
<file path=[Content_Types].xml><?xml version="1.0" encoding="utf-8"?>
<Types xmlns="http://schemas.openxmlformats.org/package/2006/content-types">
  <Default Extension="bin" ContentType="application/vnd.openxmlformats-officedocument.spreadsheetml.customProperty"/>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drawings/drawing4.xml" ContentType="application/vnd.openxmlformats-officedocument.drawingml.chartshap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5.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6.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rinterSettings/printerSettings1.bin" ContentType="application/vnd.openxmlformats-officedocument.spreadsheetml.printerSettings"/>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censhareCache\argusmedia\10754389\"/>
    </mc:Choice>
  </mc:AlternateContent>
  <xr:revisionPtr revIDLastSave="0" documentId="13_ncr:1_{6063928F-D8A1-4734-9D2D-87FFE8AD3DA9}" xr6:coauthVersionLast="47" xr6:coauthVersionMax="47" xr10:uidLastSave="{00000000-0000-0000-0000-000000000000}"/>
  <bookViews>
    <workbookView xWindow="-120" yWindow="-120" windowWidth="29040" windowHeight="15720" xr2:uid="{9D0243F9-376D-40F2-A32A-70B8CB63CFF1}"/>
  </bookViews>
  <sheets>
    <sheet name="Table of Contents" sheetId="7" r:id="rId1"/>
    <sheet name="Dynamic Season View" sheetId="4" r:id="rId2"/>
    <sheet name="Dynamic Monthly View" sheetId="6" r:id="rId3"/>
    <sheet name="Dynamic Origin_Destination View" sheetId="5" r:id="rId4"/>
    <sheet name="Nutrient-level Import Balance" sheetId="2" r:id="rId5"/>
    <sheet name="Raw_data" sheetId="1" r:id="rId6"/>
    <sheet name="Lookup_Misc" sheetId="3" state="hidden"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0032" i="1" l="1"/>
  <c r="D10033" i="1"/>
  <c r="D10034" i="1"/>
  <c r="D10035" i="1"/>
  <c r="D10036" i="1"/>
  <c r="F10036" i="1" s="1"/>
  <c r="D10037" i="1"/>
  <c r="F10037" i="1" s="1"/>
  <c r="D10038" i="1"/>
  <c r="F10038" i="1" s="1"/>
  <c r="D10039" i="1"/>
  <c r="F10039" i="1" s="1"/>
  <c r="D10040" i="1"/>
  <c r="F10040" i="1" s="1"/>
  <c r="D10041" i="1"/>
  <c r="F10041" i="1" s="1"/>
  <c r="D10048" i="1"/>
  <c r="D10049" i="1"/>
  <c r="D10050" i="1"/>
  <c r="D10051" i="1"/>
  <c r="D10052" i="1"/>
  <c r="F10052" i="1" s="1"/>
  <c r="D10053" i="1"/>
  <c r="F10053" i="1" s="1"/>
  <c r="D10054" i="1"/>
  <c r="F10054" i="1" s="1"/>
  <c r="D10055" i="1"/>
  <c r="F10055" i="1" s="1"/>
  <c r="D10056" i="1"/>
  <c r="F10056" i="1" s="1"/>
  <c r="D10057" i="1"/>
  <c r="F10057" i="1" s="1"/>
  <c r="D10064" i="1"/>
  <c r="D10066" i="1"/>
  <c r="D10067" i="1"/>
  <c r="D10068" i="1"/>
  <c r="F10068" i="1" s="1"/>
  <c r="D10069" i="1"/>
  <c r="F10069" i="1" s="1"/>
  <c r="D10070" i="1"/>
  <c r="F10070" i="1" s="1"/>
  <c r="D10071" i="1"/>
  <c r="F10071" i="1" s="1"/>
  <c r="D10072" i="1"/>
  <c r="F10072" i="1" s="1"/>
  <c r="D10073" i="1"/>
  <c r="F10073" i="1" s="1"/>
  <c r="D10080" i="1"/>
  <c r="D10082" i="1"/>
  <c r="D10083" i="1"/>
  <c r="D10084" i="1"/>
  <c r="F10084" i="1" s="1"/>
  <c r="E10026" i="1"/>
  <c r="D10026" i="1" s="1"/>
  <c r="F10026" i="1" s="1"/>
  <c r="E10027" i="1"/>
  <c r="D10027" i="1" s="1"/>
  <c r="F10027" i="1" s="1"/>
  <c r="E10028" i="1"/>
  <c r="D10028" i="1" s="1"/>
  <c r="F10028" i="1" s="1"/>
  <c r="E10029" i="1"/>
  <c r="D10029" i="1" s="1"/>
  <c r="F10029" i="1" s="1"/>
  <c r="E10030" i="1"/>
  <c r="D10030" i="1" s="1"/>
  <c r="F10030" i="1" s="1"/>
  <c r="E10031" i="1"/>
  <c r="D10031" i="1" s="1"/>
  <c r="F10031" i="1" s="1"/>
  <c r="E10032" i="1"/>
  <c r="E10033" i="1"/>
  <c r="E10034" i="1"/>
  <c r="E10035" i="1"/>
  <c r="E10036" i="1"/>
  <c r="E10037" i="1"/>
  <c r="E10038" i="1"/>
  <c r="E10039" i="1"/>
  <c r="E10040" i="1"/>
  <c r="E10041" i="1"/>
  <c r="E10042" i="1"/>
  <c r="D10042" i="1" s="1"/>
  <c r="F10042" i="1" s="1"/>
  <c r="E10043" i="1"/>
  <c r="D10043" i="1" s="1"/>
  <c r="F10043" i="1" s="1"/>
  <c r="E10044" i="1"/>
  <c r="D10044" i="1" s="1"/>
  <c r="F10044" i="1" s="1"/>
  <c r="E10045" i="1"/>
  <c r="D10045" i="1" s="1"/>
  <c r="F10045" i="1" s="1"/>
  <c r="E10046" i="1"/>
  <c r="D10046" i="1" s="1"/>
  <c r="F10046" i="1" s="1"/>
  <c r="E10047" i="1"/>
  <c r="D10047" i="1" s="1"/>
  <c r="F10047" i="1" s="1"/>
  <c r="E10048" i="1"/>
  <c r="E10049" i="1"/>
  <c r="E10050" i="1"/>
  <c r="E10051" i="1"/>
  <c r="E10052" i="1"/>
  <c r="E10053" i="1"/>
  <c r="E10054" i="1"/>
  <c r="E10055" i="1"/>
  <c r="E10056" i="1"/>
  <c r="E10057" i="1"/>
  <c r="E10058" i="1"/>
  <c r="D10058" i="1" s="1"/>
  <c r="F10058" i="1" s="1"/>
  <c r="E10059" i="1"/>
  <c r="D10059" i="1" s="1"/>
  <c r="F10059" i="1" s="1"/>
  <c r="E10060" i="1"/>
  <c r="D10060" i="1" s="1"/>
  <c r="F10060" i="1" s="1"/>
  <c r="E10061" i="1"/>
  <c r="D10061" i="1" s="1"/>
  <c r="F10061" i="1" s="1"/>
  <c r="E10062" i="1"/>
  <c r="D10062" i="1" s="1"/>
  <c r="F10062" i="1" s="1"/>
  <c r="E10063" i="1"/>
  <c r="D10063" i="1" s="1"/>
  <c r="F10063" i="1" s="1"/>
  <c r="E10064" i="1"/>
  <c r="E10065" i="1"/>
  <c r="D10065" i="1" s="1"/>
  <c r="F10065" i="1" s="1"/>
  <c r="E10066" i="1"/>
  <c r="E10067" i="1"/>
  <c r="E10068" i="1"/>
  <c r="E10069" i="1"/>
  <c r="E10070" i="1"/>
  <c r="E10071" i="1"/>
  <c r="E10072" i="1"/>
  <c r="E10073" i="1"/>
  <c r="E10074" i="1"/>
  <c r="D10074" i="1" s="1"/>
  <c r="F10074" i="1" s="1"/>
  <c r="E10075" i="1"/>
  <c r="D10075" i="1" s="1"/>
  <c r="F10075" i="1" s="1"/>
  <c r="E10076" i="1"/>
  <c r="D10076" i="1" s="1"/>
  <c r="F10076" i="1" s="1"/>
  <c r="E10077" i="1"/>
  <c r="D10077" i="1" s="1"/>
  <c r="F10077" i="1" s="1"/>
  <c r="E10078" i="1"/>
  <c r="D10078" i="1" s="1"/>
  <c r="F10078" i="1" s="1"/>
  <c r="E10079" i="1"/>
  <c r="D10079" i="1" s="1"/>
  <c r="F10079" i="1" s="1"/>
  <c r="E10080" i="1"/>
  <c r="E10081" i="1"/>
  <c r="D10081" i="1" s="1"/>
  <c r="F10081" i="1" s="1"/>
  <c r="E10082" i="1"/>
  <c r="E10083" i="1"/>
  <c r="E10084" i="1"/>
  <c r="F10032" i="1"/>
  <c r="F10033" i="1"/>
  <c r="F10034" i="1"/>
  <c r="F10035" i="1"/>
  <c r="F10048" i="1"/>
  <c r="F10049" i="1"/>
  <c r="F10050" i="1"/>
  <c r="F10051" i="1"/>
  <c r="F10064" i="1"/>
  <c r="F10066" i="1"/>
  <c r="F10067" i="1"/>
  <c r="F10080" i="1"/>
  <c r="F10082" i="1"/>
  <c r="F10083" i="1"/>
  <c r="I10026" i="1"/>
  <c r="I10027" i="1"/>
  <c r="I10028" i="1"/>
  <c r="I10029" i="1"/>
  <c r="I10030" i="1"/>
  <c r="I10031" i="1"/>
  <c r="I10032" i="1"/>
  <c r="I10033" i="1"/>
  <c r="I10034" i="1"/>
  <c r="I10035" i="1"/>
  <c r="I10036" i="1"/>
  <c r="I10037" i="1"/>
  <c r="I10038" i="1"/>
  <c r="I10039" i="1"/>
  <c r="I10040" i="1"/>
  <c r="I10041" i="1"/>
  <c r="I10042" i="1"/>
  <c r="I10043" i="1"/>
  <c r="I10044" i="1"/>
  <c r="I10045" i="1"/>
  <c r="I10046" i="1"/>
  <c r="I10047" i="1"/>
  <c r="I10048" i="1"/>
  <c r="I10049" i="1"/>
  <c r="I10050" i="1"/>
  <c r="I10051" i="1"/>
  <c r="I10052" i="1"/>
  <c r="I10053" i="1"/>
  <c r="I10054" i="1"/>
  <c r="I10055" i="1"/>
  <c r="I10056" i="1"/>
  <c r="I10057" i="1"/>
  <c r="I10058" i="1"/>
  <c r="I10059" i="1"/>
  <c r="I10060" i="1"/>
  <c r="I10061" i="1"/>
  <c r="I10062" i="1"/>
  <c r="I10063" i="1"/>
  <c r="I10064" i="1"/>
  <c r="I10065" i="1"/>
  <c r="I10066" i="1"/>
  <c r="I10067" i="1"/>
  <c r="I10068" i="1"/>
  <c r="I10069" i="1"/>
  <c r="I10070" i="1"/>
  <c r="I10071" i="1"/>
  <c r="I10072" i="1"/>
  <c r="I10073" i="1"/>
  <c r="I10074" i="1"/>
  <c r="I10075" i="1"/>
  <c r="I10076" i="1"/>
  <c r="I10077" i="1"/>
  <c r="I10078" i="1"/>
  <c r="I10079" i="1"/>
  <c r="I10080" i="1"/>
  <c r="I10081" i="1"/>
  <c r="I10082" i="1"/>
  <c r="I10083" i="1"/>
  <c r="I10084" i="1"/>
  <c r="J10026" i="1"/>
  <c r="J10027" i="1"/>
  <c r="J10028" i="1"/>
  <c r="J10029" i="1"/>
  <c r="J10030" i="1"/>
  <c r="J10031" i="1"/>
  <c r="J10032" i="1"/>
  <c r="J10033" i="1"/>
  <c r="J10034" i="1"/>
  <c r="J10035" i="1"/>
  <c r="J10036" i="1"/>
  <c r="J10037" i="1"/>
  <c r="J10038" i="1"/>
  <c r="J10039" i="1"/>
  <c r="J10040" i="1"/>
  <c r="J10041" i="1"/>
  <c r="J10042" i="1"/>
  <c r="J10043" i="1"/>
  <c r="J10044" i="1"/>
  <c r="J10045" i="1"/>
  <c r="J10046" i="1"/>
  <c r="J10047" i="1"/>
  <c r="J10048" i="1"/>
  <c r="J10049" i="1"/>
  <c r="J10050" i="1"/>
  <c r="J10051" i="1"/>
  <c r="J10052" i="1"/>
  <c r="J10053" i="1"/>
  <c r="J10054" i="1"/>
  <c r="J10055" i="1"/>
  <c r="J10056" i="1"/>
  <c r="J10057" i="1"/>
  <c r="J10058" i="1"/>
  <c r="J10059" i="1"/>
  <c r="J10060" i="1"/>
  <c r="J10061" i="1"/>
  <c r="J10062" i="1"/>
  <c r="J10063" i="1"/>
  <c r="J10064" i="1"/>
  <c r="J10065" i="1"/>
  <c r="J10066" i="1"/>
  <c r="J10067" i="1"/>
  <c r="J10068" i="1"/>
  <c r="J10069" i="1"/>
  <c r="J10070" i="1"/>
  <c r="J10071" i="1"/>
  <c r="J10072" i="1"/>
  <c r="J10073" i="1"/>
  <c r="J10074" i="1"/>
  <c r="J10075" i="1"/>
  <c r="J10076" i="1"/>
  <c r="J10077" i="1"/>
  <c r="J10078" i="1"/>
  <c r="J10079" i="1"/>
  <c r="J10080" i="1"/>
  <c r="J10081" i="1"/>
  <c r="J10082" i="1"/>
  <c r="J10083" i="1"/>
  <c r="J10084" i="1"/>
  <c r="D9978" i="1"/>
  <c r="F9978" i="1" s="1"/>
  <c r="D9980" i="1"/>
  <c r="F9980" i="1" s="1"/>
  <c r="D9981" i="1"/>
  <c r="F9981" i="1" s="1"/>
  <c r="D9982" i="1"/>
  <c r="F9982" i="1" s="1"/>
  <c r="D9983" i="1"/>
  <c r="F9983" i="1" s="1"/>
  <c r="D9984" i="1"/>
  <c r="F9984" i="1" s="1"/>
  <c r="D9985" i="1"/>
  <c r="F9985" i="1" s="1"/>
  <c r="D9994" i="1"/>
  <c r="F9994" i="1" s="1"/>
  <c r="D9996" i="1"/>
  <c r="F9996" i="1" s="1"/>
  <c r="D9997" i="1"/>
  <c r="F9997" i="1" s="1"/>
  <c r="D9998" i="1"/>
  <c r="F9998" i="1" s="1"/>
  <c r="D9999" i="1"/>
  <c r="F9999" i="1" s="1"/>
  <c r="D10000" i="1"/>
  <c r="F10000" i="1" s="1"/>
  <c r="D10001" i="1"/>
  <c r="F10001" i="1" s="1"/>
  <c r="D10010" i="1"/>
  <c r="F10010" i="1" s="1"/>
  <c r="D10012" i="1"/>
  <c r="F10012" i="1" s="1"/>
  <c r="D10013" i="1"/>
  <c r="F10013" i="1" s="1"/>
  <c r="D10014" i="1"/>
  <c r="F10014" i="1" s="1"/>
  <c r="D10015" i="1"/>
  <c r="F10015" i="1" s="1"/>
  <c r="D10016" i="1"/>
  <c r="F10016" i="1" s="1"/>
  <c r="D10017" i="1"/>
  <c r="F10017" i="1" s="1"/>
  <c r="E9970" i="1"/>
  <c r="D9970" i="1" s="1"/>
  <c r="F9970" i="1" s="1"/>
  <c r="E9971" i="1"/>
  <c r="D9971" i="1" s="1"/>
  <c r="F9971" i="1" s="1"/>
  <c r="E9972" i="1"/>
  <c r="D9972" i="1" s="1"/>
  <c r="F9972" i="1" s="1"/>
  <c r="E9973" i="1"/>
  <c r="D9973" i="1" s="1"/>
  <c r="F9973" i="1" s="1"/>
  <c r="E9974" i="1"/>
  <c r="D9974" i="1" s="1"/>
  <c r="F9974" i="1" s="1"/>
  <c r="E9975" i="1"/>
  <c r="D9975" i="1" s="1"/>
  <c r="F9975" i="1" s="1"/>
  <c r="E9976" i="1"/>
  <c r="D9976" i="1" s="1"/>
  <c r="F9976" i="1" s="1"/>
  <c r="E9977" i="1"/>
  <c r="D9977" i="1" s="1"/>
  <c r="F9977" i="1" s="1"/>
  <c r="E9978" i="1"/>
  <c r="E9979" i="1"/>
  <c r="D9979" i="1" s="1"/>
  <c r="F9979" i="1" s="1"/>
  <c r="E9980" i="1"/>
  <c r="E9981" i="1"/>
  <c r="E9982" i="1"/>
  <c r="E9983" i="1"/>
  <c r="E9984" i="1"/>
  <c r="E9985" i="1"/>
  <c r="E9986" i="1"/>
  <c r="D9986" i="1" s="1"/>
  <c r="F9986" i="1" s="1"/>
  <c r="E9987" i="1"/>
  <c r="D9987" i="1" s="1"/>
  <c r="F9987" i="1" s="1"/>
  <c r="E9988" i="1"/>
  <c r="D9988" i="1" s="1"/>
  <c r="F9988" i="1" s="1"/>
  <c r="E9989" i="1"/>
  <c r="D9989" i="1" s="1"/>
  <c r="F9989" i="1" s="1"/>
  <c r="E9990" i="1"/>
  <c r="D9990" i="1" s="1"/>
  <c r="F9990" i="1" s="1"/>
  <c r="E9991" i="1"/>
  <c r="D9991" i="1" s="1"/>
  <c r="F9991" i="1" s="1"/>
  <c r="E9992" i="1"/>
  <c r="D9992" i="1" s="1"/>
  <c r="F9992" i="1" s="1"/>
  <c r="E9993" i="1"/>
  <c r="D9993" i="1" s="1"/>
  <c r="F9993" i="1" s="1"/>
  <c r="E9994" i="1"/>
  <c r="E9995" i="1"/>
  <c r="D9995" i="1" s="1"/>
  <c r="F9995" i="1" s="1"/>
  <c r="E9996" i="1"/>
  <c r="E9997" i="1"/>
  <c r="E9998" i="1"/>
  <c r="E9999" i="1"/>
  <c r="E10000" i="1"/>
  <c r="E10001" i="1"/>
  <c r="E10002" i="1"/>
  <c r="D10002" i="1" s="1"/>
  <c r="F10002" i="1" s="1"/>
  <c r="E10003" i="1"/>
  <c r="D10003" i="1" s="1"/>
  <c r="F10003" i="1" s="1"/>
  <c r="E10004" i="1"/>
  <c r="D10004" i="1" s="1"/>
  <c r="F10004" i="1" s="1"/>
  <c r="E10005" i="1"/>
  <c r="D10005" i="1" s="1"/>
  <c r="F10005" i="1" s="1"/>
  <c r="E10006" i="1"/>
  <c r="D10006" i="1" s="1"/>
  <c r="F10006" i="1" s="1"/>
  <c r="E10007" i="1"/>
  <c r="D10007" i="1" s="1"/>
  <c r="F10007" i="1" s="1"/>
  <c r="E10008" i="1"/>
  <c r="D10008" i="1" s="1"/>
  <c r="F10008" i="1" s="1"/>
  <c r="E10009" i="1"/>
  <c r="D10009" i="1" s="1"/>
  <c r="F10009" i="1" s="1"/>
  <c r="E10010" i="1"/>
  <c r="E10011" i="1"/>
  <c r="D10011" i="1" s="1"/>
  <c r="F10011" i="1" s="1"/>
  <c r="E10012" i="1"/>
  <c r="E10013" i="1"/>
  <c r="E10014" i="1"/>
  <c r="E10015" i="1"/>
  <c r="E10016" i="1"/>
  <c r="E10017" i="1"/>
  <c r="E10018" i="1"/>
  <c r="D10018" i="1" s="1"/>
  <c r="F10018" i="1" s="1"/>
  <c r="E10019" i="1"/>
  <c r="D10019" i="1" s="1"/>
  <c r="F10019" i="1" s="1"/>
  <c r="E10020" i="1"/>
  <c r="D10020" i="1" s="1"/>
  <c r="F10020" i="1" s="1"/>
  <c r="E10021" i="1"/>
  <c r="D10021" i="1" s="1"/>
  <c r="F10021" i="1" s="1"/>
  <c r="E10022" i="1"/>
  <c r="D10022" i="1" s="1"/>
  <c r="F10022" i="1" s="1"/>
  <c r="E10023" i="1"/>
  <c r="D10023" i="1" s="1"/>
  <c r="F10023" i="1" s="1"/>
  <c r="E10024" i="1"/>
  <c r="D10024" i="1" s="1"/>
  <c r="F10024" i="1" s="1"/>
  <c r="E10025" i="1"/>
  <c r="D10025" i="1" s="1"/>
  <c r="F10025" i="1" s="1"/>
  <c r="I9970" i="1"/>
  <c r="I9971" i="1"/>
  <c r="I9972" i="1"/>
  <c r="I9973" i="1"/>
  <c r="I9974" i="1"/>
  <c r="I9975" i="1"/>
  <c r="I9976" i="1"/>
  <c r="I9977" i="1"/>
  <c r="I9978" i="1"/>
  <c r="I9979" i="1"/>
  <c r="I9980" i="1"/>
  <c r="I9981" i="1"/>
  <c r="I9982" i="1"/>
  <c r="I9983" i="1"/>
  <c r="I9984" i="1"/>
  <c r="I9985" i="1"/>
  <c r="I9986" i="1"/>
  <c r="I9987" i="1"/>
  <c r="I9988" i="1"/>
  <c r="I9989" i="1"/>
  <c r="I9990" i="1"/>
  <c r="I9991" i="1"/>
  <c r="I9992" i="1"/>
  <c r="I9993" i="1"/>
  <c r="I9994" i="1"/>
  <c r="I9995" i="1"/>
  <c r="I9996" i="1"/>
  <c r="I9997" i="1"/>
  <c r="I9998" i="1"/>
  <c r="I9999" i="1"/>
  <c r="I10000" i="1"/>
  <c r="I10001" i="1"/>
  <c r="I10002" i="1"/>
  <c r="I10003" i="1"/>
  <c r="I10004" i="1"/>
  <c r="I10005" i="1"/>
  <c r="I10006" i="1"/>
  <c r="I10007" i="1"/>
  <c r="I10008" i="1"/>
  <c r="I10009" i="1"/>
  <c r="I10010" i="1"/>
  <c r="I10011" i="1"/>
  <c r="I10012" i="1"/>
  <c r="I10013" i="1"/>
  <c r="I10014" i="1"/>
  <c r="I10015" i="1"/>
  <c r="I10016" i="1"/>
  <c r="I10017" i="1"/>
  <c r="I10018" i="1"/>
  <c r="I10019" i="1"/>
  <c r="I10020" i="1"/>
  <c r="I10021" i="1"/>
  <c r="I10022" i="1"/>
  <c r="I10023" i="1"/>
  <c r="I10024" i="1"/>
  <c r="I10025" i="1"/>
  <c r="J9970" i="1"/>
  <c r="J9971" i="1"/>
  <c r="J9972" i="1"/>
  <c r="J9973" i="1"/>
  <c r="J9974" i="1"/>
  <c r="J9975" i="1"/>
  <c r="J9976" i="1"/>
  <c r="J9977" i="1"/>
  <c r="J9978" i="1"/>
  <c r="J9979" i="1"/>
  <c r="J9980" i="1"/>
  <c r="J9981" i="1"/>
  <c r="J9982" i="1"/>
  <c r="J9983" i="1"/>
  <c r="J9984" i="1"/>
  <c r="J9985" i="1"/>
  <c r="J9986" i="1"/>
  <c r="J9987" i="1"/>
  <c r="J9988" i="1"/>
  <c r="J9989" i="1"/>
  <c r="J9990" i="1"/>
  <c r="J9991" i="1"/>
  <c r="J9992" i="1"/>
  <c r="J9993" i="1"/>
  <c r="J9994" i="1"/>
  <c r="J9995" i="1"/>
  <c r="J9996" i="1"/>
  <c r="J9997" i="1"/>
  <c r="J9998" i="1"/>
  <c r="J9999" i="1"/>
  <c r="J10000" i="1"/>
  <c r="J10001" i="1"/>
  <c r="J10002" i="1"/>
  <c r="J10003" i="1"/>
  <c r="J10004" i="1"/>
  <c r="J10005" i="1"/>
  <c r="J10006" i="1"/>
  <c r="J10007" i="1"/>
  <c r="J10008" i="1"/>
  <c r="J10009" i="1"/>
  <c r="J10010" i="1"/>
  <c r="J10011" i="1"/>
  <c r="J10012" i="1"/>
  <c r="J10013" i="1"/>
  <c r="J10014" i="1"/>
  <c r="J10015" i="1"/>
  <c r="J10016" i="1"/>
  <c r="J10017" i="1"/>
  <c r="J10018" i="1"/>
  <c r="J10019" i="1"/>
  <c r="J10020" i="1"/>
  <c r="J10021" i="1"/>
  <c r="J10022" i="1"/>
  <c r="J10023" i="1"/>
  <c r="J10024" i="1"/>
  <c r="J10025" i="1"/>
  <c r="D9922" i="1"/>
  <c r="F9922" i="1" s="1"/>
  <c r="D9926" i="1"/>
  <c r="F9926" i="1" s="1"/>
  <c r="D9927" i="1"/>
  <c r="D9934" i="1"/>
  <c r="F9934" i="1" s="1"/>
  <c r="D9935" i="1"/>
  <c r="F9935" i="1" s="1"/>
  <c r="D9938" i="1"/>
  <c r="F9938" i="1" s="1"/>
  <c r="D9942" i="1"/>
  <c r="F9942" i="1" s="1"/>
  <c r="D9943" i="1"/>
  <c r="F9943" i="1" s="1"/>
  <c r="D9950" i="1"/>
  <c r="F9950" i="1" s="1"/>
  <c r="D9951" i="1"/>
  <c r="F9951" i="1" s="1"/>
  <c r="D9954" i="1"/>
  <c r="F9954" i="1" s="1"/>
  <c r="D9958" i="1"/>
  <c r="F9958" i="1" s="1"/>
  <c r="D9959" i="1"/>
  <c r="F9959" i="1" s="1"/>
  <c r="D9966" i="1"/>
  <c r="F9966" i="1" s="1"/>
  <c r="D9967" i="1"/>
  <c r="F9967" i="1" s="1"/>
  <c r="E9920" i="1"/>
  <c r="D9920" i="1" s="1"/>
  <c r="F9920" i="1" s="1"/>
  <c r="E9921" i="1"/>
  <c r="D9921" i="1" s="1"/>
  <c r="F9921" i="1" s="1"/>
  <c r="E9922" i="1"/>
  <c r="E9923" i="1"/>
  <c r="D9923" i="1" s="1"/>
  <c r="F9923" i="1" s="1"/>
  <c r="E9924" i="1"/>
  <c r="D9924" i="1" s="1"/>
  <c r="F9924" i="1" s="1"/>
  <c r="E9925" i="1"/>
  <c r="D9925" i="1" s="1"/>
  <c r="F9925" i="1" s="1"/>
  <c r="E9926" i="1"/>
  <c r="E9927" i="1"/>
  <c r="E9928" i="1"/>
  <c r="D9928" i="1" s="1"/>
  <c r="F9928" i="1" s="1"/>
  <c r="E9929" i="1"/>
  <c r="D9929" i="1" s="1"/>
  <c r="F9929" i="1" s="1"/>
  <c r="E9930" i="1"/>
  <c r="D9930" i="1" s="1"/>
  <c r="F9930" i="1" s="1"/>
  <c r="E9931" i="1"/>
  <c r="D9931" i="1" s="1"/>
  <c r="F9931" i="1" s="1"/>
  <c r="E9932" i="1"/>
  <c r="D9932" i="1" s="1"/>
  <c r="F9932" i="1" s="1"/>
  <c r="E9933" i="1"/>
  <c r="D9933" i="1" s="1"/>
  <c r="F9933" i="1" s="1"/>
  <c r="E9934" i="1"/>
  <c r="E9935" i="1"/>
  <c r="E9936" i="1"/>
  <c r="D9936" i="1" s="1"/>
  <c r="F9936" i="1" s="1"/>
  <c r="E9937" i="1"/>
  <c r="D9937" i="1" s="1"/>
  <c r="F9937" i="1" s="1"/>
  <c r="E9938" i="1"/>
  <c r="E9939" i="1"/>
  <c r="D9939" i="1" s="1"/>
  <c r="F9939" i="1" s="1"/>
  <c r="E9940" i="1"/>
  <c r="D9940" i="1" s="1"/>
  <c r="F9940" i="1" s="1"/>
  <c r="E9941" i="1"/>
  <c r="D9941" i="1" s="1"/>
  <c r="F9941" i="1" s="1"/>
  <c r="E9942" i="1"/>
  <c r="E9943" i="1"/>
  <c r="E9944" i="1"/>
  <c r="D9944" i="1" s="1"/>
  <c r="F9944" i="1" s="1"/>
  <c r="E9945" i="1"/>
  <c r="D9945" i="1" s="1"/>
  <c r="F9945" i="1" s="1"/>
  <c r="E9946" i="1"/>
  <c r="D9946" i="1" s="1"/>
  <c r="F9946" i="1" s="1"/>
  <c r="E9947" i="1"/>
  <c r="D9947" i="1" s="1"/>
  <c r="F9947" i="1" s="1"/>
  <c r="E9948" i="1"/>
  <c r="D9948" i="1" s="1"/>
  <c r="F9948" i="1" s="1"/>
  <c r="E9949" i="1"/>
  <c r="D9949" i="1" s="1"/>
  <c r="F9949" i="1" s="1"/>
  <c r="E9950" i="1"/>
  <c r="E9951" i="1"/>
  <c r="E9952" i="1"/>
  <c r="D9952" i="1" s="1"/>
  <c r="F9952" i="1" s="1"/>
  <c r="E9953" i="1"/>
  <c r="D9953" i="1" s="1"/>
  <c r="F9953" i="1" s="1"/>
  <c r="E9954" i="1"/>
  <c r="E9955" i="1"/>
  <c r="D9955" i="1" s="1"/>
  <c r="F9955" i="1" s="1"/>
  <c r="E9956" i="1"/>
  <c r="D9956" i="1" s="1"/>
  <c r="F9956" i="1" s="1"/>
  <c r="E9957" i="1"/>
  <c r="D9957" i="1" s="1"/>
  <c r="F9957" i="1" s="1"/>
  <c r="E9958" i="1"/>
  <c r="E9959" i="1"/>
  <c r="E9960" i="1"/>
  <c r="D9960" i="1" s="1"/>
  <c r="F9960" i="1" s="1"/>
  <c r="E9961" i="1"/>
  <c r="D9961" i="1" s="1"/>
  <c r="F9961" i="1" s="1"/>
  <c r="E9962" i="1"/>
  <c r="D9962" i="1" s="1"/>
  <c r="F9962" i="1" s="1"/>
  <c r="E9963" i="1"/>
  <c r="D9963" i="1" s="1"/>
  <c r="F9963" i="1" s="1"/>
  <c r="E9964" i="1"/>
  <c r="D9964" i="1" s="1"/>
  <c r="F9964" i="1" s="1"/>
  <c r="E9965" i="1"/>
  <c r="D9965" i="1" s="1"/>
  <c r="F9965" i="1" s="1"/>
  <c r="E9966" i="1"/>
  <c r="E9967" i="1"/>
  <c r="E9968" i="1"/>
  <c r="D9968" i="1" s="1"/>
  <c r="F9968" i="1" s="1"/>
  <c r="E9969" i="1"/>
  <c r="D9969" i="1" s="1"/>
  <c r="F9969" i="1" s="1"/>
  <c r="F9927" i="1"/>
  <c r="I9920" i="1"/>
  <c r="I9921" i="1"/>
  <c r="I9922" i="1"/>
  <c r="I9923" i="1"/>
  <c r="I9924" i="1"/>
  <c r="I9925" i="1"/>
  <c r="I9926" i="1"/>
  <c r="I9927" i="1"/>
  <c r="I9928" i="1"/>
  <c r="I9929" i="1"/>
  <c r="I9930" i="1"/>
  <c r="I9931" i="1"/>
  <c r="I9932" i="1"/>
  <c r="I9933" i="1"/>
  <c r="I9934" i="1"/>
  <c r="I9935" i="1"/>
  <c r="I9936" i="1"/>
  <c r="I9937" i="1"/>
  <c r="I9938" i="1"/>
  <c r="I9939" i="1"/>
  <c r="I9940" i="1"/>
  <c r="I9941" i="1"/>
  <c r="I9942" i="1"/>
  <c r="I9943" i="1"/>
  <c r="I9944" i="1"/>
  <c r="I9945" i="1"/>
  <c r="I9946" i="1"/>
  <c r="I9947" i="1"/>
  <c r="I9948" i="1"/>
  <c r="I9949" i="1"/>
  <c r="I9950" i="1"/>
  <c r="I9951" i="1"/>
  <c r="I9952" i="1"/>
  <c r="I9953" i="1"/>
  <c r="I9954" i="1"/>
  <c r="I9955" i="1"/>
  <c r="I9956" i="1"/>
  <c r="I9957" i="1"/>
  <c r="I9958" i="1"/>
  <c r="I9959" i="1"/>
  <c r="I9960" i="1"/>
  <c r="I9961" i="1"/>
  <c r="I9962" i="1"/>
  <c r="I9963" i="1"/>
  <c r="I9964" i="1"/>
  <c r="I9965" i="1"/>
  <c r="I9966" i="1"/>
  <c r="I9967" i="1"/>
  <c r="I9968" i="1"/>
  <c r="I9969" i="1"/>
  <c r="J9920" i="1"/>
  <c r="J9921" i="1"/>
  <c r="J9922" i="1"/>
  <c r="J9923" i="1"/>
  <c r="J9924" i="1"/>
  <c r="J9925" i="1"/>
  <c r="J9926" i="1"/>
  <c r="J9927" i="1"/>
  <c r="J9928" i="1"/>
  <c r="J9929" i="1"/>
  <c r="J9930" i="1"/>
  <c r="J9931" i="1"/>
  <c r="J9932" i="1"/>
  <c r="J9933" i="1"/>
  <c r="J9934" i="1"/>
  <c r="J9935" i="1"/>
  <c r="J9936" i="1"/>
  <c r="J9937" i="1"/>
  <c r="J9938" i="1"/>
  <c r="J9939" i="1"/>
  <c r="J9940" i="1"/>
  <c r="J9941" i="1"/>
  <c r="J9942" i="1"/>
  <c r="J9943" i="1"/>
  <c r="J9944" i="1"/>
  <c r="J9945" i="1"/>
  <c r="J9946" i="1"/>
  <c r="J9947" i="1"/>
  <c r="J9948" i="1"/>
  <c r="J9949" i="1"/>
  <c r="J9950" i="1"/>
  <c r="J9951" i="1"/>
  <c r="J9952" i="1"/>
  <c r="J9953" i="1"/>
  <c r="J9954" i="1"/>
  <c r="J9955" i="1"/>
  <c r="J9956" i="1"/>
  <c r="J9957" i="1"/>
  <c r="J9958" i="1"/>
  <c r="J9959" i="1"/>
  <c r="J9960" i="1"/>
  <c r="J9961" i="1"/>
  <c r="J9962" i="1"/>
  <c r="J9963" i="1"/>
  <c r="J9964" i="1"/>
  <c r="J9965" i="1"/>
  <c r="J9966" i="1"/>
  <c r="J9967" i="1"/>
  <c r="J9968" i="1"/>
  <c r="J9969" i="1"/>
  <c r="D9878" i="1"/>
  <c r="F9878" i="1" s="1"/>
  <c r="D9879" i="1"/>
  <c r="F9879" i="1" s="1"/>
  <c r="D9880" i="1"/>
  <c r="F9880" i="1" s="1"/>
  <c r="D9881" i="1"/>
  <c r="F9881" i="1" s="1"/>
  <c r="D9882" i="1"/>
  <c r="F9882" i="1" s="1"/>
  <c r="D9894" i="1"/>
  <c r="F9894" i="1" s="1"/>
  <c r="D9895" i="1"/>
  <c r="F9895" i="1" s="1"/>
  <c r="D9896" i="1"/>
  <c r="F9896" i="1" s="1"/>
  <c r="D9897" i="1"/>
  <c r="F9897" i="1" s="1"/>
  <c r="D9898" i="1"/>
  <c r="F9898" i="1" s="1"/>
  <c r="D9910" i="1"/>
  <c r="F9910" i="1" s="1"/>
  <c r="D9911" i="1"/>
  <c r="F9911" i="1" s="1"/>
  <c r="D9912" i="1"/>
  <c r="F9912" i="1" s="1"/>
  <c r="D9913" i="1"/>
  <c r="F9913" i="1" s="1"/>
  <c r="D9914" i="1"/>
  <c r="F9914" i="1" s="1"/>
  <c r="E9867" i="1"/>
  <c r="D9867" i="1" s="1"/>
  <c r="F9867" i="1" s="1"/>
  <c r="E9868" i="1"/>
  <c r="D9868" i="1" s="1"/>
  <c r="F9868" i="1" s="1"/>
  <c r="E9869" i="1"/>
  <c r="D9869" i="1" s="1"/>
  <c r="F9869" i="1" s="1"/>
  <c r="E9870" i="1"/>
  <c r="D9870" i="1" s="1"/>
  <c r="F9870" i="1" s="1"/>
  <c r="E9871" i="1"/>
  <c r="D9871" i="1" s="1"/>
  <c r="F9871" i="1" s="1"/>
  <c r="E9872" i="1"/>
  <c r="D9872" i="1" s="1"/>
  <c r="F9872" i="1" s="1"/>
  <c r="E9873" i="1"/>
  <c r="D9873" i="1" s="1"/>
  <c r="F9873" i="1" s="1"/>
  <c r="E9874" i="1"/>
  <c r="D9874" i="1" s="1"/>
  <c r="F9874" i="1" s="1"/>
  <c r="E9875" i="1"/>
  <c r="D9875" i="1" s="1"/>
  <c r="F9875" i="1" s="1"/>
  <c r="E9876" i="1"/>
  <c r="D9876" i="1" s="1"/>
  <c r="F9876" i="1" s="1"/>
  <c r="E9877" i="1"/>
  <c r="D9877" i="1" s="1"/>
  <c r="F9877" i="1" s="1"/>
  <c r="E9878" i="1"/>
  <c r="E9879" i="1"/>
  <c r="E9880" i="1"/>
  <c r="E9881" i="1"/>
  <c r="E9882" i="1"/>
  <c r="E9883" i="1"/>
  <c r="D9883" i="1" s="1"/>
  <c r="F9883" i="1" s="1"/>
  <c r="E9884" i="1"/>
  <c r="D9884" i="1" s="1"/>
  <c r="F9884" i="1" s="1"/>
  <c r="E9885" i="1"/>
  <c r="D9885" i="1" s="1"/>
  <c r="F9885" i="1" s="1"/>
  <c r="E9886" i="1"/>
  <c r="D9886" i="1" s="1"/>
  <c r="F9886" i="1" s="1"/>
  <c r="E9887" i="1"/>
  <c r="D9887" i="1" s="1"/>
  <c r="F9887" i="1" s="1"/>
  <c r="E9888" i="1"/>
  <c r="D9888" i="1" s="1"/>
  <c r="F9888" i="1" s="1"/>
  <c r="E9889" i="1"/>
  <c r="D9889" i="1" s="1"/>
  <c r="F9889" i="1" s="1"/>
  <c r="E9890" i="1"/>
  <c r="D9890" i="1" s="1"/>
  <c r="F9890" i="1" s="1"/>
  <c r="E9891" i="1"/>
  <c r="D9891" i="1" s="1"/>
  <c r="F9891" i="1" s="1"/>
  <c r="E9892" i="1"/>
  <c r="D9892" i="1" s="1"/>
  <c r="F9892" i="1" s="1"/>
  <c r="E9893" i="1"/>
  <c r="D9893" i="1" s="1"/>
  <c r="F9893" i="1" s="1"/>
  <c r="E9894" i="1"/>
  <c r="E9895" i="1"/>
  <c r="E9896" i="1"/>
  <c r="E9897" i="1"/>
  <c r="E9898" i="1"/>
  <c r="E9899" i="1"/>
  <c r="D9899" i="1" s="1"/>
  <c r="F9899" i="1" s="1"/>
  <c r="E9900" i="1"/>
  <c r="D9900" i="1" s="1"/>
  <c r="F9900" i="1" s="1"/>
  <c r="E9901" i="1"/>
  <c r="D9901" i="1" s="1"/>
  <c r="F9901" i="1" s="1"/>
  <c r="E9902" i="1"/>
  <c r="D9902" i="1" s="1"/>
  <c r="F9902" i="1" s="1"/>
  <c r="E9903" i="1"/>
  <c r="D9903" i="1" s="1"/>
  <c r="F9903" i="1" s="1"/>
  <c r="E9904" i="1"/>
  <c r="D9904" i="1" s="1"/>
  <c r="F9904" i="1" s="1"/>
  <c r="E9905" i="1"/>
  <c r="D9905" i="1" s="1"/>
  <c r="F9905" i="1" s="1"/>
  <c r="E9906" i="1"/>
  <c r="D9906" i="1" s="1"/>
  <c r="F9906" i="1" s="1"/>
  <c r="E9907" i="1"/>
  <c r="D9907" i="1" s="1"/>
  <c r="F9907" i="1" s="1"/>
  <c r="E9908" i="1"/>
  <c r="D9908" i="1" s="1"/>
  <c r="F9908" i="1" s="1"/>
  <c r="E9909" i="1"/>
  <c r="D9909" i="1" s="1"/>
  <c r="F9909" i="1" s="1"/>
  <c r="E9910" i="1"/>
  <c r="E9911" i="1"/>
  <c r="E9912" i="1"/>
  <c r="E9913" i="1"/>
  <c r="E9914" i="1"/>
  <c r="E9915" i="1"/>
  <c r="D9915" i="1" s="1"/>
  <c r="F9915" i="1" s="1"/>
  <c r="E9916" i="1"/>
  <c r="D9916" i="1" s="1"/>
  <c r="F9916" i="1" s="1"/>
  <c r="E9917" i="1"/>
  <c r="D9917" i="1" s="1"/>
  <c r="F9917" i="1" s="1"/>
  <c r="E9918" i="1"/>
  <c r="D9918" i="1" s="1"/>
  <c r="F9918" i="1" s="1"/>
  <c r="E9919" i="1"/>
  <c r="D9919" i="1" s="1"/>
  <c r="F9919" i="1" s="1"/>
  <c r="I9867" i="1"/>
  <c r="I9868" i="1"/>
  <c r="I9869" i="1"/>
  <c r="I9870" i="1"/>
  <c r="I9871" i="1"/>
  <c r="I9872" i="1"/>
  <c r="I9873" i="1"/>
  <c r="I9874" i="1"/>
  <c r="I9875" i="1"/>
  <c r="I9876" i="1"/>
  <c r="I9877" i="1"/>
  <c r="I9878" i="1"/>
  <c r="I9879" i="1"/>
  <c r="I9880" i="1"/>
  <c r="I9881" i="1"/>
  <c r="I9882" i="1"/>
  <c r="I9883" i="1"/>
  <c r="I9884" i="1"/>
  <c r="I9885" i="1"/>
  <c r="I9886" i="1"/>
  <c r="I9887" i="1"/>
  <c r="I9888" i="1"/>
  <c r="I9889" i="1"/>
  <c r="I9890" i="1"/>
  <c r="I9891" i="1"/>
  <c r="I9892" i="1"/>
  <c r="I9893" i="1"/>
  <c r="I9894" i="1"/>
  <c r="I9895" i="1"/>
  <c r="I9896" i="1"/>
  <c r="I9897" i="1"/>
  <c r="I9898" i="1"/>
  <c r="I9899" i="1"/>
  <c r="I9900" i="1"/>
  <c r="I9901" i="1"/>
  <c r="I9902" i="1"/>
  <c r="I9903" i="1"/>
  <c r="I9904" i="1"/>
  <c r="I9905" i="1"/>
  <c r="I9906" i="1"/>
  <c r="I9907" i="1"/>
  <c r="I9908" i="1"/>
  <c r="I9909" i="1"/>
  <c r="I9910" i="1"/>
  <c r="I9911" i="1"/>
  <c r="I9912" i="1"/>
  <c r="I9913" i="1"/>
  <c r="I9914" i="1"/>
  <c r="I9915" i="1"/>
  <c r="I9916" i="1"/>
  <c r="I9917" i="1"/>
  <c r="I9918" i="1"/>
  <c r="I9919" i="1"/>
  <c r="J9867" i="1"/>
  <c r="J9868" i="1"/>
  <c r="J9869" i="1"/>
  <c r="J9870" i="1"/>
  <c r="J9871" i="1"/>
  <c r="J9872" i="1"/>
  <c r="J9873" i="1"/>
  <c r="J9874" i="1"/>
  <c r="J9875" i="1"/>
  <c r="J9876" i="1"/>
  <c r="J9877" i="1"/>
  <c r="J9878" i="1"/>
  <c r="J9879" i="1"/>
  <c r="J9880" i="1"/>
  <c r="J9881" i="1"/>
  <c r="J9882" i="1"/>
  <c r="J9883" i="1"/>
  <c r="J9884" i="1"/>
  <c r="J9885" i="1"/>
  <c r="J9886" i="1"/>
  <c r="J9887" i="1"/>
  <c r="J9888" i="1"/>
  <c r="J9889" i="1"/>
  <c r="J9890" i="1"/>
  <c r="J9891" i="1"/>
  <c r="J9892" i="1"/>
  <c r="J9893" i="1"/>
  <c r="J9894" i="1"/>
  <c r="J9895" i="1"/>
  <c r="J9896" i="1"/>
  <c r="J9897" i="1"/>
  <c r="J9898" i="1"/>
  <c r="J9899" i="1"/>
  <c r="J9900" i="1"/>
  <c r="J9901" i="1"/>
  <c r="J9902" i="1"/>
  <c r="J9903" i="1"/>
  <c r="J9904" i="1"/>
  <c r="J9905" i="1"/>
  <c r="J9906" i="1"/>
  <c r="J9907" i="1"/>
  <c r="J9908" i="1"/>
  <c r="J9909" i="1"/>
  <c r="J9910" i="1"/>
  <c r="J9911" i="1"/>
  <c r="J9912" i="1"/>
  <c r="J9913" i="1"/>
  <c r="J9914" i="1"/>
  <c r="J9915" i="1"/>
  <c r="J9916" i="1"/>
  <c r="J9917" i="1"/>
  <c r="J9918" i="1"/>
  <c r="J9919" i="1"/>
  <c r="A4" i="2"/>
  <c r="A4" i="5"/>
  <c r="A4" i="6"/>
  <c r="A4" i="4"/>
  <c r="D9817" i="1"/>
  <c r="F9817" i="1" s="1"/>
  <c r="D9818" i="1"/>
  <c r="F9818" i="1" s="1"/>
  <c r="D9819" i="1"/>
  <c r="F9819" i="1" s="1"/>
  <c r="D9820" i="1"/>
  <c r="F9820" i="1" s="1"/>
  <c r="D9821" i="1"/>
  <c r="F9821" i="1" s="1"/>
  <c r="D9822" i="1"/>
  <c r="F9822" i="1" s="1"/>
  <c r="D9823" i="1"/>
  <c r="F9823" i="1" s="1"/>
  <c r="D9824" i="1"/>
  <c r="F9824" i="1" s="1"/>
  <c r="D9825" i="1"/>
  <c r="F9825" i="1" s="1"/>
  <c r="D9833" i="1"/>
  <c r="F9833" i="1" s="1"/>
  <c r="D9834" i="1"/>
  <c r="F9834" i="1" s="1"/>
  <c r="D9835" i="1"/>
  <c r="F9835" i="1" s="1"/>
  <c r="D9836" i="1"/>
  <c r="F9836" i="1" s="1"/>
  <c r="D9837" i="1"/>
  <c r="F9837" i="1" s="1"/>
  <c r="D9838" i="1"/>
  <c r="F9838" i="1" s="1"/>
  <c r="D9839" i="1"/>
  <c r="F9839" i="1" s="1"/>
  <c r="D9840" i="1"/>
  <c r="F9840" i="1" s="1"/>
  <c r="D9841" i="1"/>
  <c r="F9841" i="1" s="1"/>
  <c r="D9849" i="1"/>
  <c r="F9849" i="1" s="1"/>
  <c r="D9850" i="1"/>
  <c r="F9850" i="1" s="1"/>
  <c r="D9851" i="1"/>
  <c r="F9851" i="1" s="1"/>
  <c r="D9852" i="1"/>
  <c r="F9852" i="1" s="1"/>
  <c r="D9853" i="1"/>
  <c r="F9853" i="1" s="1"/>
  <c r="D9854" i="1"/>
  <c r="F9854" i="1" s="1"/>
  <c r="D9855" i="1"/>
  <c r="F9855" i="1" s="1"/>
  <c r="D9856" i="1"/>
  <c r="F9856" i="1" s="1"/>
  <c r="D9857" i="1"/>
  <c r="F9857" i="1" s="1"/>
  <c r="D9865" i="1"/>
  <c r="F9865" i="1" s="1"/>
  <c r="D9866" i="1"/>
  <c r="F9866" i="1" s="1"/>
  <c r="E9810" i="1"/>
  <c r="D9810" i="1" s="1"/>
  <c r="F9810" i="1" s="1"/>
  <c r="E9811" i="1"/>
  <c r="D9811" i="1" s="1"/>
  <c r="F9811" i="1" s="1"/>
  <c r="E9812" i="1"/>
  <c r="D9812" i="1" s="1"/>
  <c r="F9812" i="1" s="1"/>
  <c r="E9813" i="1"/>
  <c r="D9813" i="1" s="1"/>
  <c r="F9813" i="1" s="1"/>
  <c r="E9814" i="1"/>
  <c r="D9814" i="1" s="1"/>
  <c r="F9814" i="1" s="1"/>
  <c r="E9815" i="1"/>
  <c r="D9815" i="1" s="1"/>
  <c r="F9815" i="1" s="1"/>
  <c r="E9816" i="1"/>
  <c r="D9816" i="1" s="1"/>
  <c r="F9816" i="1" s="1"/>
  <c r="E9817" i="1"/>
  <c r="E9818" i="1"/>
  <c r="E9819" i="1"/>
  <c r="E9820" i="1"/>
  <c r="E9821" i="1"/>
  <c r="E9822" i="1"/>
  <c r="E9823" i="1"/>
  <c r="E9824" i="1"/>
  <c r="E9825" i="1"/>
  <c r="E9826" i="1"/>
  <c r="D9826" i="1" s="1"/>
  <c r="F9826" i="1" s="1"/>
  <c r="E9827" i="1"/>
  <c r="D9827" i="1" s="1"/>
  <c r="F9827" i="1" s="1"/>
  <c r="E9828" i="1"/>
  <c r="D9828" i="1" s="1"/>
  <c r="F9828" i="1" s="1"/>
  <c r="E9829" i="1"/>
  <c r="D9829" i="1" s="1"/>
  <c r="F9829" i="1" s="1"/>
  <c r="E9830" i="1"/>
  <c r="D9830" i="1" s="1"/>
  <c r="F9830" i="1" s="1"/>
  <c r="E9831" i="1"/>
  <c r="D9831" i="1" s="1"/>
  <c r="F9831" i="1" s="1"/>
  <c r="E9832" i="1"/>
  <c r="D9832" i="1" s="1"/>
  <c r="F9832" i="1" s="1"/>
  <c r="E9833" i="1"/>
  <c r="E9834" i="1"/>
  <c r="E9835" i="1"/>
  <c r="E9836" i="1"/>
  <c r="E9837" i="1"/>
  <c r="E9838" i="1"/>
  <c r="E9839" i="1"/>
  <c r="E9840" i="1"/>
  <c r="E9841" i="1"/>
  <c r="E9842" i="1"/>
  <c r="D9842" i="1" s="1"/>
  <c r="F9842" i="1" s="1"/>
  <c r="E9843" i="1"/>
  <c r="D9843" i="1" s="1"/>
  <c r="F9843" i="1" s="1"/>
  <c r="E9844" i="1"/>
  <c r="D9844" i="1" s="1"/>
  <c r="F9844" i="1" s="1"/>
  <c r="E9845" i="1"/>
  <c r="D9845" i="1" s="1"/>
  <c r="F9845" i="1" s="1"/>
  <c r="E9846" i="1"/>
  <c r="D9846" i="1" s="1"/>
  <c r="F9846" i="1" s="1"/>
  <c r="E9847" i="1"/>
  <c r="D9847" i="1" s="1"/>
  <c r="F9847" i="1" s="1"/>
  <c r="E9848" i="1"/>
  <c r="D9848" i="1" s="1"/>
  <c r="F9848" i="1" s="1"/>
  <c r="E9849" i="1"/>
  <c r="E9850" i="1"/>
  <c r="E9851" i="1"/>
  <c r="E9852" i="1"/>
  <c r="E9853" i="1"/>
  <c r="E9854" i="1"/>
  <c r="E9855" i="1"/>
  <c r="E9856" i="1"/>
  <c r="E9857" i="1"/>
  <c r="E9858" i="1"/>
  <c r="D9858" i="1" s="1"/>
  <c r="F9858" i="1" s="1"/>
  <c r="E9859" i="1"/>
  <c r="D9859" i="1" s="1"/>
  <c r="F9859" i="1" s="1"/>
  <c r="E9860" i="1"/>
  <c r="D9860" i="1" s="1"/>
  <c r="F9860" i="1" s="1"/>
  <c r="E9861" i="1"/>
  <c r="D9861" i="1" s="1"/>
  <c r="F9861" i="1" s="1"/>
  <c r="E9862" i="1"/>
  <c r="D9862" i="1" s="1"/>
  <c r="F9862" i="1" s="1"/>
  <c r="E9863" i="1"/>
  <c r="D9863" i="1" s="1"/>
  <c r="F9863" i="1" s="1"/>
  <c r="E9864" i="1"/>
  <c r="D9864" i="1" s="1"/>
  <c r="F9864" i="1" s="1"/>
  <c r="E9865" i="1"/>
  <c r="E9866" i="1"/>
  <c r="I9810" i="1"/>
  <c r="I9811" i="1"/>
  <c r="I9812" i="1"/>
  <c r="I9813" i="1"/>
  <c r="I9814" i="1"/>
  <c r="I9815" i="1"/>
  <c r="I9816" i="1"/>
  <c r="I9817" i="1"/>
  <c r="I9818" i="1"/>
  <c r="I9819" i="1"/>
  <c r="I9820" i="1"/>
  <c r="I9821" i="1"/>
  <c r="I9822" i="1"/>
  <c r="I9823" i="1"/>
  <c r="I9824" i="1"/>
  <c r="I9825" i="1"/>
  <c r="I9826" i="1"/>
  <c r="I9827" i="1"/>
  <c r="I9828" i="1"/>
  <c r="I9829" i="1"/>
  <c r="I9830" i="1"/>
  <c r="I9831" i="1"/>
  <c r="I9832" i="1"/>
  <c r="I9833" i="1"/>
  <c r="I9834" i="1"/>
  <c r="I9835" i="1"/>
  <c r="I9836" i="1"/>
  <c r="I9837" i="1"/>
  <c r="I9838" i="1"/>
  <c r="I9839" i="1"/>
  <c r="I9840" i="1"/>
  <c r="I9841" i="1"/>
  <c r="I9842" i="1"/>
  <c r="I9843" i="1"/>
  <c r="I9844" i="1"/>
  <c r="I9845" i="1"/>
  <c r="I9846" i="1"/>
  <c r="I9847" i="1"/>
  <c r="I9848" i="1"/>
  <c r="I9849" i="1"/>
  <c r="I9850" i="1"/>
  <c r="I9851" i="1"/>
  <c r="I9852" i="1"/>
  <c r="I9853" i="1"/>
  <c r="I9854" i="1"/>
  <c r="I9855" i="1"/>
  <c r="I9856" i="1"/>
  <c r="I9857" i="1"/>
  <c r="I9858" i="1"/>
  <c r="I9859" i="1"/>
  <c r="I9860" i="1"/>
  <c r="I9861" i="1"/>
  <c r="I9862" i="1"/>
  <c r="I9863" i="1"/>
  <c r="I9864" i="1"/>
  <c r="I9865" i="1"/>
  <c r="I9866" i="1"/>
  <c r="J9810" i="1"/>
  <c r="J9811" i="1"/>
  <c r="J9812" i="1"/>
  <c r="J9813" i="1"/>
  <c r="J9814" i="1"/>
  <c r="J9815" i="1"/>
  <c r="J9816" i="1"/>
  <c r="J9817" i="1"/>
  <c r="J9818" i="1"/>
  <c r="J9819" i="1"/>
  <c r="J9820" i="1"/>
  <c r="J9821" i="1"/>
  <c r="J9822" i="1"/>
  <c r="J9823" i="1"/>
  <c r="J9824" i="1"/>
  <c r="J9825" i="1"/>
  <c r="J9826" i="1"/>
  <c r="J9827" i="1"/>
  <c r="J9828" i="1"/>
  <c r="J9829" i="1"/>
  <c r="J9830" i="1"/>
  <c r="J9831" i="1"/>
  <c r="J9832" i="1"/>
  <c r="J9833" i="1"/>
  <c r="J9834" i="1"/>
  <c r="J9835" i="1"/>
  <c r="J9836" i="1"/>
  <c r="J9837" i="1"/>
  <c r="J9838" i="1"/>
  <c r="J9839" i="1"/>
  <c r="J9840" i="1"/>
  <c r="J9841" i="1"/>
  <c r="J9842" i="1"/>
  <c r="J9843" i="1"/>
  <c r="J9844" i="1"/>
  <c r="J9845" i="1"/>
  <c r="J9846" i="1"/>
  <c r="J9847" i="1"/>
  <c r="J9848" i="1"/>
  <c r="J9849" i="1"/>
  <c r="J9850" i="1"/>
  <c r="J9851" i="1"/>
  <c r="J9852" i="1"/>
  <c r="J9853" i="1"/>
  <c r="J9854" i="1"/>
  <c r="J9855" i="1"/>
  <c r="J9856" i="1"/>
  <c r="J9857" i="1"/>
  <c r="J9858" i="1"/>
  <c r="J9859" i="1"/>
  <c r="J9860" i="1"/>
  <c r="J9861" i="1"/>
  <c r="J9862" i="1"/>
  <c r="J9863" i="1"/>
  <c r="J9864" i="1"/>
  <c r="J9865" i="1"/>
  <c r="J9866" i="1"/>
  <c r="D9767" i="1"/>
  <c r="F9767" i="1" s="1"/>
  <c r="D9776" i="1"/>
  <c r="F9776" i="1" s="1"/>
  <c r="D9783" i="1"/>
  <c r="F9783" i="1" s="1"/>
  <c r="D9792" i="1"/>
  <c r="F9792" i="1" s="1"/>
  <c r="D9799" i="1"/>
  <c r="F9799" i="1" s="1"/>
  <c r="D9808" i="1"/>
  <c r="F9808" i="1" s="1"/>
  <c r="E9761" i="1"/>
  <c r="D9761" i="1" s="1"/>
  <c r="F9761" i="1" s="1"/>
  <c r="E9762" i="1"/>
  <c r="D9762" i="1" s="1"/>
  <c r="F9762" i="1" s="1"/>
  <c r="E9763" i="1"/>
  <c r="D9763" i="1" s="1"/>
  <c r="F9763" i="1" s="1"/>
  <c r="E9764" i="1"/>
  <c r="D9764" i="1" s="1"/>
  <c r="F9764" i="1" s="1"/>
  <c r="E9765" i="1"/>
  <c r="D9765" i="1" s="1"/>
  <c r="F9765" i="1" s="1"/>
  <c r="E9766" i="1"/>
  <c r="D9766" i="1" s="1"/>
  <c r="F9766" i="1" s="1"/>
  <c r="E9767" i="1"/>
  <c r="E9768" i="1"/>
  <c r="D9768" i="1" s="1"/>
  <c r="F9768" i="1" s="1"/>
  <c r="E9769" i="1"/>
  <c r="D9769" i="1" s="1"/>
  <c r="F9769" i="1" s="1"/>
  <c r="E9770" i="1"/>
  <c r="D9770" i="1" s="1"/>
  <c r="F9770" i="1" s="1"/>
  <c r="E9771" i="1"/>
  <c r="D9771" i="1" s="1"/>
  <c r="F9771" i="1" s="1"/>
  <c r="E9772" i="1"/>
  <c r="D9772" i="1" s="1"/>
  <c r="F9772" i="1" s="1"/>
  <c r="E9773" i="1"/>
  <c r="D9773" i="1" s="1"/>
  <c r="F9773" i="1" s="1"/>
  <c r="E9774" i="1"/>
  <c r="D9774" i="1" s="1"/>
  <c r="F9774" i="1" s="1"/>
  <c r="E9775" i="1"/>
  <c r="D9775" i="1" s="1"/>
  <c r="F9775" i="1" s="1"/>
  <c r="E9776" i="1"/>
  <c r="E9777" i="1"/>
  <c r="D9777" i="1" s="1"/>
  <c r="F9777" i="1" s="1"/>
  <c r="E9778" i="1"/>
  <c r="D9778" i="1" s="1"/>
  <c r="F9778" i="1" s="1"/>
  <c r="E9779" i="1"/>
  <c r="D9779" i="1" s="1"/>
  <c r="F9779" i="1" s="1"/>
  <c r="E9780" i="1"/>
  <c r="D9780" i="1" s="1"/>
  <c r="F9780" i="1" s="1"/>
  <c r="E9781" i="1"/>
  <c r="D9781" i="1" s="1"/>
  <c r="F9781" i="1" s="1"/>
  <c r="E9782" i="1"/>
  <c r="D9782" i="1" s="1"/>
  <c r="F9782" i="1" s="1"/>
  <c r="E9783" i="1"/>
  <c r="E9784" i="1"/>
  <c r="D9784" i="1" s="1"/>
  <c r="F9784" i="1" s="1"/>
  <c r="E9785" i="1"/>
  <c r="D9785" i="1" s="1"/>
  <c r="F9785" i="1" s="1"/>
  <c r="E9786" i="1"/>
  <c r="D9786" i="1" s="1"/>
  <c r="F9786" i="1" s="1"/>
  <c r="E9787" i="1"/>
  <c r="D9787" i="1" s="1"/>
  <c r="F9787" i="1" s="1"/>
  <c r="E9788" i="1"/>
  <c r="D9788" i="1" s="1"/>
  <c r="F9788" i="1" s="1"/>
  <c r="E9789" i="1"/>
  <c r="D9789" i="1" s="1"/>
  <c r="F9789" i="1" s="1"/>
  <c r="E9790" i="1"/>
  <c r="D9790" i="1" s="1"/>
  <c r="F9790" i="1" s="1"/>
  <c r="E9791" i="1"/>
  <c r="D9791" i="1" s="1"/>
  <c r="F9791" i="1" s="1"/>
  <c r="E9792" i="1"/>
  <c r="E9793" i="1"/>
  <c r="D9793" i="1" s="1"/>
  <c r="F9793" i="1" s="1"/>
  <c r="E9794" i="1"/>
  <c r="D9794" i="1" s="1"/>
  <c r="F9794" i="1" s="1"/>
  <c r="E9795" i="1"/>
  <c r="D9795" i="1" s="1"/>
  <c r="F9795" i="1" s="1"/>
  <c r="E9796" i="1"/>
  <c r="D9796" i="1" s="1"/>
  <c r="F9796" i="1" s="1"/>
  <c r="E9797" i="1"/>
  <c r="D9797" i="1" s="1"/>
  <c r="F9797" i="1" s="1"/>
  <c r="E9798" i="1"/>
  <c r="D9798" i="1" s="1"/>
  <c r="F9798" i="1" s="1"/>
  <c r="E9799" i="1"/>
  <c r="E9800" i="1"/>
  <c r="D9800" i="1" s="1"/>
  <c r="F9800" i="1" s="1"/>
  <c r="E9801" i="1"/>
  <c r="D9801" i="1" s="1"/>
  <c r="F9801" i="1" s="1"/>
  <c r="E9802" i="1"/>
  <c r="D9802" i="1" s="1"/>
  <c r="F9802" i="1" s="1"/>
  <c r="E9803" i="1"/>
  <c r="D9803" i="1" s="1"/>
  <c r="F9803" i="1" s="1"/>
  <c r="E9804" i="1"/>
  <c r="D9804" i="1" s="1"/>
  <c r="F9804" i="1" s="1"/>
  <c r="E9805" i="1"/>
  <c r="D9805" i="1" s="1"/>
  <c r="F9805" i="1" s="1"/>
  <c r="E9806" i="1"/>
  <c r="D9806" i="1" s="1"/>
  <c r="F9806" i="1" s="1"/>
  <c r="E9807" i="1"/>
  <c r="D9807" i="1" s="1"/>
  <c r="F9807" i="1" s="1"/>
  <c r="E9808" i="1"/>
  <c r="E9809" i="1"/>
  <c r="D9809" i="1" s="1"/>
  <c r="F9809" i="1" s="1"/>
  <c r="I9761" i="1"/>
  <c r="I9762" i="1"/>
  <c r="I9763" i="1"/>
  <c r="I9764" i="1"/>
  <c r="I9765" i="1"/>
  <c r="I9766" i="1"/>
  <c r="I9767" i="1"/>
  <c r="I9768" i="1"/>
  <c r="I9769" i="1"/>
  <c r="I9770" i="1"/>
  <c r="I9771" i="1"/>
  <c r="I9772" i="1"/>
  <c r="I9773" i="1"/>
  <c r="I9774" i="1"/>
  <c r="I9775" i="1"/>
  <c r="I9776" i="1"/>
  <c r="I9777" i="1"/>
  <c r="I9778" i="1"/>
  <c r="I9779" i="1"/>
  <c r="I9780" i="1"/>
  <c r="I9781" i="1"/>
  <c r="I9782" i="1"/>
  <c r="I9783" i="1"/>
  <c r="I9784" i="1"/>
  <c r="I9785" i="1"/>
  <c r="I9786" i="1"/>
  <c r="I9787" i="1"/>
  <c r="I9788" i="1"/>
  <c r="I9789" i="1"/>
  <c r="I9790" i="1"/>
  <c r="I9791" i="1"/>
  <c r="I9792" i="1"/>
  <c r="I9793" i="1"/>
  <c r="I9794" i="1"/>
  <c r="I9795" i="1"/>
  <c r="I9796" i="1"/>
  <c r="I9797" i="1"/>
  <c r="I9798" i="1"/>
  <c r="I9799" i="1"/>
  <c r="I9800" i="1"/>
  <c r="I9801" i="1"/>
  <c r="I9802" i="1"/>
  <c r="I9803" i="1"/>
  <c r="I9804" i="1"/>
  <c r="I9805" i="1"/>
  <c r="I9806" i="1"/>
  <c r="I9807" i="1"/>
  <c r="I9808" i="1"/>
  <c r="I9809" i="1"/>
  <c r="J9761" i="1"/>
  <c r="J9762" i="1"/>
  <c r="J9763" i="1"/>
  <c r="J9764" i="1"/>
  <c r="J9765" i="1"/>
  <c r="J9766" i="1"/>
  <c r="J9767" i="1"/>
  <c r="J9768" i="1"/>
  <c r="J9769" i="1"/>
  <c r="J9770" i="1"/>
  <c r="J9771" i="1"/>
  <c r="J9772" i="1"/>
  <c r="J9773" i="1"/>
  <c r="J9774" i="1"/>
  <c r="J9775" i="1"/>
  <c r="J9776" i="1"/>
  <c r="J9777" i="1"/>
  <c r="J9778" i="1"/>
  <c r="J9779" i="1"/>
  <c r="J9780" i="1"/>
  <c r="J9781" i="1"/>
  <c r="J9782" i="1"/>
  <c r="J9783" i="1"/>
  <c r="J9784" i="1"/>
  <c r="J9785" i="1"/>
  <c r="J9786" i="1"/>
  <c r="J9787" i="1"/>
  <c r="J9788" i="1"/>
  <c r="J9789" i="1"/>
  <c r="J9790" i="1"/>
  <c r="J9791" i="1"/>
  <c r="J9792" i="1"/>
  <c r="J9793" i="1"/>
  <c r="J9794" i="1"/>
  <c r="J9795" i="1"/>
  <c r="J9796" i="1"/>
  <c r="J9797" i="1"/>
  <c r="J9798" i="1"/>
  <c r="J9799" i="1"/>
  <c r="J9800" i="1"/>
  <c r="J9801" i="1"/>
  <c r="J9802" i="1"/>
  <c r="J9803" i="1"/>
  <c r="J9804" i="1"/>
  <c r="J9805" i="1"/>
  <c r="J9806" i="1"/>
  <c r="J9807" i="1"/>
  <c r="J9808" i="1"/>
  <c r="J9809" i="1"/>
  <c r="D9721" i="1"/>
  <c r="F9721" i="1" s="1"/>
  <c r="D9722" i="1"/>
  <c r="F9722" i="1" s="1"/>
  <c r="D9723" i="1"/>
  <c r="F9723" i="1" s="1"/>
  <c r="D9724" i="1"/>
  <c r="F9724" i="1" s="1"/>
  <c r="D9737" i="1"/>
  <c r="F9737" i="1" s="1"/>
  <c r="D9738" i="1"/>
  <c r="F9738" i="1" s="1"/>
  <c r="D9739" i="1"/>
  <c r="F9739" i="1" s="1"/>
  <c r="D9740" i="1"/>
  <c r="F9740" i="1" s="1"/>
  <c r="D9753" i="1"/>
  <c r="F9753" i="1" s="1"/>
  <c r="D9754" i="1"/>
  <c r="F9754" i="1" s="1"/>
  <c r="D9755" i="1"/>
  <c r="F9755" i="1" s="1"/>
  <c r="D9756" i="1"/>
  <c r="F9756" i="1" s="1"/>
  <c r="E9709" i="1"/>
  <c r="D9709" i="1" s="1"/>
  <c r="F9709" i="1" s="1"/>
  <c r="E9710" i="1"/>
  <c r="D9710" i="1" s="1"/>
  <c r="F9710" i="1" s="1"/>
  <c r="E9711" i="1"/>
  <c r="D9711" i="1" s="1"/>
  <c r="F9711" i="1" s="1"/>
  <c r="E9712" i="1"/>
  <c r="D9712" i="1" s="1"/>
  <c r="F9712" i="1" s="1"/>
  <c r="E9713" i="1"/>
  <c r="D9713" i="1" s="1"/>
  <c r="F9713" i="1" s="1"/>
  <c r="E9714" i="1"/>
  <c r="D9714" i="1" s="1"/>
  <c r="F9714" i="1" s="1"/>
  <c r="E9715" i="1"/>
  <c r="D9715" i="1" s="1"/>
  <c r="F9715" i="1" s="1"/>
  <c r="E9716" i="1"/>
  <c r="D9716" i="1" s="1"/>
  <c r="F9716" i="1" s="1"/>
  <c r="E9717" i="1"/>
  <c r="D9717" i="1" s="1"/>
  <c r="F9717" i="1" s="1"/>
  <c r="E9718" i="1"/>
  <c r="D9718" i="1" s="1"/>
  <c r="F9718" i="1" s="1"/>
  <c r="E9719" i="1"/>
  <c r="D9719" i="1" s="1"/>
  <c r="F9719" i="1" s="1"/>
  <c r="E9720" i="1"/>
  <c r="D9720" i="1" s="1"/>
  <c r="F9720" i="1" s="1"/>
  <c r="E9721" i="1"/>
  <c r="E9722" i="1"/>
  <c r="E9723" i="1"/>
  <c r="E9724" i="1"/>
  <c r="E9725" i="1"/>
  <c r="D9725" i="1" s="1"/>
  <c r="F9725" i="1" s="1"/>
  <c r="E9726" i="1"/>
  <c r="D9726" i="1" s="1"/>
  <c r="F9726" i="1" s="1"/>
  <c r="E9727" i="1"/>
  <c r="D9727" i="1" s="1"/>
  <c r="F9727" i="1" s="1"/>
  <c r="E9728" i="1"/>
  <c r="D9728" i="1" s="1"/>
  <c r="F9728" i="1" s="1"/>
  <c r="E9729" i="1"/>
  <c r="D9729" i="1" s="1"/>
  <c r="F9729" i="1" s="1"/>
  <c r="E9730" i="1"/>
  <c r="D9730" i="1" s="1"/>
  <c r="F9730" i="1" s="1"/>
  <c r="E9731" i="1"/>
  <c r="D9731" i="1" s="1"/>
  <c r="F9731" i="1" s="1"/>
  <c r="E9732" i="1"/>
  <c r="D9732" i="1" s="1"/>
  <c r="F9732" i="1" s="1"/>
  <c r="E9733" i="1"/>
  <c r="D9733" i="1" s="1"/>
  <c r="F9733" i="1" s="1"/>
  <c r="E9734" i="1"/>
  <c r="D9734" i="1" s="1"/>
  <c r="F9734" i="1" s="1"/>
  <c r="E9735" i="1"/>
  <c r="D9735" i="1" s="1"/>
  <c r="F9735" i="1" s="1"/>
  <c r="E9736" i="1"/>
  <c r="D9736" i="1" s="1"/>
  <c r="F9736" i="1" s="1"/>
  <c r="E9737" i="1"/>
  <c r="E9738" i="1"/>
  <c r="E9739" i="1"/>
  <c r="E9740" i="1"/>
  <c r="E9741" i="1"/>
  <c r="D9741" i="1" s="1"/>
  <c r="F9741" i="1" s="1"/>
  <c r="E9742" i="1"/>
  <c r="D9742" i="1" s="1"/>
  <c r="F9742" i="1" s="1"/>
  <c r="E9743" i="1"/>
  <c r="D9743" i="1" s="1"/>
  <c r="F9743" i="1" s="1"/>
  <c r="E9744" i="1"/>
  <c r="D9744" i="1" s="1"/>
  <c r="F9744" i="1" s="1"/>
  <c r="E9745" i="1"/>
  <c r="D9745" i="1" s="1"/>
  <c r="F9745" i="1" s="1"/>
  <c r="E9746" i="1"/>
  <c r="D9746" i="1" s="1"/>
  <c r="F9746" i="1" s="1"/>
  <c r="E9747" i="1"/>
  <c r="D9747" i="1" s="1"/>
  <c r="F9747" i="1" s="1"/>
  <c r="E9748" i="1"/>
  <c r="D9748" i="1" s="1"/>
  <c r="F9748" i="1" s="1"/>
  <c r="E9749" i="1"/>
  <c r="D9749" i="1" s="1"/>
  <c r="F9749" i="1" s="1"/>
  <c r="E9750" i="1"/>
  <c r="D9750" i="1" s="1"/>
  <c r="F9750" i="1" s="1"/>
  <c r="E9751" i="1"/>
  <c r="D9751" i="1" s="1"/>
  <c r="F9751" i="1" s="1"/>
  <c r="E9752" i="1"/>
  <c r="D9752" i="1" s="1"/>
  <c r="F9752" i="1" s="1"/>
  <c r="E9753" i="1"/>
  <c r="E9754" i="1"/>
  <c r="E9755" i="1"/>
  <c r="E9756" i="1"/>
  <c r="E9757" i="1"/>
  <c r="D9757" i="1" s="1"/>
  <c r="F9757" i="1" s="1"/>
  <c r="E9758" i="1"/>
  <c r="D9758" i="1" s="1"/>
  <c r="F9758" i="1" s="1"/>
  <c r="E9759" i="1"/>
  <c r="D9759" i="1" s="1"/>
  <c r="F9759" i="1" s="1"/>
  <c r="E9760" i="1"/>
  <c r="D9760" i="1" s="1"/>
  <c r="F9760" i="1" s="1"/>
  <c r="I9709" i="1"/>
  <c r="I9710" i="1"/>
  <c r="I9711" i="1"/>
  <c r="I9712" i="1"/>
  <c r="I9713" i="1"/>
  <c r="I9714" i="1"/>
  <c r="I9715" i="1"/>
  <c r="I9716" i="1"/>
  <c r="I9717" i="1"/>
  <c r="I9718" i="1"/>
  <c r="I9719" i="1"/>
  <c r="I9720" i="1"/>
  <c r="I9721" i="1"/>
  <c r="I9722" i="1"/>
  <c r="I9723" i="1"/>
  <c r="I9724" i="1"/>
  <c r="I9725" i="1"/>
  <c r="I9726" i="1"/>
  <c r="I9727" i="1"/>
  <c r="I9728" i="1"/>
  <c r="I9729" i="1"/>
  <c r="I9730" i="1"/>
  <c r="I9731" i="1"/>
  <c r="I9732" i="1"/>
  <c r="I9733" i="1"/>
  <c r="I9734" i="1"/>
  <c r="I9735" i="1"/>
  <c r="I9736" i="1"/>
  <c r="I9737" i="1"/>
  <c r="I9738" i="1"/>
  <c r="I9739" i="1"/>
  <c r="I9740" i="1"/>
  <c r="I9741" i="1"/>
  <c r="I9742" i="1"/>
  <c r="I9743" i="1"/>
  <c r="I9744" i="1"/>
  <c r="I9745" i="1"/>
  <c r="I9746" i="1"/>
  <c r="I9747" i="1"/>
  <c r="I9748" i="1"/>
  <c r="I9749" i="1"/>
  <c r="I9750" i="1"/>
  <c r="I9751" i="1"/>
  <c r="I9752" i="1"/>
  <c r="I9753" i="1"/>
  <c r="I9754" i="1"/>
  <c r="I9755" i="1"/>
  <c r="I9756" i="1"/>
  <c r="I9757" i="1"/>
  <c r="I9758" i="1"/>
  <c r="I9759" i="1"/>
  <c r="I9760" i="1"/>
  <c r="J9709" i="1"/>
  <c r="J9710" i="1"/>
  <c r="J9711" i="1"/>
  <c r="J9712" i="1"/>
  <c r="J9713" i="1"/>
  <c r="J9714" i="1"/>
  <c r="J9715" i="1"/>
  <c r="J9716" i="1"/>
  <c r="J9717" i="1"/>
  <c r="J9718" i="1"/>
  <c r="J9719" i="1"/>
  <c r="J9720" i="1"/>
  <c r="J9721" i="1"/>
  <c r="J9722" i="1"/>
  <c r="J9723" i="1"/>
  <c r="J9724" i="1"/>
  <c r="J9725" i="1"/>
  <c r="J9726" i="1"/>
  <c r="J9727" i="1"/>
  <c r="J9728" i="1"/>
  <c r="J9729" i="1"/>
  <c r="J9730" i="1"/>
  <c r="J9731" i="1"/>
  <c r="J9732" i="1"/>
  <c r="J9733" i="1"/>
  <c r="J9734" i="1"/>
  <c r="J9735" i="1"/>
  <c r="J9736" i="1"/>
  <c r="J9737" i="1"/>
  <c r="J9738" i="1"/>
  <c r="J9739" i="1"/>
  <c r="J9740" i="1"/>
  <c r="J9741" i="1"/>
  <c r="J9742" i="1"/>
  <c r="J9743" i="1"/>
  <c r="J9744" i="1"/>
  <c r="J9745" i="1"/>
  <c r="J9746" i="1"/>
  <c r="J9747" i="1"/>
  <c r="J9748" i="1"/>
  <c r="J9749" i="1"/>
  <c r="J9750" i="1"/>
  <c r="J9751" i="1"/>
  <c r="J9752" i="1"/>
  <c r="J9753" i="1"/>
  <c r="J9754" i="1"/>
  <c r="J9755" i="1"/>
  <c r="J9756" i="1"/>
  <c r="J9757" i="1"/>
  <c r="J9758" i="1"/>
  <c r="J9759" i="1"/>
  <c r="J9760" i="1"/>
  <c r="D9657" i="1"/>
  <c r="F9657" i="1" s="1"/>
  <c r="D9658" i="1"/>
  <c r="F9658" i="1" s="1"/>
  <c r="D9673" i="1"/>
  <c r="F9673" i="1" s="1"/>
  <c r="D9674" i="1"/>
  <c r="F9674" i="1" s="1"/>
  <c r="D9689" i="1"/>
  <c r="F9689" i="1" s="1"/>
  <c r="D9690" i="1"/>
  <c r="F9690" i="1" s="1"/>
  <c r="D9705" i="1"/>
  <c r="F9705" i="1" s="1"/>
  <c r="D9706" i="1"/>
  <c r="F9706" i="1" s="1"/>
  <c r="E9643" i="1"/>
  <c r="D9643" i="1" s="1"/>
  <c r="F9643" i="1" s="1"/>
  <c r="E9644" i="1"/>
  <c r="D9644" i="1" s="1"/>
  <c r="F9644" i="1" s="1"/>
  <c r="E9645" i="1"/>
  <c r="D9645" i="1" s="1"/>
  <c r="F9645" i="1" s="1"/>
  <c r="E9646" i="1"/>
  <c r="D9646" i="1" s="1"/>
  <c r="F9646" i="1" s="1"/>
  <c r="E9647" i="1"/>
  <c r="D9647" i="1" s="1"/>
  <c r="F9647" i="1" s="1"/>
  <c r="E9648" i="1"/>
  <c r="D9648" i="1" s="1"/>
  <c r="F9648" i="1" s="1"/>
  <c r="E9649" i="1"/>
  <c r="D9649" i="1" s="1"/>
  <c r="F9649" i="1" s="1"/>
  <c r="E9650" i="1"/>
  <c r="D9650" i="1" s="1"/>
  <c r="F9650" i="1" s="1"/>
  <c r="E9651" i="1"/>
  <c r="D9651" i="1" s="1"/>
  <c r="F9651" i="1" s="1"/>
  <c r="E9652" i="1"/>
  <c r="D9652" i="1" s="1"/>
  <c r="F9652" i="1" s="1"/>
  <c r="E9653" i="1"/>
  <c r="D9653" i="1" s="1"/>
  <c r="F9653" i="1" s="1"/>
  <c r="E9654" i="1"/>
  <c r="D9654" i="1" s="1"/>
  <c r="F9654" i="1" s="1"/>
  <c r="E9655" i="1"/>
  <c r="D9655" i="1" s="1"/>
  <c r="F9655" i="1" s="1"/>
  <c r="E9656" i="1"/>
  <c r="D9656" i="1" s="1"/>
  <c r="F9656" i="1" s="1"/>
  <c r="E9657" i="1"/>
  <c r="E9658" i="1"/>
  <c r="E9659" i="1"/>
  <c r="D9659" i="1" s="1"/>
  <c r="F9659" i="1" s="1"/>
  <c r="E9660" i="1"/>
  <c r="D9660" i="1" s="1"/>
  <c r="F9660" i="1" s="1"/>
  <c r="E9661" i="1"/>
  <c r="D9661" i="1" s="1"/>
  <c r="F9661" i="1" s="1"/>
  <c r="E9662" i="1"/>
  <c r="D9662" i="1" s="1"/>
  <c r="F9662" i="1" s="1"/>
  <c r="E9663" i="1"/>
  <c r="D9663" i="1" s="1"/>
  <c r="F9663" i="1" s="1"/>
  <c r="E9664" i="1"/>
  <c r="D9664" i="1" s="1"/>
  <c r="F9664" i="1" s="1"/>
  <c r="E9665" i="1"/>
  <c r="D9665" i="1" s="1"/>
  <c r="F9665" i="1" s="1"/>
  <c r="E9666" i="1"/>
  <c r="D9666" i="1" s="1"/>
  <c r="F9666" i="1" s="1"/>
  <c r="E9667" i="1"/>
  <c r="D9667" i="1" s="1"/>
  <c r="F9667" i="1" s="1"/>
  <c r="E9668" i="1"/>
  <c r="D9668" i="1" s="1"/>
  <c r="F9668" i="1" s="1"/>
  <c r="E9669" i="1"/>
  <c r="D9669" i="1" s="1"/>
  <c r="F9669" i="1" s="1"/>
  <c r="E9670" i="1"/>
  <c r="D9670" i="1" s="1"/>
  <c r="F9670" i="1" s="1"/>
  <c r="E9671" i="1"/>
  <c r="D9671" i="1" s="1"/>
  <c r="F9671" i="1" s="1"/>
  <c r="E9672" i="1"/>
  <c r="D9672" i="1" s="1"/>
  <c r="F9672" i="1" s="1"/>
  <c r="E9673" i="1"/>
  <c r="E9674" i="1"/>
  <c r="E9675" i="1"/>
  <c r="D9675" i="1" s="1"/>
  <c r="F9675" i="1" s="1"/>
  <c r="E9676" i="1"/>
  <c r="D9676" i="1" s="1"/>
  <c r="F9676" i="1" s="1"/>
  <c r="E9677" i="1"/>
  <c r="D9677" i="1" s="1"/>
  <c r="F9677" i="1" s="1"/>
  <c r="E9678" i="1"/>
  <c r="D9678" i="1" s="1"/>
  <c r="F9678" i="1" s="1"/>
  <c r="E9679" i="1"/>
  <c r="D9679" i="1" s="1"/>
  <c r="F9679" i="1" s="1"/>
  <c r="E9680" i="1"/>
  <c r="D9680" i="1" s="1"/>
  <c r="F9680" i="1" s="1"/>
  <c r="E9681" i="1"/>
  <c r="D9681" i="1" s="1"/>
  <c r="F9681" i="1" s="1"/>
  <c r="E9682" i="1"/>
  <c r="D9682" i="1" s="1"/>
  <c r="F9682" i="1" s="1"/>
  <c r="E9683" i="1"/>
  <c r="D9683" i="1" s="1"/>
  <c r="F9683" i="1" s="1"/>
  <c r="E9684" i="1"/>
  <c r="D9684" i="1" s="1"/>
  <c r="F9684" i="1" s="1"/>
  <c r="E9685" i="1"/>
  <c r="D9685" i="1" s="1"/>
  <c r="F9685" i="1" s="1"/>
  <c r="E9686" i="1"/>
  <c r="D9686" i="1" s="1"/>
  <c r="F9686" i="1" s="1"/>
  <c r="E9687" i="1"/>
  <c r="D9687" i="1" s="1"/>
  <c r="F9687" i="1" s="1"/>
  <c r="E9688" i="1"/>
  <c r="D9688" i="1" s="1"/>
  <c r="F9688" i="1" s="1"/>
  <c r="E9689" i="1"/>
  <c r="E9690" i="1"/>
  <c r="E9691" i="1"/>
  <c r="D9691" i="1" s="1"/>
  <c r="F9691" i="1" s="1"/>
  <c r="E9692" i="1"/>
  <c r="D9692" i="1" s="1"/>
  <c r="F9692" i="1" s="1"/>
  <c r="E9693" i="1"/>
  <c r="D9693" i="1" s="1"/>
  <c r="F9693" i="1" s="1"/>
  <c r="E9694" i="1"/>
  <c r="D9694" i="1" s="1"/>
  <c r="F9694" i="1" s="1"/>
  <c r="E9695" i="1"/>
  <c r="D9695" i="1" s="1"/>
  <c r="F9695" i="1" s="1"/>
  <c r="E9696" i="1"/>
  <c r="D9696" i="1" s="1"/>
  <c r="F9696" i="1" s="1"/>
  <c r="E9697" i="1"/>
  <c r="D9697" i="1" s="1"/>
  <c r="F9697" i="1" s="1"/>
  <c r="E9698" i="1"/>
  <c r="D9698" i="1" s="1"/>
  <c r="F9698" i="1" s="1"/>
  <c r="E9699" i="1"/>
  <c r="D9699" i="1" s="1"/>
  <c r="F9699" i="1" s="1"/>
  <c r="E9700" i="1"/>
  <c r="D9700" i="1" s="1"/>
  <c r="F9700" i="1" s="1"/>
  <c r="E9701" i="1"/>
  <c r="D9701" i="1" s="1"/>
  <c r="F9701" i="1" s="1"/>
  <c r="E9702" i="1"/>
  <c r="D9702" i="1" s="1"/>
  <c r="F9702" i="1" s="1"/>
  <c r="E9703" i="1"/>
  <c r="D9703" i="1" s="1"/>
  <c r="F9703" i="1" s="1"/>
  <c r="E9704" i="1"/>
  <c r="D9704" i="1" s="1"/>
  <c r="F9704" i="1" s="1"/>
  <c r="E9705" i="1"/>
  <c r="E9706" i="1"/>
  <c r="E9707" i="1"/>
  <c r="D9707" i="1" s="1"/>
  <c r="F9707" i="1" s="1"/>
  <c r="E9708" i="1"/>
  <c r="D9708" i="1" s="1"/>
  <c r="F9708" i="1" s="1"/>
  <c r="I9643" i="1"/>
  <c r="I9644" i="1"/>
  <c r="I9645" i="1"/>
  <c r="I9646" i="1"/>
  <c r="I9647" i="1"/>
  <c r="I9648" i="1"/>
  <c r="I9649" i="1"/>
  <c r="I9650" i="1"/>
  <c r="I9651" i="1"/>
  <c r="I9652" i="1"/>
  <c r="I9653" i="1"/>
  <c r="I9654" i="1"/>
  <c r="I9655" i="1"/>
  <c r="I9656" i="1"/>
  <c r="I9657" i="1"/>
  <c r="I9658" i="1"/>
  <c r="I9659" i="1"/>
  <c r="I9660" i="1"/>
  <c r="I9661" i="1"/>
  <c r="I9662" i="1"/>
  <c r="I9663" i="1"/>
  <c r="I9664" i="1"/>
  <c r="I9665" i="1"/>
  <c r="I9666" i="1"/>
  <c r="I9667" i="1"/>
  <c r="I9668" i="1"/>
  <c r="I9669" i="1"/>
  <c r="I9670" i="1"/>
  <c r="I9671" i="1"/>
  <c r="I9672" i="1"/>
  <c r="I9673" i="1"/>
  <c r="I9674" i="1"/>
  <c r="I9675" i="1"/>
  <c r="I9676" i="1"/>
  <c r="I9677" i="1"/>
  <c r="I9678" i="1"/>
  <c r="I9679" i="1"/>
  <c r="I9680" i="1"/>
  <c r="I9681" i="1"/>
  <c r="I9682" i="1"/>
  <c r="I9683" i="1"/>
  <c r="I9684" i="1"/>
  <c r="I9685" i="1"/>
  <c r="I9686" i="1"/>
  <c r="I9687" i="1"/>
  <c r="I9688" i="1"/>
  <c r="I9689" i="1"/>
  <c r="I9690" i="1"/>
  <c r="I9691" i="1"/>
  <c r="I9692" i="1"/>
  <c r="I9693" i="1"/>
  <c r="I9694" i="1"/>
  <c r="I9695" i="1"/>
  <c r="I9696" i="1"/>
  <c r="I9697" i="1"/>
  <c r="I9698" i="1"/>
  <c r="I9699" i="1"/>
  <c r="I9700" i="1"/>
  <c r="I9701" i="1"/>
  <c r="I9702" i="1"/>
  <c r="I9703" i="1"/>
  <c r="I9704" i="1"/>
  <c r="I9705" i="1"/>
  <c r="I9706" i="1"/>
  <c r="I9707" i="1"/>
  <c r="I9708" i="1"/>
  <c r="J9643" i="1"/>
  <c r="J9644" i="1"/>
  <c r="J9645" i="1"/>
  <c r="J9646" i="1"/>
  <c r="J9647" i="1"/>
  <c r="J9648" i="1"/>
  <c r="J9649" i="1"/>
  <c r="J9650" i="1"/>
  <c r="J9651" i="1"/>
  <c r="J9652" i="1"/>
  <c r="J9653" i="1"/>
  <c r="J9654" i="1"/>
  <c r="J9655" i="1"/>
  <c r="J9656" i="1"/>
  <c r="J9657" i="1"/>
  <c r="J9658" i="1"/>
  <c r="J9659" i="1"/>
  <c r="J9660" i="1"/>
  <c r="J9661" i="1"/>
  <c r="J9662" i="1"/>
  <c r="J9663" i="1"/>
  <c r="J9664" i="1"/>
  <c r="J9665" i="1"/>
  <c r="J9666" i="1"/>
  <c r="J9667" i="1"/>
  <c r="J9668" i="1"/>
  <c r="J9669" i="1"/>
  <c r="J9670" i="1"/>
  <c r="J9671" i="1"/>
  <c r="J9672" i="1"/>
  <c r="J9673" i="1"/>
  <c r="J9674" i="1"/>
  <c r="J9675" i="1"/>
  <c r="J9676" i="1"/>
  <c r="J9677" i="1"/>
  <c r="J9678" i="1"/>
  <c r="J9679" i="1"/>
  <c r="J9680" i="1"/>
  <c r="J9681" i="1"/>
  <c r="J9682" i="1"/>
  <c r="J9683" i="1"/>
  <c r="J9684" i="1"/>
  <c r="J9685" i="1"/>
  <c r="J9686" i="1"/>
  <c r="J9687" i="1"/>
  <c r="J9688" i="1"/>
  <c r="J9689" i="1"/>
  <c r="J9690" i="1"/>
  <c r="J9691" i="1"/>
  <c r="J9692" i="1"/>
  <c r="J9693" i="1"/>
  <c r="J9694" i="1"/>
  <c r="J9695" i="1"/>
  <c r="J9696" i="1"/>
  <c r="J9697" i="1"/>
  <c r="J9698" i="1"/>
  <c r="J9699" i="1"/>
  <c r="J9700" i="1"/>
  <c r="J9701" i="1"/>
  <c r="J9702" i="1"/>
  <c r="J9703" i="1"/>
  <c r="J9704" i="1"/>
  <c r="J9705" i="1"/>
  <c r="J9706" i="1"/>
  <c r="J9707" i="1"/>
  <c r="J9708" i="1"/>
  <c r="E9582" i="1"/>
  <c r="E9588" i="1"/>
  <c r="D9588" i="1" s="1"/>
  <c r="F9588" i="1" s="1"/>
  <c r="E9589" i="1"/>
  <c r="D9589" i="1" s="1"/>
  <c r="F9589" i="1" s="1"/>
  <c r="E9590" i="1"/>
  <c r="D9590" i="1" s="1"/>
  <c r="F9590" i="1" s="1"/>
  <c r="E9591" i="1"/>
  <c r="D9591" i="1" s="1"/>
  <c r="F9591" i="1" s="1"/>
  <c r="E9592" i="1"/>
  <c r="D9592" i="1" s="1"/>
  <c r="F9592" i="1" s="1"/>
  <c r="E9593" i="1"/>
  <c r="D9593" i="1" s="1"/>
  <c r="F9593" i="1" s="1"/>
  <c r="E9594" i="1"/>
  <c r="D9594" i="1" s="1"/>
  <c r="F9594" i="1" s="1"/>
  <c r="E9595" i="1"/>
  <c r="D9595" i="1" s="1"/>
  <c r="F9595" i="1" s="1"/>
  <c r="E9596" i="1"/>
  <c r="D9596" i="1" s="1"/>
  <c r="F9596" i="1" s="1"/>
  <c r="E9597" i="1"/>
  <c r="D9597" i="1" s="1"/>
  <c r="F9597" i="1" s="1"/>
  <c r="E9598" i="1"/>
  <c r="D9598" i="1" s="1"/>
  <c r="F9598" i="1" s="1"/>
  <c r="E9599" i="1"/>
  <c r="D9599" i="1" s="1"/>
  <c r="F9599" i="1" s="1"/>
  <c r="E9600" i="1"/>
  <c r="D9600" i="1" s="1"/>
  <c r="F9600" i="1" s="1"/>
  <c r="E9601" i="1"/>
  <c r="D9601" i="1" s="1"/>
  <c r="F9601" i="1" s="1"/>
  <c r="E9602" i="1"/>
  <c r="D9602" i="1" s="1"/>
  <c r="F9602" i="1" s="1"/>
  <c r="E9603" i="1"/>
  <c r="D9603" i="1" s="1"/>
  <c r="F9603" i="1" s="1"/>
  <c r="E9604" i="1"/>
  <c r="D9604" i="1" s="1"/>
  <c r="F9604" i="1" s="1"/>
  <c r="E9605" i="1"/>
  <c r="D9605" i="1" s="1"/>
  <c r="F9605" i="1" s="1"/>
  <c r="E9606" i="1"/>
  <c r="D9606" i="1" s="1"/>
  <c r="F9606" i="1" s="1"/>
  <c r="E9607" i="1"/>
  <c r="D9607" i="1" s="1"/>
  <c r="F9607" i="1" s="1"/>
  <c r="E9608" i="1"/>
  <c r="D9608" i="1" s="1"/>
  <c r="F9608" i="1" s="1"/>
  <c r="E9609" i="1"/>
  <c r="D9609" i="1" s="1"/>
  <c r="F9609" i="1" s="1"/>
  <c r="E9610" i="1"/>
  <c r="D9610" i="1" s="1"/>
  <c r="F9610" i="1" s="1"/>
  <c r="E9611" i="1"/>
  <c r="D9611" i="1" s="1"/>
  <c r="F9611" i="1" s="1"/>
  <c r="E9612" i="1"/>
  <c r="D9612" i="1" s="1"/>
  <c r="F9612" i="1" s="1"/>
  <c r="E9613" i="1"/>
  <c r="D9613" i="1" s="1"/>
  <c r="F9613" i="1" s="1"/>
  <c r="E9614" i="1"/>
  <c r="D9614" i="1" s="1"/>
  <c r="F9614" i="1" s="1"/>
  <c r="E9615" i="1"/>
  <c r="D9615" i="1" s="1"/>
  <c r="F9615" i="1" s="1"/>
  <c r="E9616" i="1"/>
  <c r="D9616" i="1" s="1"/>
  <c r="F9616" i="1" s="1"/>
  <c r="E9617" i="1"/>
  <c r="D9617" i="1" s="1"/>
  <c r="F9617" i="1" s="1"/>
  <c r="E9618" i="1"/>
  <c r="D9618" i="1" s="1"/>
  <c r="F9618" i="1" s="1"/>
  <c r="E9619" i="1"/>
  <c r="D9619" i="1" s="1"/>
  <c r="F9619" i="1" s="1"/>
  <c r="E9620" i="1"/>
  <c r="D9620" i="1" s="1"/>
  <c r="F9620" i="1" s="1"/>
  <c r="E9621" i="1"/>
  <c r="D9621" i="1" s="1"/>
  <c r="F9621" i="1" s="1"/>
  <c r="E9622" i="1"/>
  <c r="D9622" i="1" s="1"/>
  <c r="F9622" i="1" s="1"/>
  <c r="E9623" i="1"/>
  <c r="D9623" i="1" s="1"/>
  <c r="F9623" i="1" s="1"/>
  <c r="E9624" i="1"/>
  <c r="D9624" i="1" s="1"/>
  <c r="F9624" i="1" s="1"/>
  <c r="E9625" i="1"/>
  <c r="D9625" i="1" s="1"/>
  <c r="F9625" i="1" s="1"/>
  <c r="E9626" i="1"/>
  <c r="D9626" i="1" s="1"/>
  <c r="F9626" i="1" s="1"/>
  <c r="E9627" i="1"/>
  <c r="D9627" i="1" s="1"/>
  <c r="F9627" i="1" s="1"/>
  <c r="E9628" i="1"/>
  <c r="D9628" i="1" s="1"/>
  <c r="F9628" i="1" s="1"/>
  <c r="E9629" i="1"/>
  <c r="D9629" i="1" s="1"/>
  <c r="F9629" i="1" s="1"/>
  <c r="E9630" i="1"/>
  <c r="D9630" i="1" s="1"/>
  <c r="F9630" i="1" s="1"/>
  <c r="E9631" i="1"/>
  <c r="D9631" i="1" s="1"/>
  <c r="F9631" i="1" s="1"/>
  <c r="E9632" i="1"/>
  <c r="D9632" i="1" s="1"/>
  <c r="F9632" i="1" s="1"/>
  <c r="E9633" i="1"/>
  <c r="D9633" i="1" s="1"/>
  <c r="F9633" i="1" s="1"/>
  <c r="E9634" i="1"/>
  <c r="D9634" i="1" s="1"/>
  <c r="F9634" i="1" s="1"/>
  <c r="E9635" i="1"/>
  <c r="D9635" i="1" s="1"/>
  <c r="F9635" i="1" s="1"/>
  <c r="E9636" i="1"/>
  <c r="D9636" i="1" s="1"/>
  <c r="F9636" i="1" s="1"/>
  <c r="E9637" i="1"/>
  <c r="D9637" i="1" s="1"/>
  <c r="F9637" i="1" s="1"/>
  <c r="E9638" i="1"/>
  <c r="D9638" i="1" s="1"/>
  <c r="F9638" i="1" s="1"/>
  <c r="E9639" i="1"/>
  <c r="D9639" i="1" s="1"/>
  <c r="F9639" i="1" s="1"/>
  <c r="E9640" i="1"/>
  <c r="D9640" i="1" s="1"/>
  <c r="F9640" i="1" s="1"/>
  <c r="E9641" i="1"/>
  <c r="D9641" i="1" s="1"/>
  <c r="F9641" i="1" s="1"/>
  <c r="E9642" i="1"/>
  <c r="D9642" i="1" s="1"/>
  <c r="F9642" i="1" s="1"/>
  <c r="I9588" i="1"/>
  <c r="I9589" i="1"/>
  <c r="I9590" i="1"/>
  <c r="I9591" i="1"/>
  <c r="I9592" i="1"/>
  <c r="I9593" i="1"/>
  <c r="I9594" i="1"/>
  <c r="I9595" i="1"/>
  <c r="I9596" i="1"/>
  <c r="I9597" i="1"/>
  <c r="I9598" i="1"/>
  <c r="I9599" i="1"/>
  <c r="I9600" i="1"/>
  <c r="I9601" i="1"/>
  <c r="I9602" i="1"/>
  <c r="I9603" i="1"/>
  <c r="I9604" i="1"/>
  <c r="I9605" i="1"/>
  <c r="I9606" i="1"/>
  <c r="I9607" i="1"/>
  <c r="I9608" i="1"/>
  <c r="I9609" i="1"/>
  <c r="I9610" i="1"/>
  <c r="I9611" i="1"/>
  <c r="I9612" i="1"/>
  <c r="I9613" i="1"/>
  <c r="I9614" i="1"/>
  <c r="I9615" i="1"/>
  <c r="I9616" i="1"/>
  <c r="I9617" i="1"/>
  <c r="I9618" i="1"/>
  <c r="I9619" i="1"/>
  <c r="I9620" i="1"/>
  <c r="I9621" i="1"/>
  <c r="I9622" i="1"/>
  <c r="I9623" i="1"/>
  <c r="I9624" i="1"/>
  <c r="I9625" i="1"/>
  <c r="I9626" i="1"/>
  <c r="I9627" i="1"/>
  <c r="I9628" i="1"/>
  <c r="I9629" i="1"/>
  <c r="I9630" i="1"/>
  <c r="I9631" i="1"/>
  <c r="I9632" i="1"/>
  <c r="I9633" i="1"/>
  <c r="I9634" i="1"/>
  <c r="I9635" i="1"/>
  <c r="I9636" i="1"/>
  <c r="I9637" i="1"/>
  <c r="I9638" i="1"/>
  <c r="I9639" i="1"/>
  <c r="I9640" i="1"/>
  <c r="I9641" i="1"/>
  <c r="I9642" i="1"/>
  <c r="J9588" i="1"/>
  <c r="J9589" i="1"/>
  <c r="J9590" i="1"/>
  <c r="J9591" i="1"/>
  <c r="J9592" i="1"/>
  <c r="J9593" i="1"/>
  <c r="J9594" i="1"/>
  <c r="J9595" i="1"/>
  <c r="J9596" i="1"/>
  <c r="J9597" i="1"/>
  <c r="J9598" i="1"/>
  <c r="J9599" i="1"/>
  <c r="J9600" i="1"/>
  <c r="J9601" i="1"/>
  <c r="J9602" i="1"/>
  <c r="J9603" i="1"/>
  <c r="J9604" i="1"/>
  <c r="J9605" i="1"/>
  <c r="J9606" i="1"/>
  <c r="J9607" i="1"/>
  <c r="J9608" i="1"/>
  <c r="J9609" i="1"/>
  <c r="J9610" i="1"/>
  <c r="J9611" i="1"/>
  <c r="J9612" i="1"/>
  <c r="J9613" i="1"/>
  <c r="J9614" i="1"/>
  <c r="J9615" i="1"/>
  <c r="J9616" i="1"/>
  <c r="J9617" i="1"/>
  <c r="J9618" i="1"/>
  <c r="J9619" i="1"/>
  <c r="J9620" i="1"/>
  <c r="J9621" i="1"/>
  <c r="J9622" i="1"/>
  <c r="J9623" i="1"/>
  <c r="J9624" i="1"/>
  <c r="J9625" i="1"/>
  <c r="J9626" i="1"/>
  <c r="J9627" i="1"/>
  <c r="J9628" i="1"/>
  <c r="J9629" i="1"/>
  <c r="J9630" i="1"/>
  <c r="J9631" i="1"/>
  <c r="J9632" i="1"/>
  <c r="J9633" i="1"/>
  <c r="J9634" i="1"/>
  <c r="J9635" i="1"/>
  <c r="J9636" i="1"/>
  <c r="J9637" i="1"/>
  <c r="J9638" i="1"/>
  <c r="J9639" i="1"/>
  <c r="J9640" i="1"/>
  <c r="J9641" i="1"/>
  <c r="J9642" i="1"/>
  <c r="E9583" i="1"/>
  <c r="D9583" i="1" s="1"/>
  <c r="F9583" i="1" s="1"/>
  <c r="E9584" i="1"/>
  <c r="D9584" i="1" s="1"/>
  <c r="F9584" i="1" s="1"/>
  <c r="E9585" i="1"/>
  <c r="D9585" i="1" s="1"/>
  <c r="F9585" i="1" s="1"/>
  <c r="E9586" i="1"/>
  <c r="D9586" i="1" s="1"/>
  <c r="F9586" i="1" s="1"/>
  <c r="E9587" i="1"/>
  <c r="D9587" i="1" s="1"/>
  <c r="F9587" i="1" s="1"/>
  <c r="I9583" i="1"/>
  <c r="I9584" i="1"/>
  <c r="I9585" i="1"/>
  <c r="I9586" i="1"/>
  <c r="I9587" i="1"/>
  <c r="J9583" i="1"/>
  <c r="J9584" i="1"/>
  <c r="J9585" i="1"/>
  <c r="J9586" i="1"/>
  <c r="J9587" i="1"/>
  <c r="D9582" i="1"/>
  <c r="F9582" i="1" s="1"/>
  <c r="I9582" i="1"/>
  <c r="J9582" i="1"/>
  <c r="E9532" i="1"/>
  <c r="D9532" i="1" s="1"/>
  <c r="F9532" i="1" s="1"/>
  <c r="E9533" i="1"/>
  <c r="D9533" i="1" s="1"/>
  <c r="F9533" i="1" s="1"/>
  <c r="E9534" i="1"/>
  <c r="D9534" i="1" s="1"/>
  <c r="F9534" i="1" s="1"/>
  <c r="E9535" i="1"/>
  <c r="D9535" i="1" s="1"/>
  <c r="F9535" i="1" s="1"/>
  <c r="E9536" i="1"/>
  <c r="D9536" i="1" s="1"/>
  <c r="F9536" i="1" s="1"/>
  <c r="E9537" i="1"/>
  <c r="D9537" i="1" s="1"/>
  <c r="F9537" i="1" s="1"/>
  <c r="E9538" i="1"/>
  <c r="D9538" i="1" s="1"/>
  <c r="F9538" i="1" s="1"/>
  <c r="E9539" i="1"/>
  <c r="D9539" i="1" s="1"/>
  <c r="F9539" i="1" s="1"/>
  <c r="E9540" i="1"/>
  <c r="D9540" i="1" s="1"/>
  <c r="F9540" i="1" s="1"/>
  <c r="E9541" i="1"/>
  <c r="D9541" i="1" s="1"/>
  <c r="F9541" i="1" s="1"/>
  <c r="E9542" i="1"/>
  <c r="D9542" i="1" s="1"/>
  <c r="F9542" i="1" s="1"/>
  <c r="E9543" i="1"/>
  <c r="D9543" i="1" s="1"/>
  <c r="F9543" i="1" s="1"/>
  <c r="E9544" i="1"/>
  <c r="D9544" i="1" s="1"/>
  <c r="F9544" i="1" s="1"/>
  <c r="E9545" i="1"/>
  <c r="D9545" i="1" s="1"/>
  <c r="F9545" i="1" s="1"/>
  <c r="E9546" i="1"/>
  <c r="D9546" i="1" s="1"/>
  <c r="F9546" i="1" s="1"/>
  <c r="E9547" i="1"/>
  <c r="D9547" i="1" s="1"/>
  <c r="F9547" i="1" s="1"/>
  <c r="E9548" i="1"/>
  <c r="D9548" i="1" s="1"/>
  <c r="F9548" i="1" s="1"/>
  <c r="E9549" i="1"/>
  <c r="D9549" i="1" s="1"/>
  <c r="F9549" i="1" s="1"/>
  <c r="E9550" i="1"/>
  <c r="D9550" i="1" s="1"/>
  <c r="F9550" i="1" s="1"/>
  <c r="E9551" i="1"/>
  <c r="D9551" i="1" s="1"/>
  <c r="F9551" i="1" s="1"/>
  <c r="E9552" i="1"/>
  <c r="D9552" i="1" s="1"/>
  <c r="F9552" i="1" s="1"/>
  <c r="E9553" i="1"/>
  <c r="D9553" i="1" s="1"/>
  <c r="F9553" i="1" s="1"/>
  <c r="E9554" i="1"/>
  <c r="D9554" i="1" s="1"/>
  <c r="F9554" i="1" s="1"/>
  <c r="E9555" i="1"/>
  <c r="D9555" i="1" s="1"/>
  <c r="F9555" i="1" s="1"/>
  <c r="E9556" i="1"/>
  <c r="D9556" i="1" s="1"/>
  <c r="F9556" i="1" s="1"/>
  <c r="E9557" i="1"/>
  <c r="D9557" i="1" s="1"/>
  <c r="F9557" i="1" s="1"/>
  <c r="E9558" i="1"/>
  <c r="D9558" i="1" s="1"/>
  <c r="F9558" i="1" s="1"/>
  <c r="E9559" i="1"/>
  <c r="D9559" i="1" s="1"/>
  <c r="F9559" i="1" s="1"/>
  <c r="E9560" i="1"/>
  <c r="D9560" i="1" s="1"/>
  <c r="F9560" i="1" s="1"/>
  <c r="E9561" i="1"/>
  <c r="D9561" i="1" s="1"/>
  <c r="F9561" i="1" s="1"/>
  <c r="E9562" i="1"/>
  <c r="D9562" i="1" s="1"/>
  <c r="F9562" i="1" s="1"/>
  <c r="E9563" i="1"/>
  <c r="D9563" i="1" s="1"/>
  <c r="F9563" i="1" s="1"/>
  <c r="E9564" i="1"/>
  <c r="D9564" i="1" s="1"/>
  <c r="F9564" i="1" s="1"/>
  <c r="E9565" i="1"/>
  <c r="D9565" i="1" s="1"/>
  <c r="F9565" i="1" s="1"/>
  <c r="E9566" i="1"/>
  <c r="D9566" i="1" s="1"/>
  <c r="F9566" i="1" s="1"/>
  <c r="E9567" i="1"/>
  <c r="D9567" i="1" s="1"/>
  <c r="F9567" i="1" s="1"/>
  <c r="E9568" i="1"/>
  <c r="D9568" i="1" s="1"/>
  <c r="F9568" i="1" s="1"/>
  <c r="E9569" i="1"/>
  <c r="D9569" i="1" s="1"/>
  <c r="F9569" i="1" s="1"/>
  <c r="E9570" i="1"/>
  <c r="D9570" i="1" s="1"/>
  <c r="F9570" i="1" s="1"/>
  <c r="E9571" i="1"/>
  <c r="D9571" i="1" s="1"/>
  <c r="F9571" i="1" s="1"/>
  <c r="E9572" i="1"/>
  <c r="D9572" i="1" s="1"/>
  <c r="F9572" i="1" s="1"/>
  <c r="E9573" i="1"/>
  <c r="D9573" i="1" s="1"/>
  <c r="F9573" i="1" s="1"/>
  <c r="E9574" i="1"/>
  <c r="D9574" i="1" s="1"/>
  <c r="F9574" i="1" s="1"/>
  <c r="E9575" i="1"/>
  <c r="D9575" i="1" s="1"/>
  <c r="F9575" i="1" s="1"/>
  <c r="E9576" i="1"/>
  <c r="D9576" i="1" s="1"/>
  <c r="F9576" i="1" s="1"/>
  <c r="E9577" i="1"/>
  <c r="D9577" i="1" s="1"/>
  <c r="F9577" i="1" s="1"/>
  <c r="E9578" i="1"/>
  <c r="D9578" i="1" s="1"/>
  <c r="F9578" i="1" s="1"/>
  <c r="E9579" i="1"/>
  <c r="D9579" i="1" s="1"/>
  <c r="F9579" i="1" s="1"/>
  <c r="E9580" i="1"/>
  <c r="D9580" i="1" s="1"/>
  <c r="F9580" i="1" s="1"/>
  <c r="E9581" i="1"/>
  <c r="D9581" i="1" s="1"/>
  <c r="F9581" i="1" s="1"/>
  <c r="I9532" i="1"/>
  <c r="I9533" i="1"/>
  <c r="I9534" i="1"/>
  <c r="I9535" i="1"/>
  <c r="I9536" i="1"/>
  <c r="I9537" i="1"/>
  <c r="I9538" i="1"/>
  <c r="I9539" i="1"/>
  <c r="I9540" i="1"/>
  <c r="I9541" i="1"/>
  <c r="I9542" i="1"/>
  <c r="I9543" i="1"/>
  <c r="I9544" i="1"/>
  <c r="I9545" i="1"/>
  <c r="I9546" i="1"/>
  <c r="I9547" i="1"/>
  <c r="I9548" i="1"/>
  <c r="I9549" i="1"/>
  <c r="I9550" i="1"/>
  <c r="I9551" i="1"/>
  <c r="I9552" i="1"/>
  <c r="I9553" i="1"/>
  <c r="I9554" i="1"/>
  <c r="I9555" i="1"/>
  <c r="I9556" i="1"/>
  <c r="I9557" i="1"/>
  <c r="I9558" i="1"/>
  <c r="I9559" i="1"/>
  <c r="I9560" i="1"/>
  <c r="I9561" i="1"/>
  <c r="I9562" i="1"/>
  <c r="I9563" i="1"/>
  <c r="I9564" i="1"/>
  <c r="I9565" i="1"/>
  <c r="I9566" i="1"/>
  <c r="I9567" i="1"/>
  <c r="I9568" i="1"/>
  <c r="I9569" i="1"/>
  <c r="I9570" i="1"/>
  <c r="I9571" i="1"/>
  <c r="I9572" i="1"/>
  <c r="I9573" i="1"/>
  <c r="I9574" i="1"/>
  <c r="I9575" i="1"/>
  <c r="I9576" i="1"/>
  <c r="I9577" i="1"/>
  <c r="I9578" i="1"/>
  <c r="I9579" i="1"/>
  <c r="I9580" i="1"/>
  <c r="I9581" i="1"/>
  <c r="J9532" i="1"/>
  <c r="J9533" i="1"/>
  <c r="J9534" i="1"/>
  <c r="J9535" i="1"/>
  <c r="J9536" i="1"/>
  <c r="J9537" i="1"/>
  <c r="J9538" i="1"/>
  <c r="J9539" i="1"/>
  <c r="J9540" i="1"/>
  <c r="J9541" i="1"/>
  <c r="J9542" i="1"/>
  <c r="J9543" i="1"/>
  <c r="J9544" i="1"/>
  <c r="J9545" i="1"/>
  <c r="J9546" i="1"/>
  <c r="J9547" i="1"/>
  <c r="J9548" i="1"/>
  <c r="J9549" i="1"/>
  <c r="J9550" i="1"/>
  <c r="J9551" i="1"/>
  <c r="J9552" i="1"/>
  <c r="J9553" i="1"/>
  <c r="J9554" i="1"/>
  <c r="J9555" i="1"/>
  <c r="J9556" i="1"/>
  <c r="J9557" i="1"/>
  <c r="J9558" i="1"/>
  <c r="J9559" i="1"/>
  <c r="J9560" i="1"/>
  <c r="J9561" i="1"/>
  <c r="J9562" i="1"/>
  <c r="J9563" i="1"/>
  <c r="J9564" i="1"/>
  <c r="J9565" i="1"/>
  <c r="J9566" i="1"/>
  <c r="J9567" i="1"/>
  <c r="J9568" i="1"/>
  <c r="J9569" i="1"/>
  <c r="J9570" i="1"/>
  <c r="J9571" i="1"/>
  <c r="J9572" i="1"/>
  <c r="J9573" i="1"/>
  <c r="J9574" i="1"/>
  <c r="J9575" i="1"/>
  <c r="J9576" i="1"/>
  <c r="J9577" i="1"/>
  <c r="J9578" i="1"/>
  <c r="J9579" i="1"/>
  <c r="J9580" i="1"/>
  <c r="J9581" i="1"/>
  <c r="D9489" i="1"/>
  <c r="F9489" i="1" s="1"/>
  <c r="E9476" i="1"/>
  <c r="D9476" i="1" s="1"/>
  <c r="F9476" i="1" s="1"/>
  <c r="E9477" i="1"/>
  <c r="D9477" i="1" s="1"/>
  <c r="F9477" i="1" s="1"/>
  <c r="E9478" i="1"/>
  <c r="D9478" i="1" s="1"/>
  <c r="F9478" i="1" s="1"/>
  <c r="E9479" i="1"/>
  <c r="D9479" i="1" s="1"/>
  <c r="F9479" i="1" s="1"/>
  <c r="E9480" i="1"/>
  <c r="D9480" i="1" s="1"/>
  <c r="F9480" i="1" s="1"/>
  <c r="E9481" i="1"/>
  <c r="D9481" i="1" s="1"/>
  <c r="F9481" i="1" s="1"/>
  <c r="E9482" i="1"/>
  <c r="D9482" i="1" s="1"/>
  <c r="F9482" i="1" s="1"/>
  <c r="E9483" i="1"/>
  <c r="D9483" i="1" s="1"/>
  <c r="F9483" i="1" s="1"/>
  <c r="E9484" i="1"/>
  <c r="D9484" i="1" s="1"/>
  <c r="F9484" i="1" s="1"/>
  <c r="E9485" i="1"/>
  <c r="D9485" i="1" s="1"/>
  <c r="F9485" i="1" s="1"/>
  <c r="E9486" i="1"/>
  <c r="D9486" i="1" s="1"/>
  <c r="F9486" i="1" s="1"/>
  <c r="E9487" i="1"/>
  <c r="D9487" i="1" s="1"/>
  <c r="F9487" i="1" s="1"/>
  <c r="E9488" i="1"/>
  <c r="D9488" i="1" s="1"/>
  <c r="F9488" i="1" s="1"/>
  <c r="E9489" i="1"/>
  <c r="E9490" i="1"/>
  <c r="D9490" i="1" s="1"/>
  <c r="F9490" i="1" s="1"/>
  <c r="E9491" i="1"/>
  <c r="D9491" i="1" s="1"/>
  <c r="F9491" i="1" s="1"/>
  <c r="E9492" i="1"/>
  <c r="D9492" i="1" s="1"/>
  <c r="F9492" i="1" s="1"/>
  <c r="E9493" i="1"/>
  <c r="D9493" i="1" s="1"/>
  <c r="F9493" i="1" s="1"/>
  <c r="E9494" i="1"/>
  <c r="D9494" i="1" s="1"/>
  <c r="F9494" i="1" s="1"/>
  <c r="E9495" i="1"/>
  <c r="D9495" i="1" s="1"/>
  <c r="F9495" i="1" s="1"/>
  <c r="E9496" i="1"/>
  <c r="D9496" i="1" s="1"/>
  <c r="F9496" i="1" s="1"/>
  <c r="E9497" i="1"/>
  <c r="D9497" i="1" s="1"/>
  <c r="F9497" i="1" s="1"/>
  <c r="E9498" i="1"/>
  <c r="D9498" i="1" s="1"/>
  <c r="F9498" i="1" s="1"/>
  <c r="E9499" i="1"/>
  <c r="D9499" i="1" s="1"/>
  <c r="F9499" i="1" s="1"/>
  <c r="E9500" i="1"/>
  <c r="D9500" i="1" s="1"/>
  <c r="F9500" i="1" s="1"/>
  <c r="E9501" i="1"/>
  <c r="D9501" i="1" s="1"/>
  <c r="F9501" i="1" s="1"/>
  <c r="E9502" i="1"/>
  <c r="D9502" i="1" s="1"/>
  <c r="F9502" i="1" s="1"/>
  <c r="E9503" i="1"/>
  <c r="D9503" i="1" s="1"/>
  <c r="F9503" i="1" s="1"/>
  <c r="E9504" i="1"/>
  <c r="D9504" i="1" s="1"/>
  <c r="F9504" i="1" s="1"/>
  <c r="E9505" i="1"/>
  <c r="D9505" i="1" s="1"/>
  <c r="F9505" i="1" s="1"/>
  <c r="E9506" i="1"/>
  <c r="D9506" i="1" s="1"/>
  <c r="F9506" i="1" s="1"/>
  <c r="E9507" i="1"/>
  <c r="D9507" i="1" s="1"/>
  <c r="F9507" i="1" s="1"/>
  <c r="E9508" i="1"/>
  <c r="D9508" i="1" s="1"/>
  <c r="F9508" i="1" s="1"/>
  <c r="E9509" i="1"/>
  <c r="D9509" i="1" s="1"/>
  <c r="F9509" i="1" s="1"/>
  <c r="E9510" i="1"/>
  <c r="D9510" i="1" s="1"/>
  <c r="F9510" i="1" s="1"/>
  <c r="E9511" i="1"/>
  <c r="D9511" i="1" s="1"/>
  <c r="F9511" i="1" s="1"/>
  <c r="E9512" i="1"/>
  <c r="D9512" i="1" s="1"/>
  <c r="F9512" i="1" s="1"/>
  <c r="E9513" i="1"/>
  <c r="D9513" i="1" s="1"/>
  <c r="F9513" i="1" s="1"/>
  <c r="E9514" i="1"/>
  <c r="D9514" i="1" s="1"/>
  <c r="F9514" i="1" s="1"/>
  <c r="E9515" i="1"/>
  <c r="D9515" i="1" s="1"/>
  <c r="F9515" i="1" s="1"/>
  <c r="E9516" i="1"/>
  <c r="D9516" i="1" s="1"/>
  <c r="F9516" i="1" s="1"/>
  <c r="E9517" i="1"/>
  <c r="D9517" i="1" s="1"/>
  <c r="F9517" i="1" s="1"/>
  <c r="E9518" i="1"/>
  <c r="D9518" i="1" s="1"/>
  <c r="F9518" i="1" s="1"/>
  <c r="E9519" i="1"/>
  <c r="D9519" i="1" s="1"/>
  <c r="F9519" i="1" s="1"/>
  <c r="E9520" i="1"/>
  <c r="D9520" i="1" s="1"/>
  <c r="F9520" i="1" s="1"/>
  <c r="E9521" i="1"/>
  <c r="D9521" i="1" s="1"/>
  <c r="F9521" i="1" s="1"/>
  <c r="E9522" i="1"/>
  <c r="D9522" i="1" s="1"/>
  <c r="F9522" i="1" s="1"/>
  <c r="E9523" i="1"/>
  <c r="D9523" i="1" s="1"/>
  <c r="F9523" i="1" s="1"/>
  <c r="E9524" i="1"/>
  <c r="D9524" i="1" s="1"/>
  <c r="F9524" i="1" s="1"/>
  <c r="E9525" i="1"/>
  <c r="D9525" i="1" s="1"/>
  <c r="F9525" i="1" s="1"/>
  <c r="E9526" i="1"/>
  <c r="D9526" i="1" s="1"/>
  <c r="F9526" i="1" s="1"/>
  <c r="E9527" i="1"/>
  <c r="D9527" i="1" s="1"/>
  <c r="F9527" i="1" s="1"/>
  <c r="E9528" i="1"/>
  <c r="D9528" i="1" s="1"/>
  <c r="F9528" i="1" s="1"/>
  <c r="E9529" i="1"/>
  <c r="D9529" i="1" s="1"/>
  <c r="F9529" i="1" s="1"/>
  <c r="E9530" i="1"/>
  <c r="D9530" i="1" s="1"/>
  <c r="F9530" i="1" s="1"/>
  <c r="E9531" i="1"/>
  <c r="D9531" i="1" s="1"/>
  <c r="F9531" i="1" s="1"/>
  <c r="I9476" i="1"/>
  <c r="I9477" i="1"/>
  <c r="I9478" i="1"/>
  <c r="I9479" i="1"/>
  <c r="I9480" i="1"/>
  <c r="I9481" i="1"/>
  <c r="I9482" i="1"/>
  <c r="I9483" i="1"/>
  <c r="I9484" i="1"/>
  <c r="I9485" i="1"/>
  <c r="I9486" i="1"/>
  <c r="I9487" i="1"/>
  <c r="I9488" i="1"/>
  <c r="I9489" i="1"/>
  <c r="I9490" i="1"/>
  <c r="I9491" i="1"/>
  <c r="I9492" i="1"/>
  <c r="I9493" i="1"/>
  <c r="I9494" i="1"/>
  <c r="I9495" i="1"/>
  <c r="I9496" i="1"/>
  <c r="I9497" i="1"/>
  <c r="I9498" i="1"/>
  <c r="I9499" i="1"/>
  <c r="I9500" i="1"/>
  <c r="I9501" i="1"/>
  <c r="I9502" i="1"/>
  <c r="I9503" i="1"/>
  <c r="I9504" i="1"/>
  <c r="I9505" i="1"/>
  <c r="I9506" i="1"/>
  <c r="I9507" i="1"/>
  <c r="I9508" i="1"/>
  <c r="I9509" i="1"/>
  <c r="I9510" i="1"/>
  <c r="I9511" i="1"/>
  <c r="I9512" i="1"/>
  <c r="I9513" i="1"/>
  <c r="I9514" i="1"/>
  <c r="I9515" i="1"/>
  <c r="I9516" i="1"/>
  <c r="I9517" i="1"/>
  <c r="I9518" i="1"/>
  <c r="I9519" i="1"/>
  <c r="I9520" i="1"/>
  <c r="I9521" i="1"/>
  <c r="I9522" i="1"/>
  <c r="I9523" i="1"/>
  <c r="I9524" i="1"/>
  <c r="I9525" i="1"/>
  <c r="I9526" i="1"/>
  <c r="I9527" i="1"/>
  <c r="I9528" i="1"/>
  <c r="I9529" i="1"/>
  <c r="I9530" i="1"/>
  <c r="I9531" i="1"/>
  <c r="J9476" i="1"/>
  <c r="J9477" i="1"/>
  <c r="J9478" i="1"/>
  <c r="J9479" i="1"/>
  <c r="J9480" i="1"/>
  <c r="J9481" i="1"/>
  <c r="J9482" i="1"/>
  <c r="J9483" i="1"/>
  <c r="J9484" i="1"/>
  <c r="J9485" i="1"/>
  <c r="J9486" i="1"/>
  <c r="J9487" i="1"/>
  <c r="J9488" i="1"/>
  <c r="J9489" i="1"/>
  <c r="J9490" i="1"/>
  <c r="J9491" i="1"/>
  <c r="J9492" i="1"/>
  <c r="J9493" i="1"/>
  <c r="J9494" i="1"/>
  <c r="J9495" i="1"/>
  <c r="J9496" i="1"/>
  <c r="J9497" i="1"/>
  <c r="J9498" i="1"/>
  <c r="J9499" i="1"/>
  <c r="J9500" i="1"/>
  <c r="J9501" i="1"/>
  <c r="J9502" i="1"/>
  <c r="J9503" i="1"/>
  <c r="J9504" i="1"/>
  <c r="J9505" i="1"/>
  <c r="J9506" i="1"/>
  <c r="J9507" i="1"/>
  <c r="J9508" i="1"/>
  <c r="J9509" i="1"/>
  <c r="J9510" i="1"/>
  <c r="J9511" i="1"/>
  <c r="J9512" i="1"/>
  <c r="J9513" i="1"/>
  <c r="J9514" i="1"/>
  <c r="J9515" i="1"/>
  <c r="J9516" i="1"/>
  <c r="J9517" i="1"/>
  <c r="J9518" i="1"/>
  <c r="J9519" i="1"/>
  <c r="J9520" i="1"/>
  <c r="J9521" i="1"/>
  <c r="J9522" i="1"/>
  <c r="J9523" i="1"/>
  <c r="J9524" i="1"/>
  <c r="J9525" i="1"/>
  <c r="J9526" i="1"/>
  <c r="J9527" i="1"/>
  <c r="J9528" i="1"/>
  <c r="J9529" i="1"/>
  <c r="J9530" i="1"/>
  <c r="J9531" i="1"/>
  <c r="E9420" i="1"/>
  <c r="D9420" i="1" s="1"/>
  <c r="F9420" i="1" s="1"/>
  <c r="E9421" i="1"/>
  <c r="D9421" i="1" s="1"/>
  <c r="F9421" i="1" s="1"/>
  <c r="E9422" i="1"/>
  <c r="D9422" i="1" s="1"/>
  <c r="F9422" i="1" s="1"/>
  <c r="E9423" i="1"/>
  <c r="D9423" i="1" s="1"/>
  <c r="F9423" i="1" s="1"/>
  <c r="E9424" i="1"/>
  <c r="D9424" i="1" s="1"/>
  <c r="F9424" i="1" s="1"/>
  <c r="E9425" i="1"/>
  <c r="D9425" i="1" s="1"/>
  <c r="F9425" i="1" s="1"/>
  <c r="E9426" i="1"/>
  <c r="D9426" i="1" s="1"/>
  <c r="F9426" i="1" s="1"/>
  <c r="E9427" i="1"/>
  <c r="D9427" i="1" s="1"/>
  <c r="F9427" i="1" s="1"/>
  <c r="E9428" i="1"/>
  <c r="D9428" i="1" s="1"/>
  <c r="F9428" i="1" s="1"/>
  <c r="E9429" i="1"/>
  <c r="D9429" i="1" s="1"/>
  <c r="F9429" i="1" s="1"/>
  <c r="E9430" i="1"/>
  <c r="D9430" i="1" s="1"/>
  <c r="F9430" i="1" s="1"/>
  <c r="E9431" i="1"/>
  <c r="D9431" i="1" s="1"/>
  <c r="F9431" i="1" s="1"/>
  <c r="E9432" i="1"/>
  <c r="D9432" i="1" s="1"/>
  <c r="F9432" i="1" s="1"/>
  <c r="E9433" i="1"/>
  <c r="D9433" i="1" s="1"/>
  <c r="F9433" i="1" s="1"/>
  <c r="E9434" i="1"/>
  <c r="D9434" i="1" s="1"/>
  <c r="F9434" i="1" s="1"/>
  <c r="E9435" i="1"/>
  <c r="D9435" i="1" s="1"/>
  <c r="F9435" i="1" s="1"/>
  <c r="E9436" i="1"/>
  <c r="D9436" i="1" s="1"/>
  <c r="F9436" i="1" s="1"/>
  <c r="E9437" i="1"/>
  <c r="D9437" i="1" s="1"/>
  <c r="F9437" i="1" s="1"/>
  <c r="E9438" i="1"/>
  <c r="D9438" i="1" s="1"/>
  <c r="F9438" i="1" s="1"/>
  <c r="E9439" i="1"/>
  <c r="D9439" i="1" s="1"/>
  <c r="F9439" i="1" s="1"/>
  <c r="E9440" i="1"/>
  <c r="D9440" i="1" s="1"/>
  <c r="F9440" i="1" s="1"/>
  <c r="E9441" i="1"/>
  <c r="D9441" i="1" s="1"/>
  <c r="F9441" i="1" s="1"/>
  <c r="E9442" i="1"/>
  <c r="D9442" i="1" s="1"/>
  <c r="F9442" i="1" s="1"/>
  <c r="E9443" i="1"/>
  <c r="D9443" i="1" s="1"/>
  <c r="F9443" i="1" s="1"/>
  <c r="E9444" i="1"/>
  <c r="D9444" i="1" s="1"/>
  <c r="F9444" i="1" s="1"/>
  <c r="E9445" i="1"/>
  <c r="D9445" i="1" s="1"/>
  <c r="F9445" i="1" s="1"/>
  <c r="E9446" i="1"/>
  <c r="D9446" i="1" s="1"/>
  <c r="F9446" i="1" s="1"/>
  <c r="E9447" i="1"/>
  <c r="D9447" i="1" s="1"/>
  <c r="F9447" i="1" s="1"/>
  <c r="E9448" i="1"/>
  <c r="D9448" i="1" s="1"/>
  <c r="F9448" i="1" s="1"/>
  <c r="E9449" i="1"/>
  <c r="D9449" i="1" s="1"/>
  <c r="F9449" i="1" s="1"/>
  <c r="E9450" i="1"/>
  <c r="D9450" i="1" s="1"/>
  <c r="F9450" i="1" s="1"/>
  <c r="E9451" i="1"/>
  <c r="D9451" i="1" s="1"/>
  <c r="F9451" i="1" s="1"/>
  <c r="E9452" i="1"/>
  <c r="D9452" i="1" s="1"/>
  <c r="F9452" i="1" s="1"/>
  <c r="E9453" i="1"/>
  <c r="D9453" i="1" s="1"/>
  <c r="F9453" i="1" s="1"/>
  <c r="E9454" i="1"/>
  <c r="D9454" i="1" s="1"/>
  <c r="F9454" i="1" s="1"/>
  <c r="E9455" i="1"/>
  <c r="D9455" i="1" s="1"/>
  <c r="F9455" i="1" s="1"/>
  <c r="E9456" i="1"/>
  <c r="D9456" i="1" s="1"/>
  <c r="F9456" i="1" s="1"/>
  <c r="E9457" i="1"/>
  <c r="D9457" i="1" s="1"/>
  <c r="F9457" i="1" s="1"/>
  <c r="E9458" i="1"/>
  <c r="D9458" i="1" s="1"/>
  <c r="F9458" i="1" s="1"/>
  <c r="E9459" i="1"/>
  <c r="D9459" i="1" s="1"/>
  <c r="F9459" i="1" s="1"/>
  <c r="E9460" i="1"/>
  <c r="D9460" i="1" s="1"/>
  <c r="F9460" i="1" s="1"/>
  <c r="E9461" i="1"/>
  <c r="D9461" i="1" s="1"/>
  <c r="F9461" i="1" s="1"/>
  <c r="E9462" i="1"/>
  <c r="D9462" i="1" s="1"/>
  <c r="F9462" i="1" s="1"/>
  <c r="E9463" i="1"/>
  <c r="D9463" i="1" s="1"/>
  <c r="F9463" i="1" s="1"/>
  <c r="E9464" i="1"/>
  <c r="D9464" i="1" s="1"/>
  <c r="F9464" i="1" s="1"/>
  <c r="E9465" i="1"/>
  <c r="D9465" i="1" s="1"/>
  <c r="F9465" i="1" s="1"/>
  <c r="E9466" i="1"/>
  <c r="D9466" i="1" s="1"/>
  <c r="F9466" i="1" s="1"/>
  <c r="E9467" i="1"/>
  <c r="D9467" i="1" s="1"/>
  <c r="F9467" i="1" s="1"/>
  <c r="E9468" i="1"/>
  <c r="D9468" i="1" s="1"/>
  <c r="F9468" i="1" s="1"/>
  <c r="E9469" i="1"/>
  <c r="D9469" i="1" s="1"/>
  <c r="F9469" i="1" s="1"/>
  <c r="E9470" i="1"/>
  <c r="D9470" i="1" s="1"/>
  <c r="F9470" i="1" s="1"/>
  <c r="E9471" i="1"/>
  <c r="D9471" i="1" s="1"/>
  <c r="F9471" i="1" s="1"/>
  <c r="E9472" i="1"/>
  <c r="D9472" i="1" s="1"/>
  <c r="F9472" i="1" s="1"/>
  <c r="E9473" i="1"/>
  <c r="D9473" i="1" s="1"/>
  <c r="F9473" i="1" s="1"/>
  <c r="E9474" i="1"/>
  <c r="D9474" i="1" s="1"/>
  <c r="F9474" i="1" s="1"/>
  <c r="E9475" i="1"/>
  <c r="D9475" i="1" s="1"/>
  <c r="F9475" i="1" s="1"/>
  <c r="I9420" i="1"/>
  <c r="I9421" i="1"/>
  <c r="I9422" i="1"/>
  <c r="I9423" i="1"/>
  <c r="I9424" i="1"/>
  <c r="I9425" i="1"/>
  <c r="I9426" i="1"/>
  <c r="I9427" i="1"/>
  <c r="I9428" i="1"/>
  <c r="I9429" i="1"/>
  <c r="I9430" i="1"/>
  <c r="I9431" i="1"/>
  <c r="I9432" i="1"/>
  <c r="I9433" i="1"/>
  <c r="I9434" i="1"/>
  <c r="I9435" i="1"/>
  <c r="I9436" i="1"/>
  <c r="I9437" i="1"/>
  <c r="I9438" i="1"/>
  <c r="I9439" i="1"/>
  <c r="I9440" i="1"/>
  <c r="I9441" i="1"/>
  <c r="I9442" i="1"/>
  <c r="I9443" i="1"/>
  <c r="I9444" i="1"/>
  <c r="I9445" i="1"/>
  <c r="I9446" i="1"/>
  <c r="I9447" i="1"/>
  <c r="I9448" i="1"/>
  <c r="I9449" i="1"/>
  <c r="I9450" i="1"/>
  <c r="I9451" i="1"/>
  <c r="I9452" i="1"/>
  <c r="I9453" i="1"/>
  <c r="I9454" i="1"/>
  <c r="I9455" i="1"/>
  <c r="I9456" i="1"/>
  <c r="I9457" i="1"/>
  <c r="I9458" i="1"/>
  <c r="I9459" i="1"/>
  <c r="I9460" i="1"/>
  <c r="I9461" i="1"/>
  <c r="I9462" i="1"/>
  <c r="I9463" i="1"/>
  <c r="I9464" i="1"/>
  <c r="I9465" i="1"/>
  <c r="I9466" i="1"/>
  <c r="I9467" i="1"/>
  <c r="I9468" i="1"/>
  <c r="I9469" i="1"/>
  <c r="I9470" i="1"/>
  <c r="I9471" i="1"/>
  <c r="I9472" i="1"/>
  <c r="I9473" i="1"/>
  <c r="I9474" i="1"/>
  <c r="I9475" i="1"/>
  <c r="J9420" i="1"/>
  <c r="J9421" i="1"/>
  <c r="J9422" i="1"/>
  <c r="J9423" i="1"/>
  <c r="J9424" i="1"/>
  <c r="J9425" i="1"/>
  <c r="J9426" i="1"/>
  <c r="J9427" i="1"/>
  <c r="J9428" i="1"/>
  <c r="J9429" i="1"/>
  <c r="J9430" i="1"/>
  <c r="J9431" i="1"/>
  <c r="J9432" i="1"/>
  <c r="J9433" i="1"/>
  <c r="J9434" i="1"/>
  <c r="J9435" i="1"/>
  <c r="J9436" i="1"/>
  <c r="J9437" i="1"/>
  <c r="J9438" i="1"/>
  <c r="J9439" i="1"/>
  <c r="J9440" i="1"/>
  <c r="J9441" i="1"/>
  <c r="J9442" i="1"/>
  <c r="J9443" i="1"/>
  <c r="J9444" i="1"/>
  <c r="J9445" i="1"/>
  <c r="J9446" i="1"/>
  <c r="J9447" i="1"/>
  <c r="J9448" i="1"/>
  <c r="J9449" i="1"/>
  <c r="J9450" i="1"/>
  <c r="J9451" i="1"/>
  <c r="J9452" i="1"/>
  <c r="J9453" i="1"/>
  <c r="J9454" i="1"/>
  <c r="J9455" i="1"/>
  <c r="J9456" i="1"/>
  <c r="J9457" i="1"/>
  <c r="J9458" i="1"/>
  <c r="J9459" i="1"/>
  <c r="J9460" i="1"/>
  <c r="J9461" i="1"/>
  <c r="J9462" i="1"/>
  <c r="J9463" i="1"/>
  <c r="J9464" i="1"/>
  <c r="J9465" i="1"/>
  <c r="J9466" i="1"/>
  <c r="J9467" i="1"/>
  <c r="J9468" i="1"/>
  <c r="J9469" i="1"/>
  <c r="J9470" i="1"/>
  <c r="J9471" i="1"/>
  <c r="J9472" i="1"/>
  <c r="J9473" i="1"/>
  <c r="J9474" i="1"/>
  <c r="J9475" i="1"/>
  <c r="A6" i="2" a="1"/>
  <c r="A6" i="2" s="1"/>
  <c r="D9389" i="1"/>
  <c r="F9389" i="1" s="1"/>
  <c r="D9394" i="1"/>
  <c r="F9394" i="1" s="1"/>
  <c r="D9413" i="1"/>
  <c r="F9413" i="1" s="1"/>
  <c r="E9387" i="1"/>
  <c r="D9387" i="1" s="1"/>
  <c r="F9387" i="1" s="1"/>
  <c r="E9388" i="1"/>
  <c r="D9388" i="1" s="1"/>
  <c r="F9388" i="1" s="1"/>
  <c r="E9389" i="1"/>
  <c r="E9390" i="1"/>
  <c r="D9390" i="1" s="1"/>
  <c r="F9390" i="1" s="1"/>
  <c r="E9391" i="1"/>
  <c r="D9391" i="1" s="1"/>
  <c r="F9391" i="1" s="1"/>
  <c r="E9392" i="1"/>
  <c r="D9392" i="1" s="1"/>
  <c r="F9392" i="1" s="1"/>
  <c r="E9393" i="1"/>
  <c r="D9393" i="1" s="1"/>
  <c r="F9393" i="1" s="1"/>
  <c r="E9394" i="1"/>
  <c r="E9395" i="1"/>
  <c r="D9395" i="1" s="1"/>
  <c r="F9395" i="1" s="1"/>
  <c r="E9396" i="1"/>
  <c r="D9396" i="1" s="1"/>
  <c r="F9396" i="1" s="1"/>
  <c r="E9397" i="1"/>
  <c r="D9397" i="1" s="1"/>
  <c r="F9397" i="1" s="1"/>
  <c r="E9398" i="1"/>
  <c r="D9398" i="1" s="1"/>
  <c r="F9398" i="1" s="1"/>
  <c r="E9399" i="1"/>
  <c r="D9399" i="1" s="1"/>
  <c r="F9399" i="1" s="1"/>
  <c r="E9400" i="1"/>
  <c r="D9400" i="1" s="1"/>
  <c r="F9400" i="1" s="1"/>
  <c r="E9401" i="1"/>
  <c r="D9401" i="1" s="1"/>
  <c r="F9401" i="1" s="1"/>
  <c r="E9402" i="1"/>
  <c r="D9402" i="1" s="1"/>
  <c r="F9402" i="1" s="1"/>
  <c r="E9403" i="1"/>
  <c r="D9403" i="1" s="1"/>
  <c r="F9403" i="1" s="1"/>
  <c r="E9404" i="1"/>
  <c r="D9404" i="1" s="1"/>
  <c r="F9404" i="1" s="1"/>
  <c r="E9405" i="1"/>
  <c r="D9405" i="1" s="1"/>
  <c r="F9405" i="1" s="1"/>
  <c r="E9406" i="1"/>
  <c r="D9406" i="1" s="1"/>
  <c r="F9406" i="1" s="1"/>
  <c r="E9407" i="1"/>
  <c r="D9407" i="1" s="1"/>
  <c r="F9407" i="1" s="1"/>
  <c r="E9408" i="1"/>
  <c r="D9408" i="1" s="1"/>
  <c r="F9408" i="1" s="1"/>
  <c r="E9409" i="1"/>
  <c r="D9409" i="1" s="1"/>
  <c r="F9409" i="1" s="1"/>
  <c r="E9410" i="1"/>
  <c r="D9410" i="1" s="1"/>
  <c r="F9410" i="1" s="1"/>
  <c r="E9411" i="1"/>
  <c r="D9411" i="1" s="1"/>
  <c r="F9411" i="1" s="1"/>
  <c r="E9412" i="1"/>
  <c r="D9412" i="1" s="1"/>
  <c r="F9412" i="1" s="1"/>
  <c r="E9413" i="1"/>
  <c r="E9414" i="1"/>
  <c r="D9414" i="1" s="1"/>
  <c r="F9414" i="1" s="1"/>
  <c r="E9415" i="1"/>
  <c r="D9415" i="1" s="1"/>
  <c r="F9415" i="1" s="1"/>
  <c r="E9416" i="1"/>
  <c r="D9416" i="1" s="1"/>
  <c r="F9416" i="1" s="1"/>
  <c r="E9417" i="1"/>
  <c r="D9417" i="1" s="1"/>
  <c r="F9417" i="1" s="1"/>
  <c r="E9418" i="1"/>
  <c r="D9418" i="1" s="1"/>
  <c r="F9418" i="1" s="1"/>
  <c r="E9419" i="1"/>
  <c r="D9419" i="1" s="1"/>
  <c r="F9419" i="1" s="1"/>
  <c r="I9387" i="1"/>
  <c r="I9388" i="1"/>
  <c r="I9389" i="1"/>
  <c r="I9390" i="1"/>
  <c r="I9391" i="1"/>
  <c r="I9392" i="1"/>
  <c r="I9393" i="1"/>
  <c r="I9394" i="1"/>
  <c r="I9395" i="1"/>
  <c r="I9396" i="1"/>
  <c r="I9397" i="1"/>
  <c r="I9398" i="1"/>
  <c r="I9399" i="1"/>
  <c r="I9400" i="1"/>
  <c r="I9401" i="1"/>
  <c r="I9402" i="1"/>
  <c r="I9403" i="1"/>
  <c r="I9404" i="1"/>
  <c r="I9405" i="1"/>
  <c r="I9406" i="1"/>
  <c r="I9407" i="1"/>
  <c r="I9408" i="1"/>
  <c r="I9409" i="1"/>
  <c r="I9410" i="1"/>
  <c r="I9411" i="1"/>
  <c r="I9412" i="1"/>
  <c r="I9413" i="1"/>
  <c r="I9414" i="1"/>
  <c r="I9415" i="1"/>
  <c r="I9416" i="1"/>
  <c r="I9417" i="1"/>
  <c r="I9418" i="1"/>
  <c r="I9419" i="1"/>
  <c r="J9387" i="1"/>
  <c r="J9388" i="1"/>
  <c r="J9389" i="1"/>
  <c r="J9390" i="1"/>
  <c r="J9391" i="1"/>
  <c r="J9392" i="1"/>
  <c r="J9393" i="1"/>
  <c r="J9394" i="1"/>
  <c r="J9395" i="1"/>
  <c r="J9396" i="1"/>
  <c r="J9397" i="1"/>
  <c r="J9398" i="1"/>
  <c r="J9399" i="1"/>
  <c r="J9400" i="1"/>
  <c r="J9401" i="1"/>
  <c r="J9402" i="1"/>
  <c r="J9403" i="1"/>
  <c r="J9404" i="1"/>
  <c r="J9405" i="1"/>
  <c r="J9406" i="1"/>
  <c r="J9407" i="1"/>
  <c r="J9408" i="1"/>
  <c r="J9409" i="1"/>
  <c r="J9410" i="1"/>
  <c r="J9411" i="1"/>
  <c r="J9412" i="1"/>
  <c r="J9413" i="1"/>
  <c r="J9414" i="1"/>
  <c r="J9415" i="1"/>
  <c r="J9416" i="1"/>
  <c r="J9417" i="1"/>
  <c r="J9418" i="1"/>
  <c r="J9419" i="1"/>
  <c r="E9358" i="1"/>
  <c r="D9358" i="1" s="1"/>
  <c r="F9358" i="1" s="1"/>
  <c r="E9359" i="1"/>
  <c r="D9359" i="1" s="1"/>
  <c r="F9359" i="1" s="1"/>
  <c r="E9360" i="1"/>
  <c r="D9360" i="1" s="1"/>
  <c r="F9360" i="1" s="1"/>
  <c r="E9361" i="1"/>
  <c r="D9361" i="1" s="1"/>
  <c r="F9361" i="1" s="1"/>
  <c r="E9362" i="1"/>
  <c r="D9362" i="1" s="1"/>
  <c r="F9362" i="1" s="1"/>
  <c r="E9363" i="1"/>
  <c r="D9363" i="1" s="1"/>
  <c r="F9363" i="1" s="1"/>
  <c r="E9364" i="1"/>
  <c r="D9364" i="1" s="1"/>
  <c r="F9364" i="1" s="1"/>
  <c r="E9365" i="1"/>
  <c r="D9365" i="1" s="1"/>
  <c r="F9365" i="1" s="1"/>
  <c r="E9366" i="1"/>
  <c r="D9366" i="1" s="1"/>
  <c r="F9366" i="1" s="1"/>
  <c r="E9367" i="1"/>
  <c r="D9367" i="1" s="1"/>
  <c r="F9367" i="1" s="1"/>
  <c r="E9368" i="1"/>
  <c r="D9368" i="1" s="1"/>
  <c r="F9368" i="1" s="1"/>
  <c r="E9369" i="1"/>
  <c r="D9369" i="1" s="1"/>
  <c r="F9369" i="1" s="1"/>
  <c r="E9370" i="1"/>
  <c r="D9370" i="1" s="1"/>
  <c r="F9370" i="1" s="1"/>
  <c r="E9371" i="1"/>
  <c r="D9371" i="1" s="1"/>
  <c r="F9371" i="1" s="1"/>
  <c r="E9372" i="1"/>
  <c r="D9372" i="1" s="1"/>
  <c r="F9372" i="1" s="1"/>
  <c r="E9373" i="1"/>
  <c r="D9373" i="1" s="1"/>
  <c r="F9373" i="1" s="1"/>
  <c r="E9374" i="1"/>
  <c r="D9374" i="1" s="1"/>
  <c r="F9374" i="1" s="1"/>
  <c r="E9375" i="1"/>
  <c r="D9375" i="1" s="1"/>
  <c r="F9375" i="1" s="1"/>
  <c r="E9376" i="1"/>
  <c r="D9376" i="1" s="1"/>
  <c r="F9376" i="1" s="1"/>
  <c r="E9377" i="1"/>
  <c r="D9377" i="1" s="1"/>
  <c r="F9377" i="1" s="1"/>
  <c r="E9378" i="1"/>
  <c r="D9378" i="1" s="1"/>
  <c r="F9378" i="1" s="1"/>
  <c r="E9379" i="1"/>
  <c r="D9379" i="1" s="1"/>
  <c r="F9379" i="1" s="1"/>
  <c r="E9380" i="1"/>
  <c r="D9380" i="1" s="1"/>
  <c r="F9380" i="1" s="1"/>
  <c r="E9381" i="1"/>
  <c r="D9381" i="1" s="1"/>
  <c r="F9381" i="1" s="1"/>
  <c r="E9382" i="1"/>
  <c r="D9382" i="1" s="1"/>
  <c r="F9382" i="1" s="1"/>
  <c r="E9383" i="1"/>
  <c r="D9383" i="1" s="1"/>
  <c r="F9383" i="1" s="1"/>
  <c r="E9384" i="1"/>
  <c r="D9384" i="1" s="1"/>
  <c r="F9384" i="1" s="1"/>
  <c r="E9385" i="1"/>
  <c r="D9385" i="1" s="1"/>
  <c r="F9385" i="1" s="1"/>
  <c r="E9386" i="1"/>
  <c r="D9386" i="1" s="1"/>
  <c r="F9386" i="1" s="1"/>
  <c r="I9358" i="1"/>
  <c r="I9359" i="1"/>
  <c r="I9360" i="1"/>
  <c r="I9361" i="1"/>
  <c r="I9362" i="1"/>
  <c r="I9363" i="1"/>
  <c r="I9364" i="1"/>
  <c r="I9365" i="1"/>
  <c r="I9366" i="1"/>
  <c r="I9367" i="1"/>
  <c r="I9368" i="1"/>
  <c r="I9369" i="1"/>
  <c r="I9370" i="1"/>
  <c r="I9371" i="1"/>
  <c r="I9372" i="1"/>
  <c r="I9373" i="1"/>
  <c r="I9374" i="1"/>
  <c r="I9375" i="1"/>
  <c r="I9376" i="1"/>
  <c r="I9377" i="1"/>
  <c r="I9378" i="1"/>
  <c r="I9379" i="1"/>
  <c r="I9380" i="1"/>
  <c r="I9381" i="1"/>
  <c r="I9382" i="1"/>
  <c r="I9383" i="1"/>
  <c r="I9384" i="1"/>
  <c r="I9385" i="1"/>
  <c r="I9386" i="1"/>
  <c r="J9358" i="1"/>
  <c r="J9359" i="1"/>
  <c r="J9360" i="1"/>
  <c r="J9361" i="1"/>
  <c r="J9362" i="1"/>
  <c r="J9363" i="1"/>
  <c r="J9364" i="1"/>
  <c r="J9365" i="1"/>
  <c r="J9366" i="1"/>
  <c r="J9367" i="1"/>
  <c r="J9368" i="1"/>
  <c r="J9369" i="1"/>
  <c r="J9370" i="1"/>
  <c r="J9371" i="1"/>
  <c r="J9372" i="1"/>
  <c r="J9373" i="1"/>
  <c r="J9374" i="1"/>
  <c r="J9375" i="1"/>
  <c r="J9376" i="1"/>
  <c r="J9377" i="1"/>
  <c r="J9378" i="1"/>
  <c r="J9379" i="1"/>
  <c r="J9380" i="1"/>
  <c r="J9381" i="1"/>
  <c r="J9382" i="1"/>
  <c r="J9383" i="1"/>
  <c r="J9384" i="1"/>
  <c r="J9385" i="1"/>
  <c r="J9386" i="1"/>
  <c r="I6" i="1" l="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1002" i="1"/>
  <c r="I1003" i="1"/>
  <c r="I1004" i="1"/>
  <c r="I1005" i="1"/>
  <c r="I1006" i="1"/>
  <c r="I1007" i="1"/>
  <c r="I1008" i="1"/>
  <c r="I1009" i="1"/>
  <c r="I1010" i="1"/>
  <c r="I1011" i="1"/>
  <c r="I1012" i="1"/>
  <c r="I1013" i="1"/>
  <c r="I1014" i="1"/>
  <c r="I1015" i="1"/>
  <c r="I1016" i="1"/>
  <c r="I1017" i="1"/>
  <c r="I1018" i="1"/>
  <c r="I1019" i="1"/>
  <c r="I1020" i="1"/>
  <c r="I1021" i="1"/>
  <c r="I1022" i="1"/>
  <c r="I1023" i="1"/>
  <c r="I1024" i="1"/>
  <c r="I1025" i="1"/>
  <c r="I1026" i="1"/>
  <c r="I1027" i="1"/>
  <c r="I1028" i="1"/>
  <c r="I1029" i="1"/>
  <c r="I1030" i="1"/>
  <c r="I1031" i="1"/>
  <c r="I1032" i="1"/>
  <c r="I1033" i="1"/>
  <c r="I1034" i="1"/>
  <c r="I1035" i="1"/>
  <c r="I1036" i="1"/>
  <c r="I1037" i="1"/>
  <c r="I1038" i="1"/>
  <c r="I1039" i="1"/>
  <c r="I1040" i="1"/>
  <c r="I1041" i="1"/>
  <c r="I1042" i="1"/>
  <c r="I1043" i="1"/>
  <c r="I1044" i="1"/>
  <c r="I1045" i="1"/>
  <c r="I1046" i="1"/>
  <c r="I1047" i="1"/>
  <c r="I1048" i="1"/>
  <c r="I1049" i="1"/>
  <c r="I1050" i="1"/>
  <c r="I1051" i="1"/>
  <c r="I1052" i="1"/>
  <c r="I1053" i="1"/>
  <c r="I1054" i="1"/>
  <c r="I1055" i="1"/>
  <c r="I1056" i="1"/>
  <c r="I1057" i="1"/>
  <c r="I1058" i="1"/>
  <c r="I1059" i="1"/>
  <c r="I1060" i="1"/>
  <c r="I1061" i="1"/>
  <c r="I1062" i="1"/>
  <c r="I1063" i="1"/>
  <c r="I1064" i="1"/>
  <c r="I1065" i="1"/>
  <c r="I1066" i="1"/>
  <c r="I1067" i="1"/>
  <c r="I1068" i="1"/>
  <c r="I1069" i="1"/>
  <c r="I1070" i="1"/>
  <c r="I1071" i="1"/>
  <c r="I1072" i="1"/>
  <c r="I1073" i="1"/>
  <c r="I1074" i="1"/>
  <c r="I1075" i="1"/>
  <c r="I1076" i="1"/>
  <c r="I1077" i="1"/>
  <c r="I1078" i="1"/>
  <c r="I1079" i="1"/>
  <c r="I1080" i="1"/>
  <c r="I1081" i="1"/>
  <c r="I1082" i="1"/>
  <c r="I1083" i="1"/>
  <c r="I1084" i="1"/>
  <c r="I1085" i="1"/>
  <c r="I1086" i="1"/>
  <c r="I1087" i="1"/>
  <c r="I1088" i="1"/>
  <c r="I1089" i="1"/>
  <c r="I1090" i="1"/>
  <c r="I1091" i="1"/>
  <c r="I1092" i="1"/>
  <c r="I1093" i="1"/>
  <c r="I1094" i="1"/>
  <c r="I1095" i="1"/>
  <c r="I1096" i="1"/>
  <c r="I1097" i="1"/>
  <c r="I1098" i="1"/>
  <c r="I1099" i="1"/>
  <c r="I1100" i="1"/>
  <c r="I1101" i="1"/>
  <c r="I1102" i="1"/>
  <c r="I1103" i="1"/>
  <c r="I1104" i="1"/>
  <c r="I1105" i="1"/>
  <c r="I1106" i="1"/>
  <c r="I1107" i="1"/>
  <c r="I1108" i="1"/>
  <c r="I1109" i="1"/>
  <c r="I1110" i="1"/>
  <c r="I1111" i="1"/>
  <c r="I1112" i="1"/>
  <c r="I1113" i="1"/>
  <c r="I1114" i="1"/>
  <c r="I1115" i="1"/>
  <c r="I1116" i="1"/>
  <c r="I1117" i="1"/>
  <c r="I1118" i="1"/>
  <c r="I1119" i="1"/>
  <c r="I1120" i="1"/>
  <c r="I1121" i="1"/>
  <c r="I1122" i="1"/>
  <c r="I1123" i="1"/>
  <c r="I1124" i="1"/>
  <c r="I1125" i="1"/>
  <c r="I1126" i="1"/>
  <c r="I1127" i="1"/>
  <c r="I1128" i="1"/>
  <c r="I1129" i="1"/>
  <c r="I1130" i="1"/>
  <c r="I1131" i="1"/>
  <c r="I1132" i="1"/>
  <c r="I1133" i="1"/>
  <c r="I1134" i="1"/>
  <c r="I1135" i="1"/>
  <c r="I1136" i="1"/>
  <c r="I1137" i="1"/>
  <c r="I1138" i="1"/>
  <c r="I1139" i="1"/>
  <c r="I1140" i="1"/>
  <c r="I1141" i="1"/>
  <c r="I1142" i="1"/>
  <c r="I1143" i="1"/>
  <c r="I1144" i="1"/>
  <c r="I1145" i="1"/>
  <c r="I1146" i="1"/>
  <c r="I1147" i="1"/>
  <c r="I1148" i="1"/>
  <c r="I1149" i="1"/>
  <c r="I1150" i="1"/>
  <c r="I1151" i="1"/>
  <c r="I1152" i="1"/>
  <c r="I1153" i="1"/>
  <c r="I1154" i="1"/>
  <c r="I1155" i="1"/>
  <c r="I1156" i="1"/>
  <c r="I1157" i="1"/>
  <c r="I1158" i="1"/>
  <c r="I1159" i="1"/>
  <c r="I1160" i="1"/>
  <c r="I1161" i="1"/>
  <c r="I1162" i="1"/>
  <c r="I1163" i="1"/>
  <c r="I1164" i="1"/>
  <c r="I1165" i="1"/>
  <c r="I1166" i="1"/>
  <c r="I1167" i="1"/>
  <c r="I1168" i="1"/>
  <c r="I1169" i="1"/>
  <c r="I1170" i="1"/>
  <c r="I1171" i="1"/>
  <c r="I1172" i="1"/>
  <c r="I1173" i="1"/>
  <c r="I1174" i="1"/>
  <c r="I1175" i="1"/>
  <c r="I1176" i="1"/>
  <c r="I1177" i="1"/>
  <c r="I1178" i="1"/>
  <c r="I1179" i="1"/>
  <c r="I1180" i="1"/>
  <c r="I1181" i="1"/>
  <c r="I1182" i="1"/>
  <c r="I1183" i="1"/>
  <c r="I1184" i="1"/>
  <c r="I1185" i="1"/>
  <c r="I1186" i="1"/>
  <c r="I1187" i="1"/>
  <c r="I1188" i="1"/>
  <c r="I1189" i="1"/>
  <c r="I1190" i="1"/>
  <c r="I1191" i="1"/>
  <c r="I1192" i="1"/>
  <c r="I1193" i="1"/>
  <c r="I1194" i="1"/>
  <c r="I1195" i="1"/>
  <c r="I1196" i="1"/>
  <c r="I1197" i="1"/>
  <c r="I1198" i="1"/>
  <c r="I1199" i="1"/>
  <c r="I1200" i="1"/>
  <c r="I1201" i="1"/>
  <c r="I1202" i="1"/>
  <c r="I1203" i="1"/>
  <c r="I1204" i="1"/>
  <c r="I1205" i="1"/>
  <c r="I1206" i="1"/>
  <c r="I1207" i="1"/>
  <c r="I1208" i="1"/>
  <c r="I1209" i="1"/>
  <c r="I1210" i="1"/>
  <c r="I1211" i="1"/>
  <c r="I1212" i="1"/>
  <c r="I1213" i="1"/>
  <c r="I1214" i="1"/>
  <c r="I1215" i="1"/>
  <c r="I1216" i="1"/>
  <c r="I1217" i="1"/>
  <c r="I1218" i="1"/>
  <c r="I1219" i="1"/>
  <c r="I1220" i="1"/>
  <c r="I1221" i="1"/>
  <c r="I1222" i="1"/>
  <c r="I1223" i="1"/>
  <c r="I1224" i="1"/>
  <c r="I1225" i="1"/>
  <c r="I1226" i="1"/>
  <c r="I1227" i="1"/>
  <c r="I1228" i="1"/>
  <c r="I1229" i="1"/>
  <c r="I1230" i="1"/>
  <c r="I1231" i="1"/>
  <c r="I1232" i="1"/>
  <c r="I1233" i="1"/>
  <c r="I1234" i="1"/>
  <c r="I1235" i="1"/>
  <c r="I1236" i="1"/>
  <c r="I1237" i="1"/>
  <c r="I1238" i="1"/>
  <c r="I1239" i="1"/>
  <c r="I1240" i="1"/>
  <c r="I1241" i="1"/>
  <c r="I1242" i="1"/>
  <c r="I1243" i="1"/>
  <c r="I1244" i="1"/>
  <c r="I1245" i="1"/>
  <c r="I1246" i="1"/>
  <c r="I1247" i="1"/>
  <c r="I1248" i="1"/>
  <c r="I1249" i="1"/>
  <c r="I1250" i="1"/>
  <c r="I1251" i="1"/>
  <c r="I1252" i="1"/>
  <c r="I1253" i="1"/>
  <c r="I1254" i="1"/>
  <c r="I1255" i="1"/>
  <c r="I1256" i="1"/>
  <c r="I1257" i="1"/>
  <c r="I1258" i="1"/>
  <c r="I1259" i="1"/>
  <c r="I1260" i="1"/>
  <c r="I1261" i="1"/>
  <c r="I1262" i="1"/>
  <c r="I1263" i="1"/>
  <c r="I1264" i="1"/>
  <c r="I1265" i="1"/>
  <c r="I1266" i="1"/>
  <c r="I1267" i="1"/>
  <c r="I1268" i="1"/>
  <c r="I1269" i="1"/>
  <c r="I1270" i="1"/>
  <c r="I1271" i="1"/>
  <c r="I1272" i="1"/>
  <c r="I1273" i="1"/>
  <c r="I1274" i="1"/>
  <c r="I1275" i="1"/>
  <c r="I1276" i="1"/>
  <c r="I1277" i="1"/>
  <c r="I1278" i="1"/>
  <c r="I1279" i="1"/>
  <c r="I1280" i="1"/>
  <c r="I1281" i="1"/>
  <c r="I1282" i="1"/>
  <c r="I1283" i="1"/>
  <c r="I1284" i="1"/>
  <c r="I1285" i="1"/>
  <c r="I1286" i="1"/>
  <c r="I1287" i="1"/>
  <c r="I1288" i="1"/>
  <c r="I1289" i="1"/>
  <c r="I1290" i="1"/>
  <c r="I1291" i="1"/>
  <c r="I1292" i="1"/>
  <c r="I1293" i="1"/>
  <c r="I1294" i="1"/>
  <c r="I1295" i="1"/>
  <c r="I1296" i="1"/>
  <c r="I1297" i="1"/>
  <c r="I1298" i="1"/>
  <c r="I1299" i="1"/>
  <c r="I1300" i="1"/>
  <c r="I1301" i="1"/>
  <c r="I1302" i="1"/>
  <c r="I1303" i="1"/>
  <c r="I1304" i="1"/>
  <c r="I1305" i="1"/>
  <c r="I1306" i="1"/>
  <c r="I1307" i="1"/>
  <c r="I1308" i="1"/>
  <c r="I1309" i="1"/>
  <c r="I1310" i="1"/>
  <c r="I1311" i="1"/>
  <c r="I1312" i="1"/>
  <c r="I1313" i="1"/>
  <c r="I1314" i="1"/>
  <c r="I1315" i="1"/>
  <c r="I1316" i="1"/>
  <c r="I1317" i="1"/>
  <c r="I1318" i="1"/>
  <c r="I1319" i="1"/>
  <c r="I1320" i="1"/>
  <c r="I1321" i="1"/>
  <c r="I1322" i="1"/>
  <c r="I1323" i="1"/>
  <c r="I1324" i="1"/>
  <c r="I1325" i="1"/>
  <c r="I1326" i="1"/>
  <c r="I1327" i="1"/>
  <c r="I1328" i="1"/>
  <c r="I1329" i="1"/>
  <c r="I1330" i="1"/>
  <c r="I1331" i="1"/>
  <c r="I1332" i="1"/>
  <c r="I1333" i="1"/>
  <c r="I1334" i="1"/>
  <c r="I1335" i="1"/>
  <c r="I1336" i="1"/>
  <c r="I1337" i="1"/>
  <c r="I1338" i="1"/>
  <c r="I1339" i="1"/>
  <c r="I1340" i="1"/>
  <c r="I1341" i="1"/>
  <c r="I1342" i="1"/>
  <c r="I1343" i="1"/>
  <c r="I1344" i="1"/>
  <c r="I1345" i="1"/>
  <c r="I1346" i="1"/>
  <c r="I1347" i="1"/>
  <c r="I1348" i="1"/>
  <c r="I1349" i="1"/>
  <c r="I1350" i="1"/>
  <c r="I1351" i="1"/>
  <c r="I1352" i="1"/>
  <c r="I1353" i="1"/>
  <c r="I1354" i="1"/>
  <c r="I1355" i="1"/>
  <c r="I1356" i="1"/>
  <c r="I1357" i="1"/>
  <c r="I1358" i="1"/>
  <c r="I1359" i="1"/>
  <c r="I1360" i="1"/>
  <c r="I1361" i="1"/>
  <c r="I1362" i="1"/>
  <c r="I1363" i="1"/>
  <c r="I1364" i="1"/>
  <c r="I1365" i="1"/>
  <c r="I1366" i="1"/>
  <c r="I1367" i="1"/>
  <c r="I1368" i="1"/>
  <c r="I1369" i="1"/>
  <c r="I1370" i="1"/>
  <c r="I1371" i="1"/>
  <c r="I1372" i="1"/>
  <c r="I1373" i="1"/>
  <c r="I1374" i="1"/>
  <c r="I1375" i="1"/>
  <c r="I1376" i="1"/>
  <c r="I1377" i="1"/>
  <c r="I1378" i="1"/>
  <c r="I1379" i="1"/>
  <c r="I1380" i="1"/>
  <c r="I1381" i="1"/>
  <c r="I1382" i="1"/>
  <c r="I1383" i="1"/>
  <c r="I1384" i="1"/>
  <c r="I1385" i="1"/>
  <c r="I1386" i="1"/>
  <c r="I1387" i="1"/>
  <c r="I1388" i="1"/>
  <c r="I1389" i="1"/>
  <c r="I1390" i="1"/>
  <c r="I1391" i="1"/>
  <c r="I1392" i="1"/>
  <c r="I1393" i="1"/>
  <c r="I1394" i="1"/>
  <c r="I1395" i="1"/>
  <c r="I1396" i="1"/>
  <c r="I1397" i="1"/>
  <c r="I1398" i="1"/>
  <c r="I1399" i="1"/>
  <c r="I1400" i="1"/>
  <c r="I1401" i="1"/>
  <c r="I1402" i="1"/>
  <c r="I1403" i="1"/>
  <c r="I1404" i="1"/>
  <c r="I1405" i="1"/>
  <c r="I1406" i="1"/>
  <c r="I1407" i="1"/>
  <c r="I1408" i="1"/>
  <c r="I1409" i="1"/>
  <c r="I1410" i="1"/>
  <c r="I1411" i="1"/>
  <c r="I1412" i="1"/>
  <c r="I1413" i="1"/>
  <c r="I1414" i="1"/>
  <c r="I1415" i="1"/>
  <c r="I1416" i="1"/>
  <c r="I1417" i="1"/>
  <c r="I1418" i="1"/>
  <c r="I1419" i="1"/>
  <c r="I1420" i="1"/>
  <c r="I1421" i="1"/>
  <c r="I1422" i="1"/>
  <c r="I1423" i="1"/>
  <c r="I1424" i="1"/>
  <c r="I1425" i="1"/>
  <c r="I1426" i="1"/>
  <c r="I1427" i="1"/>
  <c r="I1428" i="1"/>
  <c r="I1429" i="1"/>
  <c r="I1430" i="1"/>
  <c r="I1431" i="1"/>
  <c r="I1432" i="1"/>
  <c r="I1433" i="1"/>
  <c r="I1434" i="1"/>
  <c r="I1435" i="1"/>
  <c r="I1436" i="1"/>
  <c r="I1437" i="1"/>
  <c r="I1438" i="1"/>
  <c r="I1439" i="1"/>
  <c r="I1440" i="1"/>
  <c r="I1441" i="1"/>
  <c r="I1442" i="1"/>
  <c r="I1443" i="1"/>
  <c r="I1444" i="1"/>
  <c r="I1445" i="1"/>
  <c r="I1446" i="1"/>
  <c r="I1447" i="1"/>
  <c r="I1448" i="1"/>
  <c r="I1449" i="1"/>
  <c r="I1450" i="1"/>
  <c r="I1451" i="1"/>
  <c r="I1452" i="1"/>
  <c r="I1453" i="1"/>
  <c r="I1454" i="1"/>
  <c r="I1455" i="1"/>
  <c r="I1456" i="1"/>
  <c r="I1457" i="1"/>
  <c r="I1458" i="1"/>
  <c r="I1459" i="1"/>
  <c r="I1460" i="1"/>
  <c r="I1461" i="1"/>
  <c r="I1462" i="1"/>
  <c r="I1463" i="1"/>
  <c r="I1464" i="1"/>
  <c r="I1465" i="1"/>
  <c r="I1466" i="1"/>
  <c r="I1467" i="1"/>
  <c r="I1468" i="1"/>
  <c r="I1469" i="1"/>
  <c r="I1470" i="1"/>
  <c r="I1471" i="1"/>
  <c r="I1472" i="1"/>
  <c r="I1473" i="1"/>
  <c r="I1474" i="1"/>
  <c r="I1475" i="1"/>
  <c r="I1476" i="1"/>
  <c r="I1477" i="1"/>
  <c r="I1478" i="1"/>
  <c r="I1479" i="1"/>
  <c r="I1480" i="1"/>
  <c r="I1481" i="1"/>
  <c r="I1482" i="1"/>
  <c r="I1483" i="1"/>
  <c r="I1484" i="1"/>
  <c r="I1485" i="1"/>
  <c r="I1486" i="1"/>
  <c r="I1487" i="1"/>
  <c r="I1488" i="1"/>
  <c r="I1489" i="1"/>
  <c r="I1490" i="1"/>
  <c r="I1491" i="1"/>
  <c r="I1492" i="1"/>
  <c r="I1493" i="1"/>
  <c r="I1494" i="1"/>
  <c r="I1495" i="1"/>
  <c r="I1496" i="1"/>
  <c r="I1497" i="1"/>
  <c r="I1498" i="1"/>
  <c r="I1499" i="1"/>
  <c r="I1500" i="1"/>
  <c r="I1501" i="1"/>
  <c r="I1502" i="1"/>
  <c r="I1503" i="1"/>
  <c r="I1504" i="1"/>
  <c r="I1505" i="1"/>
  <c r="I1506" i="1"/>
  <c r="I1507" i="1"/>
  <c r="I1508" i="1"/>
  <c r="I1509" i="1"/>
  <c r="I1510" i="1"/>
  <c r="I1511" i="1"/>
  <c r="I1512" i="1"/>
  <c r="I1513" i="1"/>
  <c r="I1514" i="1"/>
  <c r="I1515" i="1"/>
  <c r="I1516" i="1"/>
  <c r="I1517" i="1"/>
  <c r="I1518" i="1"/>
  <c r="I1519" i="1"/>
  <c r="I1520" i="1"/>
  <c r="I1521" i="1"/>
  <c r="I1522" i="1"/>
  <c r="I1523" i="1"/>
  <c r="I1524" i="1"/>
  <c r="I1525" i="1"/>
  <c r="I1526" i="1"/>
  <c r="I1527" i="1"/>
  <c r="I1528" i="1"/>
  <c r="I1529" i="1"/>
  <c r="I1530" i="1"/>
  <c r="I1531" i="1"/>
  <c r="I1532" i="1"/>
  <c r="I1533" i="1"/>
  <c r="I1534" i="1"/>
  <c r="I1535" i="1"/>
  <c r="I1536" i="1"/>
  <c r="I1537" i="1"/>
  <c r="I1538" i="1"/>
  <c r="I1539" i="1"/>
  <c r="I1540" i="1"/>
  <c r="I1541" i="1"/>
  <c r="I1542" i="1"/>
  <c r="I1543" i="1"/>
  <c r="I1544" i="1"/>
  <c r="I1545" i="1"/>
  <c r="I1546" i="1"/>
  <c r="I1547" i="1"/>
  <c r="I1548" i="1"/>
  <c r="I1549" i="1"/>
  <c r="I1550" i="1"/>
  <c r="I1551" i="1"/>
  <c r="I1552" i="1"/>
  <c r="I1553" i="1"/>
  <c r="I1554" i="1"/>
  <c r="I1555" i="1"/>
  <c r="I1556" i="1"/>
  <c r="I1557" i="1"/>
  <c r="I1558" i="1"/>
  <c r="I1559" i="1"/>
  <c r="I1560" i="1"/>
  <c r="I1561" i="1"/>
  <c r="I1562" i="1"/>
  <c r="I1563" i="1"/>
  <c r="I1564" i="1"/>
  <c r="I1565" i="1"/>
  <c r="I1566" i="1"/>
  <c r="I1567" i="1"/>
  <c r="I1568" i="1"/>
  <c r="I1569" i="1"/>
  <c r="I1570" i="1"/>
  <c r="I1571" i="1"/>
  <c r="I1572" i="1"/>
  <c r="I1573" i="1"/>
  <c r="I1574" i="1"/>
  <c r="I1575" i="1"/>
  <c r="I1576" i="1"/>
  <c r="I1577" i="1"/>
  <c r="I1578" i="1"/>
  <c r="I1579" i="1"/>
  <c r="I1580" i="1"/>
  <c r="I1581" i="1"/>
  <c r="I1582" i="1"/>
  <c r="I1583" i="1"/>
  <c r="I1584" i="1"/>
  <c r="I1585" i="1"/>
  <c r="I1586" i="1"/>
  <c r="I1587" i="1"/>
  <c r="I1588" i="1"/>
  <c r="I1589" i="1"/>
  <c r="I1590" i="1"/>
  <c r="I1591" i="1"/>
  <c r="I1592" i="1"/>
  <c r="I1593" i="1"/>
  <c r="I1594" i="1"/>
  <c r="I1595" i="1"/>
  <c r="I1596" i="1"/>
  <c r="I1597" i="1"/>
  <c r="I1598" i="1"/>
  <c r="I1599" i="1"/>
  <c r="I1600" i="1"/>
  <c r="I1601" i="1"/>
  <c r="I1602" i="1"/>
  <c r="I1603" i="1"/>
  <c r="I1604" i="1"/>
  <c r="I1605" i="1"/>
  <c r="I1606" i="1"/>
  <c r="I1607" i="1"/>
  <c r="I1608" i="1"/>
  <c r="I1609" i="1"/>
  <c r="I1610" i="1"/>
  <c r="I1611" i="1"/>
  <c r="I1612" i="1"/>
  <c r="I1613" i="1"/>
  <c r="I1614" i="1"/>
  <c r="I1615" i="1"/>
  <c r="I1616" i="1"/>
  <c r="I1617" i="1"/>
  <c r="I1618" i="1"/>
  <c r="I1619" i="1"/>
  <c r="I1620" i="1"/>
  <c r="I1621" i="1"/>
  <c r="I1622" i="1"/>
  <c r="I1623" i="1"/>
  <c r="I1624" i="1"/>
  <c r="I1625" i="1"/>
  <c r="I1626" i="1"/>
  <c r="I1627" i="1"/>
  <c r="I1628" i="1"/>
  <c r="I1629" i="1"/>
  <c r="I1630" i="1"/>
  <c r="I1631" i="1"/>
  <c r="I1632" i="1"/>
  <c r="I1633" i="1"/>
  <c r="I1634" i="1"/>
  <c r="I1635" i="1"/>
  <c r="I1636" i="1"/>
  <c r="I1637" i="1"/>
  <c r="I1638" i="1"/>
  <c r="I1639" i="1"/>
  <c r="I1640" i="1"/>
  <c r="I1641" i="1"/>
  <c r="I1642" i="1"/>
  <c r="I1643" i="1"/>
  <c r="I1644" i="1"/>
  <c r="I1645" i="1"/>
  <c r="I1646" i="1"/>
  <c r="I1647" i="1"/>
  <c r="I1648" i="1"/>
  <c r="I1649" i="1"/>
  <c r="I1650" i="1"/>
  <c r="I1651" i="1"/>
  <c r="I1652" i="1"/>
  <c r="I1653" i="1"/>
  <c r="I1654" i="1"/>
  <c r="I1655" i="1"/>
  <c r="I1656" i="1"/>
  <c r="I1657" i="1"/>
  <c r="I1658" i="1"/>
  <c r="I1659" i="1"/>
  <c r="I1660" i="1"/>
  <c r="I1661" i="1"/>
  <c r="I1662" i="1"/>
  <c r="I1663" i="1"/>
  <c r="I1664" i="1"/>
  <c r="I1665" i="1"/>
  <c r="I1666" i="1"/>
  <c r="I1667" i="1"/>
  <c r="I1668" i="1"/>
  <c r="I1669" i="1"/>
  <c r="I1670" i="1"/>
  <c r="I1671" i="1"/>
  <c r="I1672" i="1"/>
  <c r="I1673" i="1"/>
  <c r="I1674" i="1"/>
  <c r="I1675" i="1"/>
  <c r="I1676" i="1"/>
  <c r="I1677" i="1"/>
  <c r="I1678" i="1"/>
  <c r="I1679" i="1"/>
  <c r="I1680" i="1"/>
  <c r="I1681" i="1"/>
  <c r="I1682" i="1"/>
  <c r="I1683" i="1"/>
  <c r="I1684" i="1"/>
  <c r="I1685" i="1"/>
  <c r="I1686" i="1"/>
  <c r="I1687" i="1"/>
  <c r="I1688" i="1"/>
  <c r="I1689" i="1"/>
  <c r="I1690" i="1"/>
  <c r="I1691" i="1"/>
  <c r="I1692" i="1"/>
  <c r="I1693" i="1"/>
  <c r="I1694" i="1"/>
  <c r="I1695" i="1"/>
  <c r="I1696" i="1"/>
  <c r="I1697" i="1"/>
  <c r="I1698" i="1"/>
  <c r="I1699" i="1"/>
  <c r="I1700" i="1"/>
  <c r="I1701" i="1"/>
  <c r="I1702" i="1"/>
  <c r="I1703" i="1"/>
  <c r="I1704" i="1"/>
  <c r="I1705" i="1"/>
  <c r="I1706" i="1"/>
  <c r="I1707" i="1"/>
  <c r="I1708" i="1"/>
  <c r="I1709" i="1"/>
  <c r="I1710" i="1"/>
  <c r="I1711" i="1"/>
  <c r="I1712" i="1"/>
  <c r="I1713" i="1"/>
  <c r="I1714" i="1"/>
  <c r="I1715" i="1"/>
  <c r="I1716" i="1"/>
  <c r="I1717" i="1"/>
  <c r="I1718" i="1"/>
  <c r="I1719" i="1"/>
  <c r="I1720" i="1"/>
  <c r="I1721" i="1"/>
  <c r="I1722" i="1"/>
  <c r="I1723" i="1"/>
  <c r="I1724" i="1"/>
  <c r="I1725" i="1"/>
  <c r="I1726" i="1"/>
  <c r="I1727" i="1"/>
  <c r="I1728" i="1"/>
  <c r="I1729" i="1"/>
  <c r="I1730" i="1"/>
  <c r="I1731" i="1"/>
  <c r="I1732" i="1"/>
  <c r="I1733" i="1"/>
  <c r="I1734" i="1"/>
  <c r="I1735" i="1"/>
  <c r="I1736" i="1"/>
  <c r="I1737" i="1"/>
  <c r="I1738" i="1"/>
  <c r="I1739" i="1"/>
  <c r="I1740" i="1"/>
  <c r="I1741" i="1"/>
  <c r="I1742" i="1"/>
  <c r="I1743" i="1"/>
  <c r="I1744" i="1"/>
  <c r="I1745" i="1"/>
  <c r="I1746" i="1"/>
  <c r="I1747" i="1"/>
  <c r="I1748" i="1"/>
  <c r="I1749" i="1"/>
  <c r="I1750" i="1"/>
  <c r="I1751" i="1"/>
  <c r="I1752" i="1"/>
  <c r="I1753" i="1"/>
  <c r="I1754" i="1"/>
  <c r="I1755" i="1"/>
  <c r="I1756" i="1"/>
  <c r="I1757" i="1"/>
  <c r="I1758" i="1"/>
  <c r="I1759" i="1"/>
  <c r="I1760" i="1"/>
  <c r="I1761" i="1"/>
  <c r="I1762" i="1"/>
  <c r="I1763" i="1"/>
  <c r="I1764" i="1"/>
  <c r="I1765" i="1"/>
  <c r="I1766" i="1"/>
  <c r="I1767" i="1"/>
  <c r="I1768" i="1"/>
  <c r="I1769" i="1"/>
  <c r="I1770" i="1"/>
  <c r="I1771" i="1"/>
  <c r="I1772" i="1"/>
  <c r="I1773" i="1"/>
  <c r="I1774" i="1"/>
  <c r="I1775" i="1"/>
  <c r="I1776" i="1"/>
  <c r="I1777" i="1"/>
  <c r="I1778" i="1"/>
  <c r="I1779" i="1"/>
  <c r="I1780" i="1"/>
  <c r="I1781" i="1"/>
  <c r="I1782" i="1"/>
  <c r="I1783" i="1"/>
  <c r="I1784" i="1"/>
  <c r="I1785" i="1"/>
  <c r="I1786" i="1"/>
  <c r="I1787" i="1"/>
  <c r="I1788" i="1"/>
  <c r="I1789" i="1"/>
  <c r="I1790" i="1"/>
  <c r="I1791" i="1"/>
  <c r="I1792" i="1"/>
  <c r="I1793" i="1"/>
  <c r="I1794" i="1"/>
  <c r="I1795" i="1"/>
  <c r="I1796" i="1"/>
  <c r="I1797" i="1"/>
  <c r="I1798" i="1"/>
  <c r="I1799" i="1"/>
  <c r="I1800" i="1"/>
  <c r="I1801" i="1"/>
  <c r="I1802" i="1"/>
  <c r="I1803" i="1"/>
  <c r="I1804" i="1"/>
  <c r="I1805" i="1"/>
  <c r="I1806" i="1"/>
  <c r="I1807" i="1"/>
  <c r="I1808" i="1"/>
  <c r="I1809" i="1"/>
  <c r="I1810" i="1"/>
  <c r="I1811" i="1"/>
  <c r="I1812" i="1"/>
  <c r="I1813" i="1"/>
  <c r="I1814" i="1"/>
  <c r="I1815" i="1"/>
  <c r="I1816" i="1"/>
  <c r="I1817" i="1"/>
  <c r="I1818" i="1"/>
  <c r="I1819" i="1"/>
  <c r="I1820" i="1"/>
  <c r="I1821" i="1"/>
  <c r="I1822" i="1"/>
  <c r="I1823" i="1"/>
  <c r="I1824" i="1"/>
  <c r="I1825" i="1"/>
  <c r="I1826" i="1"/>
  <c r="I1827" i="1"/>
  <c r="I1828" i="1"/>
  <c r="I1829" i="1"/>
  <c r="I1830" i="1"/>
  <c r="I1831" i="1"/>
  <c r="I1832" i="1"/>
  <c r="I1833" i="1"/>
  <c r="I1834" i="1"/>
  <c r="I1835" i="1"/>
  <c r="I1836" i="1"/>
  <c r="I1837" i="1"/>
  <c r="I1838" i="1"/>
  <c r="I1839" i="1"/>
  <c r="I1840" i="1"/>
  <c r="I1841" i="1"/>
  <c r="I1842" i="1"/>
  <c r="I1843" i="1"/>
  <c r="I1844" i="1"/>
  <c r="I1845" i="1"/>
  <c r="I1846" i="1"/>
  <c r="I1847" i="1"/>
  <c r="I1848" i="1"/>
  <c r="I1849" i="1"/>
  <c r="I1850" i="1"/>
  <c r="I1851" i="1"/>
  <c r="I1852" i="1"/>
  <c r="I1853" i="1"/>
  <c r="I1854" i="1"/>
  <c r="I1855" i="1"/>
  <c r="I1856" i="1"/>
  <c r="I1857" i="1"/>
  <c r="I1858" i="1"/>
  <c r="I1859" i="1"/>
  <c r="I1860" i="1"/>
  <c r="I1861" i="1"/>
  <c r="I1862" i="1"/>
  <c r="I1863" i="1"/>
  <c r="I1864" i="1"/>
  <c r="I1865" i="1"/>
  <c r="I1866" i="1"/>
  <c r="I1867" i="1"/>
  <c r="I1868" i="1"/>
  <c r="I1869" i="1"/>
  <c r="I1870" i="1"/>
  <c r="I1871" i="1"/>
  <c r="I1872" i="1"/>
  <c r="I1873" i="1"/>
  <c r="I1874" i="1"/>
  <c r="I1875" i="1"/>
  <c r="I1876" i="1"/>
  <c r="I1877" i="1"/>
  <c r="I1878" i="1"/>
  <c r="I1879" i="1"/>
  <c r="I1880" i="1"/>
  <c r="I1881" i="1"/>
  <c r="I1882" i="1"/>
  <c r="I1883" i="1"/>
  <c r="I1884" i="1"/>
  <c r="I1885" i="1"/>
  <c r="I1886" i="1"/>
  <c r="I1887" i="1"/>
  <c r="I1888" i="1"/>
  <c r="I1889" i="1"/>
  <c r="I1890" i="1"/>
  <c r="I1891" i="1"/>
  <c r="I1892" i="1"/>
  <c r="I1893" i="1"/>
  <c r="I1894" i="1"/>
  <c r="I1895" i="1"/>
  <c r="I1896" i="1"/>
  <c r="I1897" i="1"/>
  <c r="I1898" i="1"/>
  <c r="I1899" i="1"/>
  <c r="I1900" i="1"/>
  <c r="I1901" i="1"/>
  <c r="I1902" i="1"/>
  <c r="I1903" i="1"/>
  <c r="I1904" i="1"/>
  <c r="I1905" i="1"/>
  <c r="I1906" i="1"/>
  <c r="I1907" i="1"/>
  <c r="I1908" i="1"/>
  <c r="I1909" i="1"/>
  <c r="I1910" i="1"/>
  <c r="I1911" i="1"/>
  <c r="I1912" i="1"/>
  <c r="I1913" i="1"/>
  <c r="I1914" i="1"/>
  <c r="I1915" i="1"/>
  <c r="I1916" i="1"/>
  <c r="I1917" i="1"/>
  <c r="I1918" i="1"/>
  <c r="I1919" i="1"/>
  <c r="I1920" i="1"/>
  <c r="I1921" i="1"/>
  <c r="I1922" i="1"/>
  <c r="I1923" i="1"/>
  <c r="I1924" i="1"/>
  <c r="I1925" i="1"/>
  <c r="I1926" i="1"/>
  <c r="I1927" i="1"/>
  <c r="I1928" i="1"/>
  <c r="I1929" i="1"/>
  <c r="I1930" i="1"/>
  <c r="I1931" i="1"/>
  <c r="I1932" i="1"/>
  <c r="I1933" i="1"/>
  <c r="I1934" i="1"/>
  <c r="I1935" i="1"/>
  <c r="I1936" i="1"/>
  <c r="I1937" i="1"/>
  <c r="I1938" i="1"/>
  <c r="I1939" i="1"/>
  <c r="I1940" i="1"/>
  <c r="I1941" i="1"/>
  <c r="I1942" i="1"/>
  <c r="I1943" i="1"/>
  <c r="I1944" i="1"/>
  <c r="I1945" i="1"/>
  <c r="I1946" i="1"/>
  <c r="I1947" i="1"/>
  <c r="I1948" i="1"/>
  <c r="I1949" i="1"/>
  <c r="I1950" i="1"/>
  <c r="I1951" i="1"/>
  <c r="I1952" i="1"/>
  <c r="I1953" i="1"/>
  <c r="I1954" i="1"/>
  <c r="I1955" i="1"/>
  <c r="I1956" i="1"/>
  <c r="I1957" i="1"/>
  <c r="I1958" i="1"/>
  <c r="I1959" i="1"/>
  <c r="I1960" i="1"/>
  <c r="I1961" i="1"/>
  <c r="I1962" i="1"/>
  <c r="I1963" i="1"/>
  <c r="I1964" i="1"/>
  <c r="I1965" i="1"/>
  <c r="I1966" i="1"/>
  <c r="I1967" i="1"/>
  <c r="I1968" i="1"/>
  <c r="I1969" i="1"/>
  <c r="I1970" i="1"/>
  <c r="I1971" i="1"/>
  <c r="I1972" i="1"/>
  <c r="I1973" i="1"/>
  <c r="I1974" i="1"/>
  <c r="I1975" i="1"/>
  <c r="I1976" i="1"/>
  <c r="I1977" i="1"/>
  <c r="I1978" i="1"/>
  <c r="I1979" i="1"/>
  <c r="I1980" i="1"/>
  <c r="I1981" i="1"/>
  <c r="I1982" i="1"/>
  <c r="I1983" i="1"/>
  <c r="I1984" i="1"/>
  <c r="I1985" i="1"/>
  <c r="I1986" i="1"/>
  <c r="I1987" i="1"/>
  <c r="I1988" i="1"/>
  <c r="I1989" i="1"/>
  <c r="I1990" i="1"/>
  <c r="I1991" i="1"/>
  <c r="I1992" i="1"/>
  <c r="I1993" i="1"/>
  <c r="I1994" i="1"/>
  <c r="I1995" i="1"/>
  <c r="I1996" i="1"/>
  <c r="I1997" i="1"/>
  <c r="I1998" i="1"/>
  <c r="I1999" i="1"/>
  <c r="I2000" i="1"/>
  <c r="I2001" i="1"/>
  <c r="I2002" i="1"/>
  <c r="I2003" i="1"/>
  <c r="I2004" i="1"/>
  <c r="I2005" i="1"/>
  <c r="I2006" i="1"/>
  <c r="I2007" i="1"/>
  <c r="I2008" i="1"/>
  <c r="I2009" i="1"/>
  <c r="I2010" i="1"/>
  <c r="I2011" i="1"/>
  <c r="I2012" i="1"/>
  <c r="I2013" i="1"/>
  <c r="I2014" i="1"/>
  <c r="I2015" i="1"/>
  <c r="I2016" i="1"/>
  <c r="I2017" i="1"/>
  <c r="I2018" i="1"/>
  <c r="I2019" i="1"/>
  <c r="I2020" i="1"/>
  <c r="I2021" i="1"/>
  <c r="I2022" i="1"/>
  <c r="I2023" i="1"/>
  <c r="I2024" i="1"/>
  <c r="I2025" i="1"/>
  <c r="I2026" i="1"/>
  <c r="I2027" i="1"/>
  <c r="I2028" i="1"/>
  <c r="I2029" i="1"/>
  <c r="I2030" i="1"/>
  <c r="I2031" i="1"/>
  <c r="I2032" i="1"/>
  <c r="I2033" i="1"/>
  <c r="I2034" i="1"/>
  <c r="I2035" i="1"/>
  <c r="I2036" i="1"/>
  <c r="I2037" i="1"/>
  <c r="I2038" i="1"/>
  <c r="I2039" i="1"/>
  <c r="I2040" i="1"/>
  <c r="I2041" i="1"/>
  <c r="I2042" i="1"/>
  <c r="I2043" i="1"/>
  <c r="I2044" i="1"/>
  <c r="I2045" i="1"/>
  <c r="I2046" i="1"/>
  <c r="I2047" i="1"/>
  <c r="I2048" i="1"/>
  <c r="I2049" i="1"/>
  <c r="I2050" i="1"/>
  <c r="I2051" i="1"/>
  <c r="I2052" i="1"/>
  <c r="I2053" i="1"/>
  <c r="I2054" i="1"/>
  <c r="I2055" i="1"/>
  <c r="I2056" i="1"/>
  <c r="I2057" i="1"/>
  <c r="I2058" i="1"/>
  <c r="I2059" i="1"/>
  <c r="I2060" i="1"/>
  <c r="I2061" i="1"/>
  <c r="I2062" i="1"/>
  <c r="I2063" i="1"/>
  <c r="I2064" i="1"/>
  <c r="I2065" i="1"/>
  <c r="I2066" i="1"/>
  <c r="I2067" i="1"/>
  <c r="I2068" i="1"/>
  <c r="I2069" i="1"/>
  <c r="I2070" i="1"/>
  <c r="I2071" i="1"/>
  <c r="I2072" i="1"/>
  <c r="I2073" i="1"/>
  <c r="I2074" i="1"/>
  <c r="I2075" i="1"/>
  <c r="I2076" i="1"/>
  <c r="I2077" i="1"/>
  <c r="I2078" i="1"/>
  <c r="I2079" i="1"/>
  <c r="I2080" i="1"/>
  <c r="I2081" i="1"/>
  <c r="I2082" i="1"/>
  <c r="I2083" i="1"/>
  <c r="I2084" i="1"/>
  <c r="I2085" i="1"/>
  <c r="I2086" i="1"/>
  <c r="I2087" i="1"/>
  <c r="I2088" i="1"/>
  <c r="I2089" i="1"/>
  <c r="I2090" i="1"/>
  <c r="I2091" i="1"/>
  <c r="I2092" i="1"/>
  <c r="I2093" i="1"/>
  <c r="I2094" i="1"/>
  <c r="I2095" i="1"/>
  <c r="I2096" i="1"/>
  <c r="I2097" i="1"/>
  <c r="I2098" i="1"/>
  <c r="I2099" i="1"/>
  <c r="I2100" i="1"/>
  <c r="I2101" i="1"/>
  <c r="I2102" i="1"/>
  <c r="I2103" i="1"/>
  <c r="I2104" i="1"/>
  <c r="I2105" i="1"/>
  <c r="I2106" i="1"/>
  <c r="I2107" i="1"/>
  <c r="I2108" i="1"/>
  <c r="I2109" i="1"/>
  <c r="I2110" i="1"/>
  <c r="I2111" i="1"/>
  <c r="I2112" i="1"/>
  <c r="I2113" i="1"/>
  <c r="I2114" i="1"/>
  <c r="I2115" i="1"/>
  <c r="I2116" i="1"/>
  <c r="I2117" i="1"/>
  <c r="I2118" i="1"/>
  <c r="I2119" i="1"/>
  <c r="I2120" i="1"/>
  <c r="I2121" i="1"/>
  <c r="I2122" i="1"/>
  <c r="I2123" i="1"/>
  <c r="I2124" i="1"/>
  <c r="I2125" i="1"/>
  <c r="I2126" i="1"/>
  <c r="I2127" i="1"/>
  <c r="I2128" i="1"/>
  <c r="I2129" i="1"/>
  <c r="I2130" i="1"/>
  <c r="I2131" i="1"/>
  <c r="I2132" i="1"/>
  <c r="I2133" i="1"/>
  <c r="I2134" i="1"/>
  <c r="I2135" i="1"/>
  <c r="I2136" i="1"/>
  <c r="I2137" i="1"/>
  <c r="I2138" i="1"/>
  <c r="I2139" i="1"/>
  <c r="I2140" i="1"/>
  <c r="I2141" i="1"/>
  <c r="I2142" i="1"/>
  <c r="I2143" i="1"/>
  <c r="I2144" i="1"/>
  <c r="I2145" i="1"/>
  <c r="I2146" i="1"/>
  <c r="I2147" i="1"/>
  <c r="I2148" i="1"/>
  <c r="I2149" i="1"/>
  <c r="I2150" i="1"/>
  <c r="I2151" i="1"/>
  <c r="I2152" i="1"/>
  <c r="I2153" i="1"/>
  <c r="I2154" i="1"/>
  <c r="I2155" i="1"/>
  <c r="I2156" i="1"/>
  <c r="I2157" i="1"/>
  <c r="I2158" i="1"/>
  <c r="I2159" i="1"/>
  <c r="I2160" i="1"/>
  <c r="I2161" i="1"/>
  <c r="I2162" i="1"/>
  <c r="I2163" i="1"/>
  <c r="I2164" i="1"/>
  <c r="I2165" i="1"/>
  <c r="I2166" i="1"/>
  <c r="I2167" i="1"/>
  <c r="I2168" i="1"/>
  <c r="I2169" i="1"/>
  <c r="I2170" i="1"/>
  <c r="I2171" i="1"/>
  <c r="I2172" i="1"/>
  <c r="I2173" i="1"/>
  <c r="I2174" i="1"/>
  <c r="I2175" i="1"/>
  <c r="I2176" i="1"/>
  <c r="I2177" i="1"/>
  <c r="I2178" i="1"/>
  <c r="I2179" i="1"/>
  <c r="I2180" i="1"/>
  <c r="I2181" i="1"/>
  <c r="I2182" i="1"/>
  <c r="I2183" i="1"/>
  <c r="I2184" i="1"/>
  <c r="I2185" i="1"/>
  <c r="I2186" i="1"/>
  <c r="I2187" i="1"/>
  <c r="I2188" i="1"/>
  <c r="I2189" i="1"/>
  <c r="I2190" i="1"/>
  <c r="I2191" i="1"/>
  <c r="I2192" i="1"/>
  <c r="I2193" i="1"/>
  <c r="I2194" i="1"/>
  <c r="I2195" i="1"/>
  <c r="I2196" i="1"/>
  <c r="I2197" i="1"/>
  <c r="I2198" i="1"/>
  <c r="I2199" i="1"/>
  <c r="I2200" i="1"/>
  <c r="I2201" i="1"/>
  <c r="I2202" i="1"/>
  <c r="I2203" i="1"/>
  <c r="I2204" i="1"/>
  <c r="I2205" i="1"/>
  <c r="I2206" i="1"/>
  <c r="I2207" i="1"/>
  <c r="I2208" i="1"/>
  <c r="I2209" i="1"/>
  <c r="I2210" i="1"/>
  <c r="I2211" i="1"/>
  <c r="I2212" i="1"/>
  <c r="I2213" i="1"/>
  <c r="I2214" i="1"/>
  <c r="I2215" i="1"/>
  <c r="I2216" i="1"/>
  <c r="I2217" i="1"/>
  <c r="I2218" i="1"/>
  <c r="I2219" i="1"/>
  <c r="I2220" i="1"/>
  <c r="I2221" i="1"/>
  <c r="I2222" i="1"/>
  <c r="I2223" i="1"/>
  <c r="I2224" i="1"/>
  <c r="I2225" i="1"/>
  <c r="I2226" i="1"/>
  <c r="I2227" i="1"/>
  <c r="I2228" i="1"/>
  <c r="I2229" i="1"/>
  <c r="I2230" i="1"/>
  <c r="I2231" i="1"/>
  <c r="I2232" i="1"/>
  <c r="I2233" i="1"/>
  <c r="I2234" i="1"/>
  <c r="I2235" i="1"/>
  <c r="I2236" i="1"/>
  <c r="I2237" i="1"/>
  <c r="I2238" i="1"/>
  <c r="I2239" i="1"/>
  <c r="I2240" i="1"/>
  <c r="I2241" i="1"/>
  <c r="I2242" i="1"/>
  <c r="I2243" i="1"/>
  <c r="I2244" i="1"/>
  <c r="I2245" i="1"/>
  <c r="I2246" i="1"/>
  <c r="I2247" i="1"/>
  <c r="I2248" i="1"/>
  <c r="I2249" i="1"/>
  <c r="I2250" i="1"/>
  <c r="I2251" i="1"/>
  <c r="I2252" i="1"/>
  <c r="I2253" i="1"/>
  <c r="I2254" i="1"/>
  <c r="I2255" i="1"/>
  <c r="I2256" i="1"/>
  <c r="I2257" i="1"/>
  <c r="I2258" i="1"/>
  <c r="I2259" i="1"/>
  <c r="I2260" i="1"/>
  <c r="I2261" i="1"/>
  <c r="I2262" i="1"/>
  <c r="I2263" i="1"/>
  <c r="I2264" i="1"/>
  <c r="I2265" i="1"/>
  <c r="I2266" i="1"/>
  <c r="I2267" i="1"/>
  <c r="I2268" i="1"/>
  <c r="I2269" i="1"/>
  <c r="I2270" i="1"/>
  <c r="I2271" i="1"/>
  <c r="I2272" i="1"/>
  <c r="I2273" i="1"/>
  <c r="I2274" i="1"/>
  <c r="I2275" i="1"/>
  <c r="I2276" i="1"/>
  <c r="I2277" i="1"/>
  <c r="I2278" i="1"/>
  <c r="I2279" i="1"/>
  <c r="I2280" i="1"/>
  <c r="I2281" i="1"/>
  <c r="I2282" i="1"/>
  <c r="I2283" i="1"/>
  <c r="I2284" i="1"/>
  <c r="I2285" i="1"/>
  <c r="I2286" i="1"/>
  <c r="I2287" i="1"/>
  <c r="I2288" i="1"/>
  <c r="I2289" i="1"/>
  <c r="I2290" i="1"/>
  <c r="I2291" i="1"/>
  <c r="I2292" i="1"/>
  <c r="I2293" i="1"/>
  <c r="I2294" i="1"/>
  <c r="I2295" i="1"/>
  <c r="I2296" i="1"/>
  <c r="I2297" i="1"/>
  <c r="I2298" i="1"/>
  <c r="I2299" i="1"/>
  <c r="I2300" i="1"/>
  <c r="I2301" i="1"/>
  <c r="I2302" i="1"/>
  <c r="I2303" i="1"/>
  <c r="I2304" i="1"/>
  <c r="I2305" i="1"/>
  <c r="I2306" i="1"/>
  <c r="I2307" i="1"/>
  <c r="I2308" i="1"/>
  <c r="I2309" i="1"/>
  <c r="I2310" i="1"/>
  <c r="I2311" i="1"/>
  <c r="I2312" i="1"/>
  <c r="I2313" i="1"/>
  <c r="I2314" i="1"/>
  <c r="I2315" i="1"/>
  <c r="I2316" i="1"/>
  <c r="I2317" i="1"/>
  <c r="I2318" i="1"/>
  <c r="I2319" i="1"/>
  <c r="I2320" i="1"/>
  <c r="I2321" i="1"/>
  <c r="I2322" i="1"/>
  <c r="I2323" i="1"/>
  <c r="I2324" i="1"/>
  <c r="I2325" i="1"/>
  <c r="I2326" i="1"/>
  <c r="I2327" i="1"/>
  <c r="I2328" i="1"/>
  <c r="I2329" i="1"/>
  <c r="I2330" i="1"/>
  <c r="I2331" i="1"/>
  <c r="I2332" i="1"/>
  <c r="I2333" i="1"/>
  <c r="I2334" i="1"/>
  <c r="I2335" i="1"/>
  <c r="I2336" i="1"/>
  <c r="I2337" i="1"/>
  <c r="I2338" i="1"/>
  <c r="I2339" i="1"/>
  <c r="I2340" i="1"/>
  <c r="I2341" i="1"/>
  <c r="I2342" i="1"/>
  <c r="I2343" i="1"/>
  <c r="I2344" i="1"/>
  <c r="I2345" i="1"/>
  <c r="I2346" i="1"/>
  <c r="I2347" i="1"/>
  <c r="I2348" i="1"/>
  <c r="I2349" i="1"/>
  <c r="I2350" i="1"/>
  <c r="I2351" i="1"/>
  <c r="I2352" i="1"/>
  <c r="I2353" i="1"/>
  <c r="I2354" i="1"/>
  <c r="I2355" i="1"/>
  <c r="I2356" i="1"/>
  <c r="I2357" i="1"/>
  <c r="I2358" i="1"/>
  <c r="I2359" i="1"/>
  <c r="I2360" i="1"/>
  <c r="I2361" i="1"/>
  <c r="I2362" i="1"/>
  <c r="I2363" i="1"/>
  <c r="I2364" i="1"/>
  <c r="I2365" i="1"/>
  <c r="I2366" i="1"/>
  <c r="I2367" i="1"/>
  <c r="I2368" i="1"/>
  <c r="I2369" i="1"/>
  <c r="I2370" i="1"/>
  <c r="I2371" i="1"/>
  <c r="I2372" i="1"/>
  <c r="I2373" i="1"/>
  <c r="I2374" i="1"/>
  <c r="I2375" i="1"/>
  <c r="I2376" i="1"/>
  <c r="I2377" i="1"/>
  <c r="I2378" i="1"/>
  <c r="I2379" i="1"/>
  <c r="I2380" i="1"/>
  <c r="I2381" i="1"/>
  <c r="I2382" i="1"/>
  <c r="I2383" i="1"/>
  <c r="I2384" i="1"/>
  <c r="I2385" i="1"/>
  <c r="I2386" i="1"/>
  <c r="I2387" i="1"/>
  <c r="I2388" i="1"/>
  <c r="I2389" i="1"/>
  <c r="I2390" i="1"/>
  <c r="I2391" i="1"/>
  <c r="I2392" i="1"/>
  <c r="I2393" i="1"/>
  <c r="I2394" i="1"/>
  <c r="I2395" i="1"/>
  <c r="I2396" i="1"/>
  <c r="I2397" i="1"/>
  <c r="I2398" i="1"/>
  <c r="I2399" i="1"/>
  <c r="I2400" i="1"/>
  <c r="I2401" i="1"/>
  <c r="I2402" i="1"/>
  <c r="I2403" i="1"/>
  <c r="I2404" i="1"/>
  <c r="I2405" i="1"/>
  <c r="I2406" i="1"/>
  <c r="I2407" i="1"/>
  <c r="I2408" i="1"/>
  <c r="I2409" i="1"/>
  <c r="I2410" i="1"/>
  <c r="I2411" i="1"/>
  <c r="I2412" i="1"/>
  <c r="I2413" i="1"/>
  <c r="I2414" i="1"/>
  <c r="I2415" i="1"/>
  <c r="I2416" i="1"/>
  <c r="I2417" i="1"/>
  <c r="I2418" i="1"/>
  <c r="I2419" i="1"/>
  <c r="I2420" i="1"/>
  <c r="I2421" i="1"/>
  <c r="I2422" i="1"/>
  <c r="I2423" i="1"/>
  <c r="I2424" i="1"/>
  <c r="I2425" i="1"/>
  <c r="I2426" i="1"/>
  <c r="I2427" i="1"/>
  <c r="I2428" i="1"/>
  <c r="I2429" i="1"/>
  <c r="I2430" i="1"/>
  <c r="I2431" i="1"/>
  <c r="I2432" i="1"/>
  <c r="I2433" i="1"/>
  <c r="I2434" i="1"/>
  <c r="I2435" i="1"/>
  <c r="I2436" i="1"/>
  <c r="I2437" i="1"/>
  <c r="I2438" i="1"/>
  <c r="I2439" i="1"/>
  <c r="I2440" i="1"/>
  <c r="I2441" i="1"/>
  <c r="I2442" i="1"/>
  <c r="I2443" i="1"/>
  <c r="I2444" i="1"/>
  <c r="I2445" i="1"/>
  <c r="I2446" i="1"/>
  <c r="I2447" i="1"/>
  <c r="I2448" i="1"/>
  <c r="I2449" i="1"/>
  <c r="I2450" i="1"/>
  <c r="I2451" i="1"/>
  <c r="I2452" i="1"/>
  <c r="I2453" i="1"/>
  <c r="I2454" i="1"/>
  <c r="I2455" i="1"/>
  <c r="I2456" i="1"/>
  <c r="I2457" i="1"/>
  <c r="I2458" i="1"/>
  <c r="I2459" i="1"/>
  <c r="I2460" i="1"/>
  <c r="I2461" i="1"/>
  <c r="I2462" i="1"/>
  <c r="I2463" i="1"/>
  <c r="I2464" i="1"/>
  <c r="I2465" i="1"/>
  <c r="I2466" i="1"/>
  <c r="I2467" i="1"/>
  <c r="I2468" i="1"/>
  <c r="I2469" i="1"/>
  <c r="I2470" i="1"/>
  <c r="I2471" i="1"/>
  <c r="I2472" i="1"/>
  <c r="I2473" i="1"/>
  <c r="I2474" i="1"/>
  <c r="I2475" i="1"/>
  <c r="I2476" i="1"/>
  <c r="I2477" i="1"/>
  <c r="I2478" i="1"/>
  <c r="I2479" i="1"/>
  <c r="I2480" i="1"/>
  <c r="I2481" i="1"/>
  <c r="I2482" i="1"/>
  <c r="I2483" i="1"/>
  <c r="I2484" i="1"/>
  <c r="I2485" i="1"/>
  <c r="I2486" i="1"/>
  <c r="I2487" i="1"/>
  <c r="I2488" i="1"/>
  <c r="I2489" i="1"/>
  <c r="I2490" i="1"/>
  <c r="I2491" i="1"/>
  <c r="I2492" i="1"/>
  <c r="I2493" i="1"/>
  <c r="I2494" i="1"/>
  <c r="I2495" i="1"/>
  <c r="I2496" i="1"/>
  <c r="I2497" i="1"/>
  <c r="I2498" i="1"/>
  <c r="I2499" i="1"/>
  <c r="I2500" i="1"/>
  <c r="I2501" i="1"/>
  <c r="I2502" i="1"/>
  <c r="I2503" i="1"/>
  <c r="I2504" i="1"/>
  <c r="I2505" i="1"/>
  <c r="I2506" i="1"/>
  <c r="I2507" i="1"/>
  <c r="I2508" i="1"/>
  <c r="I2509" i="1"/>
  <c r="I2510" i="1"/>
  <c r="I2511" i="1"/>
  <c r="I2512" i="1"/>
  <c r="I2513" i="1"/>
  <c r="I2514" i="1"/>
  <c r="I2515" i="1"/>
  <c r="I2516" i="1"/>
  <c r="I2517" i="1"/>
  <c r="I2518" i="1"/>
  <c r="I2519" i="1"/>
  <c r="I2520" i="1"/>
  <c r="I2521" i="1"/>
  <c r="I2522" i="1"/>
  <c r="I2523" i="1"/>
  <c r="I2524" i="1"/>
  <c r="I2525" i="1"/>
  <c r="I2526" i="1"/>
  <c r="I2527" i="1"/>
  <c r="I2528" i="1"/>
  <c r="I2529" i="1"/>
  <c r="I2530" i="1"/>
  <c r="I2531" i="1"/>
  <c r="I2532" i="1"/>
  <c r="I2533" i="1"/>
  <c r="I2534" i="1"/>
  <c r="I2535" i="1"/>
  <c r="I2536" i="1"/>
  <c r="I2537" i="1"/>
  <c r="I2538" i="1"/>
  <c r="I2539" i="1"/>
  <c r="I2540" i="1"/>
  <c r="I2541" i="1"/>
  <c r="I2542" i="1"/>
  <c r="I2543" i="1"/>
  <c r="I2544" i="1"/>
  <c r="I2545" i="1"/>
  <c r="I2546" i="1"/>
  <c r="I2547" i="1"/>
  <c r="I2548" i="1"/>
  <c r="I2549" i="1"/>
  <c r="I2550" i="1"/>
  <c r="I2551" i="1"/>
  <c r="I2552" i="1"/>
  <c r="I2553" i="1"/>
  <c r="I2554" i="1"/>
  <c r="I2555" i="1"/>
  <c r="I2556" i="1"/>
  <c r="I2557" i="1"/>
  <c r="I2558" i="1"/>
  <c r="I2559" i="1"/>
  <c r="I2560" i="1"/>
  <c r="I2561" i="1"/>
  <c r="I2562" i="1"/>
  <c r="I2563" i="1"/>
  <c r="I2564" i="1"/>
  <c r="I2565" i="1"/>
  <c r="I2566" i="1"/>
  <c r="I2567" i="1"/>
  <c r="I2568" i="1"/>
  <c r="I2569" i="1"/>
  <c r="I2570" i="1"/>
  <c r="I2571" i="1"/>
  <c r="I2572" i="1"/>
  <c r="I2573" i="1"/>
  <c r="I2574" i="1"/>
  <c r="I2575" i="1"/>
  <c r="I2576" i="1"/>
  <c r="I2577" i="1"/>
  <c r="I2578" i="1"/>
  <c r="I2579" i="1"/>
  <c r="I2580" i="1"/>
  <c r="I2581" i="1"/>
  <c r="I2582" i="1"/>
  <c r="I2583" i="1"/>
  <c r="I2584" i="1"/>
  <c r="I2585" i="1"/>
  <c r="I2586" i="1"/>
  <c r="I2587" i="1"/>
  <c r="I2588" i="1"/>
  <c r="I2589" i="1"/>
  <c r="I2590" i="1"/>
  <c r="I2591" i="1"/>
  <c r="I2592" i="1"/>
  <c r="I2593" i="1"/>
  <c r="I2594" i="1"/>
  <c r="I2595" i="1"/>
  <c r="I2596" i="1"/>
  <c r="I2597" i="1"/>
  <c r="I2598" i="1"/>
  <c r="I2599" i="1"/>
  <c r="I2600" i="1"/>
  <c r="I2601" i="1"/>
  <c r="I2602" i="1"/>
  <c r="I2603" i="1"/>
  <c r="I2604" i="1"/>
  <c r="I2605" i="1"/>
  <c r="I2606" i="1"/>
  <c r="I2607" i="1"/>
  <c r="I2608" i="1"/>
  <c r="I2609" i="1"/>
  <c r="I2610" i="1"/>
  <c r="I2611" i="1"/>
  <c r="I2612" i="1"/>
  <c r="I2613" i="1"/>
  <c r="I2614" i="1"/>
  <c r="I2615" i="1"/>
  <c r="I2616" i="1"/>
  <c r="I2617" i="1"/>
  <c r="I2618" i="1"/>
  <c r="I2619" i="1"/>
  <c r="I2620" i="1"/>
  <c r="I2621" i="1"/>
  <c r="I2622" i="1"/>
  <c r="I2623" i="1"/>
  <c r="I2624" i="1"/>
  <c r="I2625" i="1"/>
  <c r="I2626" i="1"/>
  <c r="I2627" i="1"/>
  <c r="I2628" i="1"/>
  <c r="I2629" i="1"/>
  <c r="I2630" i="1"/>
  <c r="I2631" i="1"/>
  <c r="I2632" i="1"/>
  <c r="I2633" i="1"/>
  <c r="I2634" i="1"/>
  <c r="I2635" i="1"/>
  <c r="I2636" i="1"/>
  <c r="I2637" i="1"/>
  <c r="I2638" i="1"/>
  <c r="I2639" i="1"/>
  <c r="I2640" i="1"/>
  <c r="I2641" i="1"/>
  <c r="I2642" i="1"/>
  <c r="I2643" i="1"/>
  <c r="I2644" i="1"/>
  <c r="I2645" i="1"/>
  <c r="I2646" i="1"/>
  <c r="I2647" i="1"/>
  <c r="I2648" i="1"/>
  <c r="I2649" i="1"/>
  <c r="I2650" i="1"/>
  <c r="I2651" i="1"/>
  <c r="I2652" i="1"/>
  <c r="I2653" i="1"/>
  <c r="I2654" i="1"/>
  <c r="I2655" i="1"/>
  <c r="I2656" i="1"/>
  <c r="I2657" i="1"/>
  <c r="I2658" i="1"/>
  <c r="I2659" i="1"/>
  <c r="I2660" i="1"/>
  <c r="I2661" i="1"/>
  <c r="I2662" i="1"/>
  <c r="I2663" i="1"/>
  <c r="I2664" i="1"/>
  <c r="I2665" i="1"/>
  <c r="I2666" i="1"/>
  <c r="I2667" i="1"/>
  <c r="I2668" i="1"/>
  <c r="I2669" i="1"/>
  <c r="I2670" i="1"/>
  <c r="I2671" i="1"/>
  <c r="I2672" i="1"/>
  <c r="I2673" i="1"/>
  <c r="I2674" i="1"/>
  <c r="I2675" i="1"/>
  <c r="I2676" i="1"/>
  <c r="I2677" i="1"/>
  <c r="I2678" i="1"/>
  <c r="I2679" i="1"/>
  <c r="I2680" i="1"/>
  <c r="I2681" i="1"/>
  <c r="I2682" i="1"/>
  <c r="I2683" i="1"/>
  <c r="I2684" i="1"/>
  <c r="I2685" i="1"/>
  <c r="I2686" i="1"/>
  <c r="I2687" i="1"/>
  <c r="I2688" i="1"/>
  <c r="I2689" i="1"/>
  <c r="I2690" i="1"/>
  <c r="I2691" i="1"/>
  <c r="I2692" i="1"/>
  <c r="I2693" i="1"/>
  <c r="I2694" i="1"/>
  <c r="I2695" i="1"/>
  <c r="I2696" i="1"/>
  <c r="I2697" i="1"/>
  <c r="I2698" i="1"/>
  <c r="I2699" i="1"/>
  <c r="I2700" i="1"/>
  <c r="I2701" i="1"/>
  <c r="I2702" i="1"/>
  <c r="I2703" i="1"/>
  <c r="I2704" i="1"/>
  <c r="I2705" i="1"/>
  <c r="I2706" i="1"/>
  <c r="I2707" i="1"/>
  <c r="I2708" i="1"/>
  <c r="I2709" i="1"/>
  <c r="I2710" i="1"/>
  <c r="I2711" i="1"/>
  <c r="I2712" i="1"/>
  <c r="I2713" i="1"/>
  <c r="I2714" i="1"/>
  <c r="I2715" i="1"/>
  <c r="I2716" i="1"/>
  <c r="I2717" i="1"/>
  <c r="I2718" i="1"/>
  <c r="I2719" i="1"/>
  <c r="I2720" i="1"/>
  <c r="I2721" i="1"/>
  <c r="I2722" i="1"/>
  <c r="I2723" i="1"/>
  <c r="I2724" i="1"/>
  <c r="I2725" i="1"/>
  <c r="I2726" i="1"/>
  <c r="I2727" i="1"/>
  <c r="I2728" i="1"/>
  <c r="I2729" i="1"/>
  <c r="I2730" i="1"/>
  <c r="I2731" i="1"/>
  <c r="I2732" i="1"/>
  <c r="I2733" i="1"/>
  <c r="I2734" i="1"/>
  <c r="I2735" i="1"/>
  <c r="I2736" i="1"/>
  <c r="I2737" i="1"/>
  <c r="I2738" i="1"/>
  <c r="I2739" i="1"/>
  <c r="I2740" i="1"/>
  <c r="I2741" i="1"/>
  <c r="I2742" i="1"/>
  <c r="I2743" i="1"/>
  <c r="I2744" i="1"/>
  <c r="I2745" i="1"/>
  <c r="I2746" i="1"/>
  <c r="I2747" i="1"/>
  <c r="I2748" i="1"/>
  <c r="I2749" i="1"/>
  <c r="I2750" i="1"/>
  <c r="I2751" i="1"/>
  <c r="I2752" i="1"/>
  <c r="I2753" i="1"/>
  <c r="I2754" i="1"/>
  <c r="I2755" i="1"/>
  <c r="I2756" i="1"/>
  <c r="I2757" i="1"/>
  <c r="I2758" i="1"/>
  <c r="I2759" i="1"/>
  <c r="I2760" i="1"/>
  <c r="I2761" i="1"/>
  <c r="I2762" i="1"/>
  <c r="I2763" i="1"/>
  <c r="I2764" i="1"/>
  <c r="I2765" i="1"/>
  <c r="I2766" i="1"/>
  <c r="I2767" i="1"/>
  <c r="I2768" i="1"/>
  <c r="I2769" i="1"/>
  <c r="I2770" i="1"/>
  <c r="I2771" i="1"/>
  <c r="I2772" i="1"/>
  <c r="I2773" i="1"/>
  <c r="I2774" i="1"/>
  <c r="I2775" i="1"/>
  <c r="I2776" i="1"/>
  <c r="I2777" i="1"/>
  <c r="I2778" i="1"/>
  <c r="I2779" i="1"/>
  <c r="I2780" i="1"/>
  <c r="I2781" i="1"/>
  <c r="I2782" i="1"/>
  <c r="I2783" i="1"/>
  <c r="I2784" i="1"/>
  <c r="I2785" i="1"/>
  <c r="I2786" i="1"/>
  <c r="I2787" i="1"/>
  <c r="I2788" i="1"/>
  <c r="I2789" i="1"/>
  <c r="I2790" i="1"/>
  <c r="I2791" i="1"/>
  <c r="I2792" i="1"/>
  <c r="I2793" i="1"/>
  <c r="I2794" i="1"/>
  <c r="I2795" i="1"/>
  <c r="I2796" i="1"/>
  <c r="I2797" i="1"/>
  <c r="I2798" i="1"/>
  <c r="I2799" i="1"/>
  <c r="I2800" i="1"/>
  <c r="I2801" i="1"/>
  <c r="I2802" i="1"/>
  <c r="I2803" i="1"/>
  <c r="I2804" i="1"/>
  <c r="I2805" i="1"/>
  <c r="I2806" i="1"/>
  <c r="I2807" i="1"/>
  <c r="I2808" i="1"/>
  <c r="I2809" i="1"/>
  <c r="I2810" i="1"/>
  <c r="I2811" i="1"/>
  <c r="I2812" i="1"/>
  <c r="I2813" i="1"/>
  <c r="I2814" i="1"/>
  <c r="I2815" i="1"/>
  <c r="I2816" i="1"/>
  <c r="I2817" i="1"/>
  <c r="I2818" i="1"/>
  <c r="I2819" i="1"/>
  <c r="I2820" i="1"/>
  <c r="I2821" i="1"/>
  <c r="I2822" i="1"/>
  <c r="I2823" i="1"/>
  <c r="I2824" i="1"/>
  <c r="I2825" i="1"/>
  <c r="I2826" i="1"/>
  <c r="I2827" i="1"/>
  <c r="I2828" i="1"/>
  <c r="I2829" i="1"/>
  <c r="I2830" i="1"/>
  <c r="I2831" i="1"/>
  <c r="I2832" i="1"/>
  <c r="I2833" i="1"/>
  <c r="I2834" i="1"/>
  <c r="I2835" i="1"/>
  <c r="I2836" i="1"/>
  <c r="I2837" i="1"/>
  <c r="I2838" i="1"/>
  <c r="I2839" i="1"/>
  <c r="I2840" i="1"/>
  <c r="I2841" i="1"/>
  <c r="I2842" i="1"/>
  <c r="I2843" i="1"/>
  <c r="I2844" i="1"/>
  <c r="I2845" i="1"/>
  <c r="I2846" i="1"/>
  <c r="I2847" i="1"/>
  <c r="I2848" i="1"/>
  <c r="I2849" i="1"/>
  <c r="I2850" i="1"/>
  <c r="I2851" i="1"/>
  <c r="I2852" i="1"/>
  <c r="I2853" i="1"/>
  <c r="I2854" i="1"/>
  <c r="I2855" i="1"/>
  <c r="I2856" i="1"/>
  <c r="I2857" i="1"/>
  <c r="I2858" i="1"/>
  <c r="I2859" i="1"/>
  <c r="I2860" i="1"/>
  <c r="I2861" i="1"/>
  <c r="I2862" i="1"/>
  <c r="I2863" i="1"/>
  <c r="I2864" i="1"/>
  <c r="I2865" i="1"/>
  <c r="I2866" i="1"/>
  <c r="I2867" i="1"/>
  <c r="I2868" i="1"/>
  <c r="I2869" i="1"/>
  <c r="I2870" i="1"/>
  <c r="I2871" i="1"/>
  <c r="I2872" i="1"/>
  <c r="I2873" i="1"/>
  <c r="I2874" i="1"/>
  <c r="I2875" i="1"/>
  <c r="I2876" i="1"/>
  <c r="I2877" i="1"/>
  <c r="I2878" i="1"/>
  <c r="I2879" i="1"/>
  <c r="I2880" i="1"/>
  <c r="I2881" i="1"/>
  <c r="I2882" i="1"/>
  <c r="I2883" i="1"/>
  <c r="I2884" i="1"/>
  <c r="I2885" i="1"/>
  <c r="I2886" i="1"/>
  <c r="I2887" i="1"/>
  <c r="I2888" i="1"/>
  <c r="I2889" i="1"/>
  <c r="I2890" i="1"/>
  <c r="I2891" i="1"/>
  <c r="I2892" i="1"/>
  <c r="I2893" i="1"/>
  <c r="I2894" i="1"/>
  <c r="I2895" i="1"/>
  <c r="I2896" i="1"/>
  <c r="I2897" i="1"/>
  <c r="I2898" i="1"/>
  <c r="I2899" i="1"/>
  <c r="I2900" i="1"/>
  <c r="I2901" i="1"/>
  <c r="I2902" i="1"/>
  <c r="I2903" i="1"/>
  <c r="I2904" i="1"/>
  <c r="I2905" i="1"/>
  <c r="I2906" i="1"/>
  <c r="I2907" i="1"/>
  <c r="I2908" i="1"/>
  <c r="I2909" i="1"/>
  <c r="I2910" i="1"/>
  <c r="I2911" i="1"/>
  <c r="I2912" i="1"/>
  <c r="I2913" i="1"/>
  <c r="I2914" i="1"/>
  <c r="I2915" i="1"/>
  <c r="I2916" i="1"/>
  <c r="I2917" i="1"/>
  <c r="I2918" i="1"/>
  <c r="I2919" i="1"/>
  <c r="I2920" i="1"/>
  <c r="I2921" i="1"/>
  <c r="I2922" i="1"/>
  <c r="I2923" i="1"/>
  <c r="I2924" i="1"/>
  <c r="I2925" i="1"/>
  <c r="I2926" i="1"/>
  <c r="I2927" i="1"/>
  <c r="I2928" i="1"/>
  <c r="I2929" i="1"/>
  <c r="I2930" i="1"/>
  <c r="I2931" i="1"/>
  <c r="I2932" i="1"/>
  <c r="I2933" i="1"/>
  <c r="I2934" i="1"/>
  <c r="I2935" i="1"/>
  <c r="I2936" i="1"/>
  <c r="I2937" i="1"/>
  <c r="I2938" i="1"/>
  <c r="I2939" i="1"/>
  <c r="I2940" i="1"/>
  <c r="I2941" i="1"/>
  <c r="I2942" i="1"/>
  <c r="I2943" i="1"/>
  <c r="I2944" i="1"/>
  <c r="I2945" i="1"/>
  <c r="I2946" i="1"/>
  <c r="I2947" i="1"/>
  <c r="I2948" i="1"/>
  <c r="I2949" i="1"/>
  <c r="I2950" i="1"/>
  <c r="I2951" i="1"/>
  <c r="I2952" i="1"/>
  <c r="I2953" i="1"/>
  <c r="I2954" i="1"/>
  <c r="I2955" i="1"/>
  <c r="I2956" i="1"/>
  <c r="I2957" i="1"/>
  <c r="I2958" i="1"/>
  <c r="I2959" i="1"/>
  <c r="I2960" i="1"/>
  <c r="I2961" i="1"/>
  <c r="I2962" i="1"/>
  <c r="I2963" i="1"/>
  <c r="I2964" i="1"/>
  <c r="I2965" i="1"/>
  <c r="I2966" i="1"/>
  <c r="I2967" i="1"/>
  <c r="I2968" i="1"/>
  <c r="I2969" i="1"/>
  <c r="I2970" i="1"/>
  <c r="I2971" i="1"/>
  <c r="I2972" i="1"/>
  <c r="I2973" i="1"/>
  <c r="I2974" i="1"/>
  <c r="I2975" i="1"/>
  <c r="I2976" i="1"/>
  <c r="I2977" i="1"/>
  <c r="I2978" i="1"/>
  <c r="I2979" i="1"/>
  <c r="I2980" i="1"/>
  <c r="I2981" i="1"/>
  <c r="I2982" i="1"/>
  <c r="I2983" i="1"/>
  <c r="I2984" i="1"/>
  <c r="I2985" i="1"/>
  <c r="I2986" i="1"/>
  <c r="I2987" i="1"/>
  <c r="I2988" i="1"/>
  <c r="I2989" i="1"/>
  <c r="I2990" i="1"/>
  <c r="I2991" i="1"/>
  <c r="I2992" i="1"/>
  <c r="I2993" i="1"/>
  <c r="I2994" i="1"/>
  <c r="I2995" i="1"/>
  <c r="I2996" i="1"/>
  <c r="I2997" i="1"/>
  <c r="I2998" i="1"/>
  <c r="I2999" i="1"/>
  <c r="I3000" i="1"/>
  <c r="I3001" i="1"/>
  <c r="I3002" i="1"/>
  <c r="I3003" i="1"/>
  <c r="I3004" i="1"/>
  <c r="I3005" i="1"/>
  <c r="I3006" i="1"/>
  <c r="I3007" i="1"/>
  <c r="I3008" i="1"/>
  <c r="I3009" i="1"/>
  <c r="I3010" i="1"/>
  <c r="I3011" i="1"/>
  <c r="I3012" i="1"/>
  <c r="I3013" i="1"/>
  <c r="I3014" i="1"/>
  <c r="I3015" i="1"/>
  <c r="I3016" i="1"/>
  <c r="I3017" i="1"/>
  <c r="I3018" i="1"/>
  <c r="I3019" i="1"/>
  <c r="I3020" i="1"/>
  <c r="I3021" i="1"/>
  <c r="I3022" i="1"/>
  <c r="I3023" i="1"/>
  <c r="I3024" i="1"/>
  <c r="I3025" i="1"/>
  <c r="I3026" i="1"/>
  <c r="I3027" i="1"/>
  <c r="I3028" i="1"/>
  <c r="I3029" i="1"/>
  <c r="I3030" i="1"/>
  <c r="I3031" i="1"/>
  <c r="I3032" i="1"/>
  <c r="I3033" i="1"/>
  <c r="I3034" i="1"/>
  <c r="I3035" i="1"/>
  <c r="I3036" i="1"/>
  <c r="I3037" i="1"/>
  <c r="I3038" i="1"/>
  <c r="I3039" i="1"/>
  <c r="I3040" i="1"/>
  <c r="I3041" i="1"/>
  <c r="I3042" i="1"/>
  <c r="I3043" i="1"/>
  <c r="I3044" i="1"/>
  <c r="I3045" i="1"/>
  <c r="I3046" i="1"/>
  <c r="I3047" i="1"/>
  <c r="I3048" i="1"/>
  <c r="I3049" i="1"/>
  <c r="I3050" i="1"/>
  <c r="I3051" i="1"/>
  <c r="I3052" i="1"/>
  <c r="I3053" i="1"/>
  <c r="I3054" i="1"/>
  <c r="I3055" i="1"/>
  <c r="I3056" i="1"/>
  <c r="I3057" i="1"/>
  <c r="I3058" i="1"/>
  <c r="I3059" i="1"/>
  <c r="I3060" i="1"/>
  <c r="I3061" i="1"/>
  <c r="I3062" i="1"/>
  <c r="I3063" i="1"/>
  <c r="I3064" i="1"/>
  <c r="I3065" i="1"/>
  <c r="I3066" i="1"/>
  <c r="I3067" i="1"/>
  <c r="I3068" i="1"/>
  <c r="I3069" i="1"/>
  <c r="I3070" i="1"/>
  <c r="I3071" i="1"/>
  <c r="I3072" i="1"/>
  <c r="I3073" i="1"/>
  <c r="I3074" i="1"/>
  <c r="I3075" i="1"/>
  <c r="I3076" i="1"/>
  <c r="I3077" i="1"/>
  <c r="I3078" i="1"/>
  <c r="I3079" i="1"/>
  <c r="I3080" i="1"/>
  <c r="I3081" i="1"/>
  <c r="I3082" i="1"/>
  <c r="I3083" i="1"/>
  <c r="I3084" i="1"/>
  <c r="I3085" i="1"/>
  <c r="I3086" i="1"/>
  <c r="I3087" i="1"/>
  <c r="I3088" i="1"/>
  <c r="I3089" i="1"/>
  <c r="I3090" i="1"/>
  <c r="I3091" i="1"/>
  <c r="I3092" i="1"/>
  <c r="I3093" i="1"/>
  <c r="I3094" i="1"/>
  <c r="I3095" i="1"/>
  <c r="I3096" i="1"/>
  <c r="I3097" i="1"/>
  <c r="I3098" i="1"/>
  <c r="I3099" i="1"/>
  <c r="I3100" i="1"/>
  <c r="I3101" i="1"/>
  <c r="I3102" i="1"/>
  <c r="I3103" i="1"/>
  <c r="I3104" i="1"/>
  <c r="I3105" i="1"/>
  <c r="I3106" i="1"/>
  <c r="I3107" i="1"/>
  <c r="I3108" i="1"/>
  <c r="I3109" i="1"/>
  <c r="I3110" i="1"/>
  <c r="I3111" i="1"/>
  <c r="I3112" i="1"/>
  <c r="I3113" i="1"/>
  <c r="I3114" i="1"/>
  <c r="I3115" i="1"/>
  <c r="I3116" i="1"/>
  <c r="I3117" i="1"/>
  <c r="I3118" i="1"/>
  <c r="I3119" i="1"/>
  <c r="I3120" i="1"/>
  <c r="I3121" i="1"/>
  <c r="I3122" i="1"/>
  <c r="I3123" i="1"/>
  <c r="I3124" i="1"/>
  <c r="I3125" i="1"/>
  <c r="I3126" i="1"/>
  <c r="I3127" i="1"/>
  <c r="I3128" i="1"/>
  <c r="I3129" i="1"/>
  <c r="I3130" i="1"/>
  <c r="I3131" i="1"/>
  <c r="I3132" i="1"/>
  <c r="I3133" i="1"/>
  <c r="I3134" i="1"/>
  <c r="I3135" i="1"/>
  <c r="I3136" i="1"/>
  <c r="I3137" i="1"/>
  <c r="I3138" i="1"/>
  <c r="I3139" i="1"/>
  <c r="I3140" i="1"/>
  <c r="I3141" i="1"/>
  <c r="I3142" i="1"/>
  <c r="I3143" i="1"/>
  <c r="I3144" i="1"/>
  <c r="I3145" i="1"/>
  <c r="I3146" i="1"/>
  <c r="I3147" i="1"/>
  <c r="I3148" i="1"/>
  <c r="I3149" i="1"/>
  <c r="I3150" i="1"/>
  <c r="I3151" i="1"/>
  <c r="I3152" i="1"/>
  <c r="I3153" i="1"/>
  <c r="I3154" i="1"/>
  <c r="I3155" i="1"/>
  <c r="I3156" i="1"/>
  <c r="I3157" i="1"/>
  <c r="I3158" i="1"/>
  <c r="I3159" i="1"/>
  <c r="I3160" i="1"/>
  <c r="I3161" i="1"/>
  <c r="I3162" i="1"/>
  <c r="I3163" i="1"/>
  <c r="I3164" i="1"/>
  <c r="I3165" i="1"/>
  <c r="I3166" i="1"/>
  <c r="I3167" i="1"/>
  <c r="I3168" i="1"/>
  <c r="I3169" i="1"/>
  <c r="I3170" i="1"/>
  <c r="I3171" i="1"/>
  <c r="I3172" i="1"/>
  <c r="I3173" i="1"/>
  <c r="I3174" i="1"/>
  <c r="I3175" i="1"/>
  <c r="I3176" i="1"/>
  <c r="I3177" i="1"/>
  <c r="I3178" i="1"/>
  <c r="I3179" i="1"/>
  <c r="I3180" i="1"/>
  <c r="I3181" i="1"/>
  <c r="I3182" i="1"/>
  <c r="I3183" i="1"/>
  <c r="I3184" i="1"/>
  <c r="I3185" i="1"/>
  <c r="I3186" i="1"/>
  <c r="I3187" i="1"/>
  <c r="I3188" i="1"/>
  <c r="I3189" i="1"/>
  <c r="I3190" i="1"/>
  <c r="I3191" i="1"/>
  <c r="I3192" i="1"/>
  <c r="I3193" i="1"/>
  <c r="I3194" i="1"/>
  <c r="I3195" i="1"/>
  <c r="I3196" i="1"/>
  <c r="I3197" i="1"/>
  <c r="I3198" i="1"/>
  <c r="I3199" i="1"/>
  <c r="I3200" i="1"/>
  <c r="I3201" i="1"/>
  <c r="I3202" i="1"/>
  <c r="I3203" i="1"/>
  <c r="I3204" i="1"/>
  <c r="I3205" i="1"/>
  <c r="I3206" i="1"/>
  <c r="I3207" i="1"/>
  <c r="I3208" i="1"/>
  <c r="I3209" i="1"/>
  <c r="I3210" i="1"/>
  <c r="I3211" i="1"/>
  <c r="I3212" i="1"/>
  <c r="I3213" i="1"/>
  <c r="I3214" i="1"/>
  <c r="I3215" i="1"/>
  <c r="I3216" i="1"/>
  <c r="I3217" i="1"/>
  <c r="I3218" i="1"/>
  <c r="I3219" i="1"/>
  <c r="I3220" i="1"/>
  <c r="I3221" i="1"/>
  <c r="I3222" i="1"/>
  <c r="I3223" i="1"/>
  <c r="I3224" i="1"/>
  <c r="I3225" i="1"/>
  <c r="I3226" i="1"/>
  <c r="I3227" i="1"/>
  <c r="I3228" i="1"/>
  <c r="I3229" i="1"/>
  <c r="I3230" i="1"/>
  <c r="I3231" i="1"/>
  <c r="I3232" i="1"/>
  <c r="I3233" i="1"/>
  <c r="I3234" i="1"/>
  <c r="I3235" i="1"/>
  <c r="I3236" i="1"/>
  <c r="I3237" i="1"/>
  <c r="I3238" i="1"/>
  <c r="I3239" i="1"/>
  <c r="I3240" i="1"/>
  <c r="I3241" i="1"/>
  <c r="I3242" i="1"/>
  <c r="I3243" i="1"/>
  <c r="I3244" i="1"/>
  <c r="I3245" i="1"/>
  <c r="I3246" i="1"/>
  <c r="I3247" i="1"/>
  <c r="I3248" i="1"/>
  <c r="I3249" i="1"/>
  <c r="I3250" i="1"/>
  <c r="I3251" i="1"/>
  <c r="I3252" i="1"/>
  <c r="I3253" i="1"/>
  <c r="I3254" i="1"/>
  <c r="I3255" i="1"/>
  <c r="I3256" i="1"/>
  <c r="I3257" i="1"/>
  <c r="I3258" i="1"/>
  <c r="I3259" i="1"/>
  <c r="I3260" i="1"/>
  <c r="I3261" i="1"/>
  <c r="I3262" i="1"/>
  <c r="I3263" i="1"/>
  <c r="I3264" i="1"/>
  <c r="I3265" i="1"/>
  <c r="I3266" i="1"/>
  <c r="I3267" i="1"/>
  <c r="I3268" i="1"/>
  <c r="I3269" i="1"/>
  <c r="I3270" i="1"/>
  <c r="I3271" i="1"/>
  <c r="I3272" i="1"/>
  <c r="I3273" i="1"/>
  <c r="I3274" i="1"/>
  <c r="I3275" i="1"/>
  <c r="I3276" i="1"/>
  <c r="I3277" i="1"/>
  <c r="I3278" i="1"/>
  <c r="I3279" i="1"/>
  <c r="I3280" i="1"/>
  <c r="I3281" i="1"/>
  <c r="I3282" i="1"/>
  <c r="I3283" i="1"/>
  <c r="I3284" i="1"/>
  <c r="I3285" i="1"/>
  <c r="I3286" i="1"/>
  <c r="I3287" i="1"/>
  <c r="I3288" i="1"/>
  <c r="I3289" i="1"/>
  <c r="I3290" i="1"/>
  <c r="I3291" i="1"/>
  <c r="I3292" i="1"/>
  <c r="I3293" i="1"/>
  <c r="I3294" i="1"/>
  <c r="I3295" i="1"/>
  <c r="I3296" i="1"/>
  <c r="I3297" i="1"/>
  <c r="I3298" i="1"/>
  <c r="I3299" i="1"/>
  <c r="I3300" i="1"/>
  <c r="I3301" i="1"/>
  <c r="I3302" i="1"/>
  <c r="I3303" i="1"/>
  <c r="I3304" i="1"/>
  <c r="I3305" i="1"/>
  <c r="I3306" i="1"/>
  <c r="I3307" i="1"/>
  <c r="I3308" i="1"/>
  <c r="I3309" i="1"/>
  <c r="I3310" i="1"/>
  <c r="I3311" i="1"/>
  <c r="I3312" i="1"/>
  <c r="I3313" i="1"/>
  <c r="I3314" i="1"/>
  <c r="I3315" i="1"/>
  <c r="I3316" i="1"/>
  <c r="I3317" i="1"/>
  <c r="I3318" i="1"/>
  <c r="I3319" i="1"/>
  <c r="I3320" i="1"/>
  <c r="I3321" i="1"/>
  <c r="I3322" i="1"/>
  <c r="I3323" i="1"/>
  <c r="I3324" i="1"/>
  <c r="I3325" i="1"/>
  <c r="I3326" i="1"/>
  <c r="I3327" i="1"/>
  <c r="I3328" i="1"/>
  <c r="I3329" i="1"/>
  <c r="I3330" i="1"/>
  <c r="I3331" i="1"/>
  <c r="I3332" i="1"/>
  <c r="I3333" i="1"/>
  <c r="I3334" i="1"/>
  <c r="I3335" i="1"/>
  <c r="I3336" i="1"/>
  <c r="I3337" i="1"/>
  <c r="I3338" i="1"/>
  <c r="I3339" i="1"/>
  <c r="I3340" i="1"/>
  <c r="I3341" i="1"/>
  <c r="I3342" i="1"/>
  <c r="I3343" i="1"/>
  <c r="I3344" i="1"/>
  <c r="I3345" i="1"/>
  <c r="I3346" i="1"/>
  <c r="I3347" i="1"/>
  <c r="I3348" i="1"/>
  <c r="I3349" i="1"/>
  <c r="I3350" i="1"/>
  <c r="I3351" i="1"/>
  <c r="I3352" i="1"/>
  <c r="I3353" i="1"/>
  <c r="I3354" i="1"/>
  <c r="I3355" i="1"/>
  <c r="I3356" i="1"/>
  <c r="I3357" i="1"/>
  <c r="I3358" i="1"/>
  <c r="I3359" i="1"/>
  <c r="I3360" i="1"/>
  <c r="I3361" i="1"/>
  <c r="I3362" i="1"/>
  <c r="I3363" i="1"/>
  <c r="I3364" i="1"/>
  <c r="I3365" i="1"/>
  <c r="I3366" i="1"/>
  <c r="I3367" i="1"/>
  <c r="I3368" i="1"/>
  <c r="I3369" i="1"/>
  <c r="I3370" i="1"/>
  <c r="I3371" i="1"/>
  <c r="I3372" i="1"/>
  <c r="I3373" i="1"/>
  <c r="I3374" i="1"/>
  <c r="I3375" i="1"/>
  <c r="I3376" i="1"/>
  <c r="I3377" i="1"/>
  <c r="I3378" i="1"/>
  <c r="I3379" i="1"/>
  <c r="I3380" i="1"/>
  <c r="I3381" i="1"/>
  <c r="I3382" i="1"/>
  <c r="I3383" i="1"/>
  <c r="I3384" i="1"/>
  <c r="I3385" i="1"/>
  <c r="I3386" i="1"/>
  <c r="I3387" i="1"/>
  <c r="I3388" i="1"/>
  <c r="I3389" i="1"/>
  <c r="I3390" i="1"/>
  <c r="I3391" i="1"/>
  <c r="I3392" i="1"/>
  <c r="I3393" i="1"/>
  <c r="I3394" i="1"/>
  <c r="I3395" i="1"/>
  <c r="I3396" i="1"/>
  <c r="I3397" i="1"/>
  <c r="I3398" i="1"/>
  <c r="I3399" i="1"/>
  <c r="I3400" i="1"/>
  <c r="I3401" i="1"/>
  <c r="I3402" i="1"/>
  <c r="I3403" i="1"/>
  <c r="I3404" i="1"/>
  <c r="I3405" i="1"/>
  <c r="I3406" i="1"/>
  <c r="I3407" i="1"/>
  <c r="I3408" i="1"/>
  <c r="I3409" i="1"/>
  <c r="I3410" i="1"/>
  <c r="I3411" i="1"/>
  <c r="I3412" i="1"/>
  <c r="I3413" i="1"/>
  <c r="I3414" i="1"/>
  <c r="I3415" i="1"/>
  <c r="I3416" i="1"/>
  <c r="I3417" i="1"/>
  <c r="I3418" i="1"/>
  <c r="I3419" i="1"/>
  <c r="I3420" i="1"/>
  <c r="I3421" i="1"/>
  <c r="I3422" i="1"/>
  <c r="I3423" i="1"/>
  <c r="I3424" i="1"/>
  <c r="I3425" i="1"/>
  <c r="I3426" i="1"/>
  <c r="I3427" i="1"/>
  <c r="I3428" i="1"/>
  <c r="I3429" i="1"/>
  <c r="I3430" i="1"/>
  <c r="I3431" i="1"/>
  <c r="I3432" i="1"/>
  <c r="I3433" i="1"/>
  <c r="I3434" i="1"/>
  <c r="I3435" i="1"/>
  <c r="I3436" i="1"/>
  <c r="I3437" i="1"/>
  <c r="I3438" i="1"/>
  <c r="I3439" i="1"/>
  <c r="I3440" i="1"/>
  <c r="I3441" i="1"/>
  <c r="I3442" i="1"/>
  <c r="I3443" i="1"/>
  <c r="I3444" i="1"/>
  <c r="I3445" i="1"/>
  <c r="I3446" i="1"/>
  <c r="I3447" i="1"/>
  <c r="I3448" i="1"/>
  <c r="I3449" i="1"/>
  <c r="I3450" i="1"/>
  <c r="I3451" i="1"/>
  <c r="I3452" i="1"/>
  <c r="I3453" i="1"/>
  <c r="I3454" i="1"/>
  <c r="I3455" i="1"/>
  <c r="I3456" i="1"/>
  <c r="I3457" i="1"/>
  <c r="I3458" i="1"/>
  <c r="I3459" i="1"/>
  <c r="I3460" i="1"/>
  <c r="I3461" i="1"/>
  <c r="I3462" i="1"/>
  <c r="I3463" i="1"/>
  <c r="I3464" i="1"/>
  <c r="I3465" i="1"/>
  <c r="I3466" i="1"/>
  <c r="I3467" i="1"/>
  <c r="I3468" i="1"/>
  <c r="I3469" i="1"/>
  <c r="I3470" i="1"/>
  <c r="I3471" i="1"/>
  <c r="I3472" i="1"/>
  <c r="I3473" i="1"/>
  <c r="I3474" i="1"/>
  <c r="I3475" i="1"/>
  <c r="I3476" i="1"/>
  <c r="I3477" i="1"/>
  <c r="I3478" i="1"/>
  <c r="I3479" i="1"/>
  <c r="I3480" i="1"/>
  <c r="I3481" i="1"/>
  <c r="I3482" i="1"/>
  <c r="I3483" i="1"/>
  <c r="I3484" i="1"/>
  <c r="I3485" i="1"/>
  <c r="I3486" i="1"/>
  <c r="I3487" i="1"/>
  <c r="I3488" i="1"/>
  <c r="I3489" i="1"/>
  <c r="I3490" i="1"/>
  <c r="I3491" i="1"/>
  <c r="I3492" i="1"/>
  <c r="I3493" i="1"/>
  <c r="I3494" i="1"/>
  <c r="I3495" i="1"/>
  <c r="I3496" i="1"/>
  <c r="I3497" i="1"/>
  <c r="I3498" i="1"/>
  <c r="I3499" i="1"/>
  <c r="I3500" i="1"/>
  <c r="I3501" i="1"/>
  <c r="I3502" i="1"/>
  <c r="I3503" i="1"/>
  <c r="I3504" i="1"/>
  <c r="I3505" i="1"/>
  <c r="I3506" i="1"/>
  <c r="I3507" i="1"/>
  <c r="I3508" i="1"/>
  <c r="I3509" i="1"/>
  <c r="I3510" i="1"/>
  <c r="I3511" i="1"/>
  <c r="I3512" i="1"/>
  <c r="I3513" i="1"/>
  <c r="I3514" i="1"/>
  <c r="I3515" i="1"/>
  <c r="I3516" i="1"/>
  <c r="I3517" i="1"/>
  <c r="I3518" i="1"/>
  <c r="I3519" i="1"/>
  <c r="I3520" i="1"/>
  <c r="I3521" i="1"/>
  <c r="I3522" i="1"/>
  <c r="I3523" i="1"/>
  <c r="I3524" i="1"/>
  <c r="I3525" i="1"/>
  <c r="I3526" i="1"/>
  <c r="I3527" i="1"/>
  <c r="I3528" i="1"/>
  <c r="I3529" i="1"/>
  <c r="I3530" i="1"/>
  <c r="I3531" i="1"/>
  <c r="I3532" i="1"/>
  <c r="I3533" i="1"/>
  <c r="I3534" i="1"/>
  <c r="I3535" i="1"/>
  <c r="I3536" i="1"/>
  <c r="I3537" i="1"/>
  <c r="I3538" i="1"/>
  <c r="I3539" i="1"/>
  <c r="I3540" i="1"/>
  <c r="I3541" i="1"/>
  <c r="I3542" i="1"/>
  <c r="I3543" i="1"/>
  <c r="I3544" i="1"/>
  <c r="I3545" i="1"/>
  <c r="I3546" i="1"/>
  <c r="I3547" i="1"/>
  <c r="I3548" i="1"/>
  <c r="I3549" i="1"/>
  <c r="I3550" i="1"/>
  <c r="I3551" i="1"/>
  <c r="I3552" i="1"/>
  <c r="I3553" i="1"/>
  <c r="I3554" i="1"/>
  <c r="I3555" i="1"/>
  <c r="I3556" i="1"/>
  <c r="I3557" i="1"/>
  <c r="I3558" i="1"/>
  <c r="I3559" i="1"/>
  <c r="I3560" i="1"/>
  <c r="I3561" i="1"/>
  <c r="I3562" i="1"/>
  <c r="I3563" i="1"/>
  <c r="I3564" i="1"/>
  <c r="I3565" i="1"/>
  <c r="I3566" i="1"/>
  <c r="I3567" i="1"/>
  <c r="I3568" i="1"/>
  <c r="I3569" i="1"/>
  <c r="I3570" i="1"/>
  <c r="I3571" i="1"/>
  <c r="I3572" i="1"/>
  <c r="I3573" i="1"/>
  <c r="I3574" i="1"/>
  <c r="I3575" i="1"/>
  <c r="I3576" i="1"/>
  <c r="I3577" i="1"/>
  <c r="I3578" i="1"/>
  <c r="I3579" i="1"/>
  <c r="I3580" i="1"/>
  <c r="I3581" i="1"/>
  <c r="I3582" i="1"/>
  <c r="I3583" i="1"/>
  <c r="I3584" i="1"/>
  <c r="I3585" i="1"/>
  <c r="I3586" i="1"/>
  <c r="I3587" i="1"/>
  <c r="I3588" i="1"/>
  <c r="I3589" i="1"/>
  <c r="I3590" i="1"/>
  <c r="I3591" i="1"/>
  <c r="I3592" i="1"/>
  <c r="I3593" i="1"/>
  <c r="I3594" i="1"/>
  <c r="I3595" i="1"/>
  <c r="I3596" i="1"/>
  <c r="I3597" i="1"/>
  <c r="I3598" i="1"/>
  <c r="I3599" i="1"/>
  <c r="I3600" i="1"/>
  <c r="I3601" i="1"/>
  <c r="I3602" i="1"/>
  <c r="I3603" i="1"/>
  <c r="I3604" i="1"/>
  <c r="I3605" i="1"/>
  <c r="I3606" i="1"/>
  <c r="I3607" i="1"/>
  <c r="I3608" i="1"/>
  <c r="I3609" i="1"/>
  <c r="I3610" i="1"/>
  <c r="I3611" i="1"/>
  <c r="I3612" i="1"/>
  <c r="I3613" i="1"/>
  <c r="I3614" i="1"/>
  <c r="I3615" i="1"/>
  <c r="I3616" i="1"/>
  <c r="I3617" i="1"/>
  <c r="I3618" i="1"/>
  <c r="I3619" i="1"/>
  <c r="I3620" i="1"/>
  <c r="I3621" i="1"/>
  <c r="I3622" i="1"/>
  <c r="I3623" i="1"/>
  <c r="I3624" i="1"/>
  <c r="I3625" i="1"/>
  <c r="I3626" i="1"/>
  <c r="I3627" i="1"/>
  <c r="I3628" i="1"/>
  <c r="I3629" i="1"/>
  <c r="I3630" i="1"/>
  <c r="I3631" i="1"/>
  <c r="I3632" i="1"/>
  <c r="I3633" i="1"/>
  <c r="I3634" i="1"/>
  <c r="I3635" i="1"/>
  <c r="I3636" i="1"/>
  <c r="I3637" i="1"/>
  <c r="I3638" i="1"/>
  <c r="I3639" i="1"/>
  <c r="I3640" i="1"/>
  <c r="I3641" i="1"/>
  <c r="I3642" i="1"/>
  <c r="I3643" i="1"/>
  <c r="I3644" i="1"/>
  <c r="I3645" i="1"/>
  <c r="I3646" i="1"/>
  <c r="I3647" i="1"/>
  <c r="I3648" i="1"/>
  <c r="I3649" i="1"/>
  <c r="I3650" i="1"/>
  <c r="I3651" i="1"/>
  <c r="I3652" i="1"/>
  <c r="I3653" i="1"/>
  <c r="I3654" i="1"/>
  <c r="I3655" i="1"/>
  <c r="I3656" i="1"/>
  <c r="I3657" i="1"/>
  <c r="I3658" i="1"/>
  <c r="I3659" i="1"/>
  <c r="I3660" i="1"/>
  <c r="I3661" i="1"/>
  <c r="I3662" i="1"/>
  <c r="I3663" i="1"/>
  <c r="I3664" i="1"/>
  <c r="I3665" i="1"/>
  <c r="I3666" i="1"/>
  <c r="I3667" i="1"/>
  <c r="I3668" i="1"/>
  <c r="I3669" i="1"/>
  <c r="I3670" i="1"/>
  <c r="I3671" i="1"/>
  <c r="I3672" i="1"/>
  <c r="I3673" i="1"/>
  <c r="I3674" i="1"/>
  <c r="I3675" i="1"/>
  <c r="I3676" i="1"/>
  <c r="I3677" i="1"/>
  <c r="I3678" i="1"/>
  <c r="I3679" i="1"/>
  <c r="I3680" i="1"/>
  <c r="I3681" i="1"/>
  <c r="I3682" i="1"/>
  <c r="I3683" i="1"/>
  <c r="I3684" i="1"/>
  <c r="I3685" i="1"/>
  <c r="I3686" i="1"/>
  <c r="I3687" i="1"/>
  <c r="I3688" i="1"/>
  <c r="I3689" i="1"/>
  <c r="I3690" i="1"/>
  <c r="I3691" i="1"/>
  <c r="I3692" i="1"/>
  <c r="I3693" i="1"/>
  <c r="I3694" i="1"/>
  <c r="I3695" i="1"/>
  <c r="I3696" i="1"/>
  <c r="I3697" i="1"/>
  <c r="I3698" i="1"/>
  <c r="I3699" i="1"/>
  <c r="I3700" i="1"/>
  <c r="I3701" i="1"/>
  <c r="I3702" i="1"/>
  <c r="I3703" i="1"/>
  <c r="I3704" i="1"/>
  <c r="I3705" i="1"/>
  <c r="I3706" i="1"/>
  <c r="I3707" i="1"/>
  <c r="I3708" i="1"/>
  <c r="I3709" i="1"/>
  <c r="I3710" i="1"/>
  <c r="I3711" i="1"/>
  <c r="I3712" i="1"/>
  <c r="I3713" i="1"/>
  <c r="I3714" i="1"/>
  <c r="I3715" i="1"/>
  <c r="I3716" i="1"/>
  <c r="I3717" i="1"/>
  <c r="I3718" i="1"/>
  <c r="I3719" i="1"/>
  <c r="I3720" i="1"/>
  <c r="I3721" i="1"/>
  <c r="I3722" i="1"/>
  <c r="I3723" i="1"/>
  <c r="I3724" i="1"/>
  <c r="I3725" i="1"/>
  <c r="I3726" i="1"/>
  <c r="I3727" i="1"/>
  <c r="I3728" i="1"/>
  <c r="I3729" i="1"/>
  <c r="I3730" i="1"/>
  <c r="I3731" i="1"/>
  <c r="I3732" i="1"/>
  <c r="I3733" i="1"/>
  <c r="I3734" i="1"/>
  <c r="I3735" i="1"/>
  <c r="I3736" i="1"/>
  <c r="I3737" i="1"/>
  <c r="I3738" i="1"/>
  <c r="I3739" i="1"/>
  <c r="I3740" i="1"/>
  <c r="I3741" i="1"/>
  <c r="I3742" i="1"/>
  <c r="I3743" i="1"/>
  <c r="I3744" i="1"/>
  <c r="I3745" i="1"/>
  <c r="I3746" i="1"/>
  <c r="I3747" i="1"/>
  <c r="I3748" i="1"/>
  <c r="I3749" i="1"/>
  <c r="I3750" i="1"/>
  <c r="I3751" i="1"/>
  <c r="I3752" i="1"/>
  <c r="I3753" i="1"/>
  <c r="I3754" i="1"/>
  <c r="I3755" i="1"/>
  <c r="I3756" i="1"/>
  <c r="I3757" i="1"/>
  <c r="I3758" i="1"/>
  <c r="I3759" i="1"/>
  <c r="I3760" i="1"/>
  <c r="I3761" i="1"/>
  <c r="I3762" i="1"/>
  <c r="I3763" i="1"/>
  <c r="I3764" i="1"/>
  <c r="I3765" i="1"/>
  <c r="I3766" i="1"/>
  <c r="I3767" i="1"/>
  <c r="I3768" i="1"/>
  <c r="I3769" i="1"/>
  <c r="I3770" i="1"/>
  <c r="I3771" i="1"/>
  <c r="I3772" i="1"/>
  <c r="I3773" i="1"/>
  <c r="I3774" i="1"/>
  <c r="I3775" i="1"/>
  <c r="I3776" i="1"/>
  <c r="I3777" i="1"/>
  <c r="I3778" i="1"/>
  <c r="I3779" i="1"/>
  <c r="I3780" i="1"/>
  <c r="I3781" i="1"/>
  <c r="I3782" i="1"/>
  <c r="I3783" i="1"/>
  <c r="I3784" i="1"/>
  <c r="I3785" i="1"/>
  <c r="I3786" i="1"/>
  <c r="I3787" i="1"/>
  <c r="I3788" i="1"/>
  <c r="I3789" i="1"/>
  <c r="I3790" i="1"/>
  <c r="I3791" i="1"/>
  <c r="I3792" i="1"/>
  <c r="I3793" i="1"/>
  <c r="I3794" i="1"/>
  <c r="I3795" i="1"/>
  <c r="I3796" i="1"/>
  <c r="I3797" i="1"/>
  <c r="I3798" i="1"/>
  <c r="I3799" i="1"/>
  <c r="I3800" i="1"/>
  <c r="I3801" i="1"/>
  <c r="I3802" i="1"/>
  <c r="I3803" i="1"/>
  <c r="I3804" i="1"/>
  <c r="I3805" i="1"/>
  <c r="I3806" i="1"/>
  <c r="I3807" i="1"/>
  <c r="I3808" i="1"/>
  <c r="I3809" i="1"/>
  <c r="I3810" i="1"/>
  <c r="I3811" i="1"/>
  <c r="I3812" i="1"/>
  <c r="I3813" i="1"/>
  <c r="I3814" i="1"/>
  <c r="I3815" i="1"/>
  <c r="I3816" i="1"/>
  <c r="I3817" i="1"/>
  <c r="I3818" i="1"/>
  <c r="I3819" i="1"/>
  <c r="I3820" i="1"/>
  <c r="I3821" i="1"/>
  <c r="I3822" i="1"/>
  <c r="I3823" i="1"/>
  <c r="I3824" i="1"/>
  <c r="I3825" i="1"/>
  <c r="I3826" i="1"/>
  <c r="I3827" i="1"/>
  <c r="I3828" i="1"/>
  <c r="I3829" i="1"/>
  <c r="I3830" i="1"/>
  <c r="I3831" i="1"/>
  <c r="I3832" i="1"/>
  <c r="I3833" i="1"/>
  <c r="I3834" i="1"/>
  <c r="I3835" i="1"/>
  <c r="I3836" i="1"/>
  <c r="I3837" i="1"/>
  <c r="I3838" i="1"/>
  <c r="I3839" i="1"/>
  <c r="I3840" i="1"/>
  <c r="I3841" i="1"/>
  <c r="I3842" i="1"/>
  <c r="I3843" i="1"/>
  <c r="I3844" i="1"/>
  <c r="I3845" i="1"/>
  <c r="I3846" i="1"/>
  <c r="I3847" i="1"/>
  <c r="I3848" i="1"/>
  <c r="I3849" i="1"/>
  <c r="I3850" i="1"/>
  <c r="I3851" i="1"/>
  <c r="I3852" i="1"/>
  <c r="I3853" i="1"/>
  <c r="I3854" i="1"/>
  <c r="I3855" i="1"/>
  <c r="I3856" i="1"/>
  <c r="I3857" i="1"/>
  <c r="I3858" i="1"/>
  <c r="I3859" i="1"/>
  <c r="I3860" i="1"/>
  <c r="I3861" i="1"/>
  <c r="I3862" i="1"/>
  <c r="I3863" i="1"/>
  <c r="I3864" i="1"/>
  <c r="I3865" i="1"/>
  <c r="I3866" i="1"/>
  <c r="I3867" i="1"/>
  <c r="I3868" i="1"/>
  <c r="I3869" i="1"/>
  <c r="I3870" i="1"/>
  <c r="I3871" i="1"/>
  <c r="I3872" i="1"/>
  <c r="I3873" i="1"/>
  <c r="I3874" i="1"/>
  <c r="I3875" i="1"/>
  <c r="I3876" i="1"/>
  <c r="I3877" i="1"/>
  <c r="I3878" i="1"/>
  <c r="I3879" i="1"/>
  <c r="I3880" i="1"/>
  <c r="I3881" i="1"/>
  <c r="I3882" i="1"/>
  <c r="I3883" i="1"/>
  <c r="I3884" i="1"/>
  <c r="I3885" i="1"/>
  <c r="I3886" i="1"/>
  <c r="I3887" i="1"/>
  <c r="I3888" i="1"/>
  <c r="I3889" i="1"/>
  <c r="I3890" i="1"/>
  <c r="I3891" i="1"/>
  <c r="I3892" i="1"/>
  <c r="I3893" i="1"/>
  <c r="I3894" i="1"/>
  <c r="I3895" i="1"/>
  <c r="I3896" i="1"/>
  <c r="I3897" i="1"/>
  <c r="I3898" i="1"/>
  <c r="I3899" i="1"/>
  <c r="I3900" i="1"/>
  <c r="I3901" i="1"/>
  <c r="I3902" i="1"/>
  <c r="I3903" i="1"/>
  <c r="I3904" i="1"/>
  <c r="I3905" i="1"/>
  <c r="I3906" i="1"/>
  <c r="I3907" i="1"/>
  <c r="I3908" i="1"/>
  <c r="I3909" i="1"/>
  <c r="I3910" i="1"/>
  <c r="I3911" i="1"/>
  <c r="I3912" i="1"/>
  <c r="I3913" i="1"/>
  <c r="I3914" i="1"/>
  <c r="I3915" i="1"/>
  <c r="I3916" i="1"/>
  <c r="I3917" i="1"/>
  <c r="I3918" i="1"/>
  <c r="I3919" i="1"/>
  <c r="I3920" i="1"/>
  <c r="I3921" i="1"/>
  <c r="I3922" i="1"/>
  <c r="I3923" i="1"/>
  <c r="I3924" i="1"/>
  <c r="I3925" i="1"/>
  <c r="I3926" i="1"/>
  <c r="I3927" i="1"/>
  <c r="I3928" i="1"/>
  <c r="I3929" i="1"/>
  <c r="I3930" i="1"/>
  <c r="I3931" i="1"/>
  <c r="I3932" i="1"/>
  <c r="I3933" i="1"/>
  <c r="I3934" i="1"/>
  <c r="I3935" i="1"/>
  <c r="I3936" i="1"/>
  <c r="I3937" i="1"/>
  <c r="I3938" i="1"/>
  <c r="I3939" i="1"/>
  <c r="I3940" i="1"/>
  <c r="I3941" i="1"/>
  <c r="I3942" i="1"/>
  <c r="I3943" i="1"/>
  <c r="I3944" i="1"/>
  <c r="I3945" i="1"/>
  <c r="I3946" i="1"/>
  <c r="I3947" i="1"/>
  <c r="I3948" i="1"/>
  <c r="I3949" i="1"/>
  <c r="I3950" i="1"/>
  <c r="I3951" i="1"/>
  <c r="I3952" i="1"/>
  <c r="I3953" i="1"/>
  <c r="I3954" i="1"/>
  <c r="I3955" i="1"/>
  <c r="I3956" i="1"/>
  <c r="I3957" i="1"/>
  <c r="I3958" i="1"/>
  <c r="I3959" i="1"/>
  <c r="I3960" i="1"/>
  <c r="I3961" i="1"/>
  <c r="I3962" i="1"/>
  <c r="I3963" i="1"/>
  <c r="I3964" i="1"/>
  <c r="I3965" i="1"/>
  <c r="I3966" i="1"/>
  <c r="I3967" i="1"/>
  <c r="I3968" i="1"/>
  <c r="I3969" i="1"/>
  <c r="I3970" i="1"/>
  <c r="I3971" i="1"/>
  <c r="I3972" i="1"/>
  <c r="I3973" i="1"/>
  <c r="I3974" i="1"/>
  <c r="I3975" i="1"/>
  <c r="I3976" i="1"/>
  <c r="I3977" i="1"/>
  <c r="I3978" i="1"/>
  <c r="I3979" i="1"/>
  <c r="I3980" i="1"/>
  <c r="I3981" i="1"/>
  <c r="I3982" i="1"/>
  <c r="I3983" i="1"/>
  <c r="I3984" i="1"/>
  <c r="I3985" i="1"/>
  <c r="I3986" i="1"/>
  <c r="I3987" i="1"/>
  <c r="I3988" i="1"/>
  <c r="I3989" i="1"/>
  <c r="I3990" i="1"/>
  <c r="I3991" i="1"/>
  <c r="I3992" i="1"/>
  <c r="I3993" i="1"/>
  <c r="I3994" i="1"/>
  <c r="I3995" i="1"/>
  <c r="I3996" i="1"/>
  <c r="I3997" i="1"/>
  <c r="I3998" i="1"/>
  <c r="I3999" i="1"/>
  <c r="I4000" i="1"/>
  <c r="I4001" i="1"/>
  <c r="I4002" i="1"/>
  <c r="I4003" i="1"/>
  <c r="I4004" i="1"/>
  <c r="I4005" i="1"/>
  <c r="I4006" i="1"/>
  <c r="I4007" i="1"/>
  <c r="I4008" i="1"/>
  <c r="I4009" i="1"/>
  <c r="I4010" i="1"/>
  <c r="I4011" i="1"/>
  <c r="I4012" i="1"/>
  <c r="I4013" i="1"/>
  <c r="I4014" i="1"/>
  <c r="I4015" i="1"/>
  <c r="I4016" i="1"/>
  <c r="I4017" i="1"/>
  <c r="I4018" i="1"/>
  <c r="I4019" i="1"/>
  <c r="I4020" i="1"/>
  <c r="I4021" i="1"/>
  <c r="I4022" i="1"/>
  <c r="I4023" i="1"/>
  <c r="I4024" i="1"/>
  <c r="I4025" i="1"/>
  <c r="I4026" i="1"/>
  <c r="I4027" i="1"/>
  <c r="I4028" i="1"/>
  <c r="I4029" i="1"/>
  <c r="I4030" i="1"/>
  <c r="I4031" i="1"/>
  <c r="I4032" i="1"/>
  <c r="I4033" i="1"/>
  <c r="I4034" i="1"/>
  <c r="I4035" i="1"/>
  <c r="I4036" i="1"/>
  <c r="I4037" i="1"/>
  <c r="I4038" i="1"/>
  <c r="I4039" i="1"/>
  <c r="I4040" i="1"/>
  <c r="I4041" i="1"/>
  <c r="I4042" i="1"/>
  <c r="I4043" i="1"/>
  <c r="I4044" i="1"/>
  <c r="I4045" i="1"/>
  <c r="I4046" i="1"/>
  <c r="I4047" i="1"/>
  <c r="I4048" i="1"/>
  <c r="I4049" i="1"/>
  <c r="I4050" i="1"/>
  <c r="I4051" i="1"/>
  <c r="I4052" i="1"/>
  <c r="I4053" i="1"/>
  <c r="I4054" i="1"/>
  <c r="I4055" i="1"/>
  <c r="I4056" i="1"/>
  <c r="I4057" i="1"/>
  <c r="I4058" i="1"/>
  <c r="I4059" i="1"/>
  <c r="I4060" i="1"/>
  <c r="I4061" i="1"/>
  <c r="I4062" i="1"/>
  <c r="I4063" i="1"/>
  <c r="I4064" i="1"/>
  <c r="I4065" i="1"/>
  <c r="I4066" i="1"/>
  <c r="I4067" i="1"/>
  <c r="I4068" i="1"/>
  <c r="I4069" i="1"/>
  <c r="I4070" i="1"/>
  <c r="I4071" i="1"/>
  <c r="I4072" i="1"/>
  <c r="I4073" i="1"/>
  <c r="I4074" i="1"/>
  <c r="I4075" i="1"/>
  <c r="I4076" i="1"/>
  <c r="I4077" i="1"/>
  <c r="I4078" i="1"/>
  <c r="I4079" i="1"/>
  <c r="I4080" i="1"/>
  <c r="I4081" i="1"/>
  <c r="I4082" i="1"/>
  <c r="I4083" i="1"/>
  <c r="I4084" i="1"/>
  <c r="I4085" i="1"/>
  <c r="I4086" i="1"/>
  <c r="I4087" i="1"/>
  <c r="I4088" i="1"/>
  <c r="I4089" i="1"/>
  <c r="I4090" i="1"/>
  <c r="I4091" i="1"/>
  <c r="I4092" i="1"/>
  <c r="I4093" i="1"/>
  <c r="I4094" i="1"/>
  <c r="I4095" i="1"/>
  <c r="I4096" i="1"/>
  <c r="I4097" i="1"/>
  <c r="I4098" i="1"/>
  <c r="I4099" i="1"/>
  <c r="I4100" i="1"/>
  <c r="I4101" i="1"/>
  <c r="I4102" i="1"/>
  <c r="I4103" i="1"/>
  <c r="I4104" i="1"/>
  <c r="I4105" i="1"/>
  <c r="I4106" i="1"/>
  <c r="I4107" i="1"/>
  <c r="I4108" i="1"/>
  <c r="I4109" i="1"/>
  <c r="I4110" i="1"/>
  <c r="I4111" i="1"/>
  <c r="I4112" i="1"/>
  <c r="I4113" i="1"/>
  <c r="I4114" i="1"/>
  <c r="I4115" i="1"/>
  <c r="I4116" i="1"/>
  <c r="I4117" i="1"/>
  <c r="I4118" i="1"/>
  <c r="I4119" i="1"/>
  <c r="I4120" i="1"/>
  <c r="I4121" i="1"/>
  <c r="I4122" i="1"/>
  <c r="I4123" i="1"/>
  <c r="I4124" i="1"/>
  <c r="I4125" i="1"/>
  <c r="I4126" i="1"/>
  <c r="I4127" i="1"/>
  <c r="I4128" i="1"/>
  <c r="I4129" i="1"/>
  <c r="I4130" i="1"/>
  <c r="I4131" i="1"/>
  <c r="I4132" i="1"/>
  <c r="I4133" i="1"/>
  <c r="I4134" i="1"/>
  <c r="I4135" i="1"/>
  <c r="I4136" i="1"/>
  <c r="I4137" i="1"/>
  <c r="I4138" i="1"/>
  <c r="I4139" i="1"/>
  <c r="I4140" i="1"/>
  <c r="I4141" i="1"/>
  <c r="I4142" i="1"/>
  <c r="I4143" i="1"/>
  <c r="I4144" i="1"/>
  <c r="I4145" i="1"/>
  <c r="I4146" i="1"/>
  <c r="I4147" i="1"/>
  <c r="I4148" i="1"/>
  <c r="I4149" i="1"/>
  <c r="I4150" i="1"/>
  <c r="I4151" i="1"/>
  <c r="I4152" i="1"/>
  <c r="I4153" i="1"/>
  <c r="I4154" i="1"/>
  <c r="I4155" i="1"/>
  <c r="I4156" i="1"/>
  <c r="I4157" i="1"/>
  <c r="I4158" i="1"/>
  <c r="I4159" i="1"/>
  <c r="I4160" i="1"/>
  <c r="I4161" i="1"/>
  <c r="I4162" i="1"/>
  <c r="I4163" i="1"/>
  <c r="I4164" i="1"/>
  <c r="I4165" i="1"/>
  <c r="I4166" i="1"/>
  <c r="I4167" i="1"/>
  <c r="I4168" i="1"/>
  <c r="I4169" i="1"/>
  <c r="I4170" i="1"/>
  <c r="I4171" i="1"/>
  <c r="I4172" i="1"/>
  <c r="I4173" i="1"/>
  <c r="I4174" i="1"/>
  <c r="I4175" i="1"/>
  <c r="I4176" i="1"/>
  <c r="I4177" i="1"/>
  <c r="I4178" i="1"/>
  <c r="I4179" i="1"/>
  <c r="I4180" i="1"/>
  <c r="I4181" i="1"/>
  <c r="I4182" i="1"/>
  <c r="I4183" i="1"/>
  <c r="I4184" i="1"/>
  <c r="I4185" i="1"/>
  <c r="I4186" i="1"/>
  <c r="I4187" i="1"/>
  <c r="I4188" i="1"/>
  <c r="I4189" i="1"/>
  <c r="I4190" i="1"/>
  <c r="I4191" i="1"/>
  <c r="I4192" i="1"/>
  <c r="I4193" i="1"/>
  <c r="I4194" i="1"/>
  <c r="I4195" i="1"/>
  <c r="I4196" i="1"/>
  <c r="I4197" i="1"/>
  <c r="I4198" i="1"/>
  <c r="I4199" i="1"/>
  <c r="I4200" i="1"/>
  <c r="I4201" i="1"/>
  <c r="I4202" i="1"/>
  <c r="I4203" i="1"/>
  <c r="I4204" i="1"/>
  <c r="I4205" i="1"/>
  <c r="I4206" i="1"/>
  <c r="I4207" i="1"/>
  <c r="I4208" i="1"/>
  <c r="I4209" i="1"/>
  <c r="I4210" i="1"/>
  <c r="I4211" i="1"/>
  <c r="I4212" i="1"/>
  <c r="I4213" i="1"/>
  <c r="I4214" i="1"/>
  <c r="I4215" i="1"/>
  <c r="I4216" i="1"/>
  <c r="I4217" i="1"/>
  <c r="I4218" i="1"/>
  <c r="I4219" i="1"/>
  <c r="I4220" i="1"/>
  <c r="I4221" i="1"/>
  <c r="I4222" i="1"/>
  <c r="I4223" i="1"/>
  <c r="I4224" i="1"/>
  <c r="I4225" i="1"/>
  <c r="I4226" i="1"/>
  <c r="I4227" i="1"/>
  <c r="I4228" i="1"/>
  <c r="I4229" i="1"/>
  <c r="I4230" i="1"/>
  <c r="I4231" i="1"/>
  <c r="I4232" i="1"/>
  <c r="I4233" i="1"/>
  <c r="I4234" i="1"/>
  <c r="I4235" i="1"/>
  <c r="I4236" i="1"/>
  <c r="I4237" i="1"/>
  <c r="I4238" i="1"/>
  <c r="I4239" i="1"/>
  <c r="I4240" i="1"/>
  <c r="I4241" i="1"/>
  <c r="I4242" i="1"/>
  <c r="I4243" i="1"/>
  <c r="I4244" i="1"/>
  <c r="I4245" i="1"/>
  <c r="I4246" i="1"/>
  <c r="I4247" i="1"/>
  <c r="I4248" i="1"/>
  <c r="I4249" i="1"/>
  <c r="I4250" i="1"/>
  <c r="I4251" i="1"/>
  <c r="I4252" i="1"/>
  <c r="I4253" i="1"/>
  <c r="I4254" i="1"/>
  <c r="I4255" i="1"/>
  <c r="I4256" i="1"/>
  <c r="I4257" i="1"/>
  <c r="I4258" i="1"/>
  <c r="I4259" i="1"/>
  <c r="I4260" i="1"/>
  <c r="I4261" i="1"/>
  <c r="I4262" i="1"/>
  <c r="I4263" i="1"/>
  <c r="I4264" i="1"/>
  <c r="I4265" i="1"/>
  <c r="I4266" i="1"/>
  <c r="I4267" i="1"/>
  <c r="I4268" i="1"/>
  <c r="I4269" i="1"/>
  <c r="I4270" i="1"/>
  <c r="I4271" i="1"/>
  <c r="I4272" i="1"/>
  <c r="I4273" i="1"/>
  <c r="I4274" i="1"/>
  <c r="I4275" i="1"/>
  <c r="I4276" i="1"/>
  <c r="I4277" i="1"/>
  <c r="I4278" i="1"/>
  <c r="I4279" i="1"/>
  <c r="I4280" i="1"/>
  <c r="I4281" i="1"/>
  <c r="I4282" i="1"/>
  <c r="I4283" i="1"/>
  <c r="I4284" i="1"/>
  <c r="I4285" i="1"/>
  <c r="I4286" i="1"/>
  <c r="I4287" i="1"/>
  <c r="I4288" i="1"/>
  <c r="I4289" i="1"/>
  <c r="I4290" i="1"/>
  <c r="I4291" i="1"/>
  <c r="I4292" i="1"/>
  <c r="I4293" i="1"/>
  <c r="I4294" i="1"/>
  <c r="I4295" i="1"/>
  <c r="I4296" i="1"/>
  <c r="I4297" i="1"/>
  <c r="I4298" i="1"/>
  <c r="I4299" i="1"/>
  <c r="I4300" i="1"/>
  <c r="I4301" i="1"/>
  <c r="I4302" i="1"/>
  <c r="I4303" i="1"/>
  <c r="I4304" i="1"/>
  <c r="I4305" i="1"/>
  <c r="I4306" i="1"/>
  <c r="I4307" i="1"/>
  <c r="I4308" i="1"/>
  <c r="I4309" i="1"/>
  <c r="I4310" i="1"/>
  <c r="I4311" i="1"/>
  <c r="I4312" i="1"/>
  <c r="I4313" i="1"/>
  <c r="I4314" i="1"/>
  <c r="I4315" i="1"/>
  <c r="I4316" i="1"/>
  <c r="I4317" i="1"/>
  <c r="I4318" i="1"/>
  <c r="I4319" i="1"/>
  <c r="I4320" i="1"/>
  <c r="I4321" i="1"/>
  <c r="I4322" i="1"/>
  <c r="I4323" i="1"/>
  <c r="I4324" i="1"/>
  <c r="I4325" i="1"/>
  <c r="I4326" i="1"/>
  <c r="I4327" i="1"/>
  <c r="I4328" i="1"/>
  <c r="I4329" i="1"/>
  <c r="I4330" i="1"/>
  <c r="I4331" i="1"/>
  <c r="I4332" i="1"/>
  <c r="I4333" i="1"/>
  <c r="I4334" i="1"/>
  <c r="I4335" i="1"/>
  <c r="I4336" i="1"/>
  <c r="I4337" i="1"/>
  <c r="I4338" i="1"/>
  <c r="I4339" i="1"/>
  <c r="I4340" i="1"/>
  <c r="I4341" i="1"/>
  <c r="I4342" i="1"/>
  <c r="I4343" i="1"/>
  <c r="I4344" i="1"/>
  <c r="I4345" i="1"/>
  <c r="I4346" i="1"/>
  <c r="I4347" i="1"/>
  <c r="I4348" i="1"/>
  <c r="I4349" i="1"/>
  <c r="I4350" i="1"/>
  <c r="I4351" i="1"/>
  <c r="I4352" i="1"/>
  <c r="I4353" i="1"/>
  <c r="I4354" i="1"/>
  <c r="I4355" i="1"/>
  <c r="I4356" i="1"/>
  <c r="I4357" i="1"/>
  <c r="I4358" i="1"/>
  <c r="I4359" i="1"/>
  <c r="I4360" i="1"/>
  <c r="I4361" i="1"/>
  <c r="I4362" i="1"/>
  <c r="I4363" i="1"/>
  <c r="I4364" i="1"/>
  <c r="I4365" i="1"/>
  <c r="I4366" i="1"/>
  <c r="I4367" i="1"/>
  <c r="I4368" i="1"/>
  <c r="I4369" i="1"/>
  <c r="I4370" i="1"/>
  <c r="I4371" i="1"/>
  <c r="I4372" i="1"/>
  <c r="I4373" i="1"/>
  <c r="I4374" i="1"/>
  <c r="I4375" i="1"/>
  <c r="I4376" i="1"/>
  <c r="I4377" i="1"/>
  <c r="I4378" i="1"/>
  <c r="I4379" i="1"/>
  <c r="I4380" i="1"/>
  <c r="I4381" i="1"/>
  <c r="I4382" i="1"/>
  <c r="I4383" i="1"/>
  <c r="I4384" i="1"/>
  <c r="I4385" i="1"/>
  <c r="I4386" i="1"/>
  <c r="I4387" i="1"/>
  <c r="I4388" i="1"/>
  <c r="I4389" i="1"/>
  <c r="I4390" i="1"/>
  <c r="I4391" i="1"/>
  <c r="I4392" i="1"/>
  <c r="I4393" i="1"/>
  <c r="I4394" i="1"/>
  <c r="I4395" i="1"/>
  <c r="I4396" i="1"/>
  <c r="I4397" i="1"/>
  <c r="I4398" i="1"/>
  <c r="I4399" i="1"/>
  <c r="I4400" i="1"/>
  <c r="I4401" i="1"/>
  <c r="I4402" i="1"/>
  <c r="I4403" i="1"/>
  <c r="I4404" i="1"/>
  <c r="I4405" i="1"/>
  <c r="I4406" i="1"/>
  <c r="I4407" i="1"/>
  <c r="I4408" i="1"/>
  <c r="I4409" i="1"/>
  <c r="I4410" i="1"/>
  <c r="I4411" i="1"/>
  <c r="I4412" i="1"/>
  <c r="I4413" i="1"/>
  <c r="I4414" i="1"/>
  <c r="I4415" i="1"/>
  <c r="I4416" i="1"/>
  <c r="I4417" i="1"/>
  <c r="I4418" i="1"/>
  <c r="I4419" i="1"/>
  <c r="I4420" i="1"/>
  <c r="I4421" i="1"/>
  <c r="I4422" i="1"/>
  <c r="I4423" i="1"/>
  <c r="I4424" i="1"/>
  <c r="I4425" i="1"/>
  <c r="I4426" i="1"/>
  <c r="I4427" i="1"/>
  <c r="I4428" i="1"/>
  <c r="I4429" i="1"/>
  <c r="I4430" i="1"/>
  <c r="I4431" i="1"/>
  <c r="I4432" i="1"/>
  <c r="I4433" i="1"/>
  <c r="I4434" i="1"/>
  <c r="I4435" i="1"/>
  <c r="I4436" i="1"/>
  <c r="I4437" i="1"/>
  <c r="I4438" i="1"/>
  <c r="I4439" i="1"/>
  <c r="I4440" i="1"/>
  <c r="I4441" i="1"/>
  <c r="I4442" i="1"/>
  <c r="I4443" i="1"/>
  <c r="I4444" i="1"/>
  <c r="I4445" i="1"/>
  <c r="I4446" i="1"/>
  <c r="I4447" i="1"/>
  <c r="I4448" i="1"/>
  <c r="I4449" i="1"/>
  <c r="I4450" i="1"/>
  <c r="I4451" i="1"/>
  <c r="I4452" i="1"/>
  <c r="I4453" i="1"/>
  <c r="I4454" i="1"/>
  <c r="I4455" i="1"/>
  <c r="I4456" i="1"/>
  <c r="I4457" i="1"/>
  <c r="I4458" i="1"/>
  <c r="I4459" i="1"/>
  <c r="I4460" i="1"/>
  <c r="I4461" i="1"/>
  <c r="I4462" i="1"/>
  <c r="I4463" i="1"/>
  <c r="I4464" i="1"/>
  <c r="I4465" i="1"/>
  <c r="I4466" i="1"/>
  <c r="I4467" i="1"/>
  <c r="I4468" i="1"/>
  <c r="I4469" i="1"/>
  <c r="I4470" i="1"/>
  <c r="I4471" i="1"/>
  <c r="I4472" i="1"/>
  <c r="I4473" i="1"/>
  <c r="I4474" i="1"/>
  <c r="I4475" i="1"/>
  <c r="I4476" i="1"/>
  <c r="I4477" i="1"/>
  <c r="I4478" i="1"/>
  <c r="I4479" i="1"/>
  <c r="I4480" i="1"/>
  <c r="I4481" i="1"/>
  <c r="I4482" i="1"/>
  <c r="I4483" i="1"/>
  <c r="I4484" i="1"/>
  <c r="I4485" i="1"/>
  <c r="I4486" i="1"/>
  <c r="I4487" i="1"/>
  <c r="I4488" i="1"/>
  <c r="I4489" i="1"/>
  <c r="I4490" i="1"/>
  <c r="I4491" i="1"/>
  <c r="I4492" i="1"/>
  <c r="I4493" i="1"/>
  <c r="I4494" i="1"/>
  <c r="I4495" i="1"/>
  <c r="I4496" i="1"/>
  <c r="I4497" i="1"/>
  <c r="I4498" i="1"/>
  <c r="I4499" i="1"/>
  <c r="I4500" i="1"/>
  <c r="I4501" i="1"/>
  <c r="I4502" i="1"/>
  <c r="I4503" i="1"/>
  <c r="I4504" i="1"/>
  <c r="I4505" i="1"/>
  <c r="I4506" i="1"/>
  <c r="I4507" i="1"/>
  <c r="I4508" i="1"/>
  <c r="I4509" i="1"/>
  <c r="I4510" i="1"/>
  <c r="I4511" i="1"/>
  <c r="I4512" i="1"/>
  <c r="I4513" i="1"/>
  <c r="I4514" i="1"/>
  <c r="I4515" i="1"/>
  <c r="I4516" i="1"/>
  <c r="I4517" i="1"/>
  <c r="I4518" i="1"/>
  <c r="I4519" i="1"/>
  <c r="I4520" i="1"/>
  <c r="I4521" i="1"/>
  <c r="I4522" i="1"/>
  <c r="I4523" i="1"/>
  <c r="I4524" i="1"/>
  <c r="I4525" i="1"/>
  <c r="I4526" i="1"/>
  <c r="I4527" i="1"/>
  <c r="I4528" i="1"/>
  <c r="I4529" i="1"/>
  <c r="I4530" i="1"/>
  <c r="I4531" i="1"/>
  <c r="I4532" i="1"/>
  <c r="I4533" i="1"/>
  <c r="I4534" i="1"/>
  <c r="I4535" i="1"/>
  <c r="I4536" i="1"/>
  <c r="I4537" i="1"/>
  <c r="I4538" i="1"/>
  <c r="I4539" i="1"/>
  <c r="I4540" i="1"/>
  <c r="I4541" i="1"/>
  <c r="I4542" i="1"/>
  <c r="I4543" i="1"/>
  <c r="I4544" i="1"/>
  <c r="I4545" i="1"/>
  <c r="I4546" i="1"/>
  <c r="I4547" i="1"/>
  <c r="I4548" i="1"/>
  <c r="I4549" i="1"/>
  <c r="I4550" i="1"/>
  <c r="I4551" i="1"/>
  <c r="I4552" i="1"/>
  <c r="I4553" i="1"/>
  <c r="I4554" i="1"/>
  <c r="I4555" i="1"/>
  <c r="I4556" i="1"/>
  <c r="I4557" i="1"/>
  <c r="I4558" i="1"/>
  <c r="I4559" i="1"/>
  <c r="I4560" i="1"/>
  <c r="I4561" i="1"/>
  <c r="I4562" i="1"/>
  <c r="I4563" i="1"/>
  <c r="I4564" i="1"/>
  <c r="I4565" i="1"/>
  <c r="I4566" i="1"/>
  <c r="I4567" i="1"/>
  <c r="I4568" i="1"/>
  <c r="I4569" i="1"/>
  <c r="I4570" i="1"/>
  <c r="I4571" i="1"/>
  <c r="I4572" i="1"/>
  <c r="I4573" i="1"/>
  <c r="I4574" i="1"/>
  <c r="I4575" i="1"/>
  <c r="I4576" i="1"/>
  <c r="I4577" i="1"/>
  <c r="I4578" i="1"/>
  <c r="I4579" i="1"/>
  <c r="I4580" i="1"/>
  <c r="I4581" i="1"/>
  <c r="I4582" i="1"/>
  <c r="I4583" i="1"/>
  <c r="I4584" i="1"/>
  <c r="I4585" i="1"/>
  <c r="I4586" i="1"/>
  <c r="I4587" i="1"/>
  <c r="I4588" i="1"/>
  <c r="I4589" i="1"/>
  <c r="I4590" i="1"/>
  <c r="I4591" i="1"/>
  <c r="I4592" i="1"/>
  <c r="I4593" i="1"/>
  <c r="I4594" i="1"/>
  <c r="I4595" i="1"/>
  <c r="I4596" i="1"/>
  <c r="I4597" i="1"/>
  <c r="I4598" i="1"/>
  <c r="I4599" i="1"/>
  <c r="I4600" i="1"/>
  <c r="I4601" i="1"/>
  <c r="I4602" i="1"/>
  <c r="I4603" i="1"/>
  <c r="I4604" i="1"/>
  <c r="I4605" i="1"/>
  <c r="I4606" i="1"/>
  <c r="I4607" i="1"/>
  <c r="I4608" i="1"/>
  <c r="I4609" i="1"/>
  <c r="I4610" i="1"/>
  <c r="I4611" i="1"/>
  <c r="I4612" i="1"/>
  <c r="I4613" i="1"/>
  <c r="I4614" i="1"/>
  <c r="I4615" i="1"/>
  <c r="I4616" i="1"/>
  <c r="I4617" i="1"/>
  <c r="I4618" i="1"/>
  <c r="I4619" i="1"/>
  <c r="I4620" i="1"/>
  <c r="I4621" i="1"/>
  <c r="I4622" i="1"/>
  <c r="I4623" i="1"/>
  <c r="I4624" i="1"/>
  <c r="I4625" i="1"/>
  <c r="I4626" i="1"/>
  <c r="I4627" i="1"/>
  <c r="I4628" i="1"/>
  <c r="I4629" i="1"/>
  <c r="I4630" i="1"/>
  <c r="I4631" i="1"/>
  <c r="I4632" i="1"/>
  <c r="I4633" i="1"/>
  <c r="I4634" i="1"/>
  <c r="I4635" i="1"/>
  <c r="I4636" i="1"/>
  <c r="I4637" i="1"/>
  <c r="I4638" i="1"/>
  <c r="I4639" i="1"/>
  <c r="I4640" i="1"/>
  <c r="I4641" i="1"/>
  <c r="I4642" i="1"/>
  <c r="I4643" i="1"/>
  <c r="I4644" i="1"/>
  <c r="I4645" i="1"/>
  <c r="I4646" i="1"/>
  <c r="I4647" i="1"/>
  <c r="I4648" i="1"/>
  <c r="I4649" i="1"/>
  <c r="I4650" i="1"/>
  <c r="I4651" i="1"/>
  <c r="I4652" i="1"/>
  <c r="I4653" i="1"/>
  <c r="I4654" i="1"/>
  <c r="I4655" i="1"/>
  <c r="I4656" i="1"/>
  <c r="I4657" i="1"/>
  <c r="I4658" i="1"/>
  <c r="I4659" i="1"/>
  <c r="I4660" i="1"/>
  <c r="I4661" i="1"/>
  <c r="I4662" i="1"/>
  <c r="I4663" i="1"/>
  <c r="I4664" i="1"/>
  <c r="I4665" i="1"/>
  <c r="I4666" i="1"/>
  <c r="I4667" i="1"/>
  <c r="I4668" i="1"/>
  <c r="I4669" i="1"/>
  <c r="I4670" i="1"/>
  <c r="I4671" i="1"/>
  <c r="I4672" i="1"/>
  <c r="I4673" i="1"/>
  <c r="I4674" i="1"/>
  <c r="I4675" i="1"/>
  <c r="I4676" i="1"/>
  <c r="I4677" i="1"/>
  <c r="I4678" i="1"/>
  <c r="I4679" i="1"/>
  <c r="I4680" i="1"/>
  <c r="I4681" i="1"/>
  <c r="I4682" i="1"/>
  <c r="I4683" i="1"/>
  <c r="I4684" i="1"/>
  <c r="I4685" i="1"/>
  <c r="I4686" i="1"/>
  <c r="I4687" i="1"/>
  <c r="I4688" i="1"/>
  <c r="I4689" i="1"/>
  <c r="I4690" i="1"/>
  <c r="I4691" i="1"/>
  <c r="I4692" i="1"/>
  <c r="I4693" i="1"/>
  <c r="I4694" i="1"/>
  <c r="I4695" i="1"/>
  <c r="I4696" i="1"/>
  <c r="I4697" i="1"/>
  <c r="I4698" i="1"/>
  <c r="I4699" i="1"/>
  <c r="I4700" i="1"/>
  <c r="I4701" i="1"/>
  <c r="I4702" i="1"/>
  <c r="I4703" i="1"/>
  <c r="I4704" i="1"/>
  <c r="I4705" i="1"/>
  <c r="I4706" i="1"/>
  <c r="I4707" i="1"/>
  <c r="I4708" i="1"/>
  <c r="I4709" i="1"/>
  <c r="I4710" i="1"/>
  <c r="I4711" i="1"/>
  <c r="I4712" i="1"/>
  <c r="I4713" i="1"/>
  <c r="I4714" i="1"/>
  <c r="I4715" i="1"/>
  <c r="I4716" i="1"/>
  <c r="I4717" i="1"/>
  <c r="I4718" i="1"/>
  <c r="I4719" i="1"/>
  <c r="I4720" i="1"/>
  <c r="I4721" i="1"/>
  <c r="I4722" i="1"/>
  <c r="I4723" i="1"/>
  <c r="I4724" i="1"/>
  <c r="I4725" i="1"/>
  <c r="I4726" i="1"/>
  <c r="I4727" i="1"/>
  <c r="I4728" i="1"/>
  <c r="I4729" i="1"/>
  <c r="I4730" i="1"/>
  <c r="I4731" i="1"/>
  <c r="I4732" i="1"/>
  <c r="I4733" i="1"/>
  <c r="I4734" i="1"/>
  <c r="I4735" i="1"/>
  <c r="I4736" i="1"/>
  <c r="I4737" i="1"/>
  <c r="I4738" i="1"/>
  <c r="I4739" i="1"/>
  <c r="I4740" i="1"/>
  <c r="I4741" i="1"/>
  <c r="I4742" i="1"/>
  <c r="I4743" i="1"/>
  <c r="I4744" i="1"/>
  <c r="I4745" i="1"/>
  <c r="I4746" i="1"/>
  <c r="I4747" i="1"/>
  <c r="I4748" i="1"/>
  <c r="I4749" i="1"/>
  <c r="I4750" i="1"/>
  <c r="I4751" i="1"/>
  <c r="I4752" i="1"/>
  <c r="I4753" i="1"/>
  <c r="I4754" i="1"/>
  <c r="I4755" i="1"/>
  <c r="I4756" i="1"/>
  <c r="I4757" i="1"/>
  <c r="I4758" i="1"/>
  <c r="I4759" i="1"/>
  <c r="I4760" i="1"/>
  <c r="I4761" i="1"/>
  <c r="I4762" i="1"/>
  <c r="I4763" i="1"/>
  <c r="I4764" i="1"/>
  <c r="I4765" i="1"/>
  <c r="I4766" i="1"/>
  <c r="I4767" i="1"/>
  <c r="I4768" i="1"/>
  <c r="I4769" i="1"/>
  <c r="I4770" i="1"/>
  <c r="I4771" i="1"/>
  <c r="I4772" i="1"/>
  <c r="I4773" i="1"/>
  <c r="I4774" i="1"/>
  <c r="I4775" i="1"/>
  <c r="I4776" i="1"/>
  <c r="I4777" i="1"/>
  <c r="I4778" i="1"/>
  <c r="I4779" i="1"/>
  <c r="I4780" i="1"/>
  <c r="I4781" i="1"/>
  <c r="I4782" i="1"/>
  <c r="I4783" i="1"/>
  <c r="I4784" i="1"/>
  <c r="I4785" i="1"/>
  <c r="I4786" i="1"/>
  <c r="I4787" i="1"/>
  <c r="I4788" i="1"/>
  <c r="I4789" i="1"/>
  <c r="I4790" i="1"/>
  <c r="I4791" i="1"/>
  <c r="I4792" i="1"/>
  <c r="I4793" i="1"/>
  <c r="I4794" i="1"/>
  <c r="I4795" i="1"/>
  <c r="I4796" i="1"/>
  <c r="I4797" i="1"/>
  <c r="I4798" i="1"/>
  <c r="I4799" i="1"/>
  <c r="I4800" i="1"/>
  <c r="I4801" i="1"/>
  <c r="I4802" i="1"/>
  <c r="I4803" i="1"/>
  <c r="I4804" i="1"/>
  <c r="I4805" i="1"/>
  <c r="I4806" i="1"/>
  <c r="I4807" i="1"/>
  <c r="I4808" i="1"/>
  <c r="I4809" i="1"/>
  <c r="I4810" i="1"/>
  <c r="I4811" i="1"/>
  <c r="I4812" i="1"/>
  <c r="I4813" i="1"/>
  <c r="I4814" i="1"/>
  <c r="I4815" i="1"/>
  <c r="I4816" i="1"/>
  <c r="I4817" i="1"/>
  <c r="I4818" i="1"/>
  <c r="I4819" i="1"/>
  <c r="I4820" i="1"/>
  <c r="I4821" i="1"/>
  <c r="I4822" i="1"/>
  <c r="I4823" i="1"/>
  <c r="I4824" i="1"/>
  <c r="I4825" i="1"/>
  <c r="I4826" i="1"/>
  <c r="I4827" i="1"/>
  <c r="I4828" i="1"/>
  <c r="I4829" i="1"/>
  <c r="I4830" i="1"/>
  <c r="I4831" i="1"/>
  <c r="I4832" i="1"/>
  <c r="I4833" i="1"/>
  <c r="I4834" i="1"/>
  <c r="I4835" i="1"/>
  <c r="I4836" i="1"/>
  <c r="I4837" i="1"/>
  <c r="I4838" i="1"/>
  <c r="I4839" i="1"/>
  <c r="I4840" i="1"/>
  <c r="I4841" i="1"/>
  <c r="I4842" i="1"/>
  <c r="I4843" i="1"/>
  <c r="I4844" i="1"/>
  <c r="I4845" i="1"/>
  <c r="I4846" i="1"/>
  <c r="I4847" i="1"/>
  <c r="I4848" i="1"/>
  <c r="I4849" i="1"/>
  <c r="I4850" i="1"/>
  <c r="I4851" i="1"/>
  <c r="I4852" i="1"/>
  <c r="I4853" i="1"/>
  <c r="I4854" i="1"/>
  <c r="I4855" i="1"/>
  <c r="I4856" i="1"/>
  <c r="I4857" i="1"/>
  <c r="I4858" i="1"/>
  <c r="I4859" i="1"/>
  <c r="I4860" i="1"/>
  <c r="I4861" i="1"/>
  <c r="I4862" i="1"/>
  <c r="I4863" i="1"/>
  <c r="I4864" i="1"/>
  <c r="I4865" i="1"/>
  <c r="I4866" i="1"/>
  <c r="I4867" i="1"/>
  <c r="I4868" i="1"/>
  <c r="I4869" i="1"/>
  <c r="I4870" i="1"/>
  <c r="I4871" i="1"/>
  <c r="I4872" i="1"/>
  <c r="I4873" i="1"/>
  <c r="I4874" i="1"/>
  <c r="I4875" i="1"/>
  <c r="I4876" i="1"/>
  <c r="I4877" i="1"/>
  <c r="I4878" i="1"/>
  <c r="I4879" i="1"/>
  <c r="I4880" i="1"/>
  <c r="I4881" i="1"/>
  <c r="I4882" i="1"/>
  <c r="I4883" i="1"/>
  <c r="I4884" i="1"/>
  <c r="I4885" i="1"/>
  <c r="I4886" i="1"/>
  <c r="I4887" i="1"/>
  <c r="I4888" i="1"/>
  <c r="I4889" i="1"/>
  <c r="I4890" i="1"/>
  <c r="I4891" i="1"/>
  <c r="I4892" i="1"/>
  <c r="I4893" i="1"/>
  <c r="I4894" i="1"/>
  <c r="I4895" i="1"/>
  <c r="I4896" i="1"/>
  <c r="I4897" i="1"/>
  <c r="I4898" i="1"/>
  <c r="I4899" i="1"/>
  <c r="I4900" i="1"/>
  <c r="I4901" i="1"/>
  <c r="I4902" i="1"/>
  <c r="I4903" i="1"/>
  <c r="I4904" i="1"/>
  <c r="I4905" i="1"/>
  <c r="I4906" i="1"/>
  <c r="I4907" i="1"/>
  <c r="I4908" i="1"/>
  <c r="I4909" i="1"/>
  <c r="I4910" i="1"/>
  <c r="I4911" i="1"/>
  <c r="I4912" i="1"/>
  <c r="I4913" i="1"/>
  <c r="I4914" i="1"/>
  <c r="I4915" i="1"/>
  <c r="I4916" i="1"/>
  <c r="I4917" i="1"/>
  <c r="I4918" i="1"/>
  <c r="I4919" i="1"/>
  <c r="I4920" i="1"/>
  <c r="I4921" i="1"/>
  <c r="I4922" i="1"/>
  <c r="I4923" i="1"/>
  <c r="I4924" i="1"/>
  <c r="I4925" i="1"/>
  <c r="I4926" i="1"/>
  <c r="I4927" i="1"/>
  <c r="I4928" i="1"/>
  <c r="I4929" i="1"/>
  <c r="I4930" i="1"/>
  <c r="I4931" i="1"/>
  <c r="I4932" i="1"/>
  <c r="I4933" i="1"/>
  <c r="I4934" i="1"/>
  <c r="I4935" i="1"/>
  <c r="I4936" i="1"/>
  <c r="I4937" i="1"/>
  <c r="I4938" i="1"/>
  <c r="I4939" i="1"/>
  <c r="I4940" i="1"/>
  <c r="I4941" i="1"/>
  <c r="I4942" i="1"/>
  <c r="I4943" i="1"/>
  <c r="I4944" i="1"/>
  <c r="I4945" i="1"/>
  <c r="I4946" i="1"/>
  <c r="I4947" i="1"/>
  <c r="I4948" i="1"/>
  <c r="I4949" i="1"/>
  <c r="I4950" i="1"/>
  <c r="I4951" i="1"/>
  <c r="I4952" i="1"/>
  <c r="I4953" i="1"/>
  <c r="I4954" i="1"/>
  <c r="I4955" i="1"/>
  <c r="I4956" i="1"/>
  <c r="I4957" i="1"/>
  <c r="I4958" i="1"/>
  <c r="I4959" i="1"/>
  <c r="I4960" i="1"/>
  <c r="I4961" i="1"/>
  <c r="I4962" i="1"/>
  <c r="I4963" i="1"/>
  <c r="I4964" i="1"/>
  <c r="I4965" i="1"/>
  <c r="I4966" i="1"/>
  <c r="I4967" i="1"/>
  <c r="I4968" i="1"/>
  <c r="I4969" i="1"/>
  <c r="I4970" i="1"/>
  <c r="I4971" i="1"/>
  <c r="I4972" i="1"/>
  <c r="I4973" i="1"/>
  <c r="I4974" i="1"/>
  <c r="I4975" i="1"/>
  <c r="I4976" i="1"/>
  <c r="I4977" i="1"/>
  <c r="I4978" i="1"/>
  <c r="I4979" i="1"/>
  <c r="I4980" i="1"/>
  <c r="I4981" i="1"/>
  <c r="I4982" i="1"/>
  <c r="I4983" i="1"/>
  <c r="I4984" i="1"/>
  <c r="I4985" i="1"/>
  <c r="I4986" i="1"/>
  <c r="I4987" i="1"/>
  <c r="I4988" i="1"/>
  <c r="I4989" i="1"/>
  <c r="I4990" i="1"/>
  <c r="I4991" i="1"/>
  <c r="I4992" i="1"/>
  <c r="I4993" i="1"/>
  <c r="I4994" i="1"/>
  <c r="I4995" i="1"/>
  <c r="I4996" i="1"/>
  <c r="I4997" i="1"/>
  <c r="I4998" i="1"/>
  <c r="I4999" i="1"/>
  <c r="I5000" i="1"/>
  <c r="I5001" i="1"/>
  <c r="I5002" i="1"/>
  <c r="I5003" i="1"/>
  <c r="I5004" i="1"/>
  <c r="I5005" i="1"/>
  <c r="I5006" i="1"/>
  <c r="I5007" i="1"/>
  <c r="I5008" i="1"/>
  <c r="I5009" i="1"/>
  <c r="I5010" i="1"/>
  <c r="I5011" i="1"/>
  <c r="I5012" i="1"/>
  <c r="I5013" i="1"/>
  <c r="I5014" i="1"/>
  <c r="I5015" i="1"/>
  <c r="I5016" i="1"/>
  <c r="I5017" i="1"/>
  <c r="I5018" i="1"/>
  <c r="I5019" i="1"/>
  <c r="I5020" i="1"/>
  <c r="I5021" i="1"/>
  <c r="I5022" i="1"/>
  <c r="I5023" i="1"/>
  <c r="I5024" i="1"/>
  <c r="I5025" i="1"/>
  <c r="I5026" i="1"/>
  <c r="I5027" i="1"/>
  <c r="I5028" i="1"/>
  <c r="I5029" i="1"/>
  <c r="I5030" i="1"/>
  <c r="I5031" i="1"/>
  <c r="I5032" i="1"/>
  <c r="I5033" i="1"/>
  <c r="I5034" i="1"/>
  <c r="I5035" i="1"/>
  <c r="I5036" i="1"/>
  <c r="I5037" i="1"/>
  <c r="I5038" i="1"/>
  <c r="I5039" i="1"/>
  <c r="I5040" i="1"/>
  <c r="I5041" i="1"/>
  <c r="I5042" i="1"/>
  <c r="I5043" i="1"/>
  <c r="I5044" i="1"/>
  <c r="I5045" i="1"/>
  <c r="I5046" i="1"/>
  <c r="I5047" i="1"/>
  <c r="I5048" i="1"/>
  <c r="I5049" i="1"/>
  <c r="I5050" i="1"/>
  <c r="I5051" i="1"/>
  <c r="I5052" i="1"/>
  <c r="I5053" i="1"/>
  <c r="I5054" i="1"/>
  <c r="I5055" i="1"/>
  <c r="I5056" i="1"/>
  <c r="I5057" i="1"/>
  <c r="I5058" i="1"/>
  <c r="I5059" i="1"/>
  <c r="I5060" i="1"/>
  <c r="I5061" i="1"/>
  <c r="I5062" i="1"/>
  <c r="I5063" i="1"/>
  <c r="I5064" i="1"/>
  <c r="I5065" i="1"/>
  <c r="I5066" i="1"/>
  <c r="I5067" i="1"/>
  <c r="I5068" i="1"/>
  <c r="I5069" i="1"/>
  <c r="I5070" i="1"/>
  <c r="I5071" i="1"/>
  <c r="I5072" i="1"/>
  <c r="I5073" i="1"/>
  <c r="I5074" i="1"/>
  <c r="I5075" i="1"/>
  <c r="I5076" i="1"/>
  <c r="I5077" i="1"/>
  <c r="I5078" i="1"/>
  <c r="I5079" i="1"/>
  <c r="I5080" i="1"/>
  <c r="I5081" i="1"/>
  <c r="I5082" i="1"/>
  <c r="I5083" i="1"/>
  <c r="I5084" i="1"/>
  <c r="I5085" i="1"/>
  <c r="I5086" i="1"/>
  <c r="I5087" i="1"/>
  <c r="I5088" i="1"/>
  <c r="I5089" i="1"/>
  <c r="I5090" i="1"/>
  <c r="I5091" i="1"/>
  <c r="I5092" i="1"/>
  <c r="I5093" i="1"/>
  <c r="I5094" i="1"/>
  <c r="I5095" i="1"/>
  <c r="I5096" i="1"/>
  <c r="I5097" i="1"/>
  <c r="I5098" i="1"/>
  <c r="I5099" i="1"/>
  <c r="I5100" i="1"/>
  <c r="I5101" i="1"/>
  <c r="I5102" i="1"/>
  <c r="I5103" i="1"/>
  <c r="I5104" i="1"/>
  <c r="I5105" i="1"/>
  <c r="I5106" i="1"/>
  <c r="I5107" i="1"/>
  <c r="I5108" i="1"/>
  <c r="I5109" i="1"/>
  <c r="I5110" i="1"/>
  <c r="I5111" i="1"/>
  <c r="I5112" i="1"/>
  <c r="I5113" i="1"/>
  <c r="I5114" i="1"/>
  <c r="I5115" i="1"/>
  <c r="I5116" i="1"/>
  <c r="I5117" i="1"/>
  <c r="I5118" i="1"/>
  <c r="I5119" i="1"/>
  <c r="I5120" i="1"/>
  <c r="I5121" i="1"/>
  <c r="I5122" i="1"/>
  <c r="I5123" i="1"/>
  <c r="I5124" i="1"/>
  <c r="I5125" i="1"/>
  <c r="I5126" i="1"/>
  <c r="I5127" i="1"/>
  <c r="I5128" i="1"/>
  <c r="I5129" i="1"/>
  <c r="I5130" i="1"/>
  <c r="I5131" i="1"/>
  <c r="I5132" i="1"/>
  <c r="I5133" i="1"/>
  <c r="I5134" i="1"/>
  <c r="I5135" i="1"/>
  <c r="I5136" i="1"/>
  <c r="I5137" i="1"/>
  <c r="I5138" i="1"/>
  <c r="I5139" i="1"/>
  <c r="I5140" i="1"/>
  <c r="I5141" i="1"/>
  <c r="I5142" i="1"/>
  <c r="I5143" i="1"/>
  <c r="I5144" i="1"/>
  <c r="I5145" i="1"/>
  <c r="I5146" i="1"/>
  <c r="I5147" i="1"/>
  <c r="I5148" i="1"/>
  <c r="I5149" i="1"/>
  <c r="I5150" i="1"/>
  <c r="I5151" i="1"/>
  <c r="I5152" i="1"/>
  <c r="I5153" i="1"/>
  <c r="I5154" i="1"/>
  <c r="I5155" i="1"/>
  <c r="I5156" i="1"/>
  <c r="I5157" i="1"/>
  <c r="I5158" i="1"/>
  <c r="I5159" i="1"/>
  <c r="I5160" i="1"/>
  <c r="I5161" i="1"/>
  <c r="I5162" i="1"/>
  <c r="I5163" i="1"/>
  <c r="I5164" i="1"/>
  <c r="I5165" i="1"/>
  <c r="I5166" i="1"/>
  <c r="I5167" i="1"/>
  <c r="I5168" i="1"/>
  <c r="I5169" i="1"/>
  <c r="I5170" i="1"/>
  <c r="I5171" i="1"/>
  <c r="I5172" i="1"/>
  <c r="I5173" i="1"/>
  <c r="I5174" i="1"/>
  <c r="I5175" i="1"/>
  <c r="I5176" i="1"/>
  <c r="I5177" i="1"/>
  <c r="I5178" i="1"/>
  <c r="I5179" i="1"/>
  <c r="I5180" i="1"/>
  <c r="I5181" i="1"/>
  <c r="I5182" i="1"/>
  <c r="I5183" i="1"/>
  <c r="I5184" i="1"/>
  <c r="I5185" i="1"/>
  <c r="I5186" i="1"/>
  <c r="I5187" i="1"/>
  <c r="I5188" i="1"/>
  <c r="I5189" i="1"/>
  <c r="I5190" i="1"/>
  <c r="I5191" i="1"/>
  <c r="I5192" i="1"/>
  <c r="I5193" i="1"/>
  <c r="I5194" i="1"/>
  <c r="I5195" i="1"/>
  <c r="I5196" i="1"/>
  <c r="I5197" i="1"/>
  <c r="I5198" i="1"/>
  <c r="I5199" i="1"/>
  <c r="I5200" i="1"/>
  <c r="I5201" i="1"/>
  <c r="I5202" i="1"/>
  <c r="I5203" i="1"/>
  <c r="I5204" i="1"/>
  <c r="I5205" i="1"/>
  <c r="I5206" i="1"/>
  <c r="I5207" i="1"/>
  <c r="I5208" i="1"/>
  <c r="I5209" i="1"/>
  <c r="I5210" i="1"/>
  <c r="I5211" i="1"/>
  <c r="I5212" i="1"/>
  <c r="I5213" i="1"/>
  <c r="I5214" i="1"/>
  <c r="I5215" i="1"/>
  <c r="I5216" i="1"/>
  <c r="I5217" i="1"/>
  <c r="I5218" i="1"/>
  <c r="I5219" i="1"/>
  <c r="I5220" i="1"/>
  <c r="I5221" i="1"/>
  <c r="I5222" i="1"/>
  <c r="I5223" i="1"/>
  <c r="I5224" i="1"/>
  <c r="I5225" i="1"/>
  <c r="I5226" i="1"/>
  <c r="I5227" i="1"/>
  <c r="I5228" i="1"/>
  <c r="I5229" i="1"/>
  <c r="I5230" i="1"/>
  <c r="I5231" i="1"/>
  <c r="I5232" i="1"/>
  <c r="I5233" i="1"/>
  <c r="I5234" i="1"/>
  <c r="I5235" i="1"/>
  <c r="I5236" i="1"/>
  <c r="I5237" i="1"/>
  <c r="I5238" i="1"/>
  <c r="I5239" i="1"/>
  <c r="I5240" i="1"/>
  <c r="I5241" i="1"/>
  <c r="I5242" i="1"/>
  <c r="I5243" i="1"/>
  <c r="I5244" i="1"/>
  <c r="I5245" i="1"/>
  <c r="I5246" i="1"/>
  <c r="I5247" i="1"/>
  <c r="I5248" i="1"/>
  <c r="I5249" i="1"/>
  <c r="I5250" i="1"/>
  <c r="I5251" i="1"/>
  <c r="I5252" i="1"/>
  <c r="I5253" i="1"/>
  <c r="I5254" i="1"/>
  <c r="I5255" i="1"/>
  <c r="I5256" i="1"/>
  <c r="I5257" i="1"/>
  <c r="I5258" i="1"/>
  <c r="I5259" i="1"/>
  <c r="I5260" i="1"/>
  <c r="I5261" i="1"/>
  <c r="I5262" i="1"/>
  <c r="I5263" i="1"/>
  <c r="I5264" i="1"/>
  <c r="I5265" i="1"/>
  <c r="I5266" i="1"/>
  <c r="I5267" i="1"/>
  <c r="I5268" i="1"/>
  <c r="I5269" i="1"/>
  <c r="I5270" i="1"/>
  <c r="I5271" i="1"/>
  <c r="I5272" i="1"/>
  <c r="I5273" i="1"/>
  <c r="I5274" i="1"/>
  <c r="I5275" i="1"/>
  <c r="I5276" i="1"/>
  <c r="I5277" i="1"/>
  <c r="I5278" i="1"/>
  <c r="I5279" i="1"/>
  <c r="I5280" i="1"/>
  <c r="I5281" i="1"/>
  <c r="I5282" i="1"/>
  <c r="I5283" i="1"/>
  <c r="I5284" i="1"/>
  <c r="I5285" i="1"/>
  <c r="I5286" i="1"/>
  <c r="I5287" i="1"/>
  <c r="I5288" i="1"/>
  <c r="I5289" i="1"/>
  <c r="I5290" i="1"/>
  <c r="I5291" i="1"/>
  <c r="I5292" i="1"/>
  <c r="I5293" i="1"/>
  <c r="I5294" i="1"/>
  <c r="I5295" i="1"/>
  <c r="I5296" i="1"/>
  <c r="I5297" i="1"/>
  <c r="I5298" i="1"/>
  <c r="I5299" i="1"/>
  <c r="I5300" i="1"/>
  <c r="I5301" i="1"/>
  <c r="I5302" i="1"/>
  <c r="I5303" i="1"/>
  <c r="I5304" i="1"/>
  <c r="I5305" i="1"/>
  <c r="I5306" i="1"/>
  <c r="I5307" i="1"/>
  <c r="I5308" i="1"/>
  <c r="I5309" i="1"/>
  <c r="I5310" i="1"/>
  <c r="I5311" i="1"/>
  <c r="I5312" i="1"/>
  <c r="I5313" i="1"/>
  <c r="I5314" i="1"/>
  <c r="I5315" i="1"/>
  <c r="I5316" i="1"/>
  <c r="I5317" i="1"/>
  <c r="I5318" i="1"/>
  <c r="I5319" i="1"/>
  <c r="I5320" i="1"/>
  <c r="I5321" i="1"/>
  <c r="I5322" i="1"/>
  <c r="I5323" i="1"/>
  <c r="I5324" i="1"/>
  <c r="I5325" i="1"/>
  <c r="I5326" i="1"/>
  <c r="I5327" i="1"/>
  <c r="I5328" i="1"/>
  <c r="I5329" i="1"/>
  <c r="I5330" i="1"/>
  <c r="I5331" i="1"/>
  <c r="I5332" i="1"/>
  <c r="I5333" i="1"/>
  <c r="I5334" i="1"/>
  <c r="I5335" i="1"/>
  <c r="I5336" i="1"/>
  <c r="I5337" i="1"/>
  <c r="I5338" i="1"/>
  <c r="I5339" i="1"/>
  <c r="I5340" i="1"/>
  <c r="I5341" i="1"/>
  <c r="I5342" i="1"/>
  <c r="I5343" i="1"/>
  <c r="I5344" i="1"/>
  <c r="I5345" i="1"/>
  <c r="I5346" i="1"/>
  <c r="I5347" i="1"/>
  <c r="I5348" i="1"/>
  <c r="I5349" i="1"/>
  <c r="I5350" i="1"/>
  <c r="I5351" i="1"/>
  <c r="I5352" i="1"/>
  <c r="I5353" i="1"/>
  <c r="I5354" i="1"/>
  <c r="I5355" i="1"/>
  <c r="I5356" i="1"/>
  <c r="I5357" i="1"/>
  <c r="I5358" i="1"/>
  <c r="I5359" i="1"/>
  <c r="I5360" i="1"/>
  <c r="I5361" i="1"/>
  <c r="I5362" i="1"/>
  <c r="I5363" i="1"/>
  <c r="I5364" i="1"/>
  <c r="I5365" i="1"/>
  <c r="I5366" i="1"/>
  <c r="I5367" i="1"/>
  <c r="I5368" i="1"/>
  <c r="I5369" i="1"/>
  <c r="I5370" i="1"/>
  <c r="I5371" i="1"/>
  <c r="I5372" i="1"/>
  <c r="I5373" i="1"/>
  <c r="I5374" i="1"/>
  <c r="I5375" i="1"/>
  <c r="I5376" i="1"/>
  <c r="I5377" i="1"/>
  <c r="I5378" i="1"/>
  <c r="I5379" i="1"/>
  <c r="I5380" i="1"/>
  <c r="I5381" i="1"/>
  <c r="I5382" i="1"/>
  <c r="I5383" i="1"/>
  <c r="I5384" i="1"/>
  <c r="I5385" i="1"/>
  <c r="I5386" i="1"/>
  <c r="I5387" i="1"/>
  <c r="I5388" i="1"/>
  <c r="I5389" i="1"/>
  <c r="I5390" i="1"/>
  <c r="I5391" i="1"/>
  <c r="I5392" i="1"/>
  <c r="I5393" i="1"/>
  <c r="I5394" i="1"/>
  <c r="I5395" i="1"/>
  <c r="I5396" i="1"/>
  <c r="I5397" i="1"/>
  <c r="I5398" i="1"/>
  <c r="I5399" i="1"/>
  <c r="I5400" i="1"/>
  <c r="I5401" i="1"/>
  <c r="I5402" i="1"/>
  <c r="I5403" i="1"/>
  <c r="I5404" i="1"/>
  <c r="I5405" i="1"/>
  <c r="I5406" i="1"/>
  <c r="I5407" i="1"/>
  <c r="I5408" i="1"/>
  <c r="I5409" i="1"/>
  <c r="I5410" i="1"/>
  <c r="I5411" i="1"/>
  <c r="I5412" i="1"/>
  <c r="I5413" i="1"/>
  <c r="I5414" i="1"/>
  <c r="I5415" i="1"/>
  <c r="I5416" i="1"/>
  <c r="I5417" i="1"/>
  <c r="I5418" i="1"/>
  <c r="I5419" i="1"/>
  <c r="I5420" i="1"/>
  <c r="I5421" i="1"/>
  <c r="I5422" i="1"/>
  <c r="I5423" i="1"/>
  <c r="I5424" i="1"/>
  <c r="I5425" i="1"/>
  <c r="I5426" i="1"/>
  <c r="I5427" i="1"/>
  <c r="I5428" i="1"/>
  <c r="I5429" i="1"/>
  <c r="I5430" i="1"/>
  <c r="I5431" i="1"/>
  <c r="I5432" i="1"/>
  <c r="I5433" i="1"/>
  <c r="I5434" i="1"/>
  <c r="I5435" i="1"/>
  <c r="I5436" i="1"/>
  <c r="I5437" i="1"/>
  <c r="I5438" i="1"/>
  <c r="I5439" i="1"/>
  <c r="I5440" i="1"/>
  <c r="I5441" i="1"/>
  <c r="I5442" i="1"/>
  <c r="I5443" i="1"/>
  <c r="I5444" i="1"/>
  <c r="I5445" i="1"/>
  <c r="I5446" i="1"/>
  <c r="I5447" i="1"/>
  <c r="I5448" i="1"/>
  <c r="I5449" i="1"/>
  <c r="I5450" i="1"/>
  <c r="I5451" i="1"/>
  <c r="I5452" i="1"/>
  <c r="I5453" i="1"/>
  <c r="I5454" i="1"/>
  <c r="I5455" i="1"/>
  <c r="I5456" i="1"/>
  <c r="I5457" i="1"/>
  <c r="I5458" i="1"/>
  <c r="I5459" i="1"/>
  <c r="I5460" i="1"/>
  <c r="I5461" i="1"/>
  <c r="I5462" i="1"/>
  <c r="I5463" i="1"/>
  <c r="I5464" i="1"/>
  <c r="I5465" i="1"/>
  <c r="I5466" i="1"/>
  <c r="I5467" i="1"/>
  <c r="I5468" i="1"/>
  <c r="I5469" i="1"/>
  <c r="I5470" i="1"/>
  <c r="I5471" i="1"/>
  <c r="I5472" i="1"/>
  <c r="I5473" i="1"/>
  <c r="I5474" i="1"/>
  <c r="I5475" i="1"/>
  <c r="I5476" i="1"/>
  <c r="I5477" i="1"/>
  <c r="I5478" i="1"/>
  <c r="I5479" i="1"/>
  <c r="I5480" i="1"/>
  <c r="I5481" i="1"/>
  <c r="I5482" i="1"/>
  <c r="I5483" i="1"/>
  <c r="I5484" i="1"/>
  <c r="I5485" i="1"/>
  <c r="I5486" i="1"/>
  <c r="I5487" i="1"/>
  <c r="I5488" i="1"/>
  <c r="I5489" i="1"/>
  <c r="I5490" i="1"/>
  <c r="I5491" i="1"/>
  <c r="I5492" i="1"/>
  <c r="I5493" i="1"/>
  <c r="I5494" i="1"/>
  <c r="I5495" i="1"/>
  <c r="I5496" i="1"/>
  <c r="I5497" i="1"/>
  <c r="I5498" i="1"/>
  <c r="I5499" i="1"/>
  <c r="I5500" i="1"/>
  <c r="I5501" i="1"/>
  <c r="I5502" i="1"/>
  <c r="I5503" i="1"/>
  <c r="I5504" i="1"/>
  <c r="I5505" i="1"/>
  <c r="I5506" i="1"/>
  <c r="I5507" i="1"/>
  <c r="I5508" i="1"/>
  <c r="I5509" i="1"/>
  <c r="I5510" i="1"/>
  <c r="I5511" i="1"/>
  <c r="I5512" i="1"/>
  <c r="I5513" i="1"/>
  <c r="I5514" i="1"/>
  <c r="I5515" i="1"/>
  <c r="I5516" i="1"/>
  <c r="I5517" i="1"/>
  <c r="I5518" i="1"/>
  <c r="I5519" i="1"/>
  <c r="I5520" i="1"/>
  <c r="I5521" i="1"/>
  <c r="I5522" i="1"/>
  <c r="I5523" i="1"/>
  <c r="I5524" i="1"/>
  <c r="I5525" i="1"/>
  <c r="I5526" i="1"/>
  <c r="I5527" i="1"/>
  <c r="I5528" i="1"/>
  <c r="I5529" i="1"/>
  <c r="I5530" i="1"/>
  <c r="I5531" i="1"/>
  <c r="I5532" i="1"/>
  <c r="I5533" i="1"/>
  <c r="I5534" i="1"/>
  <c r="I5535" i="1"/>
  <c r="I5536" i="1"/>
  <c r="I5537" i="1"/>
  <c r="I5538" i="1"/>
  <c r="I5539" i="1"/>
  <c r="I5540" i="1"/>
  <c r="I5541" i="1"/>
  <c r="I5542" i="1"/>
  <c r="I5543" i="1"/>
  <c r="I5544" i="1"/>
  <c r="I5545" i="1"/>
  <c r="I5546" i="1"/>
  <c r="I5547" i="1"/>
  <c r="I5548" i="1"/>
  <c r="I5549" i="1"/>
  <c r="I5550" i="1"/>
  <c r="I5551" i="1"/>
  <c r="I5552" i="1"/>
  <c r="I5553" i="1"/>
  <c r="I5554" i="1"/>
  <c r="I5555" i="1"/>
  <c r="I5556" i="1"/>
  <c r="I5557" i="1"/>
  <c r="I5558" i="1"/>
  <c r="I5559" i="1"/>
  <c r="I5560" i="1"/>
  <c r="I5561" i="1"/>
  <c r="I5562" i="1"/>
  <c r="I5563" i="1"/>
  <c r="I5564" i="1"/>
  <c r="I5565" i="1"/>
  <c r="I5566" i="1"/>
  <c r="I5567" i="1"/>
  <c r="I5568" i="1"/>
  <c r="I5569" i="1"/>
  <c r="I5570" i="1"/>
  <c r="I5571" i="1"/>
  <c r="I5572" i="1"/>
  <c r="I5573" i="1"/>
  <c r="I5574" i="1"/>
  <c r="I5575" i="1"/>
  <c r="I5576" i="1"/>
  <c r="I5577" i="1"/>
  <c r="I5578" i="1"/>
  <c r="I5579" i="1"/>
  <c r="I5580" i="1"/>
  <c r="I5581" i="1"/>
  <c r="I5582" i="1"/>
  <c r="I5583" i="1"/>
  <c r="I5584" i="1"/>
  <c r="I5585" i="1"/>
  <c r="I5586" i="1"/>
  <c r="I5587" i="1"/>
  <c r="I5588" i="1"/>
  <c r="I5589" i="1"/>
  <c r="I5590" i="1"/>
  <c r="I5591" i="1"/>
  <c r="I5592" i="1"/>
  <c r="I5593" i="1"/>
  <c r="I5594" i="1"/>
  <c r="I5595" i="1"/>
  <c r="I5596" i="1"/>
  <c r="I5597" i="1"/>
  <c r="I5598" i="1"/>
  <c r="I5599" i="1"/>
  <c r="I5600" i="1"/>
  <c r="I5601" i="1"/>
  <c r="I5602" i="1"/>
  <c r="I5603" i="1"/>
  <c r="I5604" i="1"/>
  <c r="I5605" i="1"/>
  <c r="I5606" i="1"/>
  <c r="I5607" i="1"/>
  <c r="I5608" i="1"/>
  <c r="I5609" i="1"/>
  <c r="I5610" i="1"/>
  <c r="I5611" i="1"/>
  <c r="I5612" i="1"/>
  <c r="I5613" i="1"/>
  <c r="I5614" i="1"/>
  <c r="I5615" i="1"/>
  <c r="I5616" i="1"/>
  <c r="I5617" i="1"/>
  <c r="I5618" i="1"/>
  <c r="I5619" i="1"/>
  <c r="I5620" i="1"/>
  <c r="I5621" i="1"/>
  <c r="I5622" i="1"/>
  <c r="I5623" i="1"/>
  <c r="I5624" i="1"/>
  <c r="I5625" i="1"/>
  <c r="I5626" i="1"/>
  <c r="I5627" i="1"/>
  <c r="I5628" i="1"/>
  <c r="I5629" i="1"/>
  <c r="I5630" i="1"/>
  <c r="I5631" i="1"/>
  <c r="I5632" i="1"/>
  <c r="I5633" i="1"/>
  <c r="I5634" i="1"/>
  <c r="I5635" i="1"/>
  <c r="I5636" i="1"/>
  <c r="I5637" i="1"/>
  <c r="I5638" i="1"/>
  <c r="I5639" i="1"/>
  <c r="I5640" i="1"/>
  <c r="I5641" i="1"/>
  <c r="I5642" i="1"/>
  <c r="I5643" i="1"/>
  <c r="I5644" i="1"/>
  <c r="I5645" i="1"/>
  <c r="I5646" i="1"/>
  <c r="I5647" i="1"/>
  <c r="I5648" i="1"/>
  <c r="I5649" i="1"/>
  <c r="I5650" i="1"/>
  <c r="I5651" i="1"/>
  <c r="I5652" i="1"/>
  <c r="I5653" i="1"/>
  <c r="I5654" i="1"/>
  <c r="I5655" i="1"/>
  <c r="I5656" i="1"/>
  <c r="I5657" i="1"/>
  <c r="I5658" i="1"/>
  <c r="I5659" i="1"/>
  <c r="I5660" i="1"/>
  <c r="I5661" i="1"/>
  <c r="I5662" i="1"/>
  <c r="I5663" i="1"/>
  <c r="I5664" i="1"/>
  <c r="I5665" i="1"/>
  <c r="I5666" i="1"/>
  <c r="I5667" i="1"/>
  <c r="I5668" i="1"/>
  <c r="I5669" i="1"/>
  <c r="I5670" i="1"/>
  <c r="I5671" i="1"/>
  <c r="I5672" i="1"/>
  <c r="I5673" i="1"/>
  <c r="I5674" i="1"/>
  <c r="I5675" i="1"/>
  <c r="I5676" i="1"/>
  <c r="I5677" i="1"/>
  <c r="I5678" i="1"/>
  <c r="I5679" i="1"/>
  <c r="I5680" i="1"/>
  <c r="I5681" i="1"/>
  <c r="I5682" i="1"/>
  <c r="I5683" i="1"/>
  <c r="I5684" i="1"/>
  <c r="I5685" i="1"/>
  <c r="I5686" i="1"/>
  <c r="I5687" i="1"/>
  <c r="I5688" i="1"/>
  <c r="I5689" i="1"/>
  <c r="I5690" i="1"/>
  <c r="I5691" i="1"/>
  <c r="I5692" i="1"/>
  <c r="I5693" i="1"/>
  <c r="I5694" i="1"/>
  <c r="I5695" i="1"/>
  <c r="I5696" i="1"/>
  <c r="I5697" i="1"/>
  <c r="I5698" i="1"/>
  <c r="I5699" i="1"/>
  <c r="I5700" i="1"/>
  <c r="I5701" i="1"/>
  <c r="I5702" i="1"/>
  <c r="I5703" i="1"/>
  <c r="I5704" i="1"/>
  <c r="I5705" i="1"/>
  <c r="I5706" i="1"/>
  <c r="I5707" i="1"/>
  <c r="I5708" i="1"/>
  <c r="I5709" i="1"/>
  <c r="I5710" i="1"/>
  <c r="I5711" i="1"/>
  <c r="I5712" i="1"/>
  <c r="I5713" i="1"/>
  <c r="I5714" i="1"/>
  <c r="I5715" i="1"/>
  <c r="I5716" i="1"/>
  <c r="I5717" i="1"/>
  <c r="I5718" i="1"/>
  <c r="I5719" i="1"/>
  <c r="I5720" i="1"/>
  <c r="I5721" i="1"/>
  <c r="I5722" i="1"/>
  <c r="I5723" i="1"/>
  <c r="I5724" i="1"/>
  <c r="I5725" i="1"/>
  <c r="I5726" i="1"/>
  <c r="I5727" i="1"/>
  <c r="I5728" i="1"/>
  <c r="I5729" i="1"/>
  <c r="I5730" i="1"/>
  <c r="I5731" i="1"/>
  <c r="I5732" i="1"/>
  <c r="I5733" i="1"/>
  <c r="I5734" i="1"/>
  <c r="I5735" i="1"/>
  <c r="I5736" i="1"/>
  <c r="I5737" i="1"/>
  <c r="I5738" i="1"/>
  <c r="I5739" i="1"/>
  <c r="I5740" i="1"/>
  <c r="I5741" i="1"/>
  <c r="I5742" i="1"/>
  <c r="I5743" i="1"/>
  <c r="I5744" i="1"/>
  <c r="I5745" i="1"/>
  <c r="I5746" i="1"/>
  <c r="I5747" i="1"/>
  <c r="I5748" i="1"/>
  <c r="I5749" i="1"/>
  <c r="I5750" i="1"/>
  <c r="I5751" i="1"/>
  <c r="I5752" i="1"/>
  <c r="I5753" i="1"/>
  <c r="I5754" i="1"/>
  <c r="I5755" i="1"/>
  <c r="I5756" i="1"/>
  <c r="I5757" i="1"/>
  <c r="I5758" i="1"/>
  <c r="I5759" i="1"/>
  <c r="I5760" i="1"/>
  <c r="I5761" i="1"/>
  <c r="I5762" i="1"/>
  <c r="I5763" i="1"/>
  <c r="I5764" i="1"/>
  <c r="I5765" i="1"/>
  <c r="I5766" i="1"/>
  <c r="I5767" i="1"/>
  <c r="I5768" i="1"/>
  <c r="I5769" i="1"/>
  <c r="I5770" i="1"/>
  <c r="I5771" i="1"/>
  <c r="I5772" i="1"/>
  <c r="I5773" i="1"/>
  <c r="I5774" i="1"/>
  <c r="I5775" i="1"/>
  <c r="I5776" i="1"/>
  <c r="I5777" i="1"/>
  <c r="I5778" i="1"/>
  <c r="I5779" i="1"/>
  <c r="I5780" i="1"/>
  <c r="I5781" i="1"/>
  <c r="I5782" i="1"/>
  <c r="I5783" i="1"/>
  <c r="I5784" i="1"/>
  <c r="I5785" i="1"/>
  <c r="I5786" i="1"/>
  <c r="I5787" i="1"/>
  <c r="I5788" i="1"/>
  <c r="I5789" i="1"/>
  <c r="I5790" i="1"/>
  <c r="I5791" i="1"/>
  <c r="I5792" i="1"/>
  <c r="I5793" i="1"/>
  <c r="I5794" i="1"/>
  <c r="I5795" i="1"/>
  <c r="I5796" i="1"/>
  <c r="I5797" i="1"/>
  <c r="I5798" i="1"/>
  <c r="I5799" i="1"/>
  <c r="I5800" i="1"/>
  <c r="I5801" i="1"/>
  <c r="I5802" i="1"/>
  <c r="I5803" i="1"/>
  <c r="I5804" i="1"/>
  <c r="I5805" i="1"/>
  <c r="I5806" i="1"/>
  <c r="I5807" i="1"/>
  <c r="I5808" i="1"/>
  <c r="I5809" i="1"/>
  <c r="I5810" i="1"/>
  <c r="I5811" i="1"/>
  <c r="I5812" i="1"/>
  <c r="I5813" i="1"/>
  <c r="I5814" i="1"/>
  <c r="I5815" i="1"/>
  <c r="I5816" i="1"/>
  <c r="I5817" i="1"/>
  <c r="I5818" i="1"/>
  <c r="I5819" i="1"/>
  <c r="I5820" i="1"/>
  <c r="I5821" i="1"/>
  <c r="I5822" i="1"/>
  <c r="I5823" i="1"/>
  <c r="I5824" i="1"/>
  <c r="I5825" i="1"/>
  <c r="I5826" i="1"/>
  <c r="I5827" i="1"/>
  <c r="I5828" i="1"/>
  <c r="I5829" i="1"/>
  <c r="I5830" i="1"/>
  <c r="I5831" i="1"/>
  <c r="I5832" i="1"/>
  <c r="I5833" i="1"/>
  <c r="I5834" i="1"/>
  <c r="I5835" i="1"/>
  <c r="I5836" i="1"/>
  <c r="I5837" i="1"/>
  <c r="I5838" i="1"/>
  <c r="I5839" i="1"/>
  <c r="I5840" i="1"/>
  <c r="I5841" i="1"/>
  <c r="I5842" i="1"/>
  <c r="I5843" i="1"/>
  <c r="I5844" i="1"/>
  <c r="I5845" i="1"/>
  <c r="I5846" i="1"/>
  <c r="I5847" i="1"/>
  <c r="I5848" i="1"/>
  <c r="I5849" i="1"/>
  <c r="I5850" i="1"/>
  <c r="I5851" i="1"/>
  <c r="I5852" i="1"/>
  <c r="I5853" i="1"/>
  <c r="I5854" i="1"/>
  <c r="I5855" i="1"/>
  <c r="I5856" i="1"/>
  <c r="I5857" i="1"/>
  <c r="I5858" i="1"/>
  <c r="I5859" i="1"/>
  <c r="I5860" i="1"/>
  <c r="I5861" i="1"/>
  <c r="I5862" i="1"/>
  <c r="I5863" i="1"/>
  <c r="I5864" i="1"/>
  <c r="I5865" i="1"/>
  <c r="I5866" i="1"/>
  <c r="I5867" i="1"/>
  <c r="I5868" i="1"/>
  <c r="I5869" i="1"/>
  <c r="I5870" i="1"/>
  <c r="I5871" i="1"/>
  <c r="I5872" i="1"/>
  <c r="I5873" i="1"/>
  <c r="I5874" i="1"/>
  <c r="I5875" i="1"/>
  <c r="I5876" i="1"/>
  <c r="I5877" i="1"/>
  <c r="I5878" i="1"/>
  <c r="I5879" i="1"/>
  <c r="I5880" i="1"/>
  <c r="I5881" i="1"/>
  <c r="I5882" i="1"/>
  <c r="I5883" i="1"/>
  <c r="I5884" i="1"/>
  <c r="I5885" i="1"/>
  <c r="I5886" i="1"/>
  <c r="I5887" i="1"/>
  <c r="I5888" i="1"/>
  <c r="I5889" i="1"/>
  <c r="I5890" i="1"/>
  <c r="I5891" i="1"/>
  <c r="I5892" i="1"/>
  <c r="I5893" i="1"/>
  <c r="I5894" i="1"/>
  <c r="I5895" i="1"/>
  <c r="I5896" i="1"/>
  <c r="I5897" i="1"/>
  <c r="I5898" i="1"/>
  <c r="I5899" i="1"/>
  <c r="I5900" i="1"/>
  <c r="I5901" i="1"/>
  <c r="I5902" i="1"/>
  <c r="I5903" i="1"/>
  <c r="I5904" i="1"/>
  <c r="I5905" i="1"/>
  <c r="I5906" i="1"/>
  <c r="I5907" i="1"/>
  <c r="I5908" i="1"/>
  <c r="I5909" i="1"/>
  <c r="I5910" i="1"/>
  <c r="I5911" i="1"/>
  <c r="I5912" i="1"/>
  <c r="I5913" i="1"/>
  <c r="I5914" i="1"/>
  <c r="I5915" i="1"/>
  <c r="I5916" i="1"/>
  <c r="I5917" i="1"/>
  <c r="I5918" i="1"/>
  <c r="I5919" i="1"/>
  <c r="I5920" i="1"/>
  <c r="I5921" i="1"/>
  <c r="I5922" i="1"/>
  <c r="I5923" i="1"/>
  <c r="I5924" i="1"/>
  <c r="I5925" i="1"/>
  <c r="I5926" i="1"/>
  <c r="I5927" i="1"/>
  <c r="I5928" i="1"/>
  <c r="I5929" i="1"/>
  <c r="I5930" i="1"/>
  <c r="I5931" i="1"/>
  <c r="I5932" i="1"/>
  <c r="I5933" i="1"/>
  <c r="I5934" i="1"/>
  <c r="I5935" i="1"/>
  <c r="I5936" i="1"/>
  <c r="I5937" i="1"/>
  <c r="I5938" i="1"/>
  <c r="I5939" i="1"/>
  <c r="I5940" i="1"/>
  <c r="I5941" i="1"/>
  <c r="I5942" i="1"/>
  <c r="I5943" i="1"/>
  <c r="I5944" i="1"/>
  <c r="I5945" i="1"/>
  <c r="I5946" i="1"/>
  <c r="I5947" i="1"/>
  <c r="I5948" i="1"/>
  <c r="I5949" i="1"/>
  <c r="I5950" i="1"/>
  <c r="I5951" i="1"/>
  <c r="I5952" i="1"/>
  <c r="I5953" i="1"/>
  <c r="I5954" i="1"/>
  <c r="I5955" i="1"/>
  <c r="I5956" i="1"/>
  <c r="I5957" i="1"/>
  <c r="I5958" i="1"/>
  <c r="I5959" i="1"/>
  <c r="I5960" i="1"/>
  <c r="I5961" i="1"/>
  <c r="I5962" i="1"/>
  <c r="I5963" i="1"/>
  <c r="I5964" i="1"/>
  <c r="I5965" i="1"/>
  <c r="I5966" i="1"/>
  <c r="I5967" i="1"/>
  <c r="I5968" i="1"/>
  <c r="I5969" i="1"/>
  <c r="I5970" i="1"/>
  <c r="I5971" i="1"/>
  <c r="I5972" i="1"/>
  <c r="I5973" i="1"/>
  <c r="I5974" i="1"/>
  <c r="I5975" i="1"/>
  <c r="I5976" i="1"/>
  <c r="I5977" i="1"/>
  <c r="I5978" i="1"/>
  <c r="I5979" i="1"/>
  <c r="I5980" i="1"/>
  <c r="I5981" i="1"/>
  <c r="I5982" i="1"/>
  <c r="I5983" i="1"/>
  <c r="I5984" i="1"/>
  <c r="I5985" i="1"/>
  <c r="I5986" i="1"/>
  <c r="I5987" i="1"/>
  <c r="I5988" i="1"/>
  <c r="I5989" i="1"/>
  <c r="I5990" i="1"/>
  <c r="I5991" i="1"/>
  <c r="I5992" i="1"/>
  <c r="I5993" i="1"/>
  <c r="I5994" i="1"/>
  <c r="I5995" i="1"/>
  <c r="I5996" i="1"/>
  <c r="I5997" i="1"/>
  <c r="I5998" i="1"/>
  <c r="I5999" i="1"/>
  <c r="I6000" i="1"/>
  <c r="I6001" i="1"/>
  <c r="I6002" i="1"/>
  <c r="I6003" i="1"/>
  <c r="I6004" i="1"/>
  <c r="I6005" i="1"/>
  <c r="I6006" i="1"/>
  <c r="I6007" i="1"/>
  <c r="I6008" i="1"/>
  <c r="I6009" i="1"/>
  <c r="I6010" i="1"/>
  <c r="I6011" i="1"/>
  <c r="I6012" i="1"/>
  <c r="I6013" i="1"/>
  <c r="I6014" i="1"/>
  <c r="I6015" i="1"/>
  <c r="I6016" i="1"/>
  <c r="I6017" i="1"/>
  <c r="I6018" i="1"/>
  <c r="I6019" i="1"/>
  <c r="I6020" i="1"/>
  <c r="I6021" i="1"/>
  <c r="I6022" i="1"/>
  <c r="I6023" i="1"/>
  <c r="I6024" i="1"/>
  <c r="I6025" i="1"/>
  <c r="I6026" i="1"/>
  <c r="I6027" i="1"/>
  <c r="I6028" i="1"/>
  <c r="I6029" i="1"/>
  <c r="I6030" i="1"/>
  <c r="I6031" i="1"/>
  <c r="I6032" i="1"/>
  <c r="I6033" i="1"/>
  <c r="I6034" i="1"/>
  <c r="I6035" i="1"/>
  <c r="I6036" i="1"/>
  <c r="I6037" i="1"/>
  <c r="I6038" i="1"/>
  <c r="I6039" i="1"/>
  <c r="I6040" i="1"/>
  <c r="I6041" i="1"/>
  <c r="I6042" i="1"/>
  <c r="I6043" i="1"/>
  <c r="I6044" i="1"/>
  <c r="I6045" i="1"/>
  <c r="I6046" i="1"/>
  <c r="I6047" i="1"/>
  <c r="I6048" i="1"/>
  <c r="I6049" i="1"/>
  <c r="I6050" i="1"/>
  <c r="I6051" i="1"/>
  <c r="I6052" i="1"/>
  <c r="I6053" i="1"/>
  <c r="I6054" i="1"/>
  <c r="I6055" i="1"/>
  <c r="I6056" i="1"/>
  <c r="I6057" i="1"/>
  <c r="I6058" i="1"/>
  <c r="I6059" i="1"/>
  <c r="I6060" i="1"/>
  <c r="I6061" i="1"/>
  <c r="I6062" i="1"/>
  <c r="I6063" i="1"/>
  <c r="I6064" i="1"/>
  <c r="I6065" i="1"/>
  <c r="I6066" i="1"/>
  <c r="I6067" i="1"/>
  <c r="I6068" i="1"/>
  <c r="I6069" i="1"/>
  <c r="I6070" i="1"/>
  <c r="I6071" i="1"/>
  <c r="I6072" i="1"/>
  <c r="I6073" i="1"/>
  <c r="I6074" i="1"/>
  <c r="I6075" i="1"/>
  <c r="I6076" i="1"/>
  <c r="I6077" i="1"/>
  <c r="I6078" i="1"/>
  <c r="I6079" i="1"/>
  <c r="I6080" i="1"/>
  <c r="I6081" i="1"/>
  <c r="I6082" i="1"/>
  <c r="I6083" i="1"/>
  <c r="I6084" i="1"/>
  <c r="I6085" i="1"/>
  <c r="I6086" i="1"/>
  <c r="I6087" i="1"/>
  <c r="I6088" i="1"/>
  <c r="I6089" i="1"/>
  <c r="I6090" i="1"/>
  <c r="I6091" i="1"/>
  <c r="I6092" i="1"/>
  <c r="I6093" i="1"/>
  <c r="I6094" i="1"/>
  <c r="I6095" i="1"/>
  <c r="I6096" i="1"/>
  <c r="I6097" i="1"/>
  <c r="I6098" i="1"/>
  <c r="I6099" i="1"/>
  <c r="I6100" i="1"/>
  <c r="I6101" i="1"/>
  <c r="I6102" i="1"/>
  <c r="I6103" i="1"/>
  <c r="I6104" i="1"/>
  <c r="I6105" i="1"/>
  <c r="I6106" i="1"/>
  <c r="I6107" i="1"/>
  <c r="I6108" i="1"/>
  <c r="I6109" i="1"/>
  <c r="I6110" i="1"/>
  <c r="I6111" i="1"/>
  <c r="I6112" i="1"/>
  <c r="I6113" i="1"/>
  <c r="I6114" i="1"/>
  <c r="I6115" i="1"/>
  <c r="I6116" i="1"/>
  <c r="I6117" i="1"/>
  <c r="I6118" i="1"/>
  <c r="I6119" i="1"/>
  <c r="I6120" i="1"/>
  <c r="I6121" i="1"/>
  <c r="I6122" i="1"/>
  <c r="I6123" i="1"/>
  <c r="I6124" i="1"/>
  <c r="I6125" i="1"/>
  <c r="I6126" i="1"/>
  <c r="I6127" i="1"/>
  <c r="I6128" i="1"/>
  <c r="I6129" i="1"/>
  <c r="I6130" i="1"/>
  <c r="I6131" i="1"/>
  <c r="I6132" i="1"/>
  <c r="I6133" i="1"/>
  <c r="I6134" i="1"/>
  <c r="I6135" i="1"/>
  <c r="I6136" i="1"/>
  <c r="I6137" i="1"/>
  <c r="I6138" i="1"/>
  <c r="I6139" i="1"/>
  <c r="I6140" i="1"/>
  <c r="I6141" i="1"/>
  <c r="I6142" i="1"/>
  <c r="I6143" i="1"/>
  <c r="I6144" i="1"/>
  <c r="I6145" i="1"/>
  <c r="I6146" i="1"/>
  <c r="I6147" i="1"/>
  <c r="I6148" i="1"/>
  <c r="I6149" i="1"/>
  <c r="I6150" i="1"/>
  <c r="I6151" i="1"/>
  <c r="I6152" i="1"/>
  <c r="I6153" i="1"/>
  <c r="I6154" i="1"/>
  <c r="I6155" i="1"/>
  <c r="I6156" i="1"/>
  <c r="I6157" i="1"/>
  <c r="I6158" i="1"/>
  <c r="I6159" i="1"/>
  <c r="I6160" i="1"/>
  <c r="I6161" i="1"/>
  <c r="I6162" i="1"/>
  <c r="I6163" i="1"/>
  <c r="I6164" i="1"/>
  <c r="I6165" i="1"/>
  <c r="I6166" i="1"/>
  <c r="I6167" i="1"/>
  <c r="I6168" i="1"/>
  <c r="I6169" i="1"/>
  <c r="I6170" i="1"/>
  <c r="I6171" i="1"/>
  <c r="I6172" i="1"/>
  <c r="I6173" i="1"/>
  <c r="I6174" i="1"/>
  <c r="I6175" i="1"/>
  <c r="I6176" i="1"/>
  <c r="I6177" i="1"/>
  <c r="I6178" i="1"/>
  <c r="I6179" i="1"/>
  <c r="I6180" i="1"/>
  <c r="I6181" i="1"/>
  <c r="I6182" i="1"/>
  <c r="I6183" i="1"/>
  <c r="I6184" i="1"/>
  <c r="I6185" i="1"/>
  <c r="I6186" i="1"/>
  <c r="I6187" i="1"/>
  <c r="I6188" i="1"/>
  <c r="I6189" i="1"/>
  <c r="I6190" i="1"/>
  <c r="I6191" i="1"/>
  <c r="I6192" i="1"/>
  <c r="I6193" i="1"/>
  <c r="I6194" i="1"/>
  <c r="I6195" i="1"/>
  <c r="I6196" i="1"/>
  <c r="I6197" i="1"/>
  <c r="I6198" i="1"/>
  <c r="I6199" i="1"/>
  <c r="I6200" i="1"/>
  <c r="I6201" i="1"/>
  <c r="I6202" i="1"/>
  <c r="I6203" i="1"/>
  <c r="I6204" i="1"/>
  <c r="I6205" i="1"/>
  <c r="I6206" i="1"/>
  <c r="I6207" i="1"/>
  <c r="I6208" i="1"/>
  <c r="I6209" i="1"/>
  <c r="I6210" i="1"/>
  <c r="I6211" i="1"/>
  <c r="I6212" i="1"/>
  <c r="I6213" i="1"/>
  <c r="I6214" i="1"/>
  <c r="I6215" i="1"/>
  <c r="I6216" i="1"/>
  <c r="I6217" i="1"/>
  <c r="I6218" i="1"/>
  <c r="I6219" i="1"/>
  <c r="I6220" i="1"/>
  <c r="I6221" i="1"/>
  <c r="I6222" i="1"/>
  <c r="I6223" i="1"/>
  <c r="I6224" i="1"/>
  <c r="I6225" i="1"/>
  <c r="I6226" i="1"/>
  <c r="I6227" i="1"/>
  <c r="I6228" i="1"/>
  <c r="I6229" i="1"/>
  <c r="I6230" i="1"/>
  <c r="I6231" i="1"/>
  <c r="I6232" i="1"/>
  <c r="I6233" i="1"/>
  <c r="I6234" i="1"/>
  <c r="I6235" i="1"/>
  <c r="I6236" i="1"/>
  <c r="I6237" i="1"/>
  <c r="I6238" i="1"/>
  <c r="I6239" i="1"/>
  <c r="I6240" i="1"/>
  <c r="I6241" i="1"/>
  <c r="I6242" i="1"/>
  <c r="I6243" i="1"/>
  <c r="I6244" i="1"/>
  <c r="I6245" i="1"/>
  <c r="I6246" i="1"/>
  <c r="I6247" i="1"/>
  <c r="I6248" i="1"/>
  <c r="I6249" i="1"/>
  <c r="I6250" i="1"/>
  <c r="I6251" i="1"/>
  <c r="I6252" i="1"/>
  <c r="I6253" i="1"/>
  <c r="I6254" i="1"/>
  <c r="I6255" i="1"/>
  <c r="I6256" i="1"/>
  <c r="I6257" i="1"/>
  <c r="I6258" i="1"/>
  <c r="I6259" i="1"/>
  <c r="I6260" i="1"/>
  <c r="I6261" i="1"/>
  <c r="I6262" i="1"/>
  <c r="I6263" i="1"/>
  <c r="I6264" i="1"/>
  <c r="I6265" i="1"/>
  <c r="I6266" i="1"/>
  <c r="I6267" i="1"/>
  <c r="I6268" i="1"/>
  <c r="I6269" i="1"/>
  <c r="I6270" i="1"/>
  <c r="I6271" i="1"/>
  <c r="I6272" i="1"/>
  <c r="I6273" i="1"/>
  <c r="I6274" i="1"/>
  <c r="I6275" i="1"/>
  <c r="I6276" i="1"/>
  <c r="I6277" i="1"/>
  <c r="I6278" i="1"/>
  <c r="I6279" i="1"/>
  <c r="I6280" i="1"/>
  <c r="I6281" i="1"/>
  <c r="I6282" i="1"/>
  <c r="I6283" i="1"/>
  <c r="I6284" i="1"/>
  <c r="I6285" i="1"/>
  <c r="I6286" i="1"/>
  <c r="I6287" i="1"/>
  <c r="I6288" i="1"/>
  <c r="I6289" i="1"/>
  <c r="I6290" i="1"/>
  <c r="I6291" i="1"/>
  <c r="I6292" i="1"/>
  <c r="I6293" i="1"/>
  <c r="I6294" i="1"/>
  <c r="I6295" i="1"/>
  <c r="I6296" i="1"/>
  <c r="I6297" i="1"/>
  <c r="I6298" i="1"/>
  <c r="I6299" i="1"/>
  <c r="I6300" i="1"/>
  <c r="I6301" i="1"/>
  <c r="I6302" i="1"/>
  <c r="I6303" i="1"/>
  <c r="I6304" i="1"/>
  <c r="I6305" i="1"/>
  <c r="I6306" i="1"/>
  <c r="I6307" i="1"/>
  <c r="I6308" i="1"/>
  <c r="I6309" i="1"/>
  <c r="I6310" i="1"/>
  <c r="I6311" i="1"/>
  <c r="I6312" i="1"/>
  <c r="I6313" i="1"/>
  <c r="I6314" i="1"/>
  <c r="I6315" i="1"/>
  <c r="I6316" i="1"/>
  <c r="I6317" i="1"/>
  <c r="I6318" i="1"/>
  <c r="I6319" i="1"/>
  <c r="I6320" i="1"/>
  <c r="I6321" i="1"/>
  <c r="I6322" i="1"/>
  <c r="I6323" i="1"/>
  <c r="I6324" i="1"/>
  <c r="I6325" i="1"/>
  <c r="I6326" i="1"/>
  <c r="I6327" i="1"/>
  <c r="I6328" i="1"/>
  <c r="I6329" i="1"/>
  <c r="I6330" i="1"/>
  <c r="I6331" i="1"/>
  <c r="I6332" i="1"/>
  <c r="I6333" i="1"/>
  <c r="I6334" i="1"/>
  <c r="I6335" i="1"/>
  <c r="I6336" i="1"/>
  <c r="I6337" i="1"/>
  <c r="I6338" i="1"/>
  <c r="I6339" i="1"/>
  <c r="I6340" i="1"/>
  <c r="I6341" i="1"/>
  <c r="I6342" i="1"/>
  <c r="I6343" i="1"/>
  <c r="I6344" i="1"/>
  <c r="I6345" i="1"/>
  <c r="I6346" i="1"/>
  <c r="I6347" i="1"/>
  <c r="I6348" i="1"/>
  <c r="I6349" i="1"/>
  <c r="I6350" i="1"/>
  <c r="I6351" i="1"/>
  <c r="I6352" i="1"/>
  <c r="I6353" i="1"/>
  <c r="I6354" i="1"/>
  <c r="I6355" i="1"/>
  <c r="I6356" i="1"/>
  <c r="I6357" i="1"/>
  <c r="I6358" i="1"/>
  <c r="I6359" i="1"/>
  <c r="I6360" i="1"/>
  <c r="I6361" i="1"/>
  <c r="I6362" i="1"/>
  <c r="I6363" i="1"/>
  <c r="I6364" i="1"/>
  <c r="I6365" i="1"/>
  <c r="I6366" i="1"/>
  <c r="I6367" i="1"/>
  <c r="I6368" i="1"/>
  <c r="I6369" i="1"/>
  <c r="I6370" i="1"/>
  <c r="I6371" i="1"/>
  <c r="I6372" i="1"/>
  <c r="I6373" i="1"/>
  <c r="I6374" i="1"/>
  <c r="I6375" i="1"/>
  <c r="I6376" i="1"/>
  <c r="I6377" i="1"/>
  <c r="I6378" i="1"/>
  <c r="I6379" i="1"/>
  <c r="I6380" i="1"/>
  <c r="I6381" i="1"/>
  <c r="I6382" i="1"/>
  <c r="I6383" i="1"/>
  <c r="I6384" i="1"/>
  <c r="I6385" i="1"/>
  <c r="I6386" i="1"/>
  <c r="I6387" i="1"/>
  <c r="I6388" i="1"/>
  <c r="I6389" i="1"/>
  <c r="I6390" i="1"/>
  <c r="I6391" i="1"/>
  <c r="I6392" i="1"/>
  <c r="I6393" i="1"/>
  <c r="I6394" i="1"/>
  <c r="I6395" i="1"/>
  <c r="I6396" i="1"/>
  <c r="I6397" i="1"/>
  <c r="I6398" i="1"/>
  <c r="I6399" i="1"/>
  <c r="I6400" i="1"/>
  <c r="I6401" i="1"/>
  <c r="I6402" i="1"/>
  <c r="I6403" i="1"/>
  <c r="I6404" i="1"/>
  <c r="I6405" i="1"/>
  <c r="I6406" i="1"/>
  <c r="I6407" i="1"/>
  <c r="I6408" i="1"/>
  <c r="I6409" i="1"/>
  <c r="I6410" i="1"/>
  <c r="I6411" i="1"/>
  <c r="I6412" i="1"/>
  <c r="I6413" i="1"/>
  <c r="I6414" i="1"/>
  <c r="I6415" i="1"/>
  <c r="I6416" i="1"/>
  <c r="I6417" i="1"/>
  <c r="I6418" i="1"/>
  <c r="I6419" i="1"/>
  <c r="I6420" i="1"/>
  <c r="I6421" i="1"/>
  <c r="I6422" i="1"/>
  <c r="I6423" i="1"/>
  <c r="I6424" i="1"/>
  <c r="I6425" i="1"/>
  <c r="I6426" i="1"/>
  <c r="I6427" i="1"/>
  <c r="I6428" i="1"/>
  <c r="I6429" i="1"/>
  <c r="I6430" i="1"/>
  <c r="I6431" i="1"/>
  <c r="I6432" i="1"/>
  <c r="I6433" i="1"/>
  <c r="I6434" i="1"/>
  <c r="I6435" i="1"/>
  <c r="I6436" i="1"/>
  <c r="I6437" i="1"/>
  <c r="I6438" i="1"/>
  <c r="I6439" i="1"/>
  <c r="I6440" i="1"/>
  <c r="I6441" i="1"/>
  <c r="I6442" i="1"/>
  <c r="I6443" i="1"/>
  <c r="I6444" i="1"/>
  <c r="I6445" i="1"/>
  <c r="I6446" i="1"/>
  <c r="I6447" i="1"/>
  <c r="I6448" i="1"/>
  <c r="I6449" i="1"/>
  <c r="I6450" i="1"/>
  <c r="I6451" i="1"/>
  <c r="I6452" i="1"/>
  <c r="I6453" i="1"/>
  <c r="I6454" i="1"/>
  <c r="I6455" i="1"/>
  <c r="I6456" i="1"/>
  <c r="I6457" i="1"/>
  <c r="I6458" i="1"/>
  <c r="I6459" i="1"/>
  <c r="I6460" i="1"/>
  <c r="I6461" i="1"/>
  <c r="I6462" i="1"/>
  <c r="I6463" i="1"/>
  <c r="I6464" i="1"/>
  <c r="I6465" i="1"/>
  <c r="I6466" i="1"/>
  <c r="I6467" i="1"/>
  <c r="I6468" i="1"/>
  <c r="I6469" i="1"/>
  <c r="I6470" i="1"/>
  <c r="I6471" i="1"/>
  <c r="I6472" i="1"/>
  <c r="I6473" i="1"/>
  <c r="I6474" i="1"/>
  <c r="I6475" i="1"/>
  <c r="I6476" i="1"/>
  <c r="I6477" i="1"/>
  <c r="I6478" i="1"/>
  <c r="I6479" i="1"/>
  <c r="I6480" i="1"/>
  <c r="I6481" i="1"/>
  <c r="I6482" i="1"/>
  <c r="I6483" i="1"/>
  <c r="I6484" i="1"/>
  <c r="I6485" i="1"/>
  <c r="I6486" i="1"/>
  <c r="I6487" i="1"/>
  <c r="I6488" i="1"/>
  <c r="I6489" i="1"/>
  <c r="I6490" i="1"/>
  <c r="I6491" i="1"/>
  <c r="I6492" i="1"/>
  <c r="I6493" i="1"/>
  <c r="I6494" i="1"/>
  <c r="I6495" i="1"/>
  <c r="I6496" i="1"/>
  <c r="I6497" i="1"/>
  <c r="I6498" i="1"/>
  <c r="I6499" i="1"/>
  <c r="I6500" i="1"/>
  <c r="I6501" i="1"/>
  <c r="I6502" i="1"/>
  <c r="I6503" i="1"/>
  <c r="I6504" i="1"/>
  <c r="I6505" i="1"/>
  <c r="I6506" i="1"/>
  <c r="I6507" i="1"/>
  <c r="I6508" i="1"/>
  <c r="I6509" i="1"/>
  <c r="I6510" i="1"/>
  <c r="I6511" i="1"/>
  <c r="I6512" i="1"/>
  <c r="I6513" i="1"/>
  <c r="I6514" i="1"/>
  <c r="I6515" i="1"/>
  <c r="I6516" i="1"/>
  <c r="I6517" i="1"/>
  <c r="I6518" i="1"/>
  <c r="I6519" i="1"/>
  <c r="I6520" i="1"/>
  <c r="I6521" i="1"/>
  <c r="I6522" i="1"/>
  <c r="I6523" i="1"/>
  <c r="I6524" i="1"/>
  <c r="I6525" i="1"/>
  <c r="I6526" i="1"/>
  <c r="I6527" i="1"/>
  <c r="I6528" i="1"/>
  <c r="I6529" i="1"/>
  <c r="I6530" i="1"/>
  <c r="I6531" i="1"/>
  <c r="I6532" i="1"/>
  <c r="I6533" i="1"/>
  <c r="I6534" i="1"/>
  <c r="I6535" i="1"/>
  <c r="I6536" i="1"/>
  <c r="I6537" i="1"/>
  <c r="I6538" i="1"/>
  <c r="I6539" i="1"/>
  <c r="I6540" i="1"/>
  <c r="I6541" i="1"/>
  <c r="I6542" i="1"/>
  <c r="I6543" i="1"/>
  <c r="I6544" i="1"/>
  <c r="I6545" i="1"/>
  <c r="I6546" i="1"/>
  <c r="I6547" i="1"/>
  <c r="I6548" i="1"/>
  <c r="I6549" i="1"/>
  <c r="I6550" i="1"/>
  <c r="I6551" i="1"/>
  <c r="I6552" i="1"/>
  <c r="I6553" i="1"/>
  <c r="I6554" i="1"/>
  <c r="I6555" i="1"/>
  <c r="I6556" i="1"/>
  <c r="I6557" i="1"/>
  <c r="I6558" i="1"/>
  <c r="I6559" i="1"/>
  <c r="I6560" i="1"/>
  <c r="I6561" i="1"/>
  <c r="I6562" i="1"/>
  <c r="I6563" i="1"/>
  <c r="I6564" i="1"/>
  <c r="I6565" i="1"/>
  <c r="I6566" i="1"/>
  <c r="I6567" i="1"/>
  <c r="I6568" i="1"/>
  <c r="I6569" i="1"/>
  <c r="I6570" i="1"/>
  <c r="I6571" i="1"/>
  <c r="I6572" i="1"/>
  <c r="I6573" i="1"/>
  <c r="I6574" i="1"/>
  <c r="I6575" i="1"/>
  <c r="I6576" i="1"/>
  <c r="I6577" i="1"/>
  <c r="I6578" i="1"/>
  <c r="I6579" i="1"/>
  <c r="I6580" i="1"/>
  <c r="I6581" i="1"/>
  <c r="I6582" i="1"/>
  <c r="I6583" i="1"/>
  <c r="I6584" i="1"/>
  <c r="I6585" i="1"/>
  <c r="I6586" i="1"/>
  <c r="I6587" i="1"/>
  <c r="I6588" i="1"/>
  <c r="I6589" i="1"/>
  <c r="I6590" i="1"/>
  <c r="I6591" i="1"/>
  <c r="I6592" i="1"/>
  <c r="I6593" i="1"/>
  <c r="I6594" i="1"/>
  <c r="I6595" i="1"/>
  <c r="I6596" i="1"/>
  <c r="I6597" i="1"/>
  <c r="I6598" i="1"/>
  <c r="I6599" i="1"/>
  <c r="I6600" i="1"/>
  <c r="I6601" i="1"/>
  <c r="I6602" i="1"/>
  <c r="I6603" i="1"/>
  <c r="I6604" i="1"/>
  <c r="I6605" i="1"/>
  <c r="I6606" i="1"/>
  <c r="I6607" i="1"/>
  <c r="I6608" i="1"/>
  <c r="I6609" i="1"/>
  <c r="I6610" i="1"/>
  <c r="I6611" i="1"/>
  <c r="I6612" i="1"/>
  <c r="I6613" i="1"/>
  <c r="I6614" i="1"/>
  <c r="I6615" i="1"/>
  <c r="I6616" i="1"/>
  <c r="I6617" i="1"/>
  <c r="I6618" i="1"/>
  <c r="I6619" i="1"/>
  <c r="I6620" i="1"/>
  <c r="I6621" i="1"/>
  <c r="I6622" i="1"/>
  <c r="I6623" i="1"/>
  <c r="I6624" i="1"/>
  <c r="I6625" i="1"/>
  <c r="I6626" i="1"/>
  <c r="I6627" i="1"/>
  <c r="I6628" i="1"/>
  <c r="I6629" i="1"/>
  <c r="I6630" i="1"/>
  <c r="I6631" i="1"/>
  <c r="I6632" i="1"/>
  <c r="I6633" i="1"/>
  <c r="I6634" i="1"/>
  <c r="I6635" i="1"/>
  <c r="I6636" i="1"/>
  <c r="I6637" i="1"/>
  <c r="I6638" i="1"/>
  <c r="I6639" i="1"/>
  <c r="I6640" i="1"/>
  <c r="I6641" i="1"/>
  <c r="I6642" i="1"/>
  <c r="I6643" i="1"/>
  <c r="I6644" i="1"/>
  <c r="I6645" i="1"/>
  <c r="I6646" i="1"/>
  <c r="I6647" i="1"/>
  <c r="I6648" i="1"/>
  <c r="I6649" i="1"/>
  <c r="I6650" i="1"/>
  <c r="I6651" i="1"/>
  <c r="I6652" i="1"/>
  <c r="I6653" i="1"/>
  <c r="I6654" i="1"/>
  <c r="I6655" i="1"/>
  <c r="I6656" i="1"/>
  <c r="I6657" i="1"/>
  <c r="I6658" i="1"/>
  <c r="I6659" i="1"/>
  <c r="I6660" i="1"/>
  <c r="I6661" i="1"/>
  <c r="I6662" i="1"/>
  <c r="I6663" i="1"/>
  <c r="I6664" i="1"/>
  <c r="I6665" i="1"/>
  <c r="I6666" i="1"/>
  <c r="I6667" i="1"/>
  <c r="I6668" i="1"/>
  <c r="I6669" i="1"/>
  <c r="I6670" i="1"/>
  <c r="I6671" i="1"/>
  <c r="I6672" i="1"/>
  <c r="I6673" i="1"/>
  <c r="I6674" i="1"/>
  <c r="I6675" i="1"/>
  <c r="I6676" i="1"/>
  <c r="I6677" i="1"/>
  <c r="I6678" i="1"/>
  <c r="I6679" i="1"/>
  <c r="I6680" i="1"/>
  <c r="I6681" i="1"/>
  <c r="I6682" i="1"/>
  <c r="I6683" i="1"/>
  <c r="I6684" i="1"/>
  <c r="I6685" i="1"/>
  <c r="I6686" i="1"/>
  <c r="I6687" i="1"/>
  <c r="I6688" i="1"/>
  <c r="I6689" i="1"/>
  <c r="I6690" i="1"/>
  <c r="I6691" i="1"/>
  <c r="I6692" i="1"/>
  <c r="I6693" i="1"/>
  <c r="I6694" i="1"/>
  <c r="I6695" i="1"/>
  <c r="I6696" i="1"/>
  <c r="I6697" i="1"/>
  <c r="I6698" i="1"/>
  <c r="I6699" i="1"/>
  <c r="I6700" i="1"/>
  <c r="I6701" i="1"/>
  <c r="I6702" i="1"/>
  <c r="I6703" i="1"/>
  <c r="I6704" i="1"/>
  <c r="I6705" i="1"/>
  <c r="I6706" i="1"/>
  <c r="I6707" i="1"/>
  <c r="I6708" i="1"/>
  <c r="I6709" i="1"/>
  <c r="I6710" i="1"/>
  <c r="I6711" i="1"/>
  <c r="I6712" i="1"/>
  <c r="I6713" i="1"/>
  <c r="I6714" i="1"/>
  <c r="I6715" i="1"/>
  <c r="I6716" i="1"/>
  <c r="I6717" i="1"/>
  <c r="I6718" i="1"/>
  <c r="I6719" i="1"/>
  <c r="I6720" i="1"/>
  <c r="I6721" i="1"/>
  <c r="I6722" i="1"/>
  <c r="I6723" i="1"/>
  <c r="I6724" i="1"/>
  <c r="I6725" i="1"/>
  <c r="I6726" i="1"/>
  <c r="I6727" i="1"/>
  <c r="I6728" i="1"/>
  <c r="I6729" i="1"/>
  <c r="I6730" i="1"/>
  <c r="I6731" i="1"/>
  <c r="I6732" i="1"/>
  <c r="I6733" i="1"/>
  <c r="I6734" i="1"/>
  <c r="I6735" i="1"/>
  <c r="I6736" i="1"/>
  <c r="I6737" i="1"/>
  <c r="I6738" i="1"/>
  <c r="I6739" i="1"/>
  <c r="I6740" i="1"/>
  <c r="I6741" i="1"/>
  <c r="I6742" i="1"/>
  <c r="I6743" i="1"/>
  <c r="I6744" i="1"/>
  <c r="I6745" i="1"/>
  <c r="I6746" i="1"/>
  <c r="I6747" i="1"/>
  <c r="I6748" i="1"/>
  <c r="I6749" i="1"/>
  <c r="I6750" i="1"/>
  <c r="I6751" i="1"/>
  <c r="I6752" i="1"/>
  <c r="I6753" i="1"/>
  <c r="I6754" i="1"/>
  <c r="I6755" i="1"/>
  <c r="I6756" i="1"/>
  <c r="I6757" i="1"/>
  <c r="I6758" i="1"/>
  <c r="I6759" i="1"/>
  <c r="I6760" i="1"/>
  <c r="I6761" i="1"/>
  <c r="I6762" i="1"/>
  <c r="I6763" i="1"/>
  <c r="I6764" i="1"/>
  <c r="I6765" i="1"/>
  <c r="I6766" i="1"/>
  <c r="I6767" i="1"/>
  <c r="I6768" i="1"/>
  <c r="I6769" i="1"/>
  <c r="I6770" i="1"/>
  <c r="I6771" i="1"/>
  <c r="I6772" i="1"/>
  <c r="I6773" i="1"/>
  <c r="I6774" i="1"/>
  <c r="I6775" i="1"/>
  <c r="I6776" i="1"/>
  <c r="I6777" i="1"/>
  <c r="I6778" i="1"/>
  <c r="I6779" i="1"/>
  <c r="I6780" i="1"/>
  <c r="I6781" i="1"/>
  <c r="I6782" i="1"/>
  <c r="I6783" i="1"/>
  <c r="I6784" i="1"/>
  <c r="I6785" i="1"/>
  <c r="I6786" i="1"/>
  <c r="I6787" i="1"/>
  <c r="I6788" i="1"/>
  <c r="I6789" i="1"/>
  <c r="I6790" i="1"/>
  <c r="I6791" i="1"/>
  <c r="I6792" i="1"/>
  <c r="I6793" i="1"/>
  <c r="I6794" i="1"/>
  <c r="I6795" i="1"/>
  <c r="I6796" i="1"/>
  <c r="I6797" i="1"/>
  <c r="I6798" i="1"/>
  <c r="I6799" i="1"/>
  <c r="I6800" i="1"/>
  <c r="I6801" i="1"/>
  <c r="I6802" i="1"/>
  <c r="I6803" i="1"/>
  <c r="I6804" i="1"/>
  <c r="I6805" i="1"/>
  <c r="I6806" i="1"/>
  <c r="I6807" i="1"/>
  <c r="I6808" i="1"/>
  <c r="I6809" i="1"/>
  <c r="I6810" i="1"/>
  <c r="I6811" i="1"/>
  <c r="I6812" i="1"/>
  <c r="I6813" i="1"/>
  <c r="I6814" i="1"/>
  <c r="I6815" i="1"/>
  <c r="I6816" i="1"/>
  <c r="I6817" i="1"/>
  <c r="I6818" i="1"/>
  <c r="I6819" i="1"/>
  <c r="I6820" i="1"/>
  <c r="I6821" i="1"/>
  <c r="I6822" i="1"/>
  <c r="I6823" i="1"/>
  <c r="I6824" i="1"/>
  <c r="I6825" i="1"/>
  <c r="I6826" i="1"/>
  <c r="I6827" i="1"/>
  <c r="I6828" i="1"/>
  <c r="I6829" i="1"/>
  <c r="I6830" i="1"/>
  <c r="I6831" i="1"/>
  <c r="I6832" i="1"/>
  <c r="I6833" i="1"/>
  <c r="I6834" i="1"/>
  <c r="I6835" i="1"/>
  <c r="I6836" i="1"/>
  <c r="I6837" i="1"/>
  <c r="I6838" i="1"/>
  <c r="I6839" i="1"/>
  <c r="I6840" i="1"/>
  <c r="I6841" i="1"/>
  <c r="I6842" i="1"/>
  <c r="I6843" i="1"/>
  <c r="I6844" i="1"/>
  <c r="I6845" i="1"/>
  <c r="I6846" i="1"/>
  <c r="I6847" i="1"/>
  <c r="I6848" i="1"/>
  <c r="I6849" i="1"/>
  <c r="I6850" i="1"/>
  <c r="I6851" i="1"/>
  <c r="I6852" i="1"/>
  <c r="I6853" i="1"/>
  <c r="I6854" i="1"/>
  <c r="I6855" i="1"/>
  <c r="I6856" i="1"/>
  <c r="I6857" i="1"/>
  <c r="I6858" i="1"/>
  <c r="I6859" i="1"/>
  <c r="I6860" i="1"/>
  <c r="I6861" i="1"/>
  <c r="I6862" i="1"/>
  <c r="I6863" i="1"/>
  <c r="I6864" i="1"/>
  <c r="I6865" i="1"/>
  <c r="I6866" i="1"/>
  <c r="I6867" i="1"/>
  <c r="I6868" i="1"/>
  <c r="I6869" i="1"/>
  <c r="I6870" i="1"/>
  <c r="I6871" i="1"/>
  <c r="I6872" i="1"/>
  <c r="I6873" i="1"/>
  <c r="I6874" i="1"/>
  <c r="I6875" i="1"/>
  <c r="I6876" i="1"/>
  <c r="I6877" i="1"/>
  <c r="I6878" i="1"/>
  <c r="I6879" i="1"/>
  <c r="I6880" i="1"/>
  <c r="I6881" i="1"/>
  <c r="I6882" i="1"/>
  <c r="I6883" i="1"/>
  <c r="I6884" i="1"/>
  <c r="I6885" i="1"/>
  <c r="I6886" i="1"/>
  <c r="I6887" i="1"/>
  <c r="I6888" i="1"/>
  <c r="I6889" i="1"/>
  <c r="I6890" i="1"/>
  <c r="I6891" i="1"/>
  <c r="I6892" i="1"/>
  <c r="I6893" i="1"/>
  <c r="I6894" i="1"/>
  <c r="I6895" i="1"/>
  <c r="I6896" i="1"/>
  <c r="I6897" i="1"/>
  <c r="I6898" i="1"/>
  <c r="I6899" i="1"/>
  <c r="I6900" i="1"/>
  <c r="I6901" i="1"/>
  <c r="I6902" i="1"/>
  <c r="I6903" i="1"/>
  <c r="I6904" i="1"/>
  <c r="I6905" i="1"/>
  <c r="I6906" i="1"/>
  <c r="I6907" i="1"/>
  <c r="I6908" i="1"/>
  <c r="I6909" i="1"/>
  <c r="I6910" i="1"/>
  <c r="I6911" i="1"/>
  <c r="I6912" i="1"/>
  <c r="I6913" i="1"/>
  <c r="I6914" i="1"/>
  <c r="I6915" i="1"/>
  <c r="I6916" i="1"/>
  <c r="I6917" i="1"/>
  <c r="I6918" i="1"/>
  <c r="I6919" i="1"/>
  <c r="I6920" i="1"/>
  <c r="I6921" i="1"/>
  <c r="I6922" i="1"/>
  <c r="I6923" i="1"/>
  <c r="I6924" i="1"/>
  <c r="I6925" i="1"/>
  <c r="I6926" i="1"/>
  <c r="I6927" i="1"/>
  <c r="I6928" i="1"/>
  <c r="I6929" i="1"/>
  <c r="I6930" i="1"/>
  <c r="I6931" i="1"/>
  <c r="I6932" i="1"/>
  <c r="I6933" i="1"/>
  <c r="I6934" i="1"/>
  <c r="I6935" i="1"/>
  <c r="I6936" i="1"/>
  <c r="I6937" i="1"/>
  <c r="I6938" i="1"/>
  <c r="I6939" i="1"/>
  <c r="I6940" i="1"/>
  <c r="I6941" i="1"/>
  <c r="I6942" i="1"/>
  <c r="I6943" i="1"/>
  <c r="I6944" i="1"/>
  <c r="I6945" i="1"/>
  <c r="I6946" i="1"/>
  <c r="I6947" i="1"/>
  <c r="I6948" i="1"/>
  <c r="I6949" i="1"/>
  <c r="I6950" i="1"/>
  <c r="I6951" i="1"/>
  <c r="I6952" i="1"/>
  <c r="I6953" i="1"/>
  <c r="I6954" i="1"/>
  <c r="I6955" i="1"/>
  <c r="I6956" i="1"/>
  <c r="I6957" i="1"/>
  <c r="I6958" i="1"/>
  <c r="I6959" i="1"/>
  <c r="I6960" i="1"/>
  <c r="I6961" i="1"/>
  <c r="I6962" i="1"/>
  <c r="I6963" i="1"/>
  <c r="I6964" i="1"/>
  <c r="I6965" i="1"/>
  <c r="I6966" i="1"/>
  <c r="I6967" i="1"/>
  <c r="I6968" i="1"/>
  <c r="I6969" i="1"/>
  <c r="I6970" i="1"/>
  <c r="I6971" i="1"/>
  <c r="I6972" i="1"/>
  <c r="I6973" i="1"/>
  <c r="I6974" i="1"/>
  <c r="I6975" i="1"/>
  <c r="I6976" i="1"/>
  <c r="I6977" i="1"/>
  <c r="I6978" i="1"/>
  <c r="I6979" i="1"/>
  <c r="I6980" i="1"/>
  <c r="I6981" i="1"/>
  <c r="I6982" i="1"/>
  <c r="I6983" i="1"/>
  <c r="I6984" i="1"/>
  <c r="I6985" i="1"/>
  <c r="I6986" i="1"/>
  <c r="I6987" i="1"/>
  <c r="I6988" i="1"/>
  <c r="I6989" i="1"/>
  <c r="I6990" i="1"/>
  <c r="I6991" i="1"/>
  <c r="I6992" i="1"/>
  <c r="I6993" i="1"/>
  <c r="I6994" i="1"/>
  <c r="I6995" i="1"/>
  <c r="I6996" i="1"/>
  <c r="I6997" i="1"/>
  <c r="I6998" i="1"/>
  <c r="I6999" i="1"/>
  <c r="I7000" i="1"/>
  <c r="I7001" i="1"/>
  <c r="I7002" i="1"/>
  <c r="I7003" i="1"/>
  <c r="I7004" i="1"/>
  <c r="I7005" i="1"/>
  <c r="I7006" i="1"/>
  <c r="I7007" i="1"/>
  <c r="I7008" i="1"/>
  <c r="I7009" i="1"/>
  <c r="I7010" i="1"/>
  <c r="I7011" i="1"/>
  <c r="I7012" i="1"/>
  <c r="I7013" i="1"/>
  <c r="I7014" i="1"/>
  <c r="I7015" i="1"/>
  <c r="I7016" i="1"/>
  <c r="I7017" i="1"/>
  <c r="I7018" i="1"/>
  <c r="I7019" i="1"/>
  <c r="I7020" i="1"/>
  <c r="I7021" i="1"/>
  <c r="I7022" i="1"/>
  <c r="I7023" i="1"/>
  <c r="I7024" i="1"/>
  <c r="I7025" i="1"/>
  <c r="I7026" i="1"/>
  <c r="I7027" i="1"/>
  <c r="I7028" i="1"/>
  <c r="I7029" i="1"/>
  <c r="I7030" i="1"/>
  <c r="I7031" i="1"/>
  <c r="I7032" i="1"/>
  <c r="I7033" i="1"/>
  <c r="I7034" i="1"/>
  <c r="I7035" i="1"/>
  <c r="I7036" i="1"/>
  <c r="I7037" i="1"/>
  <c r="I7038" i="1"/>
  <c r="I7039" i="1"/>
  <c r="I7040" i="1"/>
  <c r="I7041" i="1"/>
  <c r="I7042" i="1"/>
  <c r="I7043" i="1"/>
  <c r="I7044" i="1"/>
  <c r="I7045" i="1"/>
  <c r="I7046" i="1"/>
  <c r="I7047" i="1"/>
  <c r="I7048" i="1"/>
  <c r="I7049" i="1"/>
  <c r="I7050" i="1"/>
  <c r="I7051" i="1"/>
  <c r="I7052" i="1"/>
  <c r="I7053" i="1"/>
  <c r="I7054" i="1"/>
  <c r="I7055" i="1"/>
  <c r="I7056" i="1"/>
  <c r="I7057" i="1"/>
  <c r="I7058" i="1"/>
  <c r="I7059" i="1"/>
  <c r="I7060" i="1"/>
  <c r="I7061" i="1"/>
  <c r="I7062" i="1"/>
  <c r="I7063" i="1"/>
  <c r="I7064" i="1"/>
  <c r="I7065" i="1"/>
  <c r="I7066" i="1"/>
  <c r="I7067" i="1"/>
  <c r="I7068" i="1"/>
  <c r="I7069" i="1"/>
  <c r="I7070" i="1"/>
  <c r="I7071" i="1"/>
  <c r="I7072" i="1"/>
  <c r="I7073" i="1"/>
  <c r="I7074" i="1"/>
  <c r="I7075" i="1"/>
  <c r="I7076" i="1"/>
  <c r="I7077" i="1"/>
  <c r="I7078" i="1"/>
  <c r="I7079" i="1"/>
  <c r="I7080" i="1"/>
  <c r="I7081" i="1"/>
  <c r="I7082" i="1"/>
  <c r="I7083" i="1"/>
  <c r="I7084" i="1"/>
  <c r="I7085" i="1"/>
  <c r="I7086" i="1"/>
  <c r="I7087" i="1"/>
  <c r="I7088" i="1"/>
  <c r="I7089" i="1"/>
  <c r="I7090" i="1"/>
  <c r="I7091" i="1"/>
  <c r="I7092" i="1"/>
  <c r="I7093" i="1"/>
  <c r="I7094" i="1"/>
  <c r="I7095" i="1"/>
  <c r="I7096" i="1"/>
  <c r="I7097" i="1"/>
  <c r="I7098" i="1"/>
  <c r="I7099" i="1"/>
  <c r="I7100" i="1"/>
  <c r="I7101" i="1"/>
  <c r="I7102" i="1"/>
  <c r="I7103" i="1"/>
  <c r="I7104" i="1"/>
  <c r="I7105" i="1"/>
  <c r="I7106" i="1"/>
  <c r="I7107" i="1"/>
  <c r="I7108" i="1"/>
  <c r="I7109" i="1"/>
  <c r="I7110" i="1"/>
  <c r="I7111" i="1"/>
  <c r="I7112" i="1"/>
  <c r="I7113" i="1"/>
  <c r="I7114" i="1"/>
  <c r="I7115" i="1"/>
  <c r="I7116" i="1"/>
  <c r="I7117" i="1"/>
  <c r="I7118" i="1"/>
  <c r="I7119" i="1"/>
  <c r="I7120" i="1"/>
  <c r="I7121" i="1"/>
  <c r="I7122" i="1"/>
  <c r="I7123" i="1"/>
  <c r="I7124" i="1"/>
  <c r="I7125" i="1"/>
  <c r="I7126" i="1"/>
  <c r="I7127" i="1"/>
  <c r="I7128" i="1"/>
  <c r="I7129" i="1"/>
  <c r="I7130" i="1"/>
  <c r="I7131" i="1"/>
  <c r="I7132" i="1"/>
  <c r="I7133" i="1"/>
  <c r="I7134" i="1"/>
  <c r="I7135" i="1"/>
  <c r="I7136" i="1"/>
  <c r="I7137" i="1"/>
  <c r="I7138" i="1"/>
  <c r="I7139" i="1"/>
  <c r="I7140" i="1"/>
  <c r="I7141" i="1"/>
  <c r="I7142" i="1"/>
  <c r="I7143" i="1"/>
  <c r="I7144" i="1"/>
  <c r="I7145" i="1"/>
  <c r="I7146" i="1"/>
  <c r="I7147" i="1"/>
  <c r="I7148" i="1"/>
  <c r="I7149" i="1"/>
  <c r="I7150" i="1"/>
  <c r="I7151" i="1"/>
  <c r="I7152" i="1"/>
  <c r="I7153" i="1"/>
  <c r="I7154" i="1"/>
  <c r="I7155" i="1"/>
  <c r="I7156" i="1"/>
  <c r="I7157" i="1"/>
  <c r="I7158" i="1"/>
  <c r="I7159" i="1"/>
  <c r="I7160" i="1"/>
  <c r="I7161" i="1"/>
  <c r="I7162" i="1"/>
  <c r="I7163" i="1"/>
  <c r="I7164" i="1"/>
  <c r="I7165" i="1"/>
  <c r="I7166" i="1"/>
  <c r="I7167" i="1"/>
  <c r="I7168" i="1"/>
  <c r="I7169" i="1"/>
  <c r="I7170" i="1"/>
  <c r="I7171" i="1"/>
  <c r="I7172" i="1"/>
  <c r="I7173" i="1"/>
  <c r="I7174" i="1"/>
  <c r="I7175" i="1"/>
  <c r="I7176" i="1"/>
  <c r="I7177" i="1"/>
  <c r="I7178" i="1"/>
  <c r="I7179" i="1"/>
  <c r="I7180" i="1"/>
  <c r="I7181" i="1"/>
  <c r="I7182" i="1"/>
  <c r="I7183" i="1"/>
  <c r="I7184" i="1"/>
  <c r="I7185" i="1"/>
  <c r="I7186" i="1"/>
  <c r="I7187" i="1"/>
  <c r="I7188" i="1"/>
  <c r="I7189" i="1"/>
  <c r="I7190" i="1"/>
  <c r="I7191" i="1"/>
  <c r="I7192" i="1"/>
  <c r="I7193" i="1"/>
  <c r="I7194" i="1"/>
  <c r="I7195" i="1"/>
  <c r="I7196" i="1"/>
  <c r="I7197" i="1"/>
  <c r="I7198" i="1"/>
  <c r="I7199" i="1"/>
  <c r="I7200" i="1"/>
  <c r="I7201" i="1"/>
  <c r="I7202" i="1"/>
  <c r="I7203" i="1"/>
  <c r="I7204" i="1"/>
  <c r="I7205" i="1"/>
  <c r="I7206" i="1"/>
  <c r="I7207" i="1"/>
  <c r="I7208" i="1"/>
  <c r="I7209" i="1"/>
  <c r="I7210" i="1"/>
  <c r="I7211" i="1"/>
  <c r="I7212" i="1"/>
  <c r="I7213" i="1"/>
  <c r="I7214" i="1"/>
  <c r="I7215" i="1"/>
  <c r="I7216" i="1"/>
  <c r="I7217" i="1"/>
  <c r="I7218" i="1"/>
  <c r="I7219" i="1"/>
  <c r="I7220" i="1"/>
  <c r="I7221" i="1"/>
  <c r="I7222" i="1"/>
  <c r="I7223" i="1"/>
  <c r="I7224" i="1"/>
  <c r="I7225" i="1"/>
  <c r="I7226" i="1"/>
  <c r="I7227" i="1"/>
  <c r="I7228" i="1"/>
  <c r="I7229" i="1"/>
  <c r="I7230" i="1"/>
  <c r="I7231" i="1"/>
  <c r="I7232" i="1"/>
  <c r="I7233" i="1"/>
  <c r="I7234" i="1"/>
  <c r="I7235" i="1"/>
  <c r="I7236" i="1"/>
  <c r="I7237" i="1"/>
  <c r="I7238" i="1"/>
  <c r="I7239" i="1"/>
  <c r="I7240" i="1"/>
  <c r="I7241" i="1"/>
  <c r="I7242" i="1"/>
  <c r="I7243" i="1"/>
  <c r="I7244" i="1"/>
  <c r="I7245" i="1"/>
  <c r="I7246" i="1"/>
  <c r="I7247" i="1"/>
  <c r="I7248" i="1"/>
  <c r="I7249" i="1"/>
  <c r="I7250" i="1"/>
  <c r="I7251" i="1"/>
  <c r="I7252" i="1"/>
  <c r="I7253" i="1"/>
  <c r="I7254" i="1"/>
  <c r="I7255" i="1"/>
  <c r="I7256" i="1"/>
  <c r="I7257" i="1"/>
  <c r="I7258" i="1"/>
  <c r="I7259" i="1"/>
  <c r="I7260" i="1"/>
  <c r="I7261" i="1"/>
  <c r="I7262" i="1"/>
  <c r="I7263" i="1"/>
  <c r="I7264" i="1"/>
  <c r="I7265" i="1"/>
  <c r="I7266" i="1"/>
  <c r="I7267" i="1"/>
  <c r="I7268" i="1"/>
  <c r="I7269" i="1"/>
  <c r="I7270" i="1"/>
  <c r="I7271" i="1"/>
  <c r="I7272" i="1"/>
  <c r="I7273" i="1"/>
  <c r="I7274" i="1"/>
  <c r="I7275" i="1"/>
  <c r="I7276" i="1"/>
  <c r="I7277" i="1"/>
  <c r="I7278" i="1"/>
  <c r="I7279" i="1"/>
  <c r="I7280" i="1"/>
  <c r="I7281" i="1"/>
  <c r="I7282" i="1"/>
  <c r="I7283" i="1"/>
  <c r="I7284" i="1"/>
  <c r="I7285" i="1"/>
  <c r="I7286" i="1"/>
  <c r="I7287" i="1"/>
  <c r="I7288" i="1"/>
  <c r="I7289" i="1"/>
  <c r="I7290" i="1"/>
  <c r="I7291" i="1"/>
  <c r="I7292" i="1"/>
  <c r="I7293" i="1"/>
  <c r="I7294" i="1"/>
  <c r="I7295" i="1"/>
  <c r="I7296" i="1"/>
  <c r="I7297" i="1"/>
  <c r="I7298" i="1"/>
  <c r="I7299" i="1"/>
  <c r="I7300" i="1"/>
  <c r="I7301" i="1"/>
  <c r="I7302" i="1"/>
  <c r="I7303" i="1"/>
  <c r="I7304" i="1"/>
  <c r="I7305" i="1"/>
  <c r="I7306" i="1"/>
  <c r="I7307" i="1"/>
  <c r="I7308" i="1"/>
  <c r="I7309" i="1"/>
  <c r="I7310" i="1"/>
  <c r="I7311" i="1"/>
  <c r="I7312" i="1"/>
  <c r="I7313" i="1"/>
  <c r="I7314" i="1"/>
  <c r="I7315" i="1"/>
  <c r="I7316" i="1"/>
  <c r="I7317" i="1"/>
  <c r="I7318" i="1"/>
  <c r="I7319" i="1"/>
  <c r="I7320" i="1"/>
  <c r="I7321" i="1"/>
  <c r="I7322" i="1"/>
  <c r="I7323" i="1"/>
  <c r="I7324" i="1"/>
  <c r="I7325" i="1"/>
  <c r="I7326" i="1"/>
  <c r="I7327" i="1"/>
  <c r="I7328" i="1"/>
  <c r="I7329" i="1"/>
  <c r="I7330" i="1"/>
  <c r="I7331" i="1"/>
  <c r="I7332" i="1"/>
  <c r="I7333" i="1"/>
  <c r="I7334" i="1"/>
  <c r="I7335" i="1"/>
  <c r="I7336" i="1"/>
  <c r="I7337" i="1"/>
  <c r="I7338" i="1"/>
  <c r="I7339" i="1"/>
  <c r="I7340" i="1"/>
  <c r="I7341" i="1"/>
  <c r="I7342" i="1"/>
  <c r="I7343" i="1"/>
  <c r="I7344" i="1"/>
  <c r="I7345" i="1"/>
  <c r="I7346" i="1"/>
  <c r="I7347" i="1"/>
  <c r="I7348" i="1"/>
  <c r="I7349" i="1"/>
  <c r="I7350" i="1"/>
  <c r="I7351" i="1"/>
  <c r="I7352" i="1"/>
  <c r="I7353" i="1"/>
  <c r="I7354" i="1"/>
  <c r="I7355" i="1"/>
  <c r="I7356" i="1"/>
  <c r="I7357" i="1"/>
  <c r="I7358" i="1"/>
  <c r="I7359" i="1"/>
  <c r="I7360" i="1"/>
  <c r="I7361" i="1"/>
  <c r="I7362" i="1"/>
  <c r="I7363" i="1"/>
  <c r="I7364" i="1"/>
  <c r="I7365" i="1"/>
  <c r="I7366" i="1"/>
  <c r="I7367" i="1"/>
  <c r="I7368" i="1"/>
  <c r="I7369" i="1"/>
  <c r="I7370" i="1"/>
  <c r="I7371" i="1"/>
  <c r="I7372" i="1"/>
  <c r="I7373" i="1"/>
  <c r="I7374" i="1"/>
  <c r="I7375" i="1"/>
  <c r="I7376" i="1"/>
  <c r="I7377" i="1"/>
  <c r="I7378" i="1"/>
  <c r="I7379" i="1"/>
  <c r="I7380" i="1"/>
  <c r="I7381" i="1"/>
  <c r="I7382" i="1"/>
  <c r="I7383" i="1"/>
  <c r="I7384" i="1"/>
  <c r="I7385" i="1"/>
  <c r="I7386" i="1"/>
  <c r="I7387" i="1"/>
  <c r="I7388" i="1"/>
  <c r="I7389" i="1"/>
  <c r="I7390" i="1"/>
  <c r="I7391" i="1"/>
  <c r="I7392" i="1"/>
  <c r="I7393" i="1"/>
  <c r="I7394" i="1"/>
  <c r="I7395" i="1"/>
  <c r="I7396" i="1"/>
  <c r="I7397" i="1"/>
  <c r="I7398" i="1"/>
  <c r="I7399" i="1"/>
  <c r="I7400" i="1"/>
  <c r="I7401" i="1"/>
  <c r="I7402" i="1"/>
  <c r="I7403" i="1"/>
  <c r="I7404" i="1"/>
  <c r="I7405" i="1"/>
  <c r="I7406" i="1"/>
  <c r="I7407" i="1"/>
  <c r="I7408" i="1"/>
  <c r="I7409" i="1"/>
  <c r="I7410" i="1"/>
  <c r="I7411" i="1"/>
  <c r="I7412" i="1"/>
  <c r="I7413" i="1"/>
  <c r="I7414" i="1"/>
  <c r="I7415" i="1"/>
  <c r="I7416" i="1"/>
  <c r="I7417" i="1"/>
  <c r="I7418" i="1"/>
  <c r="I7419" i="1"/>
  <c r="I7420" i="1"/>
  <c r="I7421" i="1"/>
  <c r="I7422" i="1"/>
  <c r="I7423" i="1"/>
  <c r="I7424" i="1"/>
  <c r="I7425" i="1"/>
  <c r="I7426" i="1"/>
  <c r="I7427" i="1"/>
  <c r="I7428" i="1"/>
  <c r="I7429" i="1"/>
  <c r="I7430" i="1"/>
  <c r="I7431" i="1"/>
  <c r="I7432" i="1"/>
  <c r="I7433" i="1"/>
  <c r="I7434" i="1"/>
  <c r="I7435" i="1"/>
  <c r="I7436" i="1"/>
  <c r="I7437" i="1"/>
  <c r="I7438" i="1"/>
  <c r="I7439" i="1"/>
  <c r="I7440" i="1"/>
  <c r="I7441" i="1"/>
  <c r="I7442" i="1"/>
  <c r="I7443" i="1"/>
  <c r="I7444" i="1"/>
  <c r="I7445" i="1"/>
  <c r="I7446" i="1"/>
  <c r="I7447" i="1"/>
  <c r="I7448" i="1"/>
  <c r="I7449" i="1"/>
  <c r="I7450" i="1"/>
  <c r="I7451" i="1"/>
  <c r="I7452" i="1"/>
  <c r="I7453" i="1"/>
  <c r="I7454" i="1"/>
  <c r="I7455" i="1"/>
  <c r="I7456" i="1"/>
  <c r="I7457" i="1"/>
  <c r="I7458" i="1"/>
  <c r="I7459" i="1"/>
  <c r="I7460" i="1"/>
  <c r="I7461" i="1"/>
  <c r="I7462" i="1"/>
  <c r="I7463" i="1"/>
  <c r="I7464" i="1"/>
  <c r="I7465" i="1"/>
  <c r="I7466" i="1"/>
  <c r="I7467" i="1"/>
  <c r="I7468" i="1"/>
  <c r="I7469" i="1"/>
  <c r="I7470" i="1"/>
  <c r="I7471" i="1"/>
  <c r="I7472" i="1"/>
  <c r="I7473" i="1"/>
  <c r="I7474" i="1"/>
  <c r="I7475" i="1"/>
  <c r="I7476" i="1"/>
  <c r="I7477" i="1"/>
  <c r="I7478" i="1"/>
  <c r="I7479" i="1"/>
  <c r="I7480" i="1"/>
  <c r="I7481" i="1"/>
  <c r="I7482" i="1"/>
  <c r="I7483" i="1"/>
  <c r="I7484" i="1"/>
  <c r="I7485" i="1"/>
  <c r="I7486" i="1"/>
  <c r="I7487" i="1"/>
  <c r="I7488" i="1"/>
  <c r="I7489" i="1"/>
  <c r="I7490" i="1"/>
  <c r="I7491" i="1"/>
  <c r="I7492" i="1"/>
  <c r="I7493" i="1"/>
  <c r="I7494" i="1"/>
  <c r="I7495" i="1"/>
  <c r="I7496" i="1"/>
  <c r="I7497" i="1"/>
  <c r="I7498" i="1"/>
  <c r="I7499" i="1"/>
  <c r="I7500" i="1"/>
  <c r="I7501" i="1"/>
  <c r="I7502" i="1"/>
  <c r="I7503" i="1"/>
  <c r="I7504" i="1"/>
  <c r="I7505" i="1"/>
  <c r="I7506" i="1"/>
  <c r="I7507" i="1"/>
  <c r="I7508" i="1"/>
  <c r="I7509" i="1"/>
  <c r="I7510" i="1"/>
  <c r="I7511" i="1"/>
  <c r="I7512" i="1"/>
  <c r="I7513" i="1"/>
  <c r="I7514" i="1"/>
  <c r="I7515" i="1"/>
  <c r="I7516" i="1"/>
  <c r="I7517" i="1"/>
  <c r="I7518" i="1"/>
  <c r="I7519" i="1"/>
  <c r="I7520" i="1"/>
  <c r="I7521" i="1"/>
  <c r="I7522" i="1"/>
  <c r="I7523" i="1"/>
  <c r="I7524" i="1"/>
  <c r="I7525" i="1"/>
  <c r="I7526" i="1"/>
  <c r="I7527" i="1"/>
  <c r="I7528" i="1"/>
  <c r="I7529" i="1"/>
  <c r="I7530" i="1"/>
  <c r="I7531" i="1"/>
  <c r="I7532" i="1"/>
  <c r="I7533" i="1"/>
  <c r="I7534" i="1"/>
  <c r="I7535" i="1"/>
  <c r="I7536" i="1"/>
  <c r="I7537" i="1"/>
  <c r="I7538" i="1"/>
  <c r="I7539" i="1"/>
  <c r="I7540" i="1"/>
  <c r="I7541" i="1"/>
  <c r="I7542" i="1"/>
  <c r="I7543" i="1"/>
  <c r="I7544" i="1"/>
  <c r="I7545" i="1"/>
  <c r="I7546" i="1"/>
  <c r="I7547" i="1"/>
  <c r="I7548" i="1"/>
  <c r="I7549" i="1"/>
  <c r="I7550" i="1"/>
  <c r="I7551" i="1"/>
  <c r="I7552" i="1"/>
  <c r="I7553" i="1"/>
  <c r="I7554" i="1"/>
  <c r="I7555" i="1"/>
  <c r="I7556" i="1"/>
  <c r="I7557" i="1"/>
  <c r="I7558" i="1"/>
  <c r="I7559" i="1"/>
  <c r="I7560" i="1"/>
  <c r="I7561" i="1"/>
  <c r="I7562" i="1"/>
  <c r="I7563" i="1"/>
  <c r="I7564" i="1"/>
  <c r="I7565" i="1"/>
  <c r="I7566" i="1"/>
  <c r="I7567" i="1"/>
  <c r="I7568" i="1"/>
  <c r="I7569" i="1"/>
  <c r="I7570" i="1"/>
  <c r="I7571" i="1"/>
  <c r="I7572" i="1"/>
  <c r="I7573" i="1"/>
  <c r="I7574" i="1"/>
  <c r="I7575" i="1"/>
  <c r="I7576" i="1"/>
  <c r="I7577" i="1"/>
  <c r="I7578" i="1"/>
  <c r="I7579" i="1"/>
  <c r="I7580" i="1"/>
  <c r="I7581" i="1"/>
  <c r="I7582" i="1"/>
  <c r="I7583" i="1"/>
  <c r="I7584" i="1"/>
  <c r="I7585" i="1"/>
  <c r="I7586" i="1"/>
  <c r="I7587" i="1"/>
  <c r="I7588" i="1"/>
  <c r="I7589" i="1"/>
  <c r="I7590" i="1"/>
  <c r="I7591" i="1"/>
  <c r="I7592" i="1"/>
  <c r="I7593" i="1"/>
  <c r="I7594" i="1"/>
  <c r="I7595" i="1"/>
  <c r="I7596" i="1"/>
  <c r="I7597" i="1"/>
  <c r="I7598" i="1"/>
  <c r="I7599" i="1"/>
  <c r="I7600" i="1"/>
  <c r="I7601" i="1"/>
  <c r="I7602" i="1"/>
  <c r="I7603" i="1"/>
  <c r="I7604" i="1"/>
  <c r="I7605" i="1"/>
  <c r="I7606" i="1"/>
  <c r="I7607" i="1"/>
  <c r="I7608" i="1"/>
  <c r="I7609" i="1"/>
  <c r="I7610" i="1"/>
  <c r="I7611" i="1"/>
  <c r="I7612" i="1"/>
  <c r="I7613" i="1"/>
  <c r="I7614" i="1"/>
  <c r="I7615" i="1"/>
  <c r="I7616" i="1"/>
  <c r="I7617" i="1"/>
  <c r="I7618" i="1"/>
  <c r="I7619" i="1"/>
  <c r="I7620" i="1"/>
  <c r="I7621" i="1"/>
  <c r="I7622" i="1"/>
  <c r="I7623" i="1"/>
  <c r="I7624" i="1"/>
  <c r="I7625" i="1"/>
  <c r="I7626" i="1"/>
  <c r="I7627" i="1"/>
  <c r="I7628" i="1"/>
  <c r="I7629" i="1"/>
  <c r="I7630" i="1"/>
  <c r="I7631" i="1"/>
  <c r="I7632" i="1"/>
  <c r="I7633" i="1"/>
  <c r="I7634" i="1"/>
  <c r="I7635" i="1"/>
  <c r="I7636" i="1"/>
  <c r="I7637" i="1"/>
  <c r="I7638" i="1"/>
  <c r="I7639" i="1"/>
  <c r="I7640" i="1"/>
  <c r="I7641" i="1"/>
  <c r="I7642" i="1"/>
  <c r="I7643" i="1"/>
  <c r="I7644" i="1"/>
  <c r="I7645" i="1"/>
  <c r="I7646" i="1"/>
  <c r="I7647" i="1"/>
  <c r="I7648" i="1"/>
  <c r="I7649" i="1"/>
  <c r="I7650" i="1"/>
  <c r="I7651" i="1"/>
  <c r="I7652" i="1"/>
  <c r="I7653" i="1"/>
  <c r="I7654" i="1"/>
  <c r="I7655" i="1"/>
  <c r="I7656" i="1"/>
  <c r="I7657" i="1"/>
  <c r="I7658" i="1"/>
  <c r="I7659" i="1"/>
  <c r="I7660" i="1"/>
  <c r="I7661" i="1"/>
  <c r="I7662" i="1"/>
  <c r="I7663" i="1"/>
  <c r="I7664" i="1"/>
  <c r="I7665" i="1"/>
  <c r="I7666" i="1"/>
  <c r="I7667" i="1"/>
  <c r="I7668" i="1"/>
  <c r="I7669" i="1"/>
  <c r="I7670" i="1"/>
  <c r="I7671" i="1"/>
  <c r="I7672" i="1"/>
  <c r="I7673" i="1"/>
  <c r="I7674" i="1"/>
  <c r="I7675" i="1"/>
  <c r="I7676" i="1"/>
  <c r="I7677" i="1"/>
  <c r="I7678" i="1"/>
  <c r="I7679" i="1"/>
  <c r="I7680" i="1"/>
  <c r="I7681" i="1"/>
  <c r="I7682" i="1"/>
  <c r="I7683" i="1"/>
  <c r="I7684" i="1"/>
  <c r="I7685" i="1"/>
  <c r="I7686" i="1"/>
  <c r="I7687" i="1"/>
  <c r="I7688" i="1"/>
  <c r="I7689" i="1"/>
  <c r="I7690" i="1"/>
  <c r="I7691" i="1"/>
  <c r="I7692" i="1"/>
  <c r="I7693" i="1"/>
  <c r="I7694" i="1"/>
  <c r="I7695" i="1"/>
  <c r="I7696" i="1"/>
  <c r="I7697" i="1"/>
  <c r="I7698" i="1"/>
  <c r="I7699" i="1"/>
  <c r="I7700" i="1"/>
  <c r="I7701" i="1"/>
  <c r="I7702" i="1"/>
  <c r="I7703" i="1"/>
  <c r="I7704" i="1"/>
  <c r="I7705" i="1"/>
  <c r="I7706" i="1"/>
  <c r="I7707" i="1"/>
  <c r="I7708" i="1"/>
  <c r="I7709" i="1"/>
  <c r="I7710" i="1"/>
  <c r="I7711" i="1"/>
  <c r="I7712" i="1"/>
  <c r="I7713" i="1"/>
  <c r="I7714" i="1"/>
  <c r="I7715" i="1"/>
  <c r="I7716" i="1"/>
  <c r="I7717" i="1"/>
  <c r="I7718" i="1"/>
  <c r="I7719" i="1"/>
  <c r="I7720" i="1"/>
  <c r="I7721" i="1"/>
  <c r="I7722" i="1"/>
  <c r="I7723" i="1"/>
  <c r="I7724" i="1"/>
  <c r="I7725" i="1"/>
  <c r="I7726" i="1"/>
  <c r="I7727" i="1"/>
  <c r="I7728" i="1"/>
  <c r="I7729" i="1"/>
  <c r="I7730" i="1"/>
  <c r="I7731" i="1"/>
  <c r="I7732" i="1"/>
  <c r="I7733" i="1"/>
  <c r="I7734" i="1"/>
  <c r="I7735" i="1"/>
  <c r="I7736" i="1"/>
  <c r="I7737" i="1"/>
  <c r="I7738" i="1"/>
  <c r="I7739" i="1"/>
  <c r="I7740" i="1"/>
  <c r="I7741" i="1"/>
  <c r="I7742" i="1"/>
  <c r="I7743" i="1"/>
  <c r="I7744" i="1"/>
  <c r="I7745" i="1"/>
  <c r="I7746" i="1"/>
  <c r="I7747" i="1"/>
  <c r="I7748" i="1"/>
  <c r="I7749" i="1"/>
  <c r="I7750" i="1"/>
  <c r="I7751" i="1"/>
  <c r="I7752" i="1"/>
  <c r="I7753" i="1"/>
  <c r="I7754" i="1"/>
  <c r="I7755" i="1"/>
  <c r="I7756" i="1"/>
  <c r="I7757" i="1"/>
  <c r="I7758" i="1"/>
  <c r="I7759" i="1"/>
  <c r="I7760" i="1"/>
  <c r="I7761" i="1"/>
  <c r="I7762" i="1"/>
  <c r="I7763" i="1"/>
  <c r="I7764" i="1"/>
  <c r="I7765" i="1"/>
  <c r="I7766" i="1"/>
  <c r="I7767" i="1"/>
  <c r="I7768" i="1"/>
  <c r="I7769" i="1"/>
  <c r="I7770" i="1"/>
  <c r="I7771" i="1"/>
  <c r="I7772" i="1"/>
  <c r="I7773" i="1"/>
  <c r="I7774" i="1"/>
  <c r="I7775" i="1"/>
  <c r="I7776" i="1"/>
  <c r="I7777" i="1"/>
  <c r="I7778" i="1"/>
  <c r="I7779" i="1"/>
  <c r="I7780" i="1"/>
  <c r="I7781" i="1"/>
  <c r="I7782" i="1"/>
  <c r="I7783" i="1"/>
  <c r="I7784" i="1"/>
  <c r="I7785" i="1"/>
  <c r="I7786" i="1"/>
  <c r="I7787" i="1"/>
  <c r="I7788" i="1"/>
  <c r="I7789" i="1"/>
  <c r="I7790" i="1"/>
  <c r="I7791" i="1"/>
  <c r="I7792" i="1"/>
  <c r="I7793" i="1"/>
  <c r="I7794" i="1"/>
  <c r="I7795" i="1"/>
  <c r="I7796" i="1"/>
  <c r="I7797" i="1"/>
  <c r="I7798" i="1"/>
  <c r="I7799" i="1"/>
  <c r="I7800" i="1"/>
  <c r="I7801" i="1"/>
  <c r="I7802" i="1"/>
  <c r="I7803" i="1"/>
  <c r="I7804" i="1"/>
  <c r="I7805" i="1"/>
  <c r="I7806" i="1"/>
  <c r="I7807" i="1"/>
  <c r="I7808" i="1"/>
  <c r="I7809" i="1"/>
  <c r="I7810" i="1"/>
  <c r="I7811" i="1"/>
  <c r="I7812" i="1"/>
  <c r="I7813" i="1"/>
  <c r="I7814" i="1"/>
  <c r="I7815" i="1"/>
  <c r="I7816" i="1"/>
  <c r="I7817" i="1"/>
  <c r="I7818" i="1"/>
  <c r="I7819" i="1"/>
  <c r="I7820" i="1"/>
  <c r="I7821" i="1"/>
  <c r="I7822" i="1"/>
  <c r="I7823" i="1"/>
  <c r="I7824" i="1"/>
  <c r="I7825" i="1"/>
  <c r="I7826" i="1"/>
  <c r="I7827" i="1"/>
  <c r="I7828" i="1"/>
  <c r="I7829" i="1"/>
  <c r="I7830" i="1"/>
  <c r="I7831" i="1"/>
  <c r="I7832" i="1"/>
  <c r="I7833" i="1"/>
  <c r="I7834" i="1"/>
  <c r="I7835" i="1"/>
  <c r="I7836" i="1"/>
  <c r="I7837" i="1"/>
  <c r="I7838" i="1"/>
  <c r="I7839" i="1"/>
  <c r="I7840" i="1"/>
  <c r="I7841" i="1"/>
  <c r="I7842" i="1"/>
  <c r="I7843" i="1"/>
  <c r="I7844" i="1"/>
  <c r="I7845" i="1"/>
  <c r="I7846" i="1"/>
  <c r="I7847" i="1"/>
  <c r="I7848" i="1"/>
  <c r="I7849" i="1"/>
  <c r="I7850" i="1"/>
  <c r="I7851" i="1"/>
  <c r="I7852" i="1"/>
  <c r="I7853" i="1"/>
  <c r="I7854" i="1"/>
  <c r="I7855" i="1"/>
  <c r="I7856" i="1"/>
  <c r="I7857" i="1"/>
  <c r="I7858" i="1"/>
  <c r="I7859" i="1"/>
  <c r="I7860" i="1"/>
  <c r="I7861" i="1"/>
  <c r="I7862" i="1"/>
  <c r="I7863" i="1"/>
  <c r="I7864" i="1"/>
  <c r="I7865" i="1"/>
  <c r="I7866" i="1"/>
  <c r="I7867" i="1"/>
  <c r="I7868" i="1"/>
  <c r="I7869" i="1"/>
  <c r="I7870" i="1"/>
  <c r="I7871" i="1"/>
  <c r="I7872" i="1"/>
  <c r="I7873" i="1"/>
  <c r="I7874" i="1"/>
  <c r="I7875" i="1"/>
  <c r="I7876" i="1"/>
  <c r="I7877" i="1"/>
  <c r="I7878" i="1"/>
  <c r="I7879" i="1"/>
  <c r="I7880" i="1"/>
  <c r="I7881" i="1"/>
  <c r="I7882" i="1"/>
  <c r="I7883" i="1"/>
  <c r="I7884" i="1"/>
  <c r="I7885" i="1"/>
  <c r="I7886" i="1"/>
  <c r="I7887" i="1"/>
  <c r="I7888" i="1"/>
  <c r="I7889" i="1"/>
  <c r="I7890" i="1"/>
  <c r="I7891" i="1"/>
  <c r="I7892" i="1"/>
  <c r="I7893" i="1"/>
  <c r="I7894" i="1"/>
  <c r="I7895" i="1"/>
  <c r="I7896" i="1"/>
  <c r="I7897" i="1"/>
  <c r="I7898" i="1"/>
  <c r="I7899" i="1"/>
  <c r="I7900" i="1"/>
  <c r="I7901" i="1"/>
  <c r="I7902" i="1"/>
  <c r="I7903" i="1"/>
  <c r="I7904" i="1"/>
  <c r="I7905" i="1"/>
  <c r="I7906" i="1"/>
  <c r="I7907" i="1"/>
  <c r="I7908" i="1"/>
  <c r="I7909" i="1"/>
  <c r="I7910" i="1"/>
  <c r="I7911" i="1"/>
  <c r="I7912" i="1"/>
  <c r="I7913" i="1"/>
  <c r="I7914" i="1"/>
  <c r="I7915" i="1"/>
  <c r="I7916" i="1"/>
  <c r="I7917" i="1"/>
  <c r="I7918" i="1"/>
  <c r="I7919" i="1"/>
  <c r="I7920" i="1"/>
  <c r="I7921" i="1"/>
  <c r="I7922" i="1"/>
  <c r="I7923" i="1"/>
  <c r="I7924" i="1"/>
  <c r="I7925" i="1"/>
  <c r="I7926" i="1"/>
  <c r="I7927" i="1"/>
  <c r="I7928" i="1"/>
  <c r="I7929" i="1"/>
  <c r="I7930" i="1"/>
  <c r="I7931" i="1"/>
  <c r="I7932" i="1"/>
  <c r="I7933" i="1"/>
  <c r="I7934" i="1"/>
  <c r="I7935" i="1"/>
  <c r="I7936" i="1"/>
  <c r="I7937" i="1"/>
  <c r="I7938" i="1"/>
  <c r="I7939" i="1"/>
  <c r="I7940" i="1"/>
  <c r="I7941" i="1"/>
  <c r="I7942" i="1"/>
  <c r="I7943" i="1"/>
  <c r="I7944" i="1"/>
  <c r="I7945" i="1"/>
  <c r="I7946" i="1"/>
  <c r="I7947" i="1"/>
  <c r="I7948" i="1"/>
  <c r="I7949" i="1"/>
  <c r="I7950" i="1"/>
  <c r="I7951" i="1"/>
  <c r="I7952" i="1"/>
  <c r="I7953" i="1"/>
  <c r="I7954" i="1"/>
  <c r="I7955" i="1"/>
  <c r="I7956" i="1"/>
  <c r="I7957" i="1"/>
  <c r="I7958" i="1"/>
  <c r="I7959" i="1"/>
  <c r="I7960" i="1"/>
  <c r="I7961" i="1"/>
  <c r="I7962" i="1"/>
  <c r="I7963" i="1"/>
  <c r="I7964" i="1"/>
  <c r="I7965" i="1"/>
  <c r="I7966" i="1"/>
  <c r="I7967" i="1"/>
  <c r="I7968" i="1"/>
  <c r="I7969" i="1"/>
  <c r="I7970" i="1"/>
  <c r="I7971" i="1"/>
  <c r="I7972" i="1"/>
  <c r="I7973" i="1"/>
  <c r="I7974" i="1"/>
  <c r="I7975" i="1"/>
  <c r="I7976" i="1"/>
  <c r="I7977" i="1"/>
  <c r="I7978" i="1"/>
  <c r="I7979" i="1"/>
  <c r="I7980" i="1"/>
  <c r="I7981" i="1"/>
  <c r="I7982" i="1"/>
  <c r="I7983" i="1"/>
  <c r="I7984" i="1"/>
  <c r="I7985" i="1"/>
  <c r="I7986" i="1"/>
  <c r="I7987" i="1"/>
  <c r="I7988" i="1"/>
  <c r="I7989" i="1"/>
  <c r="I7990" i="1"/>
  <c r="I7991" i="1"/>
  <c r="I7992" i="1"/>
  <c r="I7993" i="1"/>
  <c r="I7994" i="1"/>
  <c r="I7995" i="1"/>
  <c r="I7996" i="1"/>
  <c r="I7997" i="1"/>
  <c r="I7998" i="1"/>
  <c r="I7999" i="1"/>
  <c r="I8000" i="1"/>
  <c r="I8001" i="1"/>
  <c r="I8002" i="1"/>
  <c r="I8003" i="1"/>
  <c r="I8004" i="1"/>
  <c r="I8005" i="1"/>
  <c r="I8006" i="1"/>
  <c r="I8007" i="1"/>
  <c r="I8008" i="1"/>
  <c r="I8009" i="1"/>
  <c r="I8010" i="1"/>
  <c r="I8011" i="1"/>
  <c r="I8012" i="1"/>
  <c r="I8013" i="1"/>
  <c r="I8014" i="1"/>
  <c r="I8015" i="1"/>
  <c r="I8016" i="1"/>
  <c r="I8017" i="1"/>
  <c r="I8018" i="1"/>
  <c r="I8019" i="1"/>
  <c r="I8020" i="1"/>
  <c r="I8021" i="1"/>
  <c r="I8022" i="1"/>
  <c r="I8023" i="1"/>
  <c r="I8024" i="1"/>
  <c r="I8025" i="1"/>
  <c r="I8026" i="1"/>
  <c r="I8027" i="1"/>
  <c r="I8028" i="1"/>
  <c r="I8029" i="1"/>
  <c r="I8030" i="1"/>
  <c r="I8031" i="1"/>
  <c r="I8032" i="1"/>
  <c r="I8033" i="1"/>
  <c r="I8034" i="1"/>
  <c r="I8035" i="1"/>
  <c r="I8036" i="1"/>
  <c r="I8037" i="1"/>
  <c r="I8038" i="1"/>
  <c r="I8039" i="1"/>
  <c r="I8040" i="1"/>
  <c r="I8041" i="1"/>
  <c r="I8042" i="1"/>
  <c r="I8043" i="1"/>
  <c r="I8044" i="1"/>
  <c r="I8045" i="1"/>
  <c r="I8046" i="1"/>
  <c r="I8047" i="1"/>
  <c r="I8048" i="1"/>
  <c r="I8049" i="1"/>
  <c r="I8050" i="1"/>
  <c r="I8051" i="1"/>
  <c r="I8052" i="1"/>
  <c r="I8053" i="1"/>
  <c r="I8054" i="1"/>
  <c r="I8055" i="1"/>
  <c r="I8056" i="1"/>
  <c r="I8057" i="1"/>
  <c r="I8058" i="1"/>
  <c r="I8059" i="1"/>
  <c r="I8060" i="1"/>
  <c r="I8061" i="1"/>
  <c r="I8062" i="1"/>
  <c r="I8063" i="1"/>
  <c r="I8064" i="1"/>
  <c r="I8065" i="1"/>
  <c r="I8066" i="1"/>
  <c r="I8067" i="1"/>
  <c r="I8068" i="1"/>
  <c r="I8069" i="1"/>
  <c r="I8070" i="1"/>
  <c r="I8071" i="1"/>
  <c r="I8072" i="1"/>
  <c r="I8073" i="1"/>
  <c r="I8074" i="1"/>
  <c r="I8075" i="1"/>
  <c r="I8076" i="1"/>
  <c r="I8077" i="1"/>
  <c r="I8078" i="1"/>
  <c r="I8079" i="1"/>
  <c r="I8080" i="1"/>
  <c r="I8081" i="1"/>
  <c r="I8082" i="1"/>
  <c r="I8083" i="1"/>
  <c r="I8084" i="1"/>
  <c r="I8085" i="1"/>
  <c r="I8086" i="1"/>
  <c r="I8087" i="1"/>
  <c r="I8088" i="1"/>
  <c r="I8089" i="1"/>
  <c r="I8090" i="1"/>
  <c r="I8091" i="1"/>
  <c r="I8092" i="1"/>
  <c r="I8093" i="1"/>
  <c r="I8094" i="1"/>
  <c r="I8095" i="1"/>
  <c r="I8096" i="1"/>
  <c r="I8097" i="1"/>
  <c r="I8098" i="1"/>
  <c r="I8099" i="1"/>
  <c r="I8100" i="1"/>
  <c r="I8101" i="1"/>
  <c r="I8102" i="1"/>
  <c r="I8103" i="1"/>
  <c r="I8104" i="1"/>
  <c r="I8105" i="1"/>
  <c r="I8106" i="1"/>
  <c r="I8107" i="1"/>
  <c r="I8108" i="1"/>
  <c r="I8109" i="1"/>
  <c r="I8110" i="1"/>
  <c r="I8111" i="1"/>
  <c r="I8112" i="1"/>
  <c r="I8113" i="1"/>
  <c r="I8114" i="1"/>
  <c r="I8115" i="1"/>
  <c r="I8116" i="1"/>
  <c r="I8117" i="1"/>
  <c r="I8118" i="1"/>
  <c r="I8119" i="1"/>
  <c r="I8120" i="1"/>
  <c r="I8121" i="1"/>
  <c r="I8122" i="1"/>
  <c r="I8123" i="1"/>
  <c r="I8124" i="1"/>
  <c r="I8125" i="1"/>
  <c r="I8126" i="1"/>
  <c r="I8127" i="1"/>
  <c r="I8128" i="1"/>
  <c r="I8129" i="1"/>
  <c r="I8130" i="1"/>
  <c r="I8131" i="1"/>
  <c r="I8132" i="1"/>
  <c r="I8133" i="1"/>
  <c r="I8134" i="1"/>
  <c r="I8135" i="1"/>
  <c r="I8136" i="1"/>
  <c r="I8137" i="1"/>
  <c r="I8138" i="1"/>
  <c r="I8139" i="1"/>
  <c r="I8140" i="1"/>
  <c r="I8141" i="1"/>
  <c r="I8142" i="1"/>
  <c r="I8143" i="1"/>
  <c r="I8144" i="1"/>
  <c r="I8145" i="1"/>
  <c r="I8146" i="1"/>
  <c r="I8147" i="1"/>
  <c r="I8148" i="1"/>
  <c r="I8149" i="1"/>
  <c r="I8150" i="1"/>
  <c r="I8151" i="1"/>
  <c r="I8152" i="1"/>
  <c r="I8153" i="1"/>
  <c r="I8154" i="1"/>
  <c r="I8155" i="1"/>
  <c r="I8156" i="1"/>
  <c r="I8157" i="1"/>
  <c r="I8158" i="1"/>
  <c r="I8159" i="1"/>
  <c r="I8160" i="1"/>
  <c r="I8161" i="1"/>
  <c r="I8162" i="1"/>
  <c r="I8163" i="1"/>
  <c r="I8164" i="1"/>
  <c r="I8165" i="1"/>
  <c r="I8166" i="1"/>
  <c r="I8167" i="1"/>
  <c r="I8168" i="1"/>
  <c r="I8169" i="1"/>
  <c r="I8170" i="1"/>
  <c r="I8171" i="1"/>
  <c r="I8172" i="1"/>
  <c r="I8173" i="1"/>
  <c r="I8174" i="1"/>
  <c r="I8175" i="1"/>
  <c r="I8176" i="1"/>
  <c r="I8177" i="1"/>
  <c r="I8178" i="1"/>
  <c r="I8179" i="1"/>
  <c r="I8180" i="1"/>
  <c r="I8181" i="1"/>
  <c r="I8182" i="1"/>
  <c r="I8183" i="1"/>
  <c r="I8184" i="1"/>
  <c r="I8185" i="1"/>
  <c r="I8186" i="1"/>
  <c r="I8187" i="1"/>
  <c r="I8188" i="1"/>
  <c r="I8189" i="1"/>
  <c r="I8190" i="1"/>
  <c r="I8191" i="1"/>
  <c r="I8192" i="1"/>
  <c r="I8193" i="1"/>
  <c r="I8194" i="1"/>
  <c r="I8195" i="1"/>
  <c r="I8196" i="1"/>
  <c r="I8197" i="1"/>
  <c r="I8198" i="1"/>
  <c r="I8199" i="1"/>
  <c r="I8200" i="1"/>
  <c r="I8201" i="1"/>
  <c r="I8202" i="1"/>
  <c r="I8203" i="1"/>
  <c r="I8204" i="1"/>
  <c r="I8205" i="1"/>
  <c r="I8206" i="1"/>
  <c r="I8207" i="1"/>
  <c r="I8208" i="1"/>
  <c r="I8209" i="1"/>
  <c r="I8210" i="1"/>
  <c r="I8211" i="1"/>
  <c r="I8212" i="1"/>
  <c r="I8213" i="1"/>
  <c r="I8214" i="1"/>
  <c r="I8215" i="1"/>
  <c r="I8216" i="1"/>
  <c r="I8217" i="1"/>
  <c r="I8218" i="1"/>
  <c r="I8219" i="1"/>
  <c r="I8220" i="1"/>
  <c r="I8221" i="1"/>
  <c r="I8222" i="1"/>
  <c r="I8223" i="1"/>
  <c r="I8224" i="1"/>
  <c r="I8225" i="1"/>
  <c r="I8226" i="1"/>
  <c r="I8227" i="1"/>
  <c r="I8228" i="1"/>
  <c r="I8229" i="1"/>
  <c r="I8230" i="1"/>
  <c r="I8231" i="1"/>
  <c r="I8232" i="1"/>
  <c r="I8233" i="1"/>
  <c r="I8234" i="1"/>
  <c r="I8235" i="1"/>
  <c r="I8236" i="1"/>
  <c r="I8237" i="1"/>
  <c r="I8238" i="1"/>
  <c r="I8239" i="1"/>
  <c r="I8240" i="1"/>
  <c r="I8241" i="1"/>
  <c r="I8242" i="1"/>
  <c r="I8243" i="1"/>
  <c r="I8244" i="1"/>
  <c r="I8245" i="1"/>
  <c r="I8246" i="1"/>
  <c r="I8247" i="1"/>
  <c r="I8248" i="1"/>
  <c r="I8249" i="1"/>
  <c r="I8250" i="1"/>
  <c r="I8251" i="1"/>
  <c r="I8252" i="1"/>
  <c r="I8253" i="1"/>
  <c r="I8254" i="1"/>
  <c r="I8255" i="1"/>
  <c r="I8256" i="1"/>
  <c r="I8257" i="1"/>
  <c r="I8258" i="1"/>
  <c r="I8259" i="1"/>
  <c r="I8260" i="1"/>
  <c r="I8261" i="1"/>
  <c r="I8262" i="1"/>
  <c r="I8263" i="1"/>
  <c r="I8264" i="1"/>
  <c r="I8265" i="1"/>
  <c r="I8266" i="1"/>
  <c r="I8267" i="1"/>
  <c r="I8268" i="1"/>
  <c r="I8269" i="1"/>
  <c r="I8270" i="1"/>
  <c r="I8271" i="1"/>
  <c r="I8272" i="1"/>
  <c r="I8273" i="1"/>
  <c r="I8274" i="1"/>
  <c r="I8275" i="1"/>
  <c r="I8276" i="1"/>
  <c r="I8277" i="1"/>
  <c r="I8278" i="1"/>
  <c r="I8279" i="1"/>
  <c r="I8280" i="1"/>
  <c r="I8281" i="1"/>
  <c r="I8282" i="1"/>
  <c r="I8283" i="1"/>
  <c r="I8284" i="1"/>
  <c r="I8285" i="1"/>
  <c r="I8286" i="1"/>
  <c r="I8287" i="1"/>
  <c r="I8288" i="1"/>
  <c r="I8289" i="1"/>
  <c r="I8290" i="1"/>
  <c r="I8291" i="1"/>
  <c r="I8292" i="1"/>
  <c r="I8293" i="1"/>
  <c r="I8294" i="1"/>
  <c r="I8295" i="1"/>
  <c r="I8296" i="1"/>
  <c r="I8297" i="1"/>
  <c r="I8298" i="1"/>
  <c r="I8299" i="1"/>
  <c r="I8300" i="1"/>
  <c r="I8301" i="1"/>
  <c r="I8302" i="1"/>
  <c r="I8303" i="1"/>
  <c r="I8304" i="1"/>
  <c r="I8305" i="1"/>
  <c r="I8306" i="1"/>
  <c r="I8307" i="1"/>
  <c r="I8308" i="1"/>
  <c r="I8309" i="1"/>
  <c r="I8310" i="1"/>
  <c r="I8311" i="1"/>
  <c r="I8312" i="1"/>
  <c r="I8313" i="1"/>
  <c r="I8314" i="1"/>
  <c r="I8315" i="1"/>
  <c r="I8316" i="1"/>
  <c r="I8317" i="1"/>
  <c r="I8318" i="1"/>
  <c r="I8319" i="1"/>
  <c r="I8320" i="1"/>
  <c r="I8321" i="1"/>
  <c r="I8322" i="1"/>
  <c r="I8323" i="1"/>
  <c r="I8324" i="1"/>
  <c r="I8325" i="1"/>
  <c r="I8326" i="1"/>
  <c r="I8327" i="1"/>
  <c r="I8328" i="1"/>
  <c r="I8329" i="1"/>
  <c r="I8330" i="1"/>
  <c r="I8331" i="1"/>
  <c r="I8332" i="1"/>
  <c r="I8333" i="1"/>
  <c r="I8334" i="1"/>
  <c r="I8335" i="1"/>
  <c r="I8336" i="1"/>
  <c r="I8337" i="1"/>
  <c r="I8338" i="1"/>
  <c r="I8339" i="1"/>
  <c r="I8340" i="1"/>
  <c r="I8341" i="1"/>
  <c r="I8342" i="1"/>
  <c r="I8343" i="1"/>
  <c r="I8344" i="1"/>
  <c r="I8345" i="1"/>
  <c r="I8346" i="1"/>
  <c r="I8347" i="1"/>
  <c r="I8348" i="1"/>
  <c r="I8349" i="1"/>
  <c r="I8350" i="1"/>
  <c r="I8351" i="1"/>
  <c r="I8352" i="1"/>
  <c r="I8353" i="1"/>
  <c r="I8354" i="1"/>
  <c r="I8355" i="1"/>
  <c r="I8356" i="1"/>
  <c r="I8357" i="1"/>
  <c r="I8358" i="1"/>
  <c r="I8359" i="1"/>
  <c r="I8360" i="1"/>
  <c r="I8361" i="1"/>
  <c r="I8362" i="1"/>
  <c r="I8363" i="1"/>
  <c r="I8364" i="1"/>
  <c r="I8365" i="1"/>
  <c r="I8366" i="1"/>
  <c r="I8367" i="1"/>
  <c r="I8368" i="1"/>
  <c r="I8369" i="1"/>
  <c r="I8370" i="1"/>
  <c r="I8371" i="1"/>
  <c r="I8372" i="1"/>
  <c r="I8373" i="1"/>
  <c r="I8374" i="1"/>
  <c r="I8375" i="1"/>
  <c r="I8376" i="1"/>
  <c r="I8377" i="1"/>
  <c r="I8378" i="1"/>
  <c r="I8379" i="1"/>
  <c r="I8380" i="1"/>
  <c r="I8381" i="1"/>
  <c r="I8382" i="1"/>
  <c r="I8383" i="1"/>
  <c r="I8384" i="1"/>
  <c r="I8385" i="1"/>
  <c r="I8386" i="1"/>
  <c r="I8387" i="1"/>
  <c r="I8388" i="1"/>
  <c r="I8389" i="1"/>
  <c r="I8390" i="1"/>
  <c r="I8391" i="1"/>
  <c r="I8392" i="1"/>
  <c r="I8393" i="1"/>
  <c r="I8394" i="1"/>
  <c r="I8395" i="1"/>
  <c r="I8396" i="1"/>
  <c r="I8397" i="1"/>
  <c r="I8398" i="1"/>
  <c r="I8399" i="1"/>
  <c r="I8400" i="1"/>
  <c r="I8401" i="1"/>
  <c r="I8402" i="1"/>
  <c r="I8403" i="1"/>
  <c r="I8404" i="1"/>
  <c r="I8405" i="1"/>
  <c r="I8406" i="1"/>
  <c r="I8407" i="1"/>
  <c r="I8408" i="1"/>
  <c r="I8409" i="1"/>
  <c r="I8410" i="1"/>
  <c r="I8411" i="1"/>
  <c r="I8412" i="1"/>
  <c r="I8413" i="1"/>
  <c r="I8414" i="1"/>
  <c r="I8415" i="1"/>
  <c r="I8416" i="1"/>
  <c r="I8417" i="1"/>
  <c r="I8418" i="1"/>
  <c r="I8419" i="1"/>
  <c r="I8420" i="1"/>
  <c r="I8421" i="1"/>
  <c r="I8422" i="1"/>
  <c r="I8423" i="1"/>
  <c r="I8424" i="1"/>
  <c r="I8425" i="1"/>
  <c r="I8426" i="1"/>
  <c r="I8427" i="1"/>
  <c r="I8428" i="1"/>
  <c r="I8429" i="1"/>
  <c r="I8430" i="1"/>
  <c r="I8431" i="1"/>
  <c r="I8432" i="1"/>
  <c r="I8433" i="1"/>
  <c r="I8434" i="1"/>
  <c r="I8435" i="1"/>
  <c r="I8436" i="1"/>
  <c r="I8437" i="1"/>
  <c r="I8438" i="1"/>
  <c r="I8439" i="1"/>
  <c r="I8440" i="1"/>
  <c r="I8441" i="1"/>
  <c r="I8442" i="1"/>
  <c r="I8443" i="1"/>
  <c r="I8444" i="1"/>
  <c r="I8445" i="1"/>
  <c r="I8446" i="1"/>
  <c r="I8447" i="1"/>
  <c r="I8448" i="1"/>
  <c r="I8449" i="1"/>
  <c r="I8450" i="1"/>
  <c r="I8451" i="1"/>
  <c r="I8452" i="1"/>
  <c r="I8453" i="1"/>
  <c r="I8454" i="1"/>
  <c r="I8455" i="1"/>
  <c r="I8456" i="1"/>
  <c r="I8457" i="1"/>
  <c r="I8458" i="1"/>
  <c r="I8459" i="1"/>
  <c r="I8460" i="1"/>
  <c r="I8461" i="1"/>
  <c r="I8462" i="1"/>
  <c r="I8463" i="1"/>
  <c r="I8464" i="1"/>
  <c r="I8465" i="1"/>
  <c r="I8466" i="1"/>
  <c r="I8467" i="1"/>
  <c r="I8468" i="1"/>
  <c r="I8469" i="1"/>
  <c r="I8470" i="1"/>
  <c r="I8471" i="1"/>
  <c r="I8472" i="1"/>
  <c r="I8473" i="1"/>
  <c r="I8474" i="1"/>
  <c r="I8475" i="1"/>
  <c r="I8476" i="1"/>
  <c r="I8477" i="1"/>
  <c r="I8478" i="1"/>
  <c r="I8479" i="1"/>
  <c r="I8480" i="1"/>
  <c r="I8481" i="1"/>
  <c r="I8482" i="1"/>
  <c r="I8483" i="1"/>
  <c r="I8484" i="1"/>
  <c r="I8485" i="1"/>
  <c r="I8486" i="1"/>
  <c r="I8487" i="1"/>
  <c r="I8488" i="1"/>
  <c r="I8489" i="1"/>
  <c r="I8490" i="1"/>
  <c r="I8491" i="1"/>
  <c r="I8492" i="1"/>
  <c r="I8493" i="1"/>
  <c r="I8494" i="1"/>
  <c r="I8495" i="1"/>
  <c r="I8496" i="1"/>
  <c r="I8497" i="1"/>
  <c r="I8498" i="1"/>
  <c r="I8499" i="1"/>
  <c r="I8500" i="1"/>
  <c r="I8501" i="1"/>
  <c r="I8502" i="1"/>
  <c r="I8503" i="1"/>
  <c r="I8504" i="1"/>
  <c r="I8505" i="1"/>
  <c r="I8506" i="1"/>
  <c r="I8507" i="1"/>
  <c r="I8508" i="1"/>
  <c r="I8509" i="1"/>
  <c r="I8510" i="1"/>
  <c r="I8511" i="1"/>
  <c r="I8512" i="1"/>
  <c r="I8513" i="1"/>
  <c r="I8514" i="1"/>
  <c r="I8515" i="1"/>
  <c r="I8516" i="1"/>
  <c r="I8517" i="1"/>
  <c r="I8518" i="1"/>
  <c r="I8519" i="1"/>
  <c r="I8520" i="1"/>
  <c r="I8521" i="1"/>
  <c r="I8522" i="1"/>
  <c r="I8523" i="1"/>
  <c r="I8524" i="1"/>
  <c r="I8525" i="1"/>
  <c r="I8526" i="1"/>
  <c r="I8527" i="1"/>
  <c r="I8528" i="1"/>
  <c r="I8529" i="1"/>
  <c r="I8530" i="1"/>
  <c r="I8531" i="1"/>
  <c r="I8532" i="1"/>
  <c r="I8533" i="1"/>
  <c r="I8534" i="1"/>
  <c r="I8535" i="1"/>
  <c r="I8536" i="1"/>
  <c r="I8537" i="1"/>
  <c r="I8538" i="1"/>
  <c r="I8539" i="1"/>
  <c r="I8540" i="1"/>
  <c r="I8541" i="1"/>
  <c r="I8542" i="1"/>
  <c r="I8543" i="1"/>
  <c r="I8544" i="1"/>
  <c r="I8545" i="1"/>
  <c r="I8546" i="1"/>
  <c r="I8547" i="1"/>
  <c r="I8548" i="1"/>
  <c r="I8549" i="1"/>
  <c r="I8550" i="1"/>
  <c r="I8551" i="1"/>
  <c r="I8552" i="1"/>
  <c r="I8553" i="1"/>
  <c r="I8554" i="1"/>
  <c r="I8555" i="1"/>
  <c r="I8556" i="1"/>
  <c r="I8557" i="1"/>
  <c r="I8558" i="1"/>
  <c r="I8559" i="1"/>
  <c r="I8560" i="1"/>
  <c r="I8561" i="1"/>
  <c r="I8562" i="1"/>
  <c r="I8563" i="1"/>
  <c r="I8564" i="1"/>
  <c r="I8565" i="1"/>
  <c r="I8566" i="1"/>
  <c r="I8567" i="1"/>
  <c r="I8568" i="1"/>
  <c r="I8569" i="1"/>
  <c r="I8570" i="1"/>
  <c r="I8571" i="1"/>
  <c r="I8572" i="1"/>
  <c r="I8573" i="1"/>
  <c r="I8574" i="1"/>
  <c r="I8575" i="1"/>
  <c r="I8576" i="1"/>
  <c r="I8577" i="1"/>
  <c r="I8578" i="1"/>
  <c r="I8579" i="1"/>
  <c r="I8580" i="1"/>
  <c r="I8581" i="1"/>
  <c r="I8582" i="1"/>
  <c r="I8583" i="1"/>
  <c r="I8584" i="1"/>
  <c r="I8585" i="1"/>
  <c r="I8586" i="1"/>
  <c r="I8587" i="1"/>
  <c r="I8588" i="1"/>
  <c r="I8589" i="1"/>
  <c r="I8590" i="1"/>
  <c r="I8591" i="1"/>
  <c r="I8592" i="1"/>
  <c r="I8593" i="1"/>
  <c r="I8594" i="1"/>
  <c r="I8595" i="1"/>
  <c r="I8596" i="1"/>
  <c r="I8597" i="1"/>
  <c r="I8598" i="1"/>
  <c r="I8599" i="1"/>
  <c r="I8600" i="1"/>
  <c r="I8601" i="1"/>
  <c r="I8602" i="1"/>
  <c r="I8603" i="1"/>
  <c r="I8604" i="1"/>
  <c r="I8605" i="1"/>
  <c r="I8606" i="1"/>
  <c r="I8607" i="1"/>
  <c r="I8608" i="1"/>
  <c r="I8609" i="1"/>
  <c r="I8610" i="1"/>
  <c r="I8611" i="1"/>
  <c r="I8612" i="1"/>
  <c r="I8613" i="1"/>
  <c r="I8614" i="1"/>
  <c r="I8615" i="1"/>
  <c r="I8616" i="1"/>
  <c r="I8617" i="1"/>
  <c r="I8618" i="1"/>
  <c r="I8619" i="1"/>
  <c r="I8620" i="1"/>
  <c r="I8621" i="1"/>
  <c r="I8622" i="1"/>
  <c r="I8623" i="1"/>
  <c r="I8624" i="1"/>
  <c r="I8625" i="1"/>
  <c r="I8626" i="1"/>
  <c r="I8627" i="1"/>
  <c r="I8628" i="1"/>
  <c r="I8629" i="1"/>
  <c r="I8630" i="1"/>
  <c r="I8631" i="1"/>
  <c r="I8632" i="1"/>
  <c r="I8633" i="1"/>
  <c r="I8634" i="1"/>
  <c r="I8635" i="1"/>
  <c r="I8636" i="1"/>
  <c r="I8637" i="1"/>
  <c r="I8638" i="1"/>
  <c r="I8639" i="1"/>
  <c r="I8640" i="1"/>
  <c r="I8641" i="1"/>
  <c r="I8642" i="1"/>
  <c r="I8643" i="1"/>
  <c r="I8644" i="1"/>
  <c r="I8645" i="1"/>
  <c r="I8646" i="1"/>
  <c r="I8647" i="1"/>
  <c r="I8648" i="1"/>
  <c r="I8649" i="1"/>
  <c r="I8650" i="1"/>
  <c r="I8651" i="1"/>
  <c r="I8652" i="1"/>
  <c r="I8653" i="1"/>
  <c r="I8654" i="1"/>
  <c r="I8655" i="1"/>
  <c r="I8656" i="1"/>
  <c r="I8657" i="1"/>
  <c r="I8658" i="1"/>
  <c r="I8659" i="1"/>
  <c r="I8660" i="1"/>
  <c r="I8661" i="1"/>
  <c r="I8662" i="1"/>
  <c r="I8663" i="1"/>
  <c r="I8664" i="1"/>
  <c r="I8665" i="1"/>
  <c r="I8666" i="1"/>
  <c r="I8667" i="1"/>
  <c r="I8668" i="1"/>
  <c r="I8669" i="1"/>
  <c r="I8670" i="1"/>
  <c r="I8671" i="1"/>
  <c r="I8672" i="1"/>
  <c r="I8673" i="1"/>
  <c r="I8674" i="1"/>
  <c r="I8675" i="1"/>
  <c r="I8676" i="1"/>
  <c r="I8677" i="1"/>
  <c r="I8678" i="1"/>
  <c r="I8679" i="1"/>
  <c r="I8680" i="1"/>
  <c r="I8681" i="1"/>
  <c r="I8682" i="1"/>
  <c r="I8683" i="1"/>
  <c r="I8684" i="1"/>
  <c r="I8685" i="1"/>
  <c r="I8686" i="1"/>
  <c r="I8687" i="1"/>
  <c r="I8688" i="1"/>
  <c r="I8689" i="1"/>
  <c r="I8690" i="1"/>
  <c r="I8691" i="1"/>
  <c r="I8692" i="1"/>
  <c r="I8693" i="1"/>
  <c r="I8694" i="1"/>
  <c r="I8695" i="1"/>
  <c r="I8696" i="1"/>
  <c r="I8697" i="1"/>
  <c r="I8698" i="1"/>
  <c r="I8699" i="1"/>
  <c r="I8700" i="1"/>
  <c r="I8701" i="1"/>
  <c r="I8702" i="1"/>
  <c r="I8703" i="1"/>
  <c r="I8704" i="1"/>
  <c r="I8705" i="1"/>
  <c r="I8706" i="1"/>
  <c r="I8707" i="1"/>
  <c r="I8708" i="1"/>
  <c r="I8709" i="1"/>
  <c r="I8710" i="1"/>
  <c r="I8711" i="1"/>
  <c r="I8712" i="1"/>
  <c r="I8713" i="1"/>
  <c r="I8714" i="1"/>
  <c r="I8715" i="1"/>
  <c r="I8716" i="1"/>
  <c r="I8717" i="1"/>
  <c r="I8718" i="1"/>
  <c r="I8719" i="1"/>
  <c r="I8720" i="1"/>
  <c r="I8721" i="1"/>
  <c r="I8722" i="1"/>
  <c r="I8723" i="1"/>
  <c r="I8724" i="1"/>
  <c r="I8725" i="1"/>
  <c r="I8726" i="1"/>
  <c r="I8727" i="1"/>
  <c r="I8728" i="1"/>
  <c r="I8729" i="1"/>
  <c r="I8730" i="1"/>
  <c r="I8731" i="1"/>
  <c r="I8732" i="1"/>
  <c r="I8733" i="1"/>
  <c r="I8734" i="1"/>
  <c r="I8735" i="1"/>
  <c r="I8736" i="1"/>
  <c r="I8737" i="1"/>
  <c r="I8738" i="1"/>
  <c r="I8739" i="1"/>
  <c r="I8740" i="1"/>
  <c r="I8741" i="1"/>
  <c r="I8742" i="1"/>
  <c r="I8743" i="1"/>
  <c r="I8744" i="1"/>
  <c r="I8745" i="1"/>
  <c r="I8746" i="1"/>
  <c r="I8747" i="1"/>
  <c r="I8748" i="1"/>
  <c r="I8749" i="1"/>
  <c r="I8750" i="1"/>
  <c r="I8751" i="1"/>
  <c r="I8752" i="1"/>
  <c r="I8753" i="1"/>
  <c r="I8754" i="1"/>
  <c r="I8755" i="1"/>
  <c r="I8756" i="1"/>
  <c r="I8757" i="1"/>
  <c r="I8758" i="1"/>
  <c r="I8759" i="1"/>
  <c r="I8760" i="1"/>
  <c r="I8761" i="1"/>
  <c r="I8762" i="1"/>
  <c r="I8763" i="1"/>
  <c r="I8764" i="1"/>
  <c r="I8765" i="1"/>
  <c r="I8766" i="1"/>
  <c r="I8767" i="1"/>
  <c r="I8768" i="1"/>
  <c r="I8769" i="1"/>
  <c r="I8770" i="1"/>
  <c r="I8771" i="1"/>
  <c r="I8772" i="1"/>
  <c r="I8773" i="1"/>
  <c r="I8774" i="1"/>
  <c r="I8775" i="1"/>
  <c r="I8776" i="1"/>
  <c r="I8777" i="1"/>
  <c r="I8778" i="1"/>
  <c r="I8779" i="1"/>
  <c r="I8780" i="1"/>
  <c r="I8781" i="1"/>
  <c r="I8782" i="1"/>
  <c r="I8783" i="1"/>
  <c r="I8784" i="1"/>
  <c r="I8785" i="1"/>
  <c r="I8786" i="1"/>
  <c r="I8787" i="1"/>
  <c r="I8788" i="1"/>
  <c r="I8789" i="1"/>
  <c r="I8790" i="1"/>
  <c r="I8791" i="1"/>
  <c r="I8792" i="1"/>
  <c r="I8793" i="1"/>
  <c r="I8794" i="1"/>
  <c r="I8795" i="1"/>
  <c r="I8796" i="1"/>
  <c r="I8797" i="1"/>
  <c r="I8798" i="1"/>
  <c r="I8799" i="1"/>
  <c r="I8800" i="1"/>
  <c r="I8801" i="1"/>
  <c r="I8802" i="1"/>
  <c r="I8803" i="1"/>
  <c r="I8804" i="1"/>
  <c r="I8805" i="1"/>
  <c r="I8806" i="1"/>
  <c r="I8807" i="1"/>
  <c r="I8808" i="1"/>
  <c r="I8809" i="1"/>
  <c r="I8810" i="1"/>
  <c r="I8811" i="1"/>
  <c r="I8812" i="1"/>
  <c r="I8813" i="1"/>
  <c r="I8814" i="1"/>
  <c r="I8815" i="1"/>
  <c r="I8816" i="1"/>
  <c r="I8817" i="1"/>
  <c r="I8818" i="1"/>
  <c r="I8819" i="1"/>
  <c r="I8820" i="1"/>
  <c r="I8821" i="1"/>
  <c r="I8822" i="1"/>
  <c r="I8823" i="1"/>
  <c r="I8824" i="1"/>
  <c r="I8825" i="1"/>
  <c r="I8826" i="1"/>
  <c r="I8827" i="1"/>
  <c r="I8828" i="1"/>
  <c r="I8829" i="1"/>
  <c r="I8830" i="1"/>
  <c r="I8831" i="1"/>
  <c r="I8832" i="1"/>
  <c r="I8833" i="1"/>
  <c r="I8834" i="1"/>
  <c r="I8835" i="1"/>
  <c r="I8836" i="1"/>
  <c r="I8837" i="1"/>
  <c r="I8838" i="1"/>
  <c r="I8839" i="1"/>
  <c r="I8840" i="1"/>
  <c r="I8841" i="1"/>
  <c r="I8842" i="1"/>
  <c r="I8843" i="1"/>
  <c r="I8844" i="1"/>
  <c r="I8845" i="1"/>
  <c r="I8846" i="1"/>
  <c r="I8847" i="1"/>
  <c r="I8848" i="1"/>
  <c r="I8849" i="1"/>
  <c r="I8850" i="1"/>
  <c r="I8851" i="1"/>
  <c r="I8852" i="1"/>
  <c r="I8853" i="1"/>
  <c r="I8854" i="1"/>
  <c r="I8855" i="1"/>
  <c r="I8856" i="1"/>
  <c r="I8857" i="1"/>
  <c r="I8858" i="1"/>
  <c r="I8859" i="1"/>
  <c r="I8860" i="1"/>
  <c r="I8861" i="1"/>
  <c r="I8862" i="1"/>
  <c r="I8863" i="1"/>
  <c r="I8864" i="1"/>
  <c r="I8865" i="1"/>
  <c r="I8866" i="1"/>
  <c r="I8867" i="1"/>
  <c r="I8868" i="1"/>
  <c r="I8869" i="1"/>
  <c r="I8870" i="1"/>
  <c r="I8871" i="1"/>
  <c r="I8872" i="1"/>
  <c r="I8873" i="1"/>
  <c r="I8874" i="1"/>
  <c r="I8875" i="1"/>
  <c r="I8876" i="1"/>
  <c r="I8877" i="1"/>
  <c r="I8878" i="1"/>
  <c r="I8879" i="1"/>
  <c r="I8880" i="1"/>
  <c r="I8881" i="1"/>
  <c r="I8882" i="1"/>
  <c r="I8883" i="1"/>
  <c r="I8884" i="1"/>
  <c r="I8885" i="1"/>
  <c r="I8886" i="1"/>
  <c r="I8887" i="1"/>
  <c r="I8888" i="1"/>
  <c r="I8889" i="1"/>
  <c r="I8890" i="1"/>
  <c r="I8891" i="1"/>
  <c r="I8892" i="1"/>
  <c r="I8893" i="1"/>
  <c r="I8894" i="1"/>
  <c r="I8895" i="1"/>
  <c r="I8896" i="1"/>
  <c r="I8897" i="1"/>
  <c r="I8898" i="1"/>
  <c r="I8899" i="1"/>
  <c r="I8900" i="1"/>
  <c r="I8901" i="1"/>
  <c r="I8902" i="1"/>
  <c r="I8903" i="1"/>
  <c r="I8904" i="1"/>
  <c r="I8905" i="1"/>
  <c r="I8906" i="1"/>
  <c r="I8907" i="1"/>
  <c r="I8908" i="1"/>
  <c r="I8909" i="1"/>
  <c r="I8910" i="1"/>
  <c r="I8911" i="1"/>
  <c r="I8912" i="1"/>
  <c r="I8913" i="1"/>
  <c r="I8914" i="1"/>
  <c r="I8915" i="1"/>
  <c r="I8916" i="1"/>
  <c r="I8917" i="1"/>
  <c r="I8918" i="1"/>
  <c r="I8919" i="1"/>
  <c r="I8920" i="1"/>
  <c r="I8921" i="1"/>
  <c r="I8922" i="1"/>
  <c r="I8923" i="1"/>
  <c r="I8924" i="1"/>
  <c r="I8925" i="1"/>
  <c r="I8926" i="1"/>
  <c r="I8927" i="1"/>
  <c r="I8928" i="1"/>
  <c r="I8929" i="1"/>
  <c r="I8930" i="1"/>
  <c r="I8931" i="1"/>
  <c r="I8932" i="1"/>
  <c r="I8933" i="1"/>
  <c r="I8934" i="1"/>
  <c r="I8935" i="1"/>
  <c r="I8936" i="1"/>
  <c r="I8937" i="1"/>
  <c r="I8938" i="1"/>
  <c r="I8939" i="1"/>
  <c r="I8940" i="1"/>
  <c r="I8941" i="1"/>
  <c r="I8942" i="1"/>
  <c r="I8943" i="1"/>
  <c r="I8944" i="1"/>
  <c r="I8945" i="1"/>
  <c r="I8946" i="1"/>
  <c r="I8947" i="1"/>
  <c r="I8948" i="1"/>
  <c r="I8949" i="1"/>
  <c r="I8950" i="1"/>
  <c r="I8951" i="1"/>
  <c r="I8952" i="1"/>
  <c r="I8953" i="1"/>
  <c r="I8954" i="1"/>
  <c r="I8955" i="1"/>
  <c r="I8956" i="1"/>
  <c r="I8957" i="1"/>
  <c r="I8958" i="1"/>
  <c r="I8959" i="1"/>
  <c r="I8960" i="1"/>
  <c r="I8961" i="1"/>
  <c r="I8962" i="1"/>
  <c r="I8963" i="1"/>
  <c r="I8964" i="1"/>
  <c r="I8965" i="1"/>
  <c r="I8966" i="1"/>
  <c r="I8967" i="1"/>
  <c r="I8968" i="1"/>
  <c r="I8969" i="1"/>
  <c r="I8970" i="1"/>
  <c r="I8971" i="1"/>
  <c r="I8972" i="1"/>
  <c r="I8973" i="1"/>
  <c r="I8974" i="1"/>
  <c r="I8975" i="1"/>
  <c r="I8976" i="1"/>
  <c r="I8977" i="1"/>
  <c r="I8978" i="1"/>
  <c r="I8979" i="1"/>
  <c r="I8980" i="1"/>
  <c r="I8981" i="1"/>
  <c r="I8982" i="1"/>
  <c r="I8983" i="1"/>
  <c r="I8984" i="1"/>
  <c r="I8985" i="1"/>
  <c r="I8986" i="1"/>
  <c r="I8987" i="1"/>
  <c r="I8988" i="1"/>
  <c r="I8989" i="1"/>
  <c r="I8990" i="1"/>
  <c r="I8991" i="1"/>
  <c r="I8992" i="1"/>
  <c r="I8993" i="1"/>
  <c r="I8994" i="1"/>
  <c r="I8995" i="1"/>
  <c r="I8996" i="1"/>
  <c r="I8997" i="1"/>
  <c r="I8998" i="1"/>
  <c r="I8999" i="1"/>
  <c r="I9000" i="1"/>
  <c r="I9001" i="1"/>
  <c r="I9002" i="1"/>
  <c r="I9003" i="1"/>
  <c r="I9004" i="1"/>
  <c r="I9005" i="1"/>
  <c r="I9006" i="1"/>
  <c r="I9007" i="1"/>
  <c r="I9008" i="1"/>
  <c r="I9009" i="1"/>
  <c r="I9010" i="1"/>
  <c r="I9011" i="1"/>
  <c r="I9012" i="1"/>
  <c r="I9013" i="1"/>
  <c r="I9014" i="1"/>
  <c r="I9015" i="1"/>
  <c r="I9016" i="1"/>
  <c r="I9017" i="1"/>
  <c r="I9018" i="1"/>
  <c r="I9019" i="1"/>
  <c r="I9020" i="1"/>
  <c r="I9021" i="1"/>
  <c r="I9022" i="1"/>
  <c r="I9023" i="1"/>
  <c r="I9024" i="1"/>
  <c r="I9025" i="1"/>
  <c r="I9026" i="1"/>
  <c r="I9027" i="1"/>
  <c r="I9028" i="1"/>
  <c r="I9029" i="1"/>
  <c r="I9030" i="1"/>
  <c r="I9031" i="1"/>
  <c r="I9032" i="1"/>
  <c r="I9033" i="1"/>
  <c r="I9034" i="1"/>
  <c r="I9035" i="1"/>
  <c r="I9036" i="1"/>
  <c r="I9037" i="1"/>
  <c r="I9038" i="1"/>
  <c r="I9039" i="1"/>
  <c r="I9040" i="1"/>
  <c r="I9041" i="1"/>
  <c r="I9042" i="1"/>
  <c r="I9043" i="1"/>
  <c r="I9044" i="1"/>
  <c r="I9045" i="1"/>
  <c r="I9046" i="1"/>
  <c r="I9047" i="1"/>
  <c r="I9048" i="1"/>
  <c r="I9049" i="1"/>
  <c r="I9050" i="1"/>
  <c r="I9051" i="1"/>
  <c r="I9052" i="1"/>
  <c r="I9053" i="1"/>
  <c r="I9054" i="1"/>
  <c r="I9055" i="1"/>
  <c r="I9056" i="1"/>
  <c r="I9057" i="1"/>
  <c r="I9058" i="1"/>
  <c r="I9059" i="1"/>
  <c r="I9060" i="1"/>
  <c r="I9061" i="1"/>
  <c r="I9062" i="1"/>
  <c r="I9063" i="1"/>
  <c r="I9064" i="1"/>
  <c r="I9065" i="1"/>
  <c r="I9066" i="1"/>
  <c r="I9067" i="1"/>
  <c r="I9068" i="1"/>
  <c r="I9069" i="1"/>
  <c r="I9070" i="1"/>
  <c r="I9071" i="1"/>
  <c r="I9072" i="1"/>
  <c r="I9073" i="1"/>
  <c r="I9074" i="1"/>
  <c r="I9075" i="1"/>
  <c r="I9076" i="1"/>
  <c r="I9077" i="1"/>
  <c r="I9078" i="1"/>
  <c r="I9079" i="1"/>
  <c r="I9080" i="1"/>
  <c r="I9081" i="1"/>
  <c r="I9082" i="1"/>
  <c r="I9083" i="1"/>
  <c r="I9084" i="1"/>
  <c r="I9085" i="1"/>
  <c r="I9086" i="1"/>
  <c r="I9087" i="1"/>
  <c r="I9088" i="1"/>
  <c r="I9089" i="1"/>
  <c r="I9090" i="1"/>
  <c r="I9091" i="1"/>
  <c r="I9092" i="1"/>
  <c r="I9093" i="1"/>
  <c r="I9094" i="1"/>
  <c r="I9095" i="1"/>
  <c r="I9096" i="1"/>
  <c r="I9097" i="1"/>
  <c r="I9098" i="1"/>
  <c r="I9099" i="1"/>
  <c r="I9100" i="1"/>
  <c r="I9101" i="1"/>
  <c r="I9102" i="1"/>
  <c r="I9103" i="1"/>
  <c r="I9104" i="1"/>
  <c r="I9105" i="1"/>
  <c r="I9106" i="1"/>
  <c r="I9107" i="1"/>
  <c r="I9108" i="1"/>
  <c r="I9109" i="1"/>
  <c r="I9110" i="1"/>
  <c r="I9111" i="1"/>
  <c r="I9112" i="1"/>
  <c r="I9113" i="1"/>
  <c r="I9114" i="1"/>
  <c r="I9115" i="1"/>
  <c r="I9116" i="1"/>
  <c r="I9117" i="1"/>
  <c r="I9118" i="1"/>
  <c r="I9119" i="1"/>
  <c r="I9120" i="1"/>
  <c r="I9121" i="1"/>
  <c r="I9122" i="1"/>
  <c r="I9123" i="1"/>
  <c r="I9124" i="1"/>
  <c r="I9125" i="1"/>
  <c r="I9126" i="1"/>
  <c r="I9127" i="1"/>
  <c r="I9128" i="1"/>
  <c r="I9129" i="1"/>
  <c r="I9130" i="1"/>
  <c r="I9131" i="1"/>
  <c r="I9132" i="1"/>
  <c r="I9133" i="1"/>
  <c r="I9134" i="1"/>
  <c r="I9135" i="1"/>
  <c r="I9136" i="1"/>
  <c r="I9137" i="1"/>
  <c r="I9138" i="1"/>
  <c r="I9139" i="1"/>
  <c r="I9140" i="1"/>
  <c r="I9141" i="1"/>
  <c r="I9142" i="1"/>
  <c r="I9143" i="1"/>
  <c r="I9144" i="1"/>
  <c r="I9145" i="1"/>
  <c r="I9146" i="1"/>
  <c r="I9147" i="1"/>
  <c r="I9148" i="1"/>
  <c r="I9149" i="1"/>
  <c r="I9150" i="1"/>
  <c r="I9151" i="1"/>
  <c r="I9152" i="1"/>
  <c r="I9153" i="1"/>
  <c r="I9154" i="1"/>
  <c r="I9155" i="1"/>
  <c r="I9156" i="1"/>
  <c r="I9157" i="1"/>
  <c r="I9158" i="1"/>
  <c r="I9159" i="1"/>
  <c r="I9160" i="1"/>
  <c r="I9161" i="1"/>
  <c r="I9162" i="1"/>
  <c r="I9163" i="1"/>
  <c r="I9164" i="1"/>
  <c r="I9165" i="1"/>
  <c r="I9166" i="1"/>
  <c r="I9167" i="1"/>
  <c r="I9168" i="1"/>
  <c r="I9169" i="1"/>
  <c r="I9170" i="1"/>
  <c r="I9171" i="1"/>
  <c r="I9172" i="1"/>
  <c r="I9173" i="1"/>
  <c r="I9174" i="1"/>
  <c r="I9175" i="1"/>
  <c r="I9176" i="1"/>
  <c r="I9177" i="1"/>
  <c r="I9178" i="1"/>
  <c r="I9179" i="1"/>
  <c r="I9180" i="1"/>
  <c r="I9181" i="1"/>
  <c r="I9182" i="1"/>
  <c r="I9183" i="1"/>
  <c r="I9184" i="1"/>
  <c r="I9185" i="1"/>
  <c r="I9186" i="1"/>
  <c r="I9187" i="1"/>
  <c r="I9188" i="1"/>
  <c r="I9189" i="1"/>
  <c r="I9190" i="1"/>
  <c r="I9191" i="1"/>
  <c r="I9192" i="1"/>
  <c r="I9193" i="1"/>
  <c r="I9194" i="1"/>
  <c r="I9195" i="1"/>
  <c r="I9196" i="1"/>
  <c r="I9197" i="1"/>
  <c r="I9198" i="1"/>
  <c r="I9199" i="1"/>
  <c r="I9200" i="1"/>
  <c r="I9201" i="1"/>
  <c r="I9202" i="1"/>
  <c r="I9203" i="1"/>
  <c r="I9204" i="1"/>
  <c r="I9205" i="1"/>
  <c r="I9206" i="1"/>
  <c r="I9207" i="1"/>
  <c r="I9208" i="1"/>
  <c r="I9209" i="1"/>
  <c r="I9210" i="1"/>
  <c r="I9211" i="1"/>
  <c r="I9212" i="1"/>
  <c r="I9213" i="1"/>
  <c r="I9214" i="1"/>
  <c r="I9215" i="1"/>
  <c r="I9216" i="1"/>
  <c r="I9217" i="1"/>
  <c r="I9218" i="1"/>
  <c r="I9219" i="1"/>
  <c r="I9220" i="1"/>
  <c r="I9221" i="1"/>
  <c r="I9222" i="1"/>
  <c r="I9223" i="1"/>
  <c r="I9224" i="1"/>
  <c r="I9225" i="1"/>
  <c r="I9226" i="1"/>
  <c r="I9227" i="1"/>
  <c r="I9228" i="1"/>
  <c r="I9229" i="1"/>
  <c r="I9230" i="1"/>
  <c r="I9231" i="1"/>
  <c r="I9232" i="1"/>
  <c r="I9233" i="1"/>
  <c r="I9234" i="1"/>
  <c r="I9235" i="1"/>
  <c r="I9236" i="1"/>
  <c r="I9237" i="1"/>
  <c r="I9238" i="1"/>
  <c r="I9239" i="1"/>
  <c r="I9240" i="1"/>
  <c r="I9241" i="1"/>
  <c r="I9242" i="1"/>
  <c r="I9243" i="1"/>
  <c r="I9244" i="1"/>
  <c r="I9245" i="1"/>
  <c r="I9246" i="1"/>
  <c r="I9247" i="1"/>
  <c r="I9248" i="1"/>
  <c r="I9249" i="1"/>
  <c r="I9250" i="1"/>
  <c r="I9251" i="1"/>
  <c r="I9252" i="1"/>
  <c r="I9253" i="1"/>
  <c r="I9254" i="1"/>
  <c r="I9255" i="1"/>
  <c r="I9256" i="1"/>
  <c r="I9257" i="1"/>
  <c r="I9258" i="1"/>
  <c r="I9259" i="1"/>
  <c r="I9260" i="1"/>
  <c r="I9261" i="1"/>
  <c r="I9262" i="1"/>
  <c r="I9263" i="1"/>
  <c r="I9264" i="1"/>
  <c r="I9265" i="1"/>
  <c r="I9266" i="1"/>
  <c r="I9267" i="1"/>
  <c r="I9268" i="1"/>
  <c r="I9269" i="1"/>
  <c r="I9270" i="1"/>
  <c r="I9271" i="1"/>
  <c r="I9272" i="1"/>
  <c r="I9273" i="1"/>
  <c r="I9274" i="1"/>
  <c r="I9275" i="1"/>
  <c r="I9276" i="1"/>
  <c r="I9277" i="1"/>
  <c r="I9278" i="1"/>
  <c r="I9279" i="1"/>
  <c r="I9280" i="1"/>
  <c r="I9281" i="1"/>
  <c r="I9282" i="1"/>
  <c r="I9283" i="1"/>
  <c r="I9284" i="1"/>
  <c r="I9285" i="1"/>
  <c r="I9286" i="1"/>
  <c r="I9287" i="1"/>
  <c r="I9288" i="1"/>
  <c r="I9289" i="1"/>
  <c r="I9290" i="1"/>
  <c r="I9291" i="1"/>
  <c r="I9292" i="1"/>
  <c r="I9293" i="1"/>
  <c r="I9294" i="1"/>
  <c r="I9295" i="1"/>
  <c r="I9296" i="1"/>
  <c r="I9297" i="1"/>
  <c r="I9298" i="1"/>
  <c r="I9299" i="1"/>
  <c r="I9300" i="1"/>
  <c r="I9301" i="1"/>
  <c r="I9302" i="1"/>
  <c r="I9303" i="1"/>
  <c r="I9304" i="1"/>
  <c r="I9305" i="1"/>
  <c r="I9306" i="1"/>
  <c r="I9307" i="1"/>
  <c r="I9308" i="1"/>
  <c r="I9309" i="1"/>
  <c r="I9310" i="1"/>
  <c r="I9311" i="1"/>
  <c r="I9312" i="1"/>
  <c r="I9313" i="1"/>
  <c r="I9314" i="1"/>
  <c r="I9315" i="1"/>
  <c r="I9316" i="1"/>
  <c r="I9317" i="1"/>
  <c r="I9318" i="1"/>
  <c r="I9319" i="1"/>
  <c r="I9320" i="1"/>
  <c r="I9321" i="1"/>
  <c r="I9322" i="1"/>
  <c r="I9323" i="1"/>
  <c r="I9324" i="1"/>
  <c r="I9325" i="1"/>
  <c r="I9326" i="1"/>
  <c r="I9327" i="1"/>
  <c r="I9328" i="1"/>
  <c r="I9329" i="1"/>
  <c r="I9330" i="1"/>
  <c r="I9331" i="1"/>
  <c r="I9332" i="1"/>
  <c r="I9333" i="1"/>
  <c r="I9334" i="1"/>
  <c r="I9335" i="1"/>
  <c r="I9336" i="1"/>
  <c r="I9337" i="1"/>
  <c r="I9338" i="1"/>
  <c r="I9339" i="1"/>
  <c r="I9340" i="1"/>
  <c r="I9341" i="1"/>
  <c r="I9342" i="1"/>
  <c r="I9343" i="1"/>
  <c r="I9344" i="1"/>
  <c r="I9345" i="1"/>
  <c r="I9346" i="1"/>
  <c r="I9347" i="1"/>
  <c r="I9348" i="1"/>
  <c r="I9349" i="1"/>
  <c r="I9350" i="1"/>
  <c r="I9351" i="1"/>
  <c r="I9352" i="1"/>
  <c r="I9353" i="1"/>
  <c r="I9354" i="1"/>
  <c r="I9355" i="1"/>
  <c r="I9356" i="1"/>
  <c r="I9357" i="1"/>
  <c r="E12" i="7" l="1"/>
  <c r="C18" i="7" s="1"/>
  <c r="E15" i="7"/>
  <c r="E13" i="7"/>
  <c r="E14" i="7"/>
  <c r="C17" i="7"/>
  <c r="G11" i="5"/>
  <c r="X2" i="3" a="1"/>
  <c r="X2" i="3" s="1"/>
  <c r="B9" i="6" l="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J483" i="1"/>
  <c r="J484" i="1"/>
  <c r="J485" i="1"/>
  <c r="J486" i="1"/>
  <c r="J487" i="1"/>
  <c r="J488" i="1"/>
  <c r="J489" i="1"/>
  <c r="J490" i="1"/>
  <c r="J491" i="1"/>
  <c r="J492" i="1"/>
  <c r="J493" i="1"/>
  <c r="J494" i="1"/>
  <c r="J495" i="1"/>
  <c r="J496" i="1"/>
  <c r="J497" i="1"/>
  <c r="J498" i="1"/>
  <c r="J499" i="1"/>
  <c r="J500" i="1"/>
  <c r="J501" i="1"/>
  <c r="J502" i="1"/>
  <c r="J503" i="1"/>
  <c r="J504" i="1"/>
  <c r="J505" i="1"/>
  <c r="J506" i="1"/>
  <c r="J507" i="1"/>
  <c r="J508" i="1"/>
  <c r="J509" i="1"/>
  <c r="J510" i="1"/>
  <c r="J511" i="1"/>
  <c r="J512" i="1"/>
  <c r="J513" i="1"/>
  <c r="J514" i="1"/>
  <c r="J515" i="1"/>
  <c r="J516" i="1"/>
  <c r="J517" i="1"/>
  <c r="J518" i="1"/>
  <c r="J519" i="1"/>
  <c r="J520" i="1"/>
  <c r="J521" i="1"/>
  <c r="J522" i="1"/>
  <c r="J523" i="1"/>
  <c r="J524" i="1"/>
  <c r="J525" i="1"/>
  <c r="J526" i="1"/>
  <c r="J527" i="1"/>
  <c r="J528" i="1"/>
  <c r="J529" i="1"/>
  <c r="J530" i="1"/>
  <c r="J531" i="1"/>
  <c r="J532" i="1"/>
  <c r="J533" i="1"/>
  <c r="J534" i="1"/>
  <c r="J535" i="1"/>
  <c r="J536" i="1"/>
  <c r="J537" i="1"/>
  <c r="J538" i="1"/>
  <c r="J539" i="1"/>
  <c r="J540" i="1"/>
  <c r="J541" i="1"/>
  <c r="J542" i="1"/>
  <c r="J543" i="1"/>
  <c r="J544" i="1"/>
  <c r="J545" i="1"/>
  <c r="J546" i="1"/>
  <c r="J547" i="1"/>
  <c r="J548" i="1"/>
  <c r="J549" i="1"/>
  <c r="J550" i="1"/>
  <c r="J551" i="1"/>
  <c r="J552" i="1"/>
  <c r="J553" i="1"/>
  <c r="J554" i="1"/>
  <c r="J555" i="1"/>
  <c r="J556" i="1"/>
  <c r="J557" i="1"/>
  <c r="J558" i="1"/>
  <c r="J559" i="1"/>
  <c r="J560" i="1"/>
  <c r="J561" i="1"/>
  <c r="J562" i="1"/>
  <c r="J563" i="1"/>
  <c r="J564" i="1"/>
  <c r="J565" i="1"/>
  <c r="J566" i="1"/>
  <c r="J567" i="1"/>
  <c r="J568" i="1"/>
  <c r="J569" i="1"/>
  <c r="J570" i="1"/>
  <c r="J571" i="1"/>
  <c r="J572" i="1"/>
  <c r="J573" i="1"/>
  <c r="J574" i="1"/>
  <c r="J575" i="1"/>
  <c r="J576" i="1"/>
  <c r="J577" i="1"/>
  <c r="J578" i="1"/>
  <c r="J579" i="1"/>
  <c r="J580" i="1"/>
  <c r="J581" i="1"/>
  <c r="J582" i="1"/>
  <c r="J583" i="1"/>
  <c r="J584" i="1"/>
  <c r="J585" i="1"/>
  <c r="J586" i="1"/>
  <c r="J587" i="1"/>
  <c r="J588" i="1"/>
  <c r="J589" i="1"/>
  <c r="J590" i="1"/>
  <c r="J591" i="1"/>
  <c r="J592" i="1"/>
  <c r="J593" i="1"/>
  <c r="J594" i="1"/>
  <c r="J595" i="1"/>
  <c r="J596" i="1"/>
  <c r="J597" i="1"/>
  <c r="J598" i="1"/>
  <c r="J599" i="1"/>
  <c r="J600" i="1"/>
  <c r="J601" i="1"/>
  <c r="J602" i="1"/>
  <c r="J603" i="1"/>
  <c r="J604" i="1"/>
  <c r="J605" i="1"/>
  <c r="J606" i="1"/>
  <c r="J607" i="1"/>
  <c r="J608" i="1"/>
  <c r="J609" i="1"/>
  <c r="J610" i="1"/>
  <c r="J611" i="1"/>
  <c r="J612" i="1"/>
  <c r="J613" i="1"/>
  <c r="J614" i="1"/>
  <c r="J615" i="1"/>
  <c r="J616" i="1"/>
  <c r="J617" i="1"/>
  <c r="J618" i="1"/>
  <c r="J619" i="1"/>
  <c r="J620" i="1"/>
  <c r="J621" i="1"/>
  <c r="J622" i="1"/>
  <c r="J623" i="1"/>
  <c r="J624" i="1"/>
  <c r="J625" i="1"/>
  <c r="J626" i="1"/>
  <c r="J627" i="1"/>
  <c r="J628" i="1"/>
  <c r="J629" i="1"/>
  <c r="J630" i="1"/>
  <c r="J631" i="1"/>
  <c r="J632" i="1"/>
  <c r="J633" i="1"/>
  <c r="J634" i="1"/>
  <c r="J635" i="1"/>
  <c r="J636" i="1"/>
  <c r="J637" i="1"/>
  <c r="J638" i="1"/>
  <c r="J639" i="1"/>
  <c r="J640" i="1"/>
  <c r="J641" i="1"/>
  <c r="J642" i="1"/>
  <c r="J643" i="1"/>
  <c r="J644" i="1"/>
  <c r="J645" i="1"/>
  <c r="J646" i="1"/>
  <c r="J647" i="1"/>
  <c r="J648" i="1"/>
  <c r="J649" i="1"/>
  <c r="J650" i="1"/>
  <c r="J651" i="1"/>
  <c r="J652" i="1"/>
  <c r="J653" i="1"/>
  <c r="J654" i="1"/>
  <c r="J655" i="1"/>
  <c r="J656" i="1"/>
  <c r="J657" i="1"/>
  <c r="J658" i="1"/>
  <c r="J659" i="1"/>
  <c r="J660" i="1"/>
  <c r="J661" i="1"/>
  <c r="J662" i="1"/>
  <c r="J663" i="1"/>
  <c r="J664" i="1"/>
  <c r="J665" i="1"/>
  <c r="J666" i="1"/>
  <c r="J667" i="1"/>
  <c r="J668" i="1"/>
  <c r="J669" i="1"/>
  <c r="J670" i="1"/>
  <c r="J671" i="1"/>
  <c r="J672" i="1"/>
  <c r="J673" i="1"/>
  <c r="J674" i="1"/>
  <c r="J675" i="1"/>
  <c r="J676" i="1"/>
  <c r="J677" i="1"/>
  <c r="J678" i="1"/>
  <c r="J679" i="1"/>
  <c r="J680" i="1"/>
  <c r="J681" i="1"/>
  <c r="J682" i="1"/>
  <c r="J683" i="1"/>
  <c r="J684" i="1"/>
  <c r="J685" i="1"/>
  <c r="J686" i="1"/>
  <c r="J687" i="1"/>
  <c r="J688" i="1"/>
  <c r="J689" i="1"/>
  <c r="J690" i="1"/>
  <c r="J691" i="1"/>
  <c r="J692" i="1"/>
  <c r="J693" i="1"/>
  <c r="J694" i="1"/>
  <c r="J695" i="1"/>
  <c r="J696" i="1"/>
  <c r="J697" i="1"/>
  <c r="J698" i="1"/>
  <c r="J699" i="1"/>
  <c r="J700" i="1"/>
  <c r="J701" i="1"/>
  <c r="J702" i="1"/>
  <c r="J703" i="1"/>
  <c r="J704" i="1"/>
  <c r="J705" i="1"/>
  <c r="J706" i="1"/>
  <c r="J707" i="1"/>
  <c r="J708" i="1"/>
  <c r="J709" i="1"/>
  <c r="J710" i="1"/>
  <c r="J711" i="1"/>
  <c r="J712" i="1"/>
  <c r="J713" i="1"/>
  <c r="J714" i="1"/>
  <c r="J715" i="1"/>
  <c r="J716" i="1"/>
  <c r="J717" i="1"/>
  <c r="J718" i="1"/>
  <c r="J719" i="1"/>
  <c r="J720" i="1"/>
  <c r="J721" i="1"/>
  <c r="J722" i="1"/>
  <c r="J723" i="1"/>
  <c r="J724" i="1"/>
  <c r="J725" i="1"/>
  <c r="J726" i="1"/>
  <c r="J727" i="1"/>
  <c r="J728" i="1"/>
  <c r="J729" i="1"/>
  <c r="J730" i="1"/>
  <c r="J731" i="1"/>
  <c r="J732" i="1"/>
  <c r="J733" i="1"/>
  <c r="J734" i="1"/>
  <c r="J735" i="1"/>
  <c r="J736" i="1"/>
  <c r="J737" i="1"/>
  <c r="J738" i="1"/>
  <c r="J739" i="1"/>
  <c r="J740" i="1"/>
  <c r="J741" i="1"/>
  <c r="J742" i="1"/>
  <c r="J743" i="1"/>
  <c r="J744" i="1"/>
  <c r="J745" i="1"/>
  <c r="J746" i="1"/>
  <c r="J747" i="1"/>
  <c r="J748" i="1"/>
  <c r="J749" i="1"/>
  <c r="J750" i="1"/>
  <c r="J751" i="1"/>
  <c r="J752" i="1"/>
  <c r="J753" i="1"/>
  <c r="J754" i="1"/>
  <c r="J755" i="1"/>
  <c r="J756" i="1"/>
  <c r="J757" i="1"/>
  <c r="J758" i="1"/>
  <c r="J759" i="1"/>
  <c r="J760" i="1"/>
  <c r="J761" i="1"/>
  <c r="J762" i="1"/>
  <c r="J763" i="1"/>
  <c r="J764" i="1"/>
  <c r="J765" i="1"/>
  <c r="J766" i="1"/>
  <c r="J767" i="1"/>
  <c r="J768" i="1"/>
  <c r="J769" i="1"/>
  <c r="J770" i="1"/>
  <c r="J771" i="1"/>
  <c r="J772" i="1"/>
  <c r="J773" i="1"/>
  <c r="J774" i="1"/>
  <c r="J775" i="1"/>
  <c r="J776" i="1"/>
  <c r="J777" i="1"/>
  <c r="J778" i="1"/>
  <c r="J779" i="1"/>
  <c r="J780" i="1"/>
  <c r="J781" i="1"/>
  <c r="J782" i="1"/>
  <c r="J783" i="1"/>
  <c r="J784" i="1"/>
  <c r="J785" i="1"/>
  <c r="J786" i="1"/>
  <c r="J787" i="1"/>
  <c r="J788" i="1"/>
  <c r="J789" i="1"/>
  <c r="J790" i="1"/>
  <c r="J791" i="1"/>
  <c r="J792" i="1"/>
  <c r="J793" i="1"/>
  <c r="J794" i="1"/>
  <c r="J795" i="1"/>
  <c r="J796" i="1"/>
  <c r="J797" i="1"/>
  <c r="J798" i="1"/>
  <c r="J799" i="1"/>
  <c r="J800" i="1"/>
  <c r="J801" i="1"/>
  <c r="J802" i="1"/>
  <c r="J803" i="1"/>
  <c r="J804" i="1"/>
  <c r="J805" i="1"/>
  <c r="J806" i="1"/>
  <c r="J807" i="1"/>
  <c r="J808" i="1"/>
  <c r="J809" i="1"/>
  <c r="J810" i="1"/>
  <c r="J811" i="1"/>
  <c r="J812" i="1"/>
  <c r="J813" i="1"/>
  <c r="J814" i="1"/>
  <c r="J815" i="1"/>
  <c r="J816" i="1"/>
  <c r="J817" i="1"/>
  <c r="J818" i="1"/>
  <c r="J819" i="1"/>
  <c r="J820" i="1"/>
  <c r="J821" i="1"/>
  <c r="J822" i="1"/>
  <c r="J823" i="1"/>
  <c r="J824" i="1"/>
  <c r="J825" i="1"/>
  <c r="J826" i="1"/>
  <c r="J827" i="1"/>
  <c r="J828" i="1"/>
  <c r="J829" i="1"/>
  <c r="J830" i="1"/>
  <c r="J831" i="1"/>
  <c r="J832" i="1"/>
  <c r="J833" i="1"/>
  <c r="J834" i="1"/>
  <c r="J835" i="1"/>
  <c r="J836" i="1"/>
  <c r="J837" i="1"/>
  <c r="J838" i="1"/>
  <c r="J839" i="1"/>
  <c r="J840" i="1"/>
  <c r="J841" i="1"/>
  <c r="J842" i="1"/>
  <c r="J843" i="1"/>
  <c r="J844" i="1"/>
  <c r="J845" i="1"/>
  <c r="J846" i="1"/>
  <c r="J847" i="1"/>
  <c r="J848" i="1"/>
  <c r="J849" i="1"/>
  <c r="J850" i="1"/>
  <c r="J851" i="1"/>
  <c r="J852" i="1"/>
  <c r="J853" i="1"/>
  <c r="J854" i="1"/>
  <c r="J855" i="1"/>
  <c r="J856" i="1"/>
  <c r="J857" i="1"/>
  <c r="J858" i="1"/>
  <c r="J859" i="1"/>
  <c r="J860" i="1"/>
  <c r="J861" i="1"/>
  <c r="J862" i="1"/>
  <c r="J863" i="1"/>
  <c r="J864" i="1"/>
  <c r="J865" i="1"/>
  <c r="J866" i="1"/>
  <c r="J867" i="1"/>
  <c r="J868" i="1"/>
  <c r="J869" i="1"/>
  <c r="J870" i="1"/>
  <c r="J871" i="1"/>
  <c r="J872" i="1"/>
  <c r="J873" i="1"/>
  <c r="J874" i="1"/>
  <c r="J875" i="1"/>
  <c r="J876" i="1"/>
  <c r="J877" i="1"/>
  <c r="J878" i="1"/>
  <c r="J879" i="1"/>
  <c r="J880" i="1"/>
  <c r="J881" i="1"/>
  <c r="J882" i="1"/>
  <c r="J883" i="1"/>
  <c r="J884" i="1"/>
  <c r="J885" i="1"/>
  <c r="J886" i="1"/>
  <c r="J887" i="1"/>
  <c r="J888" i="1"/>
  <c r="J889" i="1"/>
  <c r="J890" i="1"/>
  <c r="J891" i="1"/>
  <c r="J892" i="1"/>
  <c r="J893" i="1"/>
  <c r="J894" i="1"/>
  <c r="J895" i="1"/>
  <c r="J896" i="1"/>
  <c r="J897" i="1"/>
  <c r="J898" i="1"/>
  <c r="J899" i="1"/>
  <c r="J900" i="1"/>
  <c r="J901" i="1"/>
  <c r="J902" i="1"/>
  <c r="J903" i="1"/>
  <c r="J904" i="1"/>
  <c r="J905" i="1"/>
  <c r="J906" i="1"/>
  <c r="J907" i="1"/>
  <c r="J908" i="1"/>
  <c r="J909" i="1"/>
  <c r="J910" i="1"/>
  <c r="J911" i="1"/>
  <c r="J912" i="1"/>
  <c r="J913" i="1"/>
  <c r="J914" i="1"/>
  <c r="J915" i="1"/>
  <c r="J916" i="1"/>
  <c r="J917" i="1"/>
  <c r="J918" i="1"/>
  <c r="J919" i="1"/>
  <c r="J920" i="1"/>
  <c r="J921" i="1"/>
  <c r="J922" i="1"/>
  <c r="J923" i="1"/>
  <c r="J924" i="1"/>
  <c r="J925" i="1"/>
  <c r="J926" i="1"/>
  <c r="J927" i="1"/>
  <c r="J928" i="1"/>
  <c r="J929" i="1"/>
  <c r="J930" i="1"/>
  <c r="J931" i="1"/>
  <c r="J932" i="1"/>
  <c r="J933" i="1"/>
  <c r="J934" i="1"/>
  <c r="J935" i="1"/>
  <c r="J936" i="1"/>
  <c r="J937" i="1"/>
  <c r="J938" i="1"/>
  <c r="J939" i="1"/>
  <c r="J940" i="1"/>
  <c r="J941" i="1"/>
  <c r="J942" i="1"/>
  <c r="J943" i="1"/>
  <c r="J944" i="1"/>
  <c r="J945" i="1"/>
  <c r="J946" i="1"/>
  <c r="J947" i="1"/>
  <c r="J948" i="1"/>
  <c r="J949" i="1"/>
  <c r="J950" i="1"/>
  <c r="J951" i="1"/>
  <c r="J952" i="1"/>
  <c r="J953" i="1"/>
  <c r="J954" i="1"/>
  <c r="J955" i="1"/>
  <c r="J956" i="1"/>
  <c r="J957" i="1"/>
  <c r="J958" i="1"/>
  <c r="J959" i="1"/>
  <c r="J960" i="1"/>
  <c r="J961" i="1"/>
  <c r="J962" i="1"/>
  <c r="J963" i="1"/>
  <c r="J964" i="1"/>
  <c r="J965" i="1"/>
  <c r="J966" i="1"/>
  <c r="J967" i="1"/>
  <c r="J968" i="1"/>
  <c r="J969" i="1"/>
  <c r="J970" i="1"/>
  <c r="J971" i="1"/>
  <c r="J972" i="1"/>
  <c r="J973" i="1"/>
  <c r="J974" i="1"/>
  <c r="J975" i="1"/>
  <c r="J976" i="1"/>
  <c r="J977" i="1"/>
  <c r="J978" i="1"/>
  <c r="J979" i="1"/>
  <c r="J980" i="1"/>
  <c r="J981" i="1"/>
  <c r="J982" i="1"/>
  <c r="J983" i="1"/>
  <c r="J984" i="1"/>
  <c r="J985" i="1"/>
  <c r="J986" i="1"/>
  <c r="J987" i="1"/>
  <c r="J988" i="1"/>
  <c r="J989" i="1"/>
  <c r="J990" i="1"/>
  <c r="J991" i="1"/>
  <c r="J992" i="1"/>
  <c r="J993" i="1"/>
  <c r="J994" i="1"/>
  <c r="J995" i="1"/>
  <c r="J996" i="1"/>
  <c r="J997" i="1"/>
  <c r="J998" i="1"/>
  <c r="J999" i="1"/>
  <c r="J1000" i="1"/>
  <c r="J1001" i="1"/>
  <c r="J1002" i="1"/>
  <c r="J1003" i="1"/>
  <c r="J1004" i="1"/>
  <c r="J1005" i="1"/>
  <c r="J1006" i="1"/>
  <c r="J1007" i="1"/>
  <c r="J1008" i="1"/>
  <c r="J1009" i="1"/>
  <c r="J1010" i="1"/>
  <c r="J1011" i="1"/>
  <c r="J1012" i="1"/>
  <c r="J1013" i="1"/>
  <c r="J1014" i="1"/>
  <c r="J1015" i="1"/>
  <c r="J1016" i="1"/>
  <c r="J1017" i="1"/>
  <c r="J1018" i="1"/>
  <c r="J1019" i="1"/>
  <c r="J1020" i="1"/>
  <c r="J1021" i="1"/>
  <c r="J1022" i="1"/>
  <c r="J1023" i="1"/>
  <c r="J1024" i="1"/>
  <c r="J1025" i="1"/>
  <c r="J1026" i="1"/>
  <c r="J1027" i="1"/>
  <c r="J1028" i="1"/>
  <c r="J1029" i="1"/>
  <c r="J1030" i="1"/>
  <c r="J1031" i="1"/>
  <c r="J1032" i="1"/>
  <c r="J1033" i="1"/>
  <c r="J1034" i="1"/>
  <c r="J1035" i="1"/>
  <c r="J1036" i="1"/>
  <c r="J1037" i="1"/>
  <c r="J1038" i="1"/>
  <c r="J1039" i="1"/>
  <c r="J1040" i="1"/>
  <c r="J1041" i="1"/>
  <c r="J1042" i="1"/>
  <c r="J1043" i="1"/>
  <c r="J1044" i="1"/>
  <c r="J1045" i="1"/>
  <c r="J1046" i="1"/>
  <c r="J1047" i="1"/>
  <c r="J1048" i="1"/>
  <c r="J1049" i="1"/>
  <c r="J1050" i="1"/>
  <c r="J1051" i="1"/>
  <c r="J1052" i="1"/>
  <c r="J1053" i="1"/>
  <c r="J1054" i="1"/>
  <c r="J1055" i="1"/>
  <c r="J1056" i="1"/>
  <c r="J1057" i="1"/>
  <c r="J1058" i="1"/>
  <c r="J1059" i="1"/>
  <c r="J1060" i="1"/>
  <c r="J1061" i="1"/>
  <c r="J1062" i="1"/>
  <c r="J1063" i="1"/>
  <c r="J1064" i="1"/>
  <c r="J1065" i="1"/>
  <c r="J1066" i="1"/>
  <c r="J1067" i="1"/>
  <c r="J1068" i="1"/>
  <c r="J1069" i="1"/>
  <c r="J1070" i="1"/>
  <c r="J1071" i="1"/>
  <c r="J1072" i="1"/>
  <c r="J1073" i="1"/>
  <c r="J1074" i="1"/>
  <c r="J1075" i="1"/>
  <c r="J1076" i="1"/>
  <c r="J1077" i="1"/>
  <c r="J1078" i="1"/>
  <c r="J1079" i="1"/>
  <c r="J1080" i="1"/>
  <c r="J1081" i="1"/>
  <c r="J1082" i="1"/>
  <c r="J1083" i="1"/>
  <c r="J1084" i="1"/>
  <c r="J1085" i="1"/>
  <c r="J1086" i="1"/>
  <c r="J1087" i="1"/>
  <c r="J1088" i="1"/>
  <c r="J1089" i="1"/>
  <c r="J1090" i="1"/>
  <c r="J1091" i="1"/>
  <c r="J1092" i="1"/>
  <c r="J1093" i="1"/>
  <c r="J1094" i="1"/>
  <c r="J1095" i="1"/>
  <c r="J1096" i="1"/>
  <c r="J1097" i="1"/>
  <c r="J1098" i="1"/>
  <c r="J1099" i="1"/>
  <c r="J1100" i="1"/>
  <c r="J1101" i="1"/>
  <c r="J1102" i="1"/>
  <c r="J1103" i="1"/>
  <c r="J1104" i="1"/>
  <c r="J1105" i="1"/>
  <c r="J1106" i="1"/>
  <c r="J1107" i="1"/>
  <c r="J1108" i="1"/>
  <c r="J1109" i="1"/>
  <c r="J1110" i="1"/>
  <c r="J1111" i="1"/>
  <c r="J1112" i="1"/>
  <c r="J1113" i="1"/>
  <c r="J1114" i="1"/>
  <c r="J1115" i="1"/>
  <c r="J1116" i="1"/>
  <c r="J1117" i="1"/>
  <c r="J1118" i="1"/>
  <c r="J1119" i="1"/>
  <c r="J1120" i="1"/>
  <c r="J1121" i="1"/>
  <c r="J1122" i="1"/>
  <c r="J1123" i="1"/>
  <c r="J1124" i="1"/>
  <c r="J1125" i="1"/>
  <c r="J1126" i="1"/>
  <c r="J1127" i="1"/>
  <c r="J1128" i="1"/>
  <c r="J1129" i="1"/>
  <c r="J1130" i="1"/>
  <c r="J1131" i="1"/>
  <c r="J1132" i="1"/>
  <c r="J1133" i="1"/>
  <c r="J1134" i="1"/>
  <c r="J1135" i="1"/>
  <c r="J1136" i="1"/>
  <c r="J1137" i="1"/>
  <c r="J1138" i="1"/>
  <c r="J1139" i="1"/>
  <c r="J1140" i="1"/>
  <c r="J1141" i="1"/>
  <c r="J1142" i="1"/>
  <c r="J1143" i="1"/>
  <c r="J1144" i="1"/>
  <c r="J1145" i="1"/>
  <c r="J1146" i="1"/>
  <c r="J1147" i="1"/>
  <c r="J1148" i="1"/>
  <c r="J1149" i="1"/>
  <c r="J1150" i="1"/>
  <c r="J1151" i="1"/>
  <c r="J1152" i="1"/>
  <c r="J1153" i="1"/>
  <c r="J1154" i="1"/>
  <c r="J1155" i="1"/>
  <c r="J1156" i="1"/>
  <c r="J1157" i="1"/>
  <c r="J1158" i="1"/>
  <c r="J1159" i="1"/>
  <c r="J1160" i="1"/>
  <c r="J1161" i="1"/>
  <c r="J1162" i="1"/>
  <c r="J1163" i="1"/>
  <c r="J1164" i="1"/>
  <c r="J1165" i="1"/>
  <c r="J1166" i="1"/>
  <c r="J1167" i="1"/>
  <c r="J1168" i="1"/>
  <c r="J1169" i="1"/>
  <c r="J1170" i="1"/>
  <c r="J1171" i="1"/>
  <c r="J1172" i="1"/>
  <c r="J1173" i="1"/>
  <c r="J1174" i="1"/>
  <c r="J1175" i="1"/>
  <c r="J1176" i="1"/>
  <c r="J1177" i="1"/>
  <c r="J1178" i="1"/>
  <c r="J1179" i="1"/>
  <c r="J1180" i="1"/>
  <c r="J1181" i="1"/>
  <c r="J1182" i="1"/>
  <c r="J1183" i="1"/>
  <c r="J1184" i="1"/>
  <c r="J1185" i="1"/>
  <c r="J1186" i="1"/>
  <c r="J1187" i="1"/>
  <c r="J1188" i="1"/>
  <c r="J1189" i="1"/>
  <c r="J1190" i="1"/>
  <c r="J1191" i="1"/>
  <c r="J1192" i="1"/>
  <c r="J1193" i="1"/>
  <c r="J1194" i="1"/>
  <c r="J1195" i="1"/>
  <c r="J1196" i="1"/>
  <c r="J1197" i="1"/>
  <c r="J1198" i="1"/>
  <c r="J1199" i="1"/>
  <c r="J1200" i="1"/>
  <c r="J1201" i="1"/>
  <c r="J1202" i="1"/>
  <c r="J1203" i="1"/>
  <c r="J1204" i="1"/>
  <c r="J1205" i="1"/>
  <c r="J1206" i="1"/>
  <c r="J1207" i="1"/>
  <c r="J1208" i="1"/>
  <c r="J1209" i="1"/>
  <c r="J1210" i="1"/>
  <c r="J1211" i="1"/>
  <c r="J1212" i="1"/>
  <c r="J1213" i="1"/>
  <c r="J1214" i="1"/>
  <c r="J1215" i="1"/>
  <c r="J1216" i="1"/>
  <c r="J1217" i="1"/>
  <c r="J1218" i="1"/>
  <c r="J1219" i="1"/>
  <c r="J1220" i="1"/>
  <c r="J1221" i="1"/>
  <c r="J1222" i="1"/>
  <c r="J1223" i="1"/>
  <c r="J1224" i="1"/>
  <c r="J1225" i="1"/>
  <c r="J1226" i="1"/>
  <c r="J1227" i="1"/>
  <c r="J1228" i="1"/>
  <c r="J1229" i="1"/>
  <c r="J1230" i="1"/>
  <c r="J1231" i="1"/>
  <c r="J1232" i="1"/>
  <c r="J1233" i="1"/>
  <c r="J1234" i="1"/>
  <c r="J1235" i="1"/>
  <c r="J1236" i="1"/>
  <c r="J1237" i="1"/>
  <c r="J1238" i="1"/>
  <c r="J1239" i="1"/>
  <c r="J1240" i="1"/>
  <c r="J1241" i="1"/>
  <c r="J1242" i="1"/>
  <c r="J1243" i="1"/>
  <c r="J1244" i="1"/>
  <c r="J1245" i="1"/>
  <c r="J1246" i="1"/>
  <c r="J1247" i="1"/>
  <c r="J1248" i="1"/>
  <c r="J1249" i="1"/>
  <c r="J1250" i="1"/>
  <c r="J1251" i="1"/>
  <c r="J1252" i="1"/>
  <c r="J1253" i="1"/>
  <c r="J1254" i="1"/>
  <c r="J1255" i="1"/>
  <c r="J1256" i="1"/>
  <c r="J1257" i="1"/>
  <c r="J1258" i="1"/>
  <c r="J1259" i="1"/>
  <c r="J1260" i="1"/>
  <c r="J1261" i="1"/>
  <c r="J1262" i="1"/>
  <c r="J1263" i="1"/>
  <c r="J1264" i="1"/>
  <c r="J1265" i="1"/>
  <c r="J1266" i="1"/>
  <c r="J1267" i="1"/>
  <c r="J1268" i="1"/>
  <c r="J1269" i="1"/>
  <c r="J1270" i="1"/>
  <c r="J1271" i="1"/>
  <c r="J1272" i="1"/>
  <c r="J1273" i="1"/>
  <c r="J1274" i="1"/>
  <c r="J1275" i="1"/>
  <c r="J1276" i="1"/>
  <c r="J1277" i="1"/>
  <c r="J1278" i="1"/>
  <c r="J1279" i="1"/>
  <c r="J1280" i="1"/>
  <c r="J1281" i="1"/>
  <c r="J1282" i="1"/>
  <c r="J1283" i="1"/>
  <c r="J1284" i="1"/>
  <c r="J1285" i="1"/>
  <c r="J1286" i="1"/>
  <c r="J1287" i="1"/>
  <c r="J1288" i="1"/>
  <c r="J1289" i="1"/>
  <c r="J1290" i="1"/>
  <c r="J1291" i="1"/>
  <c r="J1292" i="1"/>
  <c r="J1293" i="1"/>
  <c r="J1294" i="1"/>
  <c r="J1295" i="1"/>
  <c r="J1296" i="1"/>
  <c r="J1297" i="1"/>
  <c r="J1298" i="1"/>
  <c r="J1299" i="1"/>
  <c r="J1300" i="1"/>
  <c r="J1301" i="1"/>
  <c r="J1302" i="1"/>
  <c r="J1303" i="1"/>
  <c r="J1304" i="1"/>
  <c r="J1305" i="1"/>
  <c r="J1306" i="1"/>
  <c r="J1307" i="1"/>
  <c r="J1308" i="1"/>
  <c r="J1309" i="1"/>
  <c r="J1310" i="1"/>
  <c r="J1311" i="1"/>
  <c r="J1312" i="1"/>
  <c r="J1313" i="1"/>
  <c r="J1314" i="1"/>
  <c r="J1315" i="1"/>
  <c r="J1316" i="1"/>
  <c r="J1317" i="1"/>
  <c r="J1318" i="1"/>
  <c r="J1319" i="1"/>
  <c r="J1320" i="1"/>
  <c r="J1321" i="1"/>
  <c r="J1322" i="1"/>
  <c r="J1323" i="1"/>
  <c r="J1324" i="1"/>
  <c r="J1325" i="1"/>
  <c r="J1326" i="1"/>
  <c r="J1327" i="1"/>
  <c r="J1328" i="1"/>
  <c r="J1329" i="1"/>
  <c r="J1330" i="1"/>
  <c r="J1331" i="1"/>
  <c r="J1332" i="1"/>
  <c r="J1333" i="1"/>
  <c r="J1334" i="1"/>
  <c r="J1335" i="1"/>
  <c r="J1336" i="1"/>
  <c r="J1337" i="1"/>
  <c r="J1338" i="1"/>
  <c r="J1339" i="1"/>
  <c r="J1340" i="1"/>
  <c r="J1341" i="1"/>
  <c r="J1342" i="1"/>
  <c r="J1343" i="1"/>
  <c r="J1344" i="1"/>
  <c r="J1345" i="1"/>
  <c r="J1346" i="1"/>
  <c r="J1347" i="1"/>
  <c r="J1348" i="1"/>
  <c r="J1349" i="1"/>
  <c r="J1350" i="1"/>
  <c r="J1351" i="1"/>
  <c r="J1352" i="1"/>
  <c r="J1353" i="1"/>
  <c r="J1354" i="1"/>
  <c r="J1355" i="1"/>
  <c r="J1356" i="1"/>
  <c r="J1357" i="1"/>
  <c r="J1358" i="1"/>
  <c r="J1359" i="1"/>
  <c r="J1360" i="1"/>
  <c r="J1361" i="1"/>
  <c r="J1362" i="1"/>
  <c r="J1363" i="1"/>
  <c r="J1364" i="1"/>
  <c r="J1365" i="1"/>
  <c r="J1366" i="1"/>
  <c r="J1367" i="1"/>
  <c r="J1368" i="1"/>
  <c r="J1369" i="1"/>
  <c r="J1370" i="1"/>
  <c r="J1371" i="1"/>
  <c r="J1372" i="1"/>
  <c r="J1373" i="1"/>
  <c r="J1374" i="1"/>
  <c r="J1375" i="1"/>
  <c r="J1376" i="1"/>
  <c r="J1377" i="1"/>
  <c r="J1378" i="1"/>
  <c r="J1379" i="1"/>
  <c r="J1380" i="1"/>
  <c r="J1381" i="1"/>
  <c r="J1382" i="1"/>
  <c r="J1383" i="1"/>
  <c r="J1384" i="1"/>
  <c r="J1385" i="1"/>
  <c r="J1386" i="1"/>
  <c r="J1387" i="1"/>
  <c r="J1388" i="1"/>
  <c r="J1389" i="1"/>
  <c r="J1390" i="1"/>
  <c r="J1391" i="1"/>
  <c r="J1392" i="1"/>
  <c r="J1393" i="1"/>
  <c r="J1394" i="1"/>
  <c r="J1395" i="1"/>
  <c r="J1396" i="1"/>
  <c r="J1397" i="1"/>
  <c r="J1398" i="1"/>
  <c r="J1399" i="1"/>
  <c r="J1400" i="1"/>
  <c r="J1401" i="1"/>
  <c r="J1402" i="1"/>
  <c r="J1403" i="1"/>
  <c r="J1404" i="1"/>
  <c r="J1405" i="1"/>
  <c r="J1406" i="1"/>
  <c r="J1407" i="1"/>
  <c r="J1408" i="1"/>
  <c r="J1409" i="1"/>
  <c r="J1410" i="1"/>
  <c r="J1411" i="1"/>
  <c r="J1412" i="1"/>
  <c r="J1413" i="1"/>
  <c r="J1414" i="1"/>
  <c r="J1415" i="1"/>
  <c r="J1416" i="1"/>
  <c r="J1417" i="1"/>
  <c r="J1418" i="1"/>
  <c r="J1419" i="1"/>
  <c r="J1420" i="1"/>
  <c r="J1421" i="1"/>
  <c r="J1422" i="1"/>
  <c r="J1423" i="1"/>
  <c r="J1424" i="1"/>
  <c r="J1425" i="1"/>
  <c r="J1426" i="1"/>
  <c r="J1427" i="1"/>
  <c r="J1428" i="1"/>
  <c r="J1429" i="1"/>
  <c r="J1430" i="1"/>
  <c r="J1431" i="1"/>
  <c r="J1432" i="1"/>
  <c r="J1433" i="1"/>
  <c r="J1434" i="1"/>
  <c r="J1435" i="1"/>
  <c r="J1436" i="1"/>
  <c r="J1437" i="1"/>
  <c r="J1438" i="1"/>
  <c r="J1439" i="1"/>
  <c r="J1440" i="1"/>
  <c r="J1441" i="1"/>
  <c r="J1442" i="1"/>
  <c r="J1443" i="1"/>
  <c r="J1444" i="1"/>
  <c r="J1445" i="1"/>
  <c r="J1446" i="1"/>
  <c r="J1447" i="1"/>
  <c r="J1448" i="1"/>
  <c r="J1449" i="1"/>
  <c r="J1450" i="1"/>
  <c r="J1451" i="1"/>
  <c r="J1452" i="1"/>
  <c r="J1453" i="1"/>
  <c r="J1454" i="1"/>
  <c r="J1455" i="1"/>
  <c r="J1456" i="1"/>
  <c r="J1457" i="1"/>
  <c r="J1458" i="1"/>
  <c r="J1459" i="1"/>
  <c r="J1460" i="1"/>
  <c r="J1461" i="1"/>
  <c r="J1462" i="1"/>
  <c r="J1463" i="1"/>
  <c r="J1464" i="1"/>
  <c r="J1465" i="1"/>
  <c r="J1466" i="1"/>
  <c r="J1467" i="1"/>
  <c r="J1468" i="1"/>
  <c r="J1469" i="1"/>
  <c r="J1470" i="1"/>
  <c r="J1471" i="1"/>
  <c r="J1472" i="1"/>
  <c r="J1473" i="1"/>
  <c r="J1474" i="1"/>
  <c r="J1475" i="1"/>
  <c r="J1476" i="1"/>
  <c r="J1477" i="1"/>
  <c r="J1478" i="1"/>
  <c r="J1479" i="1"/>
  <c r="J1480" i="1"/>
  <c r="J1481" i="1"/>
  <c r="J1482" i="1"/>
  <c r="J1483" i="1"/>
  <c r="J1484" i="1"/>
  <c r="J1485" i="1"/>
  <c r="J1486" i="1"/>
  <c r="J1487" i="1"/>
  <c r="J1488" i="1"/>
  <c r="J1489" i="1"/>
  <c r="J1490" i="1"/>
  <c r="J1491" i="1"/>
  <c r="J1492" i="1"/>
  <c r="J1493" i="1"/>
  <c r="J1494" i="1"/>
  <c r="J1495" i="1"/>
  <c r="J1496" i="1"/>
  <c r="J1497" i="1"/>
  <c r="J1498" i="1"/>
  <c r="J1499" i="1"/>
  <c r="J1500" i="1"/>
  <c r="J1501" i="1"/>
  <c r="J1502" i="1"/>
  <c r="J1503" i="1"/>
  <c r="J1504" i="1"/>
  <c r="J1505" i="1"/>
  <c r="J1506" i="1"/>
  <c r="J1507" i="1"/>
  <c r="J1508" i="1"/>
  <c r="J1509" i="1"/>
  <c r="J1510" i="1"/>
  <c r="J1511" i="1"/>
  <c r="J1512" i="1"/>
  <c r="J1513" i="1"/>
  <c r="J1514" i="1"/>
  <c r="J1515" i="1"/>
  <c r="J1516" i="1"/>
  <c r="J1517" i="1"/>
  <c r="J1518" i="1"/>
  <c r="J1519" i="1"/>
  <c r="J1520" i="1"/>
  <c r="J1521" i="1"/>
  <c r="J1522" i="1"/>
  <c r="J1523" i="1"/>
  <c r="J1524" i="1"/>
  <c r="J1525" i="1"/>
  <c r="J1526" i="1"/>
  <c r="J1527" i="1"/>
  <c r="J1528" i="1"/>
  <c r="J1529" i="1"/>
  <c r="J1530" i="1"/>
  <c r="J1531" i="1"/>
  <c r="J1532" i="1"/>
  <c r="J1533" i="1"/>
  <c r="J1534" i="1"/>
  <c r="J1535" i="1"/>
  <c r="J1536" i="1"/>
  <c r="J1537" i="1"/>
  <c r="J1538" i="1"/>
  <c r="J1539" i="1"/>
  <c r="J1540" i="1"/>
  <c r="J1541" i="1"/>
  <c r="J1542" i="1"/>
  <c r="J1543" i="1"/>
  <c r="J1544" i="1"/>
  <c r="J1545" i="1"/>
  <c r="J1546" i="1"/>
  <c r="J1547" i="1"/>
  <c r="J1548" i="1"/>
  <c r="J1549" i="1"/>
  <c r="J1550" i="1"/>
  <c r="J1551" i="1"/>
  <c r="J1552" i="1"/>
  <c r="J1553" i="1"/>
  <c r="J1554" i="1"/>
  <c r="J1555" i="1"/>
  <c r="J1556" i="1"/>
  <c r="J1557" i="1"/>
  <c r="J1558" i="1"/>
  <c r="J1559" i="1"/>
  <c r="J1560" i="1"/>
  <c r="J1561" i="1"/>
  <c r="J1562" i="1"/>
  <c r="J1563" i="1"/>
  <c r="J1564" i="1"/>
  <c r="J1565" i="1"/>
  <c r="J1566" i="1"/>
  <c r="J1567" i="1"/>
  <c r="J1568" i="1"/>
  <c r="J1569" i="1"/>
  <c r="J1570" i="1"/>
  <c r="J1571" i="1"/>
  <c r="J1572" i="1"/>
  <c r="J1573" i="1"/>
  <c r="J1574" i="1"/>
  <c r="J1575" i="1"/>
  <c r="J1576" i="1"/>
  <c r="J1577" i="1"/>
  <c r="J1578" i="1"/>
  <c r="J1579" i="1"/>
  <c r="J1580" i="1"/>
  <c r="J1581" i="1"/>
  <c r="J1582" i="1"/>
  <c r="J1583" i="1"/>
  <c r="J1584" i="1"/>
  <c r="J1585" i="1"/>
  <c r="J1586" i="1"/>
  <c r="J1587" i="1"/>
  <c r="J1588" i="1"/>
  <c r="J1589" i="1"/>
  <c r="J1590" i="1"/>
  <c r="J1591" i="1"/>
  <c r="J1592" i="1"/>
  <c r="J1593" i="1"/>
  <c r="J1594" i="1"/>
  <c r="J1595" i="1"/>
  <c r="J1596" i="1"/>
  <c r="J1597" i="1"/>
  <c r="J1598" i="1"/>
  <c r="J1599" i="1"/>
  <c r="J1600" i="1"/>
  <c r="J1601" i="1"/>
  <c r="J1602" i="1"/>
  <c r="J1603" i="1"/>
  <c r="J1604" i="1"/>
  <c r="J1605" i="1"/>
  <c r="J1606" i="1"/>
  <c r="J1607" i="1"/>
  <c r="J1608" i="1"/>
  <c r="J1609" i="1"/>
  <c r="J1610" i="1"/>
  <c r="J1611" i="1"/>
  <c r="J1612" i="1"/>
  <c r="J1613" i="1"/>
  <c r="J1614" i="1"/>
  <c r="J1615" i="1"/>
  <c r="J1616" i="1"/>
  <c r="J1617" i="1"/>
  <c r="J1618" i="1"/>
  <c r="J1619" i="1"/>
  <c r="J1620" i="1"/>
  <c r="J1621" i="1"/>
  <c r="J1622" i="1"/>
  <c r="J1623" i="1"/>
  <c r="J1624" i="1"/>
  <c r="J1625" i="1"/>
  <c r="J1626" i="1"/>
  <c r="J1627" i="1"/>
  <c r="J1628" i="1"/>
  <c r="J1629" i="1"/>
  <c r="J1630" i="1"/>
  <c r="J1631" i="1"/>
  <c r="J1632" i="1"/>
  <c r="J1633" i="1"/>
  <c r="J1634" i="1"/>
  <c r="J1635" i="1"/>
  <c r="J1636" i="1"/>
  <c r="J1637" i="1"/>
  <c r="J1638" i="1"/>
  <c r="J1639" i="1"/>
  <c r="J1640" i="1"/>
  <c r="J1641" i="1"/>
  <c r="J1642" i="1"/>
  <c r="J1643" i="1"/>
  <c r="J1644" i="1"/>
  <c r="J1645" i="1"/>
  <c r="J1646" i="1"/>
  <c r="J1647" i="1"/>
  <c r="J1648" i="1"/>
  <c r="J1649" i="1"/>
  <c r="J1650" i="1"/>
  <c r="J1651" i="1"/>
  <c r="J1652" i="1"/>
  <c r="J1653" i="1"/>
  <c r="J1654" i="1"/>
  <c r="J1655" i="1"/>
  <c r="J1656" i="1"/>
  <c r="J1657" i="1"/>
  <c r="J1658" i="1"/>
  <c r="J1659" i="1"/>
  <c r="J1660" i="1"/>
  <c r="J1661" i="1"/>
  <c r="J1662" i="1"/>
  <c r="J1663" i="1"/>
  <c r="J1664" i="1"/>
  <c r="J1665" i="1"/>
  <c r="J1666" i="1"/>
  <c r="J1667" i="1"/>
  <c r="J1668" i="1"/>
  <c r="J1669" i="1"/>
  <c r="J1670" i="1"/>
  <c r="J1671" i="1"/>
  <c r="J1672" i="1"/>
  <c r="J1673" i="1"/>
  <c r="J1674" i="1"/>
  <c r="J1675" i="1"/>
  <c r="J1676" i="1"/>
  <c r="J1677" i="1"/>
  <c r="J1678" i="1"/>
  <c r="J1679" i="1"/>
  <c r="J1680" i="1"/>
  <c r="J1681" i="1"/>
  <c r="J1682" i="1"/>
  <c r="J1683" i="1"/>
  <c r="J1684" i="1"/>
  <c r="J1685" i="1"/>
  <c r="J1686" i="1"/>
  <c r="J1687" i="1"/>
  <c r="J1688" i="1"/>
  <c r="J1689" i="1"/>
  <c r="J1690" i="1"/>
  <c r="J1691" i="1"/>
  <c r="J1692" i="1"/>
  <c r="J1693" i="1"/>
  <c r="J1694" i="1"/>
  <c r="J1695" i="1"/>
  <c r="J1696" i="1"/>
  <c r="J1697" i="1"/>
  <c r="J1698" i="1"/>
  <c r="J1699" i="1"/>
  <c r="J1700" i="1"/>
  <c r="J1701" i="1"/>
  <c r="J1702" i="1"/>
  <c r="J1703" i="1"/>
  <c r="J1704" i="1"/>
  <c r="J1705" i="1"/>
  <c r="J1706" i="1"/>
  <c r="J1707" i="1"/>
  <c r="J1708" i="1"/>
  <c r="J1709" i="1"/>
  <c r="J1710" i="1"/>
  <c r="J1711" i="1"/>
  <c r="J1712" i="1"/>
  <c r="J1713" i="1"/>
  <c r="J1714" i="1"/>
  <c r="J1715" i="1"/>
  <c r="J1716" i="1"/>
  <c r="J1717" i="1"/>
  <c r="J1718" i="1"/>
  <c r="J1719" i="1"/>
  <c r="J1720" i="1"/>
  <c r="J1721" i="1"/>
  <c r="J1722" i="1"/>
  <c r="J1723" i="1"/>
  <c r="J1724" i="1"/>
  <c r="J1725" i="1"/>
  <c r="J1726" i="1"/>
  <c r="J1727" i="1"/>
  <c r="J1728" i="1"/>
  <c r="J1729" i="1"/>
  <c r="J1730" i="1"/>
  <c r="J1731" i="1"/>
  <c r="J1732" i="1"/>
  <c r="J1733" i="1"/>
  <c r="J1734" i="1"/>
  <c r="J1735" i="1"/>
  <c r="J1736" i="1"/>
  <c r="J1737" i="1"/>
  <c r="J1738" i="1"/>
  <c r="J1739" i="1"/>
  <c r="J1740" i="1"/>
  <c r="J1741" i="1"/>
  <c r="J1742" i="1"/>
  <c r="J1743" i="1"/>
  <c r="J1744" i="1"/>
  <c r="J1745" i="1"/>
  <c r="J1746" i="1"/>
  <c r="J1747" i="1"/>
  <c r="J1748" i="1"/>
  <c r="J1749" i="1"/>
  <c r="J1750" i="1"/>
  <c r="J1751" i="1"/>
  <c r="J1752" i="1"/>
  <c r="J1753" i="1"/>
  <c r="J1754" i="1"/>
  <c r="J1755" i="1"/>
  <c r="J1756" i="1"/>
  <c r="J1757" i="1"/>
  <c r="J1758" i="1"/>
  <c r="J1759" i="1"/>
  <c r="J1760" i="1"/>
  <c r="J1761" i="1"/>
  <c r="J1762" i="1"/>
  <c r="J1763" i="1"/>
  <c r="J1764" i="1"/>
  <c r="J1765" i="1"/>
  <c r="J1766" i="1"/>
  <c r="J1767" i="1"/>
  <c r="J1768" i="1"/>
  <c r="J1769" i="1"/>
  <c r="J1770" i="1"/>
  <c r="J1771" i="1"/>
  <c r="J1772" i="1"/>
  <c r="J1773" i="1"/>
  <c r="J1774" i="1"/>
  <c r="J1775" i="1"/>
  <c r="J1776" i="1"/>
  <c r="J1777" i="1"/>
  <c r="J1778" i="1"/>
  <c r="J1779" i="1"/>
  <c r="J1780" i="1"/>
  <c r="J1781" i="1"/>
  <c r="J1782" i="1"/>
  <c r="J1783" i="1"/>
  <c r="J1784" i="1"/>
  <c r="J1785" i="1"/>
  <c r="J1786" i="1"/>
  <c r="J1787" i="1"/>
  <c r="J1788" i="1"/>
  <c r="J1789" i="1"/>
  <c r="J1790" i="1"/>
  <c r="J1791" i="1"/>
  <c r="J1792" i="1"/>
  <c r="J1793" i="1"/>
  <c r="J1794" i="1"/>
  <c r="J1795" i="1"/>
  <c r="J1796" i="1"/>
  <c r="J1797" i="1"/>
  <c r="J1798" i="1"/>
  <c r="J1799" i="1"/>
  <c r="J1800" i="1"/>
  <c r="J1801" i="1"/>
  <c r="J1802" i="1"/>
  <c r="J1803" i="1"/>
  <c r="J1804" i="1"/>
  <c r="J1805" i="1"/>
  <c r="J1806" i="1"/>
  <c r="J1807" i="1"/>
  <c r="J1808" i="1"/>
  <c r="J1809" i="1"/>
  <c r="J1810" i="1"/>
  <c r="J1811" i="1"/>
  <c r="J1812" i="1"/>
  <c r="J1813" i="1"/>
  <c r="J1814" i="1"/>
  <c r="J1815" i="1"/>
  <c r="J1816" i="1"/>
  <c r="J1817" i="1"/>
  <c r="J1818" i="1"/>
  <c r="J1819" i="1"/>
  <c r="J1820" i="1"/>
  <c r="J1821" i="1"/>
  <c r="J1822" i="1"/>
  <c r="J1823" i="1"/>
  <c r="J1824" i="1"/>
  <c r="J1825" i="1"/>
  <c r="J1826" i="1"/>
  <c r="J1827" i="1"/>
  <c r="J1828" i="1"/>
  <c r="J1829" i="1"/>
  <c r="J1830" i="1"/>
  <c r="J1831" i="1"/>
  <c r="J1832" i="1"/>
  <c r="J1833" i="1"/>
  <c r="J1834" i="1"/>
  <c r="J1835" i="1"/>
  <c r="J1836" i="1"/>
  <c r="J1837" i="1"/>
  <c r="J1838" i="1"/>
  <c r="J1839" i="1"/>
  <c r="J1840" i="1"/>
  <c r="J1841" i="1"/>
  <c r="J1842" i="1"/>
  <c r="J1843" i="1"/>
  <c r="J1844" i="1"/>
  <c r="J1845" i="1"/>
  <c r="J1846" i="1"/>
  <c r="J1847" i="1"/>
  <c r="J1848" i="1"/>
  <c r="J1849" i="1"/>
  <c r="J1850" i="1"/>
  <c r="J1851" i="1"/>
  <c r="J1852" i="1"/>
  <c r="J1853" i="1"/>
  <c r="J1854" i="1"/>
  <c r="J1855" i="1"/>
  <c r="J1856" i="1"/>
  <c r="J1857" i="1"/>
  <c r="J1858" i="1"/>
  <c r="J1859" i="1"/>
  <c r="J1860" i="1"/>
  <c r="J1861" i="1"/>
  <c r="J1862" i="1"/>
  <c r="J1863" i="1"/>
  <c r="J1864" i="1"/>
  <c r="J1865" i="1"/>
  <c r="J1866" i="1"/>
  <c r="J1867" i="1"/>
  <c r="J1868" i="1"/>
  <c r="J1869" i="1"/>
  <c r="J1870" i="1"/>
  <c r="J1871" i="1"/>
  <c r="J1872" i="1"/>
  <c r="J1873" i="1"/>
  <c r="J1874" i="1"/>
  <c r="J1875" i="1"/>
  <c r="J1876" i="1"/>
  <c r="J1877" i="1"/>
  <c r="J1878" i="1"/>
  <c r="J1879" i="1"/>
  <c r="J1880" i="1"/>
  <c r="J1881" i="1"/>
  <c r="J1882" i="1"/>
  <c r="J1883" i="1"/>
  <c r="J1884" i="1"/>
  <c r="J1885" i="1"/>
  <c r="J1886" i="1"/>
  <c r="J1887" i="1"/>
  <c r="J1888" i="1"/>
  <c r="J1889" i="1"/>
  <c r="J1890" i="1"/>
  <c r="J1891" i="1"/>
  <c r="J1892" i="1"/>
  <c r="J1893" i="1"/>
  <c r="J1894" i="1"/>
  <c r="J1895" i="1"/>
  <c r="J1896" i="1"/>
  <c r="J1897" i="1"/>
  <c r="J1898" i="1"/>
  <c r="J1899" i="1"/>
  <c r="J1900" i="1"/>
  <c r="J1901" i="1"/>
  <c r="J1902" i="1"/>
  <c r="J1903" i="1"/>
  <c r="J1904" i="1"/>
  <c r="J1905" i="1"/>
  <c r="J1906" i="1"/>
  <c r="J1907" i="1"/>
  <c r="J1908" i="1"/>
  <c r="J1909" i="1"/>
  <c r="J1910" i="1"/>
  <c r="J1911" i="1"/>
  <c r="J1912" i="1"/>
  <c r="J1913" i="1"/>
  <c r="J1914" i="1"/>
  <c r="J1915" i="1"/>
  <c r="J1916" i="1"/>
  <c r="J1917" i="1"/>
  <c r="J1918" i="1"/>
  <c r="J1919" i="1"/>
  <c r="J1920" i="1"/>
  <c r="J1921" i="1"/>
  <c r="J1922" i="1"/>
  <c r="J1923" i="1"/>
  <c r="J1924" i="1"/>
  <c r="J1925" i="1"/>
  <c r="J1926" i="1"/>
  <c r="J1927" i="1"/>
  <c r="J1928" i="1"/>
  <c r="J1929" i="1"/>
  <c r="J1930" i="1"/>
  <c r="J1931" i="1"/>
  <c r="J1932" i="1"/>
  <c r="J1933" i="1"/>
  <c r="J1934" i="1"/>
  <c r="J1935" i="1"/>
  <c r="J1936" i="1"/>
  <c r="J1937" i="1"/>
  <c r="J1938" i="1"/>
  <c r="J1939" i="1"/>
  <c r="J1940" i="1"/>
  <c r="J1941" i="1"/>
  <c r="J1942" i="1"/>
  <c r="J1943" i="1"/>
  <c r="J1944" i="1"/>
  <c r="J1945" i="1"/>
  <c r="J1946" i="1"/>
  <c r="J1947" i="1"/>
  <c r="J1948" i="1"/>
  <c r="J1949" i="1"/>
  <c r="J1950" i="1"/>
  <c r="J1951" i="1"/>
  <c r="J1952" i="1"/>
  <c r="J1953" i="1"/>
  <c r="J1954" i="1"/>
  <c r="J1955" i="1"/>
  <c r="J1956" i="1"/>
  <c r="J1957" i="1"/>
  <c r="J1958" i="1"/>
  <c r="J1959" i="1"/>
  <c r="J1960" i="1"/>
  <c r="J1961" i="1"/>
  <c r="J1962" i="1"/>
  <c r="J1963" i="1"/>
  <c r="J1964" i="1"/>
  <c r="J1965" i="1"/>
  <c r="J1966" i="1"/>
  <c r="J1967" i="1"/>
  <c r="J1968" i="1"/>
  <c r="J1969" i="1"/>
  <c r="J1970" i="1"/>
  <c r="J1971" i="1"/>
  <c r="J1972" i="1"/>
  <c r="J1973" i="1"/>
  <c r="J1974" i="1"/>
  <c r="J1975" i="1"/>
  <c r="J1976" i="1"/>
  <c r="J1977" i="1"/>
  <c r="J1978" i="1"/>
  <c r="J1979" i="1"/>
  <c r="J1980" i="1"/>
  <c r="J1981" i="1"/>
  <c r="J1982" i="1"/>
  <c r="J1983" i="1"/>
  <c r="J1984" i="1"/>
  <c r="J1985" i="1"/>
  <c r="J1986" i="1"/>
  <c r="J1987" i="1"/>
  <c r="J1988" i="1"/>
  <c r="J1989" i="1"/>
  <c r="J1990" i="1"/>
  <c r="J1991" i="1"/>
  <c r="J1992" i="1"/>
  <c r="J1993" i="1"/>
  <c r="J1994" i="1"/>
  <c r="J1995" i="1"/>
  <c r="J1996" i="1"/>
  <c r="J1997" i="1"/>
  <c r="J1998" i="1"/>
  <c r="J1999" i="1"/>
  <c r="J2000" i="1"/>
  <c r="J2001" i="1"/>
  <c r="J2002" i="1"/>
  <c r="J2003" i="1"/>
  <c r="J2004" i="1"/>
  <c r="J2005" i="1"/>
  <c r="J2006" i="1"/>
  <c r="J2007" i="1"/>
  <c r="J2008" i="1"/>
  <c r="J2009" i="1"/>
  <c r="J2010" i="1"/>
  <c r="J2011" i="1"/>
  <c r="J2012" i="1"/>
  <c r="J2013" i="1"/>
  <c r="J2014" i="1"/>
  <c r="J2015" i="1"/>
  <c r="J2016" i="1"/>
  <c r="J2017" i="1"/>
  <c r="J2018" i="1"/>
  <c r="J2019" i="1"/>
  <c r="J2020" i="1"/>
  <c r="J2021" i="1"/>
  <c r="J2022" i="1"/>
  <c r="J2023" i="1"/>
  <c r="J2024" i="1"/>
  <c r="J2025" i="1"/>
  <c r="J2026" i="1"/>
  <c r="J2027" i="1"/>
  <c r="J2028" i="1"/>
  <c r="J2029" i="1"/>
  <c r="J2030" i="1"/>
  <c r="J2031" i="1"/>
  <c r="J2032" i="1"/>
  <c r="J2033" i="1"/>
  <c r="J2034" i="1"/>
  <c r="J2035" i="1"/>
  <c r="J2036" i="1"/>
  <c r="J2037" i="1"/>
  <c r="J2038" i="1"/>
  <c r="J2039" i="1"/>
  <c r="J2040" i="1"/>
  <c r="J2041" i="1"/>
  <c r="J2042" i="1"/>
  <c r="J2043" i="1"/>
  <c r="J2044" i="1"/>
  <c r="J2045" i="1"/>
  <c r="J2046" i="1"/>
  <c r="J2047" i="1"/>
  <c r="J2048" i="1"/>
  <c r="J2049" i="1"/>
  <c r="J2050" i="1"/>
  <c r="J2051" i="1"/>
  <c r="J2052" i="1"/>
  <c r="J2053" i="1"/>
  <c r="J2054" i="1"/>
  <c r="J2055" i="1"/>
  <c r="J2056" i="1"/>
  <c r="J2057" i="1"/>
  <c r="J2058" i="1"/>
  <c r="J2059" i="1"/>
  <c r="J2060" i="1"/>
  <c r="J2061" i="1"/>
  <c r="J2062" i="1"/>
  <c r="J2063" i="1"/>
  <c r="J2064" i="1"/>
  <c r="J2065" i="1"/>
  <c r="J2066" i="1"/>
  <c r="J2067" i="1"/>
  <c r="J2068" i="1"/>
  <c r="J2069" i="1"/>
  <c r="J2070" i="1"/>
  <c r="J2071" i="1"/>
  <c r="J2072" i="1"/>
  <c r="J2073" i="1"/>
  <c r="J2074" i="1"/>
  <c r="J2075" i="1"/>
  <c r="J2076" i="1"/>
  <c r="J2077" i="1"/>
  <c r="J2078" i="1"/>
  <c r="J2079" i="1"/>
  <c r="J2080" i="1"/>
  <c r="J2081" i="1"/>
  <c r="J2082" i="1"/>
  <c r="J2083" i="1"/>
  <c r="J2084" i="1"/>
  <c r="J2085" i="1"/>
  <c r="J2086" i="1"/>
  <c r="J2087" i="1"/>
  <c r="J2088" i="1"/>
  <c r="J2089" i="1"/>
  <c r="J2090" i="1"/>
  <c r="J2091" i="1"/>
  <c r="J2092" i="1"/>
  <c r="J2093" i="1"/>
  <c r="J2094" i="1"/>
  <c r="J2095" i="1"/>
  <c r="J2096" i="1"/>
  <c r="J2097" i="1"/>
  <c r="J2098" i="1"/>
  <c r="J2099" i="1"/>
  <c r="J2100" i="1"/>
  <c r="J2101" i="1"/>
  <c r="J2102" i="1"/>
  <c r="J2103" i="1"/>
  <c r="J2104" i="1"/>
  <c r="J2105" i="1"/>
  <c r="J2106" i="1"/>
  <c r="J2107" i="1"/>
  <c r="J2108" i="1"/>
  <c r="J2109" i="1"/>
  <c r="J2110" i="1"/>
  <c r="J2111" i="1"/>
  <c r="J2112" i="1"/>
  <c r="J2113" i="1"/>
  <c r="J2114" i="1"/>
  <c r="J2115" i="1"/>
  <c r="J2116" i="1"/>
  <c r="J2117" i="1"/>
  <c r="J2118" i="1"/>
  <c r="J2119" i="1"/>
  <c r="J2120" i="1"/>
  <c r="J2121" i="1"/>
  <c r="J2122" i="1"/>
  <c r="J2123" i="1"/>
  <c r="J2124" i="1"/>
  <c r="J2125" i="1"/>
  <c r="J2126" i="1"/>
  <c r="J2127" i="1"/>
  <c r="J2128" i="1"/>
  <c r="J2129" i="1"/>
  <c r="J2130" i="1"/>
  <c r="J2131" i="1"/>
  <c r="J2132" i="1"/>
  <c r="J2133" i="1"/>
  <c r="J2134" i="1"/>
  <c r="J2135" i="1"/>
  <c r="J2136" i="1"/>
  <c r="J2137" i="1"/>
  <c r="J2138" i="1"/>
  <c r="J2139" i="1"/>
  <c r="J2140" i="1"/>
  <c r="J2141" i="1"/>
  <c r="J2142" i="1"/>
  <c r="J2143" i="1"/>
  <c r="J2144" i="1"/>
  <c r="J2145" i="1"/>
  <c r="J2146" i="1"/>
  <c r="J2147" i="1"/>
  <c r="J2148" i="1"/>
  <c r="J2149" i="1"/>
  <c r="J2150" i="1"/>
  <c r="J2151" i="1"/>
  <c r="J2152" i="1"/>
  <c r="J2153" i="1"/>
  <c r="J2154" i="1"/>
  <c r="J2155" i="1"/>
  <c r="J2156" i="1"/>
  <c r="J2157" i="1"/>
  <c r="J2158" i="1"/>
  <c r="J2159" i="1"/>
  <c r="J2160" i="1"/>
  <c r="J2161" i="1"/>
  <c r="J2162" i="1"/>
  <c r="J2163" i="1"/>
  <c r="J2164" i="1"/>
  <c r="J2165" i="1"/>
  <c r="J2166" i="1"/>
  <c r="J2167" i="1"/>
  <c r="J2168" i="1"/>
  <c r="J2169" i="1"/>
  <c r="J2170" i="1"/>
  <c r="J2171" i="1"/>
  <c r="J2172" i="1"/>
  <c r="J2173" i="1"/>
  <c r="J2174" i="1"/>
  <c r="J2175" i="1"/>
  <c r="J2176" i="1"/>
  <c r="J2177" i="1"/>
  <c r="J2178" i="1"/>
  <c r="J2179" i="1"/>
  <c r="J2180" i="1"/>
  <c r="J2181" i="1"/>
  <c r="J2182" i="1"/>
  <c r="J2183" i="1"/>
  <c r="J2184" i="1"/>
  <c r="J2185" i="1"/>
  <c r="J2186" i="1"/>
  <c r="J2187" i="1"/>
  <c r="J2188" i="1"/>
  <c r="J2189" i="1"/>
  <c r="J2190" i="1"/>
  <c r="J2191" i="1"/>
  <c r="J2192" i="1"/>
  <c r="J2193" i="1"/>
  <c r="J2194" i="1"/>
  <c r="J2195" i="1"/>
  <c r="J2196" i="1"/>
  <c r="J2197" i="1"/>
  <c r="J2198" i="1"/>
  <c r="J2199" i="1"/>
  <c r="J2200" i="1"/>
  <c r="J2201" i="1"/>
  <c r="J2202" i="1"/>
  <c r="J2203" i="1"/>
  <c r="J2204" i="1"/>
  <c r="J2205" i="1"/>
  <c r="J2206" i="1"/>
  <c r="J2207" i="1"/>
  <c r="J2208" i="1"/>
  <c r="J2209" i="1"/>
  <c r="J2210" i="1"/>
  <c r="J2211" i="1"/>
  <c r="J2212" i="1"/>
  <c r="J2213" i="1"/>
  <c r="J2214" i="1"/>
  <c r="J2215" i="1"/>
  <c r="J2216" i="1"/>
  <c r="J2217" i="1"/>
  <c r="J2218" i="1"/>
  <c r="J2219" i="1"/>
  <c r="J2220" i="1"/>
  <c r="J2221" i="1"/>
  <c r="J2222" i="1"/>
  <c r="J2223" i="1"/>
  <c r="J2224" i="1"/>
  <c r="J2225" i="1"/>
  <c r="J2226" i="1"/>
  <c r="J2227" i="1"/>
  <c r="J2228" i="1"/>
  <c r="J2229" i="1"/>
  <c r="J2230" i="1"/>
  <c r="J2231" i="1"/>
  <c r="J2232" i="1"/>
  <c r="J2233" i="1"/>
  <c r="J2234" i="1"/>
  <c r="J2235" i="1"/>
  <c r="J2236" i="1"/>
  <c r="J2237" i="1"/>
  <c r="J2238" i="1"/>
  <c r="J2239" i="1"/>
  <c r="J2240" i="1"/>
  <c r="J2241" i="1"/>
  <c r="J2242" i="1"/>
  <c r="J2243" i="1"/>
  <c r="J2244" i="1"/>
  <c r="J2245" i="1"/>
  <c r="J2246" i="1"/>
  <c r="J2247" i="1"/>
  <c r="J2248" i="1"/>
  <c r="J2249" i="1"/>
  <c r="J2250" i="1"/>
  <c r="J2251" i="1"/>
  <c r="J2252" i="1"/>
  <c r="J2253" i="1"/>
  <c r="J2254" i="1"/>
  <c r="J2255" i="1"/>
  <c r="J2256" i="1"/>
  <c r="J2257" i="1"/>
  <c r="J2258" i="1"/>
  <c r="J2259" i="1"/>
  <c r="J2260" i="1"/>
  <c r="J2261" i="1"/>
  <c r="J2262" i="1"/>
  <c r="J2263" i="1"/>
  <c r="J2264" i="1"/>
  <c r="J2265" i="1"/>
  <c r="J2266" i="1"/>
  <c r="J2267" i="1"/>
  <c r="J2268" i="1"/>
  <c r="J2269" i="1"/>
  <c r="J2270" i="1"/>
  <c r="J2271" i="1"/>
  <c r="J2272" i="1"/>
  <c r="J2273" i="1"/>
  <c r="J2274" i="1"/>
  <c r="J2275" i="1"/>
  <c r="J2276" i="1"/>
  <c r="J2277" i="1"/>
  <c r="J2278" i="1"/>
  <c r="J2279" i="1"/>
  <c r="J2280" i="1"/>
  <c r="J2281" i="1"/>
  <c r="J2282" i="1"/>
  <c r="J2283" i="1"/>
  <c r="J2284" i="1"/>
  <c r="J2285" i="1"/>
  <c r="J2286" i="1"/>
  <c r="J2287" i="1"/>
  <c r="J2288" i="1"/>
  <c r="J2289" i="1"/>
  <c r="J2290" i="1"/>
  <c r="J2291" i="1"/>
  <c r="J2292" i="1"/>
  <c r="J2293" i="1"/>
  <c r="J2294" i="1"/>
  <c r="J2295" i="1"/>
  <c r="J2296" i="1"/>
  <c r="J2297" i="1"/>
  <c r="J2298" i="1"/>
  <c r="J2299" i="1"/>
  <c r="J2300" i="1"/>
  <c r="J2301" i="1"/>
  <c r="J2302" i="1"/>
  <c r="J2303" i="1"/>
  <c r="J2304" i="1"/>
  <c r="J2305" i="1"/>
  <c r="J2306" i="1"/>
  <c r="J2307" i="1"/>
  <c r="J2308" i="1"/>
  <c r="J2309" i="1"/>
  <c r="J2310" i="1"/>
  <c r="J2311" i="1"/>
  <c r="J2312" i="1"/>
  <c r="J2313" i="1"/>
  <c r="J2314" i="1"/>
  <c r="J2315" i="1"/>
  <c r="J2316" i="1"/>
  <c r="J2317" i="1"/>
  <c r="J2318" i="1"/>
  <c r="J2319" i="1"/>
  <c r="J2320" i="1"/>
  <c r="J2321" i="1"/>
  <c r="J2322" i="1"/>
  <c r="J2323" i="1"/>
  <c r="J2324" i="1"/>
  <c r="J2325" i="1"/>
  <c r="J2326" i="1"/>
  <c r="J2327" i="1"/>
  <c r="J2328" i="1"/>
  <c r="J2329" i="1"/>
  <c r="J2330" i="1"/>
  <c r="J2331" i="1"/>
  <c r="J2332" i="1"/>
  <c r="J2333" i="1"/>
  <c r="J2334" i="1"/>
  <c r="J2335" i="1"/>
  <c r="J2336" i="1"/>
  <c r="J2337" i="1"/>
  <c r="J2338" i="1"/>
  <c r="J2339" i="1"/>
  <c r="J2340" i="1"/>
  <c r="J2341" i="1"/>
  <c r="J2342" i="1"/>
  <c r="J2343" i="1"/>
  <c r="J2344" i="1"/>
  <c r="J2345" i="1"/>
  <c r="J2346" i="1"/>
  <c r="J2347" i="1"/>
  <c r="J2348" i="1"/>
  <c r="J2349" i="1"/>
  <c r="J2350" i="1"/>
  <c r="J2351" i="1"/>
  <c r="J2352" i="1"/>
  <c r="J2353" i="1"/>
  <c r="J2354" i="1"/>
  <c r="J2355" i="1"/>
  <c r="J2356" i="1"/>
  <c r="J2357" i="1"/>
  <c r="J2358" i="1"/>
  <c r="J2359" i="1"/>
  <c r="J2360" i="1"/>
  <c r="J2361" i="1"/>
  <c r="J2362" i="1"/>
  <c r="J2363" i="1"/>
  <c r="J2364" i="1"/>
  <c r="J2365" i="1"/>
  <c r="J2366" i="1"/>
  <c r="J2367" i="1"/>
  <c r="J2368" i="1"/>
  <c r="J2369" i="1"/>
  <c r="J2370" i="1"/>
  <c r="J2371" i="1"/>
  <c r="J2372" i="1"/>
  <c r="J2373" i="1"/>
  <c r="J2374" i="1"/>
  <c r="J2375" i="1"/>
  <c r="J2376" i="1"/>
  <c r="J2377" i="1"/>
  <c r="J2378" i="1"/>
  <c r="J2379" i="1"/>
  <c r="J2380" i="1"/>
  <c r="J2381" i="1"/>
  <c r="J2382" i="1"/>
  <c r="J2383" i="1"/>
  <c r="J2384" i="1"/>
  <c r="J2385" i="1"/>
  <c r="J2386" i="1"/>
  <c r="J2387" i="1"/>
  <c r="J2388" i="1"/>
  <c r="J2389" i="1"/>
  <c r="J2390" i="1"/>
  <c r="J2391" i="1"/>
  <c r="J2392" i="1"/>
  <c r="J2393" i="1"/>
  <c r="J2394" i="1"/>
  <c r="J2395" i="1"/>
  <c r="J2396" i="1"/>
  <c r="J2397" i="1"/>
  <c r="J2398" i="1"/>
  <c r="J2399" i="1"/>
  <c r="J2400" i="1"/>
  <c r="J2401" i="1"/>
  <c r="J2402" i="1"/>
  <c r="J2403" i="1"/>
  <c r="J2404" i="1"/>
  <c r="J2405" i="1"/>
  <c r="J2406" i="1"/>
  <c r="J2407" i="1"/>
  <c r="J2408" i="1"/>
  <c r="J2409" i="1"/>
  <c r="J2410" i="1"/>
  <c r="J2411" i="1"/>
  <c r="J2412" i="1"/>
  <c r="J2413" i="1"/>
  <c r="J2414" i="1"/>
  <c r="J2415" i="1"/>
  <c r="J2416" i="1"/>
  <c r="J2417" i="1"/>
  <c r="J2418" i="1"/>
  <c r="J2419" i="1"/>
  <c r="J2420" i="1"/>
  <c r="J2421" i="1"/>
  <c r="J2422" i="1"/>
  <c r="J2423" i="1"/>
  <c r="J2424" i="1"/>
  <c r="J2425" i="1"/>
  <c r="J2426" i="1"/>
  <c r="J2427" i="1"/>
  <c r="J2428" i="1"/>
  <c r="J2429" i="1"/>
  <c r="J2430" i="1"/>
  <c r="J2431" i="1"/>
  <c r="J2432" i="1"/>
  <c r="J2433" i="1"/>
  <c r="J2434" i="1"/>
  <c r="J2435" i="1"/>
  <c r="J2436" i="1"/>
  <c r="J2437" i="1"/>
  <c r="J2438" i="1"/>
  <c r="J2439" i="1"/>
  <c r="J2440" i="1"/>
  <c r="J2441" i="1"/>
  <c r="J2442" i="1"/>
  <c r="J2443" i="1"/>
  <c r="J2444" i="1"/>
  <c r="J2445" i="1"/>
  <c r="J2446" i="1"/>
  <c r="J2447" i="1"/>
  <c r="J2448" i="1"/>
  <c r="J2449" i="1"/>
  <c r="J2450" i="1"/>
  <c r="J2451" i="1"/>
  <c r="J2452" i="1"/>
  <c r="J2453" i="1"/>
  <c r="J2454" i="1"/>
  <c r="J2455" i="1"/>
  <c r="J2456" i="1"/>
  <c r="J2457" i="1"/>
  <c r="J2458" i="1"/>
  <c r="J2459" i="1"/>
  <c r="J2460" i="1"/>
  <c r="J2461" i="1"/>
  <c r="J2462" i="1"/>
  <c r="J2463" i="1"/>
  <c r="J2464" i="1"/>
  <c r="J2465" i="1"/>
  <c r="J2466" i="1"/>
  <c r="J2467" i="1"/>
  <c r="J2468" i="1"/>
  <c r="J2469" i="1"/>
  <c r="J2470" i="1"/>
  <c r="J2471" i="1"/>
  <c r="J2472" i="1"/>
  <c r="J2473" i="1"/>
  <c r="J2474" i="1"/>
  <c r="J2475" i="1"/>
  <c r="J2476" i="1"/>
  <c r="J2477" i="1"/>
  <c r="J2478" i="1"/>
  <c r="J2479" i="1"/>
  <c r="J2480" i="1"/>
  <c r="J2481" i="1"/>
  <c r="J2482" i="1"/>
  <c r="J2483" i="1"/>
  <c r="J2484" i="1"/>
  <c r="J2485" i="1"/>
  <c r="J2486" i="1"/>
  <c r="J2487" i="1"/>
  <c r="J2488" i="1"/>
  <c r="J2489" i="1"/>
  <c r="J2490" i="1"/>
  <c r="J2491" i="1"/>
  <c r="J2492" i="1"/>
  <c r="J2493" i="1"/>
  <c r="J2494" i="1"/>
  <c r="J2495" i="1"/>
  <c r="J2496" i="1"/>
  <c r="J2497" i="1"/>
  <c r="J2498" i="1"/>
  <c r="J2499" i="1"/>
  <c r="J2500" i="1"/>
  <c r="J2501" i="1"/>
  <c r="J2502" i="1"/>
  <c r="J2503" i="1"/>
  <c r="J2504" i="1"/>
  <c r="J2505" i="1"/>
  <c r="J2506" i="1"/>
  <c r="J2507" i="1"/>
  <c r="J2508" i="1"/>
  <c r="J2509" i="1"/>
  <c r="J2510" i="1"/>
  <c r="J2511" i="1"/>
  <c r="J2512" i="1"/>
  <c r="J2513" i="1"/>
  <c r="J2514" i="1"/>
  <c r="J2515" i="1"/>
  <c r="J2516" i="1"/>
  <c r="J2517" i="1"/>
  <c r="J2518" i="1"/>
  <c r="J2519" i="1"/>
  <c r="J2520" i="1"/>
  <c r="J2521" i="1"/>
  <c r="J2522" i="1"/>
  <c r="J2523" i="1"/>
  <c r="J2524" i="1"/>
  <c r="J2525" i="1"/>
  <c r="J2526" i="1"/>
  <c r="J2527" i="1"/>
  <c r="J2528" i="1"/>
  <c r="J2529" i="1"/>
  <c r="J2530" i="1"/>
  <c r="J2531" i="1"/>
  <c r="J2532" i="1"/>
  <c r="J2533" i="1"/>
  <c r="J2534" i="1"/>
  <c r="J2535" i="1"/>
  <c r="J2536" i="1"/>
  <c r="J2537" i="1"/>
  <c r="J2538" i="1"/>
  <c r="J2539" i="1"/>
  <c r="J2540" i="1"/>
  <c r="J2541" i="1"/>
  <c r="J2542" i="1"/>
  <c r="J2543" i="1"/>
  <c r="J2544" i="1"/>
  <c r="J2545" i="1"/>
  <c r="J2546" i="1"/>
  <c r="J2547" i="1"/>
  <c r="J2548" i="1"/>
  <c r="J2549" i="1"/>
  <c r="J2550" i="1"/>
  <c r="J2551" i="1"/>
  <c r="J2552" i="1"/>
  <c r="J2553" i="1"/>
  <c r="J2554" i="1"/>
  <c r="J2555" i="1"/>
  <c r="J2556" i="1"/>
  <c r="J2557" i="1"/>
  <c r="J2558" i="1"/>
  <c r="J2559" i="1"/>
  <c r="J2560" i="1"/>
  <c r="J2561" i="1"/>
  <c r="J2562" i="1"/>
  <c r="J2563" i="1"/>
  <c r="J2564" i="1"/>
  <c r="J2565" i="1"/>
  <c r="J2566" i="1"/>
  <c r="J2567" i="1"/>
  <c r="J2568" i="1"/>
  <c r="J2569" i="1"/>
  <c r="J2570" i="1"/>
  <c r="J2571" i="1"/>
  <c r="J2572" i="1"/>
  <c r="J2573" i="1"/>
  <c r="J2574" i="1"/>
  <c r="J2575" i="1"/>
  <c r="J2576" i="1"/>
  <c r="J2577" i="1"/>
  <c r="J2578" i="1"/>
  <c r="J2579" i="1"/>
  <c r="J2580" i="1"/>
  <c r="J2581" i="1"/>
  <c r="J2582" i="1"/>
  <c r="J2583" i="1"/>
  <c r="J2584" i="1"/>
  <c r="J2585" i="1"/>
  <c r="J2586" i="1"/>
  <c r="J2587" i="1"/>
  <c r="J2588" i="1"/>
  <c r="J2589" i="1"/>
  <c r="J2590" i="1"/>
  <c r="J2591" i="1"/>
  <c r="J2592" i="1"/>
  <c r="J2593" i="1"/>
  <c r="J2594" i="1"/>
  <c r="J2595" i="1"/>
  <c r="J2596" i="1"/>
  <c r="J2597" i="1"/>
  <c r="J2598" i="1"/>
  <c r="J2599" i="1"/>
  <c r="J2600" i="1"/>
  <c r="J2601" i="1"/>
  <c r="J2602" i="1"/>
  <c r="J2603" i="1"/>
  <c r="J2604" i="1"/>
  <c r="J2605" i="1"/>
  <c r="J2606" i="1"/>
  <c r="J2607" i="1"/>
  <c r="J2608" i="1"/>
  <c r="J2609" i="1"/>
  <c r="J2610" i="1"/>
  <c r="J2611" i="1"/>
  <c r="J2612" i="1"/>
  <c r="J2613" i="1"/>
  <c r="J2614" i="1"/>
  <c r="J2615" i="1"/>
  <c r="J2616" i="1"/>
  <c r="J2617" i="1"/>
  <c r="J2618" i="1"/>
  <c r="J2619" i="1"/>
  <c r="J2620" i="1"/>
  <c r="J2621" i="1"/>
  <c r="J2622" i="1"/>
  <c r="J2623" i="1"/>
  <c r="J2624" i="1"/>
  <c r="J2625" i="1"/>
  <c r="J2626" i="1"/>
  <c r="J2627" i="1"/>
  <c r="J2628" i="1"/>
  <c r="J2629" i="1"/>
  <c r="J2630" i="1"/>
  <c r="J2631" i="1"/>
  <c r="J2632" i="1"/>
  <c r="J2633" i="1"/>
  <c r="J2634" i="1"/>
  <c r="J2635" i="1"/>
  <c r="J2636" i="1"/>
  <c r="J2637" i="1"/>
  <c r="J2638" i="1"/>
  <c r="J2639" i="1"/>
  <c r="J2640" i="1"/>
  <c r="J2641" i="1"/>
  <c r="J2642" i="1"/>
  <c r="J2643" i="1"/>
  <c r="J2644" i="1"/>
  <c r="J2645" i="1"/>
  <c r="J2646" i="1"/>
  <c r="J2647" i="1"/>
  <c r="J2648" i="1"/>
  <c r="J2649" i="1"/>
  <c r="J2650" i="1"/>
  <c r="J2651" i="1"/>
  <c r="J2652" i="1"/>
  <c r="J2653" i="1"/>
  <c r="J2654" i="1"/>
  <c r="J2655" i="1"/>
  <c r="J2656" i="1"/>
  <c r="J2657" i="1"/>
  <c r="J2658" i="1"/>
  <c r="J2659" i="1"/>
  <c r="J2660" i="1"/>
  <c r="J2661" i="1"/>
  <c r="J2662" i="1"/>
  <c r="J2663" i="1"/>
  <c r="J2664" i="1"/>
  <c r="J2665" i="1"/>
  <c r="J2666" i="1"/>
  <c r="J2667" i="1"/>
  <c r="J2668" i="1"/>
  <c r="J2669" i="1"/>
  <c r="J2670" i="1"/>
  <c r="J2671" i="1"/>
  <c r="J2672" i="1"/>
  <c r="J2673" i="1"/>
  <c r="J2674" i="1"/>
  <c r="J2675" i="1"/>
  <c r="J2676" i="1"/>
  <c r="J2677" i="1"/>
  <c r="J2678" i="1"/>
  <c r="J2679" i="1"/>
  <c r="J2680" i="1"/>
  <c r="J2681" i="1"/>
  <c r="J2682" i="1"/>
  <c r="J2683" i="1"/>
  <c r="J2684" i="1"/>
  <c r="J2685" i="1"/>
  <c r="J2686" i="1"/>
  <c r="J2687" i="1"/>
  <c r="J2688" i="1"/>
  <c r="J2689" i="1"/>
  <c r="J2690" i="1"/>
  <c r="J2691" i="1"/>
  <c r="J2692" i="1"/>
  <c r="J2693" i="1"/>
  <c r="J2694" i="1"/>
  <c r="J2695" i="1"/>
  <c r="J2696" i="1"/>
  <c r="J2697" i="1"/>
  <c r="J2698" i="1"/>
  <c r="J2699" i="1"/>
  <c r="J2700" i="1"/>
  <c r="J2701" i="1"/>
  <c r="J2702" i="1"/>
  <c r="J2703" i="1"/>
  <c r="J2704" i="1"/>
  <c r="J2705" i="1"/>
  <c r="J2706" i="1"/>
  <c r="J2707" i="1"/>
  <c r="J2708" i="1"/>
  <c r="J2709" i="1"/>
  <c r="J2710" i="1"/>
  <c r="J2711" i="1"/>
  <c r="J2712" i="1"/>
  <c r="J2713" i="1"/>
  <c r="J2714" i="1"/>
  <c r="J2715" i="1"/>
  <c r="J2716" i="1"/>
  <c r="J2717" i="1"/>
  <c r="J2718" i="1"/>
  <c r="J2719" i="1"/>
  <c r="J2720" i="1"/>
  <c r="J2721" i="1"/>
  <c r="J2722" i="1"/>
  <c r="J2723" i="1"/>
  <c r="J2724" i="1"/>
  <c r="J2725" i="1"/>
  <c r="J2726" i="1"/>
  <c r="J2727" i="1"/>
  <c r="J2728" i="1"/>
  <c r="J2729" i="1"/>
  <c r="J2730" i="1"/>
  <c r="J2731" i="1"/>
  <c r="J2732" i="1"/>
  <c r="J2733" i="1"/>
  <c r="J2734" i="1"/>
  <c r="J2735" i="1"/>
  <c r="J2736" i="1"/>
  <c r="J2737" i="1"/>
  <c r="J2738" i="1"/>
  <c r="J2739" i="1"/>
  <c r="J2740" i="1"/>
  <c r="J2741" i="1"/>
  <c r="J2742" i="1"/>
  <c r="J2743" i="1"/>
  <c r="J2744" i="1"/>
  <c r="J2745" i="1"/>
  <c r="J2746" i="1"/>
  <c r="J2747" i="1"/>
  <c r="J2748" i="1"/>
  <c r="J2749" i="1"/>
  <c r="J2750" i="1"/>
  <c r="J2751" i="1"/>
  <c r="J2752" i="1"/>
  <c r="J2753" i="1"/>
  <c r="J2754" i="1"/>
  <c r="J2755" i="1"/>
  <c r="J2756" i="1"/>
  <c r="J2757" i="1"/>
  <c r="J2758" i="1"/>
  <c r="J2759" i="1"/>
  <c r="J2760" i="1"/>
  <c r="J2761" i="1"/>
  <c r="J2762" i="1"/>
  <c r="J2763" i="1"/>
  <c r="J2764" i="1"/>
  <c r="J2765" i="1"/>
  <c r="J2766" i="1"/>
  <c r="J2767" i="1"/>
  <c r="J2768" i="1"/>
  <c r="J2769" i="1"/>
  <c r="J2770" i="1"/>
  <c r="J2771" i="1"/>
  <c r="J2772" i="1"/>
  <c r="J2773" i="1"/>
  <c r="J2774" i="1"/>
  <c r="J2775" i="1"/>
  <c r="J2776" i="1"/>
  <c r="J2777" i="1"/>
  <c r="J2778" i="1"/>
  <c r="J2779" i="1"/>
  <c r="J2780" i="1"/>
  <c r="J2781" i="1"/>
  <c r="J2782" i="1"/>
  <c r="J2783" i="1"/>
  <c r="J2784" i="1"/>
  <c r="J2785" i="1"/>
  <c r="J2786" i="1"/>
  <c r="J2787" i="1"/>
  <c r="J2788" i="1"/>
  <c r="J2789" i="1"/>
  <c r="J2790" i="1"/>
  <c r="J2791" i="1"/>
  <c r="J2792" i="1"/>
  <c r="J2793" i="1"/>
  <c r="J2794" i="1"/>
  <c r="J2795" i="1"/>
  <c r="J2796" i="1"/>
  <c r="J2797" i="1"/>
  <c r="J2798" i="1"/>
  <c r="J2799" i="1"/>
  <c r="J2800" i="1"/>
  <c r="J2801" i="1"/>
  <c r="J2802" i="1"/>
  <c r="J2803" i="1"/>
  <c r="J2804" i="1"/>
  <c r="J2805" i="1"/>
  <c r="J2806" i="1"/>
  <c r="J2807" i="1"/>
  <c r="J2808" i="1"/>
  <c r="J2809" i="1"/>
  <c r="J2810" i="1"/>
  <c r="J2811" i="1"/>
  <c r="J2812" i="1"/>
  <c r="J2813" i="1"/>
  <c r="J2814" i="1"/>
  <c r="J2815" i="1"/>
  <c r="J2816" i="1"/>
  <c r="J2817" i="1"/>
  <c r="J2818" i="1"/>
  <c r="J2819" i="1"/>
  <c r="J2820" i="1"/>
  <c r="J2821" i="1"/>
  <c r="J2822" i="1"/>
  <c r="J2823" i="1"/>
  <c r="J2824" i="1"/>
  <c r="J2825" i="1"/>
  <c r="J2826" i="1"/>
  <c r="J2827" i="1"/>
  <c r="J2828" i="1"/>
  <c r="J2829" i="1"/>
  <c r="J2830" i="1"/>
  <c r="J2831" i="1"/>
  <c r="J2832" i="1"/>
  <c r="J2833" i="1"/>
  <c r="J2834" i="1"/>
  <c r="J2835" i="1"/>
  <c r="J2836" i="1"/>
  <c r="J2837" i="1"/>
  <c r="J2838" i="1"/>
  <c r="J2839" i="1"/>
  <c r="J2840" i="1"/>
  <c r="J2841" i="1"/>
  <c r="J2842" i="1"/>
  <c r="J2843" i="1"/>
  <c r="J2844" i="1"/>
  <c r="J2845" i="1"/>
  <c r="J2846" i="1"/>
  <c r="J2847" i="1"/>
  <c r="J2848" i="1"/>
  <c r="J2849" i="1"/>
  <c r="J2850" i="1"/>
  <c r="J2851" i="1"/>
  <c r="J2852" i="1"/>
  <c r="J2853" i="1"/>
  <c r="J2854" i="1"/>
  <c r="J2855" i="1"/>
  <c r="J2856" i="1"/>
  <c r="J2857" i="1"/>
  <c r="J2858" i="1"/>
  <c r="J2859" i="1"/>
  <c r="J2860" i="1"/>
  <c r="J2861" i="1"/>
  <c r="J2862" i="1"/>
  <c r="J2863" i="1"/>
  <c r="J2864" i="1"/>
  <c r="J2865" i="1"/>
  <c r="J2866" i="1"/>
  <c r="J2867" i="1"/>
  <c r="J2868" i="1"/>
  <c r="J2869" i="1"/>
  <c r="J2870" i="1"/>
  <c r="J2871" i="1"/>
  <c r="J2872" i="1"/>
  <c r="J2873" i="1"/>
  <c r="J2874" i="1"/>
  <c r="J2875" i="1"/>
  <c r="J2876" i="1"/>
  <c r="J2877" i="1"/>
  <c r="J2878" i="1"/>
  <c r="J2879" i="1"/>
  <c r="J2880" i="1"/>
  <c r="J2881" i="1"/>
  <c r="J2882" i="1"/>
  <c r="J2883" i="1"/>
  <c r="J2884" i="1"/>
  <c r="J2885" i="1"/>
  <c r="J2886" i="1"/>
  <c r="J2887" i="1"/>
  <c r="J2888" i="1"/>
  <c r="J2889" i="1"/>
  <c r="J2890" i="1"/>
  <c r="J2891" i="1"/>
  <c r="J2892" i="1"/>
  <c r="J2893" i="1"/>
  <c r="J2894" i="1"/>
  <c r="J2895" i="1"/>
  <c r="J2896" i="1"/>
  <c r="J2897" i="1"/>
  <c r="J2898" i="1"/>
  <c r="J2899" i="1"/>
  <c r="J2900" i="1"/>
  <c r="J2901" i="1"/>
  <c r="J2902" i="1"/>
  <c r="J2903" i="1"/>
  <c r="J2904" i="1"/>
  <c r="J2905" i="1"/>
  <c r="J2906" i="1"/>
  <c r="J2907" i="1"/>
  <c r="J2908" i="1"/>
  <c r="J2909" i="1"/>
  <c r="J2910" i="1"/>
  <c r="J2911" i="1"/>
  <c r="J2912" i="1"/>
  <c r="J2913" i="1"/>
  <c r="J2914" i="1"/>
  <c r="J2915" i="1"/>
  <c r="J2916" i="1"/>
  <c r="J2917" i="1"/>
  <c r="J2918" i="1"/>
  <c r="J2919" i="1"/>
  <c r="J2920" i="1"/>
  <c r="J2921" i="1"/>
  <c r="J2922" i="1"/>
  <c r="J2923" i="1"/>
  <c r="J2924" i="1"/>
  <c r="J2925" i="1"/>
  <c r="J2926" i="1"/>
  <c r="J2927" i="1"/>
  <c r="J2928" i="1"/>
  <c r="J2929" i="1"/>
  <c r="J2930" i="1"/>
  <c r="J2931" i="1"/>
  <c r="J2932" i="1"/>
  <c r="J2933" i="1"/>
  <c r="J2934" i="1"/>
  <c r="J2935" i="1"/>
  <c r="J2936" i="1"/>
  <c r="J2937" i="1"/>
  <c r="J2938" i="1"/>
  <c r="J2939" i="1"/>
  <c r="J2940" i="1"/>
  <c r="J2941" i="1"/>
  <c r="J2942" i="1"/>
  <c r="J2943" i="1"/>
  <c r="J2944" i="1"/>
  <c r="J2945" i="1"/>
  <c r="J2946" i="1"/>
  <c r="J2947" i="1"/>
  <c r="J2948" i="1"/>
  <c r="J2949" i="1"/>
  <c r="J2950" i="1"/>
  <c r="J2951" i="1"/>
  <c r="J2952" i="1"/>
  <c r="J2953" i="1"/>
  <c r="J2954" i="1"/>
  <c r="J2955" i="1"/>
  <c r="J2956" i="1"/>
  <c r="J2957" i="1"/>
  <c r="J2958" i="1"/>
  <c r="J2959" i="1"/>
  <c r="J2960" i="1"/>
  <c r="J2961" i="1"/>
  <c r="J2962" i="1"/>
  <c r="J2963" i="1"/>
  <c r="J2964" i="1"/>
  <c r="J2965" i="1"/>
  <c r="J2966" i="1"/>
  <c r="J2967" i="1"/>
  <c r="J2968" i="1"/>
  <c r="J2969" i="1"/>
  <c r="J2970" i="1"/>
  <c r="J2971" i="1"/>
  <c r="J2972" i="1"/>
  <c r="J2973" i="1"/>
  <c r="J2974" i="1"/>
  <c r="J2975" i="1"/>
  <c r="J2976" i="1"/>
  <c r="J2977" i="1"/>
  <c r="J2978" i="1"/>
  <c r="J2979" i="1"/>
  <c r="J2980" i="1"/>
  <c r="J2981" i="1"/>
  <c r="J2982" i="1"/>
  <c r="J2983" i="1"/>
  <c r="J2984" i="1"/>
  <c r="J2985" i="1"/>
  <c r="J2986" i="1"/>
  <c r="J2987" i="1"/>
  <c r="J2988" i="1"/>
  <c r="J2989" i="1"/>
  <c r="J2990" i="1"/>
  <c r="J2991" i="1"/>
  <c r="J2992" i="1"/>
  <c r="J2993" i="1"/>
  <c r="J2994" i="1"/>
  <c r="J2995" i="1"/>
  <c r="J2996" i="1"/>
  <c r="J2997" i="1"/>
  <c r="J2998" i="1"/>
  <c r="J2999" i="1"/>
  <c r="J3000" i="1"/>
  <c r="J3001" i="1"/>
  <c r="J3002" i="1"/>
  <c r="J3003" i="1"/>
  <c r="J3004" i="1"/>
  <c r="J3005" i="1"/>
  <c r="J3006" i="1"/>
  <c r="J3007" i="1"/>
  <c r="J3008" i="1"/>
  <c r="J3009" i="1"/>
  <c r="J3010" i="1"/>
  <c r="J3011" i="1"/>
  <c r="J3012" i="1"/>
  <c r="J3013" i="1"/>
  <c r="J3014" i="1"/>
  <c r="J3015" i="1"/>
  <c r="J3016" i="1"/>
  <c r="J3017" i="1"/>
  <c r="J3018" i="1"/>
  <c r="J3019" i="1"/>
  <c r="J3020" i="1"/>
  <c r="J3021" i="1"/>
  <c r="J3022" i="1"/>
  <c r="J3023" i="1"/>
  <c r="J3024" i="1"/>
  <c r="J3025" i="1"/>
  <c r="J3026" i="1"/>
  <c r="J3027" i="1"/>
  <c r="J3028" i="1"/>
  <c r="J3029" i="1"/>
  <c r="J3030" i="1"/>
  <c r="J3031" i="1"/>
  <c r="J3032" i="1"/>
  <c r="J3033" i="1"/>
  <c r="J3034" i="1"/>
  <c r="J3035" i="1"/>
  <c r="J3036" i="1"/>
  <c r="J3037" i="1"/>
  <c r="J3038" i="1"/>
  <c r="J3039" i="1"/>
  <c r="J3040" i="1"/>
  <c r="J3041" i="1"/>
  <c r="J3042" i="1"/>
  <c r="J3043" i="1"/>
  <c r="J3044" i="1"/>
  <c r="J3045" i="1"/>
  <c r="J3046" i="1"/>
  <c r="J3047" i="1"/>
  <c r="J3048" i="1"/>
  <c r="J3049" i="1"/>
  <c r="J3050" i="1"/>
  <c r="J3051" i="1"/>
  <c r="J3052" i="1"/>
  <c r="J3053" i="1"/>
  <c r="J3054" i="1"/>
  <c r="J3055" i="1"/>
  <c r="J3056" i="1"/>
  <c r="J3057" i="1"/>
  <c r="J3058" i="1"/>
  <c r="J3059" i="1"/>
  <c r="J3060" i="1"/>
  <c r="J3061" i="1"/>
  <c r="J3062" i="1"/>
  <c r="J3063" i="1"/>
  <c r="J3064" i="1"/>
  <c r="J3065" i="1"/>
  <c r="J3066" i="1"/>
  <c r="J3067" i="1"/>
  <c r="J3068" i="1"/>
  <c r="J3069" i="1"/>
  <c r="J3070" i="1"/>
  <c r="J3071" i="1"/>
  <c r="J3072" i="1"/>
  <c r="J3073" i="1"/>
  <c r="J3074" i="1"/>
  <c r="J3075" i="1"/>
  <c r="J3076" i="1"/>
  <c r="J3077" i="1"/>
  <c r="J3078" i="1"/>
  <c r="J3079" i="1"/>
  <c r="J3080" i="1"/>
  <c r="J3081" i="1"/>
  <c r="J3082" i="1"/>
  <c r="J3083" i="1"/>
  <c r="J3084" i="1"/>
  <c r="J3085" i="1"/>
  <c r="J3086" i="1"/>
  <c r="J3087" i="1"/>
  <c r="J3088" i="1"/>
  <c r="J3089" i="1"/>
  <c r="J3090" i="1"/>
  <c r="J3091" i="1"/>
  <c r="J3092" i="1"/>
  <c r="J3093" i="1"/>
  <c r="J3094" i="1"/>
  <c r="J3095" i="1"/>
  <c r="J3096" i="1"/>
  <c r="J3097" i="1"/>
  <c r="J3098" i="1"/>
  <c r="J3099" i="1"/>
  <c r="J3100" i="1"/>
  <c r="J3101" i="1"/>
  <c r="J3102" i="1"/>
  <c r="J3103" i="1"/>
  <c r="J3104" i="1"/>
  <c r="J3105" i="1"/>
  <c r="J3106" i="1"/>
  <c r="J3107" i="1"/>
  <c r="J3108" i="1"/>
  <c r="J3109" i="1"/>
  <c r="J3110" i="1"/>
  <c r="J3111" i="1"/>
  <c r="J3112" i="1"/>
  <c r="J3113" i="1"/>
  <c r="J3114" i="1"/>
  <c r="J3115" i="1"/>
  <c r="J3116" i="1"/>
  <c r="J3117" i="1"/>
  <c r="J3118" i="1"/>
  <c r="J3119" i="1"/>
  <c r="J3120" i="1"/>
  <c r="J3121" i="1"/>
  <c r="J3122" i="1"/>
  <c r="J3123" i="1"/>
  <c r="J3124" i="1"/>
  <c r="J3125" i="1"/>
  <c r="J3126" i="1"/>
  <c r="J3127" i="1"/>
  <c r="J3128" i="1"/>
  <c r="J3129" i="1"/>
  <c r="J3130" i="1"/>
  <c r="J3131" i="1"/>
  <c r="J3132" i="1"/>
  <c r="J3133" i="1"/>
  <c r="J3134" i="1"/>
  <c r="J3135" i="1"/>
  <c r="J3136" i="1"/>
  <c r="J3137" i="1"/>
  <c r="J3138" i="1"/>
  <c r="J3139" i="1"/>
  <c r="J3140" i="1"/>
  <c r="J3141" i="1"/>
  <c r="J3142" i="1"/>
  <c r="J3143" i="1"/>
  <c r="J3144" i="1"/>
  <c r="J3145" i="1"/>
  <c r="J3146" i="1"/>
  <c r="J3147" i="1"/>
  <c r="J3148" i="1"/>
  <c r="J3149" i="1"/>
  <c r="J3150" i="1"/>
  <c r="J3151" i="1"/>
  <c r="J3152" i="1"/>
  <c r="J3153" i="1"/>
  <c r="J3154" i="1"/>
  <c r="J3155" i="1"/>
  <c r="J3156" i="1"/>
  <c r="J3157" i="1"/>
  <c r="J3158" i="1"/>
  <c r="J3159" i="1"/>
  <c r="J3160" i="1"/>
  <c r="J3161" i="1"/>
  <c r="J3162" i="1"/>
  <c r="J3163" i="1"/>
  <c r="J3164" i="1"/>
  <c r="J3165" i="1"/>
  <c r="J3166" i="1"/>
  <c r="J3167" i="1"/>
  <c r="J3168" i="1"/>
  <c r="J3169" i="1"/>
  <c r="J3170" i="1"/>
  <c r="J3171" i="1"/>
  <c r="J3172" i="1"/>
  <c r="J3173" i="1"/>
  <c r="J3174" i="1"/>
  <c r="J3175" i="1"/>
  <c r="J3176" i="1"/>
  <c r="J3177" i="1"/>
  <c r="J3178" i="1"/>
  <c r="J3179" i="1"/>
  <c r="J3180" i="1"/>
  <c r="J3181" i="1"/>
  <c r="J3182" i="1"/>
  <c r="J3183" i="1"/>
  <c r="J3184" i="1"/>
  <c r="J3185" i="1"/>
  <c r="J3186" i="1"/>
  <c r="J3187" i="1"/>
  <c r="J3188" i="1"/>
  <c r="J3189" i="1"/>
  <c r="J3190" i="1"/>
  <c r="J3191" i="1"/>
  <c r="J3192" i="1"/>
  <c r="J3193" i="1"/>
  <c r="J3194" i="1"/>
  <c r="J3195" i="1"/>
  <c r="J3196" i="1"/>
  <c r="J3197" i="1"/>
  <c r="J3198" i="1"/>
  <c r="J3199" i="1"/>
  <c r="J3200" i="1"/>
  <c r="J3201" i="1"/>
  <c r="J3202" i="1"/>
  <c r="J3203" i="1"/>
  <c r="J3204" i="1"/>
  <c r="J3205" i="1"/>
  <c r="J3206" i="1"/>
  <c r="J3207" i="1"/>
  <c r="J3208" i="1"/>
  <c r="J3209" i="1"/>
  <c r="J3210" i="1"/>
  <c r="J3211" i="1"/>
  <c r="J3212" i="1"/>
  <c r="J3213" i="1"/>
  <c r="J3214" i="1"/>
  <c r="J3215" i="1"/>
  <c r="J3216" i="1"/>
  <c r="J3217" i="1"/>
  <c r="J3218" i="1"/>
  <c r="J3219" i="1"/>
  <c r="J3220" i="1"/>
  <c r="J3221" i="1"/>
  <c r="J3222" i="1"/>
  <c r="J3223" i="1"/>
  <c r="J3224" i="1"/>
  <c r="J3225" i="1"/>
  <c r="J3226" i="1"/>
  <c r="J3227" i="1"/>
  <c r="J3228" i="1"/>
  <c r="J3229" i="1"/>
  <c r="J3230" i="1"/>
  <c r="J3231" i="1"/>
  <c r="J3232" i="1"/>
  <c r="J3233" i="1"/>
  <c r="J3234" i="1"/>
  <c r="J3235" i="1"/>
  <c r="J3236" i="1"/>
  <c r="J3237" i="1"/>
  <c r="J3238" i="1"/>
  <c r="J3239" i="1"/>
  <c r="J3240" i="1"/>
  <c r="J3241" i="1"/>
  <c r="J3242" i="1"/>
  <c r="J3243" i="1"/>
  <c r="J3244" i="1"/>
  <c r="J3245" i="1"/>
  <c r="J3246" i="1"/>
  <c r="J3247" i="1"/>
  <c r="J3248" i="1"/>
  <c r="J3249" i="1"/>
  <c r="J3250" i="1"/>
  <c r="J3251" i="1"/>
  <c r="J3252" i="1"/>
  <c r="J3253" i="1"/>
  <c r="J3254" i="1"/>
  <c r="J3255" i="1"/>
  <c r="J3256" i="1"/>
  <c r="J3257" i="1"/>
  <c r="J3258" i="1"/>
  <c r="J3259" i="1"/>
  <c r="J3260" i="1"/>
  <c r="J3261" i="1"/>
  <c r="J3262" i="1"/>
  <c r="J3263" i="1"/>
  <c r="J3264" i="1"/>
  <c r="J3265" i="1"/>
  <c r="J3266" i="1"/>
  <c r="J3267" i="1"/>
  <c r="J3268" i="1"/>
  <c r="J3269" i="1"/>
  <c r="J3270" i="1"/>
  <c r="J3271" i="1"/>
  <c r="J3272" i="1"/>
  <c r="J3273" i="1"/>
  <c r="J3274" i="1"/>
  <c r="J3275" i="1"/>
  <c r="J3276" i="1"/>
  <c r="J3277" i="1"/>
  <c r="J3278" i="1"/>
  <c r="J3279" i="1"/>
  <c r="J3280" i="1"/>
  <c r="J3281" i="1"/>
  <c r="J3282" i="1"/>
  <c r="J3283" i="1"/>
  <c r="J3284" i="1"/>
  <c r="J3285" i="1"/>
  <c r="J3286" i="1"/>
  <c r="J3287" i="1"/>
  <c r="J3288" i="1"/>
  <c r="J3289" i="1"/>
  <c r="J3290" i="1"/>
  <c r="J3291" i="1"/>
  <c r="J3292" i="1"/>
  <c r="J3293" i="1"/>
  <c r="J3294" i="1"/>
  <c r="J3295" i="1"/>
  <c r="J3296" i="1"/>
  <c r="J3297" i="1"/>
  <c r="J3298" i="1"/>
  <c r="J3299" i="1"/>
  <c r="J3300" i="1"/>
  <c r="J3301" i="1"/>
  <c r="J3302" i="1"/>
  <c r="J3303" i="1"/>
  <c r="J3304" i="1"/>
  <c r="J3305" i="1"/>
  <c r="J3306" i="1"/>
  <c r="J3307" i="1"/>
  <c r="J3308" i="1"/>
  <c r="J3309" i="1"/>
  <c r="J3310" i="1"/>
  <c r="J3311" i="1"/>
  <c r="J3312" i="1"/>
  <c r="J3313" i="1"/>
  <c r="J3314" i="1"/>
  <c r="J3315" i="1"/>
  <c r="J3316" i="1"/>
  <c r="J3317" i="1"/>
  <c r="J3318" i="1"/>
  <c r="J3319" i="1"/>
  <c r="J3320" i="1"/>
  <c r="J3321" i="1"/>
  <c r="J3322" i="1"/>
  <c r="J3323" i="1"/>
  <c r="J3324" i="1"/>
  <c r="J3325" i="1"/>
  <c r="J3326" i="1"/>
  <c r="J3327" i="1"/>
  <c r="J3328" i="1"/>
  <c r="J3329" i="1"/>
  <c r="J3330" i="1"/>
  <c r="J3331" i="1"/>
  <c r="J3332" i="1"/>
  <c r="J3333" i="1"/>
  <c r="J3334" i="1"/>
  <c r="J3335" i="1"/>
  <c r="J3336" i="1"/>
  <c r="J3337" i="1"/>
  <c r="J3338" i="1"/>
  <c r="J3339" i="1"/>
  <c r="J3340" i="1"/>
  <c r="J3341" i="1"/>
  <c r="J3342" i="1"/>
  <c r="J3343" i="1"/>
  <c r="J3344" i="1"/>
  <c r="J3345" i="1"/>
  <c r="J3346" i="1"/>
  <c r="J3347" i="1"/>
  <c r="J3348" i="1"/>
  <c r="J3349" i="1"/>
  <c r="J3350" i="1"/>
  <c r="J3351" i="1"/>
  <c r="J3352" i="1"/>
  <c r="J3353" i="1"/>
  <c r="J3354" i="1"/>
  <c r="J3355" i="1"/>
  <c r="J3356" i="1"/>
  <c r="J3357" i="1"/>
  <c r="J3358" i="1"/>
  <c r="J3359" i="1"/>
  <c r="J3360" i="1"/>
  <c r="J3361" i="1"/>
  <c r="J3362" i="1"/>
  <c r="J3363" i="1"/>
  <c r="J3364" i="1"/>
  <c r="J3365" i="1"/>
  <c r="J3366" i="1"/>
  <c r="J3367" i="1"/>
  <c r="J3368" i="1"/>
  <c r="J3369" i="1"/>
  <c r="J3370" i="1"/>
  <c r="J3371" i="1"/>
  <c r="J3372" i="1"/>
  <c r="J3373" i="1"/>
  <c r="J3374" i="1"/>
  <c r="J3375" i="1"/>
  <c r="J3376" i="1"/>
  <c r="J3377" i="1"/>
  <c r="J3378" i="1"/>
  <c r="J3379" i="1"/>
  <c r="J3380" i="1"/>
  <c r="J3381" i="1"/>
  <c r="J3382" i="1"/>
  <c r="J3383" i="1"/>
  <c r="J3384" i="1"/>
  <c r="J3385" i="1"/>
  <c r="J3386" i="1"/>
  <c r="J3387" i="1"/>
  <c r="J3388" i="1"/>
  <c r="J3389" i="1"/>
  <c r="J3390" i="1"/>
  <c r="J3391" i="1"/>
  <c r="J3392" i="1"/>
  <c r="J3393" i="1"/>
  <c r="J3394" i="1"/>
  <c r="J3395" i="1"/>
  <c r="J3396" i="1"/>
  <c r="J3397" i="1"/>
  <c r="J3398" i="1"/>
  <c r="J3399" i="1"/>
  <c r="J3400" i="1"/>
  <c r="J3401" i="1"/>
  <c r="J3402" i="1"/>
  <c r="J3403" i="1"/>
  <c r="J3404" i="1"/>
  <c r="J3405" i="1"/>
  <c r="J3406" i="1"/>
  <c r="J3407" i="1"/>
  <c r="J3408" i="1"/>
  <c r="J3409" i="1"/>
  <c r="J3410" i="1"/>
  <c r="J3411" i="1"/>
  <c r="J3412" i="1"/>
  <c r="J3413" i="1"/>
  <c r="J3414" i="1"/>
  <c r="J3415" i="1"/>
  <c r="J3416" i="1"/>
  <c r="J3417" i="1"/>
  <c r="J3418" i="1"/>
  <c r="J3419" i="1"/>
  <c r="J3420" i="1"/>
  <c r="J3421" i="1"/>
  <c r="J3422" i="1"/>
  <c r="J3423" i="1"/>
  <c r="J3424" i="1"/>
  <c r="J3425" i="1"/>
  <c r="J3426" i="1"/>
  <c r="J3427" i="1"/>
  <c r="J3428" i="1"/>
  <c r="J3429" i="1"/>
  <c r="J3430" i="1"/>
  <c r="J3431" i="1"/>
  <c r="J3432" i="1"/>
  <c r="J3433" i="1"/>
  <c r="J3434" i="1"/>
  <c r="J3435" i="1"/>
  <c r="J3436" i="1"/>
  <c r="J3437" i="1"/>
  <c r="J3438" i="1"/>
  <c r="J3439" i="1"/>
  <c r="J3440" i="1"/>
  <c r="J3441" i="1"/>
  <c r="J3442" i="1"/>
  <c r="J3443" i="1"/>
  <c r="J3444" i="1"/>
  <c r="J3445" i="1"/>
  <c r="J3446" i="1"/>
  <c r="J3447" i="1"/>
  <c r="J3448" i="1"/>
  <c r="J3449" i="1"/>
  <c r="J3450" i="1"/>
  <c r="J3451" i="1"/>
  <c r="J3452" i="1"/>
  <c r="J3453" i="1"/>
  <c r="J3454" i="1"/>
  <c r="J3455" i="1"/>
  <c r="J3456" i="1"/>
  <c r="J3457" i="1"/>
  <c r="J3458" i="1"/>
  <c r="J3459" i="1"/>
  <c r="J3460" i="1"/>
  <c r="J3461" i="1"/>
  <c r="J3462" i="1"/>
  <c r="J3463" i="1"/>
  <c r="J3464" i="1"/>
  <c r="J3465" i="1"/>
  <c r="J3466" i="1"/>
  <c r="J3467" i="1"/>
  <c r="J3468" i="1"/>
  <c r="J3469" i="1"/>
  <c r="J3470" i="1"/>
  <c r="J3471" i="1"/>
  <c r="J3472" i="1"/>
  <c r="J3473" i="1"/>
  <c r="J3474" i="1"/>
  <c r="J3475" i="1"/>
  <c r="J3476" i="1"/>
  <c r="J3477" i="1"/>
  <c r="J3478" i="1"/>
  <c r="J3479" i="1"/>
  <c r="J3480" i="1"/>
  <c r="J3481" i="1"/>
  <c r="J3482" i="1"/>
  <c r="J3483" i="1"/>
  <c r="J3484" i="1"/>
  <c r="J3485" i="1"/>
  <c r="J3486" i="1"/>
  <c r="J3487" i="1"/>
  <c r="J3488" i="1"/>
  <c r="J3489" i="1"/>
  <c r="J3490" i="1"/>
  <c r="J3491" i="1"/>
  <c r="J3492" i="1"/>
  <c r="J3493" i="1"/>
  <c r="J3494" i="1"/>
  <c r="J3495" i="1"/>
  <c r="J3496" i="1"/>
  <c r="J3497" i="1"/>
  <c r="J3498" i="1"/>
  <c r="J3499" i="1"/>
  <c r="J3500" i="1"/>
  <c r="J3501" i="1"/>
  <c r="J3502" i="1"/>
  <c r="J3503" i="1"/>
  <c r="J3504" i="1"/>
  <c r="J3505" i="1"/>
  <c r="J3506" i="1"/>
  <c r="J3507" i="1"/>
  <c r="J3508" i="1"/>
  <c r="J3509" i="1"/>
  <c r="J3510" i="1"/>
  <c r="J3511" i="1"/>
  <c r="J3512" i="1"/>
  <c r="J3513" i="1"/>
  <c r="J3514" i="1"/>
  <c r="J3515" i="1"/>
  <c r="J3516" i="1"/>
  <c r="J3517" i="1"/>
  <c r="J3518" i="1"/>
  <c r="J3519" i="1"/>
  <c r="J3520" i="1"/>
  <c r="J3521" i="1"/>
  <c r="J3522" i="1"/>
  <c r="J3523" i="1"/>
  <c r="J3524" i="1"/>
  <c r="J3525" i="1"/>
  <c r="J3526" i="1"/>
  <c r="J3527" i="1"/>
  <c r="J3528" i="1"/>
  <c r="J3529" i="1"/>
  <c r="J3530" i="1"/>
  <c r="J3531" i="1"/>
  <c r="J3532" i="1"/>
  <c r="J3533" i="1"/>
  <c r="J3534" i="1"/>
  <c r="J3535" i="1"/>
  <c r="J3536" i="1"/>
  <c r="J3537" i="1"/>
  <c r="J3538" i="1"/>
  <c r="J3539" i="1"/>
  <c r="J3540" i="1"/>
  <c r="J3541" i="1"/>
  <c r="J3542" i="1"/>
  <c r="J3543" i="1"/>
  <c r="J3544" i="1"/>
  <c r="J3545" i="1"/>
  <c r="J3546" i="1"/>
  <c r="J3547" i="1"/>
  <c r="J3548" i="1"/>
  <c r="J3549" i="1"/>
  <c r="J3550" i="1"/>
  <c r="J3551" i="1"/>
  <c r="J3552" i="1"/>
  <c r="J3553" i="1"/>
  <c r="J3554" i="1"/>
  <c r="J3555" i="1"/>
  <c r="J3556" i="1"/>
  <c r="J3557" i="1"/>
  <c r="J3558" i="1"/>
  <c r="J3559" i="1"/>
  <c r="J3560" i="1"/>
  <c r="J3561" i="1"/>
  <c r="J3562" i="1"/>
  <c r="J3563" i="1"/>
  <c r="J3564" i="1"/>
  <c r="J3565" i="1"/>
  <c r="J3566" i="1"/>
  <c r="J3567" i="1"/>
  <c r="J3568" i="1"/>
  <c r="J3569" i="1"/>
  <c r="J3570" i="1"/>
  <c r="J3571" i="1"/>
  <c r="J3572" i="1"/>
  <c r="J3573" i="1"/>
  <c r="J3574" i="1"/>
  <c r="J3575" i="1"/>
  <c r="J3576" i="1"/>
  <c r="J3577" i="1"/>
  <c r="J3578" i="1"/>
  <c r="J3579" i="1"/>
  <c r="J3580" i="1"/>
  <c r="J3581" i="1"/>
  <c r="J3582" i="1"/>
  <c r="J3583" i="1"/>
  <c r="J3584" i="1"/>
  <c r="J3585" i="1"/>
  <c r="J3586" i="1"/>
  <c r="J3587" i="1"/>
  <c r="J3588" i="1"/>
  <c r="J3589" i="1"/>
  <c r="J3590" i="1"/>
  <c r="J3591" i="1"/>
  <c r="J3592" i="1"/>
  <c r="J3593" i="1"/>
  <c r="J3594" i="1"/>
  <c r="J3595" i="1"/>
  <c r="J3596" i="1"/>
  <c r="J3597" i="1"/>
  <c r="J3598" i="1"/>
  <c r="J3599" i="1"/>
  <c r="J3600" i="1"/>
  <c r="J3601" i="1"/>
  <c r="J3602" i="1"/>
  <c r="J3603" i="1"/>
  <c r="J3604" i="1"/>
  <c r="J3605" i="1"/>
  <c r="J3606" i="1"/>
  <c r="J3607" i="1"/>
  <c r="J3608" i="1"/>
  <c r="J3609" i="1"/>
  <c r="J3610" i="1"/>
  <c r="J3611" i="1"/>
  <c r="J3612" i="1"/>
  <c r="J3613" i="1"/>
  <c r="J3614" i="1"/>
  <c r="J3615" i="1"/>
  <c r="J3616" i="1"/>
  <c r="J3617" i="1"/>
  <c r="J3618" i="1"/>
  <c r="J3619" i="1"/>
  <c r="J3620" i="1"/>
  <c r="J3621" i="1"/>
  <c r="J3622" i="1"/>
  <c r="J3623" i="1"/>
  <c r="J3624" i="1"/>
  <c r="J3625" i="1"/>
  <c r="J3626" i="1"/>
  <c r="J3627" i="1"/>
  <c r="J3628" i="1"/>
  <c r="J3629" i="1"/>
  <c r="J3630" i="1"/>
  <c r="J3631" i="1"/>
  <c r="J3632" i="1"/>
  <c r="J3633" i="1"/>
  <c r="J3634" i="1"/>
  <c r="J3635" i="1"/>
  <c r="J3636" i="1"/>
  <c r="J3637" i="1"/>
  <c r="J3638" i="1"/>
  <c r="J3639" i="1"/>
  <c r="J3640" i="1"/>
  <c r="J3641" i="1"/>
  <c r="J3642" i="1"/>
  <c r="J3643" i="1"/>
  <c r="J3644" i="1"/>
  <c r="J3645" i="1"/>
  <c r="J3646" i="1"/>
  <c r="J3647" i="1"/>
  <c r="J3648" i="1"/>
  <c r="J3649" i="1"/>
  <c r="J3650" i="1"/>
  <c r="J3651" i="1"/>
  <c r="J3652" i="1"/>
  <c r="J3653" i="1"/>
  <c r="J3654" i="1"/>
  <c r="J3655" i="1"/>
  <c r="J3656" i="1"/>
  <c r="J3657" i="1"/>
  <c r="J3658" i="1"/>
  <c r="J3659" i="1"/>
  <c r="J3660" i="1"/>
  <c r="J3661" i="1"/>
  <c r="J3662" i="1"/>
  <c r="J3663" i="1"/>
  <c r="J3664" i="1"/>
  <c r="J3665" i="1"/>
  <c r="J3666" i="1"/>
  <c r="J3667" i="1"/>
  <c r="J3668" i="1"/>
  <c r="J3669" i="1"/>
  <c r="J3670" i="1"/>
  <c r="J3671" i="1"/>
  <c r="J3672" i="1"/>
  <c r="J3673" i="1"/>
  <c r="J3674" i="1"/>
  <c r="J3675" i="1"/>
  <c r="J3676" i="1"/>
  <c r="J3677" i="1"/>
  <c r="J3678" i="1"/>
  <c r="J3679" i="1"/>
  <c r="J3680" i="1"/>
  <c r="J3681" i="1"/>
  <c r="J3682" i="1"/>
  <c r="J3683" i="1"/>
  <c r="J3684" i="1"/>
  <c r="J3685" i="1"/>
  <c r="J3686" i="1"/>
  <c r="J3687" i="1"/>
  <c r="J3688" i="1"/>
  <c r="J3689" i="1"/>
  <c r="J3690" i="1"/>
  <c r="J3691" i="1"/>
  <c r="J3692" i="1"/>
  <c r="J3693" i="1"/>
  <c r="J3694" i="1"/>
  <c r="J3695" i="1"/>
  <c r="J3696" i="1"/>
  <c r="J3697" i="1"/>
  <c r="J3698" i="1"/>
  <c r="J3699" i="1"/>
  <c r="J3700" i="1"/>
  <c r="J3701" i="1"/>
  <c r="J3702" i="1"/>
  <c r="J3703" i="1"/>
  <c r="J3704" i="1"/>
  <c r="J3705" i="1"/>
  <c r="J3706" i="1"/>
  <c r="J3707" i="1"/>
  <c r="J3708" i="1"/>
  <c r="J3709" i="1"/>
  <c r="J3710" i="1"/>
  <c r="J3711" i="1"/>
  <c r="J3712" i="1"/>
  <c r="J3713" i="1"/>
  <c r="J3714" i="1"/>
  <c r="J3715" i="1"/>
  <c r="J3716" i="1"/>
  <c r="J3717" i="1"/>
  <c r="J3718" i="1"/>
  <c r="J3719" i="1"/>
  <c r="J3720" i="1"/>
  <c r="J3721" i="1"/>
  <c r="J3722" i="1"/>
  <c r="J3723" i="1"/>
  <c r="J3724" i="1"/>
  <c r="J3725" i="1"/>
  <c r="J3726" i="1"/>
  <c r="J3727" i="1"/>
  <c r="J3728" i="1"/>
  <c r="J3729" i="1"/>
  <c r="J3730" i="1"/>
  <c r="J3731" i="1"/>
  <c r="J3732" i="1"/>
  <c r="J3733" i="1"/>
  <c r="J3734" i="1"/>
  <c r="J3735" i="1"/>
  <c r="J3736" i="1"/>
  <c r="J3737" i="1"/>
  <c r="J3738" i="1"/>
  <c r="J3739" i="1"/>
  <c r="J3740" i="1"/>
  <c r="J3741" i="1"/>
  <c r="J3742" i="1"/>
  <c r="J3743" i="1"/>
  <c r="J3744" i="1"/>
  <c r="J3745" i="1"/>
  <c r="J3746" i="1"/>
  <c r="J3747" i="1"/>
  <c r="J3748" i="1"/>
  <c r="J3749" i="1"/>
  <c r="J3750" i="1"/>
  <c r="J3751" i="1"/>
  <c r="J3752" i="1"/>
  <c r="J3753" i="1"/>
  <c r="J3754" i="1"/>
  <c r="J3755" i="1"/>
  <c r="J3756" i="1"/>
  <c r="J3757" i="1"/>
  <c r="J3758" i="1"/>
  <c r="J3759" i="1"/>
  <c r="J3760" i="1"/>
  <c r="J3761" i="1"/>
  <c r="J3762" i="1"/>
  <c r="J3763" i="1"/>
  <c r="J3764" i="1"/>
  <c r="J3765" i="1"/>
  <c r="J3766" i="1"/>
  <c r="J3767" i="1"/>
  <c r="J3768" i="1"/>
  <c r="J3769" i="1"/>
  <c r="J3770" i="1"/>
  <c r="J3771" i="1"/>
  <c r="J3772" i="1"/>
  <c r="J3773" i="1"/>
  <c r="J3774" i="1"/>
  <c r="J3775" i="1"/>
  <c r="J3776" i="1"/>
  <c r="J3777" i="1"/>
  <c r="J3778" i="1"/>
  <c r="J3779" i="1"/>
  <c r="J3780" i="1"/>
  <c r="J3781" i="1"/>
  <c r="J3782" i="1"/>
  <c r="J3783" i="1"/>
  <c r="J3784" i="1"/>
  <c r="J3785" i="1"/>
  <c r="J3786" i="1"/>
  <c r="J3787" i="1"/>
  <c r="J3788" i="1"/>
  <c r="J3789" i="1"/>
  <c r="J3790" i="1"/>
  <c r="J3791" i="1"/>
  <c r="J3792" i="1"/>
  <c r="J3793" i="1"/>
  <c r="J3794" i="1"/>
  <c r="J3795" i="1"/>
  <c r="J3796" i="1"/>
  <c r="J3797" i="1"/>
  <c r="J3798" i="1"/>
  <c r="J3799" i="1"/>
  <c r="J3800" i="1"/>
  <c r="J3801" i="1"/>
  <c r="J3802" i="1"/>
  <c r="J3803" i="1"/>
  <c r="J3804" i="1"/>
  <c r="J3805" i="1"/>
  <c r="J3806" i="1"/>
  <c r="J3807" i="1"/>
  <c r="J3808" i="1"/>
  <c r="J3809" i="1"/>
  <c r="J3810" i="1"/>
  <c r="J3811" i="1"/>
  <c r="J3812" i="1"/>
  <c r="J3813" i="1"/>
  <c r="J3814" i="1"/>
  <c r="J3815" i="1"/>
  <c r="J3816" i="1"/>
  <c r="J3817" i="1"/>
  <c r="J3818" i="1"/>
  <c r="J3819" i="1"/>
  <c r="J3820" i="1"/>
  <c r="J3821" i="1"/>
  <c r="J3822" i="1"/>
  <c r="J3823" i="1"/>
  <c r="J3824" i="1"/>
  <c r="J3825" i="1"/>
  <c r="J3826" i="1"/>
  <c r="J3827" i="1"/>
  <c r="J3828" i="1"/>
  <c r="J3829" i="1"/>
  <c r="J3830" i="1"/>
  <c r="J3831" i="1"/>
  <c r="J3832" i="1"/>
  <c r="J3833" i="1"/>
  <c r="J3834" i="1"/>
  <c r="J3835" i="1"/>
  <c r="J3836" i="1"/>
  <c r="J3837" i="1"/>
  <c r="J3838" i="1"/>
  <c r="J3839" i="1"/>
  <c r="J3840" i="1"/>
  <c r="J3841" i="1"/>
  <c r="J3842" i="1"/>
  <c r="J3843" i="1"/>
  <c r="J3844" i="1"/>
  <c r="J3845" i="1"/>
  <c r="J3846" i="1"/>
  <c r="J3847" i="1"/>
  <c r="J3848" i="1"/>
  <c r="J3849" i="1"/>
  <c r="J3850" i="1"/>
  <c r="J3851" i="1"/>
  <c r="J3852" i="1"/>
  <c r="J3853" i="1"/>
  <c r="J3854" i="1"/>
  <c r="J3855" i="1"/>
  <c r="J3856" i="1"/>
  <c r="J3857" i="1"/>
  <c r="J3858" i="1"/>
  <c r="J3859" i="1"/>
  <c r="J3860" i="1"/>
  <c r="J3861" i="1"/>
  <c r="J3862" i="1"/>
  <c r="J3863" i="1"/>
  <c r="J3864" i="1"/>
  <c r="J3865" i="1"/>
  <c r="J3866" i="1"/>
  <c r="J3867" i="1"/>
  <c r="J3868" i="1"/>
  <c r="J3869" i="1"/>
  <c r="J3870" i="1"/>
  <c r="J3871" i="1"/>
  <c r="J3872" i="1"/>
  <c r="J3873" i="1"/>
  <c r="J3874" i="1"/>
  <c r="J3875" i="1"/>
  <c r="J3876" i="1"/>
  <c r="J3877" i="1"/>
  <c r="J3878" i="1"/>
  <c r="J3879" i="1"/>
  <c r="J3880" i="1"/>
  <c r="J3881" i="1"/>
  <c r="J3882" i="1"/>
  <c r="J3883" i="1"/>
  <c r="J3884" i="1"/>
  <c r="J3885" i="1"/>
  <c r="J3886" i="1"/>
  <c r="J3887" i="1"/>
  <c r="J3888" i="1"/>
  <c r="J3889" i="1"/>
  <c r="J3890" i="1"/>
  <c r="J3891" i="1"/>
  <c r="J3892" i="1"/>
  <c r="J3893" i="1"/>
  <c r="J3894" i="1"/>
  <c r="J3895" i="1"/>
  <c r="J3896" i="1"/>
  <c r="J3897" i="1"/>
  <c r="J3898" i="1"/>
  <c r="J3899" i="1"/>
  <c r="J3900" i="1"/>
  <c r="J3901" i="1"/>
  <c r="J3902" i="1"/>
  <c r="J3903" i="1"/>
  <c r="J3904" i="1"/>
  <c r="J3905" i="1"/>
  <c r="J3906" i="1"/>
  <c r="J3907" i="1"/>
  <c r="J3908" i="1"/>
  <c r="J3909" i="1"/>
  <c r="J3910" i="1"/>
  <c r="J3911" i="1"/>
  <c r="J3912" i="1"/>
  <c r="J3913" i="1"/>
  <c r="J3914" i="1"/>
  <c r="J3915" i="1"/>
  <c r="J3916" i="1"/>
  <c r="J3917" i="1"/>
  <c r="J3918" i="1"/>
  <c r="J3919" i="1"/>
  <c r="J3920" i="1"/>
  <c r="J3921" i="1"/>
  <c r="J3922" i="1"/>
  <c r="J3923" i="1"/>
  <c r="J3924" i="1"/>
  <c r="J3925" i="1"/>
  <c r="J3926" i="1"/>
  <c r="J3927" i="1"/>
  <c r="J3928" i="1"/>
  <c r="J3929" i="1"/>
  <c r="J3930" i="1"/>
  <c r="J3931" i="1"/>
  <c r="J3932" i="1"/>
  <c r="J3933" i="1"/>
  <c r="J3934" i="1"/>
  <c r="J3935" i="1"/>
  <c r="J3936" i="1"/>
  <c r="J3937" i="1"/>
  <c r="J3938" i="1"/>
  <c r="J3939" i="1"/>
  <c r="J3940" i="1"/>
  <c r="J3941" i="1"/>
  <c r="J3942" i="1"/>
  <c r="J3943" i="1"/>
  <c r="J3944" i="1"/>
  <c r="J3945" i="1"/>
  <c r="J3946" i="1"/>
  <c r="J3947" i="1"/>
  <c r="J3948" i="1"/>
  <c r="J3949" i="1"/>
  <c r="J3950" i="1"/>
  <c r="J3951" i="1"/>
  <c r="J3952" i="1"/>
  <c r="J3953" i="1"/>
  <c r="J3954" i="1"/>
  <c r="J3955" i="1"/>
  <c r="J3956" i="1"/>
  <c r="J3957" i="1"/>
  <c r="J3958" i="1"/>
  <c r="J3959" i="1"/>
  <c r="J3960" i="1"/>
  <c r="J3961" i="1"/>
  <c r="J3962" i="1"/>
  <c r="J3963" i="1"/>
  <c r="J3964" i="1"/>
  <c r="J3965" i="1"/>
  <c r="J3966" i="1"/>
  <c r="J3967" i="1"/>
  <c r="J3968" i="1"/>
  <c r="J3969" i="1"/>
  <c r="J3970" i="1"/>
  <c r="J3971" i="1"/>
  <c r="J3972" i="1"/>
  <c r="J3973" i="1"/>
  <c r="J3974" i="1"/>
  <c r="J3975" i="1"/>
  <c r="J3976" i="1"/>
  <c r="J3977" i="1"/>
  <c r="J3978" i="1"/>
  <c r="J3979" i="1"/>
  <c r="J3980" i="1"/>
  <c r="J3981" i="1"/>
  <c r="J3982" i="1"/>
  <c r="J3983" i="1"/>
  <c r="J3984" i="1"/>
  <c r="J3985" i="1"/>
  <c r="J3986" i="1"/>
  <c r="J3987" i="1"/>
  <c r="J3988" i="1"/>
  <c r="J3989" i="1"/>
  <c r="J3990" i="1"/>
  <c r="J3991" i="1"/>
  <c r="J3992" i="1"/>
  <c r="J3993" i="1"/>
  <c r="J3994" i="1"/>
  <c r="J3995" i="1"/>
  <c r="J3996" i="1"/>
  <c r="J3997" i="1"/>
  <c r="J3998" i="1"/>
  <c r="J3999" i="1"/>
  <c r="J4000" i="1"/>
  <c r="J4001" i="1"/>
  <c r="J4002" i="1"/>
  <c r="J4003" i="1"/>
  <c r="J4004" i="1"/>
  <c r="J4005" i="1"/>
  <c r="J4006" i="1"/>
  <c r="J4007" i="1"/>
  <c r="J4008" i="1"/>
  <c r="J4009" i="1"/>
  <c r="J4010" i="1"/>
  <c r="J4011" i="1"/>
  <c r="J4012" i="1"/>
  <c r="J4013" i="1"/>
  <c r="J4014" i="1"/>
  <c r="J4015" i="1"/>
  <c r="J4016" i="1"/>
  <c r="J4017" i="1"/>
  <c r="J4018" i="1"/>
  <c r="J4019" i="1"/>
  <c r="J4020" i="1"/>
  <c r="J4021" i="1"/>
  <c r="J4022" i="1"/>
  <c r="J4023" i="1"/>
  <c r="J4024" i="1"/>
  <c r="J4025" i="1"/>
  <c r="J4026" i="1"/>
  <c r="J4027" i="1"/>
  <c r="J4028" i="1"/>
  <c r="J4029" i="1"/>
  <c r="J4030" i="1"/>
  <c r="J4031" i="1"/>
  <c r="J4032" i="1"/>
  <c r="J4033" i="1"/>
  <c r="J4034" i="1"/>
  <c r="J4035" i="1"/>
  <c r="J4036" i="1"/>
  <c r="J4037" i="1"/>
  <c r="J4038" i="1"/>
  <c r="J4039" i="1"/>
  <c r="J4040" i="1"/>
  <c r="J4041" i="1"/>
  <c r="J4042" i="1"/>
  <c r="J4043" i="1"/>
  <c r="J4044" i="1"/>
  <c r="J4045" i="1"/>
  <c r="J4046" i="1"/>
  <c r="J4047" i="1"/>
  <c r="J4048" i="1"/>
  <c r="J4049" i="1"/>
  <c r="J4050" i="1"/>
  <c r="J4051" i="1"/>
  <c r="J4052" i="1"/>
  <c r="J4053" i="1"/>
  <c r="J4054" i="1"/>
  <c r="J4055" i="1"/>
  <c r="J4056" i="1"/>
  <c r="J4057" i="1"/>
  <c r="J4058" i="1"/>
  <c r="J4059" i="1"/>
  <c r="J4060" i="1"/>
  <c r="J4061" i="1"/>
  <c r="J4062" i="1"/>
  <c r="J4063" i="1"/>
  <c r="J4064" i="1"/>
  <c r="J4065" i="1"/>
  <c r="J4066" i="1"/>
  <c r="J4067" i="1"/>
  <c r="J4068" i="1"/>
  <c r="J4069" i="1"/>
  <c r="J4070" i="1"/>
  <c r="J4071" i="1"/>
  <c r="J4072" i="1"/>
  <c r="J4073" i="1"/>
  <c r="J4074" i="1"/>
  <c r="J4075" i="1"/>
  <c r="J4076" i="1"/>
  <c r="J4077" i="1"/>
  <c r="J4078" i="1"/>
  <c r="J4079" i="1"/>
  <c r="J4080" i="1"/>
  <c r="J4081" i="1"/>
  <c r="J4082" i="1"/>
  <c r="J4083" i="1"/>
  <c r="J4084" i="1"/>
  <c r="J4085" i="1"/>
  <c r="J4086" i="1"/>
  <c r="J4087" i="1"/>
  <c r="J4088" i="1"/>
  <c r="J4089" i="1"/>
  <c r="J4090" i="1"/>
  <c r="J4091" i="1"/>
  <c r="J4092" i="1"/>
  <c r="J4093" i="1"/>
  <c r="J4094" i="1"/>
  <c r="J4095" i="1"/>
  <c r="J4096" i="1"/>
  <c r="J4097" i="1"/>
  <c r="J4098" i="1"/>
  <c r="J4099" i="1"/>
  <c r="J4100" i="1"/>
  <c r="J4101" i="1"/>
  <c r="J4102" i="1"/>
  <c r="J4103" i="1"/>
  <c r="J4104" i="1"/>
  <c r="J4105" i="1"/>
  <c r="J4106" i="1"/>
  <c r="J4107" i="1"/>
  <c r="J4108" i="1"/>
  <c r="J4109" i="1"/>
  <c r="J4110" i="1"/>
  <c r="J4111" i="1"/>
  <c r="J4112" i="1"/>
  <c r="J4113" i="1"/>
  <c r="J4114" i="1"/>
  <c r="J4115" i="1"/>
  <c r="J4116" i="1"/>
  <c r="J4117" i="1"/>
  <c r="J4118" i="1"/>
  <c r="J4119" i="1"/>
  <c r="J4120" i="1"/>
  <c r="J4121" i="1"/>
  <c r="J4122" i="1"/>
  <c r="J4123" i="1"/>
  <c r="J4124" i="1"/>
  <c r="J4125" i="1"/>
  <c r="J4126" i="1"/>
  <c r="J4127" i="1"/>
  <c r="J4128" i="1"/>
  <c r="J4129" i="1"/>
  <c r="J4130" i="1"/>
  <c r="J4131" i="1"/>
  <c r="J4132" i="1"/>
  <c r="J4133" i="1"/>
  <c r="J4134" i="1"/>
  <c r="J4135" i="1"/>
  <c r="J4136" i="1"/>
  <c r="J4137" i="1"/>
  <c r="J4138" i="1"/>
  <c r="J4139" i="1"/>
  <c r="J4140" i="1"/>
  <c r="J4141" i="1"/>
  <c r="J4142" i="1"/>
  <c r="J4143" i="1"/>
  <c r="J4144" i="1"/>
  <c r="J4145" i="1"/>
  <c r="J4146" i="1"/>
  <c r="J4147" i="1"/>
  <c r="J4148" i="1"/>
  <c r="J4149" i="1"/>
  <c r="J4150" i="1"/>
  <c r="J4151" i="1"/>
  <c r="J4152" i="1"/>
  <c r="J4153" i="1"/>
  <c r="J4154" i="1"/>
  <c r="J4155" i="1"/>
  <c r="J4156" i="1"/>
  <c r="J4157" i="1"/>
  <c r="J4158" i="1"/>
  <c r="J4159" i="1"/>
  <c r="J4160" i="1"/>
  <c r="J4161" i="1"/>
  <c r="J4162" i="1"/>
  <c r="J4163" i="1"/>
  <c r="J4164" i="1"/>
  <c r="J4165" i="1"/>
  <c r="J4166" i="1"/>
  <c r="J4167" i="1"/>
  <c r="J4168" i="1"/>
  <c r="J4169" i="1"/>
  <c r="J4170" i="1"/>
  <c r="J4171" i="1"/>
  <c r="J4172" i="1"/>
  <c r="J4173" i="1"/>
  <c r="J4174" i="1"/>
  <c r="J4175" i="1"/>
  <c r="J4176" i="1"/>
  <c r="J4177" i="1"/>
  <c r="J4178" i="1"/>
  <c r="J4179" i="1"/>
  <c r="J4180" i="1"/>
  <c r="J4181" i="1"/>
  <c r="J4182" i="1"/>
  <c r="J4183" i="1"/>
  <c r="J4184" i="1"/>
  <c r="J4185" i="1"/>
  <c r="J4186" i="1"/>
  <c r="J4187" i="1"/>
  <c r="J4188" i="1"/>
  <c r="J4189" i="1"/>
  <c r="J4190" i="1"/>
  <c r="J4191" i="1"/>
  <c r="J4192" i="1"/>
  <c r="J4193" i="1"/>
  <c r="J4194" i="1"/>
  <c r="J4195" i="1"/>
  <c r="J4196" i="1"/>
  <c r="J4197" i="1"/>
  <c r="J4198" i="1"/>
  <c r="J4199" i="1"/>
  <c r="J4200" i="1"/>
  <c r="J4201" i="1"/>
  <c r="J4202" i="1"/>
  <c r="J4203" i="1"/>
  <c r="J4204" i="1"/>
  <c r="J4205" i="1"/>
  <c r="J4206" i="1"/>
  <c r="J4207" i="1"/>
  <c r="J4208" i="1"/>
  <c r="J4209" i="1"/>
  <c r="J4210" i="1"/>
  <c r="J4211" i="1"/>
  <c r="J4212" i="1"/>
  <c r="J4213" i="1"/>
  <c r="J4214" i="1"/>
  <c r="J4215" i="1"/>
  <c r="J4216" i="1"/>
  <c r="J4217" i="1"/>
  <c r="J4218" i="1"/>
  <c r="J4219" i="1"/>
  <c r="J4220" i="1"/>
  <c r="J4221" i="1"/>
  <c r="J4222" i="1"/>
  <c r="J4223" i="1"/>
  <c r="J4224" i="1"/>
  <c r="J4225" i="1"/>
  <c r="J4226" i="1"/>
  <c r="J4227" i="1"/>
  <c r="J4228" i="1"/>
  <c r="J4229" i="1"/>
  <c r="J4230" i="1"/>
  <c r="J4231" i="1"/>
  <c r="J4232" i="1"/>
  <c r="J4233" i="1"/>
  <c r="J4234" i="1"/>
  <c r="J4235" i="1"/>
  <c r="J4236" i="1"/>
  <c r="J4237" i="1"/>
  <c r="J4238" i="1"/>
  <c r="J4239" i="1"/>
  <c r="J4240" i="1"/>
  <c r="J4241" i="1"/>
  <c r="J4242" i="1"/>
  <c r="J4243" i="1"/>
  <c r="J4244" i="1"/>
  <c r="J4245" i="1"/>
  <c r="J4246" i="1"/>
  <c r="J4247" i="1"/>
  <c r="J4248" i="1"/>
  <c r="J4249" i="1"/>
  <c r="J4250" i="1"/>
  <c r="J4251" i="1"/>
  <c r="J4252" i="1"/>
  <c r="J4253" i="1"/>
  <c r="J4254" i="1"/>
  <c r="J4255" i="1"/>
  <c r="J4256" i="1"/>
  <c r="J4257" i="1"/>
  <c r="J4258" i="1"/>
  <c r="J4259" i="1"/>
  <c r="J4260" i="1"/>
  <c r="J4261" i="1"/>
  <c r="J4262" i="1"/>
  <c r="J4263" i="1"/>
  <c r="J4264" i="1"/>
  <c r="J4265" i="1"/>
  <c r="J4266" i="1"/>
  <c r="J4267" i="1"/>
  <c r="J4268" i="1"/>
  <c r="J4269" i="1"/>
  <c r="J4270" i="1"/>
  <c r="J4271" i="1"/>
  <c r="J4272" i="1"/>
  <c r="J4273" i="1"/>
  <c r="J4274" i="1"/>
  <c r="J4275" i="1"/>
  <c r="J4276" i="1"/>
  <c r="J4277" i="1"/>
  <c r="J4278" i="1"/>
  <c r="J4279" i="1"/>
  <c r="J4280" i="1"/>
  <c r="J4281" i="1"/>
  <c r="J4282" i="1"/>
  <c r="J4283" i="1"/>
  <c r="J4284" i="1"/>
  <c r="J4285" i="1"/>
  <c r="J4286" i="1"/>
  <c r="J4287" i="1"/>
  <c r="J4288" i="1"/>
  <c r="J4289" i="1"/>
  <c r="J4290" i="1"/>
  <c r="J4291" i="1"/>
  <c r="J4292" i="1"/>
  <c r="J4293" i="1"/>
  <c r="J4294" i="1"/>
  <c r="J4295" i="1"/>
  <c r="J4296" i="1"/>
  <c r="J4297" i="1"/>
  <c r="J4298" i="1"/>
  <c r="J4299" i="1"/>
  <c r="J4300" i="1"/>
  <c r="J4301" i="1"/>
  <c r="J4302" i="1"/>
  <c r="J4303" i="1"/>
  <c r="J4304" i="1"/>
  <c r="J4305" i="1"/>
  <c r="J4306" i="1"/>
  <c r="J4307" i="1"/>
  <c r="J4308" i="1"/>
  <c r="J4309" i="1"/>
  <c r="J4310" i="1"/>
  <c r="J4311" i="1"/>
  <c r="J4312" i="1"/>
  <c r="J4313" i="1"/>
  <c r="J4314" i="1"/>
  <c r="J4315" i="1"/>
  <c r="J4316" i="1"/>
  <c r="J4317" i="1"/>
  <c r="J4318" i="1"/>
  <c r="J4319" i="1"/>
  <c r="J4320" i="1"/>
  <c r="J4321" i="1"/>
  <c r="J4322" i="1"/>
  <c r="J4323" i="1"/>
  <c r="J4324" i="1"/>
  <c r="J4325" i="1"/>
  <c r="J4326" i="1"/>
  <c r="J4327" i="1"/>
  <c r="J4328" i="1"/>
  <c r="J4329" i="1"/>
  <c r="J4330" i="1"/>
  <c r="J4331" i="1"/>
  <c r="J4332" i="1"/>
  <c r="J4333" i="1"/>
  <c r="J4334" i="1"/>
  <c r="J4335" i="1"/>
  <c r="J4336" i="1"/>
  <c r="J4337" i="1"/>
  <c r="J4338" i="1"/>
  <c r="J4339" i="1"/>
  <c r="J4340" i="1"/>
  <c r="J4341" i="1"/>
  <c r="J4342" i="1"/>
  <c r="J4343" i="1"/>
  <c r="J4344" i="1"/>
  <c r="J4345" i="1"/>
  <c r="J4346" i="1"/>
  <c r="J4347" i="1"/>
  <c r="J4348" i="1"/>
  <c r="J4349" i="1"/>
  <c r="J4350" i="1"/>
  <c r="J4351" i="1"/>
  <c r="J4352" i="1"/>
  <c r="J4353" i="1"/>
  <c r="J4354" i="1"/>
  <c r="J4355" i="1"/>
  <c r="J4356" i="1"/>
  <c r="J4357" i="1"/>
  <c r="J4358" i="1"/>
  <c r="J4359" i="1"/>
  <c r="J4360" i="1"/>
  <c r="J4361" i="1"/>
  <c r="J4362" i="1"/>
  <c r="J4363" i="1"/>
  <c r="J4364" i="1"/>
  <c r="J4365" i="1"/>
  <c r="J4366" i="1"/>
  <c r="J4367" i="1"/>
  <c r="J4368" i="1"/>
  <c r="J4369" i="1"/>
  <c r="J4370" i="1"/>
  <c r="J4371" i="1"/>
  <c r="J4372" i="1"/>
  <c r="J4373" i="1"/>
  <c r="J4374" i="1"/>
  <c r="J4375" i="1"/>
  <c r="J4376" i="1"/>
  <c r="J4377" i="1"/>
  <c r="J4378" i="1"/>
  <c r="J4379" i="1"/>
  <c r="J4380" i="1"/>
  <c r="J4381" i="1"/>
  <c r="J4382" i="1"/>
  <c r="J4383" i="1"/>
  <c r="J4384" i="1"/>
  <c r="J4385" i="1"/>
  <c r="J4386" i="1"/>
  <c r="J4387" i="1"/>
  <c r="J4388" i="1"/>
  <c r="J4389" i="1"/>
  <c r="J4390" i="1"/>
  <c r="J4391" i="1"/>
  <c r="J4392" i="1"/>
  <c r="J4393" i="1"/>
  <c r="J4394" i="1"/>
  <c r="J4395" i="1"/>
  <c r="J4396" i="1"/>
  <c r="J4397" i="1"/>
  <c r="J4398" i="1"/>
  <c r="J4399" i="1"/>
  <c r="J4400" i="1"/>
  <c r="J4401" i="1"/>
  <c r="J4402" i="1"/>
  <c r="J4403" i="1"/>
  <c r="J4404" i="1"/>
  <c r="J4405" i="1"/>
  <c r="J4406" i="1"/>
  <c r="J4407" i="1"/>
  <c r="J4408" i="1"/>
  <c r="J4409" i="1"/>
  <c r="J4410" i="1"/>
  <c r="J4411" i="1"/>
  <c r="J4412" i="1"/>
  <c r="J4413" i="1"/>
  <c r="J4414" i="1"/>
  <c r="J4415" i="1"/>
  <c r="J4416" i="1"/>
  <c r="J4417" i="1"/>
  <c r="J4418" i="1"/>
  <c r="J4419" i="1"/>
  <c r="J4420" i="1"/>
  <c r="J4421" i="1"/>
  <c r="J4422" i="1"/>
  <c r="J4423" i="1"/>
  <c r="J4424" i="1"/>
  <c r="J4425" i="1"/>
  <c r="J4426" i="1"/>
  <c r="J4427" i="1"/>
  <c r="J4428" i="1"/>
  <c r="J4429" i="1"/>
  <c r="J4430" i="1"/>
  <c r="J4431" i="1"/>
  <c r="J4432" i="1"/>
  <c r="J4433" i="1"/>
  <c r="J4434" i="1"/>
  <c r="J4435" i="1"/>
  <c r="J4436" i="1"/>
  <c r="J4437" i="1"/>
  <c r="J4438" i="1"/>
  <c r="J4439" i="1"/>
  <c r="J4440" i="1"/>
  <c r="J4441" i="1"/>
  <c r="J4442" i="1"/>
  <c r="J4443" i="1"/>
  <c r="J4444" i="1"/>
  <c r="J4445" i="1"/>
  <c r="J4446" i="1"/>
  <c r="J4447" i="1"/>
  <c r="J4448" i="1"/>
  <c r="J4449" i="1"/>
  <c r="J4450" i="1"/>
  <c r="J4451" i="1"/>
  <c r="J4452" i="1"/>
  <c r="J4453" i="1"/>
  <c r="J4454" i="1"/>
  <c r="J4455" i="1"/>
  <c r="J4456" i="1"/>
  <c r="J4457" i="1"/>
  <c r="J4458" i="1"/>
  <c r="J4459" i="1"/>
  <c r="J4460" i="1"/>
  <c r="J4461" i="1"/>
  <c r="J4462" i="1"/>
  <c r="J4463" i="1"/>
  <c r="J4464" i="1"/>
  <c r="J4465" i="1"/>
  <c r="J4466" i="1"/>
  <c r="J4467" i="1"/>
  <c r="J4468" i="1"/>
  <c r="J4469" i="1"/>
  <c r="J4470" i="1"/>
  <c r="J4471" i="1"/>
  <c r="J4472" i="1"/>
  <c r="J4473" i="1"/>
  <c r="J4474" i="1"/>
  <c r="J4475" i="1"/>
  <c r="J4476" i="1"/>
  <c r="J4477" i="1"/>
  <c r="J4478" i="1"/>
  <c r="J4479" i="1"/>
  <c r="J4480" i="1"/>
  <c r="J4481" i="1"/>
  <c r="J4482" i="1"/>
  <c r="J4483" i="1"/>
  <c r="J4484" i="1"/>
  <c r="J4485" i="1"/>
  <c r="J4486" i="1"/>
  <c r="J4487" i="1"/>
  <c r="J4488" i="1"/>
  <c r="J4489" i="1"/>
  <c r="J4490" i="1"/>
  <c r="J4491" i="1"/>
  <c r="J4492" i="1"/>
  <c r="J4493" i="1"/>
  <c r="J4494" i="1"/>
  <c r="J4495" i="1"/>
  <c r="J4496" i="1"/>
  <c r="J4497" i="1"/>
  <c r="J4498" i="1"/>
  <c r="J4499" i="1"/>
  <c r="J4500" i="1"/>
  <c r="J4501" i="1"/>
  <c r="J4502" i="1"/>
  <c r="J4503" i="1"/>
  <c r="J4504" i="1"/>
  <c r="J4505" i="1"/>
  <c r="J4506" i="1"/>
  <c r="J4507" i="1"/>
  <c r="J4508" i="1"/>
  <c r="J4509" i="1"/>
  <c r="J4510" i="1"/>
  <c r="J4511" i="1"/>
  <c r="J4512" i="1"/>
  <c r="J4513" i="1"/>
  <c r="J4514" i="1"/>
  <c r="J4515" i="1"/>
  <c r="J4516" i="1"/>
  <c r="J4517" i="1"/>
  <c r="J4518" i="1"/>
  <c r="J4519" i="1"/>
  <c r="J4520" i="1"/>
  <c r="J4521" i="1"/>
  <c r="J4522" i="1"/>
  <c r="J4523" i="1"/>
  <c r="J4524" i="1"/>
  <c r="J4525" i="1"/>
  <c r="J4526" i="1"/>
  <c r="J4527" i="1"/>
  <c r="J4528" i="1"/>
  <c r="J4529" i="1"/>
  <c r="J4530" i="1"/>
  <c r="J4531" i="1"/>
  <c r="J4532" i="1"/>
  <c r="J4533" i="1"/>
  <c r="J4534" i="1"/>
  <c r="J4535" i="1"/>
  <c r="J4536" i="1"/>
  <c r="J4537" i="1"/>
  <c r="J4538" i="1"/>
  <c r="J4539" i="1"/>
  <c r="J4540" i="1"/>
  <c r="J4541" i="1"/>
  <c r="J4542" i="1"/>
  <c r="J4543" i="1"/>
  <c r="J4544" i="1"/>
  <c r="J4545" i="1"/>
  <c r="J4546" i="1"/>
  <c r="J4547" i="1"/>
  <c r="J4548" i="1"/>
  <c r="J4549" i="1"/>
  <c r="J4550" i="1"/>
  <c r="J4551" i="1"/>
  <c r="J4552" i="1"/>
  <c r="J4553" i="1"/>
  <c r="J4554" i="1"/>
  <c r="J4555" i="1"/>
  <c r="J4556" i="1"/>
  <c r="J4557" i="1"/>
  <c r="J4558" i="1"/>
  <c r="J4559" i="1"/>
  <c r="J4560" i="1"/>
  <c r="J4561" i="1"/>
  <c r="J4562" i="1"/>
  <c r="J4563" i="1"/>
  <c r="J4564" i="1"/>
  <c r="J4565" i="1"/>
  <c r="J4566" i="1"/>
  <c r="J4567" i="1"/>
  <c r="J4568" i="1"/>
  <c r="J4569" i="1"/>
  <c r="J4570" i="1"/>
  <c r="J4571" i="1"/>
  <c r="J4572" i="1"/>
  <c r="J4573" i="1"/>
  <c r="J4574" i="1"/>
  <c r="J4575" i="1"/>
  <c r="J4576" i="1"/>
  <c r="J4577" i="1"/>
  <c r="J4578" i="1"/>
  <c r="J4579" i="1"/>
  <c r="J4580" i="1"/>
  <c r="J4581" i="1"/>
  <c r="J4582" i="1"/>
  <c r="J4583" i="1"/>
  <c r="J4584" i="1"/>
  <c r="J4585" i="1"/>
  <c r="J4586" i="1"/>
  <c r="J4587" i="1"/>
  <c r="J4588" i="1"/>
  <c r="J4589" i="1"/>
  <c r="J4590" i="1"/>
  <c r="J4591" i="1"/>
  <c r="J4592" i="1"/>
  <c r="J4593" i="1"/>
  <c r="J4594" i="1"/>
  <c r="J4595" i="1"/>
  <c r="J4596" i="1"/>
  <c r="J4597" i="1"/>
  <c r="J4598" i="1"/>
  <c r="J4599" i="1"/>
  <c r="J4600" i="1"/>
  <c r="J4601" i="1"/>
  <c r="J4602" i="1"/>
  <c r="J4603" i="1"/>
  <c r="J4604" i="1"/>
  <c r="J4605" i="1"/>
  <c r="J4606" i="1"/>
  <c r="J4607" i="1"/>
  <c r="J4608" i="1"/>
  <c r="J4609" i="1"/>
  <c r="J4610" i="1"/>
  <c r="J4611" i="1"/>
  <c r="J4612" i="1"/>
  <c r="J4613" i="1"/>
  <c r="J4614" i="1"/>
  <c r="J4615" i="1"/>
  <c r="J4616" i="1"/>
  <c r="J4617" i="1"/>
  <c r="J4618" i="1"/>
  <c r="J4619" i="1"/>
  <c r="J4620" i="1"/>
  <c r="J4621" i="1"/>
  <c r="J4622" i="1"/>
  <c r="J4623" i="1"/>
  <c r="J4624" i="1"/>
  <c r="J4625" i="1"/>
  <c r="J4626" i="1"/>
  <c r="J4627" i="1"/>
  <c r="J4628" i="1"/>
  <c r="J4629" i="1"/>
  <c r="J4630" i="1"/>
  <c r="J4631" i="1"/>
  <c r="J4632" i="1"/>
  <c r="J4633" i="1"/>
  <c r="J4634" i="1"/>
  <c r="J4635" i="1"/>
  <c r="J4636" i="1"/>
  <c r="J4637" i="1"/>
  <c r="J4638" i="1"/>
  <c r="J4639" i="1"/>
  <c r="J4640" i="1"/>
  <c r="J4641" i="1"/>
  <c r="J4642" i="1"/>
  <c r="J4643" i="1"/>
  <c r="J4644" i="1"/>
  <c r="J4645" i="1"/>
  <c r="J4646" i="1"/>
  <c r="J4647" i="1"/>
  <c r="J4648" i="1"/>
  <c r="J4649" i="1"/>
  <c r="J4650" i="1"/>
  <c r="J4651" i="1"/>
  <c r="J4652" i="1"/>
  <c r="J4653" i="1"/>
  <c r="J4654" i="1"/>
  <c r="J4655" i="1"/>
  <c r="J4656" i="1"/>
  <c r="J4657" i="1"/>
  <c r="J4658" i="1"/>
  <c r="J4659" i="1"/>
  <c r="J4660" i="1"/>
  <c r="J4661" i="1"/>
  <c r="J4662" i="1"/>
  <c r="J4663" i="1"/>
  <c r="J4664" i="1"/>
  <c r="J4665" i="1"/>
  <c r="J4666" i="1"/>
  <c r="J4667" i="1"/>
  <c r="J4668" i="1"/>
  <c r="J4669" i="1"/>
  <c r="J4670" i="1"/>
  <c r="J4671" i="1"/>
  <c r="J4672" i="1"/>
  <c r="J4673" i="1"/>
  <c r="J4674" i="1"/>
  <c r="J4675" i="1"/>
  <c r="J4676" i="1"/>
  <c r="J4677" i="1"/>
  <c r="J4678" i="1"/>
  <c r="J4679" i="1"/>
  <c r="J4680" i="1"/>
  <c r="J4681" i="1"/>
  <c r="J4682" i="1"/>
  <c r="J4683" i="1"/>
  <c r="J4684" i="1"/>
  <c r="J4685" i="1"/>
  <c r="J4686" i="1"/>
  <c r="J4687" i="1"/>
  <c r="J4688" i="1"/>
  <c r="J4689" i="1"/>
  <c r="J4690" i="1"/>
  <c r="J4691" i="1"/>
  <c r="J4692" i="1"/>
  <c r="J4693" i="1"/>
  <c r="J4694" i="1"/>
  <c r="J4695" i="1"/>
  <c r="J4696" i="1"/>
  <c r="J4697" i="1"/>
  <c r="J4698" i="1"/>
  <c r="J4699" i="1"/>
  <c r="J4700" i="1"/>
  <c r="J4701" i="1"/>
  <c r="J4702" i="1"/>
  <c r="J4703" i="1"/>
  <c r="J4704" i="1"/>
  <c r="J4705" i="1"/>
  <c r="J4706" i="1"/>
  <c r="J4707" i="1"/>
  <c r="J4708" i="1"/>
  <c r="J4709" i="1"/>
  <c r="J4710" i="1"/>
  <c r="J4711" i="1"/>
  <c r="J4712" i="1"/>
  <c r="J4713" i="1"/>
  <c r="J4714" i="1"/>
  <c r="J4715" i="1"/>
  <c r="J4716" i="1"/>
  <c r="J4717" i="1"/>
  <c r="J4718" i="1"/>
  <c r="J4719" i="1"/>
  <c r="J4720" i="1"/>
  <c r="J4721" i="1"/>
  <c r="J4722" i="1"/>
  <c r="J4723" i="1"/>
  <c r="J4724" i="1"/>
  <c r="J4725" i="1"/>
  <c r="J4726" i="1"/>
  <c r="J4727" i="1"/>
  <c r="J4728" i="1"/>
  <c r="J4729" i="1"/>
  <c r="J4730" i="1"/>
  <c r="J4731" i="1"/>
  <c r="J4732" i="1"/>
  <c r="J4733" i="1"/>
  <c r="J4734" i="1"/>
  <c r="J4735" i="1"/>
  <c r="J4736" i="1"/>
  <c r="J4737" i="1"/>
  <c r="J4738" i="1"/>
  <c r="J4739" i="1"/>
  <c r="J4740" i="1"/>
  <c r="J4741" i="1"/>
  <c r="J4742" i="1"/>
  <c r="J4743" i="1"/>
  <c r="J4744" i="1"/>
  <c r="J4745" i="1"/>
  <c r="J4746" i="1"/>
  <c r="J4747" i="1"/>
  <c r="J4748" i="1"/>
  <c r="J4749" i="1"/>
  <c r="J4750" i="1"/>
  <c r="J4751" i="1"/>
  <c r="J4752" i="1"/>
  <c r="J4753" i="1"/>
  <c r="J4754" i="1"/>
  <c r="J4755" i="1"/>
  <c r="J4756" i="1"/>
  <c r="J4757" i="1"/>
  <c r="J4758" i="1"/>
  <c r="J4759" i="1"/>
  <c r="J4760" i="1"/>
  <c r="J4761" i="1"/>
  <c r="J4762" i="1"/>
  <c r="J4763" i="1"/>
  <c r="J4764" i="1"/>
  <c r="J4765" i="1"/>
  <c r="J4766" i="1"/>
  <c r="J4767" i="1"/>
  <c r="J4768" i="1"/>
  <c r="J4769" i="1"/>
  <c r="J4770" i="1"/>
  <c r="J4771" i="1"/>
  <c r="J4772" i="1"/>
  <c r="J4773" i="1"/>
  <c r="J4774" i="1"/>
  <c r="J4775" i="1"/>
  <c r="J4776" i="1"/>
  <c r="J4777" i="1"/>
  <c r="J4778" i="1"/>
  <c r="J4779" i="1"/>
  <c r="J4780" i="1"/>
  <c r="J4781" i="1"/>
  <c r="J4782" i="1"/>
  <c r="J4783" i="1"/>
  <c r="J4784" i="1"/>
  <c r="J4785" i="1"/>
  <c r="J4786" i="1"/>
  <c r="J4787" i="1"/>
  <c r="J4788" i="1"/>
  <c r="J4789" i="1"/>
  <c r="J4790" i="1"/>
  <c r="J4791" i="1"/>
  <c r="J4792" i="1"/>
  <c r="J4793" i="1"/>
  <c r="J4794" i="1"/>
  <c r="J4795" i="1"/>
  <c r="J4796" i="1"/>
  <c r="J4797" i="1"/>
  <c r="J4798" i="1"/>
  <c r="J4799" i="1"/>
  <c r="J4800" i="1"/>
  <c r="J4801" i="1"/>
  <c r="J4802" i="1"/>
  <c r="J4803" i="1"/>
  <c r="J4804" i="1"/>
  <c r="J4805" i="1"/>
  <c r="J4806" i="1"/>
  <c r="J4807" i="1"/>
  <c r="J4808" i="1"/>
  <c r="J4809" i="1"/>
  <c r="J4810" i="1"/>
  <c r="J4811" i="1"/>
  <c r="J4812" i="1"/>
  <c r="J4813" i="1"/>
  <c r="J4814" i="1"/>
  <c r="J4815" i="1"/>
  <c r="J4816" i="1"/>
  <c r="J4817" i="1"/>
  <c r="J4818" i="1"/>
  <c r="J4819" i="1"/>
  <c r="J4820" i="1"/>
  <c r="J4821" i="1"/>
  <c r="J4822" i="1"/>
  <c r="J4823" i="1"/>
  <c r="J4824" i="1"/>
  <c r="J4825" i="1"/>
  <c r="J4826" i="1"/>
  <c r="J4827" i="1"/>
  <c r="J4828" i="1"/>
  <c r="J4829" i="1"/>
  <c r="J4830" i="1"/>
  <c r="J4831" i="1"/>
  <c r="J4832" i="1"/>
  <c r="J4833" i="1"/>
  <c r="J4834" i="1"/>
  <c r="J4835" i="1"/>
  <c r="J4836" i="1"/>
  <c r="J4837" i="1"/>
  <c r="J4838" i="1"/>
  <c r="J4839" i="1"/>
  <c r="J4840" i="1"/>
  <c r="J4841" i="1"/>
  <c r="J4842" i="1"/>
  <c r="J4843" i="1"/>
  <c r="J4844" i="1"/>
  <c r="J4845" i="1"/>
  <c r="J4846" i="1"/>
  <c r="J4847" i="1"/>
  <c r="J4848" i="1"/>
  <c r="J4849" i="1"/>
  <c r="J4850" i="1"/>
  <c r="J4851" i="1"/>
  <c r="J4852" i="1"/>
  <c r="J4853" i="1"/>
  <c r="J4854" i="1"/>
  <c r="J4855" i="1"/>
  <c r="J4856" i="1"/>
  <c r="J4857" i="1"/>
  <c r="J4858" i="1"/>
  <c r="J4859" i="1"/>
  <c r="J4860" i="1"/>
  <c r="J4861" i="1"/>
  <c r="J4862" i="1"/>
  <c r="J4863" i="1"/>
  <c r="J4864" i="1"/>
  <c r="J4865" i="1"/>
  <c r="J4866" i="1"/>
  <c r="J4867" i="1"/>
  <c r="J4868" i="1"/>
  <c r="J4869" i="1"/>
  <c r="J4870" i="1"/>
  <c r="J4871" i="1"/>
  <c r="J4872" i="1"/>
  <c r="J4873" i="1"/>
  <c r="J4874" i="1"/>
  <c r="J4875" i="1"/>
  <c r="J4876" i="1"/>
  <c r="J4877" i="1"/>
  <c r="J4878" i="1"/>
  <c r="J4879" i="1"/>
  <c r="J4880" i="1"/>
  <c r="J4881" i="1"/>
  <c r="J4882" i="1"/>
  <c r="J4883" i="1"/>
  <c r="J4884" i="1"/>
  <c r="J4885" i="1"/>
  <c r="J4886" i="1"/>
  <c r="J4887" i="1"/>
  <c r="J4888" i="1"/>
  <c r="J4889" i="1"/>
  <c r="J4890" i="1"/>
  <c r="J4891" i="1"/>
  <c r="J4892" i="1"/>
  <c r="J4893" i="1"/>
  <c r="J4894" i="1"/>
  <c r="J4895" i="1"/>
  <c r="J4896" i="1"/>
  <c r="J4897" i="1"/>
  <c r="J4898" i="1"/>
  <c r="J4899" i="1"/>
  <c r="J4900" i="1"/>
  <c r="J4901" i="1"/>
  <c r="J4902" i="1"/>
  <c r="J4903" i="1"/>
  <c r="J4904" i="1"/>
  <c r="J4905" i="1"/>
  <c r="J4906" i="1"/>
  <c r="J4907" i="1"/>
  <c r="J4908" i="1"/>
  <c r="J4909" i="1"/>
  <c r="J4910" i="1"/>
  <c r="J4911" i="1"/>
  <c r="J4912" i="1"/>
  <c r="J4913" i="1"/>
  <c r="J4914" i="1"/>
  <c r="J4915" i="1"/>
  <c r="J4916" i="1"/>
  <c r="J4917" i="1"/>
  <c r="J4918" i="1"/>
  <c r="J4919" i="1"/>
  <c r="J4920" i="1"/>
  <c r="J4921" i="1"/>
  <c r="J4922" i="1"/>
  <c r="J4923" i="1"/>
  <c r="J4924" i="1"/>
  <c r="J4925" i="1"/>
  <c r="J4926" i="1"/>
  <c r="J4927" i="1"/>
  <c r="J4928" i="1"/>
  <c r="J4929" i="1"/>
  <c r="J4930" i="1"/>
  <c r="J4931" i="1"/>
  <c r="J4932" i="1"/>
  <c r="J4933" i="1"/>
  <c r="J4934" i="1"/>
  <c r="J4935" i="1"/>
  <c r="J4936" i="1"/>
  <c r="J4937" i="1"/>
  <c r="J4938" i="1"/>
  <c r="J4939" i="1"/>
  <c r="J4940" i="1"/>
  <c r="J4941" i="1"/>
  <c r="J4942" i="1"/>
  <c r="J4943" i="1"/>
  <c r="J4944" i="1"/>
  <c r="J4945" i="1"/>
  <c r="J4946" i="1"/>
  <c r="J4947" i="1"/>
  <c r="J4948" i="1"/>
  <c r="J4949" i="1"/>
  <c r="J4950" i="1"/>
  <c r="J4951" i="1"/>
  <c r="J4952" i="1"/>
  <c r="J4953" i="1"/>
  <c r="J4954" i="1"/>
  <c r="J4955" i="1"/>
  <c r="J4956" i="1"/>
  <c r="J4957" i="1"/>
  <c r="J4958" i="1"/>
  <c r="J4959" i="1"/>
  <c r="J4960" i="1"/>
  <c r="J4961" i="1"/>
  <c r="J4962" i="1"/>
  <c r="J4963" i="1"/>
  <c r="J4964" i="1"/>
  <c r="J4965" i="1"/>
  <c r="J4966" i="1"/>
  <c r="J4967" i="1"/>
  <c r="J4968" i="1"/>
  <c r="J4969" i="1"/>
  <c r="J4970" i="1"/>
  <c r="J4971" i="1"/>
  <c r="J4972" i="1"/>
  <c r="J4973" i="1"/>
  <c r="J4974" i="1"/>
  <c r="J4975" i="1"/>
  <c r="J4976" i="1"/>
  <c r="J4977" i="1"/>
  <c r="J4978" i="1"/>
  <c r="J4979" i="1"/>
  <c r="J4980" i="1"/>
  <c r="J4981" i="1"/>
  <c r="J4982" i="1"/>
  <c r="J4983" i="1"/>
  <c r="J4984" i="1"/>
  <c r="J4985" i="1"/>
  <c r="J4986" i="1"/>
  <c r="J4987" i="1"/>
  <c r="J4988" i="1"/>
  <c r="J4989" i="1"/>
  <c r="J4990" i="1"/>
  <c r="J4991" i="1"/>
  <c r="J4992" i="1"/>
  <c r="J4993" i="1"/>
  <c r="J4994" i="1"/>
  <c r="J4995" i="1"/>
  <c r="J4996" i="1"/>
  <c r="J4997" i="1"/>
  <c r="J4998" i="1"/>
  <c r="J4999" i="1"/>
  <c r="J5000" i="1"/>
  <c r="J5001" i="1"/>
  <c r="J5002" i="1"/>
  <c r="J5003" i="1"/>
  <c r="J5004" i="1"/>
  <c r="J5005" i="1"/>
  <c r="J5006" i="1"/>
  <c r="J5007" i="1"/>
  <c r="J5008" i="1"/>
  <c r="J5009" i="1"/>
  <c r="J5010" i="1"/>
  <c r="J5011" i="1"/>
  <c r="J5012" i="1"/>
  <c r="J5013" i="1"/>
  <c r="J5014" i="1"/>
  <c r="J5015" i="1"/>
  <c r="J5016" i="1"/>
  <c r="J5017" i="1"/>
  <c r="J5018" i="1"/>
  <c r="J5019" i="1"/>
  <c r="J5020" i="1"/>
  <c r="J5021" i="1"/>
  <c r="J5022" i="1"/>
  <c r="J5023" i="1"/>
  <c r="J5024" i="1"/>
  <c r="J5025" i="1"/>
  <c r="J5026" i="1"/>
  <c r="J5027" i="1"/>
  <c r="J5028" i="1"/>
  <c r="J5029" i="1"/>
  <c r="J5030" i="1"/>
  <c r="J5031" i="1"/>
  <c r="J5032" i="1"/>
  <c r="J5033" i="1"/>
  <c r="J5034" i="1"/>
  <c r="J5035" i="1"/>
  <c r="J5036" i="1"/>
  <c r="J5037" i="1"/>
  <c r="J5038" i="1"/>
  <c r="J5039" i="1"/>
  <c r="J5040" i="1"/>
  <c r="J5041" i="1"/>
  <c r="J5042" i="1"/>
  <c r="J5043" i="1"/>
  <c r="J5044" i="1"/>
  <c r="J5045" i="1"/>
  <c r="J5046" i="1"/>
  <c r="J5047" i="1"/>
  <c r="J5048" i="1"/>
  <c r="J5049" i="1"/>
  <c r="J5050" i="1"/>
  <c r="J5051" i="1"/>
  <c r="J5052" i="1"/>
  <c r="J5053" i="1"/>
  <c r="J5054" i="1"/>
  <c r="J5055" i="1"/>
  <c r="J5056" i="1"/>
  <c r="J5057" i="1"/>
  <c r="J5058" i="1"/>
  <c r="J5059" i="1"/>
  <c r="J5060" i="1"/>
  <c r="J5061" i="1"/>
  <c r="J5062" i="1"/>
  <c r="J5063" i="1"/>
  <c r="J5064" i="1"/>
  <c r="J5065" i="1"/>
  <c r="J5066" i="1"/>
  <c r="J5067" i="1"/>
  <c r="J5068" i="1"/>
  <c r="J5069" i="1"/>
  <c r="J5070" i="1"/>
  <c r="J5071" i="1"/>
  <c r="J5072" i="1"/>
  <c r="J5073" i="1"/>
  <c r="J5074" i="1"/>
  <c r="J5075" i="1"/>
  <c r="J5076" i="1"/>
  <c r="J5077" i="1"/>
  <c r="J5078" i="1"/>
  <c r="J5079" i="1"/>
  <c r="J5080" i="1"/>
  <c r="J5081" i="1"/>
  <c r="J5082" i="1"/>
  <c r="J5083" i="1"/>
  <c r="J5084" i="1"/>
  <c r="J5085" i="1"/>
  <c r="J5086" i="1"/>
  <c r="J5087" i="1"/>
  <c r="J5088" i="1"/>
  <c r="J5089" i="1"/>
  <c r="J5090" i="1"/>
  <c r="J5091" i="1"/>
  <c r="J5092" i="1"/>
  <c r="J5093" i="1"/>
  <c r="J5094" i="1"/>
  <c r="J5095" i="1"/>
  <c r="J5096" i="1"/>
  <c r="J5097" i="1"/>
  <c r="J5098" i="1"/>
  <c r="J5099" i="1"/>
  <c r="J5100" i="1"/>
  <c r="J5101" i="1"/>
  <c r="J5102" i="1"/>
  <c r="J5103" i="1"/>
  <c r="J5104" i="1"/>
  <c r="J5105" i="1"/>
  <c r="J5106" i="1"/>
  <c r="J5107" i="1"/>
  <c r="J5108" i="1"/>
  <c r="J5109" i="1"/>
  <c r="J5110" i="1"/>
  <c r="J5111" i="1"/>
  <c r="J5112" i="1"/>
  <c r="J5113" i="1"/>
  <c r="J5114" i="1"/>
  <c r="J5115" i="1"/>
  <c r="J5116" i="1"/>
  <c r="J5117" i="1"/>
  <c r="J5118" i="1"/>
  <c r="J5119" i="1"/>
  <c r="J5120" i="1"/>
  <c r="J5121" i="1"/>
  <c r="J5122" i="1"/>
  <c r="J5123" i="1"/>
  <c r="J5124" i="1"/>
  <c r="J5125" i="1"/>
  <c r="J5126" i="1"/>
  <c r="J5127" i="1"/>
  <c r="J5128" i="1"/>
  <c r="J5129" i="1"/>
  <c r="J5130" i="1"/>
  <c r="J5131" i="1"/>
  <c r="J5132" i="1"/>
  <c r="J5133" i="1"/>
  <c r="J5134" i="1"/>
  <c r="J5135" i="1"/>
  <c r="J5136" i="1"/>
  <c r="J5137" i="1"/>
  <c r="J5138" i="1"/>
  <c r="J5139" i="1"/>
  <c r="J5140" i="1"/>
  <c r="J5141" i="1"/>
  <c r="J5142" i="1"/>
  <c r="J5143" i="1"/>
  <c r="J5144" i="1"/>
  <c r="J5145" i="1"/>
  <c r="J5146" i="1"/>
  <c r="J5147" i="1"/>
  <c r="J5148" i="1"/>
  <c r="J5149" i="1"/>
  <c r="J5150" i="1"/>
  <c r="J5151" i="1"/>
  <c r="J5152" i="1"/>
  <c r="J5153" i="1"/>
  <c r="J5154" i="1"/>
  <c r="J5155" i="1"/>
  <c r="J5156" i="1"/>
  <c r="J5157" i="1"/>
  <c r="J5158" i="1"/>
  <c r="J5159" i="1"/>
  <c r="J5160" i="1"/>
  <c r="J5161" i="1"/>
  <c r="J5162" i="1"/>
  <c r="J5163" i="1"/>
  <c r="J5164" i="1"/>
  <c r="J5165" i="1"/>
  <c r="J5166" i="1"/>
  <c r="J5167" i="1"/>
  <c r="J5168" i="1"/>
  <c r="J5169" i="1"/>
  <c r="J5170" i="1"/>
  <c r="J5171" i="1"/>
  <c r="J5172" i="1"/>
  <c r="J5173" i="1"/>
  <c r="J5174" i="1"/>
  <c r="J5175" i="1"/>
  <c r="J5176" i="1"/>
  <c r="J5177" i="1"/>
  <c r="J5178" i="1"/>
  <c r="J5179" i="1"/>
  <c r="J5180" i="1"/>
  <c r="J5181" i="1"/>
  <c r="J5182" i="1"/>
  <c r="J5183" i="1"/>
  <c r="J5184" i="1"/>
  <c r="J5185" i="1"/>
  <c r="J5186" i="1"/>
  <c r="J5187" i="1"/>
  <c r="J5188" i="1"/>
  <c r="J5189" i="1"/>
  <c r="J5190" i="1"/>
  <c r="J5191" i="1"/>
  <c r="J5192" i="1"/>
  <c r="J5193" i="1"/>
  <c r="J5194" i="1"/>
  <c r="J5195" i="1"/>
  <c r="J5196" i="1"/>
  <c r="J5197" i="1"/>
  <c r="J5198" i="1"/>
  <c r="J5199" i="1"/>
  <c r="J5200" i="1"/>
  <c r="J5201" i="1"/>
  <c r="J5202" i="1"/>
  <c r="J5203" i="1"/>
  <c r="J5204" i="1"/>
  <c r="J5205" i="1"/>
  <c r="J5206" i="1"/>
  <c r="J5207" i="1"/>
  <c r="J5208" i="1"/>
  <c r="J5209" i="1"/>
  <c r="J5210" i="1"/>
  <c r="J5211" i="1"/>
  <c r="J5212" i="1"/>
  <c r="J5213" i="1"/>
  <c r="J5214" i="1"/>
  <c r="J5215" i="1"/>
  <c r="J5216" i="1"/>
  <c r="J5217" i="1"/>
  <c r="J5218" i="1"/>
  <c r="J5219" i="1"/>
  <c r="J5220" i="1"/>
  <c r="J5221" i="1"/>
  <c r="J5222" i="1"/>
  <c r="J5223" i="1"/>
  <c r="J5224" i="1"/>
  <c r="J5225" i="1"/>
  <c r="J5226" i="1"/>
  <c r="J5227" i="1"/>
  <c r="J5228" i="1"/>
  <c r="J5229" i="1"/>
  <c r="J5230" i="1"/>
  <c r="J5231" i="1"/>
  <c r="J5232" i="1"/>
  <c r="J5233" i="1"/>
  <c r="J5234" i="1"/>
  <c r="J5235" i="1"/>
  <c r="J5236" i="1"/>
  <c r="J5237" i="1"/>
  <c r="J5238" i="1"/>
  <c r="J5239" i="1"/>
  <c r="J5240" i="1"/>
  <c r="J5241" i="1"/>
  <c r="J5242" i="1"/>
  <c r="J5243" i="1"/>
  <c r="J5244" i="1"/>
  <c r="J5245" i="1"/>
  <c r="J5246" i="1"/>
  <c r="J5247" i="1"/>
  <c r="J5248" i="1"/>
  <c r="J5249" i="1"/>
  <c r="J5250" i="1"/>
  <c r="J5251" i="1"/>
  <c r="J5252" i="1"/>
  <c r="J5253" i="1"/>
  <c r="J5254" i="1"/>
  <c r="J5255" i="1"/>
  <c r="J5256" i="1"/>
  <c r="J5257" i="1"/>
  <c r="J5258" i="1"/>
  <c r="J5259" i="1"/>
  <c r="J5260" i="1"/>
  <c r="J5261" i="1"/>
  <c r="J5262" i="1"/>
  <c r="J5263" i="1"/>
  <c r="J5264" i="1"/>
  <c r="J5265" i="1"/>
  <c r="J5266" i="1"/>
  <c r="J5267" i="1"/>
  <c r="J5268" i="1"/>
  <c r="J5269" i="1"/>
  <c r="J5270" i="1"/>
  <c r="J5271" i="1"/>
  <c r="J5272" i="1"/>
  <c r="J5273" i="1"/>
  <c r="J5274" i="1"/>
  <c r="J5275" i="1"/>
  <c r="J5276" i="1"/>
  <c r="J5277" i="1"/>
  <c r="J5278" i="1"/>
  <c r="J5279" i="1"/>
  <c r="J5280" i="1"/>
  <c r="J5281" i="1"/>
  <c r="J5282" i="1"/>
  <c r="J5283" i="1"/>
  <c r="J5284" i="1"/>
  <c r="J5285" i="1"/>
  <c r="J5286" i="1"/>
  <c r="J5287" i="1"/>
  <c r="J5288" i="1"/>
  <c r="J5289" i="1"/>
  <c r="J5290" i="1"/>
  <c r="J5291" i="1"/>
  <c r="J5292" i="1"/>
  <c r="J5293" i="1"/>
  <c r="J5294" i="1"/>
  <c r="J5295" i="1"/>
  <c r="J5296" i="1"/>
  <c r="J5297" i="1"/>
  <c r="J5298" i="1"/>
  <c r="J5299" i="1"/>
  <c r="J5300" i="1"/>
  <c r="J5301" i="1"/>
  <c r="J5302" i="1"/>
  <c r="J5303" i="1"/>
  <c r="J5304" i="1"/>
  <c r="J5305" i="1"/>
  <c r="J5306" i="1"/>
  <c r="J5307" i="1"/>
  <c r="J5308" i="1"/>
  <c r="J5309" i="1"/>
  <c r="J5310" i="1"/>
  <c r="J5311" i="1"/>
  <c r="J5312" i="1"/>
  <c r="J5313" i="1"/>
  <c r="J5314" i="1"/>
  <c r="J5315" i="1"/>
  <c r="J5316" i="1"/>
  <c r="J5317" i="1"/>
  <c r="J5318" i="1"/>
  <c r="J5319" i="1"/>
  <c r="J5320" i="1"/>
  <c r="J5321" i="1"/>
  <c r="J5322" i="1"/>
  <c r="J5323" i="1"/>
  <c r="J5324" i="1"/>
  <c r="J5325" i="1"/>
  <c r="J5326" i="1"/>
  <c r="J5327" i="1"/>
  <c r="J5328" i="1"/>
  <c r="J5329" i="1"/>
  <c r="J5330" i="1"/>
  <c r="J5331" i="1"/>
  <c r="J5332" i="1"/>
  <c r="J5333" i="1"/>
  <c r="J5334" i="1"/>
  <c r="J5335" i="1"/>
  <c r="J5336" i="1"/>
  <c r="J5337" i="1"/>
  <c r="J5338" i="1"/>
  <c r="J5339" i="1"/>
  <c r="J5340" i="1"/>
  <c r="J5341" i="1"/>
  <c r="J5342" i="1"/>
  <c r="J5343" i="1"/>
  <c r="J5344" i="1"/>
  <c r="J5345" i="1"/>
  <c r="J5346" i="1"/>
  <c r="J5347" i="1"/>
  <c r="J5348" i="1"/>
  <c r="J5349" i="1"/>
  <c r="J5350" i="1"/>
  <c r="J5351" i="1"/>
  <c r="J5352" i="1"/>
  <c r="J5353" i="1"/>
  <c r="J5354" i="1"/>
  <c r="J5355" i="1"/>
  <c r="J5356" i="1"/>
  <c r="J5357" i="1"/>
  <c r="J5358" i="1"/>
  <c r="J5359" i="1"/>
  <c r="J5360" i="1"/>
  <c r="J5361" i="1"/>
  <c r="J5362" i="1"/>
  <c r="J5363" i="1"/>
  <c r="J5364" i="1"/>
  <c r="J5365" i="1"/>
  <c r="J5366" i="1"/>
  <c r="J5367" i="1"/>
  <c r="J5368" i="1"/>
  <c r="J5369" i="1"/>
  <c r="J5370" i="1"/>
  <c r="J5371" i="1"/>
  <c r="J5372" i="1"/>
  <c r="J5373" i="1"/>
  <c r="J5374" i="1"/>
  <c r="J5375" i="1"/>
  <c r="J5376" i="1"/>
  <c r="J5377" i="1"/>
  <c r="J5378" i="1"/>
  <c r="J5379" i="1"/>
  <c r="J5380" i="1"/>
  <c r="J5381" i="1"/>
  <c r="J5382" i="1"/>
  <c r="J5383" i="1"/>
  <c r="J5384" i="1"/>
  <c r="J5385" i="1"/>
  <c r="J5386" i="1"/>
  <c r="J5387" i="1"/>
  <c r="J5388" i="1"/>
  <c r="J5389" i="1"/>
  <c r="J5390" i="1"/>
  <c r="J5391" i="1"/>
  <c r="J5392" i="1"/>
  <c r="J5393" i="1"/>
  <c r="J5394" i="1"/>
  <c r="J5395" i="1"/>
  <c r="J5396" i="1"/>
  <c r="J5397" i="1"/>
  <c r="J5398" i="1"/>
  <c r="J5399" i="1"/>
  <c r="J5400" i="1"/>
  <c r="J5401" i="1"/>
  <c r="J5402" i="1"/>
  <c r="J5403" i="1"/>
  <c r="J5404" i="1"/>
  <c r="J5405" i="1"/>
  <c r="J5406" i="1"/>
  <c r="J5407" i="1"/>
  <c r="J5408" i="1"/>
  <c r="J5409" i="1"/>
  <c r="J5410" i="1"/>
  <c r="J5411" i="1"/>
  <c r="J5412" i="1"/>
  <c r="J5413" i="1"/>
  <c r="J5414" i="1"/>
  <c r="J5415" i="1"/>
  <c r="J5416" i="1"/>
  <c r="J5417" i="1"/>
  <c r="J5418" i="1"/>
  <c r="J5419" i="1"/>
  <c r="J5420" i="1"/>
  <c r="J5421" i="1"/>
  <c r="J5422" i="1"/>
  <c r="J5423" i="1"/>
  <c r="J5424" i="1"/>
  <c r="J5425" i="1"/>
  <c r="J5426" i="1"/>
  <c r="J5427" i="1"/>
  <c r="J5428" i="1"/>
  <c r="J5429" i="1"/>
  <c r="J5430" i="1"/>
  <c r="J5431" i="1"/>
  <c r="J5432" i="1"/>
  <c r="J5433" i="1"/>
  <c r="J5434" i="1"/>
  <c r="J5435" i="1"/>
  <c r="J5436" i="1"/>
  <c r="J5437" i="1"/>
  <c r="J5438" i="1"/>
  <c r="J5439" i="1"/>
  <c r="J5440" i="1"/>
  <c r="J5441" i="1"/>
  <c r="J5442" i="1"/>
  <c r="J5443" i="1"/>
  <c r="J5444" i="1"/>
  <c r="J5445" i="1"/>
  <c r="J5446" i="1"/>
  <c r="J5447" i="1"/>
  <c r="J5448" i="1"/>
  <c r="J5449" i="1"/>
  <c r="J5450" i="1"/>
  <c r="J5451" i="1"/>
  <c r="J5452" i="1"/>
  <c r="J5453" i="1"/>
  <c r="J5454" i="1"/>
  <c r="J5455" i="1"/>
  <c r="J5456" i="1"/>
  <c r="J5457" i="1"/>
  <c r="J5458" i="1"/>
  <c r="J5459" i="1"/>
  <c r="J5460" i="1"/>
  <c r="J5461" i="1"/>
  <c r="J5462" i="1"/>
  <c r="J5463" i="1"/>
  <c r="J5464" i="1"/>
  <c r="J5465" i="1"/>
  <c r="J5466" i="1"/>
  <c r="J5467" i="1"/>
  <c r="J5468" i="1"/>
  <c r="J5469" i="1"/>
  <c r="J5470" i="1"/>
  <c r="J5471" i="1"/>
  <c r="J5472" i="1"/>
  <c r="J5473" i="1"/>
  <c r="J5474" i="1"/>
  <c r="J5475" i="1"/>
  <c r="J5476" i="1"/>
  <c r="J5477" i="1"/>
  <c r="J5478" i="1"/>
  <c r="J5479" i="1"/>
  <c r="J5480" i="1"/>
  <c r="J5481" i="1"/>
  <c r="J5482" i="1"/>
  <c r="J5483" i="1"/>
  <c r="J5484" i="1"/>
  <c r="J5485" i="1"/>
  <c r="J5486" i="1"/>
  <c r="J5487" i="1"/>
  <c r="J5488" i="1"/>
  <c r="J5489" i="1"/>
  <c r="J5490" i="1"/>
  <c r="J5491" i="1"/>
  <c r="J5492" i="1"/>
  <c r="J5493" i="1"/>
  <c r="J5494" i="1"/>
  <c r="J5495" i="1"/>
  <c r="J5496" i="1"/>
  <c r="J5497" i="1"/>
  <c r="J5498" i="1"/>
  <c r="J5499" i="1"/>
  <c r="J5500" i="1"/>
  <c r="J5501" i="1"/>
  <c r="J5502" i="1"/>
  <c r="J5503" i="1"/>
  <c r="J5504" i="1"/>
  <c r="J5505" i="1"/>
  <c r="J5506" i="1"/>
  <c r="J5507" i="1"/>
  <c r="J5508" i="1"/>
  <c r="J5509" i="1"/>
  <c r="J5510" i="1"/>
  <c r="J5511" i="1"/>
  <c r="J5512" i="1"/>
  <c r="J5513" i="1"/>
  <c r="J5514" i="1"/>
  <c r="J5515" i="1"/>
  <c r="J5516" i="1"/>
  <c r="J5517" i="1"/>
  <c r="J5518" i="1"/>
  <c r="J5519" i="1"/>
  <c r="J5520" i="1"/>
  <c r="J5521" i="1"/>
  <c r="J5522" i="1"/>
  <c r="J5523" i="1"/>
  <c r="J5524" i="1"/>
  <c r="J5525" i="1"/>
  <c r="J5526" i="1"/>
  <c r="J5527" i="1"/>
  <c r="J5528" i="1"/>
  <c r="J5529" i="1"/>
  <c r="J5530" i="1"/>
  <c r="J5531" i="1"/>
  <c r="J5532" i="1"/>
  <c r="J5533" i="1"/>
  <c r="J5534" i="1"/>
  <c r="J5535" i="1"/>
  <c r="J5536" i="1"/>
  <c r="J5537" i="1"/>
  <c r="J5538" i="1"/>
  <c r="J5539" i="1"/>
  <c r="J5540" i="1"/>
  <c r="J5541" i="1"/>
  <c r="J5542" i="1"/>
  <c r="J5543" i="1"/>
  <c r="J5544" i="1"/>
  <c r="J5545" i="1"/>
  <c r="J5546" i="1"/>
  <c r="J5547" i="1"/>
  <c r="J5548" i="1"/>
  <c r="J5549" i="1"/>
  <c r="J5550" i="1"/>
  <c r="J5551" i="1"/>
  <c r="J5552" i="1"/>
  <c r="J5553" i="1"/>
  <c r="J5554" i="1"/>
  <c r="J5555" i="1"/>
  <c r="J5556" i="1"/>
  <c r="J5557" i="1"/>
  <c r="J5558" i="1"/>
  <c r="J5559" i="1"/>
  <c r="J5560" i="1"/>
  <c r="J5561" i="1"/>
  <c r="J5562" i="1"/>
  <c r="J5563" i="1"/>
  <c r="J5564" i="1"/>
  <c r="J5565" i="1"/>
  <c r="J5566" i="1"/>
  <c r="J5567" i="1"/>
  <c r="J5568" i="1"/>
  <c r="J5569" i="1"/>
  <c r="J5570" i="1"/>
  <c r="J5571" i="1"/>
  <c r="J5572" i="1"/>
  <c r="J5573" i="1"/>
  <c r="J5574" i="1"/>
  <c r="J5575" i="1"/>
  <c r="J5576" i="1"/>
  <c r="J5577" i="1"/>
  <c r="J5578" i="1"/>
  <c r="J5579" i="1"/>
  <c r="J5580" i="1"/>
  <c r="J5581" i="1"/>
  <c r="J5582" i="1"/>
  <c r="J5583" i="1"/>
  <c r="J5584" i="1"/>
  <c r="J5585" i="1"/>
  <c r="J5586" i="1"/>
  <c r="J5587" i="1"/>
  <c r="J5588" i="1"/>
  <c r="J5589" i="1"/>
  <c r="J5590" i="1"/>
  <c r="J5591" i="1"/>
  <c r="J5592" i="1"/>
  <c r="J5593" i="1"/>
  <c r="J5594" i="1"/>
  <c r="J5595" i="1"/>
  <c r="J5596" i="1"/>
  <c r="J5597" i="1"/>
  <c r="J5598" i="1"/>
  <c r="J5599" i="1"/>
  <c r="J5600" i="1"/>
  <c r="J5601" i="1"/>
  <c r="J5602" i="1"/>
  <c r="J5603" i="1"/>
  <c r="J5604" i="1"/>
  <c r="J5605" i="1"/>
  <c r="J5606" i="1"/>
  <c r="J5607" i="1"/>
  <c r="J5608" i="1"/>
  <c r="J5609" i="1"/>
  <c r="J5610" i="1"/>
  <c r="J5611" i="1"/>
  <c r="J5612" i="1"/>
  <c r="J5613" i="1"/>
  <c r="J5614" i="1"/>
  <c r="J5615" i="1"/>
  <c r="J5616" i="1"/>
  <c r="J5617" i="1"/>
  <c r="J5618" i="1"/>
  <c r="J5619" i="1"/>
  <c r="J5620" i="1"/>
  <c r="J5621" i="1"/>
  <c r="J5622" i="1"/>
  <c r="J5623" i="1"/>
  <c r="J5624" i="1"/>
  <c r="J5625" i="1"/>
  <c r="J5626" i="1"/>
  <c r="J5627" i="1"/>
  <c r="J5628" i="1"/>
  <c r="J5629" i="1"/>
  <c r="J5630" i="1"/>
  <c r="J5631" i="1"/>
  <c r="J5632" i="1"/>
  <c r="J5633" i="1"/>
  <c r="J5634" i="1"/>
  <c r="J5635" i="1"/>
  <c r="J5636" i="1"/>
  <c r="J5637" i="1"/>
  <c r="J5638" i="1"/>
  <c r="J5639" i="1"/>
  <c r="J5640" i="1"/>
  <c r="J5641" i="1"/>
  <c r="J5642" i="1"/>
  <c r="J5643" i="1"/>
  <c r="J5644" i="1"/>
  <c r="J5645" i="1"/>
  <c r="J5646" i="1"/>
  <c r="J5647" i="1"/>
  <c r="J5648" i="1"/>
  <c r="J5649" i="1"/>
  <c r="J5650" i="1"/>
  <c r="J5651" i="1"/>
  <c r="J5652" i="1"/>
  <c r="J5653" i="1"/>
  <c r="J5654" i="1"/>
  <c r="J5655" i="1"/>
  <c r="J5656" i="1"/>
  <c r="J5657" i="1"/>
  <c r="J5658" i="1"/>
  <c r="J5659" i="1"/>
  <c r="J5660" i="1"/>
  <c r="J5661" i="1"/>
  <c r="J5662" i="1"/>
  <c r="J5663" i="1"/>
  <c r="J5664" i="1"/>
  <c r="J5665" i="1"/>
  <c r="J5666" i="1"/>
  <c r="J5667" i="1"/>
  <c r="J5668" i="1"/>
  <c r="J5669" i="1"/>
  <c r="J5670" i="1"/>
  <c r="J5671" i="1"/>
  <c r="J5672" i="1"/>
  <c r="J5673" i="1"/>
  <c r="J5674" i="1"/>
  <c r="J5675" i="1"/>
  <c r="J5676" i="1"/>
  <c r="J5677" i="1"/>
  <c r="J5678" i="1"/>
  <c r="J5679" i="1"/>
  <c r="J5680" i="1"/>
  <c r="J5681" i="1"/>
  <c r="J5682" i="1"/>
  <c r="J5683" i="1"/>
  <c r="J5684" i="1"/>
  <c r="J5685" i="1"/>
  <c r="J5686" i="1"/>
  <c r="J5687" i="1"/>
  <c r="J5688" i="1"/>
  <c r="J5689" i="1"/>
  <c r="J5690" i="1"/>
  <c r="J5691" i="1"/>
  <c r="J5692" i="1"/>
  <c r="J5693" i="1"/>
  <c r="J5694" i="1"/>
  <c r="J5695" i="1"/>
  <c r="J5696" i="1"/>
  <c r="J5697" i="1"/>
  <c r="J5698" i="1"/>
  <c r="J5699" i="1"/>
  <c r="J5700" i="1"/>
  <c r="J5701" i="1"/>
  <c r="J5702" i="1"/>
  <c r="J5703" i="1"/>
  <c r="J5704" i="1"/>
  <c r="J5705" i="1"/>
  <c r="J5706" i="1"/>
  <c r="J5707" i="1"/>
  <c r="J5708" i="1"/>
  <c r="J5709" i="1"/>
  <c r="J5710" i="1"/>
  <c r="J5711" i="1"/>
  <c r="J5712" i="1"/>
  <c r="J5713" i="1"/>
  <c r="J5714" i="1"/>
  <c r="J5715" i="1"/>
  <c r="J5716" i="1"/>
  <c r="J5717" i="1"/>
  <c r="J5718" i="1"/>
  <c r="J5719" i="1"/>
  <c r="J5720" i="1"/>
  <c r="J5721" i="1"/>
  <c r="J5722" i="1"/>
  <c r="J5723" i="1"/>
  <c r="J5724" i="1"/>
  <c r="J5725" i="1"/>
  <c r="J5726" i="1"/>
  <c r="J5727" i="1"/>
  <c r="J5728" i="1"/>
  <c r="J5729" i="1"/>
  <c r="J5730" i="1"/>
  <c r="J5731" i="1"/>
  <c r="J5732" i="1"/>
  <c r="J5733" i="1"/>
  <c r="J5734" i="1"/>
  <c r="J5735" i="1"/>
  <c r="J5736" i="1"/>
  <c r="J5737" i="1"/>
  <c r="J5738" i="1"/>
  <c r="J5739" i="1"/>
  <c r="J5740" i="1"/>
  <c r="J5741" i="1"/>
  <c r="J5742" i="1"/>
  <c r="J5743" i="1"/>
  <c r="J5744" i="1"/>
  <c r="J5745" i="1"/>
  <c r="J5746" i="1"/>
  <c r="J5747" i="1"/>
  <c r="J5748" i="1"/>
  <c r="J5749" i="1"/>
  <c r="J5750" i="1"/>
  <c r="J5751" i="1"/>
  <c r="J5752" i="1"/>
  <c r="J5753" i="1"/>
  <c r="J5754" i="1"/>
  <c r="J5755" i="1"/>
  <c r="J5756" i="1"/>
  <c r="J5757" i="1"/>
  <c r="J5758" i="1"/>
  <c r="J5759" i="1"/>
  <c r="J5760" i="1"/>
  <c r="J5761" i="1"/>
  <c r="J5762" i="1"/>
  <c r="J5763" i="1"/>
  <c r="J5764" i="1"/>
  <c r="J5765" i="1"/>
  <c r="J5766" i="1"/>
  <c r="J5767" i="1"/>
  <c r="J5768" i="1"/>
  <c r="J5769" i="1"/>
  <c r="J5770" i="1"/>
  <c r="J5771" i="1"/>
  <c r="J5772" i="1"/>
  <c r="J5773" i="1"/>
  <c r="J5774" i="1"/>
  <c r="J5775" i="1"/>
  <c r="J5776" i="1"/>
  <c r="J5777" i="1"/>
  <c r="J5778" i="1"/>
  <c r="J5779" i="1"/>
  <c r="J5780" i="1"/>
  <c r="J5781" i="1"/>
  <c r="J5782" i="1"/>
  <c r="J5783" i="1"/>
  <c r="J5784" i="1"/>
  <c r="J5785" i="1"/>
  <c r="J5786" i="1"/>
  <c r="J5787" i="1"/>
  <c r="J5788" i="1"/>
  <c r="J5789" i="1"/>
  <c r="J5790" i="1"/>
  <c r="J5791" i="1"/>
  <c r="J5792" i="1"/>
  <c r="J5793" i="1"/>
  <c r="J5794" i="1"/>
  <c r="J5795" i="1"/>
  <c r="J5796" i="1"/>
  <c r="J5797" i="1"/>
  <c r="J5798" i="1"/>
  <c r="J5799" i="1"/>
  <c r="J5800" i="1"/>
  <c r="J5801" i="1"/>
  <c r="J5802" i="1"/>
  <c r="J5803" i="1"/>
  <c r="J5804" i="1"/>
  <c r="J5805" i="1"/>
  <c r="J5806" i="1"/>
  <c r="J5807" i="1"/>
  <c r="J5808" i="1"/>
  <c r="J5809" i="1"/>
  <c r="J5810" i="1"/>
  <c r="J5811" i="1"/>
  <c r="J5812" i="1"/>
  <c r="J5813" i="1"/>
  <c r="J5814" i="1"/>
  <c r="J5815" i="1"/>
  <c r="J5816" i="1"/>
  <c r="J5817" i="1"/>
  <c r="J5818" i="1"/>
  <c r="J5819" i="1"/>
  <c r="J5820" i="1"/>
  <c r="J5821" i="1"/>
  <c r="J5822" i="1"/>
  <c r="J5823" i="1"/>
  <c r="J5824" i="1"/>
  <c r="J5825" i="1"/>
  <c r="J5826" i="1"/>
  <c r="J5827" i="1"/>
  <c r="J5828" i="1"/>
  <c r="J5829" i="1"/>
  <c r="J5830" i="1"/>
  <c r="J5831" i="1"/>
  <c r="J5832" i="1"/>
  <c r="J5833" i="1"/>
  <c r="J5834" i="1"/>
  <c r="J5835" i="1"/>
  <c r="J5836" i="1"/>
  <c r="J5837" i="1"/>
  <c r="J5838" i="1"/>
  <c r="J5839" i="1"/>
  <c r="J5840" i="1"/>
  <c r="J5841" i="1"/>
  <c r="J5842" i="1"/>
  <c r="J5843" i="1"/>
  <c r="J5844" i="1"/>
  <c r="J5845" i="1"/>
  <c r="J5846" i="1"/>
  <c r="J5847" i="1"/>
  <c r="J5848" i="1"/>
  <c r="J5849" i="1"/>
  <c r="J5850" i="1"/>
  <c r="J5851" i="1"/>
  <c r="J5852" i="1"/>
  <c r="J5853" i="1"/>
  <c r="J5854" i="1"/>
  <c r="J5855" i="1"/>
  <c r="J5856" i="1"/>
  <c r="J5857" i="1"/>
  <c r="J5858" i="1"/>
  <c r="J5859" i="1"/>
  <c r="J5860" i="1"/>
  <c r="J5861" i="1"/>
  <c r="J5862" i="1"/>
  <c r="J5863" i="1"/>
  <c r="J5864" i="1"/>
  <c r="J5865" i="1"/>
  <c r="J5866" i="1"/>
  <c r="J5867" i="1"/>
  <c r="J5868" i="1"/>
  <c r="J5869" i="1"/>
  <c r="J5870" i="1"/>
  <c r="J5871" i="1"/>
  <c r="J5872" i="1"/>
  <c r="J5873" i="1"/>
  <c r="J5874" i="1"/>
  <c r="J5875" i="1"/>
  <c r="J5876" i="1"/>
  <c r="J5877" i="1"/>
  <c r="J5878" i="1"/>
  <c r="J5879" i="1"/>
  <c r="J5880" i="1"/>
  <c r="J5881" i="1"/>
  <c r="J5882" i="1"/>
  <c r="J5883" i="1"/>
  <c r="J5884" i="1"/>
  <c r="J5885" i="1"/>
  <c r="J5886" i="1"/>
  <c r="J5887" i="1"/>
  <c r="J5888" i="1"/>
  <c r="J5889" i="1"/>
  <c r="J5890" i="1"/>
  <c r="J5891" i="1"/>
  <c r="J5892" i="1"/>
  <c r="J5893" i="1"/>
  <c r="J5894" i="1"/>
  <c r="J5895" i="1"/>
  <c r="J5896" i="1"/>
  <c r="J5897" i="1"/>
  <c r="J5898" i="1"/>
  <c r="J5899" i="1"/>
  <c r="J5900" i="1"/>
  <c r="J5901" i="1"/>
  <c r="J5902" i="1"/>
  <c r="J5903" i="1"/>
  <c r="J5904" i="1"/>
  <c r="J5905" i="1"/>
  <c r="J5906" i="1"/>
  <c r="J5907" i="1"/>
  <c r="J5908" i="1"/>
  <c r="J5909" i="1"/>
  <c r="J5910" i="1"/>
  <c r="J5911" i="1"/>
  <c r="J5912" i="1"/>
  <c r="J5913" i="1"/>
  <c r="J5914" i="1"/>
  <c r="J5915" i="1"/>
  <c r="J5916" i="1"/>
  <c r="J5917" i="1"/>
  <c r="J5918" i="1"/>
  <c r="J5919" i="1"/>
  <c r="J5920" i="1"/>
  <c r="J5921" i="1"/>
  <c r="J5922" i="1"/>
  <c r="J5923" i="1"/>
  <c r="J5924" i="1"/>
  <c r="J5925" i="1"/>
  <c r="J5926" i="1"/>
  <c r="J5927" i="1"/>
  <c r="J5928" i="1"/>
  <c r="J5929" i="1"/>
  <c r="J5930" i="1"/>
  <c r="J5931" i="1"/>
  <c r="J5932" i="1"/>
  <c r="J5933" i="1"/>
  <c r="J5934" i="1"/>
  <c r="J5935" i="1"/>
  <c r="J5936" i="1"/>
  <c r="J5937" i="1"/>
  <c r="J5938" i="1"/>
  <c r="J5939" i="1"/>
  <c r="J5940" i="1"/>
  <c r="J5941" i="1"/>
  <c r="J5942" i="1"/>
  <c r="J5943" i="1"/>
  <c r="J5944" i="1"/>
  <c r="J5945" i="1"/>
  <c r="J5946" i="1"/>
  <c r="J5947" i="1"/>
  <c r="J5948" i="1"/>
  <c r="J5949" i="1"/>
  <c r="J5950" i="1"/>
  <c r="J5951" i="1"/>
  <c r="J5952" i="1"/>
  <c r="J5953" i="1"/>
  <c r="J5954" i="1"/>
  <c r="J5955" i="1"/>
  <c r="J5956" i="1"/>
  <c r="J5957" i="1"/>
  <c r="J5958" i="1"/>
  <c r="J5959" i="1"/>
  <c r="J5960" i="1"/>
  <c r="J5961" i="1"/>
  <c r="J5962" i="1"/>
  <c r="J5963" i="1"/>
  <c r="J5964" i="1"/>
  <c r="J5965" i="1"/>
  <c r="J5966" i="1"/>
  <c r="J5967" i="1"/>
  <c r="J5968" i="1"/>
  <c r="J5969" i="1"/>
  <c r="J5970" i="1"/>
  <c r="J5971" i="1"/>
  <c r="J5972" i="1"/>
  <c r="J5973" i="1"/>
  <c r="J5974" i="1"/>
  <c r="J5975" i="1"/>
  <c r="J5976" i="1"/>
  <c r="J5977" i="1"/>
  <c r="J5978" i="1"/>
  <c r="J5979" i="1"/>
  <c r="J5980" i="1"/>
  <c r="J5981" i="1"/>
  <c r="J5982" i="1"/>
  <c r="J5983" i="1"/>
  <c r="J5984" i="1"/>
  <c r="J5985" i="1"/>
  <c r="J5986" i="1"/>
  <c r="J5987" i="1"/>
  <c r="J5988" i="1"/>
  <c r="J5989" i="1"/>
  <c r="J5990" i="1"/>
  <c r="J5991" i="1"/>
  <c r="J5992" i="1"/>
  <c r="J5993" i="1"/>
  <c r="J5994" i="1"/>
  <c r="J5995" i="1"/>
  <c r="J5996" i="1"/>
  <c r="J5997" i="1"/>
  <c r="J5998" i="1"/>
  <c r="J5999" i="1"/>
  <c r="J6000" i="1"/>
  <c r="J6001" i="1"/>
  <c r="J6002" i="1"/>
  <c r="J6003" i="1"/>
  <c r="J6004" i="1"/>
  <c r="J6005" i="1"/>
  <c r="J6006" i="1"/>
  <c r="J6007" i="1"/>
  <c r="J6008" i="1"/>
  <c r="J6009" i="1"/>
  <c r="J6010" i="1"/>
  <c r="J6011" i="1"/>
  <c r="J6012" i="1"/>
  <c r="J6013" i="1"/>
  <c r="J6014" i="1"/>
  <c r="J6015" i="1"/>
  <c r="J6016" i="1"/>
  <c r="J6017" i="1"/>
  <c r="J6018" i="1"/>
  <c r="J6019" i="1"/>
  <c r="J6020" i="1"/>
  <c r="J6021" i="1"/>
  <c r="J6022" i="1"/>
  <c r="J6023" i="1"/>
  <c r="J6024" i="1"/>
  <c r="J6025" i="1"/>
  <c r="J6026" i="1"/>
  <c r="J6027" i="1"/>
  <c r="J6028" i="1"/>
  <c r="J6029" i="1"/>
  <c r="J6030" i="1"/>
  <c r="J6031" i="1"/>
  <c r="J6032" i="1"/>
  <c r="J6033" i="1"/>
  <c r="J6034" i="1"/>
  <c r="J6035" i="1"/>
  <c r="J6036" i="1"/>
  <c r="J6037" i="1"/>
  <c r="J6038" i="1"/>
  <c r="J6039" i="1"/>
  <c r="J6040" i="1"/>
  <c r="J6041" i="1"/>
  <c r="J6042" i="1"/>
  <c r="J6043" i="1"/>
  <c r="J6044" i="1"/>
  <c r="J6045" i="1"/>
  <c r="J6046" i="1"/>
  <c r="J6047" i="1"/>
  <c r="J6048" i="1"/>
  <c r="J6049" i="1"/>
  <c r="J6050" i="1"/>
  <c r="J6051" i="1"/>
  <c r="J6052" i="1"/>
  <c r="J6053" i="1"/>
  <c r="J6054" i="1"/>
  <c r="J6055" i="1"/>
  <c r="J6056" i="1"/>
  <c r="J6057" i="1"/>
  <c r="J6058" i="1"/>
  <c r="J6059" i="1"/>
  <c r="J6060" i="1"/>
  <c r="J6061" i="1"/>
  <c r="J6062" i="1"/>
  <c r="J6063" i="1"/>
  <c r="J6064" i="1"/>
  <c r="J6065" i="1"/>
  <c r="J6066" i="1"/>
  <c r="J6067" i="1"/>
  <c r="J6068" i="1"/>
  <c r="J6069" i="1"/>
  <c r="J6070" i="1"/>
  <c r="J6071" i="1"/>
  <c r="J6072" i="1"/>
  <c r="J6073" i="1"/>
  <c r="J6074" i="1"/>
  <c r="J6075" i="1"/>
  <c r="J6076" i="1"/>
  <c r="J6077" i="1"/>
  <c r="J6078" i="1"/>
  <c r="J6079" i="1"/>
  <c r="J6080" i="1"/>
  <c r="J6081" i="1"/>
  <c r="J6082" i="1"/>
  <c r="J6083" i="1"/>
  <c r="J6084" i="1"/>
  <c r="J6085" i="1"/>
  <c r="J6086" i="1"/>
  <c r="J6087" i="1"/>
  <c r="J6088" i="1"/>
  <c r="J6089" i="1"/>
  <c r="J6090" i="1"/>
  <c r="J6091" i="1"/>
  <c r="J6092" i="1"/>
  <c r="J6093" i="1"/>
  <c r="J6094" i="1"/>
  <c r="J6095" i="1"/>
  <c r="J6096" i="1"/>
  <c r="J6097" i="1"/>
  <c r="J6098" i="1"/>
  <c r="J6099" i="1"/>
  <c r="J6100" i="1"/>
  <c r="J6101" i="1"/>
  <c r="J6102" i="1"/>
  <c r="J6103" i="1"/>
  <c r="J6104" i="1"/>
  <c r="J6105" i="1"/>
  <c r="J6106" i="1"/>
  <c r="J6107" i="1"/>
  <c r="J6108" i="1"/>
  <c r="J6109" i="1"/>
  <c r="J6110" i="1"/>
  <c r="J6111" i="1"/>
  <c r="J6112" i="1"/>
  <c r="J6113" i="1"/>
  <c r="J6114" i="1"/>
  <c r="J6115" i="1"/>
  <c r="J6116" i="1"/>
  <c r="J6117" i="1"/>
  <c r="J6118" i="1"/>
  <c r="J6119" i="1"/>
  <c r="J6120" i="1"/>
  <c r="J6121" i="1"/>
  <c r="J6122" i="1"/>
  <c r="J6123" i="1"/>
  <c r="J6124" i="1"/>
  <c r="J6125" i="1"/>
  <c r="J6126" i="1"/>
  <c r="J6127" i="1"/>
  <c r="J6128" i="1"/>
  <c r="J6129" i="1"/>
  <c r="J6130" i="1"/>
  <c r="J6131" i="1"/>
  <c r="J6132" i="1"/>
  <c r="J6133" i="1"/>
  <c r="J6134" i="1"/>
  <c r="J6135" i="1"/>
  <c r="J6136" i="1"/>
  <c r="J6137" i="1"/>
  <c r="J6138" i="1"/>
  <c r="J6139" i="1"/>
  <c r="J6140" i="1"/>
  <c r="J6141" i="1"/>
  <c r="J6142" i="1"/>
  <c r="J6143" i="1"/>
  <c r="J6144" i="1"/>
  <c r="J6145" i="1"/>
  <c r="J6146" i="1"/>
  <c r="J6147" i="1"/>
  <c r="J6148" i="1"/>
  <c r="J6149" i="1"/>
  <c r="J6150" i="1"/>
  <c r="J6151" i="1"/>
  <c r="J6152" i="1"/>
  <c r="J6153" i="1"/>
  <c r="J6154" i="1"/>
  <c r="J6155" i="1"/>
  <c r="J6156" i="1"/>
  <c r="J6157" i="1"/>
  <c r="J6158" i="1"/>
  <c r="J6159" i="1"/>
  <c r="J6160" i="1"/>
  <c r="J6161" i="1"/>
  <c r="J6162" i="1"/>
  <c r="J6163" i="1"/>
  <c r="J6164" i="1"/>
  <c r="J6165" i="1"/>
  <c r="J6166" i="1"/>
  <c r="J6167" i="1"/>
  <c r="J6168" i="1"/>
  <c r="J6169" i="1"/>
  <c r="J6170" i="1"/>
  <c r="J6171" i="1"/>
  <c r="J6172" i="1"/>
  <c r="J6173" i="1"/>
  <c r="J6174" i="1"/>
  <c r="J6175" i="1"/>
  <c r="J6176" i="1"/>
  <c r="J6177" i="1"/>
  <c r="J6178" i="1"/>
  <c r="J6179" i="1"/>
  <c r="J6180" i="1"/>
  <c r="J6181" i="1"/>
  <c r="J6182" i="1"/>
  <c r="J6183" i="1"/>
  <c r="J6184" i="1"/>
  <c r="J6185" i="1"/>
  <c r="J6186" i="1"/>
  <c r="J6187" i="1"/>
  <c r="J6188" i="1"/>
  <c r="J6189" i="1"/>
  <c r="J6190" i="1"/>
  <c r="J6191" i="1"/>
  <c r="J6192" i="1"/>
  <c r="J6193" i="1"/>
  <c r="J6194" i="1"/>
  <c r="J6195" i="1"/>
  <c r="J6196" i="1"/>
  <c r="J6197" i="1"/>
  <c r="J6198" i="1"/>
  <c r="J6199" i="1"/>
  <c r="J6200" i="1"/>
  <c r="J6201" i="1"/>
  <c r="J6202" i="1"/>
  <c r="J6203" i="1"/>
  <c r="J6204" i="1"/>
  <c r="J6205" i="1"/>
  <c r="J6206" i="1"/>
  <c r="J6207" i="1"/>
  <c r="J6208" i="1"/>
  <c r="J6209" i="1"/>
  <c r="J6210" i="1"/>
  <c r="J6211" i="1"/>
  <c r="J6212" i="1"/>
  <c r="J6213" i="1"/>
  <c r="J6214" i="1"/>
  <c r="J6215" i="1"/>
  <c r="J6216" i="1"/>
  <c r="J6217" i="1"/>
  <c r="J6218" i="1"/>
  <c r="J6219" i="1"/>
  <c r="J6220" i="1"/>
  <c r="J6221" i="1"/>
  <c r="J6222" i="1"/>
  <c r="J6223" i="1"/>
  <c r="J6224" i="1"/>
  <c r="J6225" i="1"/>
  <c r="J6226" i="1"/>
  <c r="J6227" i="1"/>
  <c r="J6228" i="1"/>
  <c r="J6229" i="1"/>
  <c r="J6230" i="1"/>
  <c r="J6231" i="1"/>
  <c r="J6232" i="1"/>
  <c r="J6233" i="1"/>
  <c r="J6234" i="1"/>
  <c r="J6235" i="1"/>
  <c r="J6236" i="1"/>
  <c r="J6237" i="1"/>
  <c r="J6238" i="1"/>
  <c r="J6239" i="1"/>
  <c r="J6240" i="1"/>
  <c r="J6241" i="1"/>
  <c r="J6242" i="1"/>
  <c r="J6243" i="1"/>
  <c r="J6244" i="1"/>
  <c r="J6245" i="1"/>
  <c r="J6246" i="1"/>
  <c r="J6247" i="1"/>
  <c r="J6248" i="1"/>
  <c r="J6249" i="1"/>
  <c r="J6250" i="1"/>
  <c r="J6251" i="1"/>
  <c r="J6252" i="1"/>
  <c r="J6253" i="1"/>
  <c r="J6254" i="1"/>
  <c r="J6255" i="1"/>
  <c r="J6256" i="1"/>
  <c r="J6257" i="1"/>
  <c r="J6258" i="1"/>
  <c r="J6259" i="1"/>
  <c r="J6260" i="1"/>
  <c r="J6261" i="1"/>
  <c r="J6262" i="1"/>
  <c r="J6263" i="1"/>
  <c r="J6264" i="1"/>
  <c r="J6265" i="1"/>
  <c r="J6266" i="1"/>
  <c r="J6267" i="1"/>
  <c r="J6268" i="1"/>
  <c r="J6269" i="1"/>
  <c r="J6270" i="1"/>
  <c r="J6271" i="1"/>
  <c r="J6272" i="1"/>
  <c r="J6273" i="1"/>
  <c r="J6274" i="1"/>
  <c r="J6275" i="1"/>
  <c r="J6276" i="1"/>
  <c r="J6277" i="1"/>
  <c r="J6278" i="1"/>
  <c r="J6279" i="1"/>
  <c r="J6280" i="1"/>
  <c r="J6281" i="1"/>
  <c r="J6282" i="1"/>
  <c r="J6283" i="1"/>
  <c r="J6284" i="1"/>
  <c r="J6285" i="1"/>
  <c r="J6286" i="1"/>
  <c r="J6287" i="1"/>
  <c r="J6288" i="1"/>
  <c r="J6289" i="1"/>
  <c r="J6290" i="1"/>
  <c r="J6291" i="1"/>
  <c r="J6292" i="1"/>
  <c r="J6293" i="1"/>
  <c r="J6294" i="1"/>
  <c r="J6295" i="1"/>
  <c r="J6296" i="1"/>
  <c r="J6297" i="1"/>
  <c r="J6298" i="1"/>
  <c r="J6299" i="1"/>
  <c r="J6300" i="1"/>
  <c r="J6301" i="1"/>
  <c r="J6302" i="1"/>
  <c r="J6303" i="1"/>
  <c r="J6304" i="1"/>
  <c r="J6305" i="1"/>
  <c r="J6306" i="1"/>
  <c r="J6307" i="1"/>
  <c r="J6308" i="1"/>
  <c r="J6309" i="1"/>
  <c r="J6310" i="1"/>
  <c r="J6311" i="1"/>
  <c r="J6312" i="1"/>
  <c r="J6313" i="1"/>
  <c r="J6314" i="1"/>
  <c r="J6315" i="1"/>
  <c r="J6316" i="1"/>
  <c r="J6317" i="1"/>
  <c r="J6318" i="1"/>
  <c r="J6319" i="1"/>
  <c r="J6320" i="1"/>
  <c r="J6321" i="1"/>
  <c r="J6322" i="1"/>
  <c r="J6323" i="1"/>
  <c r="J6324" i="1"/>
  <c r="J6325" i="1"/>
  <c r="J6326" i="1"/>
  <c r="J6327" i="1"/>
  <c r="J6328" i="1"/>
  <c r="J6329" i="1"/>
  <c r="J6330" i="1"/>
  <c r="J6331" i="1"/>
  <c r="J6332" i="1"/>
  <c r="J6333" i="1"/>
  <c r="J6334" i="1"/>
  <c r="J6335" i="1"/>
  <c r="J6336" i="1"/>
  <c r="J6337" i="1"/>
  <c r="J6338" i="1"/>
  <c r="J6339" i="1"/>
  <c r="J6340" i="1"/>
  <c r="J6341" i="1"/>
  <c r="J6342" i="1"/>
  <c r="J6343" i="1"/>
  <c r="J6344" i="1"/>
  <c r="J6345" i="1"/>
  <c r="J6346" i="1"/>
  <c r="J6347" i="1"/>
  <c r="J6348" i="1"/>
  <c r="J6349" i="1"/>
  <c r="J6350" i="1"/>
  <c r="J6351" i="1"/>
  <c r="J6352" i="1"/>
  <c r="J6353" i="1"/>
  <c r="J6354" i="1"/>
  <c r="J6355" i="1"/>
  <c r="J6356" i="1"/>
  <c r="J6357" i="1"/>
  <c r="J6358" i="1"/>
  <c r="J6359" i="1"/>
  <c r="J6360" i="1"/>
  <c r="J6361" i="1"/>
  <c r="J6362" i="1"/>
  <c r="J6363" i="1"/>
  <c r="J6364" i="1"/>
  <c r="J6365" i="1"/>
  <c r="J6366" i="1"/>
  <c r="J6367" i="1"/>
  <c r="J6368" i="1"/>
  <c r="J6369" i="1"/>
  <c r="J6370" i="1"/>
  <c r="J6371" i="1"/>
  <c r="J6372" i="1"/>
  <c r="J6373" i="1"/>
  <c r="J6374" i="1"/>
  <c r="J6375" i="1"/>
  <c r="J6376" i="1"/>
  <c r="J6377" i="1"/>
  <c r="J6378" i="1"/>
  <c r="J6379" i="1"/>
  <c r="J6380" i="1"/>
  <c r="J6381" i="1"/>
  <c r="J6382" i="1"/>
  <c r="J6383" i="1"/>
  <c r="J6384" i="1"/>
  <c r="J6385" i="1"/>
  <c r="J6386" i="1"/>
  <c r="J6387" i="1"/>
  <c r="J6388" i="1"/>
  <c r="J6389" i="1"/>
  <c r="J6390" i="1"/>
  <c r="J6391" i="1"/>
  <c r="J6392" i="1"/>
  <c r="J6393" i="1"/>
  <c r="J6394" i="1"/>
  <c r="J6395" i="1"/>
  <c r="J6396" i="1"/>
  <c r="J6397" i="1"/>
  <c r="J6398" i="1"/>
  <c r="J6399" i="1"/>
  <c r="J6400" i="1"/>
  <c r="J6401" i="1"/>
  <c r="J6402" i="1"/>
  <c r="J6403" i="1"/>
  <c r="J6404" i="1"/>
  <c r="J6405" i="1"/>
  <c r="J6406" i="1"/>
  <c r="J6407" i="1"/>
  <c r="J6408" i="1"/>
  <c r="J6409" i="1"/>
  <c r="J6410" i="1"/>
  <c r="J6411" i="1"/>
  <c r="J6412" i="1"/>
  <c r="J6413" i="1"/>
  <c r="J6414" i="1"/>
  <c r="J6415" i="1"/>
  <c r="J6416" i="1"/>
  <c r="J6417" i="1"/>
  <c r="J6418" i="1"/>
  <c r="J6419" i="1"/>
  <c r="J6420" i="1"/>
  <c r="J6421" i="1"/>
  <c r="J6422" i="1"/>
  <c r="J6423" i="1"/>
  <c r="J6424" i="1"/>
  <c r="J6425" i="1"/>
  <c r="J6426" i="1"/>
  <c r="J6427" i="1"/>
  <c r="J6428" i="1"/>
  <c r="J6429" i="1"/>
  <c r="J6430" i="1"/>
  <c r="J6431" i="1"/>
  <c r="J6432" i="1"/>
  <c r="J6433" i="1"/>
  <c r="J6434" i="1"/>
  <c r="J6435" i="1"/>
  <c r="J6436" i="1"/>
  <c r="J6437" i="1"/>
  <c r="J6438" i="1"/>
  <c r="J6439" i="1"/>
  <c r="J6440" i="1"/>
  <c r="J6441" i="1"/>
  <c r="J6442" i="1"/>
  <c r="J6443" i="1"/>
  <c r="J6444" i="1"/>
  <c r="J6445" i="1"/>
  <c r="J6446" i="1"/>
  <c r="J6447" i="1"/>
  <c r="J6448" i="1"/>
  <c r="J6449" i="1"/>
  <c r="J6450" i="1"/>
  <c r="J6451" i="1"/>
  <c r="J6452" i="1"/>
  <c r="J6453" i="1"/>
  <c r="J6454" i="1"/>
  <c r="J6455" i="1"/>
  <c r="J6456" i="1"/>
  <c r="J6457" i="1"/>
  <c r="J6458" i="1"/>
  <c r="J6459" i="1"/>
  <c r="J6460" i="1"/>
  <c r="J6461" i="1"/>
  <c r="J6462" i="1"/>
  <c r="J6463" i="1"/>
  <c r="J6464" i="1"/>
  <c r="J6465" i="1"/>
  <c r="J6466" i="1"/>
  <c r="J6467" i="1"/>
  <c r="J6468" i="1"/>
  <c r="J6469" i="1"/>
  <c r="J6470" i="1"/>
  <c r="J6471" i="1"/>
  <c r="J6472" i="1"/>
  <c r="J6473" i="1"/>
  <c r="J6474" i="1"/>
  <c r="J6475" i="1"/>
  <c r="J6476" i="1"/>
  <c r="J6477" i="1"/>
  <c r="J6478" i="1"/>
  <c r="J6479" i="1"/>
  <c r="J6480" i="1"/>
  <c r="J6481" i="1"/>
  <c r="J6482" i="1"/>
  <c r="J6483" i="1"/>
  <c r="J6484" i="1"/>
  <c r="J6485" i="1"/>
  <c r="J6486" i="1"/>
  <c r="J6487" i="1"/>
  <c r="J6488" i="1"/>
  <c r="J6489" i="1"/>
  <c r="J6490" i="1"/>
  <c r="J6491" i="1"/>
  <c r="J6492" i="1"/>
  <c r="J6493" i="1"/>
  <c r="J6494" i="1"/>
  <c r="J6495" i="1"/>
  <c r="J6496" i="1"/>
  <c r="J6497" i="1"/>
  <c r="J6498" i="1"/>
  <c r="J6499" i="1"/>
  <c r="J6500" i="1"/>
  <c r="J6501" i="1"/>
  <c r="J6502" i="1"/>
  <c r="J6503" i="1"/>
  <c r="J6504" i="1"/>
  <c r="J6505" i="1"/>
  <c r="J6506" i="1"/>
  <c r="J6507" i="1"/>
  <c r="J6508" i="1"/>
  <c r="J6509" i="1"/>
  <c r="J6510" i="1"/>
  <c r="J6511" i="1"/>
  <c r="J6512" i="1"/>
  <c r="J6513" i="1"/>
  <c r="J6514" i="1"/>
  <c r="J6515" i="1"/>
  <c r="J6516" i="1"/>
  <c r="J6517" i="1"/>
  <c r="J6518" i="1"/>
  <c r="J6519" i="1"/>
  <c r="J6520" i="1"/>
  <c r="J6521" i="1"/>
  <c r="J6522" i="1"/>
  <c r="J6523" i="1"/>
  <c r="J6524" i="1"/>
  <c r="J6525" i="1"/>
  <c r="J6526" i="1"/>
  <c r="J6527" i="1"/>
  <c r="J6528" i="1"/>
  <c r="J6529" i="1"/>
  <c r="J6530" i="1"/>
  <c r="J6531" i="1"/>
  <c r="J6532" i="1"/>
  <c r="J6533" i="1"/>
  <c r="J6534" i="1"/>
  <c r="J6535" i="1"/>
  <c r="J6536" i="1"/>
  <c r="J6537" i="1"/>
  <c r="J6538" i="1"/>
  <c r="J6539" i="1"/>
  <c r="J6540" i="1"/>
  <c r="J6541" i="1"/>
  <c r="J6542" i="1"/>
  <c r="J6543" i="1"/>
  <c r="J6544" i="1"/>
  <c r="J6545" i="1"/>
  <c r="J6546" i="1"/>
  <c r="J6547" i="1"/>
  <c r="J6548" i="1"/>
  <c r="J6549" i="1"/>
  <c r="J6550" i="1"/>
  <c r="J6551" i="1"/>
  <c r="J6552" i="1"/>
  <c r="J6553" i="1"/>
  <c r="J6554" i="1"/>
  <c r="J6555" i="1"/>
  <c r="J6556" i="1"/>
  <c r="J6557" i="1"/>
  <c r="J6558" i="1"/>
  <c r="J6559" i="1"/>
  <c r="J6560" i="1"/>
  <c r="J6561" i="1"/>
  <c r="J6562" i="1"/>
  <c r="J6563" i="1"/>
  <c r="J6564" i="1"/>
  <c r="J6565" i="1"/>
  <c r="J6566" i="1"/>
  <c r="J6567" i="1"/>
  <c r="J6568" i="1"/>
  <c r="J6569" i="1"/>
  <c r="J6570" i="1"/>
  <c r="J6571" i="1"/>
  <c r="J6572" i="1"/>
  <c r="J6573" i="1"/>
  <c r="J6574" i="1"/>
  <c r="J6575" i="1"/>
  <c r="J6576" i="1"/>
  <c r="J6577" i="1"/>
  <c r="J6578" i="1"/>
  <c r="J6579" i="1"/>
  <c r="J6580" i="1"/>
  <c r="J6581" i="1"/>
  <c r="J6582" i="1"/>
  <c r="J6583" i="1"/>
  <c r="J6584" i="1"/>
  <c r="J6585" i="1"/>
  <c r="J6586" i="1"/>
  <c r="J6587" i="1"/>
  <c r="J6588" i="1"/>
  <c r="J6589" i="1"/>
  <c r="J6590" i="1"/>
  <c r="J6591" i="1"/>
  <c r="J6592" i="1"/>
  <c r="J6593" i="1"/>
  <c r="J6594" i="1"/>
  <c r="J6595" i="1"/>
  <c r="J6596" i="1"/>
  <c r="J6597" i="1"/>
  <c r="J6598" i="1"/>
  <c r="J6599" i="1"/>
  <c r="J6600" i="1"/>
  <c r="J6601" i="1"/>
  <c r="J6602" i="1"/>
  <c r="J6603" i="1"/>
  <c r="J6604" i="1"/>
  <c r="J6605" i="1"/>
  <c r="J6606" i="1"/>
  <c r="J6607" i="1"/>
  <c r="J6608" i="1"/>
  <c r="J6609" i="1"/>
  <c r="J6610" i="1"/>
  <c r="J6611" i="1"/>
  <c r="J6612" i="1"/>
  <c r="J6613" i="1"/>
  <c r="J6614" i="1"/>
  <c r="J6615" i="1"/>
  <c r="J6616" i="1"/>
  <c r="J6617" i="1"/>
  <c r="J6618" i="1"/>
  <c r="J6619" i="1"/>
  <c r="J6620" i="1"/>
  <c r="J6621" i="1"/>
  <c r="J6622" i="1"/>
  <c r="J6623" i="1"/>
  <c r="J6624" i="1"/>
  <c r="J6625" i="1"/>
  <c r="J6626" i="1"/>
  <c r="J6627" i="1"/>
  <c r="J6628" i="1"/>
  <c r="J6629" i="1"/>
  <c r="J6630" i="1"/>
  <c r="J6631" i="1"/>
  <c r="J6632" i="1"/>
  <c r="J6633" i="1"/>
  <c r="J6634" i="1"/>
  <c r="J6635" i="1"/>
  <c r="J6636" i="1"/>
  <c r="J6637" i="1"/>
  <c r="J6638" i="1"/>
  <c r="J6639" i="1"/>
  <c r="J6640" i="1"/>
  <c r="J6641" i="1"/>
  <c r="J6642" i="1"/>
  <c r="J6643" i="1"/>
  <c r="J6644" i="1"/>
  <c r="J6645" i="1"/>
  <c r="J6646" i="1"/>
  <c r="J6647" i="1"/>
  <c r="J6648" i="1"/>
  <c r="J6649" i="1"/>
  <c r="J6650" i="1"/>
  <c r="J6651" i="1"/>
  <c r="J6652" i="1"/>
  <c r="J6653" i="1"/>
  <c r="J6654" i="1"/>
  <c r="J6655" i="1"/>
  <c r="J6656" i="1"/>
  <c r="J6657" i="1"/>
  <c r="J6658" i="1"/>
  <c r="J6659" i="1"/>
  <c r="J6660" i="1"/>
  <c r="J6661" i="1"/>
  <c r="J6662" i="1"/>
  <c r="J6663" i="1"/>
  <c r="J6664" i="1"/>
  <c r="J6665" i="1"/>
  <c r="J6666" i="1"/>
  <c r="J6667" i="1"/>
  <c r="J6668" i="1"/>
  <c r="J6669" i="1"/>
  <c r="J6670" i="1"/>
  <c r="J6671" i="1"/>
  <c r="J6672" i="1"/>
  <c r="J6673" i="1"/>
  <c r="J6674" i="1"/>
  <c r="J6675" i="1"/>
  <c r="J6676" i="1"/>
  <c r="J6677" i="1"/>
  <c r="J6678" i="1"/>
  <c r="J6679" i="1"/>
  <c r="J6680" i="1"/>
  <c r="J6681" i="1"/>
  <c r="J6682" i="1"/>
  <c r="J6683" i="1"/>
  <c r="J6684" i="1"/>
  <c r="J6685" i="1"/>
  <c r="J6686" i="1"/>
  <c r="J6687" i="1"/>
  <c r="J6688" i="1"/>
  <c r="J6689" i="1"/>
  <c r="J6690" i="1"/>
  <c r="J6691" i="1"/>
  <c r="J6692" i="1"/>
  <c r="J6693" i="1"/>
  <c r="J6694" i="1"/>
  <c r="J6695" i="1"/>
  <c r="J6696" i="1"/>
  <c r="J6697" i="1"/>
  <c r="J6698" i="1"/>
  <c r="J6699" i="1"/>
  <c r="J6700" i="1"/>
  <c r="J6701" i="1"/>
  <c r="J6702" i="1"/>
  <c r="J6703" i="1"/>
  <c r="J6704" i="1"/>
  <c r="J6705" i="1"/>
  <c r="J6706" i="1"/>
  <c r="J6707" i="1"/>
  <c r="J6708" i="1"/>
  <c r="J6709" i="1"/>
  <c r="J6710" i="1"/>
  <c r="J6711" i="1"/>
  <c r="J6712" i="1"/>
  <c r="J6713" i="1"/>
  <c r="J6714" i="1"/>
  <c r="J6715" i="1"/>
  <c r="J6716" i="1"/>
  <c r="J6717" i="1"/>
  <c r="J6718" i="1"/>
  <c r="J6719" i="1"/>
  <c r="J6720" i="1"/>
  <c r="J6721" i="1"/>
  <c r="J6722" i="1"/>
  <c r="J6723" i="1"/>
  <c r="J6724" i="1"/>
  <c r="J6725" i="1"/>
  <c r="J6726" i="1"/>
  <c r="J6727" i="1"/>
  <c r="J6728" i="1"/>
  <c r="J6729" i="1"/>
  <c r="J6730" i="1"/>
  <c r="J6731" i="1"/>
  <c r="J6732" i="1"/>
  <c r="J6733" i="1"/>
  <c r="J6734" i="1"/>
  <c r="J6735" i="1"/>
  <c r="J6736" i="1"/>
  <c r="J6737" i="1"/>
  <c r="J6738" i="1"/>
  <c r="J6739" i="1"/>
  <c r="J6740" i="1"/>
  <c r="J6741" i="1"/>
  <c r="J6742" i="1"/>
  <c r="J6743" i="1"/>
  <c r="J6744" i="1"/>
  <c r="J6745" i="1"/>
  <c r="J6746" i="1"/>
  <c r="J6747" i="1"/>
  <c r="J6748" i="1"/>
  <c r="J6749" i="1"/>
  <c r="J6750" i="1"/>
  <c r="J6751" i="1"/>
  <c r="J6752" i="1"/>
  <c r="J6753" i="1"/>
  <c r="J6754" i="1"/>
  <c r="J6755" i="1"/>
  <c r="J6756" i="1"/>
  <c r="J6757" i="1"/>
  <c r="J6758" i="1"/>
  <c r="J6759" i="1"/>
  <c r="J6760" i="1"/>
  <c r="J6761" i="1"/>
  <c r="J6762" i="1"/>
  <c r="J6763" i="1"/>
  <c r="J6764" i="1"/>
  <c r="J6765" i="1"/>
  <c r="J6766" i="1"/>
  <c r="J6767" i="1"/>
  <c r="J6768" i="1"/>
  <c r="J6769" i="1"/>
  <c r="J6770" i="1"/>
  <c r="J6771" i="1"/>
  <c r="J6772" i="1"/>
  <c r="J6773" i="1"/>
  <c r="J6774" i="1"/>
  <c r="J6775" i="1"/>
  <c r="J6776" i="1"/>
  <c r="J6777" i="1"/>
  <c r="J6778" i="1"/>
  <c r="J6779" i="1"/>
  <c r="J6780" i="1"/>
  <c r="J6781" i="1"/>
  <c r="J6782" i="1"/>
  <c r="J6783" i="1"/>
  <c r="J6784" i="1"/>
  <c r="J6785" i="1"/>
  <c r="J6786" i="1"/>
  <c r="J6787" i="1"/>
  <c r="J6788" i="1"/>
  <c r="J6789" i="1"/>
  <c r="J6790" i="1"/>
  <c r="J6791" i="1"/>
  <c r="J6792" i="1"/>
  <c r="J6793" i="1"/>
  <c r="J6794" i="1"/>
  <c r="J6795" i="1"/>
  <c r="J6796" i="1"/>
  <c r="J6797" i="1"/>
  <c r="J6798" i="1"/>
  <c r="J6799" i="1"/>
  <c r="J6800" i="1"/>
  <c r="J6801" i="1"/>
  <c r="J6802" i="1"/>
  <c r="J6803" i="1"/>
  <c r="J6804" i="1"/>
  <c r="J6805" i="1"/>
  <c r="J6806" i="1"/>
  <c r="J6807" i="1"/>
  <c r="J6808" i="1"/>
  <c r="J6809" i="1"/>
  <c r="J6810" i="1"/>
  <c r="J6811" i="1"/>
  <c r="J6812" i="1"/>
  <c r="J6813" i="1"/>
  <c r="J6814" i="1"/>
  <c r="J6815" i="1"/>
  <c r="J6816" i="1"/>
  <c r="J6817" i="1"/>
  <c r="J6818" i="1"/>
  <c r="J6819" i="1"/>
  <c r="J6820" i="1"/>
  <c r="J6821" i="1"/>
  <c r="J6822" i="1"/>
  <c r="J6823" i="1"/>
  <c r="J6824" i="1"/>
  <c r="J6825" i="1"/>
  <c r="J6826" i="1"/>
  <c r="J6827" i="1"/>
  <c r="J6828" i="1"/>
  <c r="J6829" i="1"/>
  <c r="J6830" i="1"/>
  <c r="J6831" i="1"/>
  <c r="J6832" i="1"/>
  <c r="J6833" i="1"/>
  <c r="J6834" i="1"/>
  <c r="J6835" i="1"/>
  <c r="J6836" i="1"/>
  <c r="J6837" i="1"/>
  <c r="J6838" i="1"/>
  <c r="J6839" i="1"/>
  <c r="J6840" i="1"/>
  <c r="J6841" i="1"/>
  <c r="J6842" i="1"/>
  <c r="J6843" i="1"/>
  <c r="J6844" i="1"/>
  <c r="J6845" i="1"/>
  <c r="J6846" i="1"/>
  <c r="J6847" i="1"/>
  <c r="J6848" i="1"/>
  <c r="J6849" i="1"/>
  <c r="J6850" i="1"/>
  <c r="J6851" i="1"/>
  <c r="J6852" i="1"/>
  <c r="J6853" i="1"/>
  <c r="J6854" i="1"/>
  <c r="J6855" i="1"/>
  <c r="J6856" i="1"/>
  <c r="J6857" i="1"/>
  <c r="J6858" i="1"/>
  <c r="J6859" i="1"/>
  <c r="J6860" i="1"/>
  <c r="J6861" i="1"/>
  <c r="J6862" i="1"/>
  <c r="J6863" i="1"/>
  <c r="J6864" i="1"/>
  <c r="J6865" i="1"/>
  <c r="J6866" i="1"/>
  <c r="J6867" i="1"/>
  <c r="J6868" i="1"/>
  <c r="J6869" i="1"/>
  <c r="J6870" i="1"/>
  <c r="J6871" i="1"/>
  <c r="J6872" i="1"/>
  <c r="J6873" i="1"/>
  <c r="J6874" i="1"/>
  <c r="J6875" i="1"/>
  <c r="J6876" i="1"/>
  <c r="J6877" i="1"/>
  <c r="J6878" i="1"/>
  <c r="J6879" i="1"/>
  <c r="J6880" i="1"/>
  <c r="J6881" i="1"/>
  <c r="J6882" i="1"/>
  <c r="J6883" i="1"/>
  <c r="J6884" i="1"/>
  <c r="J6885" i="1"/>
  <c r="J6886" i="1"/>
  <c r="J6887" i="1"/>
  <c r="J6888" i="1"/>
  <c r="J6889" i="1"/>
  <c r="J6890" i="1"/>
  <c r="J6891" i="1"/>
  <c r="J6892" i="1"/>
  <c r="J6893" i="1"/>
  <c r="J6894" i="1"/>
  <c r="J6895" i="1"/>
  <c r="J6896" i="1"/>
  <c r="J6897" i="1"/>
  <c r="J6898" i="1"/>
  <c r="J6899" i="1"/>
  <c r="J6900" i="1"/>
  <c r="J6901" i="1"/>
  <c r="J6902" i="1"/>
  <c r="J6903" i="1"/>
  <c r="J6904" i="1"/>
  <c r="J6905" i="1"/>
  <c r="J6906" i="1"/>
  <c r="J6907" i="1"/>
  <c r="J6908" i="1"/>
  <c r="J6909" i="1"/>
  <c r="J6910" i="1"/>
  <c r="J6911" i="1"/>
  <c r="J6912" i="1"/>
  <c r="J6913" i="1"/>
  <c r="J6914" i="1"/>
  <c r="J6915" i="1"/>
  <c r="J6916" i="1"/>
  <c r="J6917" i="1"/>
  <c r="J6918" i="1"/>
  <c r="J6919" i="1"/>
  <c r="J6920" i="1"/>
  <c r="J6921" i="1"/>
  <c r="J6922" i="1"/>
  <c r="J6923" i="1"/>
  <c r="J6924" i="1"/>
  <c r="J6925" i="1"/>
  <c r="J6926" i="1"/>
  <c r="J6927" i="1"/>
  <c r="J6928" i="1"/>
  <c r="J6929" i="1"/>
  <c r="J6930" i="1"/>
  <c r="J6931" i="1"/>
  <c r="J6932" i="1"/>
  <c r="J6933" i="1"/>
  <c r="J6934" i="1"/>
  <c r="J6935" i="1"/>
  <c r="J6936" i="1"/>
  <c r="J6937" i="1"/>
  <c r="J6938" i="1"/>
  <c r="J6939" i="1"/>
  <c r="J6940" i="1"/>
  <c r="J6941" i="1"/>
  <c r="J6942" i="1"/>
  <c r="J6943" i="1"/>
  <c r="J6944" i="1"/>
  <c r="J6945" i="1"/>
  <c r="J6946" i="1"/>
  <c r="J6947" i="1"/>
  <c r="J6948" i="1"/>
  <c r="J6949" i="1"/>
  <c r="J6950" i="1"/>
  <c r="J6951" i="1"/>
  <c r="J6952" i="1"/>
  <c r="J6953" i="1"/>
  <c r="J6954" i="1"/>
  <c r="J6955" i="1"/>
  <c r="J6956" i="1"/>
  <c r="J6957" i="1"/>
  <c r="J6958" i="1"/>
  <c r="J6959" i="1"/>
  <c r="J6960" i="1"/>
  <c r="J6961" i="1"/>
  <c r="J6962" i="1"/>
  <c r="J6963" i="1"/>
  <c r="J6964" i="1"/>
  <c r="J6965" i="1"/>
  <c r="J6966" i="1"/>
  <c r="J6967" i="1"/>
  <c r="J6968" i="1"/>
  <c r="J6969" i="1"/>
  <c r="J6970" i="1"/>
  <c r="J6971" i="1"/>
  <c r="J6972" i="1"/>
  <c r="J6973" i="1"/>
  <c r="J6974" i="1"/>
  <c r="J6975" i="1"/>
  <c r="J6976" i="1"/>
  <c r="J6977" i="1"/>
  <c r="J6978" i="1"/>
  <c r="J6979" i="1"/>
  <c r="J6980" i="1"/>
  <c r="J6981" i="1"/>
  <c r="J6982" i="1"/>
  <c r="J6983" i="1"/>
  <c r="J6984" i="1"/>
  <c r="J6985" i="1"/>
  <c r="J6986" i="1"/>
  <c r="J6987" i="1"/>
  <c r="J6988" i="1"/>
  <c r="J6989" i="1"/>
  <c r="J6990" i="1"/>
  <c r="J6991" i="1"/>
  <c r="J6992" i="1"/>
  <c r="J6993" i="1"/>
  <c r="J6994" i="1"/>
  <c r="J6995" i="1"/>
  <c r="J6996" i="1"/>
  <c r="J6997" i="1"/>
  <c r="J6998" i="1"/>
  <c r="J6999" i="1"/>
  <c r="J7000" i="1"/>
  <c r="J7001" i="1"/>
  <c r="J7002" i="1"/>
  <c r="J7003" i="1"/>
  <c r="J7004" i="1"/>
  <c r="J7005" i="1"/>
  <c r="J7006" i="1"/>
  <c r="J7007" i="1"/>
  <c r="J7008" i="1"/>
  <c r="J7009" i="1"/>
  <c r="J7010" i="1"/>
  <c r="J7011" i="1"/>
  <c r="J7012" i="1"/>
  <c r="J7013" i="1"/>
  <c r="J7014" i="1"/>
  <c r="J7015" i="1"/>
  <c r="J7016" i="1"/>
  <c r="J7017" i="1"/>
  <c r="J7018" i="1"/>
  <c r="J7019" i="1"/>
  <c r="J7020" i="1"/>
  <c r="J7021" i="1"/>
  <c r="J7022" i="1"/>
  <c r="J7023" i="1"/>
  <c r="J7024" i="1"/>
  <c r="J7025" i="1"/>
  <c r="J7026" i="1"/>
  <c r="J7027" i="1"/>
  <c r="J7028" i="1"/>
  <c r="J7029" i="1"/>
  <c r="J7030" i="1"/>
  <c r="J7031" i="1"/>
  <c r="J7032" i="1"/>
  <c r="J7033" i="1"/>
  <c r="J7034" i="1"/>
  <c r="J7035" i="1"/>
  <c r="J7036" i="1"/>
  <c r="J7037" i="1"/>
  <c r="J7038" i="1"/>
  <c r="J7039" i="1"/>
  <c r="J7040" i="1"/>
  <c r="J7041" i="1"/>
  <c r="J7042" i="1"/>
  <c r="J7043" i="1"/>
  <c r="J7044" i="1"/>
  <c r="J7045" i="1"/>
  <c r="J7046" i="1"/>
  <c r="J7047" i="1"/>
  <c r="J7048" i="1"/>
  <c r="J7049" i="1"/>
  <c r="J7050" i="1"/>
  <c r="J7051" i="1"/>
  <c r="J7052" i="1"/>
  <c r="J7053" i="1"/>
  <c r="J7054" i="1"/>
  <c r="J7055" i="1"/>
  <c r="J7056" i="1"/>
  <c r="J7057" i="1"/>
  <c r="J7058" i="1"/>
  <c r="J7059" i="1"/>
  <c r="J7060" i="1"/>
  <c r="J7061" i="1"/>
  <c r="J7062" i="1"/>
  <c r="J7063" i="1"/>
  <c r="J7064" i="1"/>
  <c r="J7065" i="1"/>
  <c r="J7066" i="1"/>
  <c r="J7067" i="1"/>
  <c r="J7068" i="1"/>
  <c r="J7069" i="1"/>
  <c r="J7070" i="1"/>
  <c r="J7071" i="1"/>
  <c r="J7072" i="1"/>
  <c r="J7073" i="1"/>
  <c r="J7074" i="1"/>
  <c r="J7075" i="1"/>
  <c r="J7076" i="1"/>
  <c r="J7077" i="1"/>
  <c r="J7078" i="1"/>
  <c r="J7079" i="1"/>
  <c r="J7080" i="1"/>
  <c r="J7081" i="1"/>
  <c r="J7082" i="1"/>
  <c r="J7083" i="1"/>
  <c r="J7084" i="1"/>
  <c r="J7085" i="1"/>
  <c r="J7086" i="1"/>
  <c r="J7087" i="1"/>
  <c r="J7088" i="1"/>
  <c r="J7089" i="1"/>
  <c r="J7090" i="1"/>
  <c r="J7091" i="1"/>
  <c r="J7092" i="1"/>
  <c r="J7093" i="1"/>
  <c r="J7094" i="1"/>
  <c r="J7095" i="1"/>
  <c r="J7096" i="1"/>
  <c r="J7097" i="1"/>
  <c r="J7098" i="1"/>
  <c r="J7099" i="1"/>
  <c r="J7100" i="1"/>
  <c r="J7101" i="1"/>
  <c r="J7102" i="1"/>
  <c r="J7103" i="1"/>
  <c r="J7104" i="1"/>
  <c r="J7105" i="1"/>
  <c r="J7106" i="1"/>
  <c r="J7107" i="1"/>
  <c r="J7108" i="1"/>
  <c r="J7109" i="1"/>
  <c r="J7110" i="1"/>
  <c r="J7111" i="1"/>
  <c r="J7112" i="1"/>
  <c r="J7113" i="1"/>
  <c r="J7114" i="1"/>
  <c r="J7115" i="1"/>
  <c r="J7116" i="1"/>
  <c r="J7117" i="1"/>
  <c r="J7118" i="1"/>
  <c r="J7119" i="1"/>
  <c r="J7120" i="1"/>
  <c r="J7121" i="1"/>
  <c r="J7122" i="1"/>
  <c r="J7123" i="1"/>
  <c r="J7124" i="1"/>
  <c r="J7125" i="1"/>
  <c r="J7126" i="1"/>
  <c r="J7127" i="1"/>
  <c r="J7128" i="1"/>
  <c r="J7129" i="1"/>
  <c r="J7130" i="1"/>
  <c r="J7131" i="1"/>
  <c r="J7132" i="1"/>
  <c r="J7133" i="1"/>
  <c r="J7134" i="1"/>
  <c r="J7135" i="1"/>
  <c r="J7136" i="1"/>
  <c r="J7137" i="1"/>
  <c r="J7138" i="1"/>
  <c r="J7139" i="1"/>
  <c r="J7140" i="1"/>
  <c r="J7141" i="1"/>
  <c r="J7142" i="1"/>
  <c r="J7143" i="1"/>
  <c r="J7144" i="1"/>
  <c r="J7145" i="1"/>
  <c r="J7146" i="1"/>
  <c r="J7147" i="1"/>
  <c r="J7148" i="1"/>
  <c r="J7149" i="1"/>
  <c r="J7150" i="1"/>
  <c r="J7151" i="1"/>
  <c r="J7152" i="1"/>
  <c r="J7153" i="1"/>
  <c r="J7154" i="1"/>
  <c r="J7155" i="1"/>
  <c r="J7156" i="1"/>
  <c r="J7157" i="1"/>
  <c r="J7158" i="1"/>
  <c r="J7159" i="1"/>
  <c r="J7160" i="1"/>
  <c r="J7161" i="1"/>
  <c r="J7162" i="1"/>
  <c r="J7163" i="1"/>
  <c r="J7164" i="1"/>
  <c r="J7165" i="1"/>
  <c r="J7166" i="1"/>
  <c r="J7167" i="1"/>
  <c r="J7168" i="1"/>
  <c r="J7169" i="1"/>
  <c r="J7170" i="1"/>
  <c r="J7171" i="1"/>
  <c r="J7172" i="1"/>
  <c r="J7173" i="1"/>
  <c r="J7174" i="1"/>
  <c r="J7175" i="1"/>
  <c r="J7176" i="1"/>
  <c r="J7177" i="1"/>
  <c r="J7178" i="1"/>
  <c r="J7179" i="1"/>
  <c r="J7180" i="1"/>
  <c r="J7181" i="1"/>
  <c r="J7182" i="1"/>
  <c r="J7183" i="1"/>
  <c r="J7184" i="1"/>
  <c r="J7185" i="1"/>
  <c r="J7186" i="1"/>
  <c r="J7187" i="1"/>
  <c r="J7188" i="1"/>
  <c r="J7189" i="1"/>
  <c r="J7190" i="1"/>
  <c r="J7191" i="1"/>
  <c r="J7192" i="1"/>
  <c r="J7193" i="1"/>
  <c r="J7194" i="1"/>
  <c r="J7195" i="1"/>
  <c r="J7196" i="1"/>
  <c r="J7197" i="1"/>
  <c r="J7198" i="1"/>
  <c r="J7199" i="1"/>
  <c r="J7200" i="1"/>
  <c r="J7201" i="1"/>
  <c r="J7202" i="1"/>
  <c r="J7203" i="1"/>
  <c r="J7204" i="1"/>
  <c r="J7205" i="1"/>
  <c r="J7206" i="1"/>
  <c r="J7207" i="1"/>
  <c r="J7208" i="1"/>
  <c r="J7209" i="1"/>
  <c r="J7210" i="1"/>
  <c r="J7211" i="1"/>
  <c r="J7212" i="1"/>
  <c r="J7213" i="1"/>
  <c r="J7214" i="1"/>
  <c r="J7215" i="1"/>
  <c r="J7216" i="1"/>
  <c r="J7217" i="1"/>
  <c r="J7218" i="1"/>
  <c r="J7219" i="1"/>
  <c r="J7220" i="1"/>
  <c r="J7221" i="1"/>
  <c r="J7222" i="1"/>
  <c r="J7223" i="1"/>
  <c r="J7224" i="1"/>
  <c r="J7225" i="1"/>
  <c r="J7226" i="1"/>
  <c r="J7227" i="1"/>
  <c r="J7228" i="1"/>
  <c r="J7229" i="1"/>
  <c r="J7230" i="1"/>
  <c r="J7231" i="1"/>
  <c r="J7232" i="1"/>
  <c r="J7233" i="1"/>
  <c r="J7234" i="1"/>
  <c r="J7235" i="1"/>
  <c r="J7236" i="1"/>
  <c r="J7237" i="1"/>
  <c r="J7238" i="1"/>
  <c r="J7239" i="1"/>
  <c r="J7240" i="1"/>
  <c r="J7241" i="1"/>
  <c r="J7242" i="1"/>
  <c r="J7243" i="1"/>
  <c r="J7244" i="1"/>
  <c r="J7245" i="1"/>
  <c r="J7246" i="1"/>
  <c r="J7247" i="1"/>
  <c r="J7248" i="1"/>
  <c r="J7249" i="1"/>
  <c r="J7250" i="1"/>
  <c r="J7251" i="1"/>
  <c r="J7252" i="1"/>
  <c r="J7253" i="1"/>
  <c r="J7254" i="1"/>
  <c r="J7255" i="1"/>
  <c r="J7256" i="1"/>
  <c r="J7257" i="1"/>
  <c r="J7258" i="1"/>
  <c r="J7259" i="1"/>
  <c r="J7260" i="1"/>
  <c r="J7261" i="1"/>
  <c r="J7262" i="1"/>
  <c r="J7263" i="1"/>
  <c r="J7264" i="1"/>
  <c r="J7265" i="1"/>
  <c r="J7266" i="1"/>
  <c r="J7267" i="1"/>
  <c r="J7268" i="1"/>
  <c r="J7269" i="1"/>
  <c r="J7270" i="1"/>
  <c r="J7271" i="1"/>
  <c r="J7272" i="1"/>
  <c r="J7273" i="1"/>
  <c r="J7274" i="1"/>
  <c r="J7275" i="1"/>
  <c r="J7276" i="1"/>
  <c r="J7277" i="1"/>
  <c r="J7278" i="1"/>
  <c r="J7279" i="1"/>
  <c r="J7280" i="1"/>
  <c r="J7281" i="1"/>
  <c r="J7282" i="1"/>
  <c r="J7283" i="1"/>
  <c r="J7284" i="1"/>
  <c r="J7285" i="1"/>
  <c r="J7286" i="1"/>
  <c r="J7287" i="1"/>
  <c r="J7288" i="1"/>
  <c r="J7289" i="1"/>
  <c r="J7290" i="1"/>
  <c r="J7291" i="1"/>
  <c r="J7292" i="1"/>
  <c r="J7293" i="1"/>
  <c r="J7294" i="1"/>
  <c r="J7295" i="1"/>
  <c r="J7296" i="1"/>
  <c r="J7297" i="1"/>
  <c r="J7298" i="1"/>
  <c r="J7299" i="1"/>
  <c r="J7300" i="1"/>
  <c r="J7301" i="1"/>
  <c r="J7302" i="1"/>
  <c r="J7303" i="1"/>
  <c r="J7304" i="1"/>
  <c r="J7305" i="1"/>
  <c r="J7306" i="1"/>
  <c r="J7307" i="1"/>
  <c r="J7308" i="1"/>
  <c r="J7309" i="1"/>
  <c r="J7310" i="1"/>
  <c r="J7311" i="1"/>
  <c r="J7312" i="1"/>
  <c r="J7313" i="1"/>
  <c r="J7314" i="1"/>
  <c r="J7315" i="1"/>
  <c r="J7316" i="1"/>
  <c r="J7317" i="1"/>
  <c r="J7318" i="1"/>
  <c r="J7319" i="1"/>
  <c r="J7320" i="1"/>
  <c r="J7321" i="1"/>
  <c r="J7322" i="1"/>
  <c r="J7323" i="1"/>
  <c r="J7324" i="1"/>
  <c r="J7325" i="1"/>
  <c r="J7326" i="1"/>
  <c r="J7327" i="1"/>
  <c r="J7328" i="1"/>
  <c r="J7329" i="1"/>
  <c r="J7330" i="1"/>
  <c r="J7331" i="1"/>
  <c r="J7332" i="1"/>
  <c r="J7333" i="1"/>
  <c r="J7334" i="1"/>
  <c r="J7335" i="1"/>
  <c r="J7336" i="1"/>
  <c r="J7337" i="1"/>
  <c r="J7338" i="1"/>
  <c r="J7339" i="1"/>
  <c r="J7340" i="1"/>
  <c r="J7341" i="1"/>
  <c r="J7342" i="1"/>
  <c r="J7343" i="1"/>
  <c r="J7344" i="1"/>
  <c r="J7345" i="1"/>
  <c r="J7346" i="1"/>
  <c r="J7347" i="1"/>
  <c r="J7348" i="1"/>
  <c r="J7349" i="1"/>
  <c r="J7350" i="1"/>
  <c r="J7351" i="1"/>
  <c r="J7352" i="1"/>
  <c r="J7353" i="1"/>
  <c r="J7354" i="1"/>
  <c r="J7355" i="1"/>
  <c r="J7356" i="1"/>
  <c r="J7357" i="1"/>
  <c r="J7358" i="1"/>
  <c r="J7359" i="1"/>
  <c r="J7360" i="1"/>
  <c r="J7361" i="1"/>
  <c r="J7362" i="1"/>
  <c r="J7363" i="1"/>
  <c r="J7364" i="1"/>
  <c r="J7365" i="1"/>
  <c r="J7366" i="1"/>
  <c r="J7367" i="1"/>
  <c r="J7368" i="1"/>
  <c r="J7369" i="1"/>
  <c r="J7370" i="1"/>
  <c r="J7371" i="1"/>
  <c r="J7372" i="1"/>
  <c r="J7373" i="1"/>
  <c r="J7374" i="1"/>
  <c r="J7375" i="1"/>
  <c r="J7376" i="1"/>
  <c r="J7377" i="1"/>
  <c r="J7378" i="1"/>
  <c r="J7379" i="1"/>
  <c r="J7380" i="1"/>
  <c r="J7381" i="1"/>
  <c r="J7382" i="1"/>
  <c r="J7383" i="1"/>
  <c r="J7384" i="1"/>
  <c r="J7385" i="1"/>
  <c r="J7386" i="1"/>
  <c r="J7387" i="1"/>
  <c r="J7388" i="1"/>
  <c r="J7389" i="1"/>
  <c r="J7390" i="1"/>
  <c r="J7391" i="1"/>
  <c r="J7392" i="1"/>
  <c r="J7393" i="1"/>
  <c r="J7394" i="1"/>
  <c r="J7395" i="1"/>
  <c r="J7396" i="1"/>
  <c r="J7397" i="1"/>
  <c r="J7398" i="1"/>
  <c r="J7399" i="1"/>
  <c r="J7400" i="1"/>
  <c r="J7401" i="1"/>
  <c r="J7402" i="1"/>
  <c r="J7403" i="1"/>
  <c r="J7404" i="1"/>
  <c r="J7405" i="1"/>
  <c r="J7406" i="1"/>
  <c r="J7407" i="1"/>
  <c r="J7408" i="1"/>
  <c r="J7409" i="1"/>
  <c r="J7410" i="1"/>
  <c r="J7411" i="1"/>
  <c r="J7412" i="1"/>
  <c r="J7413" i="1"/>
  <c r="J7414" i="1"/>
  <c r="J7415" i="1"/>
  <c r="J7416" i="1"/>
  <c r="J7417" i="1"/>
  <c r="J7418" i="1"/>
  <c r="J7419" i="1"/>
  <c r="J7420" i="1"/>
  <c r="J7421" i="1"/>
  <c r="J7422" i="1"/>
  <c r="J7423" i="1"/>
  <c r="J7424" i="1"/>
  <c r="J7425" i="1"/>
  <c r="J7426" i="1"/>
  <c r="J7427" i="1"/>
  <c r="J7428" i="1"/>
  <c r="J7429" i="1"/>
  <c r="J7430" i="1"/>
  <c r="J7431" i="1"/>
  <c r="J7432" i="1"/>
  <c r="J7433" i="1"/>
  <c r="J7434" i="1"/>
  <c r="J7435" i="1"/>
  <c r="J7436" i="1"/>
  <c r="J7437" i="1"/>
  <c r="J7438" i="1"/>
  <c r="J7439" i="1"/>
  <c r="J7440" i="1"/>
  <c r="J7441" i="1"/>
  <c r="J7442" i="1"/>
  <c r="J7443" i="1"/>
  <c r="J7444" i="1"/>
  <c r="J7445" i="1"/>
  <c r="J7446" i="1"/>
  <c r="J7447" i="1"/>
  <c r="J7448" i="1"/>
  <c r="J7449" i="1"/>
  <c r="J7450" i="1"/>
  <c r="J7451" i="1"/>
  <c r="J7452" i="1"/>
  <c r="J7453" i="1"/>
  <c r="J7454" i="1"/>
  <c r="J7455" i="1"/>
  <c r="J7456" i="1"/>
  <c r="J7457" i="1"/>
  <c r="J7458" i="1"/>
  <c r="J7459" i="1"/>
  <c r="J7460" i="1"/>
  <c r="J7461" i="1"/>
  <c r="J7462" i="1"/>
  <c r="J7463" i="1"/>
  <c r="J7464" i="1"/>
  <c r="J7465" i="1"/>
  <c r="J7466" i="1"/>
  <c r="J7467" i="1"/>
  <c r="J7468" i="1"/>
  <c r="J7469" i="1"/>
  <c r="J7470" i="1"/>
  <c r="J7471" i="1"/>
  <c r="J7472" i="1"/>
  <c r="J7473" i="1"/>
  <c r="J7474" i="1"/>
  <c r="J7475" i="1"/>
  <c r="J7476" i="1"/>
  <c r="J7477" i="1"/>
  <c r="J7478" i="1"/>
  <c r="J7479" i="1"/>
  <c r="J7480" i="1"/>
  <c r="J7481" i="1"/>
  <c r="J7482" i="1"/>
  <c r="J7483" i="1"/>
  <c r="J7484" i="1"/>
  <c r="J7485" i="1"/>
  <c r="J7486" i="1"/>
  <c r="J7487" i="1"/>
  <c r="J7488" i="1"/>
  <c r="J7489" i="1"/>
  <c r="J7490" i="1"/>
  <c r="J7491" i="1"/>
  <c r="J7492" i="1"/>
  <c r="J7493" i="1"/>
  <c r="J7494" i="1"/>
  <c r="J7495" i="1"/>
  <c r="J7496" i="1"/>
  <c r="J7497" i="1"/>
  <c r="J7498" i="1"/>
  <c r="J7499" i="1"/>
  <c r="J7500" i="1"/>
  <c r="J7501" i="1"/>
  <c r="J7502" i="1"/>
  <c r="J7503" i="1"/>
  <c r="J7504" i="1"/>
  <c r="J7505" i="1"/>
  <c r="J7506" i="1"/>
  <c r="J7507" i="1"/>
  <c r="J7508" i="1"/>
  <c r="J7509" i="1"/>
  <c r="J7510" i="1"/>
  <c r="J7511" i="1"/>
  <c r="J7512" i="1"/>
  <c r="J7513" i="1"/>
  <c r="J7514" i="1"/>
  <c r="J7515" i="1"/>
  <c r="J7516" i="1"/>
  <c r="J7517" i="1"/>
  <c r="J7518" i="1"/>
  <c r="J7519" i="1"/>
  <c r="J7520" i="1"/>
  <c r="J7521" i="1"/>
  <c r="J7522" i="1"/>
  <c r="J7523" i="1"/>
  <c r="J7524" i="1"/>
  <c r="J7525" i="1"/>
  <c r="J7526" i="1"/>
  <c r="J7527" i="1"/>
  <c r="J7528" i="1"/>
  <c r="J7529" i="1"/>
  <c r="J7530" i="1"/>
  <c r="J7531" i="1"/>
  <c r="J7532" i="1"/>
  <c r="J7533" i="1"/>
  <c r="J7534" i="1"/>
  <c r="J7535" i="1"/>
  <c r="J7536" i="1"/>
  <c r="J7537" i="1"/>
  <c r="J7538" i="1"/>
  <c r="J7539" i="1"/>
  <c r="J7540" i="1"/>
  <c r="J7541" i="1"/>
  <c r="J7542" i="1"/>
  <c r="J7543" i="1"/>
  <c r="J7544" i="1"/>
  <c r="J7545" i="1"/>
  <c r="J7546" i="1"/>
  <c r="J7547" i="1"/>
  <c r="J7548" i="1"/>
  <c r="J7549" i="1"/>
  <c r="J7550" i="1"/>
  <c r="J7551" i="1"/>
  <c r="J7552" i="1"/>
  <c r="J7553" i="1"/>
  <c r="J7554" i="1"/>
  <c r="J7555" i="1"/>
  <c r="J7556" i="1"/>
  <c r="J7557" i="1"/>
  <c r="J7558" i="1"/>
  <c r="J7559" i="1"/>
  <c r="J7560" i="1"/>
  <c r="J7561" i="1"/>
  <c r="J7562" i="1"/>
  <c r="J7563" i="1"/>
  <c r="J7564" i="1"/>
  <c r="J7565" i="1"/>
  <c r="J7566" i="1"/>
  <c r="J7567" i="1"/>
  <c r="J7568" i="1"/>
  <c r="J7569" i="1"/>
  <c r="J7570" i="1"/>
  <c r="J7571" i="1"/>
  <c r="J7572" i="1"/>
  <c r="J7573" i="1"/>
  <c r="J7574" i="1"/>
  <c r="J7575" i="1"/>
  <c r="J7576" i="1"/>
  <c r="J7577" i="1"/>
  <c r="J7578" i="1"/>
  <c r="J7579" i="1"/>
  <c r="J7580" i="1"/>
  <c r="J7581" i="1"/>
  <c r="J7582" i="1"/>
  <c r="J7583" i="1"/>
  <c r="J7584" i="1"/>
  <c r="J7585" i="1"/>
  <c r="J7586" i="1"/>
  <c r="J7587" i="1"/>
  <c r="J7588" i="1"/>
  <c r="J7589" i="1"/>
  <c r="J7590" i="1"/>
  <c r="J7591" i="1"/>
  <c r="J7592" i="1"/>
  <c r="J7593" i="1"/>
  <c r="J7594" i="1"/>
  <c r="J7595" i="1"/>
  <c r="J7596" i="1"/>
  <c r="J7597" i="1"/>
  <c r="J7598" i="1"/>
  <c r="J7599" i="1"/>
  <c r="J7600" i="1"/>
  <c r="J7601" i="1"/>
  <c r="J7602" i="1"/>
  <c r="J7603" i="1"/>
  <c r="J7604" i="1"/>
  <c r="J7605" i="1"/>
  <c r="J7606" i="1"/>
  <c r="J7607" i="1"/>
  <c r="J7608" i="1"/>
  <c r="J7609" i="1"/>
  <c r="J7610" i="1"/>
  <c r="J7611" i="1"/>
  <c r="J7612" i="1"/>
  <c r="J7613" i="1"/>
  <c r="J7614" i="1"/>
  <c r="J7615" i="1"/>
  <c r="J7616" i="1"/>
  <c r="J7617" i="1"/>
  <c r="J7618" i="1"/>
  <c r="J7619" i="1"/>
  <c r="J7620" i="1"/>
  <c r="J7621" i="1"/>
  <c r="J7622" i="1"/>
  <c r="J7623" i="1"/>
  <c r="J7624" i="1"/>
  <c r="J7625" i="1"/>
  <c r="J7626" i="1"/>
  <c r="J7627" i="1"/>
  <c r="J7628" i="1"/>
  <c r="J7629" i="1"/>
  <c r="J7630" i="1"/>
  <c r="J7631" i="1"/>
  <c r="J7632" i="1"/>
  <c r="J7633" i="1"/>
  <c r="J7634" i="1"/>
  <c r="J7635" i="1"/>
  <c r="J7636" i="1"/>
  <c r="J7637" i="1"/>
  <c r="J7638" i="1"/>
  <c r="J7639" i="1"/>
  <c r="J7640" i="1"/>
  <c r="J7641" i="1"/>
  <c r="J7642" i="1"/>
  <c r="J7643" i="1"/>
  <c r="J7644" i="1"/>
  <c r="J7645" i="1"/>
  <c r="J7646" i="1"/>
  <c r="J7647" i="1"/>
  <c r="J7648" i="1"/>
  <c r="J7649" i="1"/>
  <c r="J7650" i="1"/>
  <c r="J7651" i="1"/>
  <c r="J7652" i="1"/>
  <c r="J7653" i="1"/>
  <c r="J7654" i="1"/>
  <c r="J7655" i="1"/>
  <c r="J7656" i="1"/>
  <c r="J7657" i="1"/>
  <c r="J7658" i="1"/>
  <c r="J7659" i="1"/>
  <c r="J7660" i="1"/>
  <c r="J7661" i="1"/>
  <c r="J7662" i="1"/>
  <c r="J7663" i="1"/>
  <c r="J7664" i="1"/>
  <c r="J7665" i="1"/>
  <c r="J7666" i="1"/>
  <c r="J7667" i="1"/>
  <c r="J7668" i="1"/>
  <c r="J7669" i="1"/>
  <c r="J7670" i="1"/>
  <c r="J7671" i="1"/>
  <c r="J7672" i="1"/>
  <c r="J7673" i="1"/>
  <c r="J7674" i="1"/>
  <c r="J7675" i="1"/>
  <c r="J7676" i="1"/>
  <c r="J7677" i="1"/>
  <c r="J7678" i="1"/>
  <c r="J7679" i="1"/>
  <c r="J7680" i="1"/>
  <c r="J7681" i="1"/>
  <c r="J7682" i="1"/>
  <c r="J7683" i="1"/>
  <c r="J7684" i="1"/>
  <c r="J7685" i="1"/>
  <c r="J7686" i="1"/>
  <c r="J7687" i="1"/>
  <c r="J7688" i="1"/>
  <c r="J7689" i="1"/>
  <c r="J7690" i="1"/>
  <c r="J7691" i="1"/>
  <c r="J7692" i="1"/>
  <c r="J7693" i="1"/>
  <c r="J7694" i="1"/>
  <c r="J7695" i="1"/>
  <c r="J7696" i="1"/>
  <c r="J7697" i="1"/>
  <c r="J7698" i="1"/>
  <c r="J7699" i="1"/>
  <c r="J7700" i="1"/>
  <c r="J7701" i="1"/>
  <c r="J7702" i="1"/>
  <c r="J7703" i="1"/>
  <c r="J7704" i="1"/>
  <c r="J7705" i="1"/>
  <c r="J7706" i="1"/>
  <c r="J7707" i="1"/>
  <c r="J7708" i="1"/>
  <c r="J7709" i="1"/>
  <c r="J7710" i="1"/>
  <c r="J7711" i="1"/>
  <c r="J7712" i="1"/>
  <c r="J7713" i="1"/>
  <c r="J7714" i="1"/>
  <c r="J7715" i="1"/>
  <c r="J7716" i="1"/>
  <c r="J7717" i="1"/>
  <c r="J7718" i="1"/>
  <c r="J7719" i="1"/>
  <c r="J7720" i="1"/>
  <c r="J7721" i="1"/>
  <c r="J7722" i="1"/>
  <c r="J7723" i="1"/>
  <c r="J7724" i="1"/>
  <c r="J7725" i="1"/>
  <c r="J7726" i="1"/>
  <c r="J7727" i="1"/>
  <c r="J7728" i="1"/>
  <c r="J7729" i="1"/>
  <c r="J7730" i="1"/>
  <c r="J7731" i="1"/>
  <c r="J7732" i="1"/>
  <c r="J7733" i="1"/>
  <c r="J7734" i="1"/>
  <c r="J7735" i="1"/>
  <c r="J7736" i="1"/>
  <c r="J7737" i="1"/>
  <c r="J7738" i="1"/>
  <c r="J7739" i="1"/>
  <c r="J7740" i="1"/>
  <c r="J7741" i="1"/>
  <c r="J7742" i="1"/>
  <c r="J7743" i="1"/>
  <c r="J7744" i="1"/>
  <c r="J7745" i="1"/>
  <c r="J7746" i="1"/>
  <c r="J7747" i="1"/>
  <c r="J7748" i="1"/>
  <c r="J7749" i="1"/>
  <c r="J7750" i="1"/>
  <c r="J7751" i="1"/>
  <c r="J7752" i="1"/>
  <c r="J7753" i="1"/>
  <c r="J7754" i="1"/>
  <c r="J7755" i="1"/>
  <c r="J7756" i="1"/>
  <c r="J7757" i="1"/>
  <c r="J7758" i="1"/>
  <c r="J7759" i="1"/>
  <c r="J7760" i="1"/>
  <c r="J7761" i="1"/>
  <c r="J7762" i="1"/>
  <c r="J7763" i="1"/>
  <c r="J7764" i="1"/>
  <c r="J7765" i="1"/>
  <c r="J7766" i="1"/>
  <c r="J7767" i="1"/>
  <c r="J7768" i="1"/>
  <c r="J7769" i="1"/>
  <c r="J7770" i="1"/>
  <c r="J7771" i="1"/>
  <c r="J7772" i="1"/>
  <c r="J7773" i="1"/>
  <c r="J7774" i="1"/>
  <c r="J7775" i="1"/>
  <c r="J7776" i="1"/>
  <c r="J7777" i="1"/>
  <c r="J7778" i="1"/>
  <c r="J7779" i="1"/>
  <c r="J7780" i="1"/>
  <c r="J7781" i="1"/>
  <c r="J7782" i="1"/>
  <c r="J7783" i="1"/>
  <c r="J7784" i="1"/>
  <c r="J7785" i="1"/>
  <c r="J7786" i="1"/>
  <c r="J7787" i="1"/>
  <c r="J7788" i="1"/>
  <c r="J7789" i="1"/>
  <c r="J7790" i="1"/>
  <c r="J7791" i="1"/>
  <c r="J7792" i="1"/>
  <c r="J7793" i="1"/>
  <c r="J7794" i="1"/>
  <c r="J7795" i="1"/>
  <c r="J7796" i="1"/>
  <c r="J7797" i="1"/>
  <c r="J7798" i="1"/>
  <c r="J7799" i="1"/>
  <c r="J7800" i="1"/>
  <c r="J7801" i="1"/>
  <c r="J7802" i="1"/>
  <c r="J7803" i="1"/>
  <c r="J7804" i="1"/>
  <c r="J7805" i="1"/>
  <c r="J7806" i="1"/>
  <c r="J7807" i="1"/>
  <c r="J7808" i="1"/>
  <c r="J7809" i="1"/>
  <c r="J7810" i="1"/>
  <c r="J7811" i="1"/>
  <c r="J7812" i="1"/>
  <c r="J7813" i="1"/>
  <c r="J7814" i="1"/>
  <c r="J7815" i="1"/>
  <c r="J7816" i="1"/>
  <c r="J7817" i="1"/>
  <c r="J7818" i="1"/>
  <c r="J7819" i="1"/>
  <c r="J7820" i="1"/>
  <c r="J7821" i="1"/>
  <c r="J7822" i="1"/>
  <c r="J7823" i="1"/>
  <c r="J7824" i="1"/>
  <c r="J7825" i="1"/>
  <c r="J7826" i="1"/>
  <c r="J7827" i="1"/>
  <c r="J7828" i="1"/>
  <c r="J7829" i="1"/>
  <c r="J7830" i="1"/>
  <c r="J7831" i="1"/>
  <c r="J7832" i="1"/>
  <c r="J7833" i="1"/>
  <c r="J7834" i="1"/>
  <c r="J7835" i="1"/>
  <c r="J7836" i="1"/>
  <c r="J7837" i="1"/>
  <c r="J7838" i="1"/>
  <c r="J7839" i="1"/>
  <c r="J7840" i="1"/>
  <c r="J7841" i="1"/>
  <c r="J7842" i="1"/>
  <c r="J7843" i="1"/>
  <c r="J7844" i="1"/>
  <c r="J7845" i="1"/>
  <c r="J7846" i="1"/>
  <c r="J7847" i="1"/>
  <c r="J7848" i="1"/>
  <c r="J7849" i="1"/>
  <c r="J7850" i="1"/>
  <c r="J7851" i="1"/>
  <c r="J7852" i="1"/>
  <c r="J7853" i="1"/>
  <c r="J7854" i="1"/>
  <c r="J7855" i="1"/>
  <c r="J7856" i="1"/>
  <c r="J7857" i="1"/>
  <c r="J7858" i="1"/>
  <c r="J7859" i="1"/>
  <c r="J7860" i="1"/>
  <c r="J7861" i="1"/>
  <c r="J7862" i="1"/>
  <c r="J7863" i="1"/>
  <c r="J7864" i="1"/>
  <c r="J7865" i="1"/>
  <c r="J7866" i="1"/>
  <c r="J7867" i="1"/>
  <c r="J7868" i="1"/>
  <c r="J7869" i="1"/>
  <c r="J7870" i="1"/>
  <c r="J7871" i="1"/>
  <c r="J7872" i="1"/>
  <c r="J7873" i="1"/>
  <c r="J7874" i="1"/>
  <c r="J7875" i="1"/>
  <c r="J7876" i="1"/>
  <c r="J7877" i="1"/>
  <c r="J7878" i="1"/>
  <c r="J7879" i="1"/>
  <c r="J7880" i="1"/>
  <c r="J7881" i="1"/>
  <c r="J7882" i="1"/>
  <c r="J7883" i="1"/>
  <c r="J7884" i="1"/>
  <c r="J7885" i="1"/>
  <c r="J7886" i="1"/>
  <c r="J7887" i="1"/>
  <c r="J7888" i="1"/>
  <c r="J7889" i="1"/>
  <c r="J7890" i="1"/>
  <c r="J7891" i="1"/>
  <c r="J7892" i="1"/>
  <c r="J7893" i="1"/>
  <c r="J7894" i="1"/>
  <c r="J7895" i="1"/>
  <c r="J7896" i="1"/>
  <c r="J7897" i="1"/>
  <c r="J7898" i="1"/>
  <c r="J7899" i="1"/>
  <c r="J7900" i="1"/>
  <c r="J7901" i="1"/>
  <c r="J7902" i="1"/>
  <c r="J7903" i="1"/>
  <c r="J7904" i="1"/>
  <c r="J7905" i="1"/>
  <c r="J7906" i="1"/>
  <c r="J7907" i="1"/>
  <c r="J7908" i="1"/>
  <c r="J7909" i="1"/>
  <c r="J7910" i="1"/>
  <c r="J7911" i="1"/>
  <c r="J7912" i="1"/>
  <c r="J7913" i="1"/>
  <c r="J7914" i="1"/>
  <c r="J7915" i="1"/>
  <c r="J7916" i="1"/>
  <c r="J7917" i="1"/>
  <c r="J7918" i="1"/>
  <c r="J7919" i="1"/>
  <c r="J7920" i="1"/>
  <c r="J7921" i="1"/>
  <c r="J7922" i="1"/>
  <c r="J7923" i="1"/>
  <c r="J7924" i="1"/>
  <c r="J7925" i="1"/>
  <c r="J7926" i="1"/>
  <c r="J7927" i="1"/>
  <c r="J7928" i="1"/>
  <c r="J7929" i="1"/>
  <c r="J7930" i="1"/>
  <c r="J7931" i="1"/>
  <c r="J7932" i="1"/>
  <c r="J7933" i="1"/>
  <c r="J7934" i="1"/>
  <c r="J7935" i="1"/>
  <c r="J7936" i="1"/>
  <c r="J7937" i="1"/>
  <c r="J7938" i="1"/>
  <c r="J7939" i="1"/>
  <c r="J7940" i="1"/>
  <c r="J7941" i="1"/>
  <c r="J7942" i="1"/>
  <c r="J7943" i="1"/>
  <c r="J7944" i="1"/>
  <c r="J7945" i="1"/>
  <c r="J7946" i="1"/>
  <c r="J7947" i="1"/>
  <c r="J7948" i="1"/>
  <c r="J7949" i="1"/>
  <c r="J7950" i="1"/>
  <c r="J7951" i="1"/>
  <c r="J7952" i="1"/>
  <c r="J7953" i="1"/>
  <c r="J7954" i="1"/>
  <c r="J7955" i="1"/>
  <c r="J7956" i="1"/>
  <c r="J7957" i="1"/>
  <c r="J7958" i="1"/>
  <c r="J7959" i="1"/>
  <c r="J7960" i="1"/>
  <c r="J7961" i="1"/>
  <c r="J7962" i="1"/>
  <c r="J7963" i="1"/>
  <c r="J7964" i="1"/>
  <c r="J7965" i="1"/>
  <c r="J7966" i="1"/>
  <c r="J7967" i="1"/>
  <c r="J7968" i="1"/>
  <c r="J7969" i="1"/>
  <c r="J7970" i="1"/>
  <c r="J7971" i="1"/>
  <c r="J7972" i="1"/>
  <c r="J7973" i="1"/>
  <c r="J7974" i="1"/>
  <c r="J7975" i="1"/>
  <c r="J7976" i="1"/>
  <c r="J7977" i="1"/>
  <c r="J7978" i="1"/>
  <c r="J7979" i="1"/>
  <c r="J7980" i="1"/>
  <c r="J7981" i="1"/>
  <c r="J7982" i="1"/>
  <c r="J7983" i="1"/>
  <c r="J7984" i="1"/>
  <c r="J7985" i="1"/>
  <c r="J7986" i="1"/>
  <c r="J7987" i="1"/>
  <c r="J7988" i="1"/>
  <c r="J7989" i="1"/>
  <c r="J7990" i="1"/>
  <c r="J7991" i="1"/>
  <c r="J7992" i="1"/>
  <c r="J7993" i="1"/>
  <c r="J7994" i="1"/>
  <c r="J7995" i="1"/>
  <c r="J7996" i="1"/>
  <c r="J7997" i="1"/>
  <c r="J7998" i="1"/>
  <c r="J7999" i="1"/>
  <c r="J8000" i="1"/>
  <c r="J8001" i="1"/>
  <c r="J8002" i="1"/>
  <c r="J8003" i="1"/>
  <c r="J8004" i="1"/>
  <c r="J8005" i="1"/>
  <c r="J8006" i="1"/>
  <c r="J8007" i="1"/>
  <c r="J8008" i="1"/>
  <c r="J8009" i="1"/>
  <c r="J8010" i="1"/>
  <c r="J8011" i="1"/>
  <c r="J8012" i="1"/>
  <c r="J8013" i="1"/>
  <c r="J8014" i="1"/>
  <c r="J8015" i="1"/>
  <c r="J8016" i="1"/>
  <c r="J8017" i="1"/>
  <c r="J8018" i="1"/>
  <c r="J8019" i="1"/>
  <c r="J8020" i="1"/>
  <c r="J8021" i="1"/>
  <c r="J8022" i="1"/>
  <c r="J8023" i="1"/>
  <c r="J8024" i="1"/>
  <c r="J8025" i="1"/>
  <c r="J8026" i="1"/>
  <c r="J8027" i="1"/>
  <c r="J8028" i="1"/>
  <c r="J8029" i="1"/>
  <c r="J8030" i="1"/>
  <c r="J8031" i="1"/>
  <c r="J8032" i="1"/>
  <c r="J8033" i="1"/>
  <c r="J8034" i="1"/>
  <c r="J8035" i="1"/>
  <c r="J8036" i="1"/>
  <c r="J8037" i="1"/>
  <c r="J8038" i="1"/>
  <c r="J8039" i="1"/>
  <c r="J8040" i="1"/>
  <c r="J8041" i="1"/>
  <c r="J8042" i="1"/>
  <c r="J8043" i="1"/>
  <c r="J8044" i="1"/>
  <c r="J8045" i="1"/>
  <c r="J8046" i="1"/>
  <c r="J8047" i="1"/>
  <c r="J8048" i="1"/>
  <c r="J8049" i="1"/>
  <c r="J8050" i="1"/>
  <c r="J8051" i="1"/>
  <c r="J8052" i="1"/>
  <c r="J8053" i="1"/>
  <c r="J8054" i="1"/>
  <c r="J8055" i="1"/>
  <c r="J8056" i="1"/>
  <c r="J8057" i="1"/>
  <c r="J8058" i="1"/>
  <c r="J8059" i="1"/>
  <c r="J8060" i="1"/>
  <c r="J8061" i="1"/>
  <c r="J8062" i="1"/>
  <c r="J8063" i="1"/>
  <c r="J8064" i="1"/>
  <c r="J8065" i="1"/>
  <c r="J8066" i="1"/>
  <c r="J8067" i="1"/>
  <c r="J8068" i="1"/>
  <c r="J8069" i="1"/>
  <c r="J8070" i="1"/>
  <c r="J8071" i="1"/>
  <c r="J8072" i="1"/>
  <c r="J8073" i="1"/>
  <c r="J8074" i="1"/>
  <c r="J8075" i="1"/>
  <c r="J8076" i="1"/>
  <c r="J8077" i="1"/>
  <c r="J8078" i="1"/>
  <c r="J8079" i="1"/>
  <c r="J8080" i="1"/>
  <c r="J8081" i="1"/>
  <c r="J8082" i="1"/>
  <c r="J8083" i="1"/>
  <c r="J8084" i="1"/>
  <c r="J8085" i="1"/>
  <c r="J8086" i="1"/>
  <c r="J8087" i="1"/>
  <c r="J8088" i="1"/>
  <c r="J8089" i="1"/>
  <c r="J8090" i="1"/>
  <c r="J8091" i="1"/>
  <c r="J8092" i="1"/>
  <c r="J8093" i="1"/>
  <c r="J8094" i="1"/>
  <c r="J8095" i="1"/>
  <c r="J8096" i="1"/>
  <c r="J8097" i="1"/>
  <c r="J8098" i="1"/>
  <c r="J8099" i="1"/>
  <c r="J8100" i="1"/>
  <c r="J8101" i="1"/>
  <c r="J8102" i="1"/>
  <c r="J8103" i="1"/>
  <c r="J8104" i="1"/>
  <c r="J8105" i="1"/>
  <c r="J8106" i="1"/>
  <c r="J8107" i="1"/>
  <c r="J8108" i="1"/>
  <c r="J8109" i="1"/>
  <c r="J8110" i="1"/>
  <c r="J8111" i="1"/>
  <c r="J8112" i="1"/>
  <c r="J8113" i="1"/>
  <c r="J8114" i="1"/>
  <c r="J8115" i="1"/>
  <c r="J8116" i="1"/>
  <c r="J8117" i="1"/>
  <c r="J8118" i="1"/>
  <c r="J8119" i="1"/>
  <c r="J8120" i="1"/>
  <c r="J8121" i="1"/>
  <c r="J8122" i="1"/>
  <c r="J8123" i="1"/>
  <c r="J8124" i="1"/>
  <c r="J8125" i="1"/>
  <c r="J8126" i="1"/>
  <c r="J8127" i="1"/>
  <c r="J8128" i="1"/>
  <c r="J8129" i="1"/>
  <c r="J8130" i="1"/>
  <c r="J8131" i="1"/>
  <c r="J8132" i="1"/>
  <c r="J8133" i="1"/>
  <c r="J8134" i="1"/>
  <c r="J8135" i="1"/>
  <c r="J8136" i="1"/>
  <c r="J8137" i="1"/>
  <c r="J8138" i="1"/>
  <c r="J8139" i="1"/>
  <c r="J8140" i="1"/>
  <c r="J8141" i="1"/>
  <c r="J8142" i="1"/>
  <c r="J8143" i="1"/>
  <c r="J8144" i="1"/>
  <c r="J8145" i="1"/>
  <c r="J8146" i="1"/>
  <c r="J8147" i="1"/>
  <c r="J8148" i="1"/>
  <c r="J8149" i="1"/>
  <c r="J8150" i="1"/>
  <c r="J8151" i="1"/>
  <c r="J8152" i="1"/>
  <c r="J8153" i="1"/>
  <c r="J8154" i="1"/>
  <c r="J8155" i="1"/>
  <c r="J8156" i="1"/>
  <c r="J8157" i="1"/>
  <c r="J8158" i="1"/>
  <c r="J8159" i="1"/>
  <c r="J8160" i="1"/>
  <c r="J8161" i="1"/>
  <c r="J8162" i="1"/>
  <c r="J8163" i="1"/>
  <c r="J8164" i="1"/>
  <c r="J8165" i="1"/>
  <c r="J8166" i="1"/>
  <c r="J8167" i="1"/>
  <c r="J8168" i="1"/>
  <c r="J8169" i="1"/>
  <c r="J8170" i="1"/>
  <c r="J8171" i="1"/>
  <c r="J8172" i="1"/>
  <c r="J8173" i="1"/>
  <c r="J8174" i="1"/>
  <c r="J8175" i="1"/>
  <c r="J8176" i="1"/>
  <c r="J8177" i="1"/>
  <c r="J8178" i="1"/>
  <c r="J8179" i="1"/>
  <c r="J8180" i="1"/>
  <c r="J8181" i="1"/>
  <c r="J8182" i="1"/>
  <c r="J8183" i="1"/>
  <c r="J8184" i="1"/>
  <c r="J8185" i="1"/>
  <c r="J8186" i="1"/>
  <c r="J8187" i="1"/>
  <c r="J8188" i="1"/>
  <c r="J8189" i="1"/>
  <c r="J8190" i="1"/>
  <c r="J8191" i="1"/>
  <c r="J8192" i="1"/>
  <c r="J8193" i="1"/>
  <c r="J8194" i="1"/>
  <c r="J8195" i="1"/>
  <c r="J8196" i="1"/>
  <c r="J8197" i="1"/>
  <c r="J8198" i="1"/>
  <c r="J8199" i="1"/>
  <c r="J8200" i="1"/>
  <c r="J8201" i="1"/>
  <c r="J8202" i="1"/>
  <c r="J8203" i="1"/>
  <c r="J8204" i="1"/>
  <c r="J8205" i="1"/>
  <c r="J8206" i="1"/>
  <c r="J8207" i="1"/>
  <c r="J8208" i="1"/>
  <c r="J8209" i="1"/>
  <c r="J8210" i="1"/>
  <c r="J8211" i="1"/>
  <c r="J8212" i="1"/>
  <c r="J8213" i="1"/>
  <c r="J8214" i="1"/>
  <c r="J8215" i="1"/>
  <c r="J8216" i="1"/>
  <c r="J8217" i="1"/>
  <c r="J8218" i="1"/>
  <c r="J8219" i="1"/>
  <c r="J8220" i="1"/>
  <c r="J8221" i="1"/>
  <c r="J8222" i="1"/>
  <c r="J8223" i="1"/>
  <c r="J8224" i="1"/>
  <c r="J8225" i="1"/>
  <c r="J8226" i="1"/>
  <c r="J8227" i="1"/>
  <c r="J8228" i="1"/>
  <c r="J8229" i="1"/>
  <c r="J8230" i="1"/>
  <c r="J8231" i="1"/>
  <c r="J8232" i="1"/>
  <c r="J8233" i="1"/>
  <c r="J8234" i="1"/>
  <c r="J8235" i="1"/>
  <c r="J8236" i="1"/>
  <c r="J8237" i="1"/>
  <c r="J8238" i="1"/>
  <c r="J8239" i="1"/>
  <c r="J8240" i="1"/>
  <c r="J8241" i="1"/>
  <c r="J8242" i="1"/>
  <c r="J8243" i="1"/>
  <c r="J8244" i="1"/>
  <c r="J8245" i="1"/>
  <c r="J8246" i="1"/>
  <c r="J8247" i="1"/>
  <c r="J8248" i="1"/>
  <c r="J8249" i="1"/>
  <c r="J8250" i="1"/>
  <c r="J8251" i="1"/>
  <c r="J8252" i="1"/>
  <c r="J8253" i="1"/>
  <c r="J8254" i="1"/>
  <c r="J8255" i="1"/>
  <c r="J8256" i="1"/>
  <c r="J8257" i="1"/>
  <c r="J8258" i="1"/>
  <c r="J8259" i="1"/>
  <c r="J8260" i="1"/>
  <c r="J8261" i="1"/>
  <c r="J8262" i="1"/>
  <c r="J8263" i="1"/>
  <c r="J8264" i="1"/>
  <c r="J8265" i="1"/>
  <c r="J8266" i="1"/>
  <c r="J8267" i="1"/>
  <c r="J8268" i="1"/>
  <c r="J8269" i="1"/>
  <c r="J8270" i="1"/>
  <c r="J8271" i="1"/>
  <c r="J8272" i="1"/>
  <c r="J8273" i="1"/>
  <c r="J8274" i="1"/>
  <c r="J8275" i="1"/>
  <c r="J8276" i="1"/>
  <c r="J8277" i="1"/>
  <c r="J8278" i="1"/>
  <c r="J8279" i="1"/>
  <c r="J8280" i="1"/>
  <c r="J8281" i="1"/>
  <c r="J8282" i="1"/>
  <c r="J8283" i="1"/>
  <c r="J8284" i="1"/>
  <c r="J8285" i="1"/>
  <c r="J8286" i="1"/>
  <c r="J8287" i="1"/>
  <c r="J8288" i="1"/>
  <c r="J8289" i="1"/>
  <c r="J8290" i="1"/>
  <c r="J8291" i="1"/>
  <c r="J8292" i="1"/>
  <c r="J8293" i="1"/>
  <c r="J8294" i="1"/>
  <c r="J8295" i="1"/>
  <c r="J8296" i="1"/>
  <c r="J8297" i="1"/>
  <c r="J8298" i="1"/>
  <c r="J8299" i="1"/>
  <c r="J8300" i="1"/>
  <c r="J8301" i="1"/>
  <c r="J8302" i="1"/>
  <c r="J8303" i="1"/>
  <c r="J8304" i="1"/>
  <c r="J8305" i="1"/>
  <c r="J8306" i="1"/>
  <c r="J8307" i="1"/>
  <c r="J8308" i="1"/>
  <c r="J8309" i="1"/>
  <c r="J8310" i="1"/>
  <c r="J8311" i="1"/>
  <c r="J8312" i="1"/>
  <c r="J8313" i="1"/>
  <c r="J8314" i="1"/>
  <c r="J8315" i="1"/>
  <c r="J8316" i="1"/>
  <c r="J8317" i="1"/>
  <c r="J8318" i="1"/>
  <c r="J8319" i="1"/>
  <c r="J8320" i="1"/>
  <c r="J8321" i="1"/>
  <c r="J8322" i="1"/>
  <c r="J8323" i="1"/>
  <c r="J8324" i="1"/>
  <c r="J8325" i="1"/>
  <c r="J8326" i="1"/>
  <c r="J8327" i="1"/>
  <c r="J8328" i="1"/>
  <c r="J8329" i="1"/>
  <c r="J8330" i="1"/>
  <c r="J8331" i="1"/>
  <c r="J8332" i="1"/>
  <c r="J8333" i="1"/>
  <c r="J8334" i="1"/>
  <c r="J8335" i="1"/>
  <c r="J8336" i="1"/>
  <c r="J8337" i="1"/>
  <c r="J8338" i="1"/>
  <c r="J8339" i="1"/>
  <c r="J8340" i="1"/>
  <c r="J8341" i="1"/>
  <c r="J8342" i="1"/>
  <c r="J8343" i="1"/>
  <c r="J8344" i="1"/>
  <c r="J8345" i="1"/>
  <c r="J8346" i="1"/>
  <c r="J8347" i="1"/>
  <c r="J8348" i="1"/>
  <c r="J8349" i="1"/>
  <c r="J8350" i="1"/>
  <c r="J8351" i="1"/>
  <c r="J8352" i="1"/>
  <c r="J8353" i="1"/>
  <c r="J8354" i="1"/>
  <c r="J8355" i="1"/>
  <c r="J8356" i="1"/>
  <c r="J8357" i="1"/>
  <c r="J8358" i="1"/>
  <c r="J8359" i="1"/>
  <c r="J8360" i="1"/>
  <c r="J8361" i="1"/>
  <c r="J8362" i="1"/>
  <c r="J8363" i="1"/>
  <c r="J8364" i="1"/>
  <c r="J8365" i="1"/>
  <c r="J8366" i="1"/>
  <c r="J8367" i="1"/>
  <c r="J8368" i="1"/>
  <c r="J8369" i="1"/>
  <c r="J8370" i="1"/>
  <c r="J8371" i="1"/>
  <c r="J8372" i="1"/>
  <c r="J8373" i="1"/>
  <c r="J8374" i="1"/>
  <c r="J8375" i="1"/>
  <c r="J8376" i="1"/>
  <c r="J8377" i="1"/>
  <c r="J8378" i="1"/>
  <c r="J8379" i="1"/>
  <c r="J8380" i="1"/>
  <c r="J8381" i="1"/>
  <c r="J8382" i="1"/>
  <c r="J8383" i="1"/>
  <c r="J8384" i="1"/>
  <c r="J8385" i="1"/>
  <c r="J8386" i="1"/>
  <c r="J8387" i="1"/>
  <c r="J8388" i="1"/>
  <c r="J8389" i="1"/>
  <c r="J8390" i="1"/>
  <c r="J8391" i="1"/>
  <c r="J8392" i="1"/>
  <c r="J8393" i="1"/>
  <c r="J8394" i="1"/>
  <c r="J8395" i="1"/>
  <c r="J8396" i="1"/>
  <c r="J8397" i="1"/>
  <c r="J8398" i="1"/>
  <c r="J8399" i="1"/>
  <c r="J8400" i="1"/>
  <c r="J8401" i="1"/>
  <c r="J8402" i="1"/>
  <c r="J8403" i="1"/>
  <c r="J8404" i="1"/>
  <c r="J8405" i="1"/>
  <c r="J8406" i="1"/>
  <c r="J8407" i="1"/>
  <c r="J8408" i="1"/>
  <c r="J8409" i="1"/>
  <c r="J8410" i="1"/>
  <c r="J8411" i="1"/>
  <c r="J8412" i="1"/>
  <c r="J8413" i="1"/>
  <c r="J8414" i="1"/>
  <c r="J8415" i="1"/>
  <c r="J8416" i="1"/>
  <c r="J8417" i="1"/>
  <c r="J8418" i="1"/>
  <c r="J8419" i="1"/>
  <c r="J8420" i="1"/>
  <c r="J8421" i="1"/>
  <c r="J8422" i="1"/>
  <c r="J8423" i="1"/>
  <c r="J8424" i="1"/>
  <c r="J8425" i="1"/>
  <c r="J8426" i="1"/>
  <c r="J8427" i="1"/>
  <c r="J8428" i="1"/>
  <c r="J8429" i="1"/>
  <c r="J8430" i="1"/>
  <c r="J8431" i="1"/>
  <c r="J8432" i="1"/>
  <c r="J8433" i="1"/>
  <c r="J8434" i="1"/>
  <c r="J8435" i="1"/>
  <c r="J8436" i="1"/>
  <c r="J8437" i="1"/>
  <c r="J8438" i="1"/>
  <c r="J8439" i="1"/>
  <c r="J8440" i="1"/>
  <c r="J8441" i="1"/>
  <c r="J8442" i="1"/>
  <c r="J8443" i="1"/>
  <c r="J8444" i="1"/>
  <c r="J8445" i="1"/>
  <c r="J8446" i="1"/>
  <c r="J8447" i="1"/>
  <c r="J8448" i="1"/>
  <c r="J8449" i="1"/>
  <c r="J8450" i="1"/>
  <c r="J8451" i="1"/>
  <c r="J8452" i="1"/>
  <c r="J8453" i="1"/>
  <c r="J8454" i="1"/>
  <c r="J8455" i="1"/>
  <c r="J8456" i="1"/>
  <c r="J8457" i="1"/>
  <c r="J8458" i="1"/>
  <c r="J8459" i="1"/>
  <c r="J8460" i="1"/>
  <c r="J8461" i="1"/>
  <c r="J8462" i="1"/>
  <c r="J8463" i="1"/>
  <c r="J8464" i="1"/>
  <c r="J8465" i="1"/>
  <c r="J8466" i="1"/>
  <c r="J8467" i="1"/>
  <c r="J8468" i="1"/>
  <c r="J8469" i="1"/>
  <c r="J8470" i="1"/>
  <c r="J8471" i="1"/>
  <c r="J8472" i="1"/>
  <c r="J8473" i="1"/>
  <c r="J8474" i="1"/>
  <c r="J8475" i="1"/>
  <c r="J8476" i="1"/>
  <c r="J8477" i="1"/>
  <c r="J8478" i="1"/>
  <c r="J8479" i="1"/>
  <c r="J8480" i="1"/>
  <c r="J8481" i="1"/>
  <c r="J8482" i="1"/>
  <c r="J8483" i="1"/>
  <c r="J8484" i="1"/>
  <c r="J8485" i="1"/>
  <c r="J8486" i="1"/>
  <c r="J8487" i="1"/>
  <c r="J8488" i="1"/>
  <c r="J8489" i="1"/>
  <c r="J8490" i="1"/>
  <c r="J8491" i="1"/>
  <c r="J8492" i="1"/>
  <c r="J8493" i="1"/>
  <c r="J8494" i="1"/>
  <c r="J8495" i="1"/>
  <c r="J8496" i="1"/>
  <c r="J8497" i="1"/>
  <c r="J8498" i="1"/>
  <c r="J8499" i="1"/>
  <c r="J8500" i="1"/>
  <c r="J8501" i="1"/>
  <c r="J8502" i="1"/>
  <c r="J8503" i="1"/>
  <c r="J8504" i="1"/>
  <c r="J8505" i="1"/>
  <c r="J8506" i="1"/>
  <c r="J8507" i="1"/>
  <c r="J8508" i="1"/>
  <c r="J8509" i="1"/>
  <c r="J8510" i="1"/>
  <c r="J8511" i="1"/>
  <c r="J8512" i="1"/>
  <c r="J8513" i="1"/>
  <c r="J8514" i="1"/>
  <c r="J8515" i="1"/>
  <c r="J8516" i="1"/>
  <c r="J8517" i="1"/>
  <c r="J8518" i="1"/>
  <c r="J8519" i="1"/>
  <c r="J8520" i="1"/>
  <c r="J8521" i="1"/>
  <c r="J8522" i="1"/>
  <c r="J8523" i="1"/>
  <c r="J8524" i="1"/>
  <c r="J8525" i="1"/>
  <c r="J8526" i="1"/>
  <c r="J8527" i="1"/>
  <c r="J8528" i="1"/>
  <c r="J8529" i="1"/>
  <c r="J8530" i="1"/>
  <c r="J8531" i="1"/>
  <c r="J8532" i="1"/>
  <c r="J8533" i="1"/>
  <c r="J8534" i="1"/>
  <c r="J8535" i="1"/>
  <c r="J8536" i="1"/>
  <c r="J8537" i="1"/>
  <c r="J8538" i="1"/>
  <c r="J8539" i="1"/>
  <c r="J8540" i="1"/>
  <c r="J8541" i="1"/>
  <c r="J8542" i="1"/>
  <c r="J8543" i="1"/>
  <c r="J8544" i="1"/>
  <c r="J8545" i="1"/>
  <c r="J8546" i="1"/>
  <c r="J8547" i="1"/>
  <c r="J8548" i="1"/>
  <c r="J8549" i="1"/>
  <c r="J8550" i="1"/>
  <c r="J8551" i="1"/>
  <c r="J8552" i="1"/>
  <c r="J8553" i="1"/>
  <c r="J8554" i="1"/>
  <c r="J8555" i="1"/>
  <c r="J8556" i="1"/>
  <c r="J8557" i="1"/>
  <c r="J8558" i="1"/>
  <c r="J8559" i="1"/>
  <c r="J8560" i="1"/>
  <c r="J8561" i="1"/>
  <c r="J8562" i="1"/>
  <c r="J8563" i="1"/>
  <c r="J8564" i="1"/>
  <c r="J8565" i="1"/>
  <c r="J8566" i="1"/>
  <c r="J8567" i="1"/>
  <c r="J8568" i="1"/>
  <c r="J8569" i="1"/>
  <c r="J8570" i="1"/>
  <c r="J8571" i="1"/>
  <c r="J8572" i="1"/>
  <c r="J8573" i="1"/>
  <c r="J8574" i="1"/>
  <c r="J8575" i="1"/>
  <c r="J8576" i="1"/>
  <c r="J8577" i="1"/>
  <c r="J8578" i="1"/>
  <c r="J8579" i="1"/>
  <c r="J8580" i="1"/>
  <c r="J8581" i="1"/>
  <c r="J8582" i="1"/>
  <c r="J8583" i="1"/>
  <c r="J8584" i="1"/>
  <c r="J8585" i="1"/>
  <c r="J8586" i="1"/>
  <c r="J8587" i="1"/>
  <c r="J8588" i="1"/>
  <c r="J8589" i="1"/>
  <c r="J8590" i="1"/>
  <c r="J8591" i="1"/>
  <c r="J8592" i="1"/>
  <c r="J8593" i="1"/>
  <c r="J8594" i="1"/>
  <c r="J8595" i="1"/>
  <c r="J8596" i="1"/>
  <c r="J8597" i="1"/>
  <c r="J8598" i="1"/>
  <c r="J8599" i="1"/>
  <c r="J8600" i="1"/>
  <c r="J8601" i="1"/>
  <c r="J8602" i="1"/>
  <c r="J8603" i="1"/>
  <c r="J8604" i="1"/>
  <c r="J8605" i="1"/>
  <c r="J8606" i="1"/>
  <c r="J8607" i="1"/>
  <c r="J8608" i="1"/>
  <c r="J8609" i="1"/>
  <c r="J8610" i="1"/>
  <c r="J8611" i="1"/>
  <c r="J8612" i="1"/>
  <c r="J8613" i="1"/>
  <c r="J8614" i="1"/>
  <c r="J8615" i="1"/>
  <c r="J8616" i="1"/>
  <c r="J8617" i="1"/>
  <c r="J8618" i="1"/>
  <c r="J8619" i="1"/>
  <c r="J8620" i="1"/>
  <c r="J8621" i="1"/>
  <c r="J8622" i="1"/>
  <c r="J8623" i="1"/>
  <c r="J8624" i="1"/>
  <c r="J8625" i="1"/>
  <c r="J8626" i="1"/>
  <c r="J8627" i="1"/>
  <c r="J8628" i="1"/>
  <c r="J8629" i="1"/>
  <c r="J8630" i="1"/>
  <c r="J8631" i="1"/>
  <c r="J8632" i="1"/>
  <c r="J8633" i="1"/>
  <c r="J8634" i="1"/>
  <c r="J8635" i="1"/>
  <c r="J8636" i="1"/>
  <c r="J8637" i="1"/>
  <c r="J8638" i="1"/>
  <c r="J8639" i="1"/>
  <c r="J8640" i="1"/>
  <c r="J8641" i="1"/>
  <c r="J8642" i="1"/>
  <c r="J8643" i="1"/>
  <c r="J8644" i="1"/>
  <c r="J8645" i="1"/>
  <c r="J8646" i="1"/>
  <c r="J8647" i="1"/>
  <c r="J8648" i="1"/>
  <c r="J8649" i="1"/>
  <c r="J8650" i="1"/>
  <c r="J8651" i="1"/>
  <c r="J8652" i="1"/>
  <c r="J8653" i="1"/>
  <c r="J8654" i="1"/>
  <c r="J8655" i="1"/>
  <c r="J8656" i="1"/>
  <c r="J8657" i="1"/>
  <c r="J8658" i="1"/>
  <c r="J8659" i="1"/>
  <c r="J8660" i="1"/>
  <c r="J8661" i="1"/>
  <c r="J8662" i="1"/>
  <c r="J8663" i="1"/>
  <c r="J8664" i="1"/>
  <c r="J8665" i="1"/>
  <c r="J8666" i="1"/>
  <c r="J8667" i="1"/>
  <c r="J8668" i="1"/>
  <c r="J8669" i="1"/>
  <c r="J8670" i="1"/>
  <c r="J8671" i="1"/>
  <c r="J8672" i="1"/>
  <c r="J8673" i="1"/>
  <c r="J8674" i="1"/>
  <c r="J8675" i="1"/>
  <c r="J8676" i="1"/>
  <c r="J8677" i="1"/>
  <c r="J8678" i="1"/>
  <c r="J8679" i="1"/>
  <c r="J8680" i="1"/>
  <c r="J8681" i="1"/>
  <c r="J8682" i="1"/>
  <c r="J8683" i="1"/>
  <c r="J8684" i="1"/>
  <c r="J8685" i="1"/>
  <c r="J8686" i="1"/>
  <c r="J8687" i="1"/>
  <c r="J8688" i="1"/>
  <c r="J8689" i="1"/>
  <c r="J8690" i="1"/>
  <c r="J8691" i="1"/>
  <c r="J8692" i="1"/>
  <c r="J8693" i="1"/>
  <c r="J8694" i="1"/>
  <c r="J8695" i="1"/>
  <c r="J8696" i="1"/>
  <c r="J8697" i="1"/>
  <c r="J8698" i="1"/>
  <c r="J8699" i="1"/>
  <c r="J8700" i="1"/>
  <c r="J8701" i="1"/>
  <c r="J8702" i="1"/>
  <c r="J8703" i="1"/>
  <c r="J8704" i="1"/>
  <c r="J8705" i="1"/>
  <c r="J8706" i="1"/>
  <c r="J8707" i="1"/>
  <c r="J8708" i="1"/>
  <c r="J8709" i="1"/>
  <c r="J8710" i="1"/>
  <c r="J8711" i="1"/>
  <c r="J8712" i="1"/>
  <c r="J8713" i="1"/>
  <c r="J8714" i="1"/>
  <c r="J8715" i="1"/>
  <c r="J8716" i="1"/>
  <c r="J8717" i="1"/>
  <c r="J8718" i="1"/>
  <c r="J8719" i="1"/>
  <c r="J8720" i="1"/>
  <c r="J8721" i="1"/>
  <c r="J8722" i="1"/>
  <c r="J8723" i="1"/>
  <c r="J8724" i="1"/>
  <c r="J8725" i="1"/>
  <c r="J8726" i="1"/>
  <c r="J8727" i="1"/>
  <c r="J8728" i="1"/>
  <c r="J8729" i="1"/>
  <c r="J8730" i="1"/>
  <c r="J8731" i="1"/>
  <c r="J8732" i="1"/>
  <c r="J8733" i="1"/>
  <c r="J8734" i="1"/>
  <c r="J8735" i="1"/>
  <c r="J8736" i="1"/>
  <c r="J8737" i="1"/>
  <c r="J8738" i="1"/>
  <c r="J8739" i="1"/>
  <c r="J8740" i="1"/>
  <c r="J8741" i="1"/>
  <c r="J8742" i="1"/>
  <c r="J8743" i="1"/>
  <c r="J8744" i="1"/>
  <c r="J8745" i="1"/>
  <c r="J8746" i="1"/>
  <c r="J8747" i="1"/>
  <c r="J8748" i="1"/>
  <c r="J8749" i="1"/>
  <c r="J8750" i="1"/>
  <c r="J8751" i="1"/>
  <c r="J8752" i="1"/>
  <c r="J8753" i="1"/>
  <c r="J8754" i="1"/>
  <c r="J8755" i="1"/>
  <c r="J8756" i="1"/>
  <c r="J8757" i="1"/>
  <c r="J8758" i="1"/>
  <c r="J8759" i="1"/>
  <c r="J8760" i="1"/>
  <c r="J8761" i="1"/>
  <c r="J8762" i="1"/>
  <c r="J8763" i="1"/>
  <c r="J8764" i="1"/>
  <c r="J8765" i="1"/>
  <c r="J8766" i="1"/>
  <c r="J8767" i="1"/>
  <c r="J8768" i="1"/>
  <c r="J8769" i="1"/>
  <c r="J8770" i="1"/>
  <c r="J8771" i="1"/>
  <c r="J8772" i="1"/>
  <c r="J8773" i="1"/>
  <c r="J8774" i="1"/>
  <c r="J8775" i="1"/>
  <c r="J8776" i="1"/>
  <c r="J8777" i="1"/>
  <c r="J8778" i="1"/>
  <c r="J8779" i="1"/>
  <c r="J8780" i="1"/>
  <c r="J8781" i="1"/>
  <c r="J8782" i="1"/>
  <c r="J8783" i="1"/>
  <c r="J8784" i="1"/>
  <c r="J8785" i="1"/>
  <c r="J8786" i="1"/>
  <c r="J8787" i="1"/>
  <c r="J8788" i="1"/>
  <c r="J8789" i="1"/>
  <c r="J8790" i="1"/>
  <c r="J8791" i="1"/>
  <c r="J8792" i="1"/>
  <c r="J8793" i="1"/>
  <c r="J8794" i="1"/>
  <c r="J8795" i="1"/>
  <c r="J8796" i="1"/>
  <c r="J8797" i="1"/>
  <c r="J8798" i="1"/>
  <c r="J8799" i="1"/>
  <c r="J8800" i="1"/>
  <c r="J8801" i="1"/>
  <c r="J8802" i="1"/>
  <c r="J8803" i="1"/>
  <c r="J8804" i="1"/>
  <c r="J8805" i="1"/>
  <c r="J8806" i="1"/>
  <c r="J8807" i="1"/>
  <c r="J8808" i="1"/>
  <c r="J8809" i="1"/>
  <c r="J8810" i="1"/>
  <c r="J8811" i="1"/>
  <c r="J8812" i="1"/>
  <c r="J8813" i="1"/>
  <c r="J8814" i="1"/>
  <c r="J8815" i="1"/>
  <c r="J8816" i="1"/>
  <c r="J8817" i="1"/>
  <c r="J8818" i="1"/>
  <c r="J8819" i="1"/>
  <c r="J8820" i="1"/>
  <c r="J8821" i="1"/>
  <c r="J8822" i="1"/>
  <c r="J8823" i="1"/>
  <c r="J8824" i="1"/>
  <c r="J8825" i="1"/>
  <c r="J8826" i="1"/>
  <c r="J8827" i="1"/>
  <c r="J8828" i="1"/>
  <c r="J8829" i="1"/>
  <c r="J8830" i="1"/>
  <c r="J8831" i="1"/>
  <c r="J8832" i="1"/>
  <c r="J8833" i="1"/>
  <c r="J8834" i="1"/>
  <c r="J8835" i="1"/>
  <c r="J8836" i="1"/>
  <c r="J8837" i="1"/>
  <c r="J8838" i="1"/>
  <c r="J8839" i="1"/>
  <c r="J8840" i="1"/>
  <c r="J8841" i="1"/>
  <c r="J8842" i="1"/>
  <c r="J8843" i="1"/>
  <c r="J8844" i="1"/>
  <c r="J8845" i="1"/>
  <c r="J8846" i="1"/>
  <c r="J8847" i="1"/>
  <c r="J8848" i="1"/>
  <c r="J8849" i="1"/>
  <c r="J8850" i="1"/>
  <c r="J8851" i="1"/>
  <c r="J8852" i="1"/>
  <c r="J8853" i="1"/>
  <c r="J8854" i="1"/>
  <c r="J8855" i="1"/>
  <c r="J8856" i="1"/>
  <c r="J8857" i="1"/>
  <c r="J8858" i="1"/>
  <c r="J8859" i="1"/>
  <c r="J8860" i="1"/>
  <c r="J8861" i="1"/>
  <c r="J8862" i="1"/>
  <c r="J8863" i="1"/>
  <c r="J8864" i="1"/>
  <c r="J8865" i="1"/>
  <c r="J8866" i="1"/>
  <c r="J8867" i="1"/>
  <c r="J8868" i="1"/>
  <c r="J8869" i="1"/>
  <c r="J8870" i="1"/>
  <c r="J8871" i="1"/>
  <c r="J8872" i="1"/>
  <c r="J8873" i="1"/>
  <c r="J8874" i="1"/>
  <c r="J8875" i="1"/>
  <c r="J8876" i="1"/>
  <c r="J8877" i="1"/>
  <c r="J8878" i="1"/>
  <c r="J8879" i="1"/>
  <c r="J8880" i="1"/>
  <c r="J8881" i="1"/>
  <c r="J8882" i="1"/>
  <c r="J8883" i="1"/>
  <c r="J8884" i="1"/>
  <c r="J8885" i="1"/>
  <c r="J8886" i="1"/>
  <c r="J8887" i="1"/>
  <c r="J8888" i="1"/>
  <c r="J8889" i="1"/>
  <c r="J8890" i="1"/>
  <c r="J8891" i="1"/>
  <c r="J8892" i="1"/>
  <c r="J8893" i="1"/>
  <c r="J8894" i="1"/>
  <c r="J8895" i="1"/>
  <c r="J8896" i="1"/>
  <c r="J8897" i="1"/>
  <c r="J8898" i="1"/>
  <c r="J8899" i="1"/>
  <c r="J8900" i="1"/>
  <c r="J8901" i="1"/>
  <c r="J8902" i="1"/>
  <c r="J8903" i="1"/>
  <c r="J8904" i="1"/>
  <c r="J8905" i="1"/>
  <c r="J8906" i="1"/>
  <c r="J8907" i="1"/>
  <c r="J8908" i="1"/>
  <c r="J8909" i="1"/>
  <c r="J8910" i="1"/>
  <c r="J8911" i="1"/>
  <c r="J8912" i="1"/>
  <c r="J8913" i="1"/>
  <c r="J8914" i="1"/>
  <c r="J8915" i="1"/>
  <c r="J8916" i="1"/>
  <c r="J8917" i="1"/>
  <c r="J8918" i="1"/>
  <c r="J8919" i="1"/>
  <c r="J8920" i="1"/>
  <c r="J8921" i="1"/>
  <c r="J8922" i="1"/>
  <c r="J8923" i="1"/>
  <c r="J8924" i="1"/>
  <c r="J8925" i="1"/>
  <c r="J8926" i="1"/>
  <c r="J8927" i="1"/>
  <c r="J8928" i="1"/>
  <c r="J8929" i="1"/>
  <c r="J8930" i="1"/>
  <c r="J8931" i="1"/>
  <c r="J8932" i="1"/>
  <c r="J8933" i="1"/>
  <c r="J8934" i="1"/>
  <c r="J8935" i="1"/>
  <c r="J8936" i="1"/>
  <c r="J8937" i="1"/>
  <c r="J8938" i="1"/>
  <c r="J8939" i="1"/>
  <c r="J8940" i="1"/>
  <c r="J8941" i="1"/>
  <c r="J8942" i="1"/>
  <c r="J8943" i="1"/>
  <c r="J8944" i="1"/>
  <c r="J8945" i="1"/>
  <c r="J8946" i="1"/>
  <c r="J8947" i="1"/>
  <c r="J8948" i="1"/>
  <c r="J8949" i="1"/>
  <c r="J8950" i="1"/>
  <c r="J8951" i="1"/>
  <c r="J8952" i="1"/>
  <c r="J8953" i="1"/>
  <c r="J8954" i="1"/>
  <c r="J8955" i="1"/>
  <c r="J8956" i="1"/>
  <c r="J8957" i="1"/>
  <c r="J8958" i="1"/>
  <c r="J8959" i="1"/>
  <c r="J8960" i="1"/>
  <c r="J8961" i="1"/>
  <c r="J8962" i="1"/>
  <c r="J8963" i="1"/>
  <c r="J8964" i="1"/>
  <c r="J8965" i="1"/>
  <c r="J8966" i="1"/>
  <c r="J8967" i="1"/>
  <c r="J8968" i="1"/>
  <c r="J8969" i="1"/>
  <c r="J8970" i="1"/>
  <c r="J8971" i="1"/>
  <c r="J8972" i="1"/>
  <c r="J8973" i="1"/>
  <c r="J8974" i="1"/>
  <c r="J8975" i="1"/>
  <c r="J8976" i="1"/>
  <c r="J8977" i="1"/>
  <c r="J8978" i="1"/>
  <c r="J8979" i="1"/>
  <c r="J8980" i="1"/>
  <c r="J8981" i="1"/>
  <c r="J8982" i="1"/>
  <c r="J8983" i="1"/>
  <c r="J8984" i="1"/>
  <c r="J8985" i="1"/>
  <c r="J8986" i="1"/>
  <c r="J8987" i="1"/>
  <c r="J8988" i="1"/>
  <c r="J8989" i="1"/>
  <c r="J8990" i="1"/>
  <c r="J8991" i="1"/>
  <c r="J8992" i="1"/>
  <c r="J8993" i="1"/>
  <c r="J8994" i="1"/>
  <c r="J8995" i="1"/>
  <c r="J8996" i="1"/>
  <c r="J8997" i="1"/>
  <c r="J8998" i="1"/>
  <c r="J8999" i="1"/>
  <c r="J9000" i="1"/>
  <c r="J9001" i="1"/>
  <c r="J9002" i="1"/>
  <c r="J9003" i="1"/>
  <c r="J9004" i="1"/>
  <c r="J9005" i="1"/>
  <c r="J9006" i="1"/>
  <c r="J9007" i="1"/>
  <c r="J9008" i="1"/>
  <c r="J9009" i="1"/>
  <c r="J9010" i="1"/>
  <c r="J9011" i="1"/>
  <c r="J9012" i="1"/>
  <c r="J9013" i="1"/>
  <c r="J9014" i="1"/>
  <c r="J9015" i="1"/>
  <c r="J9016" i="1"/>
  <c r="J9017" i="1"/>
  <c r="J9018" i="1"/>
  <c r="J9019" i="1"/>
  <c r="J9020" i="1"/>
  <c r="J9021" i="1"/>
  <c r="J9022" i="1"/>
  <c r="J9023" i="1"/>
  <c r="J9024" i="1"/>
  <c r="J9025" i="1"/>
  <c r="J9026" i="1"/>
  <c r="J9027" i="1"/>
  <c r="J9028" i="1"/>
  <c r="J9029" i="1"/>
  <c r="J9030" i="1"/>
  <c r="J9031" i="1"/>
  <c r="J9032" i="1"/>
  <c r="J9033" i="1"/>
  <c r="J9034" i="1"/>
  <c r="J9035" i="1"/>
  <c r="J9036" i="1"/>
  <c r="J9037" i="1"/>
  <c r="J9038" i="1"/>
  <c r="J9039" i="1"/>
  <c r="J9040" i="1"/>
  <c r="J9041" i="1"/>
  <c r="J9042" i="1"/>
  <c r="J9043" i="1"/>
  <c r="J9044" i="1"/>
  <c r="J9045" i="1"/>
  <c r="J9046" i="1"/>
  <c r="J9047" i="1"/>
  <c r="J9048" i="1"/>
  <c r="J9049" i="1"/>
  <c r="J9050" i="1"/>
  <c r="J9051" i="1"/>
  <c r="J9052" i="1"/>
  <c r="J9053" i="1"/>
  <c r="J9054" i="1"/>
  <c r="J9055" i="1"/>
  <c r="J9056" i="1"/>
  <c r="J9057" i="1"/>
  <c r="J9058" i="1"/>
  <c r="J9059" i="1"/>
  <c r="J9060" i="1"/>
  <c r="J9061" i="1"/>
  <c r="J9062" i="1"/>
  <c r="J9063" i="1"/>
  <c r="J9064" i="1"/>
  <c r="J9065" i="1"/>
  <c r="J9066" i="1"/>
  <c r="J9067" i="1"/>
  <c r="J9068" i="1"/>
  <c r="J9069" i="1"/>
  <c r="J9070" i="1"/>
  <c r="J9071" i="1"/>
  <c r="J9072" i="1"/>
  <c r="J9073" i="1"/>
  <c r="J9074" i="1"/>
  <c r="J9075" i="1"/>
  <c r="J9076" i="1"/>
  <c r="J9077" i="1"/>
  <c r="J9078" i="1"/>
  <c r="J9079" i="1"/>
  <c r="J9080" i="1"/>
  <c r="J9081" i="1"/>
  <c r="J9082" i="1"/>
  <c r="J9083" i="1"/>
  <c r="J9084" i="1"/>
  <c r="J9085" i="1"/>
  <c r="J9086" i="1"/>
  <c r="J9087" i="1"/>
  <c r="J9088" i="1"/>
  <c r="J9089" i="1"/>
  <c r="J9090" i="1"/>
  <c r="J9091" i="1"/>
  <c r="J9092" i="1"/>
  <c r="J9093" i="1"/>
  <c r="J9094" i="1"/>
  <c r="J9095" i="1"/>
  <c r="J9096" i="1"/>
  <c r="J9097" i="1"/>
  <c r="J9098" i="1"/>
  <c r="J9099" i="1"/>
  <c r="J9100" i="1"/>
  <c r="J9101" i="1"/>
  <c r="J9102" i="1"/>
  <c r="J9103" i="1"/>
  <c r="J9104" i="1"/>
  <c r="J9105" i="1"/>
  <c r="J9106" i="1"/>
  <c r="J9107" i="1"/>
  <c r="J9108" i="1"/>
  <c r="J9109" i="1"/>
  <c r="J9110" i="1"/>
  <c r="J9111" i="1"/>
  <c r="J9112" i="1"/>
  <c r="J9113" i="1"/>
  <c r="J9114" i="1"/>
  <c r="J9115" i="1"/>
  <c r="J9116" i="1"/>
  <c r="J9117" i="1"/>
  <c r="J9118" i="1"/>
  <c r="J9119" i="1"/>
  <c r="J9120" i="1"/>
  <c r="J9121" i="1"/>
  <c r="J9122" i="1"/>
  <c r="J9123" i="1"/>
  <c r="J9124" i="1"/>
  <c r="J9125" i="1"/>
  <c r="J9126" i="1"/>
  <c r="J9127" i="1"/>
  <c r="J9128" i="1"/>
  <c r="J9129" i="1"/>
  <c r="J9130" i="1"/>
  <c r="J9131" i="1"/>
  <c r="J9132" i="1"/>
  <c r="J9133" i="1"/>
  <c r="J9134" i="1"/>
  <c r="J9135" i="1"/>
  <c r="J9136" i="1"/>
  <c r="J9137" i="1"/>
  <c r="J9138" i="1"/>
  <c r="J9139" i="1"/>
  <c r="J9140" i="1"/>
  <c r="J9141" i="1"/>
  <c r="J9142" i="1"/>
  <c r="J9143" i="1"/>
  <c r="J9144" i="1"/>
  <c r="J9145" i="1"/>
  <c r="J9146" i="1"/>
  <c r="J9147" i="1"/>
  <c r="J9148" i="1"/>
  <c r="J9149" i="1"/>
  <c r="J9150" i="1"/>
  <c r="J9151" i="1"/>
  <c r="J9152" i="1"/>
  <c r="J9153" i="1"/>
  <c r="J9154" i="1"/>
  <c r="J9155" i="1"/>
  <c r="J9156" i="1"/>
  <c r="J9157" i="1"/>
  <c r="J9158" i="1"/>
  <c r="J9159" i="1"/>
  <c r="J9160" i="1"/>
  <c r="J9161" i="1"/>
  <c r="J9162" i="1"/>
  <c r="J9163" i="1"/>
  <c r="J9164" i="1"/>
  <c r="J9165" i="1"/>
  <c r="J9166" i="1"/>
  <c r="J9167" i="1"/>
  <c r="J9168" i="1"/>
  <c r="J9169" i="1"/>
  <c r="J9170" i="1"/>
  <c r="J9171" i="1"/>
  <c r="J9172" i="1"/>
  <c r="J9173" i="1"/>
  <c r="J9174" i="1"/>
  <c r="J9175" i="1"/>
  <c r="J9176" i="1"/>
  <c r="J9177" i="1"/>
  <c r="J9178" i="1"/>
  <c r="J9179" i="1"/>
  <c r="J9180" i="1"/>
  <c r="J9181" i="1"/>
  <c r="J9182" i="1"/>
  <c r="J9183" i="1"/>
  <c r="J9184" i="1"/>
  <c r="J9185" i="1"/>
  <c r="J9186" i="1"/>
  <c r="J9187" i="1"/>
  <c r="J9188" i="1"/>
  <c r="J9189" i="1"/>
  <c r="J9190" i="1"/>
  <c r="J9191" i="1"/>
  <c r="J9192" i="1"/>
  <c r="J9193" i="1"/>
  <c r="J9194" i="1"/>
  <c r="J9195" i="1"/>
  <c r="J9196" i="1"/>
  <c r="J9197" i="1"/>
  <c r="J9198" i="1"/>
  <c r="J9199" i="1"/>
  <c r="J9200" i="1"/>
  <c r="J9201" i="1"/>
  <c r="J9202" i="1"/>
  <c r="J9203" i="1"/>
  <c r="J9204" i="1"/>
  <c r="J9205" i="1"/>
  <c r="J9206" i="1"/>
  <c r="J9207" i="1"/>
  <c r="J9208" i="1"/>
  <c r="J9209" i="1"/>
  <c r="J9210" i="1"/>
  <c r="J9211" i="1"/>
  <c r="J9212" i="1"/>
  <c r="J9213" i="1"/>
  <c r="J9214" i="1"/>
  <c r="J9215" i="1"/>
  <c r="J9216" i="1"/>
  <c r="J9217" i="1"/>
  <c r="J9218" i="1"/>
  <c r="J9219" i="1"/>
  <c r="J9220" i="1"/>
  <c r="J9221" i="1"/>
  <c r="J9222" i="1"/>
  <c r="J9223" i="1"/>
  <c r="J9224" i="1"/>
  <c r="J9225" i="1"/>
  <c r="J9226" i="1"/>
  <c r="J9227" i="1"/>
  <c r="J9228" i="1"/>
  <c r="J9229" i="1"/>
  <c r="J9230" i="1"/>
  <c r="J9231" i="1"/>
  <c r="J9232" i="1"/>
  <c r="J9233" i="1"/>
  <c r="J9234" i="1"/>
  <c r="J9235" i="1"/>
  <c r="J9236" i="1"/>
  <c r="J9237" i="1"/>
  <c r="J9238" i="1"/>
  <c r="J9239" i="1"/>
  <c r="J9240" i="1"/>
  <c r="J9241" i="1"/>
  <c r="J9242" i="1"/>
  <c r="J9243" i="1"/>
  <c r="J9244" i="1"/>
  <c r="J9245" i="1"/>
  <c r="J9246" i="1"/>
  <c r="J9247" i="1"/>
  <c r="J9248" i="1"/>
  <c r="J9249" i="1"/>
  <c r="J9250" i="1"/>
  <c r="J9251" i="1"/>
  <c r="J9252" i="1"/>
  <c r="J9253" i="1"/>
  <c r="J9254" i="1"/>
  <c r="J9255" i="1"/>
  <c r="J9256" i="1"/>
  <c r="J9257" i="1"/>
  <c r="J9258" i="1"/>
  <c r="J9259" i="1"/>
  <c r="J9260" i="1"/>
  <c r="J9261" i="1"/>
  <c r="J9262" i="1"/>
  <c r="J9263" i="1"/>
  <c r="J9264" i="1"/>
  <c r="J9265" i="1"/>
  <c r="J9266" i="1"/>
  <c r="J9267" i="1"/>
  <c r="J9268" i="1"/>
  <c r="J9269" i="1"/>
  <c r="J9270" i="1"/>
  <c r="J9271" i="1"/>
  <c r="J9272" i="1"/>
  <c r="J9273" i="1"/>
  <c r="J9274" i="1"/>
  <c r="J9275" i="1"/>
  <c r="J9276" i="1"/>
  <c r="J9277" i="1"/>
  <c r="J9278" i="1"/>
  <c r="J9279" i="1"/>
  <c r="J9280" i="1"/>
  <c r="J9281" i="1"/>
  <c r="J9282" i="1"/>
  <c r="J9283" i="1"/>
  <c r="J9284" i="1"/>
  <c r="J9285" i="1"/>
  <c r="J9286" i="1"/>
  <c r="J9287" i="1"/>
  <c r="J9288" i="1"/>
  <c r="J9289" i="1"/>
  <c r="J9290" i="1"/>
  <c r="J9291" i="1"/>
  <c r="J9292" i="1"/>
  <c r="J9293" i="1"/>
  <c r="J9294" i="1"/>
  <c r="J9295" i="1"/>
  <c r="J9296" i="1"/>
  <c r="J9297" i="1"/>
  <c r="J9298" i="1"/>
  <c r="J9299" i="1"/>
  <c r="J9300" i="1"/>
  <c r="J9301" i="1"/>
  <c r="J9302" i="1"/>
  <c r="J9303" i="1"/>
  <c r="J9304" i="1"/>
  <c r="J9305" i="1"/>
  <c r="J9306" i="1"/>
  <c r="J9307" i="1"/>
  <c r="J9308" i="1"/>
  <c r="J9309" i="1"/>
  <c r="J9310" i="1"/>
  <c r="J9311" i="1"/>
  <c r="J9312" i="1"/>
  <c r="J9313" i="1"/>
  <c r="J9314" i="1"/>
  <c r="J9315" i="1"/>
  <c r="J9316" i="1"/>
  <c r="J9317" i="1"/>
  <c r="J9318" i="1"/>
  <c r="J9319" i="1"/>
  <c r="J9320" i="1"/>
  <c r="J9321" i="1"/>
  <c r="J9322" i="1"/>
  <c r="J9323" i="1"/>
  <c r="J9324" i="1"/>
  <c r="J9325" i="1"/>
  <c r="J9326" i="1"/>
  <c r="J9327" i="1"/>
  <c r="J9328" i="1"/>
  <c r="J9329" i="1"/>
  <c r="J9330" i="1"/>
  <c r="J9331" i="1"/>
  <c r="J9332" i="1"/>
  <c r="J9333" i="1"/>
  <c r="J9334" i="1"/>
  <c r="J9335" i="1"/>
  <c r="J9336" i="1"/>
  <c r="J9337" i="1"/>
  <c r="J9338" i="1"/>
  <c r="J9339" i="1"/>
  <c r="J9340" i="1"/>
  <c r="J9341" i="1"/>
  <c r="J9342" i="1"/>
  <c r="J9343" i="1"/>
  <c r="J9344" i="1"/>
  <c r="J9345" i="1"/>
  <c r="J9346" i="1"/>
  <c r="J9347" i="1"/>
  <c r="J9348" i="1"/>
  <c r="J9349" i="1"/>
  <c r="J9350" i="1"/>
  <c r="J9351" i="1"/>
  <c r="J9352" i="1"/>
  <c r="J9353" i="1"/>
  <c r="J9354" i="1"/>
  <c r="J9355" i="1"/>
  <c r="J9356" i="1"/>
  <c r="J9357" i="1"/>
  <c r="D241" i="2" l="1"/>
  <c r="D242" i="2"/>
  <c r="D243" i="2"/>
  <c r="D244" i="2"/>
  <c r="D245" i="2"/>
  <c r="D246" i="2"/>
  <c r="D247" i="2"/>
  <c r="D248" i="2"/>
  <c r="D249" i="2"/>
  <c r="D250" i="2"/>
  <c r="D251" i="2"/>
  <c r="D252" i="2"/>
  <c r="D253" i="2"/>
  <c r="D254" i="2"/>
  <c r="D255" i="2"/>
  <c r="D256" i="2"/>
  <c r="D257" i="2"/>
  <c r="D258" i="2"/>
  <c r="D259" i="2"/>
  <c r="D260" i="2"/>
  <c r="D261" i="2"/>
  <c r="D262" i="2"/>
  <c r="D263" i="2"/>
  <c r="D264" i="2"/>
  <c r="D265" i="2"/>
  <c r="D266" i="2"/>
  <c r="D267" i="2"/>
  <c r="D268" i="2"/>
  <c r="D269" i="2"/>
  <c r="D270" i="2"/>
  <c r="D271" i="2"/>
  <c r="D272" i="2"/>
  <c r="D273" i="2"/>
  <c r="D274" i="2"/>
  <c r="D275" i="2"/>
  <c r="D276" i="2"/>
  <c r="D277" i="2"/>
  <c r="D278" i="2"/>
  <c r="D279" i="2"/>
  <c r="D280" i="2"/>
  <c r="D281" i="2"/>
  <c r="D282" i="2"/>
  <c r="D283" i="2"/>
  <c r="D284" i="2"/>
  <c r="D285" i="2"/>
  <c r="D286" i="2"/>
  <c r="D287" i="2"/>
  <c r="D288" i="2"/>
  <c r="D289" i="2"/>
  <c r="D290" i="2"/>
  <c r="D291" i="2"/>
  <c r="D292" i="2"/>
  <c r="D293" i="2"/>
  <c r="D294" i="2"/>
  <c r="D295" i="2"/>
  <c r="D296" i="2"/>
  <c r="D297" i="2"/>
  <c r="D298" i="2"/>
  <c r="D299" i="2"/>
  <c r="D300" i="2"/>
  <c r="D301" i="2"/>
  <c r="D302" i="2"/>
  <c r="D303" i="2"/>
  <c r="D304" i="2"/>
  <c r="D305" i="2"/>
  <c r="D306" i="2"/>
  <c r="D307" i="2"/>
  <c r="D308" i="2"/>
  <c r="D309" i="2"/>
  <c r="D310" i="2"/>
  <c r="D311" i="2"/>
  <c r="D312" i="2"/>
  <c r="D313" i="2"/>
  <c r="D314" i="2"/>
  <c r="D315" i="2"/>
  <c r="D316" i="2"/>
  <c r="D317" i="2"/>
  <c r="D318" i="2"/>
  <c r="D319" i="2"/>
  <c r="D320" i="2"/>
  <c r="D321" i="2"/>
  <c r="D322" i="2"/>
  <c r="D323" i="2"/>
  <c r="D324" i="2"/>
  <c r="D325" i="2"/>
  <c r="D326" i="2"/>
  <c r="D327" i="2"/>
  <c r="D328" i="2"/>
  <c r="D329" i="2"/>
  <c r="D330" i="2"/>
  <c r="D331" i="2"/>
  <c r="D332" i="2"/>
  <c r="D333" i="2"/>
  <c r="D334" i="2"/>
  <c r="D335" i="2"/>
  <c r="D336" i="2"/>
  <c r="D337" i="2"/>
  <c r="D338" i="2"/>
  <c r="D339" i="2"/>
  <c r="D340" i="2"/>
  <c r="D341" i="2"/>
  <c r="D342" i="2"/>
  <c r="D343" i="2"/>
  <c r="D344" i="2"/>
  <c r="D345" i="2"/>
  <c r="D346" i="2"/>
  <c r="D347" i="2"/>
  <c r="D348" i="2"/>
  <c r="D349" i="2"/>
  <c r="D350" i="2"/>
  <c r="D351" i="2"/>
  <c r="D352" i="2"/>
  <c r="D353" i="2"/>
  <c r="D354" i="2"/>
  <c r="D355" i="2"/>
  <c r="D356" i="2"/>
  <c r="D357" i="2"/>
  <c r="D358" i="2"/>
  <c r="D359" i="2"/>
  <c r="D360" i="2"/>
  <c r="D361" i="2"/>
  <c r="D362" i="2"/>
  <c r="D363" i="2"/>
  <c r="D364" i="2"/>
  <c r="D365" i="2"/>
  <c r="D366" i="2"/>
  <c r="D367" i="2"/>
  <c r="D368" i="2"/>
  <c r="D369" i="2"/>
  <c r="D370" i="2"/>
  <c r="D371" i="2"/>
  <c r="D372" i="2"/>
  <c r="D373" i="2"/>
  <c r="D374" i="2"/>
  <c r="D375" i="2"/>
  <c r="D376" i="2"/>
  <c r="D377" i="2"/>
  <c r="D378" i="2"/>
  <c r="D379" i="2"/>
  <c r="D380" i="2"/>
  <c r="D381" i="2"/>
  <c r="D382" i="2"/>
  <c r="D383" i="2"/>
  <c r="D384" i="2"/>
  <c r="D385" i="2"/>
  <c r="D386" i="2"/>
  <c r="D387" i="2"/>
  <c r="D388" i="2"/>
  <c r="D389" i="2"/>
  <c r="D390" i="2"/>
  <c r="D391" i="2"/>
  <c r="D392" i="2"/>
  <c r="D393" i="2"/>
  <c r="D394" i="2"/>
  <c r="D395" i="2"/>
  <c r="D396" i="2"/>
  <c r="D397" i="2"/>
  <c r="D398" i="2"/>
  <c r="D399" i="2"/>
  <c r="D400" i="2"/>
  <c r="D401" i="2"/>
  <c r="D402" i="2"/>
  <c r="D403" i="2"/>
  <c r="D404" i="2"/>
  <c r="D405" i="2"/>
  <c r="D406" i="2"/>
  <c r="D407" i="2"/>
  <c r="D408" i="2"/>
  <c r="D409" i="2"/>
  <c r="D410" i="2"/>
  <c r="D411" i="2"/>
  <c r="D412" i="2"/>
  <c r="D413" i="2"/>
  <c r="D414" i="2"/>
  <c r="D415" i="2"/>
  <c r="D416" i="2"/>
  <c r="D417" i="2"/>
  <c r="D418" i="2"/>
  <c r="D419" i="2"/>
  <c r="D420" i="2"/>
  <c r="D421" i="2"/>
  <c r="D422" i="2"/>
  <c r="D423" i="2"/>
  <c r="D424" i="2"/>
  <c r="D425" i="2"/>
  <c r="D426" i="2"/>
  <c r="D427" i="2"/>
  <c r="D428" i="2"/>
  <c r="D429" i="2"/>
  <c r="D430" i="2"/>
  <c r="D431" i="2"/>
  <c r="D432" i="2"/>
  <c r="D433" i="2"/>
  <c r="D434" i="2"/>
  <c r="D435" i="2"/>
  <c r="D436" i="2"/>
  <c r="D437" i="2"/>
  <c r="D438" i="2"/>
  <c r="D439" i="2"/>
  <c r="D440" i="2"/>
  <c r="D441" i="2"/>
  <c r="D442" i="2"/>
  <c r="D443" i="2"/>
  <c r="D444" i="2"/>
  <c r="D445" i="2"/>
  <c r="D446" i="2"/>
  <c r="D447" i="2"/>
  <c r="D448" i="2"/>
  <c r="D449" i="2"/>
  <c r="D450" i="2"/>
  <c r="D451" i="2"/>
  <c r="D452" i="2"/>
  <c r="D453" i="2"/>
  <c r="D454" i="2"/>
  <c r="D455" i="2"/>
  <c r="D456" i="2"/>
  <c r="D457" i="2"/>
  <c r="D458" i="2"/>
  <c r="D459" i="2"/>
  <c r="D460" i="2"/>
  <c r="D461" i="2"/>
  <c r="D462" i="2"/>
  <c r="D463" i="2"/>
  <c r="D464" i="2"/>
  <c r="D465" i="2"/>
  <c r="D466" i="2"/>
  <c r="D467" i="2"/>
  <c r="D468" i="2"/>
  <c r="D469" i="2"/>
  <c r="D470" i="2"/>
  <c r="D471" i="2"/>
  <c r="D472" i="2"/>
  <c r="D473" i="2"/>
  <c r="D474" i="2"/>
  <c r="D475" i="2"/>
  <c r="D476" i="2"/>
  <c r="D477" i="2"/>
  <c r="D478" i="2"/>
  <c r="D479" i="2"/>
  <c r="D480" i="2"/>
  <c r="D481" i="2"/>
  <c r="D482" i="2"/>
  <c r="D483" i="2"/>
  <c r="D484" i="2"/>
  <c r="D485" i="2"/>
  <c r="D486" i="2"/>
  <c r="D487" i="2"/>
  <c r="D488" i="2"/>
  <c r="D489" i="2"/>
  <c r="D490" i="2"/>
  <c r="D491" i="2"/>
  <c r="D492" i="2"/>
  <c r="D493" i="2"/>
  <c r="D494" i="2"/>
  <c r="D495" i="2"/>
  <c r="D496" i="2"/>
  <c r="D497" i="2"/>
  <c r="D498" i="2"/>
  <c r="D499" i="2"/>
  <c r="D500" i="2"/>
  <c r="D501" i="2"/>
  <c r="D502" i="2"/>
  <c r="D503" i="2"/>
  <c r="D504" i="2"/>
  <c r="D505" i="2"/>
  <c r="D506" i="2"/>
  <c r="D507" i="2"/>
  <c r="D508" i="2"/>
  <c r="D509" i="2"/>
  <c r="D510" i="2"/>
  <c r="D511" i="2"/>
  <c r="D512" i="2"/>
  <c r="D513" i="2"/>
  <c r="D514" i="2"/>
  <c r="D515" i="2"/>
  <c r="D516" i="2"/>
  <c r="D517" i="2"/>
  <c r="D518" i="2"/>
  <c r="D519" i="2"/>
  <c r="D520" i="2"/>
  <c r="D521" i="2"/>
  <c r="D522" i="2"/>
  <c r="D523" i="2"/>
  <c r="D524" i="2"/>
  <c r="D525" i="2"/>
  <c r="D526" i="2"/>
  <c r="D527" i="2"/>
  <c r="D528" i="2"/>
  <c r="D529" i="2"/>
  <c r="D530" i="2"/>
  <c r="D531" i="2"/>
  <c r="D532" i="2"/>
  <c r="D533" i="2"/>
  <c r="D534" i="2"/>
  <c r="D535" i="2"/>
  <c r="D536" i="2"/>
  <c r="D537" i="2"/>
  <c r="D538" i="2"/>
  <c r="D539" i="2"/>
  <c r="D540" i="2"/>
  <c r="D541" i="2"/>
  <c r="D542" i="2"/>
  <c r="D543" i="2"/>
  <c r="D544" i="2"/>
  <c r="D545" i="2"/>
  <c r="D546" i="2"/>
  <c r="D547" i="2"/>
  <c r="D548" i="2"/>
  <c r="D549" i="2"/>
  <c r="D550" i="2"/>
  <c r="D551" i="2"/>
  <c r="D552" i="2"/>
  <c r="D553" i="2"/>
  <c r="D554" i="2"/>
  <c r="D555" i="2"/>
  <c r="D556" i="2"/>
  <c r="D557" i="2"/>
  <c r="D558" i="2"/>
  <c r="D559" i="2"/>
  <c r="D560" i="2"/>
  <c r="D561" i="2"/>
  <c r="D562" i="2"/>
  <c r="D563" i="2"/>
  <c r="D564" i="2"/>
  <c r="D565" i="2"/>
  <c r="D566" i="2"/>
  <c r="D567" i="2"/>
  <c r="D568" i="2"/>
  <c r="D569" i="2"/>
  <c r="D570" i="2"/>
  <c r="D571" i="2"/>
  <c r="D572" i="2"/>
  <c r="D573" i="2"/>
  <c r="D574" i="2"/>
  <c r="D575" i="2"/>
  <c r="D576" i="2"/>
  <c r="D577" i="2"/>
  <c r="D578" i="2"/>
  <c r="D579" i="2"/>
  <c r="D580" i="2"/>
  <c r="D581" i="2"/>
  <c r="D582" i="2"/>
  <c r="D583" i="2"/>
  <c r="D584" i="2"/>
  <c r="D585" i="2"/>
  <c r="D586" i="2"/>
  <c r="D587" i="2"/>
  <c r="D588" i="2"/>
  <c r="D589" i="2"/>
  <c r="D590" i="2"/>
  <c r="D591" i="2"/>
  <c r="D592" i="2"/>
  <c r="D593" i="2"/>
  <c r="D594" i="2"/>
  <c r="D595" i="2"/>
  <c r="D596" i="2"/>
  <c r="D597" i="2"/>
  <c r="D598" i="2"/>
  <c r="D599" i="2"/>
  <c r="D600" i="2"/>
  <c r="D601" i="2"/>
  <c r="D602" i="2"/>
  <c r="D603" i="2"/>
  <c r="D604" i="2"/>
  <c r="D605" i="2"/>
  <c r="D606" i="2"/>
  <c r="D607" i="2"/>
  <c r="D608" i="2"/>
  <c r="D609" i="2"/>
  <c r="D610" i="2"/>
  <c r="D611" i="2"/>
  <c r="D612" i="2"/>
  <c r="D613" i="2"/>
  <c r="D614" i="2"/>
  <c r="D615" i="2"/>
  <c r="D616" i="2"/>
  <c r="D617" i="2"/>
  <c r="D618" i="2"/>
  <c r="D619" i="2"/>
  <c r="D620" i="2"/>
  <c r="D621" i="2"/>
  <c r="D622" i="2"/>
  <c r="D623" i="2"/>
  <c r="D624" i="2"/>
  <c r="D625" i="2"/>
  <c r="D626" i="2"/>
  <c r="D627" i="2"/>
  <c r="D628" i="2"/>
  <c r="D629" i="2"/>
  <c r="D630" i="2"/>
  <c r="D631" i="2"/>
  <c r="D632" i="2"/>
  <c r="D633" i="2"/>
  <c r="D634" i="2"/>
  <c r="D635" i="2"/>
  <c r="D636" i="2"/>
  <c r="D637" i="2"/>
  <c r="D638" i="2"/>
  <c r="D639" i="2"/>
  <c r="D640" i="2"/>
  <c r="D641" i="2"/>
  <c r="D642" i="2"/>
  <c r="D643" i="2"/>
  <c r="D644" i="2"/>
  <c r="D645" i="2"/>
  <c r="D646" i="2"/>
  <c r="D647" i="2"/>
  <c r="D648" i="2"/>
  <c r="D649" i="2"/>
  <c r="D650" i="2"/>
  <c r="D651" i="2"/>
  <c r="D652" i="2"/>
  <c r="D653" i="2"/>
  <c r="D654" i="2"/>
  <c r="D655" i="2"/>
  <c r="D656" i="2"/>
  <c r="D657" i="2"/>
  <c r="D658" i="2"/>
  <c r="D659" i="2"/>
  <c r="D660" i="2"/>
  <c r="D661" i="2"/>
  <c r="D662" i="2"/>
  <c r="D663" i="2"/>
  <c r="D664" i="2"/>
  <c r="D665" i="2"/>
  <c r="D666" i="2"/>
  <c r="D667" i="2"/>
  <c r="D668" i="2"/>
  <c r="D669" i="2"/>
  <c r="D670" i="2"/>
  <c r="D671" i="2"/>
  <c r="D672" i="2"/>
  <c r="D673" i="2"/>
  <c r="D674" i="2"/>
  <c r="D675" i="2"/>
  <c r="D676" i="2"/>
  <c r="D677" i="2"/>
  <c r="D678" i="2"/>
  <c r="D679" i="2"/>
  <c r="D680" i="2"/>
  <c r="D681" i="2"/>
  <c r="D682" i="2"/>
  <c r="D683" i="2"/>
  <c r="D684" i="2"/>
  <c r="D685" i="2"/>
  <c r="D686" i="2"/>
  <c r="D687" i="2"/>
  <c r="D688" i="2"/>
  <c r="D689" i="2"/>
  <c r="D690" i="2"/>
  <c r="D691" i="2"/>
  <c r="D692" i="2"/>
  <c r="D693" i="2"/>
  <c r="D694" i="2"/>
  <c r="D695" i="2"/>
  <c r="D696" i="2"/>
  <c r="D697" i="2"/>
  <c r="D698" i="2"/>
  <c r="D699" i="2"/>
  <c r="D700" i="2"/>
  <c r="D701" i="2"/>
  <c r="D702" i="2"/>
  <c r="D703" i="2"/>
  <c r="D704" i="2"/>
  <c r="D705" i="2"/>
  <c r="D706" i="2"/>
  <c r="D707" i="2"/>
  <c r="D708" i="2"/>
  <c r="D709" i="2"/>
  <c r="D710" i="2"/>
  <c r="D711" i="2"/>
  <c r="D712" i="2"/>
  <c r="D713" i="2"/>
  <c r="D714" i="2"/>
  <c r="D715" i="2"/>
  <c r="D716" i="2"/>
  <c r="D717" i="2"/>
  <c r="D718" i="2"/>
  <c r="D719" i="2"/>
  <c r="D720" i="2"/>
  <c r="D721" i="2"/>
  <c r="D722" i="2"/>
  <c r="D723" i="2"/>
  <c r="D724" i="2"/>
  <c r="D725" i="2"/>
  <c r="D726" i="2"/>
  <c r="D727" i="2"/>
  <c r="D728" i="2"/>
  <c r="D729" i="2"/>
  <c r="D730" i="2"/>
  <c r="D731" i="2"/>
  <c r="D732" i="2"/>
  <c r="D733" i="2"/>
  <c r="D734" i="2"/>
  <c r="D735" i="2"/>
  <c r="D736" i="2"/>
  <c r="D737" i="2"/>
  <c r="D738" i="2"/>
  <c r="D739" i="2"/>
  <c r="D740" i="2"/>
  <c r="D741" i="2"/>
  <c r="D742" i="2"/>
  <c r="D743" i="2"/>
  <c r="D744" i="2"/>
  <c r="D745" i="2"/>
  <c r="D746" i="2"/>
  <c r="D747" i="2"/>
  <c r="D748" i="2"/>
  <c r="D749" i="2"/>
  <c r="D750" i="2"/>
  <c r="D751" i="2"/>
  <c r="D752" i="2"/>
  <c r="D753" i="2"/>
  <c r="D754" i="2"/>
  <c r="D755" i="2"/>
  <c r="D756" i="2"/>
  <c r="D757" i="2"/>
  <c r="D758" i="2"/>
  <c r="D759" i="2"/>
  <c r="D760" i="2"/>
  <c r="D761" i="2"/>
  <c r="D762" i="2"/>
  <c r="D763" i="2"/>
  <c r="D764" i="2"/>
  <c r="D765" i="2"/>
  <c r="D766" i="2"/>
  <c r="D767" i="2"/>
  <c r="D768" i="2"/>
  <c r="D769" i="2"/>
  <c r="D770" i="2"/>
  <c r="D771" i="2"/>
  <c r="D772" i="2"/>
  <c r="D773" i="2"/>
  <c r="D774" i="2"/>
  <c r="D775" i="2"/>
  <c r="D776" i="2"/>
  <c r="D777" i="2"/>
  <c r="D778" i="2"/>
  <c r="D779" i="2"/>
  <c r="D780" i="2"/>
  <c r="D781" i="2"/>
  <c r="D782" i="2"/>
  <c r="D783" i="2"/>
  <c r="D784" i="2"/>
  <c r="D785" i="2"/>
  <c r="D786" i="2"/>
  <c r="D787" i="2"/>
  <c r="D788" i="2"/>
  <c r="D789" i="2"/>
  <c r="D790" i="2"/>
  <c r="D791" i="2"/>
  <c r="D792" i="2"/>
  <c r="D793" i="2"/>
  <c r="D794" i="2"/>
  <c r="D795" i="2"/>
  <c r="D796" i="2"/>
  <c r="D797" i="2"/>
  <c r="D798" i="2"/>
  <c r="D799" i="2"/>
  <c r="D800" i="2"/>
  <c r="D801" i="2"/>
  <c r="D802" i="2"/>
  <c r="D803" i="2"/>
  <c r="D804" i="2"/>
  <c r="D805" i="2"/>
  <c r="D806" i="2"/>
  <c r="D807" i="2"/>
  <c r="D808" i="2"/>
  <c r="D809" i="2"/>
  <c r="D810" i="2"/>
  <c r="D811" i="2"/>
  <c r="D812" i="2"/>
  <c r="D813" i="2"/>
  <c r="D814" i="2"/>
  <c r="D815" i="2"/>
  <c r="D816" i="2"/>
  <c r="D817" i="2"/>
  <c r="D818" i="2"/>
  <c r="D819" i="2"/>
  <c r="D820" i="2"/>
  <c r="D821" i="2"/>
  <c r="D822" i="2"/>
  <c r="D823" i="2"/>
  <c r="D824" i="2"/>
  <c r="D825" i="2"/>
  <c r="D826" i="2"/>
  <c r="D827" i="2"/>
  <c r="D828" i="2"/>
  <c r="D829" i="2"/>
  <c r="D830" i="2"/>
  <c r="D831" i="2"/>
  <c r="D832" i="2"/>
  <c r="D833" i="2"/>
  <c r="D834" i="2"/>
  <c r="D835" i="2"/>
  <c r="D836" i="2"/>
  <c r="D837" i="2"/>
  <c r="D838" i="2"/>
  <c r="D839" i="2"/>
  <c r="D840" i="2"/>
  <c r="D841" i="2"/>
  <c r="D842" i="2"/>
  <c r="D843" i="2"/>
  <c r="D844" i="2"/>
  <c r="D845" i="2"/>
  <c r="D846" i="2"/>
  <c r="D847" i="2"/>
  <c r="D848" i="2"/>
  <c r="D849" i="2"/>
  <c r="D850" i="2"/>
  <c r="D851" i="2"/>
  <c r="D852" i="2"/>
  <c r="D853" i="2"/>
  <c r="D854" i="2"/>
  <c r="D855" i="2"/>
  <c r="D856" i="2"/>
  <c r="D857" i="2"/>
  <c r="D858" i="2"/>
  <c r="D859" i="2"/>
  <c r="D860" i="2"/>
  <c r="D861" i="2"/>
  <c r="D862" i="2"/>
  <c r="D863" i="2"/>
  <c r="D864" i="2"/>
  <c r="D865" i="2"/>
  <c r="D866" i="2"/>
  <c r="D867" i="2"/>
  <c r="D868" i="2"/>
  <c r="D869" i="2"/>
  <c r="D870" i="2"/>
  <c r="D871" i="2"/>
  <c r="D872" i="2"/>
  <c r="D873" i="2"/>
  <c r="D874" i="2"/>
  <c r="D875" i="2"/>
  <c r="D876" i="2"/>
  <c r="D877" i="2"/>
  <c r="D878" i="2"/>
  <c r="D879" i="2"/>
  <c r="D880" i="2"/>
  <c r="D881" i="2"/>
  <c r="D882" i="2"/>
  <c r="D883" i="2"/>
  <c r="D884" i="2"/>
  <c r="D885" i="2"/>
  <c r="D886" i="2"/>
  <c r="D887" i="2"/>
  <c r="D888" i="2"/>
  <c r="D889" i="2"/>
  <c r="D890" i="2"/>
  <c r="D891" i="2"/>
  <c r="D892" i="2"/>
  <c r="D893" i="2"/>
  <c r="D894" i="2"/>
  <c r="D895" i="2"/>
  <c r="D896" i="2"/>
  <c r="D897" i="2"/>
  <c r="D898" i="2"/>
  <c r="D899" i="2"/>
  <c r="D900" i="2"/>
  <c r="D901" i="2"/>
  <c r="D902" i="2"/>
  <c r="D903" i="2"/>
  <c r="D904" i="2"/>
  <c r="D905" i="2"/>
  <c r="D906" i="2"/>
  <c r="D907" i="2"/>
  <c r="D908" i="2"/>
  <c r="D909" i="2"/>
  <c r="D910" i="2"/>
  <c r="D911" i="2"/>
  <c r="D912" i="2"/>
  <c r="D913" i="2"/>
  <c r="D914" i="2"/>
  <c r="D915" i="2"/>
  <c r="D916" i="2"/>
  <c r="D917" i="2"/>
  <c r="D918" i="2"/>
  <c r="D919" i="2"/>
  <c r="D920" i="2"/>
  <c r="D921" i="2"/>
  <c r="D922" i="2"/>
  <c r="D923" i="2"/>
  <c r="D924" i="2"/>
  <c r="D925" i="2"/>
  <c r="D926" i="2"/>
  <c r="D927" i="2"/>
  <c r="D928" i="2"/>
  <c r="D929" i="2"/>
  <c r="D930" i="2"/>
  <c r="D931" i="2"/>
  <c r="D932" i="2"/>
  <c r="D933" i="2"/>
  <c r="D934" i="2"/>
  <c r="D935" i="2"/>
  <c r="D936" i="2"/>
  <c r="D937" i="2"/>
  <c r="D938" i="2"/>
  <c r="D939" i="2"/>
  <c r="D940" i="2"/>
  <c r="D941" i="2"/>
  <c r="D942" i="2"/>
  <c r="D943" i="2"/>
  <c r="D944" i="2"/>
  <c r="D945" i="2"/>
  <c r="D946" i="2"/>
  <c r="D947" i="2"/>
  <c r="D948" i="2"/>
  <c r="D949" i="2"/>
  <c r="D950" i="2"/>
  <c r="D951" i="2"/>
  <c r="D952" i="2"/>
  <c r="D953" i="2"/>
  <c r="D954" i="2"/>
  <c r="D955" i="2"/>
  <c r="D956" i="2"/>
  <c r="D957" i="2"/>
  <c r="D958" i="2"/>
  <c r="D959" i="2"/>
  <c r="D960" i="2"/>
  <c r="D961" i="2"/>
  <c r="D962" i="2"/>
  <c r="D963" i="2"/>
  <c r="D964" i="2"/>
  <c r="D965" i="2"/>
  <c r="D966" i="2"/>
  <c r="D967" i="2"/>
  <c r="D968" i="2"/>
  <c r="D969" i="2"/>
  <c r="D970" i="2"/>
  <c r="D971" i="2"/>
  <c r="D972" i="2"/>
  <c r="D973" i="2"/>
  <c r="D974" i="2"/>
  <c r="D975" i="2"/>
  <c r="D976" i="2"/>
  <c r="D977" i="2"/>
  <c r="D978" i="2"/>
  <c r="D979" i="2"/>
  <c r="D980" i="2"/>
  <c r="D981" i="2"/>
  <c r="D982" i="2"/>
  <c r="D983" i="2"/>
  <c r="D984" i="2"/>
  <c r="D985" i="2"/>
  <c r="D986" i="2"/>
  <c r="D987" i="2"/>
  <c r="D988" i="2"/>
  <c r="D989" i="2"/>
  <c r="D990" i="2"/>
  <c r="D991" i="2"/>
  <c r="D992" i="2"/>
  <c r="D993" i="2"/>
  <c r="D994" i="2"/>
  <c r="D995" i="2"/>
  <c r="D996" i="2"/>
  <c r="D997" i="2"/>
  <c r="D998" i="2"/>
  <c r="D999" i="2"/>
  <c r="D1000" i="2"/>
  <c r="D1001" i="2"/>
  <c r="D1002" i="2"/>
  <c r="D1003" i="2"/>
  <c r="F5" i="4"/>
  <c r="E6" i="1"/>
  <c r="D6" i="1" s="1"/>
  <c r="F6" i="1" s="1"/>
  <c r="E7" i="1"/>
  <c r="D7" i="1" s="1"/>
  <c r="F7" i="1" s="1"/>
  <c r="E8" i="1"/>
  <c r="D8" i="1" s="1"/>
  <c r="F8" i="1" s="1"/>
  <c r="E9" i="1"/>
  <c r="D9" i="1" s="1"/>
  <c r="F9" i="1" s="1"/>
  <c r="E10" i="1"/>
  <c r="D10" i="1" s="1"/>
  <c r="F10" i="1" s="1"/>
  <c r="E11" i="1"/>
  <c r="D11" i="1" s="1"/>
  <c r="F11" i="1" s="1"/>
  <c r="E12" i="1"/>
  <c r="D12" i="1" s="1"/>
  <c r="F12" i="1" s="1"/>
  <c r="E13" i="1"/>
  <c r="D13" i="1" s="1"/>
  <c r="F13" i="1" s="1"/>
  <c r="E14" i="1"/>
  <c r="D14" i="1" s="1"/>
  <c r="F14" i="1" s="1"/>
  <c r="E15" i="1"/>
  <c r="D15" i="1" s="1"/>
  <c r="F15" i="1" s="1"/>
  <c r="E16" i="1"/>
  <c r="D16" i="1" s="1"/>
  <c r="F16" i="1" s="1"/>
  <c r="E17" i="1"/>
  <c r="D17" i="1" s="1"/>
  <c r="F17" i="1" s="1"/>
  <c r="E18" i="1"/>
  <c r="D18" i="1" s="1"/>
  <c r="F18" i="1" s="1"/>
  <c r="E19" i="1"/>
  <c r="D19" i="1" s="1"/>
  <c r="F19" i="1" s="1"/>
  <c r="E20" i="1"/>
  <c r="D20" i="1" s="1"/>
  <c r="F20" i="1" s="1"/>
  <c r="E21" i="1"/>
  <c r="D21" i="1" s="1"/>
  <c r="F21" i="1" s="1"/>
  <c r="E22" i="1"/>
  <c r="D22" i="1" s="1"/>
  <c r="F22" i="1" s="1"/>
  <c r="E23" i="1"/>
  <c r="D23" i="1" s="1"/>
  <c r="F23" i="1" s="1"/>
  <c r="E24" i="1"/>
  <c r="D24" i="1" s="1"/>
  <c r="F24" i="1" s="1"/>
  <c r="E25" i="1"/>
  <c r="D25" i="1" s="1"/>
  <c r="F25" i="1" s="1"/>
  <c r="E26" i="1"/>
  <c r="D26" i="1" s="1"/>
  <c r="F26" i="1" s="1"/>
  <c r="E27" i="1"/>
  <c r="D27" i="1" s="1"/>
  <c r="F27" i="1" s="1"/>
  <c r="E28" i="1"/>
  <c r="D28" i="1" s="1"/>
  <c r="F28" i="1" s="1"/>
  <c r="E29" i="1"/>
  <c r="D29" i="1" s="1"/>
  <c r="F29" i="1" s="1"/>
  <c r="E30" i="1"/>
  <c r="D30" i="1" s="1"/>
  <c r="F30" i="1" s="1"/>
  <c r="E31" i="1"/>
  <c r="D31" i="1" s="1"/>
  <c r="F31" i="1" s="1"/>
  <c r="E32" i="1"/>
  <c r="D32" i="1" s="1"/>
  <c r="F32" i="1" s="1"/>
  <c r="E33" i="1"/>
  <c r="D33" i="1" s="1"/>
  <c r="F33" i="1" s="1"/>
  <c r="E34" i="1"/>
  <c r="D34" i="1" s="1"/>
  <c r="F34" i="1" s="1"/>
  <c r="E35" i="1"/>
  <c r="D35" i="1" s="1"/>
  <c r="F35" i="1" s="1"/>
  <c r="E36" i="1"/>
  <c r="D36" i="1" s="1"/>
  <c r="F36" i="1" s="1"/>
  <c r="E37" i="1"/>
  <c r="D37" i="1" s="1"/>
  <c r="F37" i="1" s="1"/>
  <c r="E38" i="1"/>
  <c r="D38" i="1" s="1"/>
  <c r="F38" i="1" s="1"/>
  <c r="E39" i="1"/>
  <c r="D39" i="1" s="1"/>
  <c r="F39" i="1" s="1"/>
  <c r="E40" i="1"/>
  <c r="D40" i="1" s="1"/>
  <c r="F40" i="1" s="1"/>
  <c r="E41" i="1"/>
  <c r="D41" i="1" s="1"/>
  <c r="F41" i="1" s="1"/>
  <c r="E42" i="1"/>
  <c r="D42" i="1" s="1"/>
  <c r="F42" i="1" s="1"/>
  <c r="E43" i="1"/>
  <c r="D43" i="1" s="1"/>
  <c r="F43" i="1" s="1"/>
  <c r="E44" i="1"/>
  <c r="D44" i="1" s="1"/>
  <c r="F44" i="1" s="1"/>
  <c r="E45" i="1"/>
  <c r="D45" i="1" s="1"/>
  <c r="F45" i="1" s="1"/>
  <c r="E46" i="1"/>
  <c r="D46" i="1" s="1"/>
  <c r="F46" i="1" s="1"/>
  <c r="E47" i="1"/>
  <c r="D47" i="1" s="1"/>
  <c r="F47" i="1" s="1"/>
  <c r="E48" i="1"/>
  <c r="D48" i="1" s="1"/>
  <c r="F48" i="1" s="1"/>
  <c r="E49" i="1"/>
  <c r="D49" i="1" s="1"/>
  <c r="F49" i="1" s="1"/>
  <c r="E50" i="1"/>
  <c r="D50" i="1" s="1"/>
  <c r="F50" i="1" s="1"/>
  <c r="E51" i="1"/>
  <c r="D51" i="1" s="1"/>
  <c r="F51" i="1" s="1"/>
  <c r="E52" i="1"/>
  <c r="D52" i="1" s="1"/>
  <c r="F52" i="1" s="1"/>
  <c r="E53" i="1"/>
  <c r="D53" i="1" s="1"/>
  <c r="F53" i="1" s="1"/>
  <c r="E54" i="1"/>
  <c r="D54" i="1" s="1"/>
  <c r="F54" i="1" s="1"/>
  <c r="E55" i="1"/>
  <c r="D55" i="1" s="1"/>
  <c r="F55" i="1" s="1"/>
  <c r="E56" i="1"/>
  <c r="D56" i="1" s="1"/>
  <c r="F56" i="1" s="1"/>
  <c r="E57" i="1"/>
  <c r="D57" i="1" s="1"/>
  <c r="F57" i="1" s="1"/>
  <c r="E58" i="1"/>
  <c r="D58" i="1" s="1"/>
  <c r="F58" i="1" s="1"/>
  <c r="E59" i="1"/>
  <c r="D59" i="1" s="1"/>
  <c r="F59" i="1" s="1"/>
  <c r="E60" i="1"/>
  <c r="D60" i="1" s="1"/>
  <c r="F60" i="1" s="1"/>
  <c r="E61" i="1"/>
  <c r="D61" i="1" s="1"/>
  <c r="F61" i="1" s="1"/>
  <c r="E62" i="1"/>
  <c r="D62" i="1" s="1"/>
  <c r="F62" i="1" s="1"/>
  <c r="E63" i="1"/>
  <c r="D63" i="1" s="1"/>
  <c r="F63" i="1" s="1"/>
  <c r="E64" i="1"/>
  <c r="D64" i="1" s="1"/>
  <c r="F64" i="1" s="1"/>
  <c r="E65" i="1"/>
  <c r="D65" i="1" s="1"/>
  <c r="F65" i="1" s="1"/>
  <c r="E66" i="1"/>
  <c r="D66" i="1" s="1"/>
  <c r="F66" i="1" s="1"/>
  <c r="E67" i="1"/>
  <c r="D67" i="1" s="1"/>
  <c r="F67" i="1" s="1"/>
  <c r="E68" i="1"/>
  <c r="D68" i="1" s="1"/>
  <c r="F68" i="1" s="1"/>
  <c r="E69" i="1"/>
  <c r="D69" i="1" s="1"/>
  <c r="F69" i="1" s="1"/>
  <c r="E70" i="1"/>
  <c r="D70" i="1" s="1"/>
  <c r="F70" i="1" s="1"/>
  <c r="E71" i="1"/>
  <c r="D71" i="1" s="1"/>
  <c r="F71" i="1" s="1"/>
  <c r="E72" i="1"/>
  <c r="D72" i="1" s="1"/>
  <c r="F72" i="1" s="1"/>
  <c r="E73" i="1"/>
  <c r="D73" i="1" s="1"/>
  <c r="F73" i="1" s="1"/>
  <c r="E74" i="1"/>
  <c r="D74" i="1" s="1"/>
  <c r="F74" i="1" s="1"/>
  <c r="E75" i="1"/>
  <c r="D75" i="1" s="1"/>
  <c r="F75" i="1" s="1"/>
  <c r="E76" i="1"/>
  <c r="D76" i="1" s="1"/>
  <c r="F76" i="1" s="1"/>
  <c r="E77" i="1"/>
  <c r="D77" i="1" s="1"/>
  <c r="F77" i="1" s="1"/>
  <c r="E78" i="1"/>
  <c r="D78" i="1" s="1"/>
  <c r="F78" i="1" s="1"/>
  <c r="E79" i="1"/>
  <c r="D79" i="1" s="1"/>
  <c r="F79" i="1" s="1"/>
  <c r="E80" i="1"/>
  <c r="D80" i="1" s="1"/>
  <c r="F80" i="1" s="1"/>
  <c r="E81" i="1"/>
  <c r="D81" i="1" s="1"/>
  <c r="F81" i="1" s="1"/>
  <c r="E82" i="1"/>
  <c r="D82" i="1" s="1"/>
  <c r="F82" i="1" s="1"/>
  <c r="E83" i="1"/>
  <c r="D83" i="1" s="1"/>
  <c r="F83" i="1" s="1"/>
  <c r="E84" i="1"/>
  <c r="D84" i="1" s="1"/>
  <c r="F84" i="1" s="1"/>
  <c r="E85" i="1"/>
  <c r="D85" i="1" s="1"/>
  <c r="F85" i="1" s="1"/>
  <c r="E86" i="1"/>
  <c r="D86" i="1" s="1"/>
  <c r="F86" i="1" s="1"/>
  <c r="E87" i="1"/>
  <c r="D87" i="1" s="1"/>
  <c r="F87" i="1" s="1"/>
  <c r="E88" i="1"/>
  <c r="D88" i="1" s="1"/>
  <c r="F88" i="1" s="1"/>
  <c r="E89" i="1"/>
  <c r="D89" i="1" s="1"/>
  <c r="F89" i="1" s="1"/>
  <c r="E90" i="1"/>
  <c r="D90" i="1" s="1"/>
  <c r="F90" i="1" s="1"/>
  <c r="E91" i="1"/>
  <c r="D91" i="1" s="1"/>
  <c r="F91" i="1" s="1"/>
  <c r="E92" i="1"/>
  <c r="D92" i="1" s="1"/>
  <c r="F92" i="1" s="1"/>
  <c r="E93" i="1"/>
  <c r="D93" i="1" s="1"/>
  <c r="F93" i="1" s="1"/>
  <c r="E94" i="1"/>
  <c r="D94" i="1" s="1"/>
  <c r="F94" i="1" s="1"/>
  <c r="E95" i="1"/>
  <c r="D95" i="1" s="1"/>
  <c r="F95" i="1" s="1"/>
  <c r="E96" i="1"/>
  <c r="D96" i="1" s="1"/>
  <c r="F96" i="1" s="1"/>
  <c r="E97" i="1"/>
  <c r="D97" i="1" s="1"/>
  <c r="F97" i="1" s="1"/>
  <c r="E98" i="1"/>
  <c r="D98" i="1" s="1"/>
  <c r="F98" i="1" s="1"/>
  <c r="E99" i="1"/>
  <c r="D99" i="1" s="1"/>
  <c r="F99" i="1" s="1"/>
  <c r="E100" i="1"/>
  <c r="D100" i="1" s="1"/>
  <c r="F100" i="1" s="1"/>
  <c r="E101" i="1"/>
  <c r="D101" i="1" s="1"/>
  <c r="F101" i="1" s="1"/>
  <c r="E102" i="1"/>
  <c r="D102" i="1" s="1"/>
  <c r="F102" i="1" s="1"/>
  <c r="E103" i="1"/>
  <c r="D103" i="1" s="1"/>
  <c r="F103" i="1" s="1"/>
  <c r="E104" i="1"/>
  <c r="D104" i="1" s="1"/>
  <c r="F104" i="1" s="1"/>
  <c r="E105" i="1"/>
  <c r="D105" i="1" s="1"/>
  <c r="F105" i="1" s="1"/>
  <c r="E106" i="1"/>
  <c r="D106" i="1" s="1"/>
  <c r="F106" i="1" s="1"/>
  <c r="E107" i="1"/>
  <c r="D107" i="1" s="1"/>
  <c r="F107" i="1" s="1"/>
  <c r="E108" i="1"/>
  <c r="D108" i="1" s="1"/>
  <c r="F108" i="1" s="1"/>
  <c r="E109" i="1"/>
  <c r="D109" i="1" s="1"/>
  <c r="F109" i="1" s="1"/>
  <c r="E110" i="1"/>
  <c r="D110" i="1" s="1"/>
  <c r="F110" i="1" s="1"/>
  <c r="E111" i="1"/>
  <c r="D111" i="1" s="1"/>
  <c r="F111" i="1" s="1"/>
  <c r="E112" i="1"/>
  <c r="D112" i="1" s="1"/>
  <c r="F112" i="1" s="1"/>
  <c r="E113" i="1"/>
  <c r="D113" i="1" s="1"/>
  <c r="F113" i="1" s="1"/>
  <c r="E114" i="1"/>
  <c r="D114" i="1" s="1"/>
  <c r="F114" i="1" s="1"/>
  <c r="E115" i="1"/>
  <c r="D115" i="1" s="1"/>
  <c r="F115" i="1" s="1"/>
  <c r="E116" i="1"/>
  <c r="D116" i="1" s="1"/>
  <c r="F116" i="1" s="1"/>
  <c r="E117" i="1"/>
  <c r="D117" i="1" s="1"/>
  <c r="F117" i="1" s="1"/>
  <c r="E118" i="1"/>
  <c r="D118" i="1" s="1"/>
  <c r="F118" i="1" s="1"/>
  <c r="E119" i="1"/>
  <c r="D119" i="1" s="1"/>
  <c r="F119" i="1" s="1"/>
  <c r="E120" i="1"/>
  <c r="D120" i="1" s="1"/>
  <c r="F120" i="1" s="1"/>
  <c r="E121" i="1"/>
  <c r="D121" i="1" s="1"/>
  <c r="F121" i="1" s="1"/>
  <c r="E122" i="1"/>
  <c r="D122" i="1" s="1"/>
  <c r="F122" i="1" s="1"/>
  <c r="E123" i="1"/>
  <c r="D123" i="1" s="1"/>
  <c r="F123" i="1" s="1"/>
  <c r="E124" i="1"/>
  <c r="D124" i="1" s="1"/>
  <c r="F124" i="1" s="1"/>
  <c r="E125" i="1"/>
  <c r="D125" i="1" s="1"/>
  <c r="F125" i="1" s="1"/>
  <c r="E126" i="1"/>
  <c r="D126" i="1" s="1"/>
  <c r="F126" i="1" s="1"/>
  <c r="E127" i="1"/>
  <c r="D127" i="1" s="1"/>
  <c r="F127" i="1" s="1"/>
  <c r="E128" i="1"/>
  <c r="D128" i="1" s="1"/>
  <c r="F128" i="1" s="1"/>
  <c r="E129" i="1"/>
  <c r="D129" i="1" s="1"/>
  <c r="F129" i="1" s="1"/>
  <c r="E130" i="1"/>
  <c r="D130" i="1" s="1"/>
  <c r="F130" i="1" s="1"/>
  <c r="E131" i="1"/>
  <c r="D131" i="1" s="1"/>
  <c r="F131" i="1" s="1"/>
  <c r="E132" i="1"/>
  <c r="D132" i="1" s="1"/>
  <c r="F132" i="1" s="1"/>
  <c r="E133" i="1"/>
  <c r="D133" i="1" s="1"/>
  <c r="F133" i="1" s="1"/>
  <c r="E134" i="1"/>
  <c r="D134" i="1" s="1"/>
  <c r="F134" i="1" s="1"/>
  <c r="E135" i="1"/>
  <c r="D135" i="1" s="1"/>
  <c r="F135" i="1" s="1"/>
  <c r="E136" i="1"/>
  <c r="D136" i="1" s="1"/>
  <c r="F136" i="1" s="1"/>
  <c r="E137" i="1"/>
  <c r="D137" i="1" s="1"/>
  <c r="F137" i="1" s="1"/>
  <c r="E138" i="1"/>
  <c r="D138" i="1" s="1"/>
  <c r="F138" i="1" s="1"/>
  <c r="E139" i="1"/>
  <c r="D139" i="1" s="1"/>
  <c r="F139" i="1" s="1"/>
  <c r="E140" i="1"/>
  <c r="D140" i="1" s="1"/>
  <c r="F140" i="1" s="1"/>
  <c r="E141" i="1"/>
  <c r="D141" i="1" s="1"/>
  <c r="F141" i="1" s="1"/>
  <c r="E142" i="1"/>
  <c r="D142" i="1" s="1"/>
  <c r="F142" i="1" s="1"/>
  <c r="E143" i="1"/>
  <c r="D143" i="1" s="1"/>
  <c r="F143" i="1" s="1"/>
  <c r="E144" i="1"/>
  <c r="D144" i="1" s="1"/>
  <c r="F144" i="1" s="1"/>
  <c r="E145" i="1"/>
  <c r="D145" i="1" s="1"/>
  <c r="F145" i="1" s="1"/>
  <c r="E146" i="1"/>
  <c r="D146" i="1" s="1"/>
  <c r="F146" i="1" s="1"/>
  <c r="E147" i="1"/>
  <c r="D147" i="1" s="1"/>
  <c r="F147" i="1" s="1"/>
  <c r="E148" i="1"/>
  <c r="D148" i="1" s="1"/>
  <c r="F148" i="1" s="1"/>
  <c r="E149" i="1"/>
  <c r="D149" i="1" s="1"/>
  <c r="F149" i="1" s="1"/>
  <c r="E150" i="1"/>
  <c r="D150" i="1" s="1"/>
  <c r="F150" i="1" s="1"/>
  <c r="E151" i="1"/>
  <c r="D151" i="1" s="1"/>
  <c r="F151" i="1" s="1"/>
  <c r="E152" i="1"/>
  <c r="D152" i="1" s="1"/>
  <c r="F152" i="1" s="1"/>
  <c r="E153" i="1"/>
  <c r="D153" i="1" s="1"/>
  <c r="F153" i="1" s="1"/>
  <c r="E154" i="1"/>
  <c r="D154" i="1" s="1"/>
  <c r="F154" i="1" s="1"/>
  <c r="E155" i="1"/>
  <c r="D155" i="1" s="1"/>
  <c r="F155" i="1" s="1"/>
  <c r="E156" i="1"/>
  <c r="D156" i="1" s="1"/>
  <c r="F156" i="1" s="1"/>
  <c r="E157" i="1"/>
  <c r="D157" i="1" s="1"/>
  <c r="F157" i="1" s="1"/>
  <c r="E158" i="1"/>
  <c r="D158" i="1" s="1"/>
  <c r="F158" i="1" s="1"/>
  <c r="E159" i="1"/>
  <c r="D159" i="1" s="1"/>
  <c r="F159" i="1" s="1"/>
  <c r="E160" i="1"/>
  <c r="D160" i="1" s="1"/>
  <c r="F160" i="1" s="1"/>
  <c r="E161" i="1"/>
  <c r="D161" i="1" s="1"/>
  <c r="F161" i="1" s="1"/>
  <c r="E162" i="1"/>
  <c r="D162" i="1" s="1"/>
  <c r="F162" i="1" s="1"/>
  <c r="E163" i="1"/>
  <c r="D163" i="1" s="1"/>
  <c r="F163" i="1" s="1"/>
  <c r="E164" i="1"/>
  <c r="D164" i="1" s="1"/>
  <c r="F164" i="1" s="1"/>
  <c r="E165" i="1"/>
  <c r="D165" i="1" s="1"/>
  <c r="F165" i="1" s="1"/>
  <c r="E166" i="1"/>
  <c r="D166" i="1" s="1"/>
  <c r="F166" i="1" s="1"/>
  <c r="E167" i="1"/>
  <c r="D167" i="1" s="1"/>
  <c r="F167" i="1" s="1"/>
  <c r="E168" i="1"/>
  <c r="D168" i="1" s="1"/>
  <c r="F168" i="1" s="1"/>
  <c r="E169" i="1"/>
  <c r="D169" i="1" s="1"/>
  <c r="F169" i="1" s="1"/>
  <c r="E170" i="1"/>
  <c r="D170" i="1" s="1"/>
  <c r="F170" i="1" s="1"/>
  <c r="E171" i="1"/>
  <c r="D171" i="1" s="1"/>
  <c r="F171" i="1" s="1"/>
  <c r="E172" i="1"/>
  <c r="D172" i="1" s="1"/>
  <c r="F172" i="1" s="1"/>
  <c r="E173" i="1"/>
  <c r="D173" i="1" s="1"/>
  <c r="F173" i="1" s="1"/>
  <c r="E174" i="1"/>
  <c r="D174" i="1" s="1"/>
  <c r="F174" i="1" s="1"/>
  <c r="E175" i="1"/>
  <c r="D175" i="1" s="1"/>
  <c r="F175" i="1" s="1"/>
  <c r="E176" i="1"/>
  <c r="D176" i="1" s="1"/>
  <c r="F176" i="1" s="1"/>
  <c r="E177" i="1"/>
  <c r="D177" i="1" s="1"/>
  <c r="F177" i="1" s="1"/>
  <c r="E178" i="1"/>
  <c r="D178" i="1" s="1"/>
  <c r="F178" i="1" s="1"/>
  <c r="E179" i="1"/>
  <c r="D179" i="1" s="1"/>
  <c r="F179" i="1" s="1"/>
  <c r="E180" i="1"/>
  <c r="D180" i="1" s="1"/>
  <c r="F180" i="1" s="1"/>
  <c r="E181" i="1"/>
  <c r="D181" i="1" s="1"/>
  <c r="F181" i="1" s="1"/>
  <c r="E182" i="1"/>
  <c r="D182" i="1" s="1"/>
  <c r="F182" i="1" s="1"/>
  <c r="E183" i="1"/>
  <c r="D183" i="1" s="1"/>
  <c r="F183" i="1" s="1"/>
  <c r="E184" i="1"/>
  <c r="D184" i="1" s="1"/>
  <c r="F184" i="1" s="1"/>
  <c r="E185" i="1"/>
  <c r="D185" i="1" s="1"/>
  <c r="F185" i="1" s="1"/>
  <c r="E186" i="1"/>
  <c r="D186" i="1" s="1"/>
  <c r="F186" i="1" s="1"/>
  <c r="E187" i="1"/>
  <c r="D187" i="1" s="1"/>
  <c r="F187" i="1" s="1"/>
  <c r="E188" i="1"/>
  <c r="D188" i="1" s="1"/>
  <c r="F188" i="1" s="1"/>
  <c r="E189" i="1"/>
  <c r="D189" i="1" s="1"/>
  <c r="F189" i="1" s="1"/>
  <c r="E190" i="1"/>
  <c r="D190" i="1" s="1"/>
  <c r="F190" i="1" s="1"/>
  <c r="E191" i="1"/>
  <c r="D191" i="1" s="1"/>
  <c r="F191" i="1" s="1"/>
  <c r="E192" i="1"/>
  <c r="D192" i="1" s="1"/>
  <c r="F192" i="1" s="1"/>
  <c r="E193" i="1"/>
  <c r="D193" i="1" s="1"/>
  <c r="F193" i="1" s="1"/>
  <c r="E194" i="1"/>
  <c r="D194" i="1" s="1"/>
  <c r="F194" i="1" s="1"/>
  <c r="E195" i="1"/>
  <c r="D195" i="1" s="1"/>
  <c r="F195" i="1" s="1"/>
  <c r="E196" i="1"/>
  <c r="D196" i="1" s="1"/>
  <c r="F196" i="1" s="1"/>
  <c r="E197" i="1"/>
  <c r="D197" i="1" s="1"/>
  <c r="F197" i="1" s="1"/>
  <c r="E198" i="1"/>
  <c r="D198" i="1" s="1"/>
  <c r="F198" i="1" s="1"/>
  <c r="E199" i="1"/>
  <c r="D199" i="1" s="1"/>
  <c r="F199" i="1" s="1"/>
  <c r="E200" i="1"/>
  <c r="D200" i="1" s="1"/>
  <c r="F200" i="1" s="1"/>
  <c r="E201" i="1"/>
  <c r="D201" i="1" s="1"/>
  <c r="F201" i="1" s="1"/>
  <c r="E202" i="1"/>
  <c r="D202" i="1" s="1"/>
  <c r="F202" i="1" s="1"/>
  <c r="E203" i="1"/>
  <c r="D203" i="1" s="1"/>
  <c r="F203" i="1" s="1"/>
  <c r="E204" i="1"/>
  <c r="D204" i="1" s="1"/>
  <c r="F204" i="1" s="1"/>
  <c r="E205" i="1"/>
  <c r="D205" i="1" s="1"/>
  <c r="F205" i="1" s="1"/>
  <c r="E206" i="1"/>
  <c r="D206" i="1" s="1"/>
  <c r="F206" i="1" s="1"/>
  <c r="E207" i="1"/>
  <c r="D207" i="1" s="1"/>
  <c r="F207" i="1" s="1"/>
  <c r="E208" i="1"/>
  <c r="D208" i="1" s="1"/>
  <c r="F208" i="1" s="1"/>
  <c r="E209" i="1"/>
  <c r="D209" i="1" s="1"/>
  <c r="F209" i="1" s="1"/>
  <c r="E210" i="1"/>
  <c r="D210" i="1" s="1"/>
  <c r="F210" i="1" s="1"/>
  <c r="E211" i="1"/>
  <c r="D211" i="1" s="1"/>
  <c r="F211" i="1" s="1"/>
  <c r="E212" i="1"/>
  <c r="D212" i="1" s="1"/>
  <c r="F212" i="1" s="1"/>
  <c r="E213" i="1"/>
  <c r="D213" i="1" s="1"/>
  <c r="F213" i="1" s="1"/>
  <c r="E214" i="1"/>
  <c r="D214" i="1" s="1"/>
  <c r="F214" i="1" s="1"/>
  <c r="E215" i="1"/>
  <c r="D215" i="1" s="1"/>
  <c r="F215" i="1" s="1"/>
  <c r="E216" i="1"/>
  <c r="D216" i="1" s="1"/>
  <c r="F216" i="1" s="1"/>
  <c r="E217" i="1"/>
  <c r="D217" i="1" s="1"/>
  <c r="F217" i="1" s="1"/>
  <c r="E218" i="1"/>
  <c r="D218" i="1" s="1"/>
  <c r="F218" i="1" s="1"/>
  <c r="E219" i="1"/>
  <c r="D219" i="1" s="1"/>
  <c r="F219" i="1" s="1"/>
  <c r="E220" i="1"/>
  <c r="D220" i="1" s="1"/>
  <c r="F220" i="1" s="1"/>
  <c r="E221" i="1"/>
  <c r="D221" i="1" s="1"/>
  <c r="F221" i="1" s="1"/>
  <c r="E222" i="1"/>
  <c r="D222" i="1" s="1"/>
  <c r="F222" i="1" s="1"/>
  <c r="E223" i="1"/>
  <c r="D223" i="1" s="1"/>
  <c r="F223" i="1" s="1"/>
  <c r="E224" i="1"/>
  <c r="D224" i="1" s="1"/>
  <c r="F224" i="1" s="1"/>
  <c r="E225" i="1"/>
  <c r="D225" i="1" s="1"/>
  <c r="F225" i="1" s="1"/>
  <c r="E226" i="1"/>
  <c r="D226" i="1" s="1"/>
  <c r="F226" i="1" s="1"/>
  <c r="E227" i="1"/>
  <c r="D227" i="1" s="1"/>
  <c r="F227" i="1" s="1"/>
  <c r="E228" i="1"/>
  <c r="D228" i="1" s="1"/>
  <c r="F228" i="1" s="1"/>
  <c r="E229" i="1"/>
  <c r="D229" i="1" s="1"/>
  <c r="F229" i="1" s="1"/>
  <c r="E230" i="1"/>
  <c r="D230" i="1" s="1"/>
  <c r="F230" i="1" s="1"/>
  <c r="E231" i="1"/>
  <c r="D231" i="1" s="1"/>
  <c r="F231" i="1" s="1"/>
  <c r="E232" i="1"/>
  <c r="D232" i="1" s="1"/>
  <c r="F232" i="1" s="1"/>
  <c r="E233" i="1"/>
  <c r="D233" i="1" s="1"/>
  <c r="F233" i="1" s="1"/>
  <c r="E234" i="1"/>
  <c r="D234" i="1" s="1"/>
  <c r="F234" i="1" s="1"/>
  <c r="E235" i="1"/>
  <c r="D235" i="1" s="1"/>
  <c r="F235" i="1" s="1"/>
  <c r="E236" i="1"/>
  <c r="D236" i="1" s="1"/>
  <c r="F236" i="1" s="1"/>
  <c r="E237" i="1"/>
  <c r="D237" i="1" s="1"/>
  <c r="F237" i="1" s="1"/>
  <c r="E238" i="1"/>
  <c r="D238" i="1" s="1"/>
  <c r="F238" i="1" s="1"/>
  <c r="E239" i="1"/>
  <c r="D239" i="1" s="1"/>
  <c r="F239" i="1" s="1"/>
  <c r="E240" i="1"/>
  <c r="D240" i="1" s="1"/>
  <c r="F240" i="1" s="1"/>
  <c r="E241" i="1"/>
  <c r="D241" i="1" s="1"/>
  <c r="F241" i="1" s="1"/>
  <c r="E242" i="1"/>
  <c r="D242" i="1" s="1"/>
  <c r="F242" i="1" s="1"/>
  <c r="E243" i="1"/>
  <c r="D243" i="1" s="1"/>
  <c r="F243" i="1" s="1"/>
  <c r="E244" i="1"/>
  <c r="D244" i="1" s="1"/>
  <c r="F244" i="1" s="1"/>
  <c r="E245" i="1"/>
  <c r="D245" i="1" s="1"/>
  <c r="F245" i="1" s="1"/>
  <c r="E246" i="1"/>
  <c r="D246" i="1" s="1"/>
  <c r="F246" i="1" s="1"/>
  <c r="E247" i="1"/>
  <c r="D247" i="1" s="1"/>
  <c r="F247" i="1" s="1"/>
  <c r="E248" i="1"/>
  <c r="D248" i="1" s="1"/>
  <c r="F248" i="1" s="1"/>
  <c r="E249" i="1"/>
  <c r="D249" i="1" s="1"/>
  <c r="F249" i="1" s="1"/>
  <c r="E250" i="1"/>
  <c r="D250" i="1" s="1"/>
  <c r="F250" i="1" s="1"/>
  <c r="E251" i="1"/>
  <c r="D251" i="1" s="1"/>
  <c r="F251" i="1" s="1"/>
  <c r="E252" i="1"/>
  <c r="D252" i="1" s="1"/>
  <c r="F252" i="1" s="1"/>
  <c r="E253" i="1"/>
  <c r="D253" i="1" s="1"/>
  <c r="F253" i="1" s="1"/>
  <c r="E254" i="1"/>
  <c r="D254" i="1" s="1"/>
  <c r="F254" i="1" s="1"/>
  <c r="E255" i="1"/>
  <c r="D255" i="1" s="1"/>
  <c r="F255" i="1" s="1"/>
  <c r="E256" i="1"/>
  <c r="D256" i="1" s="1"/>
  <c r="F256" i="1" s="1"/>
  <c r="E257" i="1"/>
  <c r="D257" i="1" s="1"/>
  <c r="F257" i="1" s="1"/>
  <c r="E258" i="1"/>
  <c r="D258" i="1" s="1"/>
  <c r="F258" i="1" s="1"/>
  <c r="E259" i="1"/>
  <c r="D259" i="1" s="1"/>
  <c r="F259" i="1" s="1"/>
  <c r="E260" i="1"/>
  <c r="D260" i="1" s="1"/>
  <c r="F260" i="1" s="1"/>
  <c r="E261" i="1"/>
  <c r="D261" i="1" s="1"/>
  <c r="F261" i="1" s="1"/>
  <c r="E262" i="1"/>
  <c r="D262" i="1" s="1"/>
  <c r="F262" i="1" s="1"/>
  <c r="E263" i="1"/>
  <c r="D263" i="1" s="1"/>
  <c r="F263" i="1" s="1"/>
  <c r="E264" i="1"/>
  <c r="D264" i="1" s="1"/>
  <c r="F264" i="1" s="1"/>
  <c r="E265" i="1"/>
  <c r="D265" i="1" s="1"/>
  <c r="F265" i="1" s="1"/>
  <c r="E266" i="1"/>
  <c r="D266" i="1" s="1"/>
  <c r="F266" i="1" s="1"/>
  <c r="E267" i="1"/>
  <c r="D267" i="1" s="1"/>
  <c r="F267" i="1" s="1"/>
  <c r="E268" i="1"/>
  <c r="D268" i="1" s="1"/>
  <c r="F268" i="1" s="1"/>
  <c r="E269" i="1"/>
  <c r="D269" i="1" s="1"/>
  <c r="F269" i="1" s="1"/>
  <c r="E270" i="1"/>
  <c r="D270" i="1" s="1"/>
  <c r="F270" i="1" s="1"/>
  <c r="E271" i="1"/>
  <c r="D271" i="1" s="1"/>
  <c r="F271" i="1" s="1"/>
  <c r="E272" i="1"/>
  <c r="D272" i="1" s="1"/>
  <c r="F272" i="1" s="1"/>
  <c r="E273" i="1"/>
  <c r="D273" i="1" s="1"/>
  <c r="F273" i="1" s="1"/>
  <c r="E274" i="1"/>
  <c r="D274" i="1" s="1"/>
  <c r="F274" i="1" s="1"/>
  <c r="E275" i="1"/>
  <c r="D275" i="1" s="1"/>
  <c r="F275" i="1" s="1"/>
  <c r="E276" i="1"/>
  <c r="D276" i="1" s="1"/>
  <c r="F276" i="1" s="1"/>
  <c r="E277" i="1"/>
  <c r="D277" i="1" s="1"/>
  <c r="F277" i="1" s="1"/>
  <c r="E278" i="1"/>
  <c r="D278" i="1" s="1"/>
  <c r="F278" i="1" s="1"/>
  <c r="E279" i="1"/>
  <c r="D279" i="1" s="1"/>
  <c r="F279" i="1" s="1"/>
  <c r="E280" i="1"/>
  <c r="D280" i="1" s="1"/>
  <c r="F280" i="1" s="1"/>
  <c r="E281" i="1"/>
  <c r="D281" i="1" s="1"/>
  <c r="F281" i="1" s="1"/>
  <c r="E282" i="1"/>
  <c r="D282" i="1" s="1"/>
  <c r="F282" i="1" s="1"/>
  <c r="E283" i="1"/>
  <c r="D283" i="1" s="1"/>
  <c r="F283" i="1" s="1"/>
  <c r="E284" i="1"/>
  <c r="D284" i="1" s="1"/>
  <c r="F284" i="1" s="1"/>
  <c r="E285" i="1"/>
  <c r="D285" i="1" s="1"/>
  <c r="F285" i="1" s="1"/>
  <c r="E286" i="1"/>
  <c r="D286" i="1" s="1"/>
  <c r="F286" i="1" s="1"/>
  <c r="E287" i="1"/>
  <c r="D287" i="1" s="1"/>
  <c r="F287" i="1" s="1"/>
  <c r="E288" i="1"/>
  <c r="D288" i="1" s="1"/>
  <c r="F288" i="1" s="1"/>
  <c r="E289" i="1"/>
  <c r="D289" i="1" s="1"/>
  <c r="F289" i="1" s="1"/>
  <c r="E290" i="1"/>
  <c r="D290" i="1" s="1"/>
  <c r="F290" i="1" s="1"/>
  <c r="E291" i="1"/>
  <c r="D291" i="1" s="1"/>
  <c r="F291" i="1" s="1"/>
  <c r="E292" i="1"/>
  <c r="D292" i="1" s="1"/>
  <c r="F292" i="1" s="1"/>
  <c r="E293" i="1"/>
  <c r="D293" i="1" s="1"/>
  <c r="F293" i="1" s="1"/>
  <c r="E294" i="1"/>
  <c r="D294" i="1" s="1"/>
  <c r="F294" i="1" s="1"/>
  <c r="E295" i="1"/>
  <c r="D295" i="1" s="1"/>
  <c r="F295" i="1" s="1"/>
  <c r="E296" i="1"/>
  <c r="D296" i="1" s="1"/>
  <c r="F296" i="1" s="1"/>
  <c r="E297" i="1"/>
  <c r="D297" i="1" s="1"/>
  <c r="F297" i="1" s="1"/>
  <c r="E298" i="1"/>
  <c r="D298" i="1" s="1"/>
  <c r="F298" i="1" s="1"/>
  <c r="E299" i="1"/>
  <c r="D299" i="1" s="1"/>
  <c r="F299" i="1" s="1"/>
  <c r="E300" i="1"/>
  <c r="D300" i="1" s="1"/>
  <c r="F300" i="1" s="1"/>
  <c r="E301" i="1"/>
  <c r="D301" i="1" s="1"/>
  <c r="F301" i="1" s="1"/>
  <c r="E302" i="1"/>
  <c r="D302" i="1" s="1"/>
  <c r="F302" i="1" s="1"/>
  <c r="E303" i="1"/>
  <c r="D303" i="1" s="1"/>
  <c r="F303" i="1" s="1"/>
  <c r="E304" i="1"/>
  <c r="D304" i="1" s="1"/>
  <c r="F304" i="1" s="1"/>
  <c r="E305" i="1"/>
  <c r="D305" i="1" s="1"/>
  <c r="F305" i="1" s="1"/>
  <c r="E306" i="1"/>
  <c r="D306" i="1" s="1"/>
  <c r="F306" i="1" s="1"/>
  <c r="E307" i="1"/>
  <c r="D307" i="1" s="1"/>
  <c r="F307" i="1" s="1"/>
  <c r="E308" i="1"/>
  <c r="D308" i="1" s="1"/>
  <c r="F308" i="1" s="1"/>
  <c r="E309" i="1"/>
  <c r="D309" i="1" s="1"/>
  <c r="F309" i="1" s="1"/>
  <c r="E310" i="1"/>
  <c r="D310" i="1" s="1"/>
  <c r="F310" i="1" s="1"/>
  <c r="E311" i="1"/>
  <c r="D311" i="1" s="1"/>
  <c r="F311" i="1" s="1"/>
  <c r="E312" i="1"/>
  <c r="D312" i="1" s="1"/>
  <c r="F312" i="1" s="1"/>
  <c r="E313" i="1"/>
  <c r="D313" i="1" s="1"/>
  <c r="F313" i="1" s="1"/>
  <c r="E314" i="1"/>
  <c r="D314" i="1" s="1"/>
  <c r="F314" i="1" s="1"/>
  <c r="E315" i="1"/>
  <c r="D315" i="1" s="1"/>
  <c r="F315" i="1" s="1"/>
  <c r="E316" i="1"/>
  <c r="D316" i="1" s="1"/>
  <c r="F316" i="1" s="1"/>
  <c r="E317" i="1"/>
  <c r="D317" i="1" s="1"/>
  <c r="F317" i="1" s="1"/>
  <c r="E318" i="1"/>
  <c r="D318" i="1" s="1"/>
  <c r="F318" i="1" s="1"/>
  <c r="E319" i="1"/>
  <c r="D319" i="1" s="1"/>
  <c r="F319" i="1" s="1"/>
  <c r="E320" i="1"/>
  <c r="D320" i="1" s="1"/>
  <c r="F320" i="1" s="1"/>
  <c r="E321" i="1"/>
  <c r="D321" i="1" s="1"/>
  <c r="F321" i="1" s="1"/>
  <c r="E322" i="1"/>
  <c r="D322" i="1" s="1"/>
  <c r="F322" i="1" s="1"/>
  <c r="E323" i="1"/>
  <c r="D323" i="1" s="1"/>
  <c r="F323" i="1" s="1"/>
  <c r="E324" i="1"/>
  <c r="D324" i="1" s="1"/>
  <c r="F324" i="1" s="1"/>
  <c r="E325" i="1"/>
  <c r="D325" i="1" s="1"/>
  <c r="F325" i="1" s="1"/>
  <c r="E326" i="1"/>
  <c r="D326" i="1" s="1"/>
  <c r="F326" i="1" s="1"/>
  <c r="E327" i="1"/>
  <c r="D327" i="1" s="1"/>
  <c r="F327" i="1" s="1"/>
  <c r="E328" i="1"/>
  <c r="D328" i="1" s="1"/>
  <c r="F328" i="1" s="1"/>
  <c r="E329" i="1"/>
  <c r="D329" i="1" s="1"/>
  <c r="F329" i="1" s="1"/>
  <c r="E330" i="1"/>
  <c r="D330" i="1" s="1"/>
  <c r="F330" i="1" s="1"/>
  <c r="E331" i="1"/>
  <c r="D331" i="1" s="1"/>
  <c r="F331" i="1" s="1"/>
  <c r="E332" i="1"/>
  <c r="D332" i="1" s="1"/>
  <c r="F332" i="1" s="1"/>
  <c r="E333" i="1"/>
  <c r="D333" i="1" s="1"/>
  <c r="F333" i="1" s="1"/>
  <c r="E334" i="1"/>
  <c r="D334" i="1" s="1"/>
  <c r="F334" i="1" s="1"/>
  <c r="E335" i="1"/>
  <c r="D335" i="1" s="1"/>
  <c r="F335" i="1" s="1"/>
  <c r="E336" i="1"/>
  <c r="D336" i="1" s="1"/>
  <c r="F336" i="1" s="1"/>
  <c r="E337" i="1"/>
  <c r="D337" i="1" s="1"/>
  <c r="F337" i="1" s="1"/>
  <c r="E338" i="1"/>
  <c r="D338" i="1" s="1"/>
  <c r="F338" i="1" s="1"/>
  <c r="E339" i="1"/>
  <c r="D339" i="1" s="1"/>
  <c r="F339" i="1" s="1"/>
  <c r="E340" i="1"/>
  <c r="D340" i="1" s="1"/>
  <c r="F340" i="1" s="1"/>
  <c r="E341" i="1"/>
  <c r="D341" i="1" s="1"/>
  <c r="F341" i="1" s="1"/>
  <c r="E342" i="1"/>
  <c r="D342" i="1" s="1"/>
  <c r="F342" i="1" s="1"/>
  <c r="E343" i="1"/>
  <c r="D343" i="1" s="1"/>
  <c r="F343" i="1" s="1"/>
  <c r="E344" i="1"/>
  <c r="D344" i="1" s="1"/>
  <c r="F344" i="1" s="1"/>
  <c r="E345" i="1"/>
  <c r="D345" i="1" s="1"/>
  <c r="F345" i="1" s="1"/>
  <c r="E346" i="1"/>
  <c r="D346" i="1" s="1"/>
  <c r="F346" i="1" s="1"/>
  <c r="E347" i="1"/>
  <c r="D347" i="1" s="1"/>
  <c r="F347" i="1" s="1"/>
  <c r="E348" i="1"/>
  <c r="D348" i="1" s="1"/>
  <c r="F348" i="1" s="1"/>
  <c r="E349" i="1"/>
  <c r="D349" i="1" s="1"/>
  <c r="F349" i="1" s="1"/>
  <c r="E350" i="1"/>
  <c r="D350" i="1" s="1"/>
  <c r="F350" i="1" s="1"/>
  <c r="E351" i="1"/>
  <c r="D351" i="1" s="1"/>
  <c r="F351" i="1" s="1"/>
  <c r="E352" i="1"/>
  <c r="D352" i="1" s="1"/>
  <c r="F352" i="1" s="1"/>
  <c r="E353" i="1"/>
  <c r="D353" i="1" s="1"/>
  <c r="F353" i="1" s="1"/>
  <c r="E354" i="1"/>
  <c r="D354" i="1" s="1"/>
  <c r="F354" i="1" s="1"/>
  <c r="E355" i="1"/>
  <c r="D355" i="1" s="1"/>
  <c r="F355" i="1" s="1"/>
  <c r="E356" i="1"/>
  <c r="D356" i="1" s="1"/>
  <c r="F356" i="1" s="1"/>
  <c r="E357" i="1"/>
  <c r="D357" i="1" s="1"/>
  <c r="F357" i="1" s="1"/>
  <c r="E358" i="1"/>
  <c r="D358" i="1" s="1"/>
  <c r="F358" i="1" s="1"/>
  <c r="E359" i="1"/>
  <c r="D359" i="1" s="1"/>
  <c r="F359" i="1" s="1"/>
  <c r="E360" i="1"/>
  <c r="D360" i="1" s="1"/>
  <c r="F360" i="1" s="1"/>
  <c r="E361" i="1"/>
  <c r="D361" i="1" s="1"/>
  <c r="F361" i="1" s="1"/>
  <c r="E362" i="1"/>
  <c r="D362" i="1" s="1"/>
  <c r="F362" i="1" s="1"/>
  <c r="E363" i="1"/>
  <c r="D363" i="1" s="1"/>
  <c r="F363" i="1" s="1"/>
  <c r="E364" i="1"/>
  <c r="D364" i="1" s="1"/>
  <c r="F364" i="1" s="1"/>
  <c r="E365" i="1"/>
  <c r="D365" i="1" s="1"/>
  <c r="F365" i="1" s="1"/>
  <c r="E366" i="1"/>
  <c r="D366" i="1" s="1"/>
  <c r="F366" i="1" s="1"/>
  <c r="E367" i="1"/>
  <c r="D367" i="1" s="1"/>
  <c r="F367" i="1" s="1"/>
  <c r="E368" i="1"/>
  <c r="D368" i="1" s="1"/>
  <c r="F368" i="1" s="1"/>
  <c r="E369" i="1"/>
  <c r="D369" i="1" s="1"/>
  <c r="F369" i="1" s="1"/>
  <c r="E370" i="1"/>
  <c r="D370" i="1" s="1"/>
  <c r="F370" i="1" s="1"/>
  <c r="E371" i="1"/>
  <c r="D371" i="1" s="1"/>
  <c r="F371" i="1" s="1"/>
  <c r="E372" i="1"/>
  <c r="D372" i="1" s="1"/>
  <c r="F372" i="1" s="1"/>
  <c r="E373" i="1"/>
  <c r="D373" i="1" s="1"/>
  <c r="F373" i="1" s="1"/>
  <c r="E374" i="1"/>
  <c r="D374" i="1" s="1"/>
  <c r="F374" i="1" s="1"/>
  <c r="E375" i="1"/>
  <c r="D375" i="1" s="1"/>
  <c r="F375" i="1" s="1"/>
  <c r="E376" i="1"/>
  <c r="D376" i="1" s="1"/>
  <c r="F376" i="1" s="1"/>
  <c r="E377" i="1"/>
  <c r="D377" i="1" s="1"/>
  <c r="F377" i="1" s="1"/>
  <c r="E378" i="1"/>
  <c r="D378" i="1" s="1"/>
  <c r="F378" i="1" s="1"/>
  <c r="E379" i="1"/>
  <c r="D379" i="1" s="1"/>
  <c r="F379" i="1" s="1"/>
  <c r="E380" i="1"/>
  <c r="D380" i="1" s="1"/>
  <c r="F380" i="1" s="1"/>
  <c r="E381" i="1"/>
  <c r="D381" i="1" s="1"/>
  <c r="F381" i="1" s="1"/>
  <c r="E382" i="1"/>
  <c r="D382" i="1" s="1"/>
  <c r="F382" i="1" s="1"/>
  <c r="E383" i="1"/>
  <c r="D383" i="1" s="1"/>
  <c r="F383" i="1" s="1"/>
  <c r="E384" i="1"/>
  <c r="D384" i="1" s="1"/>
  <c r="F384" i="1" s="1"/>
  <c r="E385" i="1"/>
  <c r="D385" i="1" s="1"/>
  <c r="F385" i="1" s="1"/>
  <c r="E386" i="1"/>
  <c r="D386" i="1" s="1"/>
  <c r="F386" i="1" s="1"/>
  <c r="E387" i="1"/>
  <c r="D387" i="1" s="1"/>
  <c r="F387" i="1" s="1"/>
  <c r="E388" i="1"/>
  <c r="D388" i="1" s="1"/>
  <c r="F388" i="1" s="1"/>
  <c r="E389" i="1"/>
  <c r="D389" i="1" s="1"/>
  <c r="F389" i="1" s="1"/>
  <c r="E390" i="1"/>
  <c r="D390" i="1" s="1"/>
  <c r="F390" i="1" s="1"/>
  <c r="E391" i="1"/>
  <c r="D391" i="1" s="1"/>
  <c r="F391" i="1" s="1"/>
  <c r="E392" i="1"/>
  <c r="D392" i="1" s="1"/>
  <c r="F392" i="1" s="1"/>
  <c r="E393" i="1"/>
  <c r="D393" i="1" s="1"/>
  <c r="F393" i="1" s="1"/>
  <c r="E394" i="1"/>
  <c r="D394" i="1" s="1"/>
  <c r="F394" i="1" s="1"/>
  <c r="E395" i="1"/>
  <c r="D395" i="1" s="1"/>
  <c r="F395" i="1" s="1"/>
  <c r="E396" i="1"/>
  <c r="D396" i="1" s="1"/>
  <c r="F396" i="1" s="1"/>
  <c r="E397" i="1"/>
  <c r="D397" i="1" s="1"/>
  <c r="F397" i="1" s="1"/>
  <c r="E398" i="1"/>
  <c r="D398" i="1" s="1"/>
  <c r="F398" i="1" s="1"/>
  <c r="E399" i="1"/>
  <c r="D399" i="1" s="1"/>
  <c r="F399" i="1" s="1"/>
  <c r="E400" i="1"/>
  <c r="D400" i="1" s="1"/>
  <c r="F400" i="1" s="1"/>
  <c r="E401" i="1"/>
  <c r="D401" i="1" s="1"/>
  <c r="F401" i="1" s="1"/>
  <c r="E402" i="1"/>
  <c r="D402" i="1" s="1"/>
  <c r="F402" i="1" s="1"/>
  <c r="E403" i="1"/>
  <c r="D403" i="1" s="1"/>
  <c r="F403" i="1" s="1"/>
  <c r="E404" i="1"/>
  <c r="D404" i="1" s="1"/>
  <c r="F404" i="1" s="1"/>
  <c r="E405" i="1"/>
  <c r="D405" i="1" s="1"/>
  <c r="F405" i="1" s="1"/>
  <c r="E406" i="1"/>
  <c r="D406" i="1" s="1"/>
  <c r="F406" i="1" s="1"/>
  <c r="E407" i="1"/>
  <c r="D407" i="1" s="1"/>
  <c r="F407" i="1" s="1"/>
  <c r="E408" i="1"/>
  <c r="D408" i="1" s="1"/>
  <c r="F408" i="1" s="1"/>
  <c r="E409" i="1"/>
  <c r="D409" i="1" s="1"/>
  <c r="F409" i="1" s="1"/>
  <c r="E410" i="1"/>
  <c r="D410" i="1" s="1"/>
  <c r="F410" i="1" s="1"/>
  <c r="E411" i="1"/>
  <c r="D411" i="1" s="1"/>
  <c r="F411" i="1" s="1"/>
  <c r="E412" i="1"/>
  <c r="D412" i="1" s="1"/>
  <c r="F412" i="1" s="1"/>
  <c r="E413" i="1"/>
  <c r="D413" i="1" s="1"/>
  <c r="F413" i="1" s="1"/>
  <c r="E414" i="1"/>
  <c r="D414" i="1" s="1"/>
  <c r="F414" i="1" s="1"/>
  <c r="E415" i="1"/>
  <c r="D415" i="1" s="1"/>
  <c r="F415" i="1" s="1"/>
  <c r="E416" i="1"/>
  <c r="D416" i="1" s="1"/>
  <c r="F416" i="1" s="1"/>
  <c r="E417" i="1"/>
  <c r="D417" i="1" s="1"/>
  <c r="F417" i="1" s="1"/>
  <c r="E418" i="1"/>
  <c r="D418" i="1" s="1"/>
  <c r="F418" i="1" s="1"/>
  <c r="E419" i="1"/>
  <c r="D419" i="1" s="1"/>
  <c r="F419" i="1" s="1"/>
  <c r="E420" i="1"/>
  <c r="D420" i="1" s="1"/>
  <c r="F420" i="1" s="1"/>
  <c r="E421" i="1"/>
  <c r="D421" i="1" s="1"/>
  <c r="F421" i="1" s="1"/>
  <c r="E422" i="1"/>
  <c r="D422" i="1" s="1"/>
  <c r="F422" i="1" s="1"/>
  <c r="E423" i="1"/>
  <c r="D423" i="1" s="1"/>
  <c r="F423" i="1" s="1"/>
  <c r="E424" i="1"/>
  <c r="D424" i="1" s="1"/>
  <c r="F424" i="1" s="1"/>
  <c r="E425" i="1"/>
  <c r="D425" i="1" s="1"/>
  <c r="F425" i="1" s="1"/>
  <c r="E426" i="1"/>
  <c r="D426" i="1" s="1"/>
  <c r="F426" i="1" s="1"/>
  <c r="E427" i="1"/>
  <c r="D427" i="1" s="1"/>
  <c r="F427" i="1" s="1"/>
  <c r="E428" i="1"/>
  <c r="D428" i="1" s="1"/>
  <c r="F428" i="1" s="1"/>
  <c r="E429" i="1"/>
  <c r="D429" i="1" s="1"/>
  <c r="F429" i="1" s="1"/>
  <c r="E430" i="1"/>
  <c r="D430" i="1" s="1"/>
  <c r="F430" i="1" s="1"/>
  <c r="E431" i="1"/>
  <c r="D431" i="1" s="1"/>
  <c r="F431" i="1" s="1"/>
  <c r="E432" i="1"/>
  <c r="D432" i="1" s="1"/>
  <c r="F432" i="1" s="1"/>
  <c r="E433" i="1"/>
  <c r="D433" i="1" s="1"/>
  <c r="F433" i="1" s="1"/>
  <c r="E434" i="1"/>
  <c r="D434" i="1" s="1"/>
  <c r="F434" i="1" s="1"/>
  <c r="E435" i="1"/>
  <c r="D435" i="1" s="1"/>
  <c r="F435" i="1" s="1"/>
  <c r="E436" i="1"/>
  <c r="D436" i="1" s="1"/>
  <c r="F436" i="1" s="1"/>
  <c r="E437" i="1"/>
  <c r="D437" i="1" s="1"/>
  <c r="F437" i="1" s="1"/>
  <c r="E438" i="1"/>
  <c r="D438" i="1" s="1"/>
  <c r="F438" i="1" s="1"/>
  <c r="E439" i="1"/>
  <c r="D439" i="1" s="1"/>
  <c r="F439" i="1" s="1"/>
  <c r="E440" i="1"/>
  <c r="D440" i="1" s="1"/>
  <c r="F440" i="1" s="1"/>
  <c r="E441" i="1"/>
  <c r="D441" i="1" s="1"/>
  <c r="F441" i="1" s="1"/>
  <c r="E442" i="1"/>
  <c r="D442" i="1" s="1"/>
  <c r="F442" i="1" s="1"/>
  <c r="E443" i="1"/>
  <c r="D443" i="1" s="1"/>
  <c r="F443" i="1" s="1"/>
  <c r="E444" i="1"/>
  <c r="D444" i="1" s="1"/>
  <c r="F444" i="1" s="1"/>
  <c r="E445" i="1"/>
  <c r="D445" i="1" s="1"/>
  <c r="F445" i="1" s="1"/>
  <c r="E446" i="1"/>
  <c r="D446" i="1" s="1"/>
  <c r="F446" i="1" s="1"/>
  <c r="E447" i="1"/>
  <c r="D447" i="1" s="1"/>
  <c r="F447" i="1" s="1"/>
  <c r="E448" i="1"/>
  <c r="D448" i="1" s="1"/>
  <c r="F448" i="1" s="1"/>
  <c r="E449" i="1"/>
  <c r="D449" i="1" s="1"/>
  <c r="F449" i="1" s="1"/>
  <c r="E450" i="1"/>
  <c r="D450" i="1" s="1"/>
  <c r="F450" i="1" s="1"/>
  <c r="E451" i="1"/>
  <c r="D451" i="1" s="1"/>
  <c r="F451" i="1" s="1"/>
  <c r="E452" i="1"/>
  <c r="D452" i="1" s="1"/>
  <c r="F452" i="1" s="1"/>
  <c r="E453" i="1"/>
  <c r="D453" i="1" s="1"/>
  <c r="F453" i="1" s="1"/>
  <c r="E454" i="1"/>
  <c r="D454" i="1" s="1"/>
  <c r="F454" i="1" s="1"/>
  <c r="E455" i="1"/>
  <c r="D455" i="1" s="1"/>
  <c r="F455" i="1" s="1"/>
  <c r="E456" i="1"/>
  <c r="D456" i="1" s="1"/>
  <c r="F456" i="1" s="1"/>
  <c r="E457" i="1"/>
  <c r="D457" i="1" s="1"/>
  <c r="F457" i="1" s="1"/>
  <c r="E458" i="1"/>
  <c r="D458" i="1" s="1"/>
  <c r="F458" i="1" s="1"/>
  <c r="E459" i="1"/>
  <c r="D459" i="1" s="1"/>
  <c r="F459" i="1" s="1"/>
  <c r="E460" i="1"/>
  <c r="D460" i="1" s="1"/>
  <c r="F460" i="1" s="1"/>
  <c r="E461" i="1"/>
  <c r="D461" i="1" s="1"/>
  <c r="F461" i="1" s="1"/>
  <c r="E462" i="1"/>
  <c r="D462" i="1" s="1"/>
  <c r="F462" i="1" s="1"/>
  <c r="E463" i="1"/>
  <c r="D463" i="1" s="1"/>
  <c r="F463" i="1" s="1"/>
  <c r="E464" i="1"/>
  <c r="D464" i="1" s="1"/>
  <c r="F464" i="1" s="1"/>
  <c r="E465" i="1"/>
  <c r="D465" i="1" s="1"/>
  <c r="F465" i="1" s="1"/>
  <c r="E466" i="1"/>
  <c r="D466" i="1" s="1"/>
  <c r="F466" i="1" s="1"/>
  <c r="E467" i="1"/>
  <c r="D467" i="1" s="1"/>
  <c r="F467" i="1" s="1"/>
  <c r="E468" i="1"/>
  <c r="D468" i="1" s="1"/>
  <c r="F468" i="1" s="1"/>
  <c r="E469" i="1"/>
  <c r="D469" i="1" s="1"/>
  <c r="F469" i="1" s="1"/>
  <c r="E470" i="1"/>
  <c r="D470" i="1" s="1"/>
  <c r="F470" i="1" s="1"/>
  <c r="E471" i="1"/>
  <c r="D471" i="1" s="1"/>
  <c r="F471" i="1" s="1"/>
  <c r="E472" i="1"/>
  <c r="D472" i="1" s="1"/>
  <c r="F472" i="1" s="1"/>
  <c r="E473" i="1"/>
  <c r="D473" i="1" s="1"/>
  <c r="F473" i="1" s="1"/>
  <c r="E474" i="1"/>
  <c r="D474" i="1" s="1"/>
  <c r="F474" i="1" s="1"/>
  <c r="E475" i="1"/>
  <c r="D475" i="1" s="1"/>
  <c r="F475" i="1" s="1"/>
  <c r="E476" i="1"/>
  <c r="D476" i="1" s="1"/>
  <c r="F476" i="1" s="1"/>
  <c r="E477" i="1"/>
  <c r="D477" i="1" s="1"/>
  <c r="F477" i="1" s="1"/>
  <c r="E478" i="1"/>
  <c r="D478" i="1" s="1"/>
  <c r="F478" i="1" s="1"/>
  <c r="E479" i="1"/>
  <c r="D479" i="1" s="1"/>
  <c r="F479" i="1" s="1"/>
  <c r="E480" i="1"/>
  <c r="D480" i="1" s="1"/>
  <c r="F480" i="1" s="1"/>
  <c r="E481" i="1"/>
  <c r="D481" i="1" s="1"/>
  <c r="F481" i="1" s="1"/>
  <c r="E482" i="1"/>
  <c r="D482" i="1" s="1"/>
  <c r="F482" i="1" s="1"/>
  <c r="E483" i="1"/>
  <c r="D483" i="1" s="1"/>
  <c r="F483" i="1" s="1"/>
  <c r="E484" i="1"/>
  <c r="D484" i="1" s="1"/>
  <c r="F484" i="1" s="1"/>
  <c r="E485" i="1"/>
  <c r="D485" i="1" s="1"/>
  <c r="F485" i="1" s="1"/>
  <c r="E486" i="1"/>
  <c r="D486" i="1" s="1"/>
  <c r="F486" i="1" s="1"/>
  <c r="E487" i="1"/>
  <c r="D487" i="1" s="1"/>
  <c r="F487" i="1" s="1"/>
  <c r="E488" i="1"/>
  <c r="D488" i="1" s="1"/>
  <c r="F488" i="1" s="1"/>
  <c r="E489" i="1"/>
  <c r="D489" i="1" s="1"/>
  <c r="F489" i="1" s="1"/>
  <c r="E490" i="1"/>
  <c r="D490" i="1" s="1"/>
  <c r="F490" i="1" s="1"/>
  <c r="E491" i="1"/>
  <c r="D491" i="1" s="1"/>
  <c r="F491" i="1" s="1"/>
  <c r="E492" i="1"/>
  <c r="D492" i="1" s="1"/>
  <c r="F492" i="1" s="1"/>
  <c r="E493" i="1"/>
  <c r="D493" i="1" s="1"/>
  <c r="F493" i="1" s="1"/>
  <c r="E494" i="1"/>
  <c r="D494" i="1" s="1"/>
  <c r="F494" i="1" s="1"/>
  <c r="E495" i="1"/>
  <c r="D495" i="1" s="1"/>
  <c r="F495" i="1" s="1"/>
  <c r="E496" i="1"/>
  <c r="D496" i="1" s="1"/>
  <c r="F496" i="1" s="1"/>
  <c r="E497" i="1"/>
  <c r="D497" i="1" s="1"/>
  <c r="F497" i="1" s="1"/>
  <c r="E498" i="1"/>
  <c r="D498" i="1" s="1"/>
  <c r="F498" i="1" s="1"/>
  <c r="E499" i="1"/>
  <c r="D499" i="1" s="1"/>
  <c r="F499" i="1" s="1"/>
  <c r="E500" i="1"/>
  <c r="D500" i="1" s="1"/>
  <c r="F500" i="1" s="1"/>
  <c r="E501" i="1"/>
  <c r="D501" i="1" s="1"/>
  <c r="F501" i="1" s="1"/>
  <c r="E502" i="1"/>
  <c r="D502" i="1" s="1"/>
  <c r="F502" i="1" s="1"/>
  <c r="E503" i="1"/>
  <c r="D503" i="1" s="1"/>
  <c r="F503" i="1" s="1"/>
  <c r="E504" i="1"/>
  <c r="D504" i="1" s="1"/>
  <c r="F504" i="1" s="1"/>
  <c r="E505" i="1"/>
  <c r="D505" i="1" s="1"/>
  <c r="F505" i="1" s="1"/>
  <c r="E506" i="1"/>
  <c r="D506" i="1" s="1"/>
  <c r="F506" i="1" s="1"/>
  <c r="E507" i="1"/>
  <c r="D507" i="1" s="1"/>
  <c r="F507" i="1" s="1"/>
  <c r="E508" i="1"/>
  <c r="D508" i="1" s="1"/>
  <c r="F508" i="1" s="1"/>
  <c r="E509" i="1"/>
  <c r="D509" i="1" s="1"/>
  <c r="F509" i="1" s="1"/>
  <c r="E510" i="1"/>
  <c r="D510" i="1" s="1"/>
  <c r="F510" i="1" s="1"/>
  <c r="E511" i="1"/>
  <c r="D511" i="1" s="1"/>
  <c r="F511" i="1" s="1"/>
  <c r="E512" i="1"/>
  <c r="D512" i="1" s="1"/>
  <c r="F512" i="1" s="1"/>
  <c r="E513" i="1"/>
  <c r="D513" i="1" s="1"/>
  <c r="F513" i="1" s="1"/>
  <c r="E514" i="1"/>
  <c r="D514" i="1" s="1"/>
  <c r="F514" i="1" s="1"/>
  <c r="E515" i="1"/>
  <c r="D515" i="1" s="1"/>
  <c r="F515" i="1" s="1"/>
  <c r="E516" i="1"/>
  <c r="D516" i="1" s="1"/>
  <c r="F516" i="1" s="1"/>
  <c r="E517" i="1"/>
  <c r="D517" i="1" s="1"/>
  <c r="F517" i="1" s="1"/>
  <c r="E518" i="1"/>
  <c r="D518" i="1" s="1"/>
  <c r="F518" i="1" s="1"/>
  <c r="E519" i="1"/>
  <c r="D519" i="1" s="1"/>
  <c r="F519" i="1" s="1"/>
  <c r="E520" i="1"/>
  <c r="D520" i="1" s="1"/>
  <c r="F520" i="1" s="1"/>
  <c r="E521" i="1"/>
  <c r="D521" i="1" s="1"/>
  <c r="F521" i="1" s="1"/>
  <c r="E522" i="1"/>
  <c r="D522" i="1" s="1"/>
  <c r="F522" i="1" s="1"/>
  <c r="E523" i="1"/>
  <c r="D523" i="1" s="1"/>
  <c r="F523" i="1" s="1"/>
  <c r="E524" i="1"/>
  <c r="D524" i="1" s="1"/>
  <c r="F524" i="1" s="1"/>
  <c r="E525" i="1"/>
  <c r="D525" i="1" s="1"/>
  <c r="F525" i="1" s="1"/>
  <c r="E526" i="1"/>
  <c r="D526" i="1" s="1"/>
  <c r="F526" i="1" s="1"/>
  <c r="E527" i="1"/>
  <c r="D527" i="1" s="1"/>
  <c r="F527" i="1" s="1"/>
  <c r="E528" i="1"/>
  <c r="D528" i="1" s="1"/>
  <c r="F528" i="1" s="1"/>
  <c r="E529" i="1"/>
  <c r="D529" i="1" s="1"/>
  <c r="F529" i="1" s="1"/>
  <c r="E530" i="1"/>
  <c r="D530" i="1" s="1"/>
  <c r="F530" i="1" s="1"/>
  <c r="E531" i="1"/>
  <c r="D531" i="1" s="1"/>
  <c r="F531" i="1" s="1"/>
  <c r="E532" i="1"/>
  <c r="D532" i="1" s="1"/>
  <c r="F532" i="1" s="1"/>
  <c r="E533" i="1"/>
  <c r="D533" i="1" s="1"/>
  <c r="F533" i="1" s="1"/>
  <c r="E534" i="1"/>
  <c r="D534" i="1" s="1"/>
  <c r="F534" i="1" s="1"/>
  <c r="E535" i="1"/>
  <c r="D535" i="1" s="1"/>
  <c r="F535" i="1" s="1"/>
  <c r="E536" i="1"/>
  <c r="D536" i="1" s="1"/>
  <c r="F536" i="1" s="1"/>
  <c r="E537" i="1"/>
  <c r="D537" i="1" s="1"/>
  <c r="F537" i="1" s="1"/>
  <c r="E538" i="1"/>
  <c r="D538" i="1" s="1"/>
  <c r="F538" i="1" s="1"/>
  <c r="E539" i="1"/>
  <c r="D539" i="1" s="1"/>
  <c r="F539" i="1" s="1"/>
  <c r="E540" i="1"/>
  <c r="D540" i="1" s="1"/>
  <c r="F540" i="1" s="1"/>
  <c r="E541" i="1"/>
  <c r="D541" i="1" s="1"/>
  <c r="F541" i="1" s="1"/>
  <c r="E542" i="1"/>
  <c r="D542" i="1" s="1"/>
  <c r="F542" i="1" s="1"/>
  <c r="E543" i="1"/>
  <c r="D543" i="1" s="1"/>
  <c r="F543" i="1" s="1"/>
  <c r="E544" i="1"/>
  <c r="D544" i="1" s="1"/>
  <c r="F544" i="1" s="1"/>
  <c r="E545" i="1"/>
  <c r="D545" i="1" s="1"/>
  <c r="F545" i="1" s="1"/>
  <c r="E546" i="1"/>
  <c r="D546" i="1" s="1"/>
  <c r="F546" i="1" s="1"/>
  <c r="E547" i="1"/>
  <c r="D547" i="1" s="1"/>
  <c r="F547" i="1" s="1"/>
  <c r="E548" i="1"/>
  <c r="D548" i="1" s="1"/>
  <c r="F548" i="1" s="1"/>
  <c r="E549" i="1"/>
  <c r="D549" i="1" s="1"/>
  <c r="F549" i="1" s="1"/>
  <c r="E550" i="1"/>
  <c r="D550" i="1" s="1"/>
  <c r="F550" i="1" s="1"/>
  <c r="E551" i="1"/>
  <c r="D551" i="1" s="1"/>
  <c r="F551" i="1" s="1"/>
  <c r="E552" i="1"/>
  <c r="D552" i="1" s="1"/>
  <c r="F552" i="1" s="1"/>
  <c r="E553" i="1"/>
  <c r="D553" i="1" s="1"/>
  <c r="F553" i="1" s="1"/>
  <c r="E554" i="1"/>
  <c r="D554" i="1" s="1"/>
  <c r="F554" i="1" s="1"/>
  <c r="E555" i="1"/>
  <c r="D555" i="1" s="1"/>
  <c r="F555" i="1" s="1"/>
  <c r="E556" i="1"/>
  <c r="D556" i="1" s="1"/>
  <c r="F556" i="1" s="1"/>
  <c r="E557" i="1"/>
  <c r="D557" i="1" s="1"/>
  <c r="F557" i="1" s="1"/>
  <c r="E558" i="1"/>
  <c r="D558" i="1" s="1"/>
  <c r="F558" i="1" s="1"/>
  <c r="E559" i="1"/>
  <c r="D559" i="1" s="1"/>
  <c r="F559" i="1" s="1"/>
  <c r="E560" i="1"/>
  <c r="D560" i="1" s="1"/>
  <c r="F560" i="1" s="1"/>
  <c r="E561" i="1"/>
  <c r="D561" i="1" s="1"/>
  <c r="F561" i="1" s="1"/>
  <c r="E562" i="1"/>
  <c r="D562" i="1" s="1"/>
  <c r="F562" i="1" s="1"/>
  <c r="E563" i="1"/>
  <c r="D563" i="1" s="1"/>
  <c r="F563" i="1" s="1"/>
  <c r="E564" i="1"/>
  <c r="D564" i="1" s="1"/>
  <c r="F564" i="1" s="1"/>
  <c r="E565" i="1"/>
  <c r="D565" i="1" s="1"/>
  <c r="F565" i="1" s="1"/>
  <c r="E566" i="1"/>
  <c r="D566" i="1" s="1"/>
  <c r="F566" i="1" s="1"/>
  <c r="E567" i="1"/>
  <c r="D567" i="1" s="1"/>
  <c r="F567" i="1" s="1"/>
  <c r="E568" i="1"/>
  <c r="D568" i="1" s="1"/>
  <c r="F568" i="1" s="1"/>
  <c r="E569" i="1"/>
  <c r="D569" i="1" s="1"/>
  <c r="F569" i="1" s="1"/>
  <c r="E570" i="1"/>
  <c r="D570" i="1" s="1"/>
  <c r="F570" i="1" s="1"/>
  <c r="E571" i="1"/>
  <c r="D571" i="1" s="1"/>
  <c r="F571" i="1" s="1"/>
  <c r="E572" i="1"/>
  <c r="D572" i="1" s="1"/>
  <c r="F572" i="1" s="1"/>
  <c r="E573" i="1"/>
  <c r="D573" i="1" s="1"/>
  <c r="F573" i="1" s="1"/>
  <c r="E574" i="1"/>
  <c r="D574" i="1" s="1"/>
  <c r="F574" i="1" s="1"/>
  <c r="E575" i="1"/>
  <c r="D575" i="1" s="1"/>
  <c r="F575" i="1" s="1"/>
  <c r="E576" i="1"/>
  <c r="D576" i="1" s="1"/>
  <c r="F576" i="1" s="1"/>
  <c r="E577" i="1"/>
  <c r="D577" i="1" s="1"/>
  <c r="F577" i="1" s="1"/>
  <c r="E578" i="1"/>
  <c r="D578" i="1" s="1"/>
  <c r="F578" i="1" s="1"/>
  <c r="E579" i="1"/>
  <c r="D579" i="1" s="1"/>
  <c r="F579" i="1" s="1"/>
  <c r="E580" i="1"/>
  <c r="D580" i="1" s="1"/>
  <c r="F580" i="1" s="1"/>
  <c r="E581" i="1"/>
  <c r="D581" i="1" s="1"/>
  <c r="F581" i="1" s="1"/>
  <c r="E582" i="1"/>
  <c r="D582" i="1" s="1"/>
  <c r="F582" i="1" s="1"/>
  <c r="E583" i="1"/>
  <c r="D583" i="1" s="1"/>
  <c r="F583" i="1" s="1"/>
  <c r="E584" i="1"/>
  <c r="D584" i="1" s="1"/>
  <c r="F584" i="1" s="1"/>
  <c r="E585" i="1"/>
  <c r="D585" i="1" s="1"/>
  <c r="F585" i="1" s="1"/>
  <c r="E586" i="1"/>
  <c r="D586" i="1" s="1"/>
  <c r="F586" i="1" s="1"/>
  <c r="E587" i="1"/>
  <c r="D587" i="1" s="1"/>
  <c r="F587" i="1" s="1"/>
  <c r="E588" i="1"/>
  <c r="D588" i="1" s="1"/>
  <c r="F588" i="1" s="1"/>
  <c r="E589" i="1"/>
  <c r="D589" i="1" s="1"/>
  <c r="F589" i="1" s="1"/>
  <c r="E590" i="1"/>
  <c r="D590" i="1" s="1"/>
  <c r="F590" i="1" s="1"/>
  <c r="E591" i="1"/>
  <c r="D591" i="1" s="1"/>
  <c r="F591" i="1" s="1"/>
  <c r="E592" i="1"/>
  <c r="D592" i="1" s="1"/>
  <c r="F592" i="1" s="1"/>
  <c r="E593" i="1"/>
  <c r="D593" i="1" s="1"/>
  <c r="F593" i="1" s="1"/>
  <c r="E594" i="1"/>
  <c r="D594" i="1" s="1"/>
  <c r="F594" i="1" s="1"/>
  <c r="E595" i="1"/>
  <c r="D595" i="1" s="1"/>
  <c r="F595" i="1" s="1"/>
  <c r="E596" i="1"/>
  <c r="D596" i="1" s="1"/>
  <c r="F596" i="1" s="1"/>
  <c r="E597" i="1"/>
  <c r="D597" i="1" s="1"/>
  <c r="F597" i="1" s="1"/>
  <c r="E598" i="1"/>
  <c r="D598" i="1" s="1"/>
  <c r="F598" i="1" s="1"/>
  <c r="E599" i="1"/>
  <c r="D599" i="1" s="1"/>
  <c r="F599" i="1" s="1"/>
  <c r="E600" i="1"/>
  <c r="D600" i="1" s="1"/>
  <c r="F600" i="1" s="1"/>
  <c r="E601" i="1"/>
  <c r="D601" i="1" s="1"/>
  <c r="F601" i="1" s="1"/>
  <c r="E602" i="1"/>
  <c r="D602" i="1" s="1"/>
  <c r="F602" i="1" s="1"/>
  <c r="E603" i="1"/>
  <c r="D603" i="1" s="1"/>
  <c r="F603" i="1" s="1"/>
  <c r="E604" i="1"/>
  <c r="D604" i="1" s="1"/>
  <c r="F604" i="1" s="1"/>
  <c r="E605" i="1"/>
  <c r="D605" i="1" s="1"/>
  <c r="F605" i="1" s="1"/>
  <c r="E606" i="1"/>
  <c r="D606" i="1" s="1"/>
  <c r="F606" i="1" s="1"/>
  <c r="E607" i="1"/>
  <c r="D607" i="1" s="1"/>
  <c r="F607" i="1" s="1"/>
  <c r="E608" i="1"/>
  <c r="D608" i="1" s="1"/>
  <c r="F608" i="1" s="1"/>
  <c r="E609" i="1"/>
  <c r="D609" i="1" s="1"/>
  <c r="F609" i="1" s="1"/>
  <c r="E610" i="1"/>
  <c r="D610" i="1" s="1"/>
  <c r="F610" i="1" s="1"/>
  <c r="E611" i="1"/>
  <c r="D611" i="1" s="1"/>
  <c r="F611" i="1" s="1"/>
  <c r="E612" i="1"/>
  <c r="D612" i="1" s="1"/>
  <c r="F612" i="1" s="1"/>
  <c r="E613" i="1"/>
  <c r="D613" i="1" s="1"/>
  <c r="F613" i="1" s="1"/>
  <c r="E614" i="1"/>
  <c r="D614" i="1" s="1"/>
  <c r="F614" i="1" s="1"/>
  <c r="E615" i="1"/>
  <c r="D615" i="1" s="1"/>
  <c r="F615" i="1" s="1"/>
  <c r="E616" i="1"/>
  <c r="D616" i="1" s="1"/>
  <c r="F616" i="1" s="1"/>
  <c r="E617" i="1"/>
  <c r="D617" i="1" s="1"/>
  <c r="F617" i="1" s="1"/>
  <c r="E618" i="1"/>
  <c r="D618" i="1" s="1"/>
  <c r="F618" i="1" s="1"/>
  <c r="E619" i="1"/>
  <c r="D619" i="1" s="1"/>
  <c r="F619" i="1" s="1"/>
  <c r="E620" i="1"/>
  <c r="D620" i="1" s="1"/>
  <c r="F620" i="1" s="1"/>
  <c r="E621" i="1"/>
  <c r="D621" i="1" s="1"/>
  <c r="F621" i="1" s="1"/>
  <c r="E622" i="1"/>
  <c r="D622" i="1" s="1"/>
  <c r="F622" i="1" s="1"/>
  <c r="E623" i="1"/>
  <c r="D623" i="1" s="1"/>
  <c r="F623" i="1" s="1"/>
  <c r="E624" i="1"/>
  <c r="D624" i="1" s="1"/>
  <c r="F624" i="1" s="1"/>
  <c r="E625" i="1"/>
  <c r="D625" i="1" s="1"/>
  <c r="F625" i="1" s="1"/>
  <c r="E626" i="1"/>
  <c r="D626" i="1" s="1"/>
  <c r="F626" i="1" s="1"/>
  <c r="E627" i="1"/>
  <c r="D627" i="1" s="1"/>
  <c r="F627" i="1" s="1"/>
  <c r="E628" i="1"/>
  <c r="D628" i="1" s="1"/>
  <c r="F628" i="1" s="1"/>
  <c r="E629" i="1"/>
  <c r="D629" i="1" s="1"/>
  <c r="F629" i="1" s="1"/>
  <c r="E630" i="1"/>
  <c r="D630" i="1" s="1"/>
  <c r="F630" i="1" s="1"/>
  <c r="E631" i="1"/>
  <c r="D631" i="1" s="1"/>
  <c r="F631" i="1" s="1"/>
  <c r="E632" i="1"/>
  <c r="D632" i="1" s="1"/>
  <c r="F632" i="1" s="1"/>
  <c r="E633" i="1"/>
  <c r="D633" i="1" s="1"/>
  <c r="F633" i="1" s="1"/>
  <c r="E634" i="1"/>
  <c r="D634" i="1" s="1"/>
  <c r="F634" i="1" s="1"/>
  <c r="E635" i="1"/>
  <c r="D635" i="1" s="1"/>
  <c r="F635" i="1" s="1"/>
  <c r="E636" i="1"/>
  <c r="D636" i="1" s="1"/>
  <c r="F636" i="1" s="1"/>
  <c r="E637" i="1"/>
  <c r="D637" i="1" s="1"/>
  <c r="F637" i="1" s="1"/>
  <c r="E638" i="1"/>
  <c r="D638" i="1" s="1"/>
  <c r="F638" i="1" s="1"/>
  <c r="E639" i="1"/>
  <c r="D639" i="1" s="1"/>
  <c r="F639" i="1" s="1"/>
  <c r="E640" i="1"/>
  <c r="D640" i="1" s="1"/>
  <c r="F640" i="1" s="1"/>
  <c r="E641" i="1"/>
  <c r="D641" i="1" s="1"/>
  <c r="F641" i="1" s="1"/>
  <c r="E642" i="1"/>
  <c r="D642" i="1" s="1"/>
  <c r="F642" i="1" s="1"/>
  <c r="E643" i="1"/>
  <c r="D643" i="1" s="1"/>
  <c r="F643" i="1" s="1"/>
  <c r="E644" i="1"/>
  <c r="D644" i="1" s="1"/>
  <c r="F644" i="1" s="1"/>
  <c r="E645" i="1"/>
  <c r="D645" i="1" s="1"/>
  <c r="F645" i="1" s="1"/>
  <c r="E646" i="1"/>
  <c r="D646" i="1" s="1"/>
  <c r="F646" i="1" s="1"/>
  <c r="E647" i="1"/>
  <c r="D647" i="1" s="1"/>
  <c r="F647" i="1" s="1"/>
  <c r="E648" i="1"/>
  <c r="D648" i="1" s="1"/>
  <c r="F648" i="1" s="1"/>
  <c r="E649" i="1"/>
  <c r="D649" i="1" s="1"/>
  <c r="F649" i="1" s="1"/>
  <c r="E650" i="1"/>
  <c r="D650" i="1" s="1"/>
  <c r="F650" i="1" s="1"/>
  <c r="E651" i="1"/>
  <c r="D651" i="1" s="1"/>
  <c r="F651" i="1" s="1"/>
  <c r="E652" i="1"/>
  <c r="D652" i="1" s="1"/>
  <c r="F652" i="1" s="1"/>
  <c r="E653" i="1"/>
  <c r="D653" i="1" s="1"/>
  <c r="F653" i="1" s="1"/>
  <c r="E654" i="1"/>
  <c r="D654" i="1" s="1"/>
  <c r="F654" i="1" s="1"/>
  <c r="E655" i="1"/>
  <c r="D655" i="1" s="1"/>
  <c r="F655" i="1" s="1"/>
  <c r="E656" i="1"/>
  <c r="D656" i="1" s="1"/>
  <c r="F656" i="1" s="1"/>
  <c r="E657" i="1"/>
  <c r="D657" i="1" s="1"/>
  <c r="F657" i="1" s="1"/>
  <c r="E658" i="1"/>
  <c r="D658" i="1" s="1"/>
  <c r="F658" i="1" s="1"/>
  <c r="E659" i="1"/>
  <c r="D659" i="1" s="1"/>
  <c r="F659" i="1" s="1"/>
  <c r="E660" i="1"/>
  <c r="D660" i="1" s="1"/>
  <c r="F660" i="1" s="1"/>
  <c r="E661" i="1"/>
  <c r="D661" i="1" s="1"/>
  <c r="F661" i="1" s="1"/>
  <c r="E662" i="1"/>
  <c r="D662" i="1" s="1"/>
  <c r="F662" i="1" s="1"/>
  <c r="E663" i="1"/>
  <c r="D663" i="1" s="1"/>
  <c r="F663" i="1" s="1"/>
  <c r="E664" i="1"/>
  <c r="D664" i="1" s="1"/>
  <c r="F664" i="1" s="1"/>
  <c r="E665" i="1"/>
  <c r="D665" i="1" s="1"/>
  <c r="F665" i="1" s="1"/>
  <c r="E666" i="1"/>
  <c r="D666" i="1" s="1"/>
  <c r="F666" i="1" s="1"/>
  <c r="E667" i="1"/>
  <c r="D667" i="1" s="1"/>
  <c r="F667" i="1" s="1"/>
  <c r="E668" i="1"/>
  <c r="D668" i="1" s="1"/>
  <c r="F668" i="1" s="1"/>
  <c r="E669" i="1"/>
  <c r="D669" i="1" s="1"/>
  <c r="F669" i="1" s="1"/>
  <c r="E670" i="1"/>
  <c r="D670" i="1" s="1"/>
  <c r="F670" i="1" s="1"/>
  <c r="E671" i="1"/>
  <c r="D671" i="1" s="1"/>
  <c r="F671" i="1" s="1"/>
  <c r="E672" i="1"/>
  <c r="D672" i="1" s="1"/>
  <c r="F672" i="1" s="1"/>
  <c r="E673" i="1"/>
  <c r="D673" i="1" s="1"/>
  <c r="F673" i="1" s="1"/>
  <c r="E674" i="1"/>
  <c r="D674" i="1" s="1"/>
  <c r="F674" i="1" s="1"/>
  <c r="E675" i="1"/>
  <c r="D675" i="1" s="1"/>
  <c r="F675" i="1" s="1"/>
  <c r="E676" i="1"/>
  <c r="D676" i="1" s="1"/>
  <c r="F676" i="1" s="1"/>
  <c r="E677" i="1"/>
  <c r="D677" i="1" s="1"/>
  <c r="F677" i="1" s="1"/>
  <c r="E678" i="1"/>
  <c r="D678" i="1" s="1"/>
  <c r="F678" i="1" s="1"/>
  <c r="E679" i="1"/>
  <c r="D679" i="1" s="1"/>
  <c r="F679" i="1" s="1"/>
  <c r="E680" i="1"/>
  <c r="D680" i="1" s="1"/>
  <c r="F680" i="1" s="1"/>
  <c r="E681" i="1"/>
  <c r="D681" i="1" s="1"/>
  <c r="F681" i="1" s="1"/>
  <c r="E682" i="1"/>
  <c r="D682" i="1" s="1"/>
  <c r="F682" i="1" s="1"/>
  <c r="E683" i="1"/>
  <c r="D683" i="1" s="1"/>
  <c r="F683" i="1" s="1"/>
  <c r="E684" i="1"/>
  <c r="D684" i="1" s="1"/>
  <c r="F684" i="1" s="1"/>
  <c r="E685" i="1"/>
  <c r="D685" i="1" s="1"/>
  <c r="F685" i="1" s="1"/>
  <c r="E686" i="1"/>
  <c r="D686" i="1" s="1"/>
  <c r="F686" i="1" s="1"/>
  <c r="E687" i="1"/>
  <c r="D687" i="1" s="1"/>
  <c r="F687" i="1" s="1"/>
  <c r="E688" i="1"/>
  <c r="D688" i="1" s="1"/>
  <c r="F688" i="1" s="1"/>
  <c r="E689" i="1"/>
  <c r="D689" i="1" s="1"/>
  <c r="F689" i="1" s="1"/>
  <c r="E690" i="1"/>
  <c r="D690" i="1" s="1"/>
  <c r="F690" i="1" s="1"/>
  <c r="E691" i="1"/>
  <c r="D691" i="1" s="1"/>
  <c r="F691" i="1" s="1"/>
  <c r="E692" i="1"/>
  <c r="D692" i="1" s="1"/>
  <c r="F692" i="1" s="1"/>
  <c r="E693" i="1"/>
  <c r="D693" i="1" s="1"/>
  <c r="F693" i="1" s="1"/>
  <c r="E694" i="1"/>
  <c r="D694" i="1" s="1"/>
  <c r="F694" i="1" s="1"/>
  <c r="E695" i="1"/>
  <c r="D695" i="1" s="1"/>
  <c r="F695" i="1" s="1"/>
  <c r="E696" i="1"/>
  <c r="D696" i="1" s="1"/>
  <c r="F696" i="1" s="1"/>
  <c r="E697" i="1"/>
  <c r="D697" i="1" s="1"/>
  <c r="F697" i="1" s="1"/>
  <c r="E698" i="1"/>
  <c r="D698" i="1" s="1"/>
  <c r="F698" i="1" s="1"/>
  <c r="E699" i="1"/>
  <c r="D699" i="1" s="1"/>
  <c r="F699" i="1" s="1"/>
  <c r="E700" i="1"/>
  <c r="D700" i="1" s="1"/>
  <c r="F700" i="1" s="1"/>
  <c r="E701" i="1"/>
  <c r="D701" i="1" s="1"/>
  <c r="F701" i="1" s="1"/>
  <c r="E702" i="1"/>
  <c r="D702" i="1" s="1"/>
  <c r="F702" i="1" s="1"/>
  <c r="E703" i="1"/>
  <c r="D703" i="1" s="1"/>
  <c r="F703" i="1" s="1"/>
  <c r="E704" i="1"/>
  <c r="D704" i="1" s="1"/>
  <c r="F704" i="1" s="1"/>
  <c r="E705" i="1"/>
  <c r="D705" i="1" s="1"/>
  <c r="F705" i="1" s="1"/>
  <c r="E706" i="1"/>
  <c r="D706" i="1" s="1"/>
  <c r="F706" i="1" s="1"/>
  <c r="E707" i="1"/>
  <c r="D707" i="1" s="1"/>
  <c r="F707" i="1" s="1"/>
  <c r="E708" i="1"/>
  <c r="D708" i="1" s="1"/>
  <c r="F708" i="1" s="1"/>
  <c r="E709" i="1"/>
  <c r="D709" i="1" s="1"/>
  <c r="F709" i="1" s="1"/>
  <c r="E710" i="1"/>
  <c r="D710" i="1" s="1"/>
  <c r="F710" i="1" s="1"/>
  <c r="E711" i="1"/>
  <c r="D711" i="1" s="1"/>
  <c r="F711" i="1" s="1"/>
  <c r="E712" i="1"/>
  <c r="D712" i="1" s="1"/>
  <c r="F712" i="1" s="1"/>
  <c r="E713" i="1"/>
  <c r="D713" i="1" s="1"/>
  <c r="F713" i="1" s="1"/>
  <c r="E714" i="1"/>
  <c r="D714" i="1" s="1"/>
  <c r="F714" i="1" s="1"/>
  <c r="E715" i="1"/>
  <c r="D715" i="1" s="1"/>
  <c r="F715" i="1" s="1"/>
  <c r="E716" i="1"/>
  <c r="D716" i="1" s="1"/>
  <c r="F716" i="1" s="1"/>
  <c r="E717" i="1"/>
  <c r="D717" i="1" s="1"/>
  <c r="F717" i="1" s="1"/>
  <c r="E718" i="1"/>
  <c r="D718" i="1" s="1"/>
  <c r="F718" i="1" s="1"/>
  <c r="E719" i="1"/>
  <c r="D719" i="1" s="1"/>
  <c r="F719" i="1" s="1"/>
  <c r="E720" i="1"/>
  <c r="D720" i="1" s="1"/>
  <c r="F720" i="1" s="1"/>
  <c r="E721" i="1"/>
  <c r="D721" i="1" s="1"/>
  <c r="F721" i="1" s="1"/>
  <c r="E722" i="1"/>
  <c r="D722" i="1" s="1"/>
  <c r="F722" i="1" s="1"/>
  <c r="E723" i="1"/>
  <c r="D723" i="1" s="1"/>
  <c r="F723" i="1" s="1"/>
  <c r="E724" i="1"/>
  <c r="D724" i="1" s="1"/>
  <c r="F724" i="1" s="1"/>
  <c r="E725" i="1"/>
  <c r="D725" i="1" s="1"/>
  <c r="F725" i="1" s="1"/>
  <c r="E726" i="1"/>
  <c r="D726" i="1" s="1"/>
  <c r="F726" i="1" s="1"/>
  <c r="E727" i="1"/>
  <c r="D727" i="1" s="1"/>
  <c r="F727" i="1" s="1"/>
  <c r="E728" i="1"/>
  <c r="D728" i="1" s="1"/>
  <c r="F728" i="1" s="1"/>
  <c r="E729" i="1"/>
  <c r="D729" i="1" s="1"/>
  <c r="F729" i="1" s="1"/>
  <c r="E730" i="1"/>
  <c r="D730" i="1" s="1"/>
  <c r="F730" i="1" s="1"/>
  <c r="E731" i="1"/>
  <c r="D731" i="1" s="1"/>
  <c r="F731" i="1" s="1"/>
  <c r="E732" i="1"/>
  <c r="D732" i="1" s="1"/>
  <c r="F732" i="1" s="1"/>
  <c r="E733" i="1"/>
  <c r="D733" i="1" s="1"/>
  <c r="F733" i="1" s="1"/>
  <c r="E734" i="1"/>
  <c r="D734" i="1" s="1"/>
  <c r="F734" i="1" s="1"/>
  <c r="E735" i="1"/>
  <c r="D735" i="1" s="1"/>
  <c r="F735" i="1" s="1"/>
  <c r="E736" i="1"/>
  <c r="D736" i="1" s="1"/>
  <c r="F736" i="1" s="1"/>
  <c r="E737" i="1"/>
  <c r="D737" i="1" s="1"/>
  <c r="F737" i="1" s="1"/>
  <c r="E738" i="1"/>
  <c r="D738" i="1" s="1"/>
  <c r="F738" i="1" s="1"/>
  <c r="E739" i="1"/>
  <c r="D739" i="1" s="1"/>
  <c r="F739" i="1" s="1"/>
  <c r="E740" i="1"/>
  <c r="D740" i="1" s="1"/>
  <c r="F740" i="1" s="1"/>
  <c r="E741" i="1"/>
  <c r="D741" i="1" s="1"/>
  <c r="F741" i="1" s="1"/>
  <c r="E742" i="1"/>
  <c r="D742" i="1" s="1"/>
  <c r="F742" i="1" s="1"/>
  <c r="E743" i="1"/>
  <c r="D743" i="1" s="1"/>
  <c r="F743" i="1" s="1"/>
  <c r="E744" i="1"/>
  <c r="D744" i="1" s="1"/>
  <c r="F744" i="1" s="1"/>
  <c r="E745" i="1"/>
  <c r="D745" i="1" s="1"/>
  <c r="F745" i="1" s="1"/>
  <c r="E746" i="1"/>
  <c r="D746" i="1" s="1"/>
  <c r="F746" i="1" s="1"/>
  <c r="E747" i="1"/>
  <c r="D747" i="1" s="1"/>
  <c r="F747" i="1" s="1"/>
  <c r="E748" i="1"/>
  <c r="D748" i="1" s="1"/>
  <c r="F748" i="1" s="1"/>
  <c r="E749" i="1"/>
  <c r="D749" i="1" s="1"/>
  <c r="F749" i="1" s="1"/>
  <c r="E750" i="1"/>
  <c r="D750" i="1" s="1"/>
  <c r="F750" i="1" s="1"/>
  <c r="E751" i="1"/>
  <c r="D751" i="1" s="1"/>
  <c r="F751" i="1" s="1"/>
  <c r="E752" i="1"/>
  <c r="D752" i="1" s="1"/>
  <c r="F752" i="1" s="1"/>
  <c r="E753" i="1"/>
  <c r="D753" i="1" s="1"/>
  <c r="F753" i="1" s="1"/>
  <c r="E754" i="1"/>
  <c r="D754" i="1" s="1"/>
  <c r="F754" i="1" s="1"/>
  <c r="E755" i="1"/>
  <c r="D755" i="1" s="1"/>
  <c r="F755" i="1" s="1"/>
  <c r="E756" i="1"/>
  <c r="D756" i="1" s="1"/>
  <c r="F756" i="1" s="1"/>
  <c r="E757" i="1"/>
  <c r="D757" i="1" s="1"/>
  <c r="F757" i="1" s="1"/>
  <c r="E758" i="1"/>
  <c r="D758" i="1" s="1"/>
  <c r="F758" i="1" s="1"/>
  <c r="E759" i="1"/>
  <c r="D759" i="1" s="1"/>
  <c r="F759" i="1" s="1"/>
  <c r="E760" i="1"/>
  <c r="D760" i="1" s="1"/>
  <c r="F760" i="1" s="1"/>
  <c r="E761" i="1"/>
  <c r="D761" i="1" s="1"/>
  <c r="F761" i="1" s="1"/>
  <c r="E762" i="1"/>
  <c r="D762" i="1" s="1"/>
  <c r="F762" i="1" s="1"/>
  <c r="E763" i="1"/>
  <c r="D763" i="1" s="1"/>
  <c r="F763" i="1" s="1"/>
  <c r="E764" i="1"/>
  <c r="D764" i="1" s="1"/>
  <c r="F764" i="1" s="1"/>
  <c r="E765" i="1"/>
  <c r="D765" i="1" s="1"/>
  <c r="F765" i="1" s="1"/>
  <c r="E766" i="1"/>
  <c r="D766" i="1" s="1"/>
  <c r="F766" i="1" s="1"/>
  <c r="E767" i="1"/>
  <c r="D767" i="1" s="1"/>
  <c r="F767" i="1" s="1"/>
  <c r="E768" i="1"/>
  <c r="D768" i="1" s="1"/>
  <c r="F768" i="1" s="1"/>
  <c r="E769" i="1"/>
  <c r="D769" i="1" s="1"/>
  <c r="F769" i="1" s="1"/>
  <c r="E770" i="1"/>
  <c r="D770" i="1" s="1"/>
  <c r="F770" i="1" s="1"/>
  <c r="E771" i="1"/>
  <c r="D771" i="1" s="1"/>
  <c r="F771" i="1" s="1"/>
  <c r="E772" i="1"/>
  <c r="D772" i="1" s="1"/>
  <c r="F772" i="1" s="1"/>
  <c r="E773" i="1"/>
  <c r="D773" i="1" s="1"/>
  <c r="F773" i="1" s="1"/>
  <c r="E774" i="1"/>
  <c r="D774" i="1" s="1"/>
  <c r="F774" i="1" s="1"/>
  <c r="E775" i="1"/>
  <c r="D775" i="1" s="1"/>
  <c r="F775" i="1" s="1"/>
  <c r="E776" i="1"/>
  <c r="D776" i="1" s="1"/>
  <c r="F776" i="1" s="1"/>
  <c r="E777" i="1"/>
  <c r="D777" i="1" s="1"/>
  <c r="F777" i="1" s="1"/>
  <c r="E778" i="1"/>
  <c r="D778" i="1" s="1"/>
  <c r="F778" i="1" s="1"/>
  <c r="E779" i="1"/>
  <c r="D779" i="1" s="1"/>
  <c r="F779" i="1" s="1"/>
  <c r="E780" i="1"/>
  <c r="D780" i="1" s="1"/>
  <c r="F780" i="1" s="1"/>
  <c r="E781" i="1"/>
  <c r="D781" i="1" s="1"/>
  <c r="F781" i="1" s="1"/>
  <c r="E782" i="1"/>
  <c r="D782" i="1" s="1"/>
  <c r="F782" i="1" s="1"/>
  <c r="E783" i="1"/>
  <c r="D783" i="1" s="1"/>
  <c r="F783" i="1" s="1"/>
  <c r="E784" i="1"/>
  <c r="D784" i="1" s="1"/>
  <c r="F784" i="1" s="1"/>
  <c r="E785" i="1"/>
  <c r="D785" i="1" s="1"/>
  <c r="F785" i="1" s="1"/>
  <c r="E786" i="1"/>
  <c r="D786" i="1" s="1"/>
  <c r="F786" i="1" s="1"/>
  <c r="E787" i="1"/>
  <c r="D787" i="1" s="1"/>
  <c r="F787" i="1" s="1"/>
  <c r="E788" i="1"/>
  <c r="D788" i="1" s="1"/>
  <c r="F788" i="1" s="1"/>
  <c r="E789" i="1"/>
  <c r="D789" i="1" s="1"/>
  <c r="F789" i="1" s="1"/>
  <c r="E790" i="1"/>
  <c r="D790" i="1" s="1"/>
  <c r="F790" i="1" s="1"/>
  <c r="E791" i="1"/>
  <c r="D791" i="1" s="1"/>
  <c r="F791" i="1" s="1"/>
  <c r="E792" i="1"/>
  <c r="D792" i="1" s="1"/>
  <c r="F792" i="1" s="1"/>
  <c r="E793" i="1"/>
  <c r="D793" i="1" s="1"/>
  <c r="F793" i="1" s="1"/>
  <c r="E794" i="1"/>
  <c r="D794" i="1" s="1"/>
  <c r="F794" i="1" s="1"/>
  <c r="E795" i="1"/>
  <c r="D795" i="1" s="1"/>
  <c r="F795" i="1" s="1"/>
  <c r="E796" i="1"/>
  <c r="D796" i="1" s="1"/>
  <c r="F796" i="1" s="1"/>
  <c r="E797" i="1"/>
  <c r="D797" i="1" s="1"/>
  <c r="F797" i="1" s="1"/>
  <c r="E798" i="1"/>
  <c r="D798" i="1" s="1"/>
  <c r="F798" i="1" s="1"/>
  <c r="E799" i="1"/>
  <c r="D799" i="1" s="1"/>
  <c r="F799" i="1" s="1"/>
  <c r="E800" i="1"/>
  <c r="D800" i="1" s="1"/>
  <c r="F800" i="1" s="1"/>
  <c r="E801" i="1"/>
  <c r="D801" i="1" s="1"/>
  <c r="F801" i="1" s="1"/>
  <c r="E802" i="1"/>
  <c r="D802" i="1" s="1"/>
  <c r="F802" i="1" s="1"/>
  <c r="E803" i="1"/>
  <c r="D803" i="1" s="1"/>
  <c r="F803" i="1" s="1"/>
  <c r="E804" i="1"/>
  <c r="D804" i="1" s="1"/>
  <c r="F804" i="1" s="1"/>
  <c r="E805" i="1"/>
  <c r="D805" i="1" s="1"/>
  <c r="F805" i="1" s="1"/>
  <c r="E806" i="1"/>
  <c r="D806" i="1" s="1"/>
  <c r="F806" i="1" s="1"/>
  <c r="E807" i="1"/>
  <c r="D807" i="1" s="1"/>
  <c r="F807" i="1" s="1"/>
  <c r="E808" i="1"/>
  <c r="D808" i="1" s="1"/>
  <c r="F808" i="1" s="1"/>
  <c r="E809" i="1"/>
  <c r="D809" i="1" s="1"/>
  <c r="F809" i="1" s="1"/>
  <c r="E810" i="1"/>
  <c r="D810" i="1" s="1"/>
  <c r="F810" i="1" s="1"/>
  <c r="E811" i="1"/>
  <c r="D811" i="1" s="1"/>
  <c r="F811" i="1" s="1"/>
  <c r="E812" i="1"/>
  <c r="D812" i="1" s="1"/>
  <c r="F812" i="1" s="1"/>
  <c r="E813" i="1"/>
  <c r="D813" i="1" s="1"/>
  <c r="F813" i="1" s="1"/>
  <c r="E814" i="1"/>
  <c r="D814" i="1" s="1"/>
  <c r="F814" i="1" s="1"/>
  <c r="E815" i="1"/>
  <c r="D815" i="1" s="1"/>
  <c r="F815" i="1" s="1"/>
  <c r="E816" i="1"/>
  <c r="D816" i="1" s="1"/>
  <c r="F816" i="1" s="1"/>
  <c r="E817" i="1"/>
  <c r="D817" i="1" s="1"/>
  <c r="F817" i="1" s="1"/>
  <c r="E818" i="1"/>
  <c r="D818" i="1" s="1"/>
  <c r="F818" i="1" s="1"/>
  <c r="E819" i="1"/>
  <c r="D819" i="1" s="1"/>
  <c r="F819" i="1" s="1"/>
  <c r="E820" i="1"/>
  <c r="D820" i="1" s="1"/>
  <c r="F820" i="1" s="1"/>
  <c r="E821" i="1"/>
  <c r="D821" i="1" s="1"/>
  <c r="F821" i="1" s="1"/>
  <c r="E822" i="1"/>
  <c r="D822" i="1" s="1"/>
  <c r="F822" i="1" s="1"/>
  <c r="E823" i="1"/>
  <c r="D823" i="1" s="1"/>
  <c r="F823" i="1" s="1"/>
  <c r="E824" i="1"/>
  <c r="D824" i="1" s="1"/>
  <c r="F824" i="1" s="1"/>
  <c r="E825" i="1"/>
  <c r="D825" i="1" s="1"/>
  <c r="F825" i="1" s="1"/>
  <c r="E826" i="1"/>
  <c r="D826" i="1" s="1"/>
  <c r="F826" i="1" s="1"/>
  <c r="E827" i="1"/>
  <c r="D827" i="1" s="1"/>
  <c r="F827" i="1" s="1"/>
  <c r="E828" i="1"/>
  <c r="D828" i="1" s="1"/>
  <c r="F828" i="1" s="1"/>
  <c r="E829" i="1"/>
  <c r="D829" i="1" s="1"/>
  <c r="F829" i="1" s="1"/>
  <c r="E830" i="1"/>
  <c r="D830" i="1" s="1"/>
  <c r="F830" i="1" s="1"/>
  <c r="E831" i="1"/>
  <c r="D831" i="1" s="1"/>
  <c r="F831" i="1" s="1"/>
  <c r="E832" i="1"/>
  <c r="D832" i="1" s="1"/>
  <c r="F832" i="1" s="1"/>
  <c r="E833" i="1"/>
  <c r="D833" i="1" s="1"/>
  <c r="F833" i="1" s="1"/>
  <c r="E834" i="1"/>
  <c r="D834" i="1" s="1"/>
  <c r="F834" i="1" s="1"/>
  <c r="E835" i="1"/>
  <c r="D835" i="1" s="1"/>
  <c r="F835" i="1" s="1"/>
  <c r="E836" i="1"/>
  <c r="D836" i="1" s="1"/>
  <c r="F836" i="1" s="1"/>
  <c r="E837" i="1"/>
  <c r="D837" i="1" s="1"/>
  <c r="F837" i="1" s="1"/>
  <c r="E838" i="1"/>
  <c r="D838" i="1" s="1"/>
  <c r="F838" i="1" s="1"/>
  <c r="E839" i="1"/>
  <c r="D839" i="1" s="1"/>
  <c r="F839" i="1" s="1"/>
  <c r="E840" i="1"/>
  <c r="D840" i="1" s="1"/>
  <c r="F840" i="1" s="1"/>
  <c r="E841" i="1"/>
  <c r="D841" i="1" s="1"/>
  <c r="F841" i="1" s="1"/>
  <c r="E842" i="1"/>
  <c r="D842" i="1" s="1"/>
  <c r="F842" i="1" s="1"/>
  <c r="E843" i="1"/>
  <c r="D843" i="1" s="1"/>
  <c r="F843" i="1" s="1"/>
  <c r="E844" i="1"/>
  <c r="D844" i="1" s="1"/>
  <c r="F844" i="1" s="1"/>
  <c r="E845" i="1"/>
  <c r="D845" i="1" s="1"/>
  <c r="F845" i="1" s="1"/>
  <c r="E846" i="1"/>
  <c r="D846" i="1" s="1"/>
  <c r="F846" i="1" s="1"/>
  <c r="E847" i="1"/>
  <c r="D847" i="1" s="1"/>
  <c r="F847" i="1" s="1"/>
  <c r="E848" i="1"/>
  <c r="D848" i="1" s="1"/>
  <c r="F848" i="1" s="1"/>
  <c r="E849" i="1"/>
  <c r="D849" i="1" s="1"/>
  <c r="F849" i="1" s="1"/>
  <c r="E850" i="1"/>
  <c r="D850" i="1" s="1"/>
  <c r="F850" i="1" s="1"/>
  <c r="E851" i="1"/>
  <c r="D851" i="1" s="1"/>
  <c r="F851" i="1" s="1"/>
  <c r="E852" i="1"/>
  <c r="D852" i="1" s="1"/>
  <c r="F852" i="1" s="1"/>
  <c r="E853" i="1"/>
  <c r="D853" i="1" s="1"/>
  <c r="F853" i="1" s="1"/>
  <c r="E854" i="1"/>
  <c r="D854" i="1" s="1"/>
  <c r="F854" i="1" s="1"/>
  <c r="E855" i="1"/>
  <c r="D855" i="1" s="1"/>
  <c r="F855" i="1" s="1"/>
  <c r="E856" i="1"/>
  <c r="D856" i="1" s="1"/>
  <c r="F856" i="1" s="1"/>
  <c r="E857" i="1"/>
  <c r="D857" i="1" s="1"/>
  <c r="F857" i="1" s="1"/>
  <c r="E858" i="1"/>
  <c r="D858" i="1" s="1"/>
  <c r="F858" i="1" s="1"/>
  <c r="E859" i="1"/>
  <c r="D859" i="1" s="1"/>
  <c r="F859" i="1" s="1"/>
  <c r="E860" i="1"/>
  <c r="D860" i="1" s="1"/>
  <c r="F860" i="1" s="1"/>
  <c r="E861" i="1"/>
  <c r="D861" i="1" s="1"/>
  <c r="F861" i="1" s="1"/>
  <c r="E862" i="1"/>
  <c r="D862" i="1" s="1"/>
  <c r="F862" i="1" s="1"/>
  <c r="E863" i="1"/>
  <c r="D863" i="1" s="1"/>
  <c r="F863" i="1" s="1"/>
  <c r="E864" i="1"/>
  <c r="D864" i="1" s="1"/>
  <c r="F864" i="1" s="1"/>
  <c r="E865" i="1"/>
  <c r="D865" i="1" s="1"/>
  <c r="F865" i="1" s="1"/>
  <c r="E866" i="1"/>
  <c r="D866" i="1" s="1"/>
  <c r="F866" i="1" s="1"/>
  <c r="E867" i="1"/>
  <c r="D867" i="1" s="1"/>
  <c r="F867" i="1" s="1"/>
  <c r="E868" i="1"/>
  <c r="D868" i="1" s="1"/>
  <c r="F868" i="1" s="1"/>
  <c r="E869" i="1"/>
  <c r="D869" i="1" s="1"/>
  <c r="F869" i="1" s="1"/>
  <c r="E870" i="1"/>
  <c r="D870" i="1" s="1"/>
  <c r="F870" i="1" s="1"/>
  <c r="E871" i="1"/>
  <c r="D871" i="1" s="1"/>
  <c r="F871" i="1" s="1"/>
  <c r="E872" i="1"/>
  <c r="D872" i="1" s="1"/>
  <c r="F872" i="1" s="1"/>
  <c r="E873" i="1"/>
  <c r="D873" i="1" s="1"/>
  <c r="F873" i="1" s="1"/>
  <c r="E874" i="1"/>
  <c r="D874" i="1" s="1"/>
  <c r="F874" i="1" s="1"/>
  <c r="E875" i="1"/>
  <c r="D875" i="1" s="1"/>
  <c r="F875" i="1" s="1"/>
  <c r="E876" i="1"/>
  <c r="D876" i="1" s="1"/>
  <c r="F876" i="1" s="1"/>
  <c r="E877" i="1"/>
  <c r="D877" i="1" s="1"/>
  <c r="F877" i="1" s="1"/>
  <c r="E878" i="1"/>
  <c r="D878" i="1" s="1"/>
  <c r="F878" i="1" s="1"/>
  <c r="E879" i="1"/>
  <c r="D879" i="1" s="1"/>
  <c r="F879" i="1" s="1"/>
  <c r="E880" i="1"/>
  <c r="D880" i="1" s="1"/>
  <c r="F880" i="1" s="1"/>
  <c r="E881" i="1"/>
  <c r="D881" i="1" s="1"/>
  <c r="F881" i="1" s="1"/>
  <c r="E882" i="1"/>
  <c r="D882" i="1" s="1"/>
  <c r="F882" i="1" s="1"/>
  <c r="E883" i="1"/>
  <c r="D883" i="1" s="1"/>
  <c r="F883" i="1" s="1"/>
  <c r="E884" i="1"/>
  <c r="D884" i="1" s="1"/>
  <c r="F884" i="1" s="1"/>
  <c r="E885" i="1"/>
  <c r="D885" i="1" s="1"/>
  <c r="F885" i="1" s="1"/>
  <c r="E886" i="1"/>
  <c r="D886" i="1" s="1"/>
  <c r="F886" i="1" s="1"/>
  <c r="E887" i="1"/>
  <c r="D887" i="1" s="1"/>
  <c r="F887" i="1" s="1"/>
  <c r="E888" i="1"/>
  <c r="D888" i="1" s="1"/>
  <c r="F888" i="1" s="1"/>
  <c r="E889" i="1"/>
  <c r="D889" i="1" s="1"/>
  <c r="F889" i="1" s="1"/>
  <c r="E890" i="1"/>
  <c r="D890" i="1" s="1"/>
  <c r="F890" i="1" s="1"/>
  <c r="E891" i="1"/>
  <c r="D891" i="1" s="1"/>
  <c r="F891" i="1" s="1"/>
  <c r="E892" i="1"/>
  <c r="D892" i="1" s="1"/>
  <c r="F892" i="1" s="1"/>
  <c r="E893" i="1"/>
  <c r="D893" i="1" s="1"/>
  <c r="F893" i="1" s="1"/>
  <c r="E894" i="1"/>
  <c r="D894" i="1" s="1"/>
  <c r="F894" i="1" s="1"/>
  <c r="E895" i="1"/>
  <c r="D895" i="1" s="1"/>
  <c r="F895" i="1" s="1"/>
  <c r="E896" i="1"/>
  <c r="D896" i="1" s="1"/>
  <c r="F896" i="1" s="1"/>
  <c r="E897" i="1"/>
  <c r="D897" i="1" s="1"/>
  <c r="F897" i="1" s="1"/>
  <c r="E898" i="1"/>
  <c r="D898" i="1" s="1"/>
  <c r="F898" i="1" s="1"/>
  <c r="E899" i="1"/>
  <c r="D899" i="1" s="1"/>
  <c r="F899" i="1" s="1"/>
  <c r="E900" i="1"/>
  <c r="D900" i="1" s="1"/>
  <c r="F900" i="1" s="1"/>
  <c r="E901" i="1"/>
  <c r="D901" i="1" s="1"/>
  <c r="F901" i="1" s="1"/>
  <c r="E902" i="1"/>
  <c r="D902" i="1" s="1"/>
  <c r="F902" i="1" s="1"/>
  <c r="E903" i="1"/>
  <c r="D903" i="1" s="1"/>
  <c r="F903" i="1" s="1"/>
  <c r="E904" i="1"/>
  <c r="D904" i="1" s="1"/>
  <c r="F904" i="1" s="1"/>
  <c r="E905" i="1"/>
  <c r="D905" i="1" s="1"/>
  <c r="F905" i="1" s="1"/>
  <c r="E906" i="1"/>
  <c r="D906" i="1" s="1"/>
  <c r="F906" i="1" s="1"/>
  <c r="E907" i="1"/>
  <c r="D907" i="1" s="1"/>
  <c r="F907" i="1" s="1"/>
  <c r="E908" i="1"/>
  <c r="D908" i="1" s="1"/>
  <c r="F908" i="1" s="1"/>
  <c r="E909" i="1"/>
  <c r="D909" i="1" s="1"/>
  <c r="F909" i="1" s="1"/>
  <c r="E910" i="1"/>
  <c r="D910" i="1" s="1"/>
  <c r="F910" i="1" s="1"/>
  <c r="E911" i="1"/>
  <c r="D911" i="1" s="1"/>
  <c r="F911" i="1" s="1"/>
  <c r="E912" i="1"/>
  <c r="D912" i="1" s="1"/>
  <c r="F912" i="1" s="1"/>
  <c r="E913" i="1"/>
  <c r="D913" i="1" s="1"/>
  <c r="F913" i="1" s="1"/>
  <c r="E914" i="1"/>
  <c r="D914" i="1" s="1"/>
  <c r="F914" i="1" s="1"/>
  <c r="E915" i="1"/>
  <c r="D915" i="1" s="1"/>
  <c r="F915" i="1" s="1"/>
  <c r="E916" i="1"/>
  <c r="D916" i="1" s="1"/>
  <c r="F916" i="1" s="1"/>
  <c r="E917" i="1"/>
  <c r="D917" i="1" s="1"/>
  <c r="F917" i="1" s="1"/>
  <c r="E918" i="1"/>
  <c r="D918" i="1" s="1"/>
  <c r="F918" i="1" s="1"/>
  <c r="E919" i="1"/>
  <c r="D919" i="1" s="1"/>
  <c r="F919" i="1" s="1"/>
  <c r="E920" i="1"/>
  <c r="D920" i="1" s="1"/>
  <c r="F920" i="1" s="1"/>
  <c r="E921" i="1"/>
  <c r="D921" i="1" s="1"/>
  <c r="F921" i="1" s="1"/>
  <c r="E922" i="1"/>
  <c r="D922" i="1" s="1"/>
  <c r="F922" i="1" s="1"/>
  <c r="E923" i="1"/>
  <c r="D923" i="1" s="1"/>
  <c r="F923" i="1" s="1"/>
  <c r="E924" i="1"/>
  <c r="D924" i="1" s="1"/>
  <c r="F924" i="1" s="1"/>
  <c r="E925" i="1"/>
  <c r="D925" i="1" s="1"/>
  <c r="F925" i="1" s="1"/>
  <c r="E926" i="1"/>
  <c r="D926" i="1" s="1"/>
  <c r="F926" i="1" s="1"/>
  <c r="E927" i="1"/>
  <c r="D927" i="1" s="1"/>
  <c r="F927" i="1" s="1"/>
  <c r="E928" i="1"/>
  <c r="D928" i="1" s="1"/>
  <c r="F928" i="1" s="1"/>
  <c r="E929" i="1"/>
  <c r="D929" i="1" s="1"/>
  <c r="F929" i="1" s="1"/>
  <c r="E930" i="1"/>
  <c r="D930" i="1" s="1"/>
  <c r="F930" i="1" s="1"/>
  <c r="E931" i="1"/>
  <c r="D931" i="1" s="1"/>
  <c r="F931" i="1" s="1"/>
  <c r="E932" i="1"/>
  <c r="D932" i="1" s="1"/>
  <c r="F932" i="1" s="1"/>
  <c r="E933" i="1"/>
  <c r="D933" i="1" s="1"/>
  <c r="F933" i="1" s="1"/>
  <c r="E934" i="1"/>
  <c r="D934" i="1" s="1"/>
  <c r="F934" i="1" s="1"/>
  <c r="E935" i="1"/>
  <c r="D935" i="1" s="1"/>
  <c r="F935" i="1" s="1"/>
  <c r="E936" i="1"/>
  <c r="D936" i="1" s="1"/>
  <c r="F936" i="1" s="1"/>
  <c r="E937" i="1"/>
  <c r="D937" i="1" s="1"/>
  <c r="F937" i="1" s="1"/>
  <c r="E938" i="1"/>
  <c r="D938" i="1" s="1"/>
  <c r="F938" i="1" s="1"/>
  <c r="E939" i="1"/>
  <c r="D939" i="1" s="1"/>
  <c r="F939" i="1" s="1"/>
  <c r="E940" i="1"/>
  <c r="D940" i="1" s="1"/>
  <c r="F940" i="1" s="1"/>
  <c r="E941" i="1"/>
  <c r="D941" i="1" s="1"/>
  <c r="F941" i="1" s="1"/>
  <c r="E942" i="1"/>
  <c r="D942" i="1" s="1"/>
  <c r="F942" i="1" s="1"/>
  <c r="E943" i="1"/>
  <c r="D943" i="1" s="1"/>
  <c r="F943" i="1" s="1"/>
  <c r="E944" i="1"/>
  <c r="D944" i="1" s="1"/>
  <c r="F944" i="1" s="1"/>
  <c r="E945" i="1"/>
  <c r="D945" i="1" s="1"/>
  <c r="F945" i="1" s="1"/>
  <c r="E946" i="1"/>
  <c r="D946" i="1" s="1"/>
  <c r="F946" i="1" s="1"/>
  <c r="E947" i="1"/>
  <c r="D947" i="1" s="1"/>
  <c r="F947" i="1" s="1"/>
  <c r="E948" i="1"/>
  <c r="D948" i="1" s="1"/>
  <c r="F948" i="1" s="1"/>
  <c r="E949" i="1"/>
  <c r="D949" i="1" s="1"/>
  <c r="F949" i="1" s="1"/>
  <c r="E950" i="1"/>
  <c r="D950" i="1" s="1"/>
  <c r="F950" i="1" s="1"/>
  <c r="E951" i="1"/>
  <c r="D951" i="1" s="1"/>
  <c r="F951" i="1" s="1"/>
  <c r="E952" i="1"/>
  <c r="D952" i="1" s="1"/>
  <c r="F952" i="1" s="1"/>
  <c r="E953" i="1"/>
  <c r="D953" i="1" s="1"/>
  <c r="F953" i="1" s="1"/>
  <c r="E954" i="1"/>
  <c r="D954" i="1" s="1"/>
  <c r="F954" i="1" s="1"/>
  <c r="E955" i="1"/>
  <c r="D955" i="1" s="1"/>
  <c r="F955" i="1" s="1"/>
  <c r="E956" i="1"/>
  <c r="D956" i="1" s="1"/>
  <c r="F956" i="1" s="1"/>
  <c r="E957" i="1"/>
  <c r="D957" i="1" s="1"/>
  <c r="F957" i="1" s="1"/>
  <c r="E958" i="1"/>
  <c r="D958" i="1" s="1"/>
  <c r="F958" i="1" s="1"/>
  <c r="E959" i="1"/>
  <c r="D959" i="1" s="1"/>
  <c r="F959" i="1" s="1"/>
  <c r="E960" i="1"/>
  <c r="D960" i="1" s="1"/>
  <c r="F960" i="1" s="1"/>
  <c r="E961" i="1"/>
  <c r="D961" i="1" s="1"/>
  <c r="F961" i="1" s="1"/>
  <c r="E962" i="1"/>
  <c r="D962" i="1" s="1"/>
  <c r="F962" i="1" s="1"/>
  <c r="E963" i="1"/>
  <c r="D963" i="1" s="1"/>
  <c r="F963" i="1" s="1"/>
  <c r="E964" i="1"/>
  <c r="D964" i="1" s="1"/>
  <c r="F964" i="1" s="1"/>
  <c r="E965" i="1"/>
  <c r="D965" i="1" s="1"/>
  <c r="F965" i="1" s="1"/>
  <c r="E966" i="1"/>
  <c r="D966" i="1" s="1"/>
  <c r="F966" i="1" s="1"/>
  <c r="E967" i="1"/>
  <c r="D967" i="1" s="1"/>
  <c r="F967" i="1" s="1"/>
  <c r="E968" i="1"/>
  <c r="D968" i="1" s="1"/>
  <c r="F968" i="1" s="1"/>
  <c r="E969" i="1"/>
  <c r="D969" i="1" s="1"/>
  <c r="F969" i="1" s="1"/>
  <c r="E970" i="1"/>
  <c r="D970" i="1" s="1"/>
  <c r="F970" i="1" s="1"/>
  <c r="E971" i="1"/>
  <c r="D971" i="1" s="1"/>
  <c r="F971" i="1" s="1"/>
  <c r="E972" i="1"/>
  <c r="D972" i="1" s="1"/>
  <c r="F972" i="1" s="1"/>
  <c r="E973" i="1"/>
  <c r="D973" i="1" s="1"/>
  <c r="F973" i="1" s="1"/>
  <c r="E974" i="1"/>
  <c r="D974" i="1" s="1"/>
  <c r="F974" i="1" s="1"/>
  <c r="E975" i="1"/>
  <c r="D975" i="1" s="1"/>
  <c r="F975" i="1" s="1"/>
  <c r="E976" i="1"/>
  <c r="D976" i="1" s="1"/>
  <c r="F976" i="1" s="1"/>
  <c r="E977" i="1"/>
  <c r="D977" i="1" s="1"/>
  <c r="F977" i="1" s="1"/>
  <c r="E978" i="1"/>
  <c r="D978" i="1" s="1"/>
  <c r="F978" i="1" s="1"/>
  <c r="E979" i="1"/>
  <c r="D979" i="1" s="1"/>
  <c r="F979" i="1" s="1"/>
  <c r="E980" i="1"/>
  <c r="D980" i="1" s="1"/>
  <c r="F980" i="1" s="1"/>
  <c r="E981" i="1"/>
  <c r="D981" i="1" s="1"/>
  <c r="F981" i="1" s="1"/>
  <c r="E982" i="1"/>
  <c r="D982" i="1" s="1"/>
  <c r="F982" i="1" s="1"/>
  <c r="E983" i="1"/>
  <c r="D983" i="1" s="1"/>
  <c r="F983" i="1" s="1"/>
  <c r="E984" i="1"/>
  <c r="D984" i="1" s="1"/>
  <c r="F984" i="1" s="1"/>
  <c r="E985" i="1"/>
  <c r="D985" i="1" s="1"/>
  <c r="F985" i="1" s="1"/>
  <c r="E986" i="1"/>
  <c r="D986" i="1" s="1"/>
  <c r="F986" i="1" s="1"/>
  <c r="E987" i="1"/>
  <c r="D987" i="1" s="1"/>
  <c r="F987" i="1" s="1"/>
  <c r="E988" i="1"/>
  <c r="D988" i="1" s="1"/>
  <c r="F988" i="1" s="1"/>
  <c r="E989" i="1"/>
  <c r="D989" i="1" s="1"/>
  <c r="F989" i="1" s="1"/>
  <c r="E990" i="1"/>
  <c r="D990" i="1" s="1"/>
  <c r="F990" i="1" s="1"/>
  <c r="E991" i="1"/>
  <c r="D991" i="1" s="1"/>
  <c r="F991" i="1" s="1"/>
  <c r="E992" i="1"/>
  <c r="D992" i="1" s="1"/>
  <c r="F992" i="1" s="1"/>
  <c r="E993" i="1"/>
  <c r="D993" i="1" s="1"/>
  <c r="F993" i="1" s="1"/>
  <c r="E994" i="1"/>
  <c r="D994" i="1" s="1"/>
  <c r="F994" i="1" s="1"/>
  <c r="E995" i="1"/>
  <c r="D995" i="1" s="1"/>
  <c r="F995" i="1" s="1"/>
  <c r="E996" i="1"/>
  <c r="D996" i="1" s="1"/>
  <c r="F996" i="1" s="1"/>
  <c r="E997" i="1"/>
  <c r="D997" i="1" s="1"/>
  <c r="F997" i="1" s="1"/>
  <c r="E998" i="1"/>
  <c r="D998" i="1" s="1"/>
  <c r="F998" i="1" s="1"/>
  <c r="E999" i="1"/>
  <c r="D999" i="1" s="1"/>
  <c r="F999" i="1" s="1"/>
  <c r="E1000" i="1"/>
  <c r="D1000" i="1" s="1"/>
  <c r="F1000" i="1" s="1"/>
  <c r="E1001" i="1"/>
  <c r="D1001" i="1" s="1"/>
  <c r="F1001" i="1" s="1"/>
  <c r="E1002" i="1"/>
  <c r="D1002" i="1" s="1"/>
  <c r="F1002" i="1" s="1"/>
  <c r="E1003" i="1"/>
  <c r="D1003" i="1" s="1"/>
  <c r="F1003" i="1" s="1"/>
  <c r="E1004" i="1"/>
  <c r="D1004" i="1" s="1"/>
  <c r="F1004" i="1" s="1"/>
  <c r="E1005" i="1"/>
  <c r="D1005" i="1" s="1"/>
  <c r="F1005" i="1" s="1"/>
  <c r="E1006" i="1"/>
  <c r="D1006" i="1" s="1"/>
  <c r="F1006" i="1" s="1"/>
  <c r="E1007" i="1"/>
  <c r="D1007" i="1" s="1"/>
  <c r="F1007" i="1" s="1"/>
  <c r="E1008" i="1"/>
  <c r="D1008" i="1" s="1"/>
  <c r="F1008" i="1" s="1"/>
  <c r="E1009" i="1"/>
  <c r="D1009" i="1" s="1"/>
  <c r="F1009" i="1" s="1"/>
  <c r="E1010" i="1"/>
  <c r="D1010" i="1" s="1"/>
  <c r="F1010" i="1" s="1"/>
  <c r="E1011" i="1"/>
  <c r="D1011" i="1" s="1"/>
  <c r="F1011" i="1" s="1"/>
  <c r="E1012" i="1"/>
  <c r="D1012" i="1" s="1"/>
  <c r="F1012" i="1" s="1"/>
  <c r="E1013" i="1"/>
  <c r="D1013" i="1" s="1"/>
  <c r="F1013" i="1" s="1"/>
  <c r="E1014" i="1"/>
  <c r="D1014" i="1" s="1"/>
  <c r="F1014" i="1" s="1"/>
  <c r="E1015" i="1"/>
  <c r="D1015" i="1" s="1"/>
  <c r="F1015" i="1" s="1"/>
  <c r="E1016" i="1"/>
  <c r="D1016" i="1" s="1"/>
  <c r="F1016" i="1" s="1"/>
  <c r="E1017" i="1"/>
  <c r="D1017" i="1" s="1"/>
  <c r="F1017" i="1" s="1"/>
  <c r="E1018" i="1"/>
  <c r="D1018" i="1" s="1"/>
  <c r="F1018" i="1" s="1"/>
  <c r="E1019" i="1"/>
  <c r="D1019" i="1" s="1"/>
  <c r="F1019" i="1" s="1"/>
  <c r="E1020" i="1"/>
  <c r="D1020" i="1" s="1"/>
  <c r="F1020" i="1" s="1"/>
  <c r="E1021" i="1"/>
  <c r="D1021" i="1" s="1"/>
  <c r="F1021" i="1" s="1"/>
  <c r="E1022" i="1"/>
  <c r="D1022" i="1" s="1"/>
  <c r="F1022" i="1" s="1"/>
  <c r="E1023" i="1"/>
  <c r="D1023" i="1" s="1"/>
  <c r="F1023" i="1" s="1"/>
  <c r="E1024" i="1"/>
  <c r="D1024" i="1" s="1"/>
  <c r="F1024" i="1" s="1"/>
  <c r="E1025" i="1"/>
  <c r="D1025" i="1" s="1"/>
  <c r="F1025" i="1" s="1"/>
  <c r="E1026" i="1"/>
  <c r="D1026" i="1" s="1"/>
  <c r="F1026" i="1" s="1"/>
  <c r="E1027" i="1"/>
  <c r="D1027" i="1" s="1"/>
  <c r="F1027" i="1" s="1"/>
  <c r="E1028" i="1"/>
  <c r="D1028" i="1" s="1"/>
  <c r="F1028" i="1" s="1"/>
  <c r="E1029" i="1"/>
  <c r="D1029" i="1" s="1"/>
  <c r="F1029" i="1" s="1"/>
  <c r="E1030" i="1"/>
  <c r="D1030" i="1" s="1"/>
  <c r="F1030" i="1" s="1"/>
  <c r="E1031" i="1"/>
  <c r="D1031" i="1" s="1"/>
  <c r="F1031" i="1" s="1"/>
  <c r="E1032" i="1"/>
  <c r="D1032" i="1" s="1"/>
  <c r="F1032" i="1" s="1"/>
  <c r="E1033" i="1"/>
  <c r="D1033" i="1" s="1"/>
  <c r="F1033" i="1" s="1"/>
  <c r="E1034" i="1"/>
  <c r="D1034" i="1" s="1"/>
  <c r="F1034" i="1" s="1"/>
  <c r="E1035" i="1"/>
  <c r="D1035" i="1" s="1"/>
  <c r="F1035" i="1" s="1"/>
  <c r="E1036" i="1"/>
  <c r="D1036" i="1" s="1"/>
  <c r="F1036" i="1" s="1"/>
  <c r="E1037" i="1"/>
  <c r="D1037" i="1" s="1"/>
  <c r="F1037" i="1" s="1"/>
  <c r="E1038" i="1"/>
  <c r="D1038" i="1" s="1"/>
  <c r="F1038" i="1" s="1"/>
  <c r="E1039" i="1"/>
  <c r="D1039" i="1" s="1"/>
  <c r="F1039" i="1" s="1"/>
  <c r="E1040" i="1"/>
  <c r="D1040" i="1" s="1"/>
  <c r="F1040" i="1" s="1"/>
  <c r="E1041" i="1"/>
  <c r="D1041" i="1" s="1"/>
  <c r="F1041" i="1" s="1"/>
  <c r="E1042" i="1"/>
  <c r="D1042" i="1" s="1"/>
  <c r="F1042" i="1" s="1"/>
  <c r="E1043" i="1"/>
  <c r="D1043" i="1" s="1"/>
  <c r="F1043" i="1" s="1"/>
  <c r="E1044" i="1"/>
  <c r="D1044" i="1" s="1"/>
  <c r="F1044" i="1" s="1"/>
  <c r="E1045" i="1"/>
  <c r="D1045" i="1" s="1"/>
  <c r="F1045" i="1" s="1"/>
  <c r="E1046" i="1"/>
  <c r="D1046" i="1" s="1"/>
  <c r="F1046" i="1" s="1"/>
  <c r="E1047" i="1"/>
  <c r="D1047" i="1" s="1"/>
  <c r="F1047" i="1" s="1"/>
  <c r="E1048" i="1"/>
  <c r="D1048" i="1" s="1"/>
  <c r="F1048" i="1" s="1"/>
  <c r="E1049" i="1"/>
  <c r="D1049" i="1" s="1"/>
  <c r="F1049" i="1" s="1"/>
  <c r="E1050" i="1"/>
  <c r="D1050" i="1" s="1"/>
  <c r="F1050" i="1" s="1"/>
  <c r="E1051" i="1"/>
  <c r="D1051" i="1" s="1"/>
  <c r="F1051" i="1" s="1"/>
  <c r="E1052" i="1"/>
  <c r="D1052" i="1" s="1"/>
  <c r="F1052" i="1" s="1"/>
  <c r="E1053" i="1"/>
  <c r="D1053" i="1" s="1"/>
  <c r="F1053" i="1" s="1"/>
  <c r="E1054" i="1"/>
  <c r="D1054" i="1" s="1"/>
  <c r="F1054" i="1" s="1"/>
  <c r="E1055" i="1"/>
  <c r="D1055" i="1" s="1"/>
  <c r="F1055" i="1" s="1"/>
  <c r="E1056" i="1"/>
  <c r="D1056" i="1" s="1"/>
  <c r="F1056" i="1" s="1"/>
  <c r="E1057" i="1"/>
  <c r="D1057" i="1" s="1"/>
  <c r="F1057" i="1" s="1"/>
  <c r="E1058" i="1"/>
  <c r="D1058" i="1" s="1"/>
  <c r="F1058" i="1" s="1"/>
  <c r="E1059" i="1"/>
  <c r="D1059" i="1" s="1"/>
  <c r="F1059" i="1" s="1"/>
  <c r="E1060" i="1"/>
  <c r="D1060" i="1" s="1"/>
  <c r="F1060" i="1" s="1"/>
  <c r="E1061" i="1"/>
  <c r="D1061" i="1" s="1"/>
  <c r="F1061" i="1" s="1"/>
  <c r="E1062" i="1"/>
  <c r="D1062" i="1" s="1"/>
  <c r="F1062" i="1" s="1"/>
  <c r="E1063" i="1"/>
  <c r="D1063" i="1" s="1"/>
  <c r="F1063" i="1" s="1"/>
  <c r="E1064" i="1"/>
  <c r="D1064" i="1" s="1"/>
  <c r="F1064" i="1" s="1"/>
  <c r="E1065" i="1"/>
  <c r="D1065" i="1" s="1"/>
  <c r="F1065" i="1" s="1"/>
  <c r="E1066" i="1"/>
  <c r="D1066" i="1" s="1"/>
  <c r="F1066" i="1" s="1"/>
  <c r="E1067" i="1"/>
  <c r="D1067" i="1" s="1"/>
  <c r="F1067" i="1" s="1"/>
  <c r="E1068" i="1"/>
  <c r="D1068" i="1" s="1"/>
  <c r="F1068" i="1" s="1"/>
  <c r="E1069" i="1"/>
  <c r="D1069" i="1" s="1"/>
  <c r="F1069" i="1" s="1"/>
  <c r="E1070" i="1"/>
  <c r="D1070" i="1" s="1"/>
  <c r="F1070" i="1" s="1"/>
  <c r="E1071" i="1"/>
  <c r="D1071" i="1" s="1"/>
  <c r="F1071" i="1" s="1"/>
  <c r="E1072" i="1"/>
  <c r="D1072" i="1" s="1"/>
  <c r="F1072" i="1" s="1"/>
  <c r="E1073" i="1"/>
  <c r="D1073" i="1" s="1"/>
  <c r="F1073" i="1" s="1"/>
  <c r="E1074" i="1"/>
  <c r="D1074" i="1" s="1"/>
  <c r="F1074" i="1" s="1"/>
  <c r="E1075" i="1"/>
  <c r="D1075" i="1" s="1"/>
  <c r="F1075" i="1" s="1"/>
  <c r="E1076" i="1"/>
  <c r="D1076" i="1" s="1"/>
  <c r="F1076" i="1" s="1"/>
  <c r="E1077" i="1"/>
  <c r="D1077" i="1" s="1"/>
  <c r="F1077" i="1" s="1"/>
  <c r="E1078" i="1"/>
  <c r="D1078" i="1" s="1"/>
  <c r="F1078" i="1" s="1"/>
  <c r="E1079" i="1"/>
  <c r="D1079" i="1" s="1"/>
  <c r="F1079" i="1" s="1"/>
  <c r="E1080" i="1"/>
  <c r="D1080" i="1" s="1"/>
  <c r="F1080" i="1" s="1"/>
  <c r="E1081" i="1"/>
  <c r="D1081" i="1" s="1"/>
  <c r="F1081" i="1" s="1"/>
  <c r="E1082" i="1"/>
  <c r="D1082" i="1" s="1"/>
  <c r="F1082" i="1" s="1"/>
  <c r="E1083" i="1"/>
  <c r="D1083" i="1" s="1"/>
  <c r="F1083" i="1" s="1"/>
  <c r="E1084" i="1"/>
  <c r="D1084" i="1" s="1"/>
  <c r="F1084" i="1" s="1"/>
  <c r="E1085" i="1"/>
  <c r="D1085" i="1" s="1"/>
  <c r="F1085" i="1" s="1"/>
  <c r="E1086" i="1"/>
  <c r="D1086" i="1" s="1"/>
  <c r="F1086" i="1" s="1"/>
  <c r="E1087" i="1"/>
  <c r="D1087" i="1" s="1"/>
  <c r="F1087" i="1" s="1"/>
  <c r="E1088" i="1"/>
  <c r="D1088" i="1" s="1"/>
  <c r="F1088" i="1" s="1"/>
  <c r="E1089" i="1"/>
  <c r="D1089" i="1" s="1"/>
  <c r="F1089" i="1" s="1"/>
  <c r="E1090" i="1"/>
  <c r="D1090" i="1" s="1"/>
  <c r="F1090" i="1" s="1"/>
  <c r="E1091" i="1"/>
  <c r="D1091" i="1" s="1"/>
  <c r="F1091" i="1" s="1"/>
  <c r="E1092" i="1"/>
  <c r="D1092" i="1" s="1"/>
  <c r="F1092" i="1" s="1"/>
  <c r="E1093" i="1"/>
  <c r="D1093" i="1" s="1"/>
  <c r="F1093" i="1" s="1"/>
  <c r="E1094" i="1"/>
  <c r="D1094" i="1" s="1"/>
  <c r="F1094" i="1" s="1"/>
  <c r="E1095" i="1"/>
  <c r="D1095" i="1" s="1"/>
  <c r="F1095" i="1" s="1"/>
  <c r="E1096" i="1"/>
  <c r="D1096" i="1" s="1"/>
  <c r="F1096" i="1" s="1"/>
  <c r="E1097" i="1"/>
  <c r="D1097" i="1" s="1"/>
  <c r="F1097" i="1" s="1"/>
  <c r="E1098" i="1"/>
  <c r="D1098" i="1" s="1"/>
  <c r="F1098" i="1" s="1"/>
  <c r="E1099" i="1"/>
  <c r="D1099" i="1" s="1"/>
  <c r="F1099" i="1" s="1"/>
  <c r="E1100" i="1"/>
  <c r="D1100" i="1" s="1"/>
  <c r="F1100" i="1" s="1"/>
  <c r="E1101" i="1"/>
  <c r="D1101" i="1" s="1"/>
  <c r="F1101" i="1" s="1"/>
  <c r="E1102" i="1"/>
  <c r="D1102" i="1" s="1"/>
  <c r="F1102" i="1" s="1"/>
  <c r="E1103" i="1"/>
  <c r="D1103" i="1" s="1"/>
  <c r="F1103" i="1" s="1"/>
  <c r="E1104" i="1"/>
  <c r="D1104" i="1" s="1"/>
  <c r="F1104" i="1" s="1"/>
  <c r="E1105" i="1"/>
  <c r="D1105" i="1" s="1"/>
  <c r="F1105" i="1" s="1"/>
  <c r="E1106" i="1"/>
  <c r="D1106" i="1" s="1"/>
  <c r="F1106" i="1" s="1"/>
  <c r="E1107" i="1"/>
  <c r="D1107" i="1" s="1"/>
  <c r="F1107" i="1" s="1"/>
  <c r="E1108" i="1"/>
  <c r="D1108" i="1" s="1"/>
  <c r="F1108" i="1" s="1"/>
  <c r="E1109" i="1"/>
  <c r="D1109" i="1" s="1"/>
  <c r="F1109" i="1" s="1"/>
  <c r="E1110" i="1"/>
  <c r="D1110" i="1" s="1"/>
  <c r="F1110" i="1" s="1"/>
  <c r="E1111" i="1"/>
  <c r="D1111" i="1" s="1"/>
  <c r="F1111" i="1" s="1"/>
  <c r="E1112" i="1"/>
  <c r="D1112" i="1" s="1"/>
  <c r="F1112" i="1" s="1"/>
  <c r="E1113" i="1"/>
  <c r="D1113" i="1" s="1"/>
  <c r="F1113" i="1" s="1"/>
  <c r="E1114" i="1"/>
  <c r="D1114" i="1" s="1"/>
  <c r="F1114" i="1" s="1"/>
  <c r="E1115" i="1"/>
  <c r="D1115" i="1" s="1"/>
  <c r="F1115" i="1" s="1"/>
  <c r="E1116" i="1"/>
  <c r="D1116" i="1" s="1"/>
  <c r="F1116" i="1" s="1"/>
  <c r="E1117" i="1"/>
  <c r="D1117" i="1" s="1"/>
  <c r="F1117" i="1" s="1"/>
  <c r="E1118" i="1"/>
  <c r="D1118" i="1" s="1"/>
  <c r="F1118" i="1" s="1"/>
  <c r="E1119" i="1"/>
  <c r="D1119" i="1" s="1"/>
  <c r="F1119" i="1" s="1"/>
  <c r="E1120" i="1"/>
  <c r="D1120" i="1" s="1"/>
  <c r="F1120" i="1" s="1"/>
  <c r="E1121" i="1"/>
  <c r="D1121" i="1" s="1"/>
  <c r="F1121" i="1" s="1"/>
  <c r="E1122" i="1"/>
  <c r="D1122" i="1" s="1"/>
  <c r="F1122" i="1" s="1"/>
  <c r="E1123" i="1"/>
  <c r="D1123" i="1" s="1"/>
  <c r="F1123" i="1" s="1"/>
  <c r="E1124" i="1"/>
  <c r="D1124" i="1" s="1"/>
  <c r="F1124" i="1" s="1"/>
  <c r="E1125" i="1"/>
  <c r="D1125" i="1" s="1"/>
  <c r="F1125" i="1" s="1"/>
  <c r="E1126" i="1"/>
  <c r="D1126" i="1" s="1"/>
  <c r="F1126" i="1" s="1"/>
  <c r="E1127" i="1"/>
  <c r="D1127" i="1" s="1"/>
  <c r="F1127" i="1" s="1"/>
  <c r="E1128" i="1"/>
  <c r="D1128" i="1" s="1"/>
  <c r="F1128" i="1" s="1"/>
  <c r="E1129" i="1"/>
  <c r="D1129" i="1" s="1"/>
  <c r="F1129" i="1" s="1"/>
  <c r="E1130" i="1"/>
  <c r="D1130" i="1" s="1"/>
  <c r="F1130" i="1" s="1"/>
  <c r="E1131" i="1"/>
  <c r="D1131" i="1" s="1"/>
  <c r="F1131" i="1" s="1"/>
  <c r="E1132" i="1"/>
  <c r="D1132" i="1" s="1"/>
  <c r="F1132" i="1" s="1"/>
  <c r="E1133" i="1"/>
  <c r="D1133" i="1" s="1"/>
  <c r="F1133" i="1" s="1"/>
  <c r="E1134" i="1"/>
  <c r="D1134" i="1" s="1"/>
  <c r="F1134" i="1" s="1"/>
  <c r="E1135" i="1"/>
  <c r="D1135" i="1" s="1"/>
  <c r="F1135" i="1" s="1"/>
  <c r="E1136" i="1"/>
  <c r="D1136" i="1" s="1"/>
  <c r="F1136" i="1" s="1"/>
  <c r="E1137" i="1"/>
  <c r="D1137" i="1" s="1"/>
  <c r="F1137" i="1" s="1"/>
  <c r="E1138" i="1"/>
  <c r="D1138" i="1" s="1"/>
  <c r="F1138" i="1" s="1"/>
  <c r="E1139" i="1"/>
  <c r="D1139" i="1" s="1"/>
  <c r="F1139" i="1" s="1"/>
  <c r="E1140" i="1"/>
  <c r="D1140" i="1" s="1"/>
  <c r="F1140" i="1" s="1"/>
  <c r="E1141" i="1"/>
  <c r="D1141" i="1" s="1"/>
  <c r="F1141" i="1" s="1"/>
  <c r="E1142" i="1"/>
  <c r="D1142" i="1" s="1"/>
  <c r="F1142" i="1" s="1"/>
  <c r="E1143" i="1"/>
  <c r="D1143" i="1" s="1"/>
  <c r="F1143" i="1" s="1"/>
  <c r="E1144" i="1"/>
  <c r="D1144" i="1" s="1"/>
  <c r="F1144" i="1" s="1"/>
  <c r="E1145" i="1"/>
  <c r="D1145" i="1" s="1"/>
  <c r="F1145" i="1" s="1"/>
  <c r="E1146" i="1"/>
  <c r="D1146" i="1" s="1"/>
  <c r="F1146" i="1" s="1"/>
  <c r="E1147" i="1"/>
  <c r="D1147" i="1" s="1"/>
  <c r="F1147" i="1" s="1"/>
  <c r="E1148" i="1"/>
  <c r="D1148" i="1" s="1"/>
  <c r="F1148" i="1" s="1"/>
  <c r="E1149" i="1"/>
  <c r="D1149" i="1" s="1"/>
  <c r="F1149" i="1" s="1"/>
  <c r="E1150" i="1"/>
  <c r="D1150" i="1" s="1"/>
  <c r="F1150" i="1" s="1"/>
  <c r="E1151" i="1"/>
  <c r="D1151" i="1" s="1"/>
  <c r="F1151" i="1" s="1"/>
  <c r="E1152" i="1"/>
  <c r="D1152" i="1" s="1"/>
  <c r="F1152" i="1" s="1"/>
  <c r="E1153" i="1"/>
  <c r="D1153" i="1" s="1"/>
  <c r="F1153" i="1" s="1"/>
  <c r="E1154" i="1"/>
  <c r="D1154" i="1" s="1"/>
  <c r="F1154" i="1" s="1"/>
  <c r="E1155" i="1"/>
  <c r="D1155" i="1" s="1"/>
  <c r="F1155" i="1" s="1"/>
  <c r="E1156" i="1"/>
  <c r="D1156" i="1" s="1"/>
  <c r="F1156" i="1" s="1"/>
  <c r="E1157" i="1"/>
  <c r="D1157" i="1" s="1"/>
  <c r="F1157" i="1" s="1"/>
  <c r="E1158" i="1"/>
  <c r="D1158" i="1" s="1"/>
  <c r="F1158" i="1" s="1"/>
  <c r="E1159" i="1"/>
  <c r="D1159" i="1" s="1"/>
  <c r="F1159" i="1" s="1"/>
  <c r="E1160" i="1"/>
  <c r="D1160" i="1" s="1"/>
  <c r="F1160" i="1" s="1"/>
  <c r="E1161" i="1"/>
  <c r="D1161" i="1" s="1"/>
  <c r="F1161" i="1" s="1"/>
  <c r="E1162" i="1"/>
  <c r="D1162" i="1" s="1"/>
  <c r="F1162" i="1" s="1"/>
  <c r="E1163" i="1"/>
  <c r="D1163" i="1" s="1"/>
  <c r="F1163" i="1" s="1"/>
  <c r="E1164" i="1"/>
  <c r="D1164" i="1" s="1"/>
  <c r="F1164" i="1" s="1"/>
  <c r="E1165" i="1"/>
  <c r="D1165" i="1" s="1"/>
  <c r="F1165" i="1" s="1"/>
  <c r="E1166" i="1"/>
  <c r="D1166" i="1" s="1"/>
  <c r="F1166" i="1" s="1"/>
  <c r="E1167" i="1"/>
  <c r="D1167" i="1" s="1"/>
  <c r="F1167" i="1" s="1"/>
  <c r="E1168" i="1"/>
  <c r="D1168" i="1" s="1"/>
  <c r="F1168" i="1" s="1"/>
  <c r="E1169" i="1"/>
  <c r="D1169" i="1" s="1"/>
  <c r="F1169" i="1" s="1"/>
  <c r="E1170" i="1"/>
  <c r="D1170" i="1" s="1"/>
  <c r="F1170" i="1" s="1"/>
  <c r="E1171" i="1"/>
  <c r="D1171" i="1" s="1"/>
  <c r="F1171" i="1" s="1"/>
  <c r="E1172" i="1"/>
  <c r="D1172" i="1" s="1"/>
  <c r="F1172" i="1" s="1"/>
  <c r="E1173" i="1"/>
  <c r="D1173" i="1" s="1"/>
  <c r="F1173" i="1" s="1"/>
  <c r="E1174" i="1"/>
  <c r="D1174" i="1" s="1"/>
  <c r="F1174" i="1" s="1"/>
  <c r="E1175" i="1"/>
  <c r="D1175" i="1" s="1"/>
  <c r="F1175" i="1" s="1"/>
  <c r="E1176" i="1"/>
  <c r="D1176" i="1" s="1"/>
  <c r="F1176" i="1" s="1"/>
  <c r="E1177" i="1"/>
  <c r="D1177" i="1" s="1"/>
  <c r="F1177" i="1" s="1"/>
  <c r="E1178" i="1"/>
  <c r="D1178" i="1" s="1"/>
  <c r="F1178" i="1" s="1"/>
  <c r="E1179" i="1"/>
  <c r="D1179" i="1" s="1"/>
  <c r="F1179" i="1" s="1"/>
  <c r="E1180" i="1"/>
  <c r="D1180" i="1" s="1"/>
  <c r="F1180" i="1" s="1"/>
  <c r="E1181" i="1"/>
  <c r="D1181" i="1" s="1"/>
  <c r="F1181" i="1" s="1"/>
  <c r="E1182" i="1"/>
  <c r="D1182" i="1" s="1"/>
  <c r="F1182" i="1" s="1"/>
  <c r="E1183" i="1"/>
  <c r="D1183" i="1" s="1"/>
  <c r="F1183" i="1" s="1"/>
  <c r="E1184" i="1"/>
  <c r="D1184" i="1" s="1"/>
  <c r="F1184" i="1" s="1"/>
  <c r="E1185" i="1"/>
  <c r="D1185" i="1" s="1"/>
  <c r="F1185" i="1" s="1"/>
  <c r="E1186" i="1"/>
  <c r="D1186" i="1" s="1"/>
  <c r="F1186" i="1" s="1"/>
  <c r="E1187" i="1"/>
  <c r="D1187" i="1" s="1"/>
  <c r="F1187" i="1" s="1"/>
  <c r="E1188" i="1"/>
  <c r="D1188" i="1" s="1"/>
  <c r="F1188" i="1" s="1"/>
  <c r="E1189" i="1"/>
  <c r="D1189" i="1" s="1"/>
  <c r="F1189" i="1" s="1"/>
  <c r="E1190" i="1"/>
  <c r="D1190" i="1" s="1"/>
  <c r="F1190" i="1" s="1"/>
  <c r="E1191" i="1"/>
  <c r="D1191" i="1" s="1"/>
  <c r="F1191" i="1" s="1"/>
  <c r="E1192" i="1"/>
  <c r="D1192" i="1" s="1"/>
  <c r="F1192" i="1" s="1"/>
  <c r="E1193" i="1"/>
  <c r="D1193" i="1" s="1"/>
  <c r="F1193" i="1" s="1"/>
  <c r="E1194" i="1"/>
  <c r="D1194" i="1" s="1"/>
  <c r="F1194" i="1" s="1"/>
  <c r="E1195" i="1"/>
  <c r="D1195" i="1" s="1"/>
  <c r="F1195" i="1" s="1"/>
  <c r="E1196" i="1"/>
  <c r="D1196" i="1" s="1"/>
  <c r="F1196" i="1" s="1"/>
  <c r="E1197" i="1"/>
  <c r="D1197" i="1" s="1"/>
  <c r="F1197" i="1" s="1"/>
  <c r="E1198" i="1"/>
  <c r="D1198" i="1" s="1"/>
  <c r="F1198" i="1" s="1"/>
  <c r="E1199" i="1"/>
  <c r="D1199" i="1" s="1"/>
  <c r="F1199" i="1" s="1"/>
  <c r="E1200" i="1"/>
  <c r="D1200" i="1" s="1"/>
  <c r="F1200" i="1" s="1"/>
  <c r="E1201" i="1"/>
  <c r="D1201" i="1" s="1"/>
  <c r="F1201" i="1" s="1"/>
  <c r="E1202" i="1"/>
  <c r="D1202" i="1" s="1"/>
  <c r="F1202" i="1" s="1"/>
  <c r="E1203" i="1"/>
  <c r="D1203" i="1" s="1"/>
  <c r="F1203" i="1" s="1"/>
  <c r="E1204" i="1"/>
  <c r="D1204" i="1" s="1"/>
  <c r="F1204" i="1" s="1"/>
  <c r="E1205" i="1"/>
  <c r="D1205" i="1" s="1"/>
  <c r="F1205" i="1" s="1"/>
  <c r="E1206" i="1"/>
  <c r="D1206" i="1" s="1"/>
  <c r="F1206" i="1" s="1"/>
  <c r="E1207" i="1"/>
  <c r="D1207" i="1" s="1"/>
  <c r="F1207" i="1" s="1"/>
  <c r="E1208" i="1"/>
  <c r="D1208" i="1" s="1"/>
  <c r="F1208" i="1" s="1"/>
  <c r="E1209" i="1"/>
  <c r="D1209" i="1" s="1"/>
  <c r="F1209" i="1" s="1"/>
  <c r="E1210" i="1"/>
  <c r="D1210" i="1" s="1"/>
  <c r="F1210" i="1" s="1"/>
  <c r="E1211" i="1"/>
  <c r="D1211" i="1" s="1"/>
  <c r="F1211" i="1" s="1"/>
  <c r="E1212" i="1"/>
  <c r="D1212" i="1" s="1"/>
  <c r="F1212" i="1" s="1"/>
  <c r="E1213" i="1"/>
  <c r="D1213" i="1" s="1"/>
  <c r="F1213" i="1" s="1"/>
  <c r="E1214" i="1"/>
  <c r="D1214" i="1" s="1"/>
  <c r="F1214" i="1" s="1"/>
  <c r="E1215" i="1"/>
  <c r="D1215" i="1" s="1"/>
  <c r="F1215" i="1" s="1"/>
  <c r="E1216" i="1"/>
  <c r="D1216" i="1" s="1"/>
  <c r="F1216" i="1" s="1"/>
  <c r="E1217" i="1"/>
  <c r="D1217" i="1" s="1"/>
  <c r="F1217" i="1" s="1"/>
  <c r="E1218" i="1"/>
  <c r="D1218" i="1" s="1"/>
  <c r="F1218" i="1" s="1"/>
  <c r="E1219" i="1"/>
  <c r="D1219" i="1" s="1"/>
  <c r="F1219" i="1" s="1"/>
  <c r="E1220" i="1"/>
  <c r="D1220" i="1" s="1"/>
  <c r="F1220" i="1" s="1"/>
  <c r="E1221" i="1"/>
  <c r="D1221" i="1" s="1"/>
  <c r="F1221" i="1" s="1"/>
  <c r="E1222" i="1"/>
  <c r="D1222" i="1" s="1"/>
  <c r="F1222" i="1" s="1"/>
  <c r="E1223" i="1"/>
  <c r="D1223" i="1" s="1"/>
  <c r="F1223" i="1" s="1"/>
  <c r="E1224" i="1"/>
  <c r="D1224" i="1" s="1"/>
  <c r="F1224" i="1" s="1"/>
  <c r="E1225" i="1"/>
  <c r="D1225" i="1" s="1"/>
  <c r="F1225" i="1" s="1"/>
  <c r="E1226" i="1"/>
  <c r="D1226" i="1" s="1"/>
  <c r="F1226" i="1" s="1"/>
  <c r="E1227" i="1"/>
  <c r="D1227" i="1" s="1"/>
  <c r="F1227" i="1" s="1"/>
  <c r="E1228" i="1"/>
  <c r="D1228" i="1" s="1"/>
  <c r="F1228" i="1" s="1"/>
  <c r="E1229" i="1"/>
  <c r="D1229" i="1" s="1"/>
  <c r="F1229" i="1" s="1"/>
  <c r="E1230" i="1"/>
  <c r="D1230" i="1" s="1"/>
  <c r="F1230" i="1" s="1"/>
  <c r="E1231" i="1"/>
  <c r="D1231" i="1" s="1"/>
  <c r="F1231" i="1" s="1"/>
  <c r="E1232" i="1"/>
  <c r="D1232" i="1" s="1"/>
  <c r="F1232" i="1" s="1"/>
  <c r="E1233" i="1"/>
  <c r="D1233" i="1" s="1"/>
  <c r="F1233" i="1" s="1"/>
  <c r="E1234" i="1"/>
  <c r="D1234" i="1" s="1"/>
  <c r="F1234" i="1" s="1"/>
  <c r="E1235" i="1"/>
  <c r="D1235" i="1" s="1"/>
  <c r="F1235" i="1" s="1"/>
  <c r="E1236" i="1"/>
  <c r="D1236" i="1" s="1"/>
  <c r="F1236" i="1" s="1"/>
  <c r="E1237" i="1"/>
  <c r="D1237" i="1" s="1"/>
  <c r="F1237" i="1" s="1"/>
  <c r="E1238" i="1"/>
  <c r="D1238" i="1" s="1"/>
  <c r="F1238" i="1" s="1"/>
  <c r="E1239" i="1"/>
  <c r="D1239" i="1" s="1"/>
  <c r="F1239" i="1" s="1"/>
  <c r="E1240" i="1"/>
  <c r="D1240" i="1" s="1"/>
  <c r="F1240" i="1" s="1"/>
  <c r="E1241" i="1"/>
  <c r="D1241" i="1" s="1"/>
  <c r="F1241" i="1" s="1"/>
  <c r="E1242" i="1"/>
  <c r="D1242" i="1" s="1"/>
  <c r="F1242" i="1" s="1"/>
  <c r="E1243" i="1"/>
  <c r="D1243" i="1" s="1"/>
  <c r="F1243" i="1" s="1"/>
  <c r="E1244" i="1"/>
  <c r="D1244" i="1" s="1"/>
  <c r="F1244" i="1" s="1"/>
  <c r="E1245" i="1"/>
  <c r="D1245" i="1" s="1"/>
  <c r="F1245" i="1" s="1"/>
  <c r="E1246" i="1"/>
  <c r="D1246" i="1" s="1"/>
  <c r="F1246" i="1" s="1"/>
  <c r="E1247" i="1"/>
  <c r="D1247" i="1" s="1"/>
  <c r="F1247" i="1" s="1"/>
  <c r="E1248" i="1"/>
  <c r="D1248" i="1" s="1"/>
  <c r="F1248" i="1" s="1"/>
  <c r="E1249" i="1"/>
  <c r="D1249" i="1" s="1"/>
  <c r="F1249" i="1" s="1"/>
  <c r="E1250" i="1"/>
  <c r="D1250" i="1" s="1"/>
  <c r="F1250" i="1" s="1"/>
  <c r="E1251" i="1"/>
  <c r="D1251" i="1" s="1"/>
  <c r="F1251" i="1" s="1"/>
  <c r="E1252" i="1"/>
  <c r="D1252" i="1" s="1"/>
  <c r="F1252" i="1" s="1"/>
  <c r="E1253" i="1"/>
  <c r="D1253" i="1" s="1"/>
  <c r="F1253" i="1" s="1"/>
  <c r="E1254" i="1"/>
  <c r="D1254" i="1" s="1"/>
  <c r="F1254" i="1" s="1"/>
  <c r="E1255" i="1"/>
  <c r="D1255" i="1" s="1"/>
  <c r="F1255" i="1" s="1"/>
  <c r="E1256" i="1"/>
  <c r="D1256" i="1" s="1"/>
  <c r="F1256" i="1" s="1"/>
  <c r="E1257" i="1"/>
  <c r="D1257" i="1" s="1"/>
  <c r="F1257" i="1" s="1"/>
  <c r="E1258" i="1"/>
  <c r="D1258" i="1" s="1"/>
  <c r="F1258" i="1" s="1"/>
  <c r="E1259" i="1"/>
  <c r="D1259" i="1" s="1"/>
  <c r="F1259" i="1" s="1"/>
  <c r="E1260" i="1"/>
  <c r="D1260" i="1" s="1"/>
  <c r="F1260" i="1" s="1"/>
  <c r="E1261" i="1"/>
  <c r="D1261" i="1" s="1"/>
  <c r="F1261" i="1" s="1"/>
  <c r="E1262" i="1"/>
  <c r="D1262" i="1" s="1"/>
  <c r="F1262" i="1" s="1"/>
  <c r="E1263" i="1"/>
  <c r="D1263" i="1" s="1"/>
  <c r="F1263" i="1" s="1"/>
  <c r="E1264" i="1"/>
  <c r="D1264" i="1" s="1"/>
  <c r="F1264" i="1" s="1"/>
  <c r="E1265" i="1"/>
  <c r="D1265" i="1" s="1"/>
  <c r="F1265" i="1" s="1"/>
  <c r="E1266" i="1"/>
  <c r="D1266" i="1" s="1"/>
  <c r="F1266" i="1" s="1"/>
  <c r="E1267" i="1"/>
  <c r="D1267" i="1" s="1"/>
  <c r="F1267" i="1" s="1"/>
  <c r="E1268" i="1"/>
  <c r="D1268" i="1" s="1"/>
  <c r="F1268" i="1" s="1"/>
  <c r="E1269" i="1"/>
  <c r="D1269" i="1" s="1"/>
  <c r="F1269" i="1" s="1"/>
  <c r="E1270" i="1"/>
  <c r="D1270" i="1" s="1"/>
  <c r="F1270" i="1" s="1"/>
  <c r="E1271" i="1"/>
  <c r="D1271" i="1" s="1"/>
  <c r="F1271" i="1" s="1"/>
  <c r="E1272" i="1"/>
  <c r="D1272" i="1" s="1"/>
  <c r="F1272" i="1" s="1"/>
  <c r="E1273" i="1"/>
  <c r="D1273" i="1" s="1"/>
  <c r="F1273" i="1" s="1"/>
  <c r="E1274" i="1"/>
  <c r="D1274" i="1" s="1"/>
  <c r="F1274" i="1" s="1"/>
  <c r="E1275" i="1"/>
  <c r="D1275" i="1" s="1"/>
  <c r="F1275" i="1" s="1"/>
  <c r="E1276" i="1"/>
  <c r="D1276" i="1" s="1"/>
  <c r="F1276" i="1" s="1"/>
  <c r="E1277" i="1"/>
  <c r="D1277" i="1" s="1"/>
  <c r="F1277" i="1" s="1"/>
  <c r="E1278" i="1"/>
  <c r="D1278" i="1" s="1"/>
  <c r="F1278" i="1" s="1"/>
  <c r="E1279" i="1"/>
  <c r="D1279" i="1" s="1"/>
  <c r="F1279" i="1" s="1"/>
  <c r="E1280" i="1"/>
  <c r="D1280" i="1" s="1"/>
  <c r="F1280" i="1" s="1"/>
  <c r="E1281" i="1"/>
  <c r="D1281" i="1" s="1"/>
  <c r="F1281" i="1" s="1"/>
  <c r="E1282" i="1"/>
  <c r="D1282" i="1" s="1"/>
  <c r="F1282" i="1" s="1"/>
  <c r="E1283" i="1"/>
  <c r="D1283" i="1" s="1"/>
  <c r="F1283" i="1" s="1"/>
  <c r="E1284" i="1"/>
  <c r="D1284" i="1" s="1"/>
  <c r="F1284" i="1" s="1"/>
  <c r="E1285" i="1"/>
  <c r="D1285" i="1" s="1"/>
  <c r="F1285" i="1" s="1"/>
  <c r="E1286" i="1"/>
  <c r="D1286" i="1" s="1"/>
  <c r="F1286" i="1" s="1"/>
  <c r="E1287" i="1"/>
  <c r="D1287" i="1" s="1"/>
  <c r="F1287" i="1" s="1"/>
  <c r="E1288" i="1"/>
  <c r="D1288" i="1" s="1"/>
  <c r="F1288" i="1" s="1"/>
  <c r="E1289" i="1"/>
  <c r="D1289" i="1" s="1"/>
  <c r="F1289" i="1" s="1"/>
  <c r="E1290" i="1"/>
  <c r="D1290" i="1" s="1"/>
  <c r="F1290" i="1" s="1"/>
  <c r="E1291" i="1"/>
  <c r="D1291" i="1" s="1"/>
  <c r="F1291" i="1" s="1"/>
  <c r="E1292" i="1"/>
  <c r="D1292" i="1" s="1"/>
  <c r="F1292" i="1" s="1"/>
  <c r="E1293" i="1"/>
  <c r="D1293" i="1" s="1"/>
  <c r="F1293" i="1" s="1"/>
  <c r="E1294" i="1"/>
  <c r="D1294" i="1" s="1"/>
  <c r="F1294" i="1" s="1"/>
  <c r="E1295" i="1"/>
  <c r="D1295" i="1" s="1"/>
  <c r="F1295" i="1" s="1"/>
  <c r="E1296" i="1"/>
  <c r="D1296" i="1" s="1"/>
  <c r="F1296" i="1" s="1"/>
  <c r="E1297" i="1"/>
  <c r="D1297" i="1" s="1"/>
  <c r="F1297" i="1" s="1"/>
  <c r="E1298" i="1"/>
  <c r="D1298" i="1" s="1"/>
  <c r="F1298" i="1" s="1"/>
  <c r="E1299" i="1"/>
  <c r="D1299" i="1" s="1"/>
  <c r="F1299" i="1" s="1"/>
  <c r="E1300" i="1"/>
  <c r="D1300" i="1" s="1"/>
  <c r="F1300" i="1" s="1"/>
  <c r="E1301" i="1"/>
  <c r="D1301" i="1" s="1"/>
  <c r="F1301" i="1" s="1"/>
  <c r="E1302" i="1"/>
  <c r="D1302" i="1" s="1"/>
  <c r="F1302" i="1" s="1"/>
  <c r="E1303" i="1"/>
  <c r="D1303" i="1" s="1"/>
  <c r="F1303" i="1" s="1"/>
  <c r="E1304" i="1"/>
  <c r="D1304" i="1" s="1"/>
  <c r="F1304" i="1" s="1"/>
  <c r="E1305" i="1"/>
  <c r="D1305" i="1" s="1"/>
  <c r="F1305" i="1" s="1"/>
  <c r="E1306" i="1"/>
  <c r="D1306" i="1" s="1"/>
  <c r="F1306" i="1" s="1"/>
  <c r="E1307" i="1"/>
  <c r="D1307" i="1" s="1"/>
  <c r="F1307" i="1" s="1"/>
  <c r="E1308" i="1"/>
  <c r="D1308" i="1" s="1"/>
  <c r="F1308" i="1" s="1"/>
  <c r="E1309" i="1"/>
  <c r="D1309" i="1" s="1"/>
  <c r="F1309" i="1" s="1"/>
  <c r="E1310" i="1"/>
  <c r="D1310" i="1" s="1"/>
  <c r="F1310" i="1" s="1"/>
  <c r="E1311" i="1"/>
  <c r="D1311" i="1" s="1"/>
  <c r="F1311" i="1" s="1"/>
  <c r="E1312" i="1"/>
  <c r="D1312" i="1" s="1"/>
  <c r="F1312" i="1" s="1"/>
  <c r="E1313" i="1"/>
  <c r="D1313" i="1" s="1"/>
  <c r="F1313" i="1" s="1"/>
  <c r="E1314" i="1"/>
  <c r="D1314" i="1" s="1"/>
  <c r="F1314" i="1" s="1"/>
  <c r="E1315" i="1"/>
  <c r="D1315" i="1" s="1"/>
  <c r="F1315" i="1" s="1"/>
  <c r="E1316" i="1"/>
  <c r="D1316" i="1" s="1"/>
  <c r="F1316" i="1" s="1"/>
  <c r="E1317" i="1"/>
  <c r="D1317" i="1" s="1"/>
  <c r="F1317" i="1" s="1"/>
  <c r="E1318" i="1"/>
  <c r="D1318" i="1" s="1"/>
  <c r="F1318" i="1" s="1"/>
  <c r="E1319" i="1"/>
  <c r="D1319" i="1" s="1"/>
  <c r="F1319" i="1" s="1"/>
  <c r="E1320" i="1"/>
  <c r="D1320" i="1" s="1"/>
  <c r="F1320" i="1" s="1"/>
  <c r="E1321" i="1"/>
  <c r="D1321" i="1" s="1"/>
  <c r="F1321" i="1" s="1"/>
  <c r="E1322" i="1"/>
  <c r="D1322" i="1" s="1"/>
  <c r="F1322" i="1" s="1"/>
  <c r="E1323" i="1"/>
  <c r="D1323" i="1" s="1"/>
  <c r="F1323" i="1" s="1"/>
  <c r="E1324" i="1"/>
  <c r="D1324" i="1" s="1"/>
  <c r="F1324" i="1" s="1"/>
  <c r="E1325" i="1"/>
  <c r="D1325" i="1" s="1"/>
  <c r="F1325" i="1" s="1"/>
  <c r="E1326" i="1"/>
  <c r="D1326" i="1" s="1"/>
  <c r="F1326" i="1" s="1"/>
  <c r="E1327" i="1"/>
  <c r="D1327" i="1" s="1"/>
  <c r="F1327" i="1" s="1"/>
  <c r="E1328" i="1"/>
  <c r="D1328" i="1" s="1"/>
  <c r="F1328" i="1" s="1"/>
  <c r="E1329" i="1"/>
  <c r="D1329" i="1" s="1"/>
  <c r="F1329" i="1" s="1"/>
  <c r="E1330" i="1"/>
  <c r="D1330" i="1" s="1"/>
  <c r="F1330" i="1" s="1"/>
  <c r="E1331" i="1"/>
  <c r="D1331" i="1" s="1"/>
  <c r="F1331" i="1" s="1"/>
  <c r="E1332" i="1"/>
  <c r="D1332" i="1" s="1"/>
  <c r="F1332" i="1" s="1"/>
  <c r="E1333" i="1"/>
  <c r="D1333" i="1" s="1"/>
  <c r="F1333" i="1" s="1"/>
  <c r="E1334" i="1"/>
  <c r="D1334" i="1" s="1"/>
  <c r="F1334" i="1" s="1"/>
  <c r="E1335" i="1"/>
  <c r="D1335" i="1" s="1"/>
  <c r="F1335" i="1" s="1"/>
  <c r="E1336" i="1"/>
  <c r="D1336" i="1" s="1"/>
  <c r="F1336" i="1" s="1"/>
  <c r="E1337" i="1"/>
  <c r="D1337" i="1" s="1"/>
  <c r="F1337" i="1" s="1"/>
  <c r="E1338" i="1"/>
  <c r="D1338" i="1" s="1"/>
  <c r="F1338" i="1" s="1"/>
  <c r="E1339" i="1"/>
  <c r="D1339" i="1" s="1"/>
  <c r="F1339" i="1" s="1"/>
  <c r="E1340" i="1"/>
  <c r="D1340" i="1" s="1"/>
  <c r="F1340" i="1" s="1"/>
  <c r="E1341" i="1"/>
  <c r="D1341" i="1" s="1"/>
  <c r="F1341" i="1" s="1"/>
  <c r="E1342" i="1"/>
  <c r="D1342" i="1" s="1"/>
  <c r="F1342" i="1" s="1"/>
  <c r="E1343" i="1"/>
  <c r="D1343" i="1" s="1"/>
  <c r="F1343" i="1" s="1"/>
  <c r="E1344" i="1"/>
  <c r="D1344" i="1" s="1"/>
  <c r="F1344" i="1" s="1"/>
  <c r="E1345" i="1"/>
  <c r="D1345" i="1" s="1"/>
  <c r="F1345" i="1" s="1"/>
  <c r="E1346" i="1"/>
  <c r="D1346" i="1" s="1"/>
  <c r="F1346" i="1" s="1"/>
  <c r="E1347" i="1"/>
  <c r="D1347" i="1" s="1"/>
  <c r="F1347" i="1" s="1"/>
  <c r="E1348" i="1"/>
  <c r="D1348" i="1" s="1"/>
  <c r="F1348" i="1" s="1"/>
  <c r="E1349" i="1"/>
  <c r="D1349" i="1" s="1"/>
  <c r="F1349" i="1" s="1"/>
  <c r="E1350" i="1"/>
  <c r="D1350" i="1" s="1"/>
  <c r="F1350" i="1" s="1"/>
  <c r="E1351" i="1"/>
  <c r="D1351" i="1" s="1"/>
  <c r="F1351" i="1" s="1"/>
  <c r="E1352" i="1"/>
  <c r="D1352" i="1" s="1"/>
  <c r="F1352" i="1" s="1"/>
  <c r="E1353" i="1"/>
  <c r="D1353" i="1" s="1"/>
  <c r="F1353" i="1" s="1"/>
  <c r="E1354" i="1"/>
  <c r="D1354" i="1" s="1"/>
  <c r="F1354" i="1" s="1"/>
  <c r="E1355" i="1"/>
  <c r="D1355" i="1" s="1"/>
  <c r="F1355" i="1" s="1"/>
  <c r="E1356" i="1"/>
  <c r="D1356" i="1" s="1"/>
  <c r="F1356" i="1" s="1"/>
  <c r="E1357" i="1"/>
  <c r="D1357" i="1" s="1"/>
  <c r="F1357" i="1" s="1"/>
  <c r="E1358" i="1"/>
  <c r="D1358" i="1" s="1"/>
  <c r="F1358" i="1" s="1"/>
  <c r="E1359" i="1"/>
  <c r="D1359" i="1" s="1"/>
  <c r="F1359" i="1" s="1"/>
  <c r="E1360" i="1"/>
  <c r="D1360" i="1" s="1"/>
  <c r="F1360" i="1" s="1"/>
  <c r="E1361" i="1"/>
  <c r="D1361" i="1" s="1"/>
  <c r="F1361" i="1" s="1"/>
  <c r="E1362" i="1"/>
  <c r="D1362" i="1" s="1"/>
  <c r="F1362" i="1" s="1"/>
  <c r="E1363" i="1"/>
  <c r="D1363" i="1" s="1"/>
  <c r="F1363" i="1" s="1"/>
  <c r="E1364" i="1"/>
  <c r="D1364" i="1" s="1"/>
  <c r="F1364" i="1" s="1"/>
  <c r="E1365" i="1"/>
  <c r="D1365" i="1" s="1"/>
  <c r="F1365" i="1" s="1"/>
  <c r="E1366" i="1"/>
  <c r="D1366" i="1" s="1"/>
  <c r="F1366" i="1" s="1"/>
  <c r="E1367" i="1"/>
  <c r="D1367" i="1" s="1"/>
  <c r="F1367" i="1" s="1"/>
  <c r="E1368" i="1"/>
  <c r="D1368" i="1" s="1"/>
  <c r="F1368" i="1" s="1"/>
  <c r="E1369" i="1"/>
  <c r="D1369" i="1" s="1"/>
  <c r="F1369" i="1" s="1"/>
  <c r="E1370" i="1"/>
  <c r="D1370" i="1" s="1"/>
  <c r="F1370" i="1" s="1"/>
  <c r="E1371" i="1"/>
  <c r="D1371" i="1" s="1"/>
  <c r="F1371" i="1" s="1"/>
  <c r="E1372" i="1"/>
  <c r="D1372" i="1" s="1"/>
  <c r="F1372" i="1" s="1"/>
  <c r="E1373" i="1"/>
  <c r="D1373" i="1" s="1"/>
  <c r="F1373" i="1" s="1"/>
  <c r="E1374" i="1"/>
  <c r="D1374" i="1" s="1"/>
  <c r="F1374" i="1" s="1"/>
  <c r="E1375" i="1"/>
  <c r="D1375" i="1" s="1"/>
  <c r="F1375" i="1" s="1"/>
  <c r="E1376" i="1"/>
  <c r="D1376" i="1" s="1"/>
  <c r="F1376" i="1" s="1"/>
  <c r="E1377" i="1"/>
  <c r="D1377" i="1" s="1"/>
  <c r="F1377" i="1" s="1"/>
  <c r="E1378" i="1"/>
  <c r="D1378" i="1" s="1"/>
  <c r="F1378" i="1" s="1"/>
  <c r="E1379" i="1"/>
  <c r="D1379" i="1" s="1"/>
  <c r="F1379" i="1" s="1"/>
  <c r="E1380" i="1"/>
  <c r="D1380" i="1" s="1"/>
  <c r="F1380" i="1" s="1"/>
  <c r="E1381" i="1"/>
  <c r="D1381" i="1" s="1"/>
  <c r="F1381" i="1" s="1"/>
  <c r="E1382" i="1"/>
  <c r="D1382" i="1" s="1"/>
  <c r="F1382" i="1" s="1"/>
  <c r="E1383" i="1"/>
  <c r="D1383" i="1" s="1"/>
  <c r="F1383" i="1" s="1"/>
  <c r="E1384" i="1"/>
  <c r="D1384" i="1" s="1"/>
  <c r="F1384" i="1" s="1"/>
  <c r="E1385" i="1"/>
  <c r="D1385" i="1" s="1"/>
  <c r="F1385" i="1" s="1"/>
  <c r="E1386" i="1"/>
  <c r="D1386" i="1" s="1"/>
  <c r="F1386" i="1" s="1"/>
  <c r="E1387" i="1"/>
  <c r="D1387" i="1" s="1"/>
  <c r="F1387" i="1" s="1"/>
  <c r="E1388" i="1"/>
  <c r="D1388" i="1" s="1"/>
  <c r="F1388" i="1" s="1"/>
  <c r="E1389" i="1"/>
  <c r="D1389" i="1" s="1"/>
  <c r="F1389" i="1" s="1"/>
  <c r="E1390" i="1"/>
  <c r="D1390" i="1" s="1"/>
  <c r="F1390" i="1" s="1"/>
  <c r="E1391" i="1"/>
  <c r="D1391" i="1" s="1"/>
  <c r="F1391" i="1" s="1"/>
  <c r="E1392" i="1"/>
  <c r="D1392" i="1" s="1"/>
  <c r="F1392" i="1" s="1"/>
  <c r="E1393" i="1"/>
  <c r="D1393" i="1" s="1"/>
  <c r="F1393" i="1" s="1"/>
  <c r="E1394" i="1"/>
  <c r="D1394" i="1" s="1"/>
  <c r="F1394" i="1" s="1"/>
  <c r="E1395" i="1"/>
  <c r="D1395" i="1" s="1"/>
  <c r="F1395" i="1" s="1"/>
  <c r="E1396" i="1"/>
  <c r="D1396" i="1" s="1"/>
  <c r="F1396" i="1" s="1"/>
  <c r="E1397" i="1"/>
  <c r="D1397" i="1" s="1"/>
  <c r="F1397" i="1" s="1"/>
  <c r="E1398" i="1"/>
  <c r="D1398" i="1" s="1"/>
  <c r="F1398" i="1" s="1"/>
  <c r="E1399" i="1"/>
  <c r="D1399" i="1" s="1"/>
  <c r="F1399" i="1" s="1"/>
  <c r="E1400" i="1"/>
  <c r="D1400" i="1" s="1"/>
  <c r="F1400" i="1" s="1"/>
  <c r="E1401" i="1"/>
  <c r="D1401" i="1" s="1"/>
  <c r="F1401" i="1" s="1"/>
  <c r="E1402" i="1"/>
  <c r="D1402" i="1" s="1"/>
  <c r="F1402" i="1" s="1"/>
  <c r="E1403" i="1"/>
  <c r="D1403" i="1" s="1"/>
  <c r="F1403" i="1" s="1"/>
  <c r="E1404" i="1"/>
  <c r="D1404" i="1" s="1"/>
  <c r="F1404" i="1" s="1"/>
  <c r="E1405" i="1"/>
  <c r="D1405" i="1" s="1"/>
  <c r="F1405" i="1" s="1"/>
  <c r="E1406" i="1"/>
  <c r="D1406" i="1" s="1"/>
  <c r="F1406" i="1" s="1"/>
  <c r="E1407" i="1"/>
  <c r="D1407" i="1" s="1"/>
  <c r="F1407" i="1" s="1"/>
  <c r="E1408" i="1"/>
  <c r="D1408" i="1" s="1"/>
  <c r="F1408" i="1" s="1"/>
  <c r="E1409" i="1"/>
  <c r="D1409" i="1" s="1"/>
  <c r="F1409" i="1" s="1"/>
  <c r="E1410" i="1"/>
  <c r="D1410" i="1" s="1"/>
  <c r="F1410" i="1" s="1"/>
  <c r="E1411" i="1"/>
  <c r="D1411" i="1" s="1"/>
  <c r="F1411" i="1" s="1"/>
  <c r="E1412" i="1"/>
  <c r="D1412" i="1" s="1"/>
  <c r="F1412" i="1" s="1"/>
  <c r="E1413" i="1"/>
  <c r="D1413" i="1" s="1"/>
  <c r="F1413" i="1" s="1"/>
  <c r="E1414" i="1"/>
  <c r="D1414" i="1" s="1"/>
  <c r="F1414" i="1" s="1"/>
  <c r="E1415" i="1"/>
  <c r="D1415" i="1" s="1"/>
  <c r="F1415" i="1" s="1"/>
  <c r="E1416" i="1"/>
  <c r="D1416" i="1" s="1"/>
  <c r="F1416" i="1" s="1"/>
  <c r="E1417" i="1"/>
  <c r="D1417" i="1" s="1"/>
  <c r="F1417" i="1" s="1"/>
  <c r="E1418" i="1"/>
  <c r="D1418" i="1" s="1"/>
  <c r="F1418" i="1" s="1"/>
  <c r="E1419" i="1"/>
  <c r="D1419" i="1" s="1"/>
  <c r="F1419" i="1" s="1"/>
  <c r="E1420" i="1"/>
  <c r="D1420" i="1" s="1"/>
  <c r="F1420" i="1" s="1"/>
  <c r="E1421" i="1"/>
  <c r="D1421" i="1" s="1"/>
  <c r="F1421" i="1" s="1"/>
  <c r="E1422" i="1"/>
  <c r="D1422" i="1" s="1"/>
  <c r="F1422" i="1" s="1"/>
  <c r="E1423" i="1"/>
  <c r="D1423" i="1" s="1"/>
  <c r="F1423" i="1" s="1"/>
  <c r="E1424" i="1"/>
  <c r="D1424" i="1" s="1"/>
  <c r="F1424" i="1" s="1"/>
  <c r="E1425" i="1"/>
  <c r="D1425" i="1" s="1"/>
  <c r="F1425" i="1" s="1"/>
  <c r="E1426" i="1"/>
  <c r="D1426" i="1" s="1"/>
  <c r="F1426" i="1" s="1"/>
  <c r="E1427" i="1"/>
  <c r="D1427" i="1" s="1"/>
  <c r="F1427" i="1" s="1"/>
  <c r="E1428" i="1"/>
  <c r="D1428" i="1" s="1"/>
  <c r="F1428" i="1" s="1"/>
  <c r="E1429" i="1"/>
  <c r="D1429" i="1" s="1"/>
  <c r="F1429" i="1" s="1"/>
  <c r="E1430" i="1"/>
  <c r="D1430" i="1" s="1"/>
  <c r="F1430" i="1" s="1"/>
  <c r="E1431" i="1"/>
  <c r="D1431" i="1" s="1"/>
  <c r="F1431" i="1" s="1"/>
  <c r="E1432" i="1"/>
  <c r="D1432" i="1" s="1"/>
  <c r="F1432" i="1" s="1"/>
  <c r="E1433" i="1"/>
  <c r="D1433" i="1" s="1"/>
  <c r="F1433" i="1" s="1"/>
  <c r="E1434" i="1"/>
  <c r="D1434" i="1" s="1"/>
  <c r="F1434" i="1" s="1"/>
  <c r="E1435" i="1"/>
  <c r="D1435" i="1" s="1"/>
  <c r="F1435" i="1" s="1"/>
  <c r="E1436" i="1"/>
  <c r="D1436" i="1" s="1"/>
  <c r="F1436" i="1" s="1"/>
  <c r="E1437" i="1"/>
  <c r="D1437" i="1" s="1"/>
  <c r="F1437" i="1" s="1"/>
  <c r="E1438" i="1"/>
  <c r="D1438" i="1" s="1"/>
  <c r="F1438" i="1" s="1"/>
  <c r="E1439" i="1"/>
  <c r="D1439" i="1" s="1"/>
  <c r="F1439" i="1" s="1"/>
  <c r="E1440" i="1"/>
  <c r="D1440" i="1" s="1"/>
  <c r="F1440" i="1" s="1"/>
  <c r="E1441" i="1"/>
  <c r="D1441" i="1" s="1"/>
  <c r="F1441" i="1" s="1"/>
  <c r="E1442" i="1"/>
  <c r="D1442" i="1" s="1"/>
  <c r="F1442" i="1" s="1"/>
  <c r="E1443" i="1"/>
  <c r="D1443" i="1" s="1"/>
  <c r="F1443" i="1" s="1"/>
  <c r="E1444" i="1"/>
  <c r="D1444" i="1" s="1"/>
  <c r="F1444" i="1" s="1"/>
  <c r="E1445" i="1"/>
  <c r="D1445" i="1" s="1"/>
  <c r="F1445" i="1" s="1"/>
  <c r="E1446" i="1"/>
  <c r="D1446" i="1" s="1"/>
  <c r="F1446" i="1" s="1"/>
  <c r="E1447" i="1"/>
  <c r="D1447" i="1" s="1"/>
  <c r="F1447" i="1" s="1"/>
  <c r="E1448" i="1"/>
  <c r="D1448" i="1" s="1"/>
  <c r="F1448" i="1" s="1"/>
  <c r="E1449" i="1"/>
  <c r="D1449" i="1" s="1"/>
  <c r="F1449" i="1" s="1"/>
  <c r="E1450" i="1"/>
  <c r="D1450" i="1" s="1"/>
  <c r="F1450" i="1" s="1"/>
  <c r="E1451" i="1"/>
  <c r="D1451" i="1" s="1"/>
  <c r="F1451" i="1" s="1"/>
  <c r="E1452" i="1"/>
  <c r="D1452" i="1" s="1"/>
  <c r="F1452" i="1" s="1"/>
  <c r="E1453" i="1"/>
  <c r="D1453" i="1" s="1"/>
  <c r="F1453" i="1" s="1"/>
  <c r="E1454" i="1"/>
  <c r="D1454" i="1" s="1"/>
  <c r="F1454" i="1" s="1"/>
  <c r="E1455" i="1"/>
  <c r="D1455" i="1" s="1"/>
  <c r="F1455" i="1" s="1"/>
  <c r="E1456" i="1"/>
  <c r="D1456" i="1" s="1"/>
  <c r="F1456" i="1" s="1"/>
  <c r="E1457" i="1"/>
  <c r="D1457" i="1" s="1"/>
  <c r="F1457" i="1" s="1"/>
  <c r="E1458" i="1"/>
  <c r="D1458" i="1" s="1"/>
  <c r="F1458" i="1" s="1"/>
  <c r="E1459" i="1"/>
  <c r="D1459" i="1" s="1"/>
  <c r="F1459" i="1" s="1"/>
  <c r="E1460" i="1"/>
  <c r="D1460" i="1" s="1"/>
  <c r="F1460" i="1" s="1"/>
  <c r="E1461" i="1"/>
  <c r="D1461" i="1" s="1"/>
  <c r="F1461" i="1" s="1"/>
  <c r="E1462" i="1"/>
  <c r="D1462" i="1" s="1"/>
  <c r="F1462" i="1" s="1"/>
  <c r="E1463" i="1"/>
  <c r="D1463" i="1" s="1"/>
  <c r="F1463" i="1" s="1"/>
  <c r="E1464" i="1"/>
  <c r="D1464" i="1" s="1"/>
  <c r="F1464" i="1" s="1"/>
  <c r="E1465" i="1"/>
  <c r="D1465" i="1" s="1"/>
  <c r="F1465" i="1" s="1"/>
  <c r="E1466" i="1"/>
  <c r="D1466" i="1" s="1"/>
  <c r="F1466" i="1" s="1"/>
  <c r="E1467" i="1"/>
  <c r="D1467" i="1" s="1"/>
  <c r="F1467" i="1" s="1"/>
  <c r="E1468" i="1"/>
  <c r="D1468" i="1" s="1"/>
  <c r="F1468" i="1" s="1"/>
  <c r="E1469" i="1"/>
  <c r="D1469" i="1" s="1"/>
  <c r="F1469" i="1" s="1"/>
  <c r="E1470" i="1"/>
  <c r="D1470" i="1" s="1"/>
  <c r="F1470" i="1" s="1"/>
  <c r="E1471" i="1"/>
  <c r="D1471" i="1" s="1"/>
  <c r="F1471" i="1" s="1"/>
  <c r="E1472" i="1"/>
  <c r="D1472" i="1" s="1"/>
  <c r="F1472" i="1" s="1"/>
  <c r="E1473" i="1"/>
  <c r="D1473" i="1" s="1"/>
  <c r="F1473" i="1" s="1"/>
  <c r="E1474" i="1"/>
  <c r="D1474" i="1" s="1"/>
  <c r="F1474" i="1" s="1"/>
  <c r="E1475" i="1"/>
  <c r="D1475" i="1" s="1"/>
  <c r="F1475" i="1" s="1"/>
  <c r="E1476" i="1"/>
  <c r="D1476" i="1" s="1"/>
  <c r="F1476" i="1" s="1"/>
  <c r="E1477" i="1"/>
  <c r="D1477" i="1" s="1"/>
  <c r="F1477" i="1" s="1"/>
  <c r="E1478" i="1"/>
  <c r="D1478" i="1" s="1"/>
  <c r="F1478" i="1" s="1"/>
  <c r="E1479" i="1"/>
  <c r="D1479" i="1" s="1"/>
  <c r="F1479" i="1" s="1"/>
  <c r="E1480" i="1"/>
  <c r="D1480" i="1" s="1"/>
  <c r="F1480" i="1" s="1"/>
  <c r="E1481" i="1"/>
  <c r="D1481" i="1" s="1"/>
  <c r="F1481" i="1" s="1"/>
  <c r="E1482" i="1"/>
  <c r="D1482" i="1" s="1"/>
  <c r="F1482" i="1" s="1"/>
  <c r="E1483" i="1"/>
  <c r="D1483" i="1" s="1"/>
  <c r="F1483" i="1" s="1"/>
  <c r="E1484" i="1"/>
  <c r="D1484" i="1" s="1"/>
  <c r="F1484" i="1" s="1"/>
  <c r="E1485" i="1"/>
  <c r="D1485" i="1" s="1"/>
  <c r="F1485" i="1" s="1"/>
  <c r="E1486" i="1"/>
  <c r="D1486" i="1" s="1"/>
  <c r="F1486" i="1" s="1"/>
  <c r="E1487" i="1"/>
  <c r="D1487" i="1" s="1"/>
  <c r="F1487" i="1" s="1"/>
  <c r="E1488" i="1"/>
  <c r="D1488" i="1" s="1"/>
  <c r="F1488" i="1" s="1"/>
  <c r="E1489" i="1"/>
  <c r="D1489" i="1" s="1"/>
  <c r="F1489" i="1" s="1"/>
  <c r="E1490" i="1"/>
  <c r="D1490" i="1" s="1"/>
  <c r="F1490" i="1" s="1"/>
  <c r="E1491" i="1"/>
  <c r="D1491" i="1" s="1"/>
  <c r="F1491" i="1" s="1"/>
  <c r="E1492" i="1"/>
  <c r="D1492" i="1" s="1"/>
  <c r="F1492" i="1" s="1"/>
  <c r="E1493" i="1"/>
  <c r="D1493" i="1" s="1"/>
  <c r="F1493" i="1" s="1"/>
  <c r="E1494" i="1"/>
  <c r="D1494" i="1" s="1"/>
  <c r="F1494" i="1" s="1"/>
  <c r="E1495" i="1"/>
  <c r="D1495" i="1" s="1"/>
  <c r="F1495" i="1" s="1"/>
  <c r="E1496" i="1"/>
  <c r="D1496" i="1" s="1"/>
  <c r="F1496" i="1" s="1"/>
  <c r="E1497" i="1"/>
  <c r="D1497" i="1" s="1"/>
  <c r="F1497" i="1" s="1"/>
  <c r="E1498" i="1"/>
  <c r="D1498" i="1" s="1"/>
  <c r="F1498" i="1" s="1"/>
  <c r="E1499" i="1"/>
  <c r="D1499" i="1" s="1"/>
  <c r="F1499" i="1" s="1"/>
  <c r="E1500" i="1"/>
  <c r="D1500" i="1" s="1"/>
  <c r="F1500" i="1" s="1"/>
  <c r="E1501" i="1"/>
  <c r="D1501" i="1" s="1"/>
  <c r="F1501" i="1" s="1"/>
  <c r="E1502" i="1"/>
  <c r="D1502" i="1" s="1"/>
  <c r="F1502" i="1" s="1"/>
  <c r="E1503" i="1"/>
  <c r="D1503" i="1" s="1"/>
  <c r="F1503" i="1" s="1"/>
  <c r="E1504" i="1"/>
  <c r="D1504" i="1" s="1"/>
  <c r="F1504" i="1" s="1"/>
  <c r="E1505" i="1"/>
  <c r="D1505" i="1" s="1"/>
  <c r="F1505" i="1" s="1"/>
  <c r="E1506" i="1"/>
  <c r="D1506" i="1" s="1"/>
  <c r="F1506" i="1" s="1"/>
  <c r="E1507" i="1"/>
  <c r="D1507" i="1" s="1"/>
  <c r="F1507" i="1" s="1"/>
  <c r="E1508" i="1"/>
  <c r="D1508" i="1" s="1"/>
  <c r="F1508" i="1" s="1"/>
  <c r="E1509" i="1"/>
  <c r="D1509" i="1" s="1"/>
  <c r="F1509" i="1" s="1"/>
  <c r="E1510" i="1"/>
  <c r="D1510" i="1" s="1"/>
  <c r="F1510" i="1" s="1"/>
  <c r="E1511" i="1"/>
  <c r="D1511" i="1" s="1"/>
  <c r="F1511" i="1" s="1"/>
  <c r="E1512" i="1"/>
  <c r="D1512" i="1" s="1"/>
  <c r="F1512" i="1" s="1"/>
  <c r="E1513" i="1"/>
  <c r="D1513" i="1" s="1"/>
  <c r="F1513" i="1" s="1"/>
  <c r="E1514" i="1"/>
  <c r="D1514" i="1" s="1"/>
  <c r="F1514" i="1" s="1"/>
  <c r="E1515" i="1"/>
  <c r="D1515" i="1" s="1"/>
  <c r="F1515" i="1" s="1"/>
  <c r="E1516" i="1"/>
  <c r="D1516" i="1" s="1"/>
  <c r="F1516" i="1" s="1"/>
  <c r="E1517" i="1"/>
  <c r="D1517" i="1" s="1"/>
  <c r="F1517" i="1" s="1"/>
  <c r="E1518" i="1"/>
  <c r="D1518" i="1" s="1"/>
  <c r="F1518" i="1" s="1"/>
  <c r="E1519" i="1"/>
  <c r="D1519" i="1" s="1"/>
  <c r="F1519" i="1" s="1"/>
  <c r="E1520" i="1"/>
  <c r="D1520" i="1" s="1"/>
  <c r="F1520" i="1" s="1"/>
  <c r="E1521" i="1"/>
  <c r="D1521" i="1" s="1"/>
  <c r="F1521" i="1" s="1"/>
  <c r="E1522" i="1"/>
  <c r="D1522" i="1" s="1"/>
  <c r="F1522" i="1" s="1"/>
  <c r="E1523" i="1"/>
  <c r="D1523" i="1" s="1"/>
  <c r="F1523" i="1" s="1"/>
  <c r="E1524" i="1"/>
  <c r="D1524" i="1" s="1"/>
  <c r="F1524" i="1" s="1"/>
  <c r="E1525" i="1"/>
  <c r="D1525" i="1" s="1"/>
  <c r="F1525" i="1" s="1"/>
  <c r="E1526" i="1"/>
  <c r="D1526" i="1" s="1"/>
  <c r="F1526" i="1" s="1"/>
  <c r="E1527" i="1"/>
  <c r="D1527" i="1" s="1"/>
  <c r="F1527" i="1" s="1"/>
  <c r="E1528" i="1"/>
  <c r="D1528" i="1" s="1"/>
  <c r="F1528" i="1" s="1"/>
  <c r="E1529" i="1"/>
  <c r="D1529" i="1" s="1"/>
  <c r="F1529" i="1" s="1"/>
  <c r="E1530" i="1"/>
  <c r="D1530" i="1" s="1"/>
  <c r="F1530" i="1" s="1"/>
  <c r="E1531" i="1"/>
  <c r="D1531" i="1" s="1"/>
  <c r="F1531" i="1" s="1"/>
  <c r="E1532" i="1"/>
  <c r="D1532" i="1" s="1"/>
  <c r="F1532" i="1" s="1"/>
  <c r="E1533" i="1"/>
  <c r="D1533" i="1" s="1"/>
  <c r="F1533" i="1" s="1"/>
  <c r="E1534" i="1"/>
  <c r="D1534" i="1" s="1"/>
  <c r="F1534" i="1" s="1"/>
  <c r="E1535" i="1"/>
  <c r="D1535" i="1" s="1"/>
  <c r="F1535" i="1" s="1"/>
  <c r="E1536" i="1"/>
  <c r="D1536" i="1" s="1"/>
  <c r="F1536" i="1" s="1"/>
  <c r="E1537" i="1"/>
  <c r="D1537" i="1" s="1"/>
  <c r="F1537" i="1" s="1"/>
  <c r="E1538" i="1"/>
  <c r="D1538" i="1" s="1"/>
  <c r="F1538" i="1" s="1"/>
  <c r="E1539" i="1"/>
  <c r="D1539" i="1" s="1"/>
  <c r="F1539" i="1" s="1"/>
  <c r="E1540" i="1"/>
  <c r="D1540" i="1" s="1"/>
  <c r="F1540" i="1" s="1"/>
  <c r="E1541" i="1"/>
  <c r="D1541" i="1" s="1"/>
  <c r="F1541" i="1" s="1"/>
  <c r="E1542" i="1"/>
  <c r="D1542" i="1" s="1"/>
  <c r="F1542" i="1" s="1"/>
  <c r="E1543" i="1"/>
  <c r="D1543" i="1" s="1"/>
  <c r="F1543" i="1" s="1"/>
  <c r="E1544" i="1"/>
  <c r="D1544" i="1" s="1"/>
  <c r="F1544" i="1" s="1"/>
  <c r="E1545" i="1"/>
  <c r="D1545" i="1" s="1"/>
  <c r="F1545" i="1" s="1"/>
  <c r="E1546" i="1"/>
  <c r="D1546" i="1" s="1"/>
  <c r="F1546" i="1" s="1"/>
  <c r="E1547" i="1"/>
  <c r="D1547" i="1" s="1"/>
  <c r="F1547" i="1" s="1"/>
  <c r="E1548" i="1"/>
  <c r="D1548" i="1" s="1"/>
  <c r="F1548" i="1" s="1"/>
  <c r="E1549" i="1"/>
  <c r="D1549" i="1" s="1"/>
  <c r="F1549" i="1" s="1"/>
  <c r="E1550" i="1"/>
  <c r="D1550" i="1" s="1"/>
  <c r="F1550" i="1" s="1"/>
  <c r="E1551" i="1"/>
  <c r="D1551" i="1" s="1"/>
  <c r="F1551" i="1" s="1"/>
  <c r="E1552" i="1"/>
  <c r="D1552" i="1" s="1"/>
  <c r="F1552" i="1" s="1"/>
  <c r="E1553" i="1"/>
  <c r="D1553" i="1" s="1"/>
  <c r="F1553" i="1" s="1"/>
  <c r="E1554" i="1"/>
  <c r="D1554" i="1" s="1"/>
  <c r="F1554" i="1" s="1"/>
  <c r="E1555" i="1"/>
  <c r="D1555" i="1" s="1"/>
  <c r="F1555" i="1" s="1"/>
  <c r="E1556" i="1"/>
  <c r="D1556" i="1" s="1"/>
  <c r="F1556" i="1" s="1"/>
  <c r="E1557" i="1"/>
  <c r="D1557" i="1" s="1"/>
  <c r="F1557" i="1" s="1"/>
  <c r="E1558" i="1"/>
  <c r="D1558" i="1" s="1"/>
  <c r="F1558" i="1" s="1"/>
  <c r="E1559" i="1"/>
  <c r="D1559" i="1" s="1"/>
  <c r="F1559" i="1" s="1"/>
  <c r="E1560" i="1"/>
  <c r="D1560" i="1" s="1"/>
  <c r="F1560" i="1" s="1"/>
  <c r="E1561" i="1"/>
  <c r="D1561" i="1" s="1"/>
  <c r="F1561" i="1" s="1"/>
  <c r="E1562" i="1"/>
  <c r="D1562" i="1" s="1"/>
  <c r="F1562" i="1" s="1"/>
  <c r="E1563" i="1"/>
  <c r="D1563" i="1" s="1"/>
  <c r="F1563" i="1" s="1"/>
  <c r="E1564" i="1"/>
  <c r="D1564" i="1" s="1"/>
  <c r="F1564" i="1" s="1"/>
  <c r="E1565" i="1"/>
  <c r="D1565" i="1" s="1"/>
  <c r="F1565" i="1" s="1"/>
  <c r="E1566" i="1"/>
  <c r="D1566" i="1" s="1"/>
  <c r="F1566" i="1" s="1"/>
  <c r="E1567" i="1"/>
  <c r="D1567" i="1" s="1"/>
  <c r="F1567" i="1" s="1"/>
  <c r="E1568" i="1"/>
  <c r="D1568" i="1" s="1"/>
  <c r="F1568" i="1" s="1"/>
  <c r="E1569" i="1"/>
  <c r="D1569" i="1" s="1"/>
  <c r="F1569" i="1" s="1"/>
  <c r="E1570" i="1"/>
  <c r="D1570" i="1" s="1"/>
  <c r="F1570" i="1" s="1"/>
  <c r="E1571" i="1"/>
  <c r="D1571" i="1" s="1"/>
  <c r="F1571" i="1" s="1"/>
  <c r="E1572" i="1"/>
  <c r="D1572" i="1" s="1"/>
  <c r="F1572" i="1" s="1"/>
  <c r="E1573" i="1"/>
  <c r="D1573" i="1" s="1"/>
  <c r="F1573" i="1" s="1"/>
  <c r="E1574" i="1"/>
  <c r="D1574" i="1" s="1"/>
  <c r="F1574" i="1" s="1"/>
  <c r="E1575" i="1"/>
  <c r="D1575" i="1" s="1"/>
  <c r="F1575" i="1" s="1"/>
  <c r="E1576" i="1"/>
  <c r="D1576" i="1" s="1"/>
  <c r="F1576" i="1" s="1"/>
  <c r="E1577" i="1"/>
  <c r="D1577" i="1" s="1"/>
  <c r="F1577" i="1" s="1"/>
  <c r="E1578" i="1"/>
  <c r="D1578" i="1" s="1"/>
  <c r="F1578" i="1" s="1"/>
  <c r="E1579" i="1"/>
  <c r="D1579" i="1" s="1"/>
  <c r="F1579" i="1" s="1"/>
  <c r="E1580" i="1"/>
  <c r="D1580" i="1" s="1"/>
  <c r="F1580" i="1" s="1"/>
  <c r="E1581" i="1"/>
  <c r="D1581" i="1" s="1"/>
  <c r="F1581" i="1" s="1"/>
  <c r="E1582" i="1"/>
  <c r="D1582" i="1" s="1"/>
  <c r="F1582" i="1" s="1"/>
  <c r="E1583" i="1"/>
  <c r="D1583" i="1" s="1"/>
  <c r="F1583" i="1" s="1"/>
  <c r="E1584" i="1"/>
  <c r="D1584" i="1" s="1"/>
  <c r="F1584" i="1" s="1"/>
  <c r="E1585" i="1"/>
  <c r="D1585" i="1" s="1"/>
  <c r="F1585" i="1" s="1"/>
  <c r="E1586" i="1"/>
  <c r="D1586" i="1" s="1"/>
  <c r="F1586" i="1" s="1"/>
  <c r="E1587" i="1"/>
  <c r="D1587" i="1" s="1"/>
  <c r="F1587" i="1" s="1"/>
  <c r="E1588" i="1"/>
  <c r="D1588" i="1" s="1"/>
  <c r="F1588" i="1" s="1"/>
  <c r="E1589" i="1"/>
  <c r="D1589" i="1" s="1"/>
  <c r="F1589" i="1" s="1"/>
  <c r="E1590" i="1"/>
  <c r="D1590" i="1" s="1"/>
  <c r="F1590" i="1" s="1"/>
  <c r="E1591" i="1"/>
  <c r="D1591" i="1" s="1"/>
  <c r="F1591" i="1" s="1"/>
  <c r="E1592" i="1"/>
  <c r="D1592" i="1" s="1"/>
  <c r="F1592" i="1" s="1"/>
  <c r="E1593" i="1"/>
  <c r="D1593" i="1" s="1"/>
  <c r="F1593" i="1" s="1"/>
  <c r="E1594" i="1"/>
  <c r="D1594" i="1" s="1"/>
  <c r="F1594" i="1" s="1"/>
  <c r="E1595" i="1"/>
  <c r="D1595" i="1" s="1"/>
  <c r="F1595" i="1" s="1"/>
  <c r="E1596" i="1"/>
  <c r="D1596" i="1" s="1"/>
  <c r="F1596" i="1" s="1"/>
  <c r="E1597" i="1"/>
  <c r="D1597" i="1" s="1"/>
  <c r="F1597" i="1" s="1"/>
  <c r="E1598" i="1"/>
  <c r="D1598" i="1" s="1"/>
  <c r="F1598" i="1" s="1"/>
  <c r="E1599" i="1"/>
  <c r="D1599" i="1" s="1"/>
  <c r="F1599" i="1" s="1"/>
  <c r="E1600" i="1"/>
  <c r="D1600" i="1" s="1"/>
  <c r="F1600" i="1" s="1"/>
  <c r="E1601" i="1"/>
  <c r="D1601" i="1" s="1"/>
  <c r="F1601" i="1" s="1"/>
  <c r="E1602" i="1"/>
  <c r="D1602" i="1" s="1"/>
  <c r="F1602" i="1" s="1"/>
  <c r="E1603" i="1"/>
  <c r="D1603" i="1" s="1"/>
  <c r="F1603" i="1" s="1"/>
  <c r="E1604" i="1"/>
  <c r="D1604" i="1" s="1"/>
  <c r="F1604" i="1" s="1"/>
  <c r="E1605" i="1"/>
  <c r="D1605" i="1" s="1"/>
  <c r="F1605" i="1" s="1"/>
  <c r="E1606" i="1"/>
  <c r="D1606" i="1" s="1"/>
  <c r="F1606" i="1" s="1"/>
  <c r="E1607" i="1"/>
  <c r="D1607" i="1" s="1"/>
  <c r="F1607" i="1" s="1"/>
  <c r="E1608" i="1"/>
  <c r="D1608" i="1" s="1"/>
  <c r="F1608" i="1" s="1"/>
  <c r="E1609" i="1"/>
  <c r="D1609" i="1" s="1"/>
  <c r="F1609" i="1" s="1"/>
  <c r="E1610" i="1"/>
  <c r="D1610" i="1" s="1"/>
  <c r="F1610" i="1" s="1"/>
  <c r="E1611" i="1"/>
  <c r="D1611" i="1" s="1"/>
  <c r="F1611" i="1" s="1"/>
  <c r="E1612" i="1"/>
  <c r="D1612" i="1" s="1"/>
  <c r="F1612" i="1" s="1"/>
  <c r="E1613" i="1"/>
  <c r="D1613" i="1" s="1"/>
  <c r="F1613" i="1" s="1"/>
  <c r="E1614" i="1"/>
  <c r="D1614" i="1" s="1"/>
  <c r="F1614" i="1" s="1"/>
  <c r="E1615" i="1"/>
  <c r="D1615" i="1" s="1"/>
  <c r="F1615" i="1" s="1"/>
  <c r="E1616" i="1"/>
  <c r="D1616" i="1" s="1"/>
  <c r="F1616" i="1" s="1"/>
  <c r="E1617" i="1"/>
  <c r="D1617" i="1" s="1"/>
  <c r="F1617" i="1" s="1"/>
  <c r="E1618" i="1"/>
  <c r="D1618" i="1" s="1"/>
  <c r="F1618" i="1" s="1"/>
  <c r="E1619" i="1"/>
  <c r="D1619" i="1" s="1"/>
  <c r="F1619" i="1" s="1"/>
  <c r="E1620" i="1"/>
  <c r="D1620" i="1" s="1"/>
  <c r="F1620" i="1" s="1"/>
  <c r="E1621" i="1"/>
  <c r="D1621" i="1" s="1"/>
  <c r="F1621" i="1" s="1"/>
  <c r="E1622" i="1"/>
  <c r="D1622" i="1" s="1"/>
  <c r="F1622" i="1" s="1"/>
  <c r="E1623" i="1"/>
  <c r="D1623" i="1" s="1"/>
  <c r="F1623" i="1" s="1"/>
  <c r="E1624" i="1"/>
  <c r="D1624" i="1" s="1"/>
  <c r="F1624" i="1" s="1"/>
  <c r="E1625" i="1"/>
  <c r="D1625" i="1" s="1"/>
  <c r="F1625" i="1" s="1"/>
  <c r="E1626" i="1"/>
  <c r="D1626" i="1" s="1"/>
  <c r="F1626" i="1" s="1"/>
  <c r="E1627" i="1"/>
  <c r="D1627" i="1" s="1"/>
  <c r="F1627" i="1" s="1"/>
  <c r="E1628" i="1"/>
  <c r="D1628" i="1" s="1"/>
  <c r="F1628" i="1" s="1"/>
  <c r="E1629" i="1"/>
  <c r="D1629" i="1" s="1"/>
  <c r="F1629" i="1" s="1"/>
  <c r="E1630" i="1"/>
  <c r="D1630" i="1" s="1"/>
  <c r="F1630" i="1" s="1"/>
  <c r="E1631" i="1"/>
  <c r="D1631" i="1" s="1"/>
  <c r="F1631" i="1" s="1"/>
  <c r="E1632" i="1"/>
  <c r="D1632" i="1" s="1"/>
  <c r="F1632" i="1" s="1"/>
  <c r="E1633" i="1"/>
  <c r="D1633" i="1" s="1"/>
  <c r="F1633" i="1" s="1"/>
  <c r="E1634" i="1"/>
  <c r="D1634" i="1" s="1"/>
  <c r="F1634" i="1" s="1"/>
  <c r="E1635" i="1"/>
  <c r="D1635" i="1" s="1"/>
  <c r="F1635" i="1" s="1"/>
  <c r="E1636" i="1"/>
  <c r="D1636" i="1" s="1"/>
  <c r="F1636" i="1" s="1"/>
  <c r="E1637" i="1"/>
  <c r="D1637" i="1" s="1"/>
  <c r="F1637" i="1" s="1"/>
  <c r="E1638" i="1"/>
  <c r="D1638" i="1" s="1"/>
  <c r="F1638" i="1" s="1"/>
  <c r="E1639" i="1"/>
  <c r="D1639" i="1" s="1"/>
  <c r="F1639" i="1" s="1"/>
  <c r="E1640" i="1"/>
  <c r="D1640" i="1" s="1"/>
  <c r="F1640" i="1" s="1"/>
  <c r="E1641" i="1"/>
  <c r="D1641" i="1" s="1"/>
  <c r="F1641" i="1" s="1"/>
  <c r="E1642" i="1"/>
  <c r="D1642" i="1" s="1"/>
  <c r="F1642" i="1" s="1"/>
  <c r="E1643" i="1"/>
  <c r="D1643" i="1" s="1"/>
  <c r="F1643" i="1" s="1"/>
  <c r="E1644" i="1"/>
  <c r="D1644" i="1" s="1"/>
  <c r="F1644" i="1" s="1"/>
  <c r="E1645" i="1"/>
  <c r="D1645" i="1" s="1"/>
  <c r="F1645" i="1" s="1"/>
  <c r="E1646" i="1"/>
  <c r="D1646" i="1" s="1"/>
  <c r="F1646" i="1" s="1"/>
  <c r="E1647" i="1"/>
  <c r="D1647" i="1" s="1"/>
  <c r="F1647" i="1" s="1"/>
  <c r="E1648" i="1"/>
  <c r="D1648" i="1" s="1"/>
  <c r="F1648" i="1" s="1"/>
  <c r="E1649" i="1"/>
  <c r="D1649" i="1" s="1"/>
  <c r="F1649" i="1" s="1"/>
  <c r="E1650" i="1"/>
  <c r="D1650" i="1" s="1"/>
  <c r="F1650" i="1" s="1"/>
  <c r="E1651" i="1"/>
  <c r="D1651" i="1" s="1"/>
  <c r="F1651" i="1" s="1"/>
  <c r="E1652" i="1"/>
  <c r="D1652" i="1" s="1"/>
  <c r="F1652" i="1" s="1"/>
  <c r="E1653" i="1"/>
  <c r="D1653" i="1" s="1"/>
  <c r="F1653" i="1" s="1"/>
  <c r="E1654" i="1"/>
  <c r="D1654" i="1" s="1"/>
  <c r="F1654" i="1" s="1"/>
  <c r="E1655" i="1"/>
  <c r="D1655" i="1" s="1"/>
  <c r="F1655" i="1" s="1"/>
  <c r="E1656" i="1"/>
  <c r="D1656" i="1" s="1"/>
  <c r="F1656" i="1" s="1"/>
  <c r="E1657" i="1"/>
  <c r="D1657" i="1" s="1"/>
  <c r="F1657" i="1" s="1"/>
  <c r="E1658" i="1"/>
  <c r="D1658" i="1" s="1"/>
  <c r="F1658" i="1" s="1"/>
  <c r="E1659" i="1"/>
  <c r="D1659" i="1" s="1"/>
  <c r="F1659" i="1" s="1"/>
  <c r="E1660" i="1"/>
  <c r="D1660" i="1" s="1"/>
  <c r="F1660" i="1" s="1"/>
  <c r="E1661" i="1"/>
  <c r="D1661" i="1" s="1"/>
  <c r="F1661" i="1" s="1"/>
  <c r="E1662" i="1"/>
  <c r="D1662" i="1" s="1"/>
  <c r="F1662" i="1" s="1"/>
  <c r="E1663" i="1"/>
  <c r="D1663" i="1" s="1"/>
  <c r="F1663" i="1" s="1"/>
  <c r="E1664" i="1"/>
  <c r="D1664" i="1" s="1"/>
  <c r="F1664" i="1" s="1"/>
  <c r="E1665" i="1"/>
  <c r="D1665" i="1" s="1"/>
  <c r="F1665" i="1" s="1"/>
  <c r="E1666" i="1"/>
  <c r="D1666" i="1" s="1"/>
  <c r="F1666" i="1" s="1"/>
  <c r="E1667" i="1"/>
  <c r="D1667" i="1" s="1"/>
  <c r="F1667" i="1" s="1"/>
  <c r="E1668" i="1"/>
  <c r="D1668" i="1" s="1"/>
  <c r="F1668" i="1" s="1"/>
  <c r="E1669" i="1"/>
  <c r="D1669" i="1" s="1"/>
  <c r="F1669" i="1" s="1"/>
  <c r="E1670" i="1"/>
  <c r="D1670" i="1" s="1"/>
  <c r="F1670" i="1" s="1"/>
  <c r="E1671" i="1"/>
  <c r="D1671" i="1" s="1"/>
  <c r="F1671" i="1" s="1"/>
  <c r="E1672" i="1"/>
  <c r="D1672" i="1" s="1"/>
  <c r="F1672" i="1" s="1"/>
  <c r="E1673" i="1"/>
  <c r="D1673" i="1" s="1"/>
  <c r="F1673" i="1" s="1"/>
  <c r="E1674" i="1"/>
  <c r="D1674" i="1" s="1"/>
  <c r="F1674" i="1" s="1"/>
  <c r="E1675" i="1"/>
  <c r="D1675" i="1" s="1"/>
  <c r="F1675" i="1" s="1"/>
  <c r="E1676" i="1"/>
  <c r="D1676" i="1" s="1"/>
  <c r="F1676" i="1" s="1"/>
  <c r="E1677" i="1"/>
  <c r="D1677" i="1" s="1"/>
  <c r="F1677" i="1" s="1"/>
  <c r="E1678" i="1"/>
  <c r="D1678" i="1" s="1"/>
  <c r="F1678" i="1" s="1"/>
  <c r="E1679" i="1"/>
  <c r="D1679" i="1" s="1"/>
  <c r="F1679" i="1" s="1"/>
  <c r="E1680" i="1"/>
  <c r="D1680" i="1" s="1"/>
  <c r="F1680" i="1" s="1"/>
  <c r="E1681" i="1"/>
  <c r="D1681" i="1" s="1"/>
  <c r="F1681" i="1" s="1"/>
  <c r="E1682" i="1"/>
  <c r="D1682" i="1" s="1"/>
  <c r="F1682" i="1" s="1"/>
  <c r="E1683" i="1"/>
  <c r="D1683" i="1" s="1"/>
  <c r="F1683" i="1" s="1"/>
  <c r="E1684" i="1"/>
  <c r="D1684" i="1" s="1"/>
  <c r="F1684" i="1" s="1"/>
  <c r="E1685" i="1"/>
  <c r="D1685" i="1" s="1"/>
  <c r="F1685" i="1" s="1"/>
  <c r="E1686" i="1"/>
  <c r="D1686" i="1" s="1"/>
  <c r="F1686" i="1" s="1"/>
  <c r="E1687" i="1"/>
  <c r="D1687" i="1" s="1"/>
  <c r="F1687" i="1" s="1"/>
  <c r="E1688" i="1"/>
  <c r="D1688" i="1" s="1"/>
  <c r="F1688" i="1" s="1"/>
  <c r="E1689" i="1"/>
  <c r="D1689" i="1" s="1"/>
  <c r="F1689" i="1" s="1"/>
  <c r="E1690" i="1"/>
  <c r="D1690" i="1" s="1"/>
  <c r="F1690" i="1" s="1"/>
  <c r="E1691" i="1"/>
  <c r="D1691" i="1" s="1"/>
  <c r="F1691" i="1" s="1"/>
  <c r="E1692" i="1"/>
  <c r="D1692" i="1" s="1"/>
  <c r="F1692" i="1" s="1"/>
  <c r="E1693" i="1"/>
  <c r="D1693" i="1" s="1"/>
  <c r="F1693" i="1" s="1"/>
  <c r="E1694" i="1"/>
  <c r="D1694" i="1" s="1"/>
  <c r="F1694" i="1" s="1"/>
  <c r="E1695" i="1"/>
  <c r="D1695" i="1" s="1"/>
  <c r="F1695" i="1" s="1"/>
  <c r="E1696" i="1"/>
  <c r="D1696" i="1" s="1"/>
  <c r="F1696" i="1" s="1"/>
  <c r="E1697" i="1"/>
  <c r="D1697" i="1" s="1"/>
  <c r="F1697" i="1" s="1"/>
  <c r="E1698" i="1"/>
  <c r="D1698" i="1" s="1"/>
  <c r="F1698" i="1" s="1"/>
  <c r="E1699" i="1"/>
  <c r="D1699" i="1" s="1"/>
  <c r="F1699" i="1" s="1"/>
  <c r="E1700" i="1"/>
  <c r="D1700" i="1" s="1"/>
  <c r="F1700" i="1" s="1"/>
  <c r="E1701" i="1"/>
  <c r="D1701" i="1" s="1"/>
  <c r="F1701" i="1" s="1"/>
  <c r="E1702" i="1"/>
  <c r="D1702" i="1" s="1"/>
  <c r="F1702" i="1" s="1"/>
  <c r="E1703" i="1"/>
  <c r="D1703" i="1" s="1"/>
  <c r="F1703" i="1" s="1"/>
  <c r="E1704" i="1"/>
  <c r="D1704" i="1" s="1"/>
  <c r="F1704" i="1" s="1"/>
  <c r="E1705" i="1"/>
  <c r="D1705" i="1" s="1"/>
  <c r="F1705" i="1" s="1"/>
  <c r="E1706" i="1"/>
  <c r="D1706" i="1" s="1"/>
  <c r="F1706" i="1" s="1"/>
  <c r="E1707" i="1"/>
  <c r="D1707" i="1" s="1"/>
  <c r="F1707" i="1" s="1"/>
  <c r="E1708" i="1"/>
  <c r="D1708" i="1" s="1"/>
  <c r="F1708" i="1" s="1"/>
  <c r="E1709" i="1"/>
  <c r="D1709" i="1" s="1"/>
  <c r="F1709" i="1" s="1"/>
  <c r="E1710" i="1"/>
  <c r="D1710" i="1" s="1"/>
  <c r="F1710" i="1" s="1"/>
  <c r="E1711" i="1"/>
  <c r="D1711" i="1" s="1"/>
  <c r="F1711" i="1" s="1"/>
  <c r="E1712" i="1"/>
  <c r="D1712" i="1" s="1"/>
  <c r="F1712" i="1" s="1"/>
  <c r="E1713" i="1"/>
  <c r="D1713" i="1" s="1"/>
  <c r="F1713" i="1" s="1"/>
  <c r="E1714" i="1"/>
  <c r="D1714" i="1" s="1"/>
  <c r="F1714" i="1" s="1"/>
  <c r="E1715" i="1"/>
  <c r="D1715" i="1" s="1"/>
  <c r="F1715" i="1" s="1"/>
  <c r="E1716" i="1"/>
  <c r="D1716" i="1" s="1"/>
  <c r="F1716" i="1" s="1"/>
  <c r="E1717" i="1"/>
  <c r="D1717" i="1" s="1"/>
  <c r="F1717" i="1" s="1"/>
  <c r="E1718" i="1"/>
  <c r="D1718" i="1" s="1"/>
  <c r="F1718" i="1" s="1"/>
  <c r="E1719" i="1"/>
  <c r="D1719" i="1" s="1"/>
  <c r="F1719" i="1" s="1"/>
  <c r="E1720" i="1"/>
  <c r="D1720" i="1" s="1"/>
  <c r="F1720" i="1" s="1"/>
  <c r="E1721" i="1"/>
  <c r="D1721" i="1" s="1"/>
  <c r="F1721" i="1" s="1"/>
  <c r="E1722" i="1"/>
  <c r="D1722" i="1" s="1"/>
  <c r="F1722" i="1" s="1"/>
  <c r="E1723" i="1"/>
  <c r="D1723" i="1" s="1"/>
  <c r="F1723" i="1" s="1"/>
  <c r="E1724" i="1"/>
  <c r="D1724" i="1" s="1"/>
  <c r="F1724" i="1" s="1"/>
  <c r="E1725" i="1"/>
  <c r="D1725" i="1" s="1"/>
  <c r="F1725" i="1" s="1"/>
  <c r="E1726" i="1"/>
  <c r="D1726" i="1" s="1"/>
  <c r="F1726" i="1" s="1"/>
  <c r="E1727" i="1"/>
  <c r="D1727" i="1" s="1"/>
  <c r="F1727" i="1" s="1"/>
  <c r="E1728" i="1"/>
  <c r="D1728" i="1" s="1"/>
  <c r="F1728" i="1" s="1"/>
  <c r="E1729" i="1"/>
  <c r="D1729" i="1" s="1"/>
  <c r="F1729" i="1" s="1"/>
  <c r="E1730" i="1"/>
  <c r="D1730" i="1" s="1"/>
  <c r="F1730" i="1" s="1"/>
  <c r="E1731" i="1"/>
  <c r="D1731" i="1" s="1"/>
  <c r="F1731" i="1" s="1"/>
  <c r="E1732" i="1"/>
  <c r="D1732" i="1" s="1"/>
  <c r="F1732" i="1" s="1"/>
  <c r="E1733" i="1"/>
  <c r="D1733" i="1" s="1"/>
  <c r="F1733" i="1" s="1"/>
  <c r="E1734" i="1"/>
  <c r="D1734" i="1" s="1"/>
  <c r="F1734" i="1" s="1"/>
  <c r="E1735" i="1"/>
  <c r="D1735" i="1" s="1"/>
  <c r="F1735" i="1" s="1"/>
  <c r="E1736" i="1"/>
  <c r="D1736" i="1" s="1"/>
  <c r="F1736" i="1" s="1"/>
  <c r="E1737" i="1"/>
  <c r="D1737" i="1" s="1"/>
  <c r="F1737" i="1" s="1"/>
  <c r="E1738" i="1"/>
  <c r="D1738" i="1" s="1"/>
  <c r="F1738" i="1" s="1"/>
  <c r="E1739" i="1"/>
  <c r="D1739" i="1" s="1"/>
  <c r="F1739" i="1" s="1"/>
  <c r="E1740" i="1"/>
  <c r="D1740" i="1" s="1"/>
  <c r="F1740" i="1" s="1"/>
  <c r="E1741" i="1"/>
  <c r="D1741" i="1" s="1"/>
  <c r="F1741" i="1" s="1"/>
  <c r="E1742" i="1"/>
  <c r="D1742" i="1" s="1"/>
  <c r="F1742" i="1" s="1"/>
  <c r="E1743" i="1"/>
  <c r="D1743" i="1" s="1"/>
  <c r="F1743" i="1" s="1"/>
  <c r="E1744" i="1"/>
  <c r="D1744" i="1" s="1"/>
  <c r="F1744" i="1" s="1"/>
  <c r="E1745" i="1"/>
  <c r="D1745" i="1" s="1"/>
  <c r="F1745" i="1" s="1"/>
  <c r="E1746" i="1"/>
  <c r="D1746" i="1" s="1"/>
  <c r="F1746" i="1" s="1"/>
  <c r="E1747" i="1"/>
  <c r="D1747" i="1" s="1"/>
  <c r="F1747" i="1" s="1"/>
  <c r="E1748" i="1"/>
  <c r="D1748" i="1" s="1"/>
  <c r="F1748" i="1" s="1"/>
  <c r="E1749" i="1"/>
  <c r="D1749" i="1" s="1"/>
  <c r="F1749" i="1" s="1"/>
  <c r="E1750" i="1"/>
  <c r="D1750" i="1" s="1"/>
  <c r="F1750" i="1" s="1"/>
  <c r="E1751" i="1"/>
  <c r="D1751" i="1" s="1"/>
  <c r="F1751" i="1" s="1"/>
  <c r="E1752" i="1"/>
  <c r="D1752" i="1" s="1"/>
  <c r="F1752" i="1" s="1"/>
  <c r="E1753" i="1"/>
  <c r="D1753" i="1" s="1"/>
  <c r="F1753" i="1" s="1"/>
  <c r="E1754" i="1"/>
  <c r="D1754" i="1" s="1"/>
  <c r="F1754" i="1" s="1"/>
  <c r="E1755" i="1"/>
  <c r="D1755" i="1" s="1"/>
  <c r="F1755" i="1" s="1"/>
  <c r="E1756" i="1"/>
  <c r="D1756" i="1" s="1"/>
  <c r="F1756" i="1" s="1"/>
  <c r="E1757" i="1"/>
  <c r="D1757" i="1" s="1"/>
  <c r="F1757" i="1" s="1"/>
  <c r="E1758" i="1"/>
  <c r="D1758" i="1" s="1"/>
  <c r="F1758" i="1" s="1"/>
  <c r="E1759" i="1"/>
  <c r="D1759" i="1" s="1"/>
  <c r="F1759" i="1" s="1"/>
  <c r="E1760" i="1"/>
  <c r="D1760" i="1" s="1"/>
  <c r="F1760" i="1" s="1"/>
  <c r="E1761" i="1"/>
  <c r="D1761" i="1" s="1"/>
  <c r="F1761" i="1" s="1"/>
  <c r="E1762" i="1"/>
  <c r="D1762" i="1" s="1"/>
  <c r="F1762" i="1" s="1"/>
  <c r="E1763" i="1"/>
  <c r="D1763" i="1" s="1"/>
  <c r="F1763" i="1" s="1"/>
  <c r="E1764" i="1"/>
  <c r="D1764" i="1" s="1"/>
  <c r="F1764" i="1" s="1"/>
  <c r="E1765" i="1"/>
  <c r="D1765" i="1" s="1"/>
  <c r="F1765" i="1" s="1"/>
  <c r="E1766" i="1"/>
  <c r="D1766" i="1" s="1"/>
  <c r="F1766" i="1" s="1"/>
  <c r="E1767" i="1"/>
  <c r="D1767" i="1" s="1"/>
  <c r="F1767" i="1" s="1"/>
  <c r="E1768" i="1"/>
  <c r="D1768" i="1" s="1"/>
  <c r="F1768" i="1" s="1"/>
  <c r="E1769" i="1"/>
  <c r="D1769" i="1" s="1"/>
  <c r="F1769" i="1" s="1"/>
  <c r="E1770" i="1"/>
  <c r="D1770" i="1" s="1"/>
  <c r="F1770" i="1" s="1"/>
  <c r="E1771" i="1"/>
  <c r="D1771" i="1" s="1"/>
  <c r="F1771" i="1" s="1"/>
  <c r="E1772" i="1"/>
  <c r="D1772" i="1" s="1"/>
  <c r="F1772" i="1" s="1"/>
  <c r="E1773" i="1"/>
  <c r="D1773" i="1" s="1"/>
  <c r="F1773" i="1" s="1"/>
  <c r="E1774" i="1"/>
  <c r="D1774" i="1" s="1"/>
  <c r="F1774" i="1" s="1"/>
  <c r="E1775" i="1"/>
  <c r="D1775" i="1" s="1"/>
  <c r="F1775" i="1" s="1"/>
  <c r="E1776" i="1"/>
  <c r="D1776" i="1" s="1"/>
  <c r="F1776" i="1" s="1"/>
  <c r="E1777" i="1"/>
  <c r="D1777" i="1" s="1"/>
  <c r="F1777" i="1" s="1"/>
  <c r="E1778" i="1"/>
  <c r="D1778" i="1" s="1"/>
  <c r="F1778" i="1" s="1"/>
  <c r="E1779" i="1"/>
  <c r="D1779" i="1" s="1"/>
  <c r="F1779" i="1" s="1"/>
  <c r="E1780" i="1"/>
  <c r="D1780" i="1" s="1"/>
  <c r="F1780" i="1" s="1"/>
  <c r="E1781" i="1"/>
  <c r="D1781" i="1" s="1"/>
  <c r="F1781" i="1" s="1"/>
  <c r="E1782" i="1"/>
  <c r="D1782" i="1" s="1"/>
  <c r="F1782" i="1" s="1"/>
  <c r="E1783" i="1"/>
  <c r="D1783" i="1" s="1"/>
  <c r="F1783" i="1" s="1"/>
  <c r="E1784" i="1"/>
  <c r="D1784" i="1" s="1"/>
  <c r="F1784" i="1" s="1"/>
  <c r="E1785" i="1"/>
  <c r="D1785" i="1" s="1"/>
  <c r="F1785" i="1" s="1"/>
  <c r="E1786" i="1"/>
  <c r="D1786" i="1" s="1"/>
  <c r="F1786" i="1" s="1"/>
  <c r="E1787" i="1"/>
  <c r="D1787" i="1" s="1"/>
  <c r="F1787" i="1" s="1"/>
  <c r="E1788" i="1"/>
  <c r="D1788" i="1" s="1"/>
  <c r="F1788" i="1" s="1"/>
  <c r="E1789" i="1"/>
  <c r="D1789" i="1" s="1"/>
  <c r="F1789" i="1" s="1"/>
  <c r="E1790" i="1"/>
  <c r="D1790" i="1" s="1"/>
  <c r="F1790" i="1" s="1"/>
  <c r="E1791" i="1"/>
  <c r="D1791" i="1" s="1"/>
  <c r="F1791" i="1" s="1"/>
  <c r="E1792" i="1"/>
  <c r="D1792" i="1" s="1"/>
  <c r="F1792" i="1" s="1"/>
  <c r="E1793" i="1"/>
  <c r="D1793" i="1" s="1"/>
  <c r="F1793" i="1" s="1"/>
  <c r="E1794" i="1"/>
  <c r="D1794" i="1" s="1"/>
  <c r="F1794" i="1" s="1"/>
  <c r="E1795" i="1"/>
  <c r="D1795" i="1" s="1"/>
  <c r="F1795" i="1" s="1"/>
  <c r="E1796" i="1"/>
  <c r="D1796" i="1" s="1"/>
  <c r="F1796" i="1" s="1"/>
  <c r="E1797" i="1"/>
  <c r="D1797" i="1" s="1"/>
  <c r="F1797" i="1" s="1"/>
  <c r="E1798" i="1"/>
  <c r="D1798" i="1" s="1"/>
  <c r="F1798" i="1" s="1"/>
  <c r="E1799" i="1"/>
  <c r="D1799" i="1" s="1"/>
  <c r="F1799" i="1" s="1"/>
  <c r="E1800" i="1"/>
  <c r="D1800" i="1" s="1"/>
  <c r="F1800" i="1" s="1"/>
  <c r="E1801" i="1"/>
  <c r="D1801" i="1" s="1"/>
  <c r="F1801" i="1" s="1"/>
  <c r="E1802" i="1"/>
  <c r="D1802" i="1" s="1"/>
  <c r="F1802" i="1" s="1"/>
  <c r="E1803" i="1"/>
  <c r="D1803" i="1" s="1"/>
  <c r="F1803" i="1" s="1"/>
  <c r="E1804" i="1"/>
  <c r="D1804" i="1" s="1"/>
  <c r="F1804" i="1" s="1"/>
  <c r="E1805" i="1"/>
  <c r="D1805" i="1" s="1"/>
  <c r="F1805" i="1" s="1"/>
  <c r="E1806" i="1"/>
  <c r="D1806" i="1" s="1"/>
  <c r="F1806" i="1" s="1"/>
  <c r="E1807" i="1"/>
  <c r="D1807" i="1" s="1"/>
  <c r="F1807" i="1" s="1"/>
  <c r="E1808" i="1"/>
  <c r="D1808" i="1" s="1"/>
  <c r="F1808" i="1" s="1"/>
  <c r="E1809" i="1"/>
  <c r="D1809" i="1" s="1"/>
  <c r="F1809" i="1" s="1"/>
  <c r="E1810" i="1"/>
  <c r="D1810" i="1" s="1"/>
  <c r="F1810" i="1" s="1"/>
  <c r="E1811" i="1"/>
  <c r="D1811" i="1" s="1"/>
  <c r="F1811" i="1" s="1"/>
  <c r="E1812" i="1"/>
  <c r="D1812" i="1" s="1"/>
  <c r="F1812" i="1" s="1"/>
  <c r="E1813" i="1"/>
  <c r="D1813" i="1" s="1"/>
  <c r="F1813" i="1" s="1"/>
  <c r="E1814" i="1"/>
  <c r="D1814" i="1" s="1"/>
  <c r="F1814" i="1" s="1"/>
  <c r="E1815" i="1"/>
  <c r="D1815" i="1" s="1"/>
  <c r="F1815" i="1" s="1"/>
  <c r="E1816" i="1"/>
  <c r="D1816" i="1" s="1"/>
  <c r="F1816" i="1" s="1"/>
  <c r="E1817" i="1"/>
  <c r="D1817" i="1" s="1"/>
  <c r="F1817" i="1" s="1"/>
  <c r="E1818" i="1"/>
  <c r="D1818" i="1" s="1"/>
  <c r="F1818" i="1" s="1"/>
  <c r="E1819" i="1"/>
  <c r="D1819" i="1" s="1"/>
  <c r="F1819" i="1" s="1"/>
  <c r="E1820" i="1"/>
  <c r="D1820" i="1" s="1"/>
  <c r="F1820" i="1" s="1"/>
  <c r="E1821" i="1"/>
  <c r="D1821" i="1" s="1"/>
  <c r="F1821" i="1" s="1"/>
  <c r="E1822" i="1"/>
  <c r="D1822" i="1" s="1"/>
  <c r="F1822" i="1" s="1"/>
  <c r="E1823" i="1"/>
  <c r="D1823" i="1" s="1"/>
  <c r="F1823" i="1" s="1"/>
  <c r="E1824" i="1"/>
  <c r="D1824" i="1" s="1"/>
  <c r="F1824" i="1" s="1"/>
  <c r="E1825" i="1"/>
  <c r="D1825" i="1" s="1"/>
  <c r="F1825" i="1" s="1"/>
  <c r="E1826" i="1"/>
  <c r="D1826" i="1" s="1"/>
  <c r="F1826" i="1" s="1"/>
  <c r="E1827" i="1"/>
  <c r="D1827" i="1" s="1"/>
  <c r="F1827" i="1" s="1"/>
  <c r="E1828" i="1"/>
  <c r="D1828" i="1" s="1"/>
  <c r="F1828" i="1" s="1"/>
  <c r="E1829" i="1"/>
  <c r="D1829" i="1" s="1"/>
  <c r="F1829" i="1" s="1"/>
  <c r="E1830" i="1"/>
  <c r="D1830" i="1" s="1"/>
  <c r="F1830" i="1" s="1"/>
  <c r="E1831" i="1"/>
  <c r="D1831" i="1" s="1"/>
  <c r="F1831" i="1" s="1"/>
  <c r="E1832" i="1"/>
  <c r="D1832" i="1" s="1"/>
  <c r="F1832" i="1" s="1"/>
  <c r="E1833" i="1"/>
  <c r="D1833" i="1" s="1"/>
  <c r="F1833" i="1" s="1"/>
  <c r="E1834" i="1"/>
  <c r="D1834" i="1" s="1"/>
  <c r="F1834" i="1" s="1"/>
  <c r="E1835" i="1"/>
  <c r="D1835" i="1" s="1"/>
  <c r="F1835" i="1" s="1"/>
  <c r="E1836" i="1"/>
  <c r="D1836" i="1" s="1"/>
  <c r="F1836" i="1" s="1"/>
  <c r="E1837" i="1"/>
  <c r="D1837" i="1" s="1"/>
  <c r="F1837" i="1" s="1"/>
  <c r="E1838" i="1"/>
  <c r="D1838" i="1" s="1"/>
  <c r="F1838" i="1" s="1"/>
  <c r="E1839" i="1"/>
  <c r="D1839" i="1" s="1"/>
  <c r="F1839" i="1" s="1"/>
  <c r="E1840" i="1"/>
  <c r="D1840" i="1" s="1"/>
  <c r="F1840" i="1" s="1"/>
  <c r="E1841" i="1"/>
  <c r="D1841" i="1" s="1"/>
  <c r="F1841" i="1" s="1"/>
  <c r="E1842" i="1"/>
  <c r="D1842" i="1" s="1"/>
  <c r="F1842" i="1" s="1"/>
  <c r="E1843" i="1"/>
  <c r="D1843" i="1" s="1"/>
  <c r="F1843" i="1" s="1"/>
  <c r="E1844" i="1"/>
  <c r="D1844" i="1" s="1"/>
  <c r="F1844" i="1" s="1"/>
  <c r="E1845" i="1"/>
  <c r="D1845" i="1" s="1"/>
  <c r="F1845" i="1" s="1"/>
  <c r="E1846" i="1"/>
  <c r="D1846" i="1" s="1"/>
  <c r="F1846" i="1" s="1"/>
  <c r="E1847" i="1"/>
  <c r="D1847" i="1" s="1"/>
  <c r="F1847" i="1" s="1"/>
  <c r="E1848" i="1"/>
  <c r="D1848" i="1" s="1"/>
  <c r="F1848" i="1" s="1"/>
  <c r="E1849" i="1"/>
  <c r="D1849" i="1" s="1"/>
  <c r="F1849" i="1" s="1"/>
  <c r="E1850" i="1"/>
  <c r="D1850" i="1" s="1"/>
  <c r="F1850" i="1" s="1"/>
  <c r="E1851" i="1"/>
  <c r="D1851" i="1" s="1"/>
  <c r="F1851" i="1" s="1"/>
  <c r="E1852" i="1"/>
  <c r="D1852" i="1" s="1"/>
  <c r="F1852" i="1" s="1"/>
  <c r="E1853" i="1"/>
  <c r="D1853" i="1" s="1"/>
  <c r="F1853" i="1" s="1"/>
  <c r="E1854" i="1"/>
  <c r="D1854" i="1" s="1"/>
  <c r="F1854" i="1" s="1"/>
  <c r="E1855" i="1"/>
  <c r="D1855" i="1" s="1"/>
  <c r="F1855" i="1" s="1"/>
  <c r="E1856" i="1"/>
  <c r="D1856" i="1" s="1"/>
  <c r="F1856" i="1" s="1"/>
  <c r="E1857" i="1"/>
  <c r="D1857" i="1" s="1"/>
  <c r="F1857" i="1" s="1"/>
  <c r="E1858" i="1"/>
  <c r="D1858" i="1" s="1"/>
  <c r="F1858" i="1" s="1"/>
  <c r="E1859" i="1"/>
  <c r="D1859" i="1" s="1"/>
  <c r="F1859" i="1" s="1"/>
  <c r="E1860" i="1"/>
  <c r="D1860" i="1" s="1"/>
  <c r="F1860" i="1" s="1"/>
  <c r="E1861" i="1"/>
  <c r="D1861" i="1" s="1"/>
  <c r="F1861" i="1" s="1"/>
  <c r="E1862" i="1"/>
  <c r="D1862" i="1" s="1"/>
  <c r="F1862" i="1" s="1"/>
  <c r="E1863" i="1"/>
  <c r="D1863" i="1" s="1"/>
  <c r="F1863" i="1" s="1"/>
  <c r="E1864" i="1"/>
  <c r="D1864" i="1" s="1"/>
  <c r="F1864" i="1" s="1"/>
  <c r="E1865" i="1"/>
  <c r="D1865" i="1" s="1"/>
  <c r="F1865" i="1" s="1"/>
  <c r="E1866" i="1"/>
  <c r="D1866" i="1" s="1"/>
  <c r="F1866" i="1" s="1"/>
  <c r="E1867" i="1"/>
  <c r="D1867" i="1" s="1"/>
  <c r="F1867" i="1" s="1"/>
  <c r="E1868" i="1"/>
  <c r="D1868" i="1" s="1"/>
  <c r="F1868" i="1" s="1"/>
  <c r="E1869" i="1"/>
  <c r="D1869" i="1" s="1"/>
  <c r="F1869" i="1" s="1"/>
  <c r="E1870" i="1"/>
  <c r="D1870" i="1" s="1"/>
  <c r="F1870" i="1" s="1"/>
  <c r="E1871" i="1"/>
  <c r="D1871" i="1" s="1"/>
  <c r="F1871" i="1" s="1"/>
  <c r="E1872" i="1"/>
  <c r="D1872" i="1" s="1"/>
  <c r="F1872" i="1" s="1"/>
  <c r="E1873" i="1"/>
  <c r="D1873" i="1" s="1"/>
  <c r="F1873" i="1" s="1"/>
  <c r="E1874" i="1"/>
  <c r="D1874" i="1" s="1"/>
  <c r="F1874" i="1" s="1"/>
  <c r="E1875" i="1"/>
  <c r="D1875" i="1" s="1"/>
  <c r="F1875" i="1" s="1"/>
  <c r="E1876" i="1"/>
  <c r="D1876" i="1" s="1"/>
  <c r="F1876" i="1" s="1"/>
  <c r="E1877" i="1"/>
  <c r="D1877" i="1" s="1"/>
  <c r="F1877" i="1" s="1"/>
  <c r="E1878" i="1"/>
  <c r="D1878" i="1" s="1"/>
  <c r="F1878" i="1" s="1"/>
  <c r="E1879" i="1"/>
  <c r="D1879" i="1" s="1"/>
  <c r="F1879" i="1" s="1"/>
  <c r="E1880" i="1"/>
  <c r="D1880" i="1" s="1"/>
  <c r="F1880" i="1" s="1"/>
  <c r="E1881" i="1"/>
  <c r="D1881" i="1" s="1"/>
  <c r="F1881" i="1" s="1"/>
  <c r="E1882" i="1"/>
  <c r="D1882" i="1" s="1"/>
  <c r="F1882" i="1" s="1"/>
  <c r="E1883" i="1"/>
  <c r="D1883" i="1" s="1"/>
  <c r="F1883" i="1" s="1"/>
  <c r="E1884" i="1"/>
  <c r="D1884" i="1" s="1"/>
  <c r="F1884" i="1" s="1"/>
  <c r="E1885" i="1"/>
  <c r="D1885" i="1" s="1"/>
  <c r="F1885" i="1" s="1"/>
  <c r="E1886" i="1"/>
  <c r="D1886" i="1" s="1"/>
  <c r="F1886" i="1" s="1"/>
  <c r="E1887" i="1"/>
  <c r="D1887" i="1" s="1"/>
  <c r="F1887" i="1" s="1"/>
  <c r="E1888" i="1"/>
  <c r="D1888" i="1" s="1"/>
  <c r="F1888" i="1" s="1"/>
  <c r="E1889" i="1"/>
  <c r="D1889" i="1" s="1"/>
  <c r="F1889" i="1" s="1"/>
  <c r="E1890" i="1"/>
  <c r="D1890" i="1" s="1"/>
  <c r="F1890" i="1" s="1"/>
  <c r="E1891" i="1"/>
  <c r="D1891" i="1" s="1"/>
  <c r="F1891" i="1" s="1"/>
  <c r="E1892" i="1"/>
  <c r="D1892" i="1" s="1"/>
  <c r="F1892" i="1" s="1"/>
  <c r="E1893" i="1"/>
  <c r="D1893" i="1" s="1"/>
  <c r="F1893" i="1" s="1"/>
  <c r="E1894" i="1"/>
  <c r="D1894" i="1" s="1"/>
  <c r="F1894" i="1" s="1"/>
  <c r="E1895" i="1"/>
  <c r="D1895" i="1" s="1"/>
  <c r="F1895" i="1" s="1"/>
  <c r="E1896" i="1"/>
  <c r="D1896" i="1" s="1"/>
  <c r="F1896" i="1" s="1"/>
  <c r="E1897" i="1"/>
  <c r="D1897" i="1" s="1"/>
  <c r="F1897" i="1" s="1"/>
  <c r="E1898" i="1"/>
  <c r="D1898" i="1" s="1"/>
  <c r="F1898" i="1" s="1"/>
  <c r="E1899" i="1"/>
  <c r="D1899" i="1" s="1"/>
  <c r="F1899" i="1" s="1"/>
  <c r="E1900" i="1"/>
  <c r="D1900" i="1" s="1"/>
  <c r="F1900" i="1" s="1"/>
  <c r="E1901" i="1"/>
  <c r="D1901" i="1" s="1"/>
  <c r="F1901" i="1" s="1"/>
  <c r="E1902" i="1"/>
  <c r="D1902" i="1" s="1"/>
  <c r="F1902" i="1" s="1"/>
  <c r="E1903" i="1"/>
  <c r="D1903" i="1" s="1"/>
  <c r="F1903" i="1" s="1"/>
  <c r="E1904" i="1"/>
  <c r="D1904" i="1" s="1"/>
  <c r="F1904" i="1" s="1"/>
  <c r="E1905" i="1"/>
  <c r="D1905" i="1" s="1"/>
  <c r="F1905" i="1" s="1"/>
  <c r="E1906" i="1"/>
  <c r="D1906" i="1" s="1"/>
  <c r="F1906" i="1" s="1"/>
  <c r="E1907" i="1"/>
  <c r="D1907" i="1" s="1"/>
  <c r="F1907" i="1" s="1"/>
  <c r="E1908" i="1"/>
  <c r="D1908" i="1" s="1"/>
  <c r="F1908" i="1" s="1"/>
  <c r="E1909" i="1"/>
  <c r="D1909" i="1" s="1"/>
  <c r="F1909" i="1" s="1"/>
  <c r="E1910" i="1"/>
  <c r="D1910" i="1" s="1"/>
  <c r="F1910" i="1" s="1"/>
  <c r="E1911" i="1"/>
  <c r="D1911" i="1" s="1"/>
  <c r="F1911" i="1" s="1"/>
  <c r="E1912" i="1"/>
  <c r="D1912" i="1" s="1"/>
  <c r="F1912" i="1" s="1"/>
  <c r="E1913" i="1"/>
  <c r="D1913" i="1" s="1"/>
  <c r="F1913" i="1" s="1"/>
  <c r="E1914" i="1"/>
  <c r="D1914" i="1" s="1"/>
  <c r="F1914" i="1" s="1"/>
  <c r="E1915" i="1"/>
  <c r="D1915" i="1" s="1"/>
  <c r="F1915" i="1" s="1"/>
  <c r="E1916" i="1"/>
  <c r="D1916" i="1" s="1"/>
  <c r="F1916" i="1" s="1"/>
  <c r="E1917" i="1"/>
  <c r="D1917" i="1" s="1"/>
  <c r="F1917" i="1" s="1"/>
  <c r="E1918" i="1"/>
  <c r="D1918" i="1" s="1"/>
  <c r="F1918" i="1" s="1"/>
  <c r="E1919" i="1"/>
  <c r="D1919" i="1" s="1"/>
  <c r="F1919" i="1" s="1"/>
  <c r="E1920" i="1"/>
  <c r="D1920" i="1" s="1"/>
  <c r="F1920" i="1" s="1"/>
  <c r="E1921" i="1"/>
  <c r="D1921" i="1" s="1"/>
  <c r="F1921" i="1" s="1"/>
  <c r="E1922" i="1"/>
  <c r="D1922" i="1" s="1"/>
  <c r="F1922" i="1" s="1"/>
  <c r="E1923" i="1"/>
  <c r="D1923" i="1" s="1"/>
  <c r="F1923" i="1" s="1"/>
  <c r="E1924" i="1"/>
  <c r="D1924" i="1" s="1"/>
  <c r="F1924" i="1" s="1"/>
  <c r="E1925" i="1"/>
  <c r="D1925" i="1" s="1"/>
  <c r="F1925" i="1" s="1"/>
  <c r="E1926" i="1"/>
  <c r="D1926" i="1" s="1"/>
  <c r="F1926" i="1" s="1"/>
  <c r="E1927" i="1"/>
  <c r="D1927" i="1" s="1"/>
  <c r="F1927" i="1" s="1"/>
  <c r="E1928" i="1"/>
  <c r="D1928" i="1" s="1"/>
  <c r="F1928" i="1" s="1"/>
  <c r="E1929" i="1"/>
  <c r="D1929" i="1" s="1"/>
  <c r="F1929" i="1" s="1"/>
  <c r="E1930" i="1"/>
  <c r="D1930" i="1" s="1"/>
  <c r="F1930" i="1" s="1"/>
  <c r="E1931" i="1"/>
  <c r="D1931" i="1" s="1"/>
  <c r="F1931" i="1" s="1"/>
  <c r="E1932" i="1"/>
  <c r="D1932" i="1" s="1"/>
  <c r="F1932" i="1" s="1"/>
  <c r="E1933" i="1"/>
  <c r="D1933" i="1" s="1"/>
  <c r="F1933" i="1" s="1"/>
  <c r="E1934" i="1"/>
  <c r="D1934" i="1" s="1"/>
  <c r="F1934" i="1" s="1"/>
  <c r="E1935" i="1"/>
  <c r="D1935" i="1" s="1"/>
  <c r="F1935" i="1" s="1"/>
  <c r="E1936" i="1"/>
  <c r="D1936" i="1" s="1"/>
  <c r="F1936" i="1" s="1"/>
  <c r="E1937" i="1"/>
  <c r="D1937" i="1" s="1"/>
  <c r="F1937" i="1" s="1"/>
  <c r="E1938" i="1"/>
  <c r="D1938" i="1" s="1"/>
  <c r="F1938" i="1" s="1"/>
  <c r="E1939" i="1"/>
  <c r="D1939" i="1" s="1"/>
  <c r="F1939" i="1" s="1"/>
  <c r="E1940" i="1"/>
  <c r="D1940" i="1" s="1"/>
  <c r="F1940" i="1" s="1"/>
  <c r="E1941" i="1"/>
  <c r="D1941" i="1" s="1"/>
  <c r="F1941" i="1" s="1"/>
  <c r="E1942" i="1"/>
  <c r="D1942" i="1" s="1"/>
  <c r="F1942" i="1" s="1"/>
  <c r="E1943" i="1"/>
  <c r="D1943" i="1" s="1"/>
  <c r="F1943" i="1" s="1"/>
  <c r="E1944" i="1"/>
  <c r="D1944" i="1" s="1"/>
  <c r="F1944" i="1" s="1"/>
  <c r="E1945" i="1"/>
  <c r="D1945" i="1" s="1"/>
  <c r="F1945" i="1" s="1"/>
  <c r="E1946" i="1"/>
  <c r="D1946" i="1" s="1"/>
  <c r="F1946" i="1" s="1"/>
  <c r="E1947" i="1"/>
  <c r="D1947" i="1" s="1"/>
  <c r="F1947" i="1" s="1"/>
  <c r="E1948" i="1"/>
  <c r="D1948" i="1" s="1"/>
  <c r="F1948" i="1" s="1"/>
  <c r="E1949" i="1"/>
  <c r="D1949" i="1" s="1"/>
  <c r="F1949" i="1" s="1"/>
  <c r="E1950" i="1"/>
  <c r="D1950" i="1" s="1"/>
  <c r="F1950" i="1" s="1"/>
  <c r="E1951" i="1"/>
  <c r="D1951" i="1" s="1"/>
  <c r="F1951" i="1" s="1"/>
  <c r="E1952" i="1"/>
  <c r="D1952" i="1" s="1"/>
  <c r="F1952" i="1" s="1"/>
  <c r="E1953" i="1"/>
  <c r="D1953" i="1" s="1"/>
  <c r="F1953" i="1" s="1"/>
  <c r="E1954" i="1"/>
  <c r="D1954" i="1" s="1"/>
  <c r="F1954" i="1" s="1"/>
  <c r="E1955" i="1"/>
  <c r="D1955" i="1" s="1"/>
  <c r="F1955" i="1" s="1"/>
  <c r="E1956" i="1"/>
  <c r="D1956" i="1" s="1"/>
  <c r="F1956" i="1" s="1"/>
  <c r="E1957" i="1"/>
  <c r="D1957" i="1" s="1"/>
  <c r="F1957" i="1" s="1"/>
  <c r="E1958" i="1"/>
  <c r="D1958" i="1" s="1"/>
  <c r="F1958" i="1" s="1"/>
  <c r="E1959" i="1"/>
  <c r="D1959" i="1" s="1"/>
  <c r="F1959" i="1" s="1"/>
  <c r="E1960" i="1"/>
  <c r="D1960" i="1" s="1"/>
  <c r="F1960" i="1" s="1"/>
  <c r="E1961" i="1"/>
  <c r="D1961" i="1" s="1"/>
  <c r="F1961" i="1" s="1"/>
  <c r="E1962" i="1"/>
  <c r="D1962" i="1" s="1"/>
  <c r="F1962" i="1" s="1"/>
  <c r="E1963" i="1"/>
  <c r="D1963" i="1" s="1"/>
  <c r="F1963" i="1" s="1"/>
  <c r="E1964" i="1"/>
  <c r="D1964" i="1" s="1"/>
  <c r="F1964" i="1" s="1"/>
  <c r="E1965" i="1"/>
  <c r="D1965" i="1" s="1"/>
  <c r="F1965" i="1" s="1"/>
  <c r="E1966" i="1"/>
  <c r="D1966" i="1" s="1"/>
  <c r="F1966" i="1" s="1"/>
  <c r="E1967" i="1"/>
  <c r="D1967" i="1" s="1"/>
  <c r="F1967" i="1" s="1"/>
  <c r="E1968" i="1"/>
  <c r="D1968" i="1" s="1"/>
  <c r="F1968" i="1" s="1"/>
  <c r="E1969" i="1"/>
  <c r="D1969" i="1" s="1"/>
  <c r="F1969" i="1" s="1"/>
  <c r="E1970" i="1"/>
  <c r="D1970" i="1" s="1"/>
  <c r="F1970" i="1" s="1"/>
  <c r="E1971" i="1"/>
  <c r="D1971" i="1" s="1"/>
  <c r="F1971" i="1" s="1"/>
  <c r="E1972" i="1"/>
  <c r="D1972" i="1" s="1"/>
  <c r="F1972" i="1" s="1"/>
  <c r="E1973" i="1"/>
  <c r="D1973" i="1" s="1"/>
  <c r="F1973" i="1" s="1"/>
  <c r="E1974" i="1"/>
  <c r="D1974" i="1" s="1"/>
  <c r="F1974" i="1" s="1"/>
  <c r="E1975" i="1"/>
  <c r="D1975" i="1" s="1"/>
  <c r="F1975" i="1" s="1"/>
  <c r="E1976" i="1"/>
  <c r="D1976" i="1" s="1"/>
  <c r="F1976" i="1" s="1"/>
  <c r="E1977" i="1"/>
  <c r="D1977" i="1" s="1"/>
  <c r="F1977" i="1" s="1"/>
  <c r="E1978" i="1"/>
  <c r="D1978" i="1" s="1"/>
  <c r="F1978" i="1" s="1"/>
  <c r="E1979" i="1"/>
  <c r="D1979" i="1" s="1"/>
  <c r="F1979" i="1" s="1"/>
  <c r="E1980" i="1"/>
  <c r="D1980" i="1" s="1"/>
  <c r="F1980" i="1" s="1"/>
  <c r="E1981" i="1"/>
  <c r="D1981" i="1" s="1"/>
  <c r="F1981" i="1" s="1"/>
  <c r="E1982" i="1"/>
  <c r="D1982" i="1" s="1"/>
  <c r="F1982" i="1" s="1"/>
  <c r="E1983" i="1"/>
  <c r="D1983" i="1" s="1"/>
  <c r="F1983" i="1" s="1"/>
  <c r="E1984" i="1"/>
  <c r="D1984" i="1" s="1"/>
  <c r="F1984" i="1" s="1"/>
  <c r="E1985" i="1"/>
  <c r="D1985" i="1" s="1"/>
  <c r="F1985" i="1" s="1"/>
  <c r="E1986" i="1"/>
  <c r="D1986" i="1" s="1"/>
  <c r="F1986" i="1" s="1"/>
  <c r="E1987" i="1"/>
  <c r="D1987" i="1" s="1"/>
  <c r="F1987" i="1" s="1"/>
  <c r="E1988" i="1"/>
  <c r="D1988" i="1" s="1"/>
  <c r="F1988" i="1" s="1"/>
  <c r="E1989" i="1"/>
  <c r="D1989" i="1" s="1"/>
  <c r="F1989" i="1" s="1"/>
  <c r="E1990" i="1"/>
  <c r="D1990" i="1" s="1"/>
  <c r="F1990" i="1" s="1"/>
  <c r="E1991" i="1"/>
  <c r="D1991" i="1" s="1"/>
  <c r="F1991" i="1" s="1"/>
  <c r="E1992" i="1"/>
  <c r="D1992" i="1" s="1"/>
  <c r="F1992" i="1" s="1"/>
  <c r="E1993" i="1"/>
  <c r="D1993" i="1" s="1"/>
  <c r="F1993" i="1" s="1"/>
  <c r="E1994" i="1"/>
  <c r="D1994" i="1" s="1"/>
  <c r="F1994" i="1" s="1"/>
  <c r="E1995" i="1"/>
  <c r="D1995" i="1" s="1"/>
  <c r="F1995" i="1" s="1"/>
  <c r="E1996" i="1"/>
  <c r="D1996" i="1" s="1"/>
  <c r="F1996" i="1" s="1"/>
  <c r="E1997" i="1"/>
  <c r="D1997" i="1" s="1"/>
  <c r="F1997" i="1" s="1"/>
  <c r="E1998" i="1"/>
  <c r="D1998" i="1" s="1"/>
  <c r="F1998" i="1" s="1"/>
  <c r="E1999" i="1"/>
  <c r="D1999" i="1" s="1"/>
  <c r="F1999" i="1" s="1"/>
  <c r="E2000" i="1"/>
  <c r="D2000" i="1" s="1"/>
  <c r="F2000" i="1" s="1"/>
  <c r="E2001" i="1"/>
  <c r="D2001" i="1" s="1"/>
  <c r="F2001" i="1" s="1"/>
  <c r="E2002" i="1"/>
  <c r="D2002" i="1" s="1"/>
  <c r="F2002" i="1" s="1"/>
  <c r="E2003" i="1"/>
  <c r="D2003" i="1" s="1"/>
  <c r="F2003" i="1" s="1"/>
  <c r="E2004" i="1"/>
  <c r="D2004" i="1" s="1"/>
  <c r="F2004" i="1" s="1"/>
  <c r="E2005" i="1"/>
  <c r="D2005" i="1" s="1"/>
  <c r="F2005" i="1" s="1"/>
  <c r="E2006" i="1"/>
  <c r="D2006" i="1" s="1"/>
  <c r="F2006" i="1" s="1"/>
  <c r="E2007" i="1"/>
  <c r="D2007" i="1" s="1"/>
  <c r="F2007" i="1" s="1"/>
  <c r="E2008" i="1"/>
  <c r="D2008" i="1" s="1"/>
  <c r="F2008" i="1" s="1"/>
  <c r="E2009" i="1"/>
  <c r="D2009" i="1" s="1"/>
  <c r="F2009" i="1" s="1"/>
  <c r="E2010" i="1"/>
  <c r="D2010" i="1" s="1"/>
  <c r="F2010" i="1" s="1"/>
  <c r="E2011" i="1"/>
  <c r="D2011" i="1" s="1"/>
  <c r="F2011" i="1" s="1"/>
  <c r="E2012" i="1"/>
  <c r="D2012" i="1" s="1"/>
  <c r="F2012" i="1" s="1"/>
  <c r="E2013" i="1"/>
  <c r="D2013" i="1" s="1"/>
  <c r="F2013" i="1" s="1"/>
  <c r="E2014" i="1"/>
  <c r="D2014" i="1" s="1"/>
  <c r="F2014" i="1" s="1"/>
  <c r="E2015" i="1"/>
  <c r="D2015" i="1" s="1"/>
  <c r="F2015" i="1" s="1"/>
  <c r="E2016" i="1"/>
  <c r="D2016" i="1" s="1"/>
  <c r="F2016" i="1" s="1"/>
  <c r="E2017" i="1"/>
  <c r="D2017" i="1" s="1"/>
  <c r="F2017" i="1" s="1"/>
  <c r="E2018" i="1"/>
  <c r="D2018" i="1" s="1"/>
  <c r="F2018" i="1" s="1"/>
  <c r="E2019" i="1"/>
  <c r="D2019" i="1" s="1"/>
  <c r="F2019" i="1" s="1"/>
  <c r="E2020" i="1"/>
  <c r="D2020" i="1" s="1"/>
  <c r="F2020" i="1" s="1"/>
  <c r="E2021" i="1"/>
  <c r="D2021" i="1" s="1"/>
  <c r="F2021" i="1" s="1"/>
  <c r="E2022" i="1"/>
  <c r="D2022" i="1" s="1"/>
  <c r="F2022" i="1" s="1"/>
  <c r="E2023" i="1"/>
  <c r="D2023" i="1" s="1"/>
  <c r="F2023" i="1" s="1"/>
  <c r="E2024" i="1"/>
  <c r="D2024" i="1" s="1"/>
  <c r="F2024" i="1" s="1"/>
  <c r="E2025" i="1"/>
  <c r="D2025" i="1" s="1"/>
  <c r="F2025" i="1" s="1"/>
  <c r="E2026" i="1"/>
  <c r="D2026" i="1" s="1"/>
  <c r="F2026" i="1" s="1"/>
  <c r="E2027" i="1"/>
  <c r="D2027" i="1" s="1"/>
  <c r="F2027" i="1" s="1"/>
  <c r="E2028" i="1"/>
  <c r="D2028" i="1" s="1"/>
  <c r="F2028" i="1" s="1"/>
  <c r="E2029" i="1"/>
  <c r="D2029" i="1" s="1"/>
  <c r="F2029" i="1" s="1"/>
  <c r="E2030" i="1"/>
  <c r="D2030" i="1" s="1"/>
  <c r="F2030" i="1" s="1"/>
  <c r="E2031" i="1"/>
  <c r="D2031" i="1" s="1"/>
  <c r="F2031" i="1" s="1"/>
  <c r="E2032" i="1"/>
  <c r="D2032" i="1" s="1"/>
  <c r="F2032" i="1" s="1"/>
  <c r="E2033" i="1"/>
  <c r="D2033" i="1" s="1"/>
  <c r="F2033" i="1" s="1"/>
  <c r="E2034" i="1"/>
  <c r="D2034" i="1" s="1"/>
  <c r="F2034" i="1" s="1"/>
  <c r="E2035" i="1"/>
  <c r="D2035" i="1" s="1"/>
  <c r="F2035" i="1" s="1"/>
  <c r="E2036" i="1"/>
  <c r="D2036" i="1" s="1"/>
  <c r="F2036" i="1" s="1"/>
  <c r="E2037" i="1"/>
  <c r="D2037" i="1" s="1"/>
  <c r="F2037" i="1" s="1"/>
  <c r="E2038" i="1"/>
  <c r="D2038" i="1" s="1"/>
  <c r="F2038" i="1" s="1"/>
  <c r="E2039" i="1"/>
  <c r="D2039" i="1" s="1"/>
  <c r="F2039" i="1" s="1"/>
  <c r="E2040" i="1"/>
  <c r="D2040" i="1" s="1"/>
  <c r="F2040" i="1" s="1"/>
  <c r="E2041" i="1"/>
  <c r="D2041" i="1" s="1"/>
  <c r="F2041" i="1" s="1"/>
  <c r="E2042" i="1"/>
  <c r="D2042" i="1" s="1"/>
  <c r="F2042" i="1" s="1"/>
  <c r="E2043" i="1"/>
  <c r="D2043" i="1" s="1"/>
  <c r="F2043" i="1" s="1"/>
  <c r="E2044" i="1"/>
  <c r="D2044" i="1" s="1"/>
  <c r="F2044" i="1" s="1"/>
  <c r="E2045" i="1"/>
  <c r="D2045" i="1" s="1"/>
  <c r="F2045" i="1" s="1"/>
  <c r="E2046" i="1"/>
  <c r="D2046" i="1" s="1"/>
  <c r="F2046" i="1" s="1"/>
  <c r="E2047" i="1"/>
  <c r="D2047" i="1" s="1"/>
  <c r="F2047" i="1" s="1"/>
  <c r="E2048" i="1"/>
  <c r="D2048" i="1" s="1"/>
  <c r="F2048" i="1" s="1"/>
  <c r="E2049" i="1"/>
  <c r="D2049" i="1" s="1"/>
  <c r="F2049" i="1" s="1"/>
  <c r="E2050" i="1"/>
  <c r="D2050" i="1" s="1"/>
  <c r="F2050" i="1" s="1"/>
  <c r="E2051" i="1"/>
  <c r="D2051" i="1" s="1"/>
  <c r="F2051" i="1" s="1"/>
  <c r="E2052" i="1"/>
  <c r="D2052" i="1" s="1"/>
  <c r="F2052" i="1" s="1"/>
  <c r="E2053" i="1"/>
  <c r="D2053" i="1" s="1"/>
  <c r="F2053" i="1" s="1"/>
  <c r="E2054" i="1"/>
  <c r="D2054" i="1" s="1"/>
  <c r="F2054" i="1" s="1"/>
  <c r="E2055" i="1"/>
  <c r="D2055" i="1" s="1"/>
  <c r="F2055" i="1" s="1"/>
  <c r="E2056" i="1"/>
  <c r="D2056" i="1" s="1"/>
  <c r="F2056" i="1" s="1"/>
  <c r="E2057" i="1"/>
  <c r="D2057" i="1" s="1"/>
  <c r="F2057" i="1" s="1"/>
  <c r="E2058" i="1"/>
  <c r="D2058" i="1" s="1"/>
  <c r="F2058" i="1" s="1"/>
  <c r="E2059" i="1"/>
  <c r="D2059" i="1" s="1"/>
  <c r="F2059" i="1" s="1"/>
  <c r="E2060" i="1"/>
  <c r="D2060" i="1" s="1"/>
  <c r="F2060" i="1" s="1"/>
  <c r="E2061" i="1"/>
  <c r="D2061" i="1" s="1"/>
  <c r="F2061" i="1" s="1"/>
  <c r="E2062" i="1"/>
  <c r="D2062" i="1" s="1"/>
  <c r="F2062" i="1" s="1"/>
  <c r="E2063" i="1"/>
  <c r="D2063" i="1" s="1"/>
  <c r="F2063" i="1" s="1"/>
  <c r="E2064" i="1"/>
  <c r="D2064" i="1" s="1"/>
  <c r="F2064" i="1" s="1"/>
  <c r="E2065" i="1"/>
  <c r="D2065" i="1" s="1"/>
  <c r="F2065" i="1" s="1"/>
  <c r="E2066" i="1"/>
  <c r="D2066" i="1" s="1"/>
  <c r="F2066" i="1" s="1"/>
  <c r="E2067" i="1"/>
  <c r="D2067" i="1" s="1"/>
  <c r="F2067" i="1" s="1"/>
  <c r="E2068" i="1"/>
  <c r="D2068" i="1" s="1"/>
  <c r="F2068" i="1" s="1"/>
  <c r="E2069" i="1"/>
  <c r="D2069" i="1" s="1"/>
  <c r="F2069" i="1" s="1"/>
  <c r="E2070" i="1"/>
  <c r="D2070" i="1" s="1"/>
  <c r="F2070" i="1" s="1"/>
  <c r="E2071" i="1"/>
  <c r="D2071" i="1" s="1"/>
  <c r="F2071" i="1" s="1"/>
  <c r="E2072" i="1"/>
  <c r="D2072" i="1" s="1"/>
  <c r="F2072" i="1" s="1"/>
  <c r="E2073" i="1"/>
  <c r="D2073" i="1" s="1"/>
  <c r="F2073" i="1" s="1"/>
  <c r="E2074" i="1"/>
  <c r="D2074" i="1" s="1"/>
  <c r="F2074" i="1" s="1"/>
  <c r="E2075" i="1"/>
  <c r="D2075" i="1" s="1"/>
  <c r="F2075" i="1" s="1"/>
  <c r="E2076" i="1"/>
  <c r="D2076" i="1" s="1"/>
  <c r="F2076" i="1" s="1"/>
  <c r="E2077" i="1"/>
  <c r="D2077" i="1" s="1"/>
  <c r="F2077" i="1" s="1"/>
  <c r="E2078" i="1"/>
  <c r="D2078" i="1" s="1"/>
  <c r="F2078" i="1" s="1"/>
  <c r="E2079" i="1"/>
  <c r="D2079" i="1" s="1"/>
  <c r="F2079" i="1" s="1"/>
  <c r="E2080" i="1"/>
  <c r="D2080" i="1" s="1"/>
  <c r="F2080" i="1" s="1"/>
  <c r="E2081" i="1"/>
  <c r="D2081" i="1" s="1"/>
  <c r="F2081" i="1" s="1"/>
  <c r="E2082" i="1"/>
  <c r="D2082" i="1" s="1"/>
  <c r="F2082" i="1" s="1"/>
  <c r="E2083" i="1"/>
  <c r="D2083" i="1" s="1"/>
  <c r="F2083" i="1" s="1"/>
  <c r="E2084" i="1"/>
  <c r="D2084" i="1" s="1"/>
  <c r="F2084" i="1" s="1"/>
  <c r="E2085" i="1"/>
  <c r="D2085" i="1" s="1"/>
  <c r="F2085" i="1" s="1"/>
  <c r="E2086" i="1"/>
  <c r="D2086" i="1" s="1"/>
  <c r="F2086" i="1" s="1"/>
  <c r="E2087" i="1"/>
  <c r="D2087" i="1" s="1"/>
  <c r="F2087" i="1" s="1"/>
  <c r="E2088" i="1"/>
  <c r="D2088" i="1" s="1"/>
  <c r="F2088" i="1" s="1"/>
  <c r="E2089" i="1"/>
  <c r="D2089" i="1" s="1"/>
  <c r="F2089" i="1" s="1"/>
  <c r="E2090" i="1"/>
  <c r="D2090" i="1" s="1"/>
  <c r="F2090" i="1" s="1"/>
  <c r="E2091" i="1"/>
  <c r="D2091" i="1" s="1"/>
  <c r="F2091" i="1" s="1"/>
  <c r="E2092" i="1"/>
  <c r="D2092" i="1" s="1"/>
  <c r="F2092" i="1" s="1"/>
  <c r="E2093" i="1"/>
  <c r="D2093" i="1" s="1"/>
  <c r="F2093" i="1" s="1"/>
  <c r="E2094" i="1"/>
  <c r="D2094" i="1" s="1"/>
  <c r="F2094" i="1" s="1"/>
  <c r="E2095" i="1"/>
  <c r="D2095" i="1" s="1"/>
  <c r="F2095" i="1" s="1"/>
  <c r="E2096" i="1"/>
  <c r="D2096" i="1" s="1"/>
  <c r="F2096" i="1" s="1"/>
  <c r="E2097" i="1"/>
  <c r="D2097" i="1" s="1"/>
  <c r="F2097" i="1" s="1"/>
  <c r="E2098" i="1"/>
  <c r="D2098" i="1" s="1"/>
  <c r="F2098" i="1" s="1"/>
  <c r="E2099" i="1"/>
  <c r="D2099" i="1" s="1"/>
  <c r="F2099" i="1" s="1"/>
  <c r="E2100" i="1"/>
  <c r="D2100" i="1" s="1"/>
  <c r="F2100" i="1" s="1"/>
  <c r="E2101" i="1"/>
  <c r="D2101" i="1" s="1"/>
  <c r="F2101" i="1" s="1"/>
  <c r="E2102" i="1"/>
  <c r="D2102" i="1" s="1"/>
  <c r="F2102" i="1" s="1"/>
  <c r="E2103" i="1"/>
  <c r="D2103" i="1" s="1"/>
  <c r="F2103" i="1" s="1"/>
  <c r="E2104" i="1"/>
  <c r="D2104" i="1" s="1"/>
  <c r="F2104" i="1" s="1"/>
  <c r="E2105" i="1"/>
  <c r="D2105" i="1" s="1"/>
  <c r="F2105" i="1" s="1"/>
  <c r="E2106" i="1"/>
  <c r="D2106" i="1" s="1"/>
  <c r="F2106" i="1" s="1"/>
  <c r="E2107" i="1"/>
  <c r="D2107" i="1" s="1"/>
  <c r="F2107" i="1" s="1"/>
  <c r="E2108" i="1"/>
  <c r="D2108" i="1" s="1"/>
  <c r="F2108" i="1" s="1"/>
  <c r="E2109" i="1"/>
  <c r="D2109" i="1" s="1"/>
  <c r="F2109" i="1" s="1"/>
  <c r="E2110" i="1"/>
  <c r="D2110" i="1" s="1"/>
  <c r="F2110" i="1" s="1"/>
  <c r="E2111" i="1"/>
  <c r="D2111" i="1" s="1"/>
  <c r="F2111" i="1" s="1"/>
  <c r="E2112" i="1"/>
  <c r="D2112" i="1" s="1"/>
  <c r="F2112" i="1" s="1"/>
  <c r="E2113" i="1"/>
  <c r="D2113" i="1" s="1"/>
  <c r="F2113" i="1" s="1"/>
  <c r="E2114" i="1"/>
  <c r="D2114" i="1" s="1"/>
  <c r="F2114" i="1" s="1"/>
  <c r="E2115" i="1"/>
  <c r="D2115" i="1" s="1"/>
  <c r="F2115" i="1" s="1"/>
  <c r="E2116" i="1"/>
  <c r="D2116" i="1" s="1"/>
  <c r="F2116" i="1" s="1"/>
  <c r="E2117" i="1"/>
  <c r="D2117" i="1" s="1"/>
  <c r="F2117" i="1" s="1"/>
  <c r="E2118" i="1"/>
  <c r="D2118" i="1" s="1"/>
  <c r="F2118" i="1" s="1"/>
  <c r="E2119" i="1"/>
  <c r="D2119" i="1" s="1"/>
  <c r="F2119" i="1" s="1"/>
  <c r="E2120" i="1"/>
  <c r="D2120" i="1" s="1"/>
  <c r="F2120" i="1" s="1"/>
  <c r="E2121" i="1"/>
  <c r="D2121" i="1" s="1"/>
  <c r="F2121" i="1" s="1"/>
  <c r="E2122" i="1"/>
  <c r="D2122" i="1" s="1"/>
  <c r="F2122" i="1" s="1"/>
  <c r="E2123" i="1"/>
  <c r="D2123" i="1" s="1"/>
  <c r="F2123" i="1" s="1"/>
  <c r="E2124" i="1"/>
  <c r="D2124" i="1" s="1"/>
  <c r="F2124" i="1" s="1"/>
  <c r="E2125" i="1"/>
  <c r="D2125" i="1" s="1"/>
  <c r="F2125" i="1" s="1"/>
  <c r="E2126" i="1"/>
  <c r="D2126" i="1" s="1"/>
  <c r="F2126" i="1" s="1"/>
  <c r="E2127" i="1"/>
  <c r="D2127" i="1" s="1"/>
  <c r="F2127" i="1" s="1"/>
  <c r="E2128" i="1"/>
  <c r="D2128" i="1" s="1"/>
  <c r="F2128" i="1" s="1"/>
  <c r="E2129" i="1"/>
  <c r="D2129" i="1" s="1"/>
  <c r="F2129" i="1" s="1"/>
  <c r="E2130" i="1"/>
  <c r="D2130" i="1" s="1"/>
  <c r="F2130" i="1" s="1"/>
  <c r="E2131" i="1"/>
  <c r="D2131" i="1" s="1"/>
  <c r="F2131" i="1" s="1"/>
  <c r="E2132" i="1"/>
  <c r="D2132" i="1" s="1"/>
  <c r="F2132" i="1" s="1"/>
  <c r="E2133" i="1"/>
  <c r="D2133" i="1" s="1"/>
  <c r="F2133" i="1" s="1"/>
  <c r="E2134" i="1"/>
  <c r="D2134" i="1" s="1"/>
  <c r="F2134" i="1" s="1"/>
  <c r="E2135" i="1"/>
  <c r="D2135" i="1" s="1"/>
  <c r="F2135" i="1" s="1"/>
  <c r="E2136" i="1"/>
  <c r="D2136" i="1" s="1"/>
  <c r="F2136" i="1" s="1"/>
  <c r="E2137" i="1"/>
  <c r="D2137" i="1" s="1"/>
  <c r="F2137" i="1" s="1"/>
  <c r="E2138" i="1"/>
  <c r="D2138" i="1" s="1"/>
  <c r="F2138" i="1" s="1"/>
  <c r="E2139" i="1"/>
  <c r="D2139" i="1" s="1"/>
  <c r="F2139" i="1" s="1"/>
  <c r="E2140" i="1"/>
  <c r="D2140" i="1" s="1"/>
  <c r="F2140" i="1" s="1"/>
  <c r="E2141" i="1"/>
  <c r="D2141" i="1" s="1"/>
  <c r="F2141" i="1" s="1"/>
  <c r="E2142" i="1"/>
  <c r="D2142" i="1" s="1"/>
  <c r="F2142" i="1" s="1"/>
  <c r="E2143" i="1"/>
  <c r="D2143" i="1" s="1"/>
  <c r="F2143" i="1" s="1"/>
  <c r="E2144" i="1"/>
  <c r="D2144" i="1" s="1"/>
  <c r="F2144" i="1" s="1"/>
  <c r="E2145" i="1"/>
  <c r="D2145" i="1" s="1"/>
  <c r="F2145" i="1" s="1"/>
  <c r="E2146" i="1"/>
  <c r="D2146" i="1" s="1"/>
  <c r="F2146" i="1" s="1"/>
  <c r="E2147" i="1"/>
  <c r="D2147" i="1" s="1"/>
  <c r="F2147" i="1" s="1"/>
  <c r="E2148" i="1"/>
  <c r="D2148" i="1" s="1"/>
  <c r="F2148" i="1" s="1"/>
  <c r="E2149" i="1"/>
  <c r="D2149" i="1" s="1"/>
  <c r="F2149" i="1" s="1"/>
  <c r="E2150" i="1"/>
  <c r="D2150" i="1" s="1"/>
  <c r="F2150" i="1" s="1"/>
  <c r="E2151" i="1"/>
  <c r="D2151" i="1" s="1"/>
  <c r="F2151" i="1" s="1"/>
  <c r="E2152" i="1"/>
  <c r="D2152" i="1" s="1"/>
  <c r="F2152" i="1" s="1"/>
  <c r="E2153" i="1"/>
  <c r="D2153" i="1" s="1"/>
  <c r="F2153" i="1" s="1"/>
  <c r="E2154" i="1"/>
  <c r="D2154" i="1" s="1"/>
  <c r="F2154" i="1" s="1"/>
  <c r="E2155" i="1"/>
  <c r="D2155" i="1" s="1"/>
  <c r="F2155" i="1" s="1"/>
  <c r="E2156" i="1"/>
  <c r="D2156" i="1" s="1"/>
  <c r="F2156" i="1" s="1"/>
  <c r="E2157" i="1"/>
  <c r="D2157" i="1" s="1"/>
  <c r="F2157" i="1" s="1"/>
  <c r="E2158" i="1"/>
  <c r="D2158" i="1" s="1"/>
  <c r="F2158" i="1" s="1"/>
  <c r="E2159" i="1"/>
  <c r="D2159" i="1" s="1"/>
  <c r="F2159" i="1" s="1"/>
  <c r="E2160" i="1"/>
  <c r="D2160" i="1" s="1"/>
  <c r="F2160" i="1" s="1"/>
  <c r="E2161" i="1"/>
  <c r="D2161" i="1" s="1"/>
  <c r="F2161" i="1" s="1"/>
  <c r="E2162" i="1"/>
  <c r="D2162" i="1" s="1"/>
  <c r="F2162" i="1" s="1"/>
  <c r="E2163" i="1"/>
  <c r="D2163" i="1" s="1"/>
  <c r="F2163" i="1" s="1"/>
  <c r="E2164" i="1"/>
  <c r="D2164" i="1" s="1"/>
  <c r="F2164" i="1" s="1"/>
  <c r="E2165" i="1"/>
  <c r="D2165" i="1" s="1"/>
  <c r="F2165" i="1" s="1"/>
  <c r="E2166" i="1"/>
  <c r="D2166" i="1" s="1"/>
  <c r="F2166" i="1" s="1"/>
  <c r="E2167" i="1"/>
  <c r="D2167" i="1" s="1"/>
  <c r="F2167" i="1" s="1"/>
  <c r="E2168" i="1"/>
  <c r="D2168" i="1" s="1"/>
  <c r="F2168" i="1" s="1"/>
  <c r="E2169" i="1"/>
  <c r="D2169" i="1" s="1"/>
  <c r="F2169" i="1" s="1"/>
  <c r="E2170" i="1"/>
  <c r="D2170" i="1" s="1"/>
  <c r="F2170" i="1" s="1"/>
  <c r="E2171" i="1"/>
  <c r="D2171" i="1" s="1"/>
  <c r="F2171" i="1" s="1"/>
  <c r="E2172" i="1"/>
  <c r="D2172" i="1" s="1"/>
  <c r="F2172" i="1" s="1"/>
  <c r="E2173" i="1"/>
  <c r="D2173" i="1" s="1"/>
  <c r="F2173" i="1" s="1"/>
  <c r="E2174" i="1"/>
  <c r="D2174" i="1" s="1"/>
  <c r="F2174" i="1" s="1"/>
  <c r="E2175" i="1"/>
  <c r="D2175" i="1" s="1"/>
  <c r="F2175" i="1" s="1"/>
  <c r="E2176" i="1"/>
  <c r="D2176" i="1" s="1"/>
  <c r="F2176" i="1" s="1"/>
  <c r="E2177" i="1"/>
  <c r="D2177" i="1" s="1"/>
  <c r="F2177" i="1" s="1"/>
  <c r="E2178" i="1"/>
  <c r="D2178" i="1" s="1"/>
  <c r="F2178" i="1" s="1"/>
  <c r="E2179" i="1"/>
  <c r="D2179" i="1" s="1"/>
  <c r="F2179" i="1" s="1"/>
  <c r="E2180" i="1"/>
  <c r="D2180" i="1" s="1"/>
  <c r="F2180" i="1" s="1"/>
  <c r="E2181" i="1"/>
  <c r="D2181" i="1" s="1"/>
  <c r="F2181" i="1" s="1"/>
  <c r="E2182" i="1"/>
  <c r="D2182" i="1" s="1"/>
  <c r="F2182" i="1" s="1"/>
  <c r="E2183" i="1"/>
  <c r="D2183" i="1" s="1"/>
  <c r="F2183" i="1" s="1"/>
  <c r="E2184" i="1"/>
  <c r="D2184" i="1" s="1"/>
  <c r="F2184" i="1" s="1"/>
  <c r="E2185" i="1"/>
  <c r="D2185" i="1" s="1"/>
  <c r="F2185" i="1" s="1"/>
  <c r="E2186" i="1"/>
  <c r="D2186" i="1" s="1"/>
  <c r="F2186" i="1" s="1"/>
  <c r="E2187" i="1"/>
  <c r="D2187" i="1" s="1"/>
  <c r="F2187" i="1" s="1"/>
  <c r="E2188" i="1"/>
  <c r="D2188" i="1" s="1"/>
  <c r="F2188" i="1" s="1"/>
  <c r="E2189" i="1"/>
  <c r="D2189" i="1" s="1"/>
  <c r="F2189" i="1" s="1"/>
  <c r="E2190" i="1"/>
  <c r="D2190" i="1" s="1"/>
  <c r="F2190" i="1" s="1"/>
  <c r="E2191" i="1"/>
  <c r="D2191" i="1" s="1"/>
  <c r="F2191" i="1" s="1"/>
  <c r="E2192" i="1"/>
  <c r="D2192" i="1" s="1"/>
  <c r="F2192" i="1" s="1"/>
  <c r="E2193" i="1"/>
  <c r="D2193" i="1" s="1"/>
  <c r="F2193" i="1" s="1"/>
  <c r="E2194" i="1"/>
  <c r="D2194" i="1" s="1"/>
  <c r="F2194" i="1" s="1"/>
  <c r="E2195" i="1"/>
  <c r="D2195" i="1" s="1"/>
  <c r="F2195" i="1" s="1"/>
  <c r="E2196" i="1"/>
  <c r="D2196" i="1" s="1"/>
  <c r="F2196" i="1" s="1"/>
  <c r="E2197" i="1"/>
  <c r="D2197" i="1" s="1"/>
  <c r="F2197" i="1" s="1"/>
  <c r="E2198" i="1"/>
  <c r="D2198" i="1" s="1"/>
  <c r="F2198" i="1" s="1"/>
  <c r="E2199" i="1"/>
  <c r="D2199" i="1" s="1"/>
  <c r="F2199" i="1" s="1"/>
  <c r="E2200" i="1"/>
  <c r="D2200" i="1" s="1"/>
  <c r="F2200" i="1" s="1"/>
  <c r="E2201" i="1"/>
  <c r="D2201" i="1" s="1"/>
  <c r="F2201" i="1" s="1"/>
  <c r="E2202" i="1"/>
  <c r="D2202" i="1" s="1"/>
  <c r="F2202" i="1" s="1"/>
  <c r="E2203" i="1"/>
  <c r="D2203" i="1" s="1"/>
  <c r="F2203" i="1" s="1"/>
  <c r="E2204" i="1"/>
  <c r="D2204" i="1" s="1"/>
  <c r="F2204" i="1" s="1"/>
  <c r="E2205" i="1"/>
  <c r="D2205" i="1" s="1"/>
  <c r="F2205" i="1" s="1"/>
  <c r="E2206" i="1"/>
  <c r="D2206" i="1" s="1"/>
  <c r="F2206" i="1" s="1"/>
  <c r="E2207" i="1"/>
  <c r="D2207" i="1" s="1"/>
  <c r="F2207" i="1" s="1"/>
  <c r="E2208" i="1"/>
  <c r="D2208" i="1" s="1"/>
  <c r="F2208" i="1" s="1"/>
  <c r="E2209" i="1"/>
  <c r="D2209" i="1" s="1"/>
  <c r="F2209" i="1" s="1"/>
  <c r="E2210" i="1"/>
  <c r="D2210" i="1" s="1"/>
  <c r="F2210" i="1" s="1"/>
  <c r="E2211" i="1"/>
  <c r="D2211" i="1" s="1"/>
  <c r="F2211" i="1" s="1"/>
  <c r="E2212" i="1"/>
  <c r="D2212" i="1" s="1"/>
  <c r="F2212" i="1" s="1"/>
  <c r="E2213" i="1"/>
  <c r="D2213" i="1" s="1"/>
  <c r="F2213" i="1" s="1"/>
  <c r="E2214" i="1"/>
  <c r="D2214" i="1" s="1"/>
  <c r="F2214" i="1" s="1"/>
  <c r="E2215" i="1"/>
  <c r="D2215" i="1" s="1"/>
  <c r="F2215" i="1" s="1"/>
  <c r="E2216" i="1"/>
  <c r="D2216" i="1" s="1"/>
  <c r="F2216" i="1" s="1"/>
  <c r="E2217" i="1"/>
  <c r="D2217" i="1" s="1"/>
  <c r="F2217" i="1" s="1"/>
  <c r="E2218" i="1"/>
  <c r="D2218" i="1" s="1"/>
  <c r="F2218" i="1" s="1"/>
  <c r="E2219" i="1"/>
  <c r="D2219" i="1" s="1"/>
  <c r="F2219" i="1" s="1"/>
  <c r="E2220" i="1"/>
  <c r="D2220" i="1" s="1"/>
  <c r="F2220" i="1" s="1"/>
  <c r="E2221" i="1"/>
  <c r="D2221" i="1" s="1"/>
  <c r="F2221" i="1" s="1"/>
  <c r="E2222" i="1"/>
  <c r="D2222" i="1" s="1"/>
  <c r="F2222" i="1" s="1"/>
  <c r="E2223" i="1"/>
  <c r="D2223" i="1" s="1"/>
  <c r="F2223" i="1" s="1"/>
  <c r="E2224" i="1"/>
  <c r="D2224" i="1" s="1"/>
  <c r="F2224" i="1" s="1"/>
  <c r="E2225" i="1"/>
  <c r="D2225" i="1" s="1"/>
  <c r="F2225" i="1" s="1"/>
  <c r="E2226" i="1"/>
  <c r="D2226" i="1" s="1"/>
  <c r="F2226" i="1" s="1"/>
  <c r="E2227" i="1"/>
  <c r="D2227" i="1" s="1"/>
  <c r="F2227" i="1" s="1"/>
  <c r="E2228" i="1"/>
  <c r="D2228" i="1" s="1"/>
  <c r="F2228" i="1" s="1"/>
  <c r="E2229" i="1"/>
  <c r="D2229" i="1" s="1"/>
  <c r="F2229" i="1" s="1"/>
  <c r="E2230" i="1"/>
  <c r="D2230" i="1" s="1"/>
  <c r="F2230" i="1" s="1"/>
  <c r="E2231" i="1"/>
  <c r="D2231" i="1" s="1"/>
  <c r="F2231" i="1" s="1"/>
  <c r="E2232" i="1"/>
  <c r="D2232" i="1" s="1"/>
  <c r="F2232" i="1" s="1"/>
  <c r="E2233" i="1"/>
  <c r="D2233" i="1" s="1"/>
  <c r="F2233" i="1" s="1"/>
  <c r="E2234" i="1"/>
  <c r="D2234" i="1" s="1"/>
  <c r="F2234" i="1" s="1"/>
  <c r="E2235" i="1"/>
  <c r="D2235" i="1" s="1"/>
  <c r="F2235" i="1" s="1"/>
  <c r="E2236" i="1"/>
  <c r="D2236" i="1" s="1"/>
  <c r="F2236" i="1" s="1"/>
  <c r="E2237" i="1"/>
  <c r="D2237" i="1" s="1"/>
  <c r="F2237" i="1" s="1"/>
  <c r="E2238" i="1"/>
  <c r="D2238" i="1" s="1"/>
  <c r="F2238" i="1" s="1"/>
  <c r="E2239" i="1"/>
  <c r="D2239" i="1" s="1"/>
  <c r="F2239" i="1" s="1"/>
  <c r="E2240" i="1"/>
  <c r="D2240" i="1" s="1"/>
  <c r="F2240" i="1" s="1"/>
  <c r="E2241" i="1"/>
  <c r="D2241" i="1" s="1"/>
  <c r="F2241" i="1" s="1"/>
  <c r="E2242" i="1"/>
  <c r="D2242" i="1" s="1"/>
  <c r="F2242" i="1" s="1"/>
  <c r="E2243" i="1"/>
  <c r="D2243" i="1" s="1"/>
  <c r="F2243" i="1" s="1"/>
  <c r="E2244" i="1"/>
  <c r="D2244" i="1" s="1"/>
  <c r="F2244" i="1" s="1"/>
  <c r="E2245" i="1"/>
  <c r="D2245" i="1" s="1"/>
  <c r="F2245" i="1" s="1"/>
  <c r="E2246" i="1"/>
  <c r="D2246" i="1" s="1"/>
  <c r="F2246" i="1" s="1"/>
  <c r="E2247" i="1"/>
  <c r="D2247" i="1" s="1"/>
  <c r="F2247" i="1" s="1"/>
  <c r="E2248" i="1"/>
  <c r="D2248" i="1" s="1"/>
  <c r="F2248" i="1" s="1"/>
  <c r="E2249" i="1"/>
  <c r="D2249" i="1" s="1"/>
  <c r="F2249" i="1" s="1"/>
  <c r="E2250" i="1"/>
  <c r="D2250" i="1" s="1"/>
  <c r="F2250" i="1" s="1"/>
  <c r="E2251" i="1"/>
  <c r="D2251" i="1" s="1"/>
  <c r="F2251" i="1" s="1"/>
  <c r="E2252" i="1"/>
  <c r="D2252" i="1" s="1"/>
  <c r="F2252" i="1" s="1"/>
  <c r="E2253" i="1"/>
  <c r="D2253" i="1" s="1"/>
  <c r="F2253" i="1" s="1"/>
  <c r="E2254" i="1"/>
  <c r="D2254" i="1" s="1"/>
  <c r="F2254" i="1" s="1"/>
  <c r="E2255" i="1"/>
  <c r="D2255" i="1" s="1"/>
  <c r="F2255" i="1" s="1"/>
  <c r="E2256" i="1"/>
  <c r="D2256" i="1" s="1"/>
  <c r="F2256" i="1" s="1"/>
  <c r="E2257" i="1"/>
  <c r="D2257" i="1" s="1"/>
  <c r="F2257" i="1" s="1"/>
  <c r="E2258" i="1"/>
  <c r="D2258" i="1" s="1"/>
  <c r="F2258" i="1" s="1"/>
  <c r="E2259" i="1"/>
  <c r="D2259" i="1" s="1"/>
  <c r="F2259" i="1" s="1"/>
  <c r="E2260" i="1"/>
  <c r="D2260" i="1" s="1"/>
  <c r="F2260" i="1" s="1"/>
  <c r="E2261" i="1"/>
  <c r="D2261" i="1" s="1"/>
  <c r="F2261" i="1" s="1"/>
  <c r="E2262" i="1"/>
  <c r="D2262" i="1" s="1"/>
  <c r="F2262" i="1" s="1"/>
  <c r="E2263" i="1"/>
  <c r="D2263" i="1" s="1"/>
  <c r="F2263" i="1" s="1"/>
  <c r="E2264" i="1"/>
  <c r="D2264" i="1" s="1"/>
  <c r="F2264" i="1" s="1"/>
  <c r="E2265" i="1"/>
  <c r="D2265" i="1" s="1"/>
  <c r="F2265" i="1" s="1"/>
  <c r="E2266" i="1"/>
  <c r="D2266" i="1" s="1"/>
  <c r="F2266" i="1" s="1"/>
  <c r="E2267" i="1"/>
  <c r="D2267" i="1" s="1"/>
  <c r="F2267" i="1" s="1"/>
  <c r="E2268" i="1"/>
  <c r="D2268" i="1" s="1"/>
  <c r="F2268" i="1" s="1"/>
  <c r="E2269" i="1"/>
  <c r="D2269" i="1" s="1"/>
  <c r="F2269" i="1" s="1"/>
  <c r="E2270" i="1"/>
  <c r="D2270" i="1" s="1"/>
  <c r="F2270" i="1" s="1"/>
  <c r="E2271" i="1"/>
  <c r="D2271" i="1" s="1"/>
  <c r="F2271" i="1" s="1"/>
  <c r="E2272" i="1"/>
  <c r="D2272" i="1" s="1"/>
  <c r="F2272" i="1" s="1"/>
  <c r="E2273" i="1"/>
  <c r="D2273" i="1" s="1"/>
  <c r="F2273" i="1" s="1"/>
  <c r="E2274" i="1"/>
  <c r="D2274" i="1" s="1"/>
  <c r="F2274" i="1" s="1"/>
  <c r="E2275" i="1"/>
  <c r="D2275" i="1" s="1"/>
  <c r="F2275" i="1" s="1"/>
  <c r="E2276" i="1"/>
  <c r="D2276" i="1" s="1"/>
  <c r="F2276" i="1" s="1"/>
  <c r="E2277" i="1"/>
  <c r="D2277" i="1" s="1"/>
  <c r="F2277" i="1" s="1"/>
  <c r="E2278" i="1"/>
  <c r="D2278" i="1" s="1"/>
  <c r="F2278" i="1" s="1"/>
  <c r="E2279" i="1"/>
  <c r="D2279" i="1" s="1"/>
  <c r="F2279" i="1" s="1"/>
  <c r="E2280" i="1"/>
  <c r="D2280" i="1" s="1"/>
  <c r="F2280" i="1" s="1"/>
  <c r="E2281" i="1"/>
  <c r="D2281" i="1" s="1"/>
  <c r="F2281" i="1" s="1"/>
  <c r="E2282" i="1"/>
  <c r="D2282" i="1" s="1"/>
  <c r="F2282" i="1" s="1"/>
  <c r="E2283" i="1"/>
  <c r="D2283" i="1" s="1"/>
  <c r="F2283" i="1" s="1"/>
  <c r="E2284" i="1"/>
  <c r="D2284" i="1" s="1"/>
  <c r="F2284" i="1" s="1"/>
  <c r="E2285" i="1"/>
  <c r="D2285" i="1" s="1"/>
  <c r="F2285" i="1" s="1"/>
  <c r="E2286" i="1"/>
  <c r="D2286" i="1" s="1"/>
  <c r="F2286" i="1" s="1"/>
  <c r="E2287" i="1"/>
  <c r="D2287" i="1" s="1"/>
  <c r="F2287" i="1" s="1"/>
  <c r="E2288" i="1"/>
  <c r="D2288" i="1" s="1"/>
  <c r="F2288" i="1" s="1"/>
  <c r="E2289" i="1"/>
  <c r="D2289" i="1" s="1"/>
  <c r="F2289" i="1" s="1"/>
  <c r="E2290" i="1"/>
  <c r="D2290" i="1" s="1"/>
  <c r="F2290" i="1" s="1"/>
  <c r="E2291" i="1"/>
  <c r="D2291" i="1" s="1"/>
  <c r="F2291" i="1" s="1"/>
  <c r="E2292" i="1"/>
  <c r="D2292" i="1" s="1"/>
  <c r="F2292" i="1" s="1"/>
  <c r="E2293" i="1"/>
  <c r="D2293" i="1" s="1"/>
  <c r="F2293" i="1" s="1"/>
  <c r="E2294" i="1"/>
  <c r="D2294" i="1" s="1"/>
  <c r="F2294" i="1" s="1"/>
  <c r="E2295" i="1"/>
  <c r="D2295" i="1" s="1"/>
  <c r="F2295" i="1" s="1"/>
  <c r="E2296" i="1"/>
  <c r="D2296" i="1" s="1"/>
  <c r="F2296" i="1" s="1"/>
  <c r="E2297" i="1"/>
  <c r="D2297" i="1" s="1"/>
  <c r="F2297" i="1" s="1"/>
  <c r="E2298" i="1"/>
  <c r="D2298" i="1" s="1"/>
  <c r="F2298" i="1" s="1"/>
  <c r="E2299" i="1"/>
  <c r="D2299" i="1" s="1"/>
  <c r="F2299" i="1" s="1"/>
  <c r="E2300" i="1"/>
  <c r="D2300" i="1" s="1"/>
  <c r="F2300" i="1" s="1"/>
  <c r="E2301" i="1"/>
  <c r="D2301" i="1" s="1"/>
  <c r="F2301" i="1" s="1"/>
  <c r="E2302" i="1"/>
  <c r="D2302" i="1" s="1"/>
  <c r="F2302" i="1" s="1"/>
  <c r="E2303" i="1"/>
  <c r="D2303" i="1" s="1"/>
  <c r="F2303" i="1" s="1"/>
  <c r="E2304" i="1"/>
  <c r="D2304" i="1" s="1"/>
  <c r="F2304" i="1" s="1"/>
  <c r="E2305" i="1"/>
  <c r="D2305" i="1" s="1"/>
  <c r="F2305" i="1" s="1"/>
  <c r="E2306" i="1"/>
  <c r="D2306" i="1" s="1"/>
  <c r="F2306" i="1" s="1"/>
  <c r="E2307" i="1"/>
  <c r="D2307" i="1" s="1"/>
  <c r="F2307" i="1" s="1"/>
  <c r="E2308" i="1"/>
  <c r="D2308" i="1" s="1"/>
  <c r="F2308" i="1" s="1"/>
  <c r="E2309" i="1"/>
  <c r="D2309" i="1" s="1"/>
  <c r="F2309" i="1" s="1"/>
  <c r="E2310" i="1"/>
  <c r="D2310" i="1" s="1"/>
  <c r="F2310" i="1" s="1"/>
  <c r="E2311" i="1"/>
  <c r="D2311" i="1" s="1"/>
  <c r="F2311" i="1" s="1"/>
  <c r="E2312" i="1"/>
  <c r="D2312" i="1" s="1"/>
  <c r="F2312" i="1" s="1"/>
  <c r="E2313" i="1"/>
  <c r="D2313" i="1" s="1"/>
  <c r="F2313" i="1" s="1"/>
  <c r="E2314" i="1"/>
  <c r="D2314" i="1" s="1"/>
  <c r="F2314" i="1" s="1"/>
  <c r="E2315" i="1"/>
  <c r="D2315" i="1" s="1"/>
  <c r="F2315" i="1" s="1"/>
  <c r="E2316" i="1"/>
  <c r="D2316" i="1" s="1"/>
  <c r="F2316" i="1" s="1"/>
  <c r="E2317" i="1"/>
  <c r="D2317" i="1" s="1"/>
  <c r="F2317" i="1" s="1"/>
  <c r="E2318" i="1"/>
  <c r="D2318" i="1" s="1"/>
  <c r="F2318" i="1" s="1"/>
  <c r="E2319" i="1"/>
  <c r="D2319" i="1" s="1"/>
  <c r="F2319" i="1" s="1"/>
  <c r="E2320" i="1"/>
  <c r="D2320" i="1" s="1"/>
  <c r="F2320" i="1" s="1"/>
  <c r="E2321" i="1"/>
  <c r="D2321" i="1" s="1"/>
  <c r="F2321" i="1" s="1"/>
  <c r="E2322" i="1"/>
  <c r="D2322" i="1" s="1"/>
  <c r="F2322" i="1" s="1"/>
  <c r="E2323" i="1"/>
  <c r="D2323" i="1" s="1"/>
  <c r="F2323" i="1" s="1"/>
  <c r="E2324" i="1"/>
  <c r="D2324" i="1" s="1"/>
  <c r="F2324" i="1" s="1"/>
  <c r="E2325" i="1"/>
  <c r="D2325" i="1" s="1"/>
  <c r="F2325" i="1" s="1"/>
  <c r="E2326" i="1"/>
  <c r="D2326" i="1" s="1"/>
  <c r="F2326" i="1" s="1"/>
  <c r="E2327" i="1"/>
  <c r="D2327" i="1" s="1"/>
  <c r="F2327" i="1" s="1"/>
  <c r="E2328" i="1"/>
  <c r="D2328" i="1" s="1"/>
  <c r="F2328" i="1" s="1"/>
  <c r="E2329" i="1"/>
  <c r="D2329" i="1" s="1"/>
  <c r="F2329" i="1" s="1"/>
  <c r="E2330" i="1"/>
  <c r="D2330" i="1" s="1"/>
  <c r="F2330" i="1" s="1"/>
  <c r="E2331" i="1"/>
  <c r="D2331" i="1" s="1"/>
  <c r="F2331" i="1" s="1"/>
  <c r="E2332" i="1"/>
  <c r="D2332" i="1" s="1"/>
  <c r="F2332" i="1" s="1"/>
  <c r="E2333" i="1"/>
  <c r="D2333" i="1" s="1"/>
  <c r="F2333" i="1" s="1"/>
  <c r="E2334" i="1"/>
  <c r="D2334" i="1" s="1"/>
  <c r="F2334" i="1" s="1"/>
  <c r="E2335" i="1"/>
  <c r="D2335" i="1" s="1"/>
  <c r="F2335" i="1" s="1"/>
  <c r="E2336" i="1"/>
  <c r="D2336" i="1" s="1"/>
  <c r="F2336" i="1" s="1"/>
  <c r="E2337" i="1"/>
  <c r="D2337" i="1" s="1"/>
  <c r="F2337" i="1" s="1"/>
  <c r="E2338" i="1"/>
  <c r="D2338" i="1" s="1"/>
  <c r="F2338" i="1" s="1"/>
  <c r="E2339" i="1"/>
  <c r="D2339" i="1" s="1"/>
  <c r="F2339" i="1" s="1"/>
  <c r="E2340" i="1"/>
  <c r="D2340" i="1" s="1"/>
  <c r="F2340" i="1" s="1"/>
  <c r="E2341" i="1"/>
  <c r="D2341" i="1" s="1"/>
  <c r="F2341" i="1" s="1"/>
  <c r="E2342" i="1"/>
  <c r="D2342" i="1" s="1"/>
  <c r="F2342" i="1" s="1"/>
  <c r="E2343" i="1"/>
  <c r="D2343" i="1" s="1"/>
  <c r="F2343" i="1" s="1"/>
  <c r="E2344" i="1"/>
  <c r="D2344" i="1" s="1"/>
  <c r="F2344" i="1" s="1"/>
  <c r="E2345" i="1"/>
  <c r="D2345" i="1" s="1"/>
  <c r="F2345" i="1" s="1"/>
  <c r="E2346" i="1"/>
  <c r="D2346" i="1" s="1"/>
  <c r="F2346" i="1" s="1"/>
  <c r="E2347" i="1"/>
  <c r="D2347" i="1" s="1"/>
  <c r="F2347" i="1" s="1"/>
  <c r="E2348" i="1"/>
  <c r="D2348" i="1" s="1"/>
  <c r="F2348" i="1" s="1"/>
  <c r="E2349" i="1"/>
  <c r="D2349" i="1" s="1"/>
  <c r="F2349" i="1" s="1"/>
  <c r="E2350" i="1"/>
  <c r="D2350" i="1" s="1"/>
  <c r="F2350" i="1" s="1"/>
  <c r="E2351" i="1"/>
  <c r="D2351" i="1" s="1"/>
  <c r="F2351" i="1" s="1"/>
  <c r="E2352" i="1"/>
  <c r="D2352" i="1" s="1"/>
  <c r="F2352" i="1" s="1"/>
  <c r="E2353" i="1"/>
  <c r="D2353" i="1" s="1"/>
  <c r="F2353" i="1" s="1"/>
  <c r="E2354" i="1"/>
  <c r="D2354" i="1" s="1"/>
  <c r="F2354" i="1" s="1"/>
  <c r="E2355" i="1"/>
  <c r="D2355" i="1" s="1"/>
  <c r="F2355" i="1" s="1"/>
  <c r="E2356" i="1"/>
  <c r="D2356" i="1" s="1"/>
  <c r="F2356" i="1" s="1"/>
  <c r="E2357" i="1"/>
  <c r="D2357" i="1" s="1"/>
  <c r="F2357" i="1" s="1"/>
  <c r="E2358" i="1"/>
  <c r="D2358" i="1" s="1"/>
  <c r="F2358" i="1" s="1"/>
  <c r="E2359" i="1"/>
  <c r="D2359" i="1" s="1"/>
  <c r="F2359" i="1" s="1"/>
  <c r="E2360" i="1"/>
  <c r="D2360" i="1" s="1"/>
  <c r="F2360" i="1" s="1"/>
  <c r="E2361" i="1"/>
  <c r="D2361" i="1" s="1"/>
  <c r="F2361" i="1" s="1"/>
  <c r="E2362" i="1"/>
  <c r="D2362" i="1" s="1"/>
  <c r="F2362" i="1" s="1"/>
  <c r="E2363" i="1"/>
  <c r="D2363" i="1" s="1"/>
  <c r="F2363" i="1" s="1"/>
  <c r="E2364" i="1"/>
  <c r="D2364" i="1" s="1"/>
  <c r="F2364" i="1" s="1"/>
  <c r="E2365" i="1"/>
  <c r="D2365" i="1" s="1"/>
  <c r="F2365" i="1" s="1"/>
  <c r="E2366" i="1"/>
  <c r="D2366" i="1" s="1"/>
  <c r="F2366" i="1" s="1"/>
  <c r="E2367" i="1"/>
  <c r="D2367" i="1" s="1"/>
  <c r="F2367" i="1" s="1"/>
  <c r="E2368" i="1"/>
  <c r="D2368" i="1" s="1"/>
  <c r="F2368" i="1" s="1"/>
  <c r="E2369" i="1"/>
  <c r="D2369" i="1" s="1"/>
  <c r="F2369" i="1" s="1"/>
  <c r="E2370" i="1"/>
  <c r="D2370" i="1" s="1"/>
  <c r="F2370" i="1" s="1"/>
  <c r="E2371" i="1"/>
  <c r="D2371" i="1" s="1"/>
  <c r="F2371" i="1" s="1"/>
  <c r="E2372" i="1"/>
  <c r="D2372" i="1" s="1"/>
  <c r="F2372" i="1" s="1"/>
  <c r="E2373" i="1"/>
  <c r="D2373" i="1" s="1"/>
  <c r="F2373" i="1" s="1"/>
  <c r="E2374" i="1"/>
  <c r="D2374" i="1" s="1"/>
  <c r="F2374" i="1" s="1"/>
  <c r="E2375" i="1"/>
  <c r="D2375" i="1" s="1"/>
  <c r="F2375" i="1" s="1"/>
  <c r="E2376" i="1"/>
  <c r="D2376" i="1" s="1"/>
  <c r="F2376" i="1" s="1"/>
  <c r="E2377" i="1"/>
  <c r="D2377" i="1" s="1"/>
  <c r="F2377" i="1" s="1"/>
  <c r="E2378" i="1"/>
  <c r="D2378" i="1" s="1"/>
  <c r="F2378" i="1" s="1"/>
  <c r="E2379" i="1"/>
  <c r="D2379" i="1" s="1"/>
  <c r="F2379" i="1" s="1"/>
  <c r="E2380" i="1"/>
  <c r="D2380" i="1" s="1"/>
  <c r="F2380" i="1" s="1"/>
  <c r="E2381" i="1"/>
  <c r="D2381" i="1" s="1"/>
  <c r="F2381" i="1" s="1"/>
  <c r="E2382" i="1"/>
  <c r="D2382" i="1" s="1"/>
  <c r="F2382" i="1" s="1"/>
  <c r="E2383" i="1"/>
  <c r="D2383" i="1" s="1"/>
  <c r="F2383" i="1" s="1"/>
  <c r="E2384" i="1"/>
  <c r="D2384" i="1" s="1"/>
  <c r="F2384" i="1" s="1"/>
  <c r="E2385" i="1"/>
  <c r="D2385" i="1" s="1"/>
  <c r="F2385" i="1" s="1"/>
  <c r="E2386" i="1"/>
  <c r="D2386" i="1" s="1"/>
  <c r="F2386" i="1" s="1"/>
  <c r="E2387" i="1"/>
  <c r="D2387" i="1" s="1"/>
  <c r="F2387" i="1" s="1"/>
  <c r="E2388" i="1"/>
  <c r="D2388" i="1" s="1"/>
  <c r="F2388" i="1" s="1"/>
  <c r="E2389" i="1"/>
  <c r="D2389" i="1" s="1"/>
  <c r="F2389" i="1" s="1"/>
  <c r="E2390" i="1"/>
  <c r="D2390" i="1" s="1"/>
  <c r="F2390" i="1" s="1"/>
  <c r="E2391" i="1"/>
  <c r="D2391" i="1" s="1"/>
  <c r="F2391" i="1" s="1"/>
  <c r="E2392" i="1"/>
  <c r="D2392" i="1" s="1"/>
  <c r="F2392" i="1" s="1"/>
  <c r="E2393" i="1"/>
  <c r="D2393" i="1" s="1"/>
  <c r="F2393" i="1" s="1"/>
  <c r="E2394" i="1"/>
  <c r="D2394" i="1" s="1"/>
  <c r="F2394" i="1" s="1"/>
  <c r="E2395" i="1"/>
  <c r="D2395" i="1" s="1"/>
  <c r="F2395" i="1" s="1"/>
  <c r="E2396" i="1"/>
  <c r="D2396" i="1" s="1"/>
  <c r="F2396" i="1" s="1"/>
  <c r="E2397" i="1"/>
  <c r="D2397" i="1" s="1"/>
  <c r="F2397" i="1" s="1"/>
  <c r="E2398" i="1"/>
  <c r="D2398" i="1" s="1"/>
  <c r="F2398" i="1" s="1"/>
  <c r="E2399" i="1"/>
  <c r="D2399" i="1" s="1"/>
  <c r="F2399" i="1" s="1"/>
  <c r="E2400" i="1"/>
  <c r="D2400" i="1" s="1"/>
  <c r="F2400" i="1" s="1"/>
  <c r="E2401" i="1"/>
  <c r="D2401" i="1" s="1"/>
  <c r="F2401" i="1" s="1"/>
  <c r="E2402" i="1"/>
  <c r="D2402" i="1" s="1"/>
  <c r="F2402" i="1" s="1"/>
  <c r="E2403" i="1"/>
  <c r="D2403" i="1" s="1"/>
  <c r="F2403" i="1" s="1"/>
  <c r="E2404" i="1"/>
  <c r="D2404" i="1" s="1"/>
  <c r="F2404" i="1" s="1"/>
  <c r="E2405" i="1"/>
  <c r="D2405" i="1" s="1"/>
  <c r="F2405" i="1" s="1"/>
  <c r="E2406" i="1"/>
  <c r="D2406" i="1" s="1"/>
  <c r="F2406" i="1" s="1"/>
  <c r="E2407" i="1"/>
  <c r="D2407" i="1" s="1"/>
  <c r="F2407" i="1" s="1"/>
  <c r="E2408" i="1"/>
  <c r="D2408" i="1" s="1"/>
  <c r="F2408" i="1" s="1"/>
  <c r="E2409" i="1"/>
  <c r="D2409" i="1" s="1"/>
  <c r="F2409" i="1" s="1"/>
  <c r="E2410" i="1"/>
  <c r="D2410" i="1" s="1"/>
  <c r="F2410" i="1" s="1"/>
  <c r="E2411" i="1"/>
  <c r="D2411" i="1" s="1"/>
  <c r="F2411" i="1" s="1"/>
  <c r="E2412" i="1"/>
  <c r="D2412" i="1" s="1"/>
  <c r="F2412" i="1" s="1"/>
  <c r="E2413" i="1"/>
  <c r="D2413" i="1" s="1"/>
  <c r="F2413" i="1" s="1"/>
  <c r="E2414" i="1"/>
  <c r="D2414" i="1" s="1"/>
  <c r="F2414" i="1" s="1"/>
  <c r="E2415" i="1"/>
  <c r="D2415" i="1" s="1"/>
  <c r="F2415" i="1" s="1"/>
  <c r="E2416" i="1"/>
  <c r="D2416" i="1" s="1"/>
  <c r="F2416" i="1" s="1"/>
  <c r="E2417" i="1"/>
  <c r="D2417" i="1" s="1"/>
  <c r="F2417" i="1" s="1"/>
  <c r="E2418" i="1"/>
  <c r="D2418" i="1" s="1"/>
  <c r="F2418" i="1" s="1"/>
  <c r="E2419" i="1"/>
  <c r="D2419" i="1" s="1"/>
  <c r="F2419" i="1" s="1"/>
  <c r="E2420" i="1"/>
  <c r="D2420" i="1" s="1"/>
  <c r="F2420" i="1" s="1"/>
  <c r="E2421" i="1"/>
  <c r="D2421" i="1" s="1"/>
  <c r="F2421" i="1" s="1"/>
  <c r="E2422" i="1"/>
  <c r="D2422" i="1" s="1"/>
  <c r="F2422" i="1" s="1"/>
  <c r="E2423" i="1"/>
  <c r="D2423" i="1" s="1"/>
  <c r="F2423" i="1" s="1"/>
  <c r="E2424" i="1"/>
  <c r="D2424" i="1" s="1"/>
  <c r="F2424" i="1" s="1"/>
  <c r="E2425" i="1"/>
  <c r="D2425" i="1" s="1"/>
  <c r="F2425" i="1" s="1"/>
  <c r="E2426" i="1"/>
  <c r="D2426" i="1" s="1"/>
  <c r="F2426" i="1" s="1"/>
  <c r="E2427" i="1"/>
  <c r="D2427" i="1" s="1"/>
  <c r="F2427" i="1" s="1"/>
  <c r="E2428" i="1"/>
  <c r="D2428" i="1" s="1"/>
  <c r="F2428" i="1" s="1"/>
  <c r="E2429" i="1"/>
  <c r="D2429" i="1" s="1"/>
  <c r="F2429" i="1" s="1"/>
  <c r="E2430" i="1"/>
  <c r="D2430" i="1" s="1"/>
  <c r="F2430" i="1" s="1"/>
  <c r="E2431" i="1"/>
  <c r="D2431" i="1" s="1"/>
  <c r="F2431" i="1" s="1"/>
  <c r="E2432" i="1"/>
  <c r="D2432" i="1" s="1"/>
  <c r="F2432" i="1" s="1"/>
  <c r="E2433" i="1"/>
  <c r="D2433" i="1" s="1"/>
  <c r="F2433" i="1" s="1"/>
  <c r="E2434" i="1"/>
  <c r="D2434" i="1" s="1"/>
  <c r="F2434" i="1" s="1"/>
  <c r="E2435" i="1"/>
  <c r="D2435" i="1" s="1"/>
  <c r="F2435" i="1" s="1"/>
  <c r="E2436" i="1"/>
  <c r="D2436" i="1" s="1"/>
  <c r="F2436" i="1" s="1"/>
  <c r="E2437" i="1"/>
  <c r="D2437" i="1" s="1"/>
  <c r="F2437" i="1" s="1"/>
  <c r="E2438" i="1"/>
  <c r="D2438" i="1" s="1"/>
  <c r="F2438" i="1" s="1"/>
  <c r="E2439" i="1"/>
  <c r="D2439" i="1" s="1"/>
  <c r="F2439" i="1" s="1"/>
  <c r="E2440" i="1"/>
  <c r="D2440" i="1" s="1"/>
  <c r="F2440" i="1" s="1"/>
  <c r="E2441" i="1"/>
  <c r="D2441" i="1" s="1"/>
  <c r="F2441" i="1" s="1"/>
  <c r="E2442" i="1"/>
  <c r="D2442" i="1" s="1"/>
  <c r="F2442" i="1" s="1"/>
  <c r="E2443" i="1"/>
  <c r="D2443" i="1" s="1"/>
  <c r="F2443" i="1" s="1"/>
  <c r="E2444" i="1"/>
  <c r="D2444" i="1" s="1"/>
  <c r="F2444" i="1" s="1"/>
  <c r="E2445" i="1"/>
  <c r="D2445" i="1" s="1"/>
  <c r="F2445" i="1" s="1"/>
  <c r="E2446" i="1"/>
  <c r="D2446" i="1" s="1"/>
  <c r="F2446" i="1" s="1"/>
  <c r="E2447" i="1"/>
  <c r="D2447" i="1" s="1"/>
  <c r="F2447" i="1" s="1"/>
  <c r="E2448" i="1"/>
  <c r="D2448" i="1" s="1"/>
  <c r="F2448" i="1" s="1"/>
  <c r="E2449" i="1"/>
  <c r="D2449" i="1" s="1"/>
  <c r="F2449" i="1" s="1"/>
  <c r="E2450" i="1"/>
  <c r="D2450" i="1" s="1"/>
  <c r="F2450" i="1" s="1"/>
  <c r="E2451" i="1"/>
  <c r="D2451" i="1" s="1"/>
  <c r="F2451" i="1" s="1"/>
  <c r="E2452" i="1"/>
  <c r="D2452" i="1" s="1"/>
  <c r="F2452" i="1" s="1"/>
  <c r="E2453" i="1"/>
  <c r="D2453" i="1" s="1"/>
  <c r="F2453" i="1" s="1"/>
  <c r="E2454" i="1"/>
  <c r="D2454" i="1" s="1"/>
  <c r="F2454" i="1" s="1"/>
  <c r="E2455" i="1"/>
  <c r="D2455" i="1" s="1"/>
  <c r="F2455" i="1" s="1"/>
  <c r="E2456" i="1"/>
  <c r="D2456" i="1" s="1"/>
  <c r="F2456" i="1" s="1"/>
  <c r="E2457" i="1"/>
  <c r="D2457" i="1" s="1"/>
  <c r="F2457" i="1" s="1"/>
  <c r="E2458" i="1"/>
  <c r="D2458" i="1" s="1"/>
  <c r="F2458" i="1" s="1"/>
  <c r="E2459" i="1"/>
  <c r="D2459" i="1" s="1"/>
  <c r="F2459" i="1" s="1"/>
  <c r="E2460" i="1"/>
  <c r="D2460" i="1" s="1"/>
  <c r="F2460" i="1" s="1"/>
  <c r="E2461" i="1"/>
  <c r="D2461" i="1" s="1"/>
  <c r="F2461" i="1" s="1"/>
  <c r="E2462" i="1"/>
  <c r="D2462" i="1" s="1"/>
  <c r="F2462" i="1" s="1"/>
  <c r="E2463" i="1"/>
  <c r="D2463" i="1" s="1"/>
  <c r="F2463" i="1" s="1"/>
  <c r="E2464" i="1"/>
  <c r="D2464" i="1" s="1"/>
  <c r="F2464" i="1" s="1"/>
  <c r="E2465" i="1"/>
  <c r="D2465" i="1" s="1"/>
  <c r="F2465" i="1" s="1"/>
  <c r="E2466" i="1"/>
  <c r="D2466" i="1" s="1"/>
  <c r="F2466" i="1" s="1"/>
  <c r="E2467" i="1"/>
  <c r="D2467" i="1" s="1"/>
  <c r="F2467" i="1" s="1"/>
  <c r="E2468" i="1"/>
  <c r="D2468" i="1" s="1"/>
  <c r="F2468" i="1" s="1"/>
  <c r="E2469" i="1"/>
  <c r="D2469" i="1" s="1"/>
  <c r="F2469" i="1" s="1"/>
  <c r="E2470" i="1"/>
  <c r="D2470" i="1" s="1"/>
  <c r="F2470" i="1" s="1"/>
  <c r="E2471" i="1"/>
  <c r="D2471" i="1" s="1"/>
  <c r="F2471" i="1" s="1"/>
  <c r="E2472" i="1"/>
  <c r="D2472" i="1" s="1"/>
  <c r="F2472" i="1" s="1"/>
  <c r="E2473" i="1"/>
  <c r="D2473" i="1" s="1"/>
  <c r="F2473" i="1" s="1"/>
  <c r="E2474" i="1"/>
  <c r="D2474" i="1" s="1"/>
  <c r="F2474" i="1" s="1"/>
  <c r="E2475" i="1"/>
  <c r="D2475" i="1" s="1"/>
  <c r="F2475" i="1" s="1"/>
  <c r="E2476" i="1"/>
  <c r="D2476" i="1" s="1"/>
  <c r="F2476" i="1" s="1"/>
  <c r="E2477" i="1"/>
  <c r="D2477" i="1" s="1"/>
  <c r="F2477" i="1" s="1"/>
  <c r="E2478" i="1"/>
  <c r="D2478" i="1" s="1"/>
  <c r="F2478" i="1" s="1"/>
  <c r="E2479" i="1"/>
  <c r="D2479" i="1" s="1"/>
  <c r="F2479" i="1" s="1"/>
  <c r="E2480" i="1"/>
  <c r="D2480" i="1" s="1"/>
  <c r="F2480" i="1" s="1"/>
  <c r="E2481" i="1"/>
  <c r="D2481" i="1" s="1"/>
  <c r="F2481" i="1" s="1"/>
  <c r="E2482" i="1"/>
  <c r="D2482" i="1" s="1"/>
  <c r="F2482" i="1" s="1"/>
  <c r="E2483" i="1"/>
  <c r="D2483" i="1" s="1"/>
  <c r="F2483" i="1" s="1"/>
  <c r="E2484" i="1"/>
  <c r="D2484" i="1" s="1"/>
  <c r="F2484" i="1" s="1"/>
  <c r="E2485" i="1"/>
  <c r="D2485" i="1" s="1"/>
  <c r="F2485" i="1" s="1"/>
  <c r="E2486" i="1"/>
  <c r="D2486" i="1" s="1"/>
  <c r="F2486" i="1" s="1"/>
  <c r="E2487" i="1"/>
  <c r="D2487" i="1" s="1"/>
  <c r="F2487" i="1" s="1"/>
  <c r="E2488" i="1"/>
  <c r="D2488" i="1" s="1"/>
  <c r="F2488" i="1" s="1"/>
  <c r="E2489" i="1"/>
  <c r="D2489" i="1" s="1"/>
  <c r="F2489" i="1" s="1"/>
  <c r="E2490" i="1"/>
  <c r="D2490" i="1" s="1"/>
  <c r="F2490" i="1" s="1"/>
  <c r="E2491" i="1"/>
  <c r="D2491" i="1" s="1"/>
  <c r="F2491" i="1" s="1"/>
  <c r="E2492" i="1"/>
  <c r="D2492" i="1" s="1"/>
  <c r="F2492" i="1" s="1"/>
  <c r="E2493" i="1"/>
  <c r="D2493" i="1" s="1"/>
  <c r="F2493" i="1" s="1"/>
  <c r="E2494" i="1"/>
  <c r="D2494" i="1" s="1"/>
  <c r="F2494" i="1" s="1"/>
  <c r="E2495" i="1"/>
  <c r="D2495" i="1" s="1"/>
  <c r="F2495" i="1" s="1"/>
  <c r="E2496" i="1"/>
  <c r="D2496" i="1" s="1"/>
  <c r="F2496" i="1" s="1"/>
  <c r="E2497" i="1"/>
  <c r="D2497" i="1" s="1"/>
  <c r="F2497" i="1" s="1"/>
  <c r="E2498" i="1"/>
  <c r="D2498" i="1" s="1"/>
  <c r="F2498" i="1" s="1"/>
  <c r="E2499" i="1"/>
  <c r="D2499" i="1" s="1"/>
  <c r="F2499" i="1" s="1"/>
  <c r="E2500" i="1"/>
  <c r="D2500" i="1" s="1"/>
  <c r="F2500" i="1" s="1"/>
  <c r="E2501" i="1"/>
  <c r="D2501" i="1" s="1"/>
  <c r="F2501" i="1" s="1"/>
  <c r="E2502" i="1"/>
  <c r="D2502" i="1" s="1"/>
  <c r="F2502" i="1" s="1"/>
  <c r="E2503" i="1"/>
  <c r="D2503" i="1" s="1"/>
  <c r="F2503" i="1" s="1"/>
  <c r="E2504" i="1"/>
  <c r="D2504" i="1" s="1"/>
  <c r="F2504" i="1" s="1"/>
  <c r="E2505" i="1"/>
  <c r="D2505" i="1" s="1"/>
  <c r="F2505" i="1" s="1"/>
  <c r="E2506" i="1"/>
  <c r="D2506" i="1" s="1"/>
  <c r="F2506" i="1" s="1"/>
  <c r="E2507" i="1"/>
  <c r="D2507" i="1" s="1"/>
  <c r="F2507" i="1" s="1"/>
  <c r="E2508" i="1"/>
  <c r="D2508" i="1" s="1"/>
  <c r="F2508" i="1" s="1"/>
  <c r="E2509" i="1"/>
  <c r="D2509" i="1" s="1"/>
  <c r="F2509" i="1" s="1"/>
  <c r="E2510" i="1"/>
  <c r="D2510" i="1" s="1"/>
  <c r="F2510" i="1" s="1"/>
  <c r="E2511" i="1"/>
  <c r="D2511" i="1" s="1"/>
  <c r="F2511" i="1" s="1"/>
  <c r="E2512" i="1"/>
  <c r="D2512" i="1" s="1"/>
  <c r="F2512" i="1" s="1"/>
  <c r="E2513" i="1"/>
  <c r="D2513" i="1" s="1"/>
  <c r="F2513" i="1" s="1"/>
  <c r="E2514" i="1"/>
  <c r="D2514" i="1" s="1"/>
  <c r="F2514" i="1" s="1"/>
  <c r="E2515" i="1"/>
  <c r="D2515" i="1" s="1"/>
  <c r="F2515" i="1" s="1"/>
  <c r="E2516" i="1"/>
  <c r="D2516" i="1" s="1"/>
  <c r="F2516" i="1" s="1"/>
  <c r="E2517" i="1"/>
  <c r="D2517" i="1" s="1"/>
  <c r="F2517" i="1" s="1"/>
  <c r="E2518" i="1"/>
  <c r="D2518" i="1" s="1"/>
  <c r="F2518" i="1" s="1"/>
  <c r="E2519" i="1"/>
  <c r="D2519" i="1" s="1"/>
  <c r="F2519" i="1" s="1"/>
  <c r="E2520" i="1"/>
  <c r="D2520" i="1" s="1"/>
  <c r="F2520" i="1" s="1"/>
  <c r="E2521" i="1"/>
  <c r="D2521" i="1" s="1"/>
  <c r="F2521" i="1" s="1"/>
  <c r="E2522" i="1"/>
  <c r="D2522" i="1" s="1"/>
  <c r="F2522" i="1" s="1"/>
  <c r="E2523" i="1"/>
  <c r="D2523" i="1" s="1"/>
  <c r="F2523" i="1" s="1"/>
  <c r="E2524" i="1"/>
  <c r="D2524" i="1" s="1"/>
  <c r="F2524" i="1" s="1"/>
  <c r="E2525" i="1"/>
  <c r="D2525" i="1" s="1"/>
  <c r="F2525" i="1" s="1"/>
  <c r="E2526" i="1"/>
  <c r="D2526" i="1" s="1"/>
  <c r="F2526" i="1" s="1"/>
  <c r="E2527" i="1"/>
  <c r="D2527" i="1" s="1"/>
  <c r="F2527" i="1" s="1"/>
  <c r="E2528" i="1"/>
  <c r="D2528" i="1" s="1"/>
  <c r="F2528" i="1" s="1"/>
  <c r="E2529" i="1"/>
  <c r="D2529" i="1" s="1"/>
  <c r="F2529" i="1" s="1"/>
  <c r="E2530" i="1"/>
  <c r="D2530" i="1" s="1"/>
  <c r="F2530" i="1" s="1"/>
  <c r="E2531" i="1"/>
  <c r="D2531" i="1" s="1"/>
  <c r="F2531" i="1" s="1"/>
  <c r="E2532" i="1"/>
  <c r="D2532" i="1" s="1"/>
  <c r="F2532" i="1" s="1"/>
  <c r="E2533" i="1"/>
  <c r="D2533" i="1" s="1"/>
  <c r="F2533" i="1" s="1"/>
  <c r="E2534" i="1"/>
  <c r="D2534" i="1" s="1"/>
  <c r="F2534" i="1" s="1"/>
  <c r="E2535" i="1"/>
  <c r="D2535" i="1" s="1"/>
  <c r="F2535" i="1" s="1"/>
  <c r="E2536" i="1"/>
  <c r="D2536" i="1" s="1"/>
  <c r="F2536" i="1" s="1"/>
  <c r="E2537" i="1"/>
  <c r="D2537" i="1" s="1"/>
  <c r="F2537" i="1" s="1"/>
  <c r="E2538" i="1"/>
  <c r="D2538" i="1" s="1"/>
  <c r="F2538" i="1" s="1"/>
  <c r="E2539" i="1"/>
  <c r="D2539" i="1" s="1"/>
  <c r="F2539" i="1" s="1"/>
  <c r="E2540" i="1"/>
  <c r="D2540" i="1" s="1"/>
  <c r="F2540" i="1" s="1"/>
  <c r="E2541" i="1"/>
  <c r="D2541" i="1" s="1"/>
  <c r="F2541" i="1" s="1"/>
  <c r="E2542" i="1"/>
  <c r="D2542" i="1" s="1"/>
  <c r="F2542" i="1" s="1"/>
  <c r="E2543" i="1"/>
  <c r="D2543" i="1" s="1"/>
  <c r="F2543" i="1" s="1"/>
  <c r="E2544" i="1"/>
  <c r="D2544" i="1" s="1"/>
  <c r="F2544" i="1" s="1"/>
  <c r="E2545" i="1"/>
  <c r="D2545" i="1" s="1"/>
  <c r="F2545" i="1" s="1"/>
  <c r="E2546" i="1"/>
  <c r="D2546" i="1" s="1"/>
  <c r="F2546" i="1" s="1"/>
  <c r="E2547" i="1"/>
  <c r="D2547" i="1" s="1"/>
  <c r="F2547" i="1" s="1"/>
  <c r="E2548" i="1"/>
  <c r="D2548" i="1" s="1"/>
  <c r="F2548" i="1" s="1"/>
  <c r="E2549" i="1"/>
  <c r="D2549" i="1" s="1"/>
  <c r="F2549" i="1" s="1"/>
  <c r="E2550" i="1"/>
  <c r="D2550" i="1" s="1"/>
  <c r="F2550" i="1" s="1"/>
  <c r="E2551" i="1"/>
  <c r="D2551" i="1" s="1"/>
  <c r="F2551" i="1" s="1"/>
  <c r="E2552" i="1"/>
  <c r="D2552" i="1" s="1"/>
  <c r="F2552" i="1" s="1"/>
  <c r="E2553" i="1"/>
  <c r="D2553" i="1" s="1"/>
  <c r="F2553" i="1" s="1"/>
  <c r="E2554" i="1"/>
  <c r="D2554" i="1" s="1"/>
  <c r="F2554" i="1" s="1"/>
  <c r="E2555" i="1"/>
  <c r="D2555" i="1" s="1"/>
  <c r="F2555" i="1" s="1"/>
  <c r="E2556" i="1"/>
  <c r="D2556" i="1" s="1"/>
  <c r="F2556" i="1" s="1"/>
  <c r="E2557" i="1"/>
  <c r="D2557" i="1" s="1"/>
  <c r="F2557" i="1" s="1"/>
  <c r="E2558" i="1"/>
  <c r="D2558" i="1" s="1"/>
  <c r="F2558" i="1" s="1"/>
  <c r="E2559" i="1"/>
  <c r="D2559" i="1" s="1"/>
  <c r="F2559" i="1" s="1"/>
  <c r="E2560" i="1"/>
  <c r="D2560" i="1" s="1"/>
  <c r="F2560" i="1" s="1"/>
  <c r="E2561" i="1"/>
  <c r="D2561" i="1" s="1"/>
  <c r="F2561" i="1" s="1"/>
  <c r="E2562" i="1"/>
  <c r="D2562" i="1" s="1"/>
  <c r="F2562" i="1" s="1"/>
  <c r="E2563" i="1"/>
  <c r="D2563" i="1" s="1"/>
  <c r="F2563" i="1" s="1"/>
  <c r="E2564" i="1"/>
  <c r="D2564" i="1" s="1"/>
  <c r="F2564" i="1" s="1"/>
  <c r="E2565" i="1"/>
  <c r="D2565" i="1" s="1"/>
  <c r="F2565" i="1" s="1"/>
  <c r="E2566" i="1"/>
  <c r="D2566" i="1" s="1"/>
  <c r="F2566" i="1" s="1"/>
  <c r="E2567" i="1"/>
  <c r="D2567" i="1" s="1"/>
  <c r="F2567" i="1" s="1"/>
  <c r="E2568" i="1"/>
  <c r="D2568" i="1" s="1"/>
  <c r="F2568" i="1" s="1"/>
  <c r="E2569" i="1"/>
  <c r="D2569" i="1" s="1"/>
  <c r="F2569" i="1" s="1"/>
  <c r="E2570" i="1"/>
  <c r="D2570" i="1" s="1"/>
  <c r="F2570" i="1" s="1"/>
  <c r="E2571" i="1"/>
  <c r="D2571" i="1" s="1"/>
  <c r="F2571" i="1" s="1"/>
  <c r="E2572" i="1"/>
  <c r="D2572" i="1" s="1"/>
  <c r="F2572" i="1" s="1"/>
  <c r="E2573" i="1"/>
  <c r="D2573" i="1" s="1"/>
  <c r="F2573" i="1" s="1"/>
  <c r="E2574" i="1"/>
  <c r="D2574" i="1" s="1"/>
  <c r="F2574" i="1" s="1"/>
  <c r="E2575" i="1"/>
  <c r="D2575" i="1" s="1"/>
  <c r="F2575" i="1" s="1"/>
  <c r="E2576" i="1"/>
  <c r="D2576" i="1" s="1"/>
  <c r="F2576" i="1" s="1"/>
  <c r="E2577" i="1"/>
  <c r="D2577" i="1" s="1"/>
  <c r="F2577" i="1" s="1"/>
  <c r="E2578" i="1"/>
  <c r="D2578" i="1" s="1"/>
  <c r="F2578" i="1" s="1"/>
  <c r="E2579" i="1"/>
  <c r="D2579" i="1" s="1"/>
  <c r="F2579" i="1" s="1"/>
  <c r="E2580" i="1"/>
  <c r="D2580" i="1" s="1"/>
  <c r="F2580" i="1" s="1"/>
  <c r="E2581" i="1"/>
  <c r="D2581" i="1" s="1"/>
  <c r="F2581" i="1" s="1"/>
  <c r="E2582" i="1"/>
  <c r="D2582" i="1" s="1"/>
  <c r="F2582" i="1" s="1"/>
  <c r="E2583" i="1"/>
  <c r="D2583" i="1" s="1"/>
  <c r="F2583" i="1" s="1"/>
  <c r="E2584" i="1"/>
  <c r="D2584" i="1" s="1"/>
  <c r="F2584" i="1" s="1"/>
  <c r="E2585" i="1"/>
  <c r="D2585" i="1" s="1"/>
  <c r="F2585" i="1" s="1"/>
  <c r="E2586" i="1"/>
  <c r="D2586" i="1" s="1"/>
  <c r="F2586" i="1" s="1"/>
  <c r="E2587" i="1"/>
  <c r="D2587" i="1" s="1"/>
  <c r="F2587" i="1" s="1"/>
  <c r="E2588" i="1"/>
  <c r="D2588" i="1" s="1"/>
  <c r="F2588" i="1" s="1"/>
  <c r="E2589" i="1"/>
  <c r="D2589" i="1" s="1"/>
  <c r="F2589" i="1" s="1"/>
  <c r="E2590" i="1"/>
  <c r="D2590" i="1" s="1"/>
  <c r="F2590" i="1" s="1"/>
  <c r="E2591" i="1"/>
  <c r="D2591" i="1" s="1"/>
  <c r="F2591" i="1" s="1"/>
  <c r="E2592" i="1"/>
  <c r="D2592" i="1" s="1"/>
  <c r="F2592" i="1" s="1"/>
  <c r="E2593" i="1"/>
  <c r="D2593" i="1" s="1"/>
  <c r="F2593" i="1" s="1"/>
  <c r="E2594" i="1"/>
  <c r="D2594" i="1" s="1"/>
  <c r="F2594" i="1" s="1"/>
  <c r="E2595" i="1"/>
  <c r="D2595" i="1" s="1"/>
  <c r="F2595" i="1" s="1"/>
  <c r="E2596" i="1"/>
  <c r="D2596" i="1" s="1"/>
  <c r="F2596" i="1" s="1"/>
  <c r="E2597" i="1"/>
  <c r="D2597" i="1" s="1"/>
  <c r="F2597" i="1" s="1"/>
  <c r="E2598" i="1"/>
  <c r="D2598" i="1" s="1"/>
  <c r="F2598" i="1" s="1"/>
  <c r="E2599" i="1"/>
  <c r="D2599" i="1" s="1"/>
  <c r="F2599" i="1" s="1"/>
  <c r="E2600" i="1"/>
  <c r="D2600" i="1" s="1"/>
  <c r="F2600" i="1" s="1"/>
  <c r="E2601" i="1"/>
  <c r="D2601" i="1" s="1"/>
  <c r="F2601" i="1" s="1"/>
  <c r="E2602" i="1"/>
  <c r="D2602" i="1" s="1"/>
  <c r="F2602" i="1" s="1"/>
  <c r="E2603" i="1"/>
  <c r="D2603" i="1" s="1"/>
  <c r="F2603" i="1" s="1"/>
  <c r="E2604" i="1"/>
  <c r="D2604" i="1" s="1"/>
  <c r="F2604" i="1" s="1"/>
  <c r="E2605" i="1"/>
  <c r="D2605" i="1" s="1"/>
  <c r="F2605" i="1" s="1"/>
  <c r="E2606" i="1"/>
  <c r="D2606" i="1" s="1"/>
  <c r="F2606" i="1" s="1"/>
  <c r="E2607" i="1"/>
  <c r="D2607" i="1" s="1"/>
  <c r="F2607" i="1" s="1"/>
  <c r="E2608" i="1"/>
  <c r="D2608" i="1" s="1"/>
  <c r="F2608" i="1" s="1"/>
  <c r="E2609" i="1"/>
  <c r="D2609" i="1" s="1"/>
  <c r="F2609" i="1" s="1"/>
  <c r="E2610" i="1"/>
  <c r="D2610" i="1" s="1"/>
  <c r="F2610" i="1" s="1"/>
  <c r="E2611" i="1"/>
  <c r="D2611" i="1" s="1"/>
  <c r="F2611" i="1" s="1"/>
  <c r="E2612" i="1"/>
  <c r="D2612" i="1" s="1"/>
  <c r="F2612" i="1" s="1"/>
  <c r="E2613" i="1"/>
  <c r="D2613" i="1" s="1"/>
  <c r="F2613" i="1" s="1"/>
  <c r="E2614" i="1"/>
  <c r="D2614" i="1" s="1"/>
  <c r="F2614" i="1" s="1"/>
  <c r="E2615" i="1"/>
  <c r="D2615" i="1" s="1"/>
  <c r="F2615" i="1" s="1"/>
  <c r="E2616" i="1"/>
  <c r="D2616" i="1" s="1"/>
  <c r="F2616" i="1" s="1"/>
  <c r="E2617" i="1"/>
  <c r="D2617" i="1" s="1"/>
  <c r="F2617" i="1" s="1"/>
  <c r="E2618" i="1"/>
  <c r="D2618" i="1" s="1"/>
  <c r="F2618" i="1" s="1"/>
  <c r="E2619" i="1"/>
  <c r="D2619" i="1" s="1"/>
  <c r="F2619" i="1" s="1"/>
  <c r="E2620" i="1"/>
  <c r="D2620" i="1" s="1"/>
  <c r="F2620" i="1" s="1"/>
  <c r="E2621" i="1"/>
  <c r="D2621" i="1" s="1"/>
  <c r="F2621" i="1" s="1"/>
  <c r="E2622" i="1"/>
  <c r="D2622" i="1" s="1"/>
  <c r="F2622" i="1" s="1"/>
  <c r="E2623" i="1"/>
  <c r="D2623" i="1" s="1"/>
  <c r="F2623" i="1" s="1"/>
  <c r="E2624" i="1"/>
  <c r="D2624" i="1" s="1"/>
  <c r="F2624" i="1" s="1"/>
  <c r="E2625" i="1"/>
  <c r="D2625" i="1" s="1"/>
  <c r="F2625" i="1" s="1"/>
  <c r="E2626" i="1"/>
  <c r="D2626" i="1" s="1"/>
  <c r="F2626" i="1" s="1"/>
  <c r="E2627" i="1"/>
  <c r="D2627" i="1" s="1"/>
  <c r="F2627" i="1" s="1"/>
  <c r="E2628" i="1"/>
  <c r="D2628" i="1" s="1"/>
  <c r="F2628" i="1" s="1"/>
  <c r="E2629" i="1"/>
  <c r="D2629" i="1" s="1"/>
  <c r="F2629" i="1" s="1"/>
  <c r="E2630" i="1"/>
  <c r="D2630" i="1" s="1"/>
  <c r="F2630" i="1" s="1"/>
  <c r="E2631" i="1"/>
  <c r="D2631" i="1" s="1"/>
  <c r="F2631" i="1" s="1"/>
  <c r="E2632" i="1"/>
  <c r="D2632" i="1" s="1"/>
  <c r="F2632" i="1" s="1"/>
  <c r="E2633" i="1"/>
  <c r="D2633" i="1" s="1"/>
  <c r="F2633" i="1" s="1"/>
  <c r="E2634" i="1"/>
  <c r="D2634" i="1" s="1"/>
  <c r="F2634" i="1" s="1"/>
  <c r="E2635" i="1"/>
  <c r="D2635" i="1" s="1"/>
  <c r="F2635" i="1" s="1"/>
  <c r="E2636" i="1"/>
  <c r="D2636" i="1" s="1"/>
  <c r="F2636" i="1" s="1"/>
  <c r="E2637" i="1"/>
  <c r="D2637" i="1" s="1"/>
  <c r="F2637" i="1" s="1"/>
  <c r="E2638" i="1"/>
  <c r="D2638" i="1" s="1"/>
  <c r="F2638" i="1" s="1"/>
  <c r="E2639" i="1"/>
  <c r="D2639" i="1" s="1"/>
  <c r="F2639" i="1" s="1"/>
  <c r="E2640" i="1"/>
  <c r="D2640" i="1" s="1"/>
  <c r="F2640" i="1" s="1"/>
  <c r="E2641" i="1"/>
  <c r="D2641" i="1" s="1"/>
  <c r="F2641" i="1" s="1"/>
  <c r="E2642" i="1"/>
  <c r="D2642" i="1" s="1"/>
  <c r="F2642" i="1" s="1"/>
  <c r="E2643" i="1"/>
  <c r="D2643" i="1" s="1"/>
  <c r="F2643" i="1" s="1"/>
  <c r="E2644" i="1"/>
  <c r="D2644" i="1" s="1"/>
  <c r="F2644" i="1" s="1"/>
  <c r="E2645" i="1"/>
  <c r="D2645" i="1" s="1"/>
  <c r="F2645" i="1" s="1"/>
  <c r="E2646" i="1"/>
  <c r="D2646" i="1" s="1"/>
  <c r="F2646" i="1" s="1"/>
  <c r="E2647" i="1"/>
  <c r="D2647" i="1" s="1"/>
  <c r="F2647" i="1" s="1"/>
  <c r="E2648" i="1"/>
  <c r="D2648" i="1" s="1"/>
  <c r="F2648" i="1" s="1"/>
  <c r="E2649" i="1"/>
  <c r="D2649" i="1" s="1"/>
  <c r="F2649" i="1" s="1"/>
  <c r="E2650" i="1"/>
  <c r="D2650" i="1" s="1"/>
  <c r="F2650" i="1" s="1"/>
  <c r="E2651" i="1"/>
  <c r="D2651" i="1" s="1"/>
  <c r="F2651" i="1" s="1"/>
  <c r="E2652" i="1"/>
  <c r="D2652" i="1" s="1"/>
  <c r="F2652" i="1" s="1"/>
  <c r="E2653" i="1"/>
  <c r="D2653" i="1" s="1"/>
  <c r="F2653" i="1" s="1"/>
  <c r="E2654" i="1"/>
  <c r="D2654" i="1" s="1"/>
  <c r="F2654" i="1" s="1"/>
  <c r="E2655" i="1"/>
  <c r="D2655" i="1" s="1"/>
  <c r="F2655" i="1" s="1"/>
  <c r="E2656" i="1"/>
  <c r="D2656" i="1" s="1"/>
  <c r="F2656" i="1" s="1"/>
  <c r="E2657" i="1"/>
  <c r="D2657" i="1" s="1"/>
  <c r="F2657" i="1" s="1"/>
  <c r="E2658" i="1"/>
  <c r="D2658" i="1" s="1"/>
  <c r="F2658" i="1" s="1"/>
  <c r="E2659" i="1"/>
  <c r="D2659" i="1" s="1"/>
  <c r="F2659" i="1" s="1"/>
  <c r="E2660" i="1"/>
  <c r="D2660" i="1" s="1"/>
  <c r="F2660" i="1" s="1"/>
  <c r="E2661" i="1"/>
  <c r="D2661" i="1" s="1"/>
  <c r="F2661" i="1" s="1"/>
  <c r="E2662" i="1"/>
  <c r="D2662" i="1" s="1"/>
  <c r="F2662" i="1" s="1"/>
  <c r="E2663" i="1"/>
  <c r="D2663" i="1" s="1"/>
  <c r="F2663" i="1" s="1"/>
  <c r="E2664" i="1"/>
  <c r="D2664" i="1" s="1"/>
  <c r="F2664" i="1" s="1"/>
  <c r="E2665" i="1"/>
  <c r="D2665" i="1" s="1"/>
  <c r="F2665" i="1" s="1"/>
  <c r="E2666" i="1"/>
  <c r="D2666" i="1" s="1"/>
  <c r="F2666" i="1" s="1"/>
  <c r="E2667" i="1"/>
  <c r="D2667" i="1" s="1"/>
  <c r="F2667" i="1" s="1"/>
  <c r="E2668" i="1"/>
  <c r="D2668" i="1" s="1"/>
  <c r="F2668" i="1" s="1"/>
  <c r="E2669" i="1"/>
  <c r="D2669" i="1" s="1"/>
  <c r="F2669" i="1" s="1"/>
  <c r="E2670" i="1"/>
  <c r="D2670" i="1" s="1"/>
  <c r="F2670" i="1" s="1"/>
  <c r="E2671" i="1"/>
  <c r="D2671" i="1" s="1"/>
  <c r="F2671" i="1" s="1"/>
  <c r="E2672" i="1"/>
  <c r="D2672" i="1" s="1"/>
  <c r="F2672" i="1" s="1"/>
  <c r="E2673" i="1"/>
  <c r="D2673" i="1" s="1"/>
  <c r="F2673" i="1" s="1"/>
  <c r="E2674" i="1"/>
  <c r="D2674" i="1" s="1"/>
  <c r="F2674" i="1" s="1"/>
  <c r="E2675" i="1"/>
  <c r="D2675" i="1" s="1"/>
  <c r="F2675" i="1" s="1"/>
  <c r="E2676" i="1"/>
  <c r="D2676" i="1" s="1"/>
  <c r="F2676" i="1" s="1"/>
  <c r="E2677" i="1"/>
  <c r="D2677" i="1" s="1"/>
  <c r="F2677" i="1" s="1"/>
  <c r="E2678" i="1"/>
  <c r="D2678" i="1" s="1"/>
  <c r="F2678" i="1" s="1"/>
  <c r="E2679" i="1"/>
  <c r="D2679" i="1" s="1"/>
  <c r="F2679" i="1" s="1"/>
  <c r="E2680" i="1"/>
  <c r="D2680" i="1" s="1"/>
  <c r="F2680" i="1" s="1"/>
  <c r="E2681" i="1"/>
  <c r="D2681" i="1" s="1"/>
  <c r="F2681" i="1" s="1"/>
  <c r="E2682" i="1"/>
  <c r="D2682" i="1" s="1"/>
  <c r="F2682" i="1" s="1"/>
  <c r="E2683" i="1"/>
  <c r="D2683" i="1" s="1"/>
  <c r="F2683" i="1" s="1"/>
  <c r="E2684" i="1"/>
  <c r="D2684" i="1" s="1"/>
  <c r="F2684" i="1" s="1"/>
  <c r="E2685" i="1"/>
  <c r="D2685" i="1" s="1"/>
  <c r="F2685" i="1" s="1"/>
  <c r="E2686" i="1"/>
  <c r="D2686" i="1" s="1"/>
  <c r="F2686" i="1" s="1"/>
  <c r="E2687" i="1"/>
  <c r="D2687" i="1" s="1"/>
  <c r="F2687" i="1" s="1"/>
  <c r="E2688" i="1"/>
  <c r="D2688" i="1" s="1"/>
  <c r="F2688" i="1" s="1"/>
  <c r="E2689" i="1"/>
  <c r="D2689" i="1" s="1"/>
  <c r="F2689" i="1" s="1"/>
  <c r="E2690" i="1"/>
  <c r="D2690" i="1" s="1"/>
  <c r="F2690" i="1" s="1"/>
  <c r="E2691" i="1"/>
  <c r="D2691" i="1" s="1"/>
  <c r="F2691" i="1" s="1"/>
  <c r="E2692" i="1"/>
  <c r="D2692" i="1" s="1"/>
  <c r="F2692" i="1" s="1"/>
  <c r="E2693" i="1"/>
  <c r="D2693" i="1" s="1"/>
  <c r="F2693" i="1" s="1"/>
  <c r="E2694" i="1"/>
  <c r="D2694" i="1" s="1"/>
  <c r="F2694" i="1" s="1"/>
  <c r="E2695" i="1"/>
  <c r="D2695" i="1" s="1"/>
  <c r="F2695" i="1" s="1"/>
  <c r="E2696" i="1"/>
  <c r="D2696" i="1" s="1"/>
  <c r="F2696" i="1" s="1"/>
  <c r="E2697" i="1"/>
  <c r="D2697" i="1" s="1"/>
  <c r="F2697" i="1" s="1"/>
  <c r="E2698" i="1"/>
  <c r="D2698" i="1" s="1"/>
  <c r="F2698" i="1" s="1"/>
  <c r="E2699" i="1"/>
  <c r="D2699" i="1" s="1"/>
  <c r="F2699" i="1" s="1"/>
  <c r="E2700" i="1"/>
  <c r="D2700" i="1" s="1"/>
  <c r="F2700" i="1" s="1"/>
  <c r="E2701" i="1"/>
  <c r="D2701" i="1" s="1"/>
  <c r="F2701" i="1" s="1"/>
  <c r="E2702" i="1"/>
  <c r="D2702" i="1" s="1"/>
  <c r="F2702" i="1" s="1"/>
  <c r="E2703" i="1"/>
  <c r="D2703" i="1" s="1"/>
  <c r="F2703" i="1" s="1"/>
  <c r="E2704" i="1"/>
  <c r="D2704" i="1" s="1"/>
  <c r="F2704" i="1" s="1"/>
  <c r="E2705" i="1"/>
  <c r="D2705" i="1" s="1"/>
  <c r="F2705" i="1" s="1"/>
  <c r="E2706" i="1"/>
  <c r="D2706" i="1" s="1"/>
  <c r="F2706" i="1" s="1"/>
  <c r="E2707" i="1"/>
  <c r="D2707" i="1" s="1"/>
  <c r="F2707" i="1" s="1"/>
  <c r="E2708" i="1"/>
  <c r="D2708" i="1" s="1"/>
  <c r="F2708" i="1" s="1"/>
  <c r="E2709" i="1"/>
  <c r="D2709" i="1" s="1"/>
  <c r="F2709" i="1" s="1"/>
  <c r="E2710" i="1"/>
  <c r="D2710" i="1" s="1"/>
  <c r="F2710" i="1" s="1"/>
  <c r="E2711" i="1"/>
  <c r="D2711" i="1" s="1"/>
  <c r="F2711" i="1" s="1"/>
  <c r="E2712" i="1"/>
  <c r="D2712" i="1" s="1"/>
  <c r="F2712" i="1" s="1"/>
  <c r="E2713" i="1"/>
  <c r="D2713" i="1" s="1"/>
  <c r="F2713" i="1" s="1"/>
  <c r="E2714" i="1"/>
  <c r="D2714" i="1" s="1"/>
  <c r="F2714" i="1" s="1"/>
  <c r="E2715" i="1"/>
  <c r="D2715" i="1" s="1"/>
  <c r="F2715" i="1" s="1"/>
  <c r="E2716" i="1"/>
  <c r="D2716" i="1" s="1"/>
  <c r="F2716" i="1" s="1"/>
  <c r="E2717" i="1"/>
  <c r="D2717" i="1" s="1"/>
  <c r="F2717" i="1" s="1"/>
  <c r="E2718" i="1"/>
  <c r="D2718" i="1" s="1"/>
  <c r="F2718" i="1" s="1"/>
  <c r="E2719" i="1"/>
  <c r="D2719" i="1" s="1"/>
  <c r="F2719" i="1" s="1"/>
  <c r="E2720" i="1"/>
  <c r="D2720" i="1" s="1"/>
  <c r="F2720" i="1" s="1"/>
  <c r="E2721" i="1"/>
  <c r="D2721" i="1" s="1"/>
  <c r="F2721" i="1" s="1"/>
  <c r="E2722" i="1"/>
  <c r="D2722" i="1" s="1"/>
  <c r="F2722" i="1" s="1"/>
  <c r="E2723" i="1"/>
  <c r="D2723" i="1" s="1"/>
  <c r="F2723" i="1" s="1"/>
  <c r="E2724" i="1"/>
  <c r="D2724" i="1" s="1"/>
  <c r="F2724" i="1" s="1"/>
  <c r="E2725" i="1"/>
  <c r="D2725" i="1" s="1"/>
  <c r="F2725" i="1" s="1"/>
  <c r="E2726" i="1"/>
  <c r="D2726" i="1" s="1"/>
  <c r="F2726" i="1" s="1"/>
  <c r="E2727" i="1"/>
  <c r="D2727" i="1" s="1"/>
  <c r="F2727" i="1" s="1"/>
  <c r="E2728" i="1"/>
  <c r="D2728" i="1" s="1"/>
  <c r="F2728" i="1" s="1"/>
  <c r="E2729" i="1"/>
  <c r="D2729" i="1" s="1"/>
  <c r="F2729" i="1" s="1"/>
  <c r="E2730" i="1"/>
  <c r="D2730" i="1" s="1"/>
  <c r="F2730" i="1" s="1"/>
  <c r="E2731" i="1"/>
  <c r="D2731" i="1" s="1"/>
  <c r="F2731" i="1" s="1"/>
  <c r="E2732" i="1"/>
  <c r="D2732" i="1" s="1"/>
  <c r="F2732" i="1" s="1"/>
  <c r="E2733" i="1"/>
  <c r="D2733" i="1" s="1"/>
  <c r="F2733" i="1" s="1"/>
  <c r="E2734" i="1"/>
  <c r="D2734" i="1" s="1"/>
  <c r="F2734" i="1" s="1"/>
  <c r="E2735" i="1"/>
  <c r="D2735" i="1" s="1"/>
  <c r="F2735" i="1" s="1"/>
  <c r="E2736" i="1"/>
  <c r="D2736" i="1" s="1"/>
  <c r="F2736" i="1" s="1"/>
  <c r="E2737" i="1"/>
  <c r="D2737" i="1" s="1"/>
  <c r="F2737" i="1" s="1"/>
  <c r="E2738" i="1"/>
  <c r="D2738" i="1" s="1"/>
  <c r="F2738" i="1" s="1"/>
  <c r="E2739" i="1"/>
  <c r="D2739" i="1" s="1"/>
  <c r="F2739" i="1" s="1"/>
  <c r="E2740" i="1"/>
  <c r="D2740" i="1" s="1"/>
  <c r="F2740" i="1" s="1"/>
  <c r="E2741" i="1"/>
  <c r="D2741" i="1" s="1"/>
  <c r="F2741" i="1" s="1"/>
  <c r="E2742" i="1"/>
  <c r="D2742" i="1" s="1"/>
  <c r="F2742" i="1" s="1"/>
  <c r="E2743" i="1"/>
  <c r="D2743" i="1" s="1"/>
  <c r="F2743" i="1" s="1"/>
  <c r="E2744" i="1"/>
  <c r="D2744" i="1" s="1"/>
  <c r="F2744" i="1" s="1"/>
  <c r="E2745" i="1"/>
  <c r="D2745" i="1" s="1"/>
  <c r="F2745" i="1" s="1"/>
  <c r="E2746" i="1"/>
  <c r="D2746" i="1" s="1"/>
  <c r="F2746" i="1" s="1"/>
  <c r="E2747" i="1"/>
  <c r="D2747" i="1" s="1"/>
  <c r="F2747" i="1" s="1"/>
  <c r="E2748" i="1"/>
  <c r="D2748" i="1" s="1"/>
  <c r="F2748" i="1" s="1"/>
  <c r="E2749" i="1"/>
  <c r="D2749" i="1" s="1"/>
  <c r="F2749" i="1" s="1"/>
  <c r="E2750" i="1"/>
  <c r="D2750" i="1" s="1"/>
  <c r="F2750" i="1" s="1"/>
  <c r="E2751" i="1"/>
  <c r="D2751" i="1" s="1"/>
  <c r="F2751" i="1" s="1"/>
  <c r="E2752" i="1"/>
  <c r="D2752" i="1" s="1"/>
  <c r="F2752" i="1" s="1"/>
  <c r="E2753" i="1"/>
  <c r="D2753" i="1" s="1"/>
  <c r="F2753" i="1" s="1"/>
  <c r="E2754" i="1"/>
  <c r="D2754" i="1" s="1"/>
  <c r="F2754" i="1" s="1"/>
  <c r="E2755" i="1"/>
  <c r="D2755" i="1" s="1"/>
  <c r="F2755" i="1" s="1"/>
  <c r="E2756" i="1"/>
  <c r="D2756" i="1" s="1"/>
  <c r="F2756" i="1" s="1"/>
  <c r="E2757" i="1"/>
  <c r="D2757" i="1" s="1"/>
  <c r="F2757" i="1" s="1"/>
  <c r="E2758" i="1"/>
  <c r="D2758" i="1" s="1"/>
  <c r="F2758" i="1" s="1"/>
  <c r="E2759" i="1"/>
  <c r="D2759" i="1" s="1"/>
  <c r="F2759" i="1" s="1"/>
  <c r="E2760" i="1"/>
  <c r="D2760" i="1" s="1"/>
  <c r="F2760" i="1" s="1"/>
  <c r="E2761" i="1"/>
  <c r="D2761" i="1" s="1"/>
  <c r="F2761" i="1" s="1"/>
  <c r="E2762" i="1"/>
  <c r="D2762" i="1" s="1"/>
  <c r="F2762" i="1" s="1"/>
  <c r="E2763" i="1"/>
  <c r="D2763" i="1" s="1"/>
  <c r="F2763" i="1" s="1"/>
  <c r="E2764" i="1"/>
  <c r="D2764" i="1" s="1"/>
  <c r="F2764" i="1" s="1"/>
  <c r="E2765" i="1"/>
  <c r="D2765" i="1" s="1"/>
  <c r="F2765" i="1" s="1"/>
  <c r="E2766" i="1"/>
  <c r="D2766" i="1" s="1"/>
  <c r="F2766" i="1" s="1"/>
  <c r="E2767" i="1"/>
  <c r="D2767" i="1" s="1"/>
  <c r="F2767" i="1" s="1"/>
  <c r="E2768" i="1"/>
  <c r="D2768" i="1" s="1"/>
  <c r="F2768" i="1" s="1"/>
  <c r="E2769" i="1"/>
  <c r="D2769" i="1" s="1"/>
  <c r="F2769" i="1" s="1"/>
  <c r="E2770" i="1"/>
  <c r="D2770" i="1" s="1"/>
  <c r="F2770" i="1" s="1"/>
  <c r="E2771" i="1"/>
  <c r="D2771" i="1" s="1"/>
  <c r="F2771" i="1" s="1"/>
  <c r="E2772" i="1"/>
  <c r="D2772" i="1" s="1"/>
  <c r="F2772" i="1" s="1"/>
  <c r="E2773" i="1"/>
  <c r="D2773" i="1" s="1"/>
  <c r="F2773" i="1" s="1"/>
  <c r="E2774" i="1"/>
  <c r="D2774" i="1" s="1"/>
  <c r="F2774" i="1" s="1"/>
  <c r="E2775" i="1"/>
  <c r="D2775" i="1" s="1"/>
  <c r="F2775" i="1" s="1"/>
  <c r="E2776" i="1"/>
  <c r="D2776" i="1" s="1"/>
  <c r="F2776" i="1" s="1"/>
  <c r="E2777" i="1"/>
  <c r="D2777" i="1" s="1"/>
  <c r="F2777" i="1" s="1"/>
  <c r="E2778" i="1"/>
  <c r="D2778" i="1" s="1"/>
  <c r="F2778" i="1" s="1"/>
  <c r="E2779" i="1"/>
  <c r="D2779" i="1" s="1"/>
  <c r="F2779" i="1" s="1"/>
  <c r="E2780" i="1"/>
  <c r="D2780" i="1" s="1"/>
  <c r="F2780" i="1" s="1"/>
  <c r="E2781" i="1"/>
  <c r="D2781" i="1" s="1"/>
  <c r="F2781" i="1" s="1"/>
  <c r="E2782" i="1"/>
  <c r="D2782" i="1" s="1"/>
  <c r="F2782" i="1" s="1"/>
  <c r="E2783" i="1"/>
  <c r="D2783" i="1" s="1"/>
  <c r="F2783" i="1" s="1"/>
  <c r="E2784" i="1"/>
  <c r="D2784" i="1" s="1"/>
  <c r="F2784" i="1" s="1"/>
  <c r="E2785" i="1"/>
  <c r="D2785" i="1" s="1"/>
  <c r="F2785" i="1" s="1"/>
  <c r="E2786" i="1"/>
  <c r="D2786" i="1" s="1"/>
  <c r="F2786" i="1" s="1"/>
  <c r="E2787" i="1"/>
  <c r="D2787" i="1" s="1"/>
  <c r="F2787" i="1" s="1"/>
  <c r="E2788" i="1"/>
  <c r="D2788" i="1" s="1"/>
  <c r="F2788" i="1" s="1"/>
  <c r="E2789" i="1"/>
  <c r="D2789" i="1" s="1"/>
  <c r="F2789" i="1" s="1"/>
  <c r="E2790" i="1"/>
  <c r="D2790" i="1" s="1"/>
  <c r="F2790" i="1" s="1"/>
  <c r="E2791" i="1"/>
  <c r="D2791" i="1" s="1"/>
  <c r="F2791" i="1" s="1"/>
  <c r="E2792" i="1"/>
  <c r="D2792" i="1" s="1"/>
  <c r="F2792" i="1" s="1"/>
  <c r="E2793" i="1"/>
  <c r="D2793" i="1" s="1"/>
  <c r="F2793" i="1" s="1"/>
  <c r="E2794" i="1"/>
  <c r="D2794" i="1" s="1"/>
  <c r="F2794" i="1" s="1"/>
  <c r="E2795" i="1"/>
  <c r="D2795" i="1" s="1"/>
  <c r="F2795" i="1" s="1"/>
  <c r="E2796" i="1"/>
  <c r="D2796" i="1" s="1"/>
  <c r="F2796" i="1" s="1"/>
  <c r="E2797" i="1"/>
  <c r="D2797" i="1" s="1"/>
  <c r="F2797" i="1" s="1"/>
  <c r="E2798" i="1"/>
  <c r="D2798" i="1" s="1"/>
  <c r="F2798" i="1" s="1"/>
  <c r="E2799" i="1"/>
  <c r="D2799" i="1" s="1"/>
  <c r="F2799" i="1" s="1"/>
  <c r="E2800" i="1"/>
  <c r="D2800" i="1" s="1"/>
  <c r="F2800" i="1" s="1"/>
  <c r="E2801" i="1"/>
  <c r="D2801" i="1" s="1"/>
  <c r="F2801" i="1" s="1"/>
  <c r="E2802" i="1"/>
  <c r="D2802" i="1" s="1"/>
  <c r="F2802" i="1" s="1"/>
  <c r="E2803" i="1"/>
  <c r="D2803" i="1" s="1"/>
  <c r="F2803" i="1" s="1"/>
  <c r="E2804" i="1"/>
  <c r="D2804" i="1" s="1"/>
  <c r="F2804" i="1" s="1"/>
  <c r="E2805" i="1"/>
  <c r="D2805" i="1" s="1"/>
  <c r="F2805" i="1" s="1"/>
  <c r="E2806" i="1"/>
  <c r="D2806" i="1" s="1"/>
  <c r="F2806" i="1" s="1"/>
  <c r="E2807" i="1"/>
  <c r="D2807" i="1" s="1"/>
  <c r="F2807" i="1" s="1"/>
  <c r="E2808" i="1"/>
  <c r="D2808" i="1" s="1"/>
  <c r="F2808" i="1" s="1"/>
  <c r="E2809" i="1"/>
  <c r="D2809" i="1" s="1"/>
  <c r="F2809" i="1" s="1"/>
  <c r="E2810" i="1"/>
  <c r="D2810" i="1" s="1"/>
  <c r="F2810" i="1" s="1"/>
  <c r="E2811" i="1"/>
  <c r="D2811" i="1" s="1"/>
  <c r="F2811" i="1" s="1"/>
  <c r="E2812" i="1"/>
  <c r="D2812" i="1" s="1"/>
  <c r="F2812" i="1" s="1"/>
  <c r="E2813" i="1"/>
  <c r="D2813" i="1" s="1"/>
  <c r="F2813" i="1" s="1"/>
  <c r="E2814" i="1"/>
  <c r="D2814" i="1" s="1"/>
  <c r="F2814" i="1" s="1"/>
  <c r="E2815" i="1"/>
  <c r="D2815" i="1" s="1"/>
  <c r="F2815" i="1" s="1"/>
  <c r="E2816" i="1"/>
  <c r="D2816" i="1" s="1"/>
  <c r="F2816" i="1" s="1"/>
  <c r="E2817" i="1"/>
  <c r="D2817" i="1" s="1"/>
  <c r="F2817" i="1" s="1"/>
  <c r="E2818" i="1"/>
  <c r="D2818" i="1" s="1"/>
  <c r="F2818" i="1" s="1"/>
  <c r="E2819" i="1"/>
  <c r="D2819" i="1" s="1"/>
  <c r="F2819" i="1" s="1"/>
  <c r="E2820" i="1"/>
  <c r="D2820" i="1" s="1"/>
  <c r="F2820" i="1" s="1"/>
  <c r="E2821" i="1"/>
  <c r="D2821" i="1" s="1"/>
  <c r="F2821" i="1" s="1"/>
  <c r="E2822" i="1"/>
  <c r="D2822" i="1" s="1"/>
  <c r="F2822" i="1" s="1"/>
  <c r="E2823" i="1"/>
  <c r="D2823" i="1" s="1"/>
  <c r="F2823" i="1" s="1"/>
  <c r="E2824" i="1"/>
  <c r="D2824" i="1" s="1"/>
  <c r="F2824" i="1" s="1"/>
  <c r="E2825" i="1"/>
  <c r="D2825" i="1" s="1"/>
  <c r="F2825" i="1" s="1"/>
  <c r="E2826" i="1"/>
  <c r="D2826" i="1" s="1"/>
  <c r="F2826" i="1" s="1"/>
  <c r="E2827" i="1"/>
  <c r="D2827" i="1" s="1"/>
  <c r="F2827" i="1" s="1"/>
  <c r="E2828" i="1"/>
  <c r="D2828" i="1" s="1"/>
  <c r="F2828" i="1" s="1"/>
  <c r="E2829" i="1"/>
  <c r="D2829" i="1" s="1"/>
  <c r="F2829" i="1" s="1"/>
  <c r="E2830" i="1"/>
  <c r="D2830" i="1" s="1"/>
  <c r="F2830" i="1" s="1"/>
  <c r="E2831" i="1"/>
  <c r="D2831" i="1" s="1"/>
  <c r="F2831" i="1" s="1"/>
  <c r="E2832" i="1"/>
  <c r="D2832" i="1" s="1"/>
  <c r="F2832" i="1" s="1"/>
  <c r="E2833" i="1"/>
  <c r="D2833" i="1" s="1"/>
  <c r="F2833" i="1" s="1"/>
  <c r="E2834" i="1"/>
  <c r="D2834" i="1" s="1"/>
  <c r="F2834" i="1" s="1"/>
  <c r="E2835" i="1"/>
  <c r="D2835" i="1" s="1"/>
  <c r="F2835" i="1" s="1"/>
  <c r="E2836" i="1"/>
  <c r="D2836" i="1" s="1"/>
  <c r="F2836" i="1" s="1"/>
  <c r="E2837" i="1"/>
  <c r="D2837" i="1" s="1"/>
  <c r="F2837" i="1" s="1"/>
  <c r="E2838" i="1"/>
  <c r="D2838" i="1" s="1"/>
  <c r="F2838" i="1" s="1"/>
  <c r="E2839" i="1"/>
  <c r="D2839" i="1" s="1"/>
  <c r="F2839" i="1" s="1"/>
  <c r="E2840" i="1"/>
  <c r="D2840" i="1" s="1"/>
  <c r="F2840" i="1" s="1"/>
  <c r="E2841" i="1"/>
  <c r="D2841" i="1" s="1"/>
  <c r="F2841" i="1" s="1"/>
  <c r="E2842" i="1"/>
  <c r="D2842" i="1" s="1"/>
  <c r="F2842" i="1" s="1"/>
  <c r="E2843" i="1"/>
  <c r="D2843" i="1" s="1"/>
  <c r="F2843" i="1" s="1"/>
  <c r="E2844" i="1"/>
  <c r="D2844" i="1" s="1"/>
  <c r="F2844" i="1" s="1"/>
  <c r="E2845" i="1"/>
  <c r="D2845" i="1" s="1"/>
  <c r="F2845" i="1" s="1"/>
  <c r="E2846" i="1"/>
  <c r="D2846" i="1" s="1"/>
  <c r="F2846" i="1" s="1"/>
  <c r="E2847" i="1"/>
  <c r="D2847" i="1" s="1"/>
  <c r="F2847" i="1" s="1"/>
  <c r="E2848" i="1"/>
  <c r="D2848" i="1" s="1"/>
  <c r="F2848" i="1" s="1"/>
  <c r="E2849" i="1"/>
  <c r="D2849" i="1" s="1"/>
  <c r="F2849" i="1" s="1"/>
  <c r="E2850" i="1"/>
  <c r="D2850" i="1" s="1"/>
  <c r="F2850" i="1" s="1"/>
  <c r="E2851" i="1"/>
  <c r="D2851" i="1" s="1"/>
  <c r="F2851" i="1" s="1"/>
  <c r="E2852" i="1"/>
  <c r="D2852" i="1" s="1"/>
  <c r="F2852" i="1" s="1"/>
  <c r="E2853" i="1"/>
  <c r="D2853" i="1" s="1"/>
  <c r="F2853" i="1" s="1"/>
  <c r="E2854" i="1"/>
  <c r="D2854" i="1" s="1"/>
  <c r="F2854" i="1" s="1"/>
  <c r="E2855" i="1"/>
  <c r="D2855" i="1" s="1"/>
  <c r="F2855" i="1" s="1"/>
  <c r="E2856" i="1"/>
  <c r="D2856" i="1" s="1"/>
  <c r="F2856" i="1" s="1"/>
  <c r="E2857" i="1"/>
  <c r="D2857" i="1" s="1"/>
  <c r="F2857" i="1" s="1"/>
  <c r="E2858" i="1"/>
  <c r="D2858" i="1" s="1"/>
  <c r="F2858" i="1" s="1"/>
  <c r="E2859" i="1"/>
  <c r="D2859" i="1" s="1"/>
  <c r="F2859" i="1" s="1"/>
  <c r="E2860" i="1"/>
  <c r="D2860" i="1" s="1"/>
  <c r="F2860" i="1" s="1"/>
  <c r="E2861" i="1"/>
  <c r="D2861" i="1" s="1"/>
  <c r="F2861" i="1" s="1"/>
  <c r="E2862" i="1"/>
  <c r="D2862" i="1" s="1"/>
  <c r="F2862" i="1" s="1"/>
  <c r="E2863" i="1"/>
  <c r="D2863" i="1" s="1"/>
  <c r="F2863" i="1" s="1"/>
  <c r="E2864" i="1"/>
  <c r="D2864" i="1" s="1"/>
  <c r="F2864" i="1" s="1"/>
  <c r="E2865" i="1"/>
  <c r="D2865" i="1" s="1"/>
  <c r="F2865" i="1" s="1"/>
  <c r="E2866" i="1"/>
  <c r="D2866" i="1" s="1"/>
  <c r="F2866" i="1" s="1"/>
  <c r="E2867" i="1"/>
  <c r="D2867" i="1" s="1"/>
  <c r="F2867" i="1" s="1"/>
  <c r="E2868" i="1"/>
  <c r="D2868" i="1" s="1"/>
  <c r="F2868" i="1" s="1"/>
  <c r="E2869" i="1"/>
  <c r="D2869" i="1" s="1"/>
  <c r="F2869" i="1" s="1"/>
  <c r="E2870" i="1"/>
  <c r="D2870" i="1" s="1"/>
  <c r="F2870" i="1" s="1"/>
  <c r="E2871" i="1"/>
  <c r="D2871" i="1" s="1"/>
  <c r="F2871" i="1" s="1"/>
  <c r="E2872" i="1"/>
  <c r="D2872" i="1" s="1"/>
  <c r="F2872" i="1" s="1"/>
  <c r="E2873" i="1"/>
  <c r="D2873" i="1" s="1"/>
  <c r="F2873" i="1" s="1"/>
  <c r="E2874" i="1"/>
  <c r="D2874" i="1" s="1"/>
  <c r="F2874" i="1" s="1"/>
  <c r="E2875" i="1"/>
  <c r="D2875" i="1" s="1"/>
  <c r="F2875" i="1" s="1"/>
  <c r="E2876" i="1"/>
  <c r="D2876" i="1" s="1"/>
  <c r="F2876" i="1" s="1"/>
  <c r="E2877" i="1"/>
  <c r="D2877" i="1" s="1"/>
  <c r="F2877" i="1" s="1"/>
  <c r="E2878" i="1"/>
  <c r="D2878" i="1" s="1"/>
  <c r="F2878" i="1" s="1"/>
  <c r="E2879" i="1"/>
  <c r="D2879" i="1" s="1"/>
  <c r="F2879" i="1" s="1"/>
  <c r="E2880" i="1"/>
  <c r="D2880" i="1" s="1"/>
  <c r="F2880" i="1" s="1"/>
  <c r="E2881" i="1"/>
  <c r="D2881" i="1" s="1"/>
  <c r="F2881" i="1" s="1"/>
  <c r="E2882" i="1"/>
  <c r="D2882" i="1" s="1"/>
  <c r="F2882" i="1" s="1"/>
  <c r="E2883" i="1"/>
  <c r="D2883" i="1" s="1"/>
  <c r="F2883" i="1" s="1"/>
  <c r="E2884" i="1"/>
  <c r="D2884" i="1" s="1"/>
  <c r="F2884" i="1" s="1"/>
  <c r="E2885" i="1"/>
  <c r="D2885" i="1" s="1"/>
  <c r="F2885" i="1" s="1"/>
  <c r="E2886" i="1"/>
  <c r="D2886" i="1" s="1"/>
  <c r="F2886" i="1" s="1"/>
  <c r="E2887" i="1"/>
  <c r="D2887" i="1" s="1"/>
  <c r="F2887" i="1" s="1"/>
  <c r="E2888" i="1"/>
  <c r="D2888" i="1" s="1"/>
  <c r="F2888" i="1" s="1"/>
  <c r="E2889" i="1"/>
  <c r="D2889" i="1" s="1"/>
  <c r="F2889" i="1" s="1"/>
  <c r="E2890" i="1"/>
  <c r="D2890" i="1" s="1"/>
  <c r="F2890" i="1" s="1"/>
  <c r="E2891" i="1"/>
  <c r="D2891" i="1" s="1"/>
  <c r="F2891" i="1" s="1"/>
  <c r="E2892" i="1"/>
  <c r="D2892" i="1" s="1"/>
  <c r="F2892" i="1" s="1"/>
  <c r="E2893" i="1"/>
  <c r="D2893" i="1" s="1"/>
  <c r="F2893" i="1" s="1"/>
  <c r="E2894" i="1"/>
  <c r="D2894" i="1" s="1"/>
  <c r="F2894" i="1" s="1"/>
  <c r="E2895" i="1"/>
  <c r="D2895" i="1" s="1"/>
  <c r="F2895" i="1" s="1"/>
  <c r="E2896" i="1"/>
  <c r="D2896" i="1" s="1"/>
  <c r="F2896" i="1" s="1"/>
  <c r="E2897" i="1"/>
  <c r="D2897" i="1" s="1"/>
  <c r="F2897" i="1" s="1"/>
  <c r="E2898" i="1"/>
  <c r="D2898" i="1" s="1"/>
  <c r="F2898" i="1" s="1"/>
  <c r="E2899" i="1"/>
  <c r="D2899" i="1" s="1"/>
  <c r="F2899" i="1" s="1"/>
  <c r="E2900" i="1"/>
  <c r="D2900" i="1" s="1"/>
  <c r="F2900" i="1" s="1"/>
  <c r="E2901" i="1"/>
  <c r="D2901" i="1" s="1"/>
  <c r="F2901" i="1" s="1"/>
  <c r="E2902" i="1"/>
  <c r="D2902" i="1" s="1"/>
  <c r="F2902" i="1" s="1"/>
  <c r="E2903" i="1"/>
  <c r="D2903" i="1" s="1"/>
  <c r="F2903" i="1" s="1"/>
  <c r="E2904" i="1"/>
  <c r="D2904" i="1" s="1"/>
  <c r="F2904" i="1" s="1"/>
  <c r="E2905" i="1"/>
  <c r="D2905" i="1" s="1"/>
  <c r="F2905" i="1" s="1"/>
  <c r="E2906" i="1"/>
  <c r="D2906" i="1" s="1"/>
  <c r="F2906" i="1" s="1"/>
  <c r="E2907" i="1"/>
  <c r="D2907" i="1" s="1"/>
  <c r="F2907" i="1" s="1"/>
  <c r="E2908" i="1"/>
  <c r="D2908" i="1" s="1"/>
  <c r="F2908" i="1" s="1"/>
  <c r="E2909" i="1"/>
  <c r="D2909" i="1" s="1"/>
  <c r="F2909" i="1" s="1"/>
  <c r="E2910" i="1"/>
  <c r="D2910" i="1" s="1"/>
  <c r="F2910" i="1" s="1"/>
  <c r="E2911" i="1"/>
  <c r="D2911" i="1" s="1"/>
  <c r="F2911" i="1" s="1"/>
  <c r="E2912" i="1"/>
  <c r="D2912" i="1" s="1"/>
  <c r="F2912" i="1" s="1"/>
  <c r="E2913" i="1"/>
  <c r="D2913" i="1" s="1"/>
  <c r="F2913" i="1" s="1"/>
  <c r="E2914" i="1"/>
  <c r="D2914" i="1" s="1"/>
  <c r="F2914" i="1" s="1"/>
  <c r="E2915" i="1"/>
  <c r="D2915" i="1" s="1"/>
  <c r="F2915" i="1" s="1"/>
  <c r="E2916" i="1"/>
  <c r="D2916" i="1" s="1"/>
  <c r="F2916" i="1" s="1"/>
  <c r="E2917" i="1"/>
  <c r="D2917" i="1" s="1"/>
  <c r="F2917" i="1" s="1"/>
  <c r="E2918" i="1"/>
  <c r="D2918" i="1" s="1"/>
  <c r="F2918" i="1" s="1"/>
  <c r="E2919" i="1"/>
  <c r="D2919" i="1" s="1"/>
  <c r="F2919" i="1" s="1"/>
  <c r="E2920" i="1"/>
  <c r="D2920" i="1" s="1"/>
  <c r="F2920" i="1" s="1"/>
  <c r="E2921" i="1"/>
  <c r="D2921" i="1" s="1"/>
  <c r="F2921" i="1" s="1"/>
  <c r="E2922" i="1"/>
  <c r="D2922" i="1" s="1"/>
  <c r="F2922" i="1" s="1"/>
  <c r="E2923" i="1"/>
  <c r="D2923" i="1" s="1"/>
  <c r="F2923" i="1" s="1"/>
  <c r="E2924" i="1"/>
  <c r="D2924" i="1" s="1"/>
  <c r="F2924" i="1" s="1"/>
  <c r="E2925" i="1"/>
  <c r="D2925" i="1" s="1"/>
  <c r="F2925" i="1" s="1"/>
  <c r="E2926" i="1"/>
  <c r="D2926" i="1" s="1"/>
  <c r="F2926" i="1" s="1"/>
  <c r="E2927" i="1"/>
  <c r="D2927" i="1" s="1"/>
  <c r="F2927" i="1" s="1"/>
  <c r="E2928" i="1"/>
  <c r="D2928" i="1" s="1"/>
  <c r="F2928" i="1" s="1"/>
  <c r="E2929" i="1"/>
  <c r="D2929" i="1" s="1"/>
  <c r="F2929" i="1" s="1"/>
  <c r="E2930" i="1"/>
  <c r="D2930" i="1" s="1"/>
  <c r="F2930" i="1" s="1"/>
  <c r="E2931" i="1"/>
  <c r="D2931" i="1" s="1"/>
  <c r="F2931" i="1" s="1"/>
  <c r="E2932" i="1"/>
  <c r="D2932" i="1" s="1"/>
  <c r="F2932" i="1" s="1"/>
  <c r="E2933" i="1"/>
  <c r="D2933" i="1" s="1"/>
  <c r="F2933" i="1" s="1"/>
  <c r="E2934" i="1"/>
  <c r="D2934" i="1" s="1"/>
  <c r="F2934" i="1" s="1"/>
  <c r="E2935" i="1"/>
  <c r="D2935" i="1" s="1"/>
  <c r="F2935" i="1" s="1"/>
  <c r="E2936" i="1"/>
  <c r="D2936" i="1" s="1"/>
  <c r="F2936" i="1" s="1"/>
  <c r="E2937" i="1"/>
  <c r="D2937" i="1" s="1"/>
  <c r="F2937" i="1" s="1"/>
  <c r="E2938" i="1"/>
  <c r="D2938" i="1" s="1"/>
  <c r="F2938" i="1" s="1"/>
  <c r="E2939" i="1"/>
  <c r="D2939" i="1" s="1"/>
  <c r="F2939" i="1" s="1"/>
  <c r="E2940" i="1"/>
  <c r="D2940" i="1" s="1"/>
  <c r="F2940" i="1" s="1"/>
  <c r="E2941" i="1"/>
  <c r="D2941" i="1" s="1"/>
  <c r="F2941" i="1" s="1"/>
  <c r="E2942" i="1"/>
  <c r="D2942" i="1" s="1"/>
  <c r="F2942" i="1" s="1"/>
  <c r="E2943" i="1"/>
  <c r="D2943" i="1" s="1"/>
  <c r="F2943" i="1" s="1"/>
  <c r="E2944" i="1"/>
  <c r="D2944" i="1" s="1"/>
  <c r="F2944" i="1" s="1"/>
  <c r="E2945" i="1"/>
  <c r="D2945" i="1" s="1"/>
  <c r="F2945" i="1" s="1"/>
  <c r="E2946" i="1"/>
  <c r="D2946" i="1" s="1"/>
  <c r="F2946" i="1" s="1"/>
  <c r="E2947" i="1"/>
  <c r="D2947" i="1" s="1"/>
  <c r="F2947" i="1" s="1"/>
  <c r="E2948" i="1"/>
  <c r="D2948" i="1" s="1"/>
  <c r="F2948" i="1" s="1"/>
  <c r="E2949" i="1"/>
  <c r="D2949" i="1" s="1"/>
  <c r="F2949" i="1" s="1"/>
  <c r="E2950" i="1"/>
  <c r="D2950" i="1" s="1"/>
  <c r="F2950" i="1" s="1"/>
  <c r="E2951" i="1"/>
  <c r="D2951" i="1" s="1"/>
  <c r="F2951" i="1" s="1"/>
  <c r="E2952" i="1"/>
  <c r="D2952" i="1" s="1"/>
  <c r="F2952" i="1" s="1"/>
  <c r="E2953" i="1"/>
  <c r="D2953" i="1" s="1"/>
  <c r="F2953" i="1" s="1"/>
  <c r="E2954" i="1"/>
  <c r="D2954" i="1" s="1"/>
  <c r="F2954" i="1" s="1"/>
  <c r="E2955" i="1"/>
  <c r="D2955" i="1" s="1"/>
  <c r="F2955" i="1" s="1"/>
  <c r="E2956" i="1"/>
  <c r="D2956" i="1" s="1"/>
  <c r="F2956" i="1" s="1"/>
  <c r="E2957" i="1"/>
  <c r="D2957" i="1" s="1"/>
  <c r="F2957" i="1" s="1"/>
  <c r="E2958" i="1"/>
  <c r="D2958" i="1" s="1"/>
  <c r="F2958" i="1" s="1"/>
  <c r="E2959" i="1"/>
  <c r="D2959" i="1" s="1"/>
  <c r="F2959" i="1" s="1"/>
  <c r="E2960" i="1"/>
  <c r="D2960" i="1" s="1"/>
  <c r="F2960" i="1" s="1"/>
  <c r="E2961" i="1"/>
  <c r="D2961" i="1" s="1"/>
  <c r="F2961" i="1" s="1"/>
  <c r="E2962" i="1"/>
  <c r="D2962" i="1" s="1"/>
  <c r="F2962" i="1" s="1"/>
  <c r="E2963" i="1"/>
  <c r="D2963" i="1" s="1"/>
  <c r="F2963" i="1" s="1"/>
  <c r="E2964" i="1"/>
  <c r="D2964" i="1" s="1"/>
  <c r="F2964" i="1" s="1"/>
  <c r="E2965" i="1"/>
  <c r="D2965" i="1" s="1"/>
  <c r="F2965" i="1" s="1"/>
  <c r="E2966" i="1"/>
  <c r="D2966" i="1" s="1"/>
  <c r="F2966" i="1" s="1"/>
  <c r="E2967" i="1"/>
  <c r="D2967" i="1" s="1"/>
  <c r="F2967" i="1" s="1"/>
  <c r="E2968" i="1"/>
  <c r="D2968" i="1" s="1"/>
  <c r="F2968" i="1" s="1"/>
  <c r="E2969" i="1"/>
  <c r="D2969" i="1" s="1"/>
  <c r="F2969" i="1" s="1"/>
  <c r="E2970" i="1"/>
  <c r="D2970" i="1" s="1"/>
  <c r="F2970" i="1" s="1"/>
  <c r="E2971" i="1"/>
  <c r="D2971" i="1" s="1"/>
  <c r="F2971" i="1" s="1"/>
  <c r="E2972" i="1"/>
  <c r="D2972" i="1" s="1"/>
  <c r="F2972" i="1" s="1"/>
  <c r="E2973" i="1"/>
  <c r="D2973" i="1" s="1"/>
  <c r="F2973" i="1" s="1"/>
  <c r="E2974" i="1"/>
  <c r="D2974" i="1" s="1"/>
  <c r="F2974" i="1" s="1"/>
  <c r="E2975" i="1"/>
  <c r="D2975" i="1" s="1"/>
  <c r="F2975" i="1" s="1"/>
  <c r="E2976" i="1"/>
  <c r="D2976" i="1" s="1"/>
  <c r="F2976" i="1" s="1"/>
  <c r="E2977" i="1"/>
  <c r="D2977" i="1" s="1"/>
  <c r="F2977" i="1" s="1"/>
  <c r="E2978" i="1"/>
  <c r="D2978" i="1" s="1"/>
  <c r="F2978" i="1" s="1"/>
  <c r="E2979" i="1"/>
  <c r="D2979" i="1" s="1"/>
  <c r="F2979" i="1" s="1"/>
  <c r="E2980" i="1"/>
  <c r="D2980" i="1" s="1"/>
  <c r="F2980" i="1" s="1"/>
  <c r="E2981" i="1"/>
  <c r="D2981" i="1" s="1"/>
  <c r="F2981" i="1" s="1"/>
  <c r="E2982" i="1"/>
  <c r="D2982" i="1" s="1"/>
  <c r="F2982" i="1" s="1"/>
  <c r="E2983" i="1"/>
  <c r="D2983" i="1" s="1"/>
  <c r="F2983" i="1" s="1"/>
  <c r="E2984" i="1"/>
  <c r="D2984" i="1" s="1"/>
  <c r="F2984" i="1" s="1"/>
  <c r="E2985" i="1"/>
  <c r="D2985" i="1" s="1"/>
  <c r="F2985" i="1" s="1"/>
  <c r="E2986" i="1"/>
  <c r="D2986" i="1" s="1"/>
  <c r="F2986" i="1" s="1"/>
  <c r="E2987" i="1"/>
  <c r="D2987" i="1" s="1"/>
  <c r="F2987" i="1" s="1"/>
  <c r="E2988" i="1"/>
  <c r="D2988" i="1" s="1"/>
  <c r="F2988" i="1" s="1"/>
  <c r="E2989" i="1"/>
  <c r="D2989" i="1" s="1"/>
  <c r="F2989" i="1" s="1"/>
  <c r="E2990" i="1"/>
  <c r="D2990" i="1" s="1"/>
  <c r="F2990" i="1" s="1"/>
  <c r="E2991" i="1"/>
  <c r="D2991" i="1" s="1"/>
  <c r="F2991" i="1" s="1"/>
  <c r="E2992" i="1"/>
  <c r="D2992" i="1" s="1"/>
  <c r="F2992" i="1" s="1"/>
  <c r="E2993" i="1"/>
  <c r="D2993" i="1" s="1"/>
  <c r="F2993" i="1" s="1"/>
  <c r="E2994" i="1"/>
  <c r="D2994" i="1" s="1"/>
  <c r="F2994" i="1" s="1"/>
  <c r="E2995" i="1"/>
  <c r="D2995" i="1" s="1"/>
  <c r="F2995" i="1" s="1"/>
  <c r="E2996" i="1"/>
  <c r="D2996" i="1" s="1"/>
  <c r="F2996" i="1" s="1"/>
  <c r="E2997" i="1"/>
  <c r="D2997" i="1" s="1"/>
  <c r="F2997" i="1" s="1"/>
  <c r="E2998" i="1"/>
  <c r="D2998" i="1" s="1"/>
  <c r="F2998" i="1" s="1"/>
  <c r="E2999" i="1"/>
  <c r="D2999" i="1" s="1"/>
  <c r="F2999" i="1" s="1"/>
  <c r="E3000" i="1"/>
  <c r="D3000" i="1" s="1"/>
  <c r="F3000" i="1" s="1"/>
  <c r="E3001" i="1"/>
  <c r="D3001" i="1" s="1"/>
  <c r="F3001" i="1" s="1"/>
  <c r="E3002" i="1"/>
  <c r="D3002" i="1" s="1"/>
  <c r="F3002" i="1" s="1"/>
  <c r="E3003" i="1"/>
  <c r="D3003" i="1" s="1"/>
  <c r="F3003" i="1" s="1"/>
  <c r="E3004" i="1"/>
  <c r="D3004" i="1" s="1"/>
  <c r="F3004" i="1" s="1"/>
  <c r="E3005" i="1"/>
  <c r="D3005" i="1" s="1"/>
  <c r="F3005" i="1" s="1"/>
  <c r="E3006" i="1"/>
  <c r="D3006" i="1" s="1"/>
  <c r="F3006" i="1" s="1"/>
  <c r="E3007" i="1"/>
  <c r="D3007" i="1" s="1"/>
  <c r="F3007" i="1" s="1"/>
  <c r="E3008" i="1"/>
  <c r="D3008" i="1" s="1"/>
  <c r="F3008" i="1" s="1"/>
  <c r="E3009" i="1"/>
  <c r="D3009" i="1" s="1"/>
  <c r="F3009" i="1" s="1"/>
  <c r="E3010" i="1"/>
  <c r="D3010" i="1" s="1"/>
  <c r="F3010" i="1" s="1"/>
  <c r="E3011" i="1"/>
  <c r="D3011" i="1" s="1"/>
  <c r="F3011" i="1" s="1"/>
  <c r="E3012" i="1"/>
  <c r="D3012" i="1" s="1"/>
  <c r="F3012" i="1" s="1"/>
  <c r="E3013" i="1"/>
  <c r="D3013" i="1" s="1"/>
  <c r="F3013" i="1" s="1"/>
  <c r="E3014" i="1"/>
  <c r="D3014" i="1" s="1"/>
  <c r="F3014" i="1" s="1"/>
  <c r="E3015" i="1"/>
  <c r="D3015" i="1" s="1"/>
  <c r="F3015" i="1" s="1"/>
  <c r="E3016" i="1"/>
  <c r="D3016" i="1" s="1"/>
  <c r="F3016" i="1" s="1"/>
  <c r="E3017" i="1"/>
  <c r="D3017" i="1" s="1"/>
  <c r="F3017" i="1" s="1"/>
  <c r="E3018" i="1"/>
  <c r="D3018" i="1" s="1"/>
  <c r="F3018" i="1" s="1"/>
  <c r="E3019" i="1"/>
  <c r="D3019" i="1" s="1"/>
  <c r="F3019" i="1" s="1"/>
  <c r="E3020" i="1"/>
  <c r="D3020" i="1" s="1"/>
  <c r="F3020" i="1" s="1"/>
  <c r="E3021" i="1"/>
  <c r="D3021" i="1" s="1"/>
  <c r="F3021" i="1" s="1"/>
  <c r="E3022" i="1"/>
  <c r="D3022" i="1" s="1"/>
  <c r="F3022" i="1" s="1"/>
  <c r="E3023" i="1"/>
  <c r="D3023" i="1" s="1"/>
  <c r="F3023" i="1" s="1"/>
  <c r="E3024" i="1"/>
  <c r="D3024" i="1" s="1"/>
  <c r="F3024" i="1" s="1"/>
  <c r="E3025" i="1"/>
  <c r="D3025" i="1" s="1"/>
  <c r="F3025" i="1" s="1"/>
  <c r="E3026" i="1"/>
  <c r="D3026" i="1" s="1"/>
  <c r="F3026" i="1" s="1"/>
  <c r="E3027" i="1"/>
  <c r="D3027" i="1" s="1"/>
  <c r="F3027" i="1" s="1"/>
  <c r="E3028" i="1"/>
  <c r="D3028" i="1" s="1"/>
  <c r="F3028" i="1" s="1"/>
  <c r="E3029" i="1"/>
  <c r="D3029" i="1" s="1"/>
  <c r="F3029" i="1" s="1"/>
  <c r="E3030" i="1"/>
  <c r="D3030" i="1" s="1"/>
  <c r="F3030" i="1" s="1"/>
  <c r="E3031" i="1"/>
  <c r="D3031" i="1" s="1"/>
  <c r="F3031" i="1" s="1"/>
  <c r="E3032" i="1"/>
  <c r="D3032" i="1" s="1"/>
  <c r="F3032" i="1" s="1"/>
  <c r="E3033" i="1"/>
  <c r="D3033" i="1" s="1"/>
  <c r="F3033" i="1" s="1"/>
  <c r="E3034" i="1"/>
  <c r="D3034" i="1" s="1"/>
  <c r="F3034" i="1" s="1"/>
  <c r="E3035" i="1"/>
  <c r="D3035" i="1" s="1"/>
  <c r="F3035" i="1" s="1"/>
  <c r="E3036" i="1"/>
  <c r="D3036" i="1" s="1"/>
  <c r="F3036" i="1" s="1"/>
  <c r="E3037" i="1"/>
  <c r="D3037" i="1" s="1"/>
  <c r="F3037" i="1" s="1"/>
  <c r="E3038" i="1"/>
  <c r="D3038" i="1" s="1"/>
  <c r="F3038" i="1" s="1"/>
  <c r="E3039" i="1"/>
  <c r="D3039" i="1" s="1"/>
  <c r="F3039" i="1" s="1"/>
  <c r="E3040" i="1"/>
  <c r="D3040" i="1" s="1"/>
  <c r="F3040" i="1" s="1"/>
  <c r="E3041" i="1"/>
  <c r="D3041" i="1" s="1"/>
  <c r="F3041" i="1" s="1"/>
  <c r="E3042" i="1"/>
  <c r="D3042" i="1" s="1"/>
  <c r="F3042" i="1" s="1"/>
  <c r="E3043" i="1"/>
  <c r="D3043" i="1" s="1"/>
  <c r="F3043" i="1" s="1"/>
  <c r="E3044" i="1"/>
  <c r="D3044" i="1" s="1"/>
  <c r="F3044" i="1" s="1"/>
  <c r="E3045" i="1"/>
  <c r="D3045" i="1" s="1"/>
  <c r="F3045" i="1" s="1"/>
  <c r="E3046" i="1"/>
  <c r="D3046" i="1" s="1"/>
  <c r="F3046" i="1" s="1"/>
  <c r="E3047" i="1"/>
  <c r="D3047" i="1" s="1"/>
  <c r="F3047" i="1" s="1"/>
  <c r="E3048" i="1"/>
  <c r="D3048" i="1" s="1"/>
  <c r="F3048" i="1" s="1"/>
  <c r="E3049" i="1"/>
  <c r="D3049" i="1" s="1"/>
  <c r="F3049" i="1" s="1"/>
  <c r="E3050" i="1"/>
  <c r="D3050" i="1" s="1"/>
  <c r="F3050" i="1" s="1"/>
  <c r="E3051" i="1"/>
  <c r="D3051" i="1" s="1"/>
  <c r="F3051" i="1" s="1"/>
  <c r="E3052" i="1"/>
  <c r="D3052" i="1" s="1"/>
  <c r="F3052" i="1" s="1"/>
  <c r="E3053" i="1"/>
  <c r="D3053" i="1" s="1"/>
  <c r="F3053" i="1" s="1"/>
  <c r="E3054" i="1"/>
  <c r="D3054" i="1" s="1"/>
  <c r="F3054" i="1" s="1"/>
  <c r="E3055" i="1"/>
  <c r="D3055" i="1" s="1"/>
  <c r="F3055" i="1" s="1"/>
  <c r="E3056" i="1"/>
  <c r="D3056" i="1" s="1"/>
  <c r="F3056" i="1" s="1"/>
  <c r="E3057" i="1"/>
  <c r="D3057" i="1" s="1"/>
  <c r="F3057" i="1" s="1"/>
  <c r="E3058" i="1"/>
  <c r="D3058" i="1" s="1"/>
  <c r="F3058" i="1" s="1"/>
  <c r="E3059" i="1"/>
  <c r="D3059" i="1" s="1"/>
  <c r="F3059" i="1" s="1"/>
  <c r="E3060" i="1"/>
  <c r="D3060" i="1" s="1"/>
  <c r="F3060" i="1" s="1"/>
  <c r="E3061" i="1"/>
  <c r="D3061" i="1" s="1"/>
  <c r="F3061" i="1" s="1"/>
  <c r="E3062" i="1"/>
  <c r="D3062" i="1" s="1"/>
  <c r="F3062" i="1" s="1"/>
  <c r="E3063" i="1"/>
  <c r="D3063" i="1" s="1"/>
  <c r="F3063" i="1" s="1"/>
  <c r="E3064" i="1"/>
  <c r="D3064" i="1" s="1"/>
  <c r="F3064" i="1" s="1"/>
  <c r="E3065" i="1"/>
  <c r="D3065" i="1" s="1"/>
  <c r="F3065" i="1" s="1"/>
  <c r="E3066" i="1"/>
  <c r="D3066" i="1" s="1"/>
  <c r="F3066" i="1" s="1"/>
  <c r="E3067" i="1"/>
  <c r="D3067" i="1" s="1"/>
  <c r="F3067" i="1" s="1"/>
  <c r="E3068" i="1"/>
  <c r="D3068" i="1" s="1"/>
  <c r="F3068" i="1" s="1"/>
  <c r="E3069" i="1"/>
  <c r="D3069" i="1" s="1"/>
  <c r="F3069" i="1" s="1"/>
  <c r="E3070" i="1"/>
  <c r="D3070" i="1" s="1"/>
  <c r="F3070" i="1" s="1"/>
  <c r="E3071" i="1"/>
  <c r="D3071" i="1" s="1"/>
  <c r="F3071" i="1" s="1"/>
  <c r="E3072" i="1"/>
  <c r="D3072" i="1" s="1"/>
  <c r="F3072" i="1" s="1"/>
  <c r="E3073" i="1"/>
  <c r="D3073" i="1" s="1"/>
  <c r="F3073" i="1" s="1"/>
  <c r="E3074" i="1"/>
  <c r="D3074" i="1" s="1"/>
  <c r="F3074" i="1" s="1"/>
  <c r="E3075" i="1"/>
  <c r="D3075" i="1" s="1"/>
  <c r="F3075" i="1" s="1"/>
  <c r="E3076" i="1"/>
  <c r="D3076" i="1" s="1"/>
  <c r="F3076" i="1" s="1"/>
  <c r="E3077" i="1"/>
  <c r="D3077" i="1" s="1"/>
  <c r="F3077" i="1" s="1"/>
  <c r="E3078" i="1"/>
  <c r="D3078" i="1" s="1"/>
  <c r="F3078" i="1" s="1"/>
  <c r="E3079" i="1"/>
  <c r="D3079" i="1" s="1"/>
  <c r="F3079" i="1" s="1"/>
  <c r="E3080" i="1"/>
  <c r="D3080" i="1" s="1"/>
  <c r="F3080" i="1" s="1"/>
  <c r="E3081" i="1"/>
  <c r="D3081" i="1" s="1"/>
  <c r="F3081" i="1" s="1"/>
  <c r="E3082" i="1"/>
  <c r="D3082" i="1" s="1"/>
  <c r="F3082" i="1" s="1"/>
  <c r="E3083" i="1"/>
  <c r="D3083" i="1" s="1"/>
  <c r="F3083" i="1" s="1"/>
  <c r="E3084" i="1"/>
  <c r="D3084" i="1" s="1"/>
  <c r="F3084" i="1" s="1"/>
  <c r="E3085" i="1"/>
  <c r="D3085" i="1" s="1"/>
  <c r="F3085" i="1" s="1"/>
  <c r="E3086" i="1"/>
  <c r="D3086" i="1" s="1"/>
  <c r="F3086" i="1" s="1"/>
  <c r="E3087" i="1"/>
  <c r="D3087" i="1" s="1"/>
  <c r="F3087" i="1" s="1"/>
  <c r="E3088" i="1"/>
  <c r="D3088" i="1" s="1"/>
  <c r="F3088" i="1" s="1"/>
  <c r="E3089" i="1"/>
  <c r="D3089" i="1" s="1"/>
  <c r="F3089" i="1" s="1"/>
  <c r="E3090" i="1"/>
  <c r="D3090" i="1" s="1"/>
  <c r="F3090" i="1" s="1"/>
  <c r="E3091" i="1"/>
  <c r="D3091" i="1" s="1"/>
  <c r="F3091" i="1" s="1"/>
  <c r="E3092" i="1"/>
  <c r="D3092" i="1" s="1"/>
  <c r="F3092" i="1" s="1"/>
  <c r="E3093" i="1"/>
  <c r="D3093" i="1" s="1"/>
  <c r="F3093" i="1" s="1"/>
  <c r="E3094" i="1"/>
  <c r="D3094" i="1" s="1"/>
  <c r="F3094" i="1" s="1"/>
  <c r="E3095" i="1"/>
  <c r="D3095" i="1" s="1"/>
  <c r="F3095" i="1" s="1"/>
  <c r="E3096" i="1"/>
  <c r="D3096" i="1" s="1"/>
  <c r="F3096" i="1" s="1"/>
  <c r="E3097" i="1"/>
  <c r="D3097" i="1" s="1"/>
  <c r="F3097" i="1" s="1"/>
  <c r="E3098" i="1"/>
  <c r="D3098" i="1" s="1"/>
  <c r="F3098" i="1" s="1"/>
  <c r="E3099" i="1"/>
  <c r="D3099" i="1" s="1"/>
  <c r="F3099" i="1" s="1"/>
  <c r="E3100" i="1"/>
  <c r="D3100" i="1" s="1"/>
  <c r="F3100" i="1" s="1"/>
  <c r="E3101" i="1"/>
  <c r="D3101" i="1" s="1"/>
  <c r="F3101" i="1" s="1"/>
  <c r="E3102" i="1"/>
  <c r="D3102" i="1" s="1"/>
  <c r="F3102" i="1" s="1"/>
  <c r="E3103" i="1"/>
  <c r="D3103" i="1" s="1"/>
  <c r="F3103" i="1" s="1"/>
  <c r="E3104" i="1"/>
  <c r="D3104" i="1" s="1"/>
  <c r="F3104" i="1" s="1"/>
  <c r="E3105" i="1"/>
  <c r="D3105" i="1" s="1"/>
  <c r="F3105" i="1" s="1"/>
  <c r="E3106" i="1"/>
  <c r="D3106" i="1" s="1"/>
  <c r="F3106" i="1" s="1"/>
  <c r="E3107" i="1"/>
  <c r="D3107" i="1" s="1"/>
  <c r="F3107" i="1" s="1"/>
  <c r="E3108" i="1"/>
  <c r="D3108" i="1" s="1"/>
  <c r="F3108" i="1" s="1"/>
  <c r="E3109" i="1"/>
  <c r="D3109" i="1" s="1"/>
  <c r="F3109" i="1" s="1"/>
  <c r="E3110" i="1"/>
  <c r="D3110" i="1" s="1"/>
  <c r="F3110" i="1" s="1"/>
  <c r="E3111" i="1"/>
  <c r="D3111" i="1" s="1"/>
  <c r="F3111" i="1" s="1"/>
  <c r="E3112" i="1"/>
  <c r="D3112" i="1" s="1"/>
  <c r="F3112" i="1" s="1"/>
  <c r="E3113" i="1"/>
  <c r="D3113" i="1" s="1"/>
  <c r="F3113" i="1" s="1"/>
  <c r="E3114" i="1"/>
  <c r="D3114" i="1" s="1"/>
  <c r="F3114" i="1" s="1"/>
  <c r="E3115" i="1"/>
  <c r="D3115" i="1" s="1"/>
  <c r="F3115" i="1" s="1"/>
  <c r="E3116" i="1"/>
  <c r="D3116" i="1" s="1"/>
  <c r="F3116" i="1" s="1"/>
  <c r="E3117" i="1"/>
  <c r="D3117" i="1" s="1"/>
  <c r="F3117" i="1" s="1"/>
  <c r="E3118" i="1"/>
  <c r="D3118" i="1" s="1"/>
  <c r="F3118" i="1" s="1"/>
  <c r="E3119" i="1"/>
  <c r="D3119" i="1" s="1"/>
  <c r="F3119" i="1" s="1"/>
  <c r="E3120" i="1"/>
  <c r="D3120" i="1" s="1"/>
  <c r="F3120" i="1" s="1"/>
  <c r="E3121" i="1"/>
  <c r="D3121" i="1" s="1"/>
  <c r="F3121" i="1" s="1"/>
  <c r="E3122" i="1"/>
  <c r="D3122" i="1" s="1"/>
  <c r="F3122" i="1" s="1"/>
  <c r="E3123" i="1"/>
  <c r="D3123" i="1" s="1"/>
  <c r="F3123" i="1" s="1"/>
  <c r="E3124" i="1"/>
  <c r="D3124" i="1" s="1"/>
  <c r="F3124" i="1" s="1"/>
  <c r="E3125" i="1"/>
  <c r="D3125" i="1" s="1"/>
  <c r="F3125" i="1" s="1"/>
  <c r="E3126" i="1"/>
  <c r="D3126" i="1" s="1"/>
  <c r="F3126" i="1" s="1"/>
  <c r="E3127" i="1"/>
  <c r="D3127" i="1" s="1"/>
  <c r="F3127" i="1" s="1"/>
  <c r="E3128" i="1"/>
  <c r="D3128" i="1" s="1"/>
  <c r="F3128" i="1" s="1"/>
  <c r="E3129" i="1"/>
  <c r="D3129" i="1" s="1"/>
  <c r="F3129" i="1" s="1"/>
  <c r="E3130" i="1"/>
  <c r="D3130" i="1" s="1"/>
  <c r="F3130" i="1" s="1"/>
  <c r="E3131" i="1"/>
  <c r="D3131" i="1" s="1"/>
  <c r="F3131" i="1" s="1"/>
  <c r="E3132" i="1"/>
  <c r="D3132" i="1" s="1"/>
  <c r="F3132" i="1" s="1"/>
  <c r="E3133" i="1"/>
  <c r="D3133" i="1" s="1"/>
  <c r="F3133" i="1" s="1"/>
  <c r="E3134" i="1"/>
  <c r="D3134" i="1" s="1"/>
  <c r="F3134" i="1" s="1"/>
  <c r="E3135" i="1"/>
  <c r="D3135" i="1" s="1"/>
  <c r="F3135" i="1" s="1"/>
  <c r="E3136" i="1"/>
  <c r="D3136" i="1" s="1"/>
  <c r="F3136" i="1" s="1"/>
  <c r="E3137" i="1"/>
  <c r="D3137" i="1" s="1"/>
  <c r="F3137" i="1" s="1"/>
  <c r="E3138" i="1"/>
  <c r="D3138" i="1" s="1"/>
  <c r="F3138" i="1" s="1"/>
  <c r="E3139" i="1"/>
  <c r="D3139" i="1" s="1"/>
  <c r="F3139" i="1" s="1"/>
  <c r="E3140" i="1"/>
  <c r="D3140" i="1" s="1"/>
  <c r="F3140" i="1" s="1"/>
  <c r="E3141" i="1"/>
  <c r="D3141" i="1" s="1"/>
  <c r="F3141" i="1" s="1"/>
  <c r="E3142" i="1"/>
  <c r="D3142" i="1" s="1"/>
  <c r="F3142" i="1" s="1"/>
  <c r="E3143" i="1"/>
  <c r="D3143" i="1" s="1"/>
  <c r="F3143" i="1" s="1"/>
  <c r="E3144" i="1"/>
  <c r="D3144" i="1" s="1"/>
  <c r="F3144" i="1" s="1"/>
  <c r="E3145" i="1"/>
  <c r="D3145" i="1" s="1"/>
  <c r="F3145" i="1" s="1"/>
  <c r="E3146" i="1"/>
  <c r="D3146" i="1" s="1"/>
  <c r="F3146" i="1" s="1"/>
  <c r="E3147" i="1"/>
  <c r="D3147" i="1" s="1"/>
  <c r="F3147" i="1" s="1"/>
  <c r="E3148" i="1"/>
  <c r="D3148" i="1" s="1"/>
  <c r="F3148" i="1" s="1"/>
  <c r="E3149" i="1"/>
  <c r="D3149" i="1" s="1"/>
  <c r="F3149" i="1" s="1"/>
  <c r="E3150" i="1"/>
  <c r="D3150" i="1" s="1"/>
  <c r="F3150" i="1" s="1"/>
  <c r="E3151" i="1"/>
  <c r="D3151" i="1" s="1"/>
  <c r="F3151" i="1" s="1"/>
  <c r="E3152" i="1"/>
  <c r="D3152" i="1" s="1"/>
  <c r="F3152" i="1" s="1"/>
  <c r="E3153" i="1"/>
  <c r="D3153" i="1" s="1"/>
  <c r="F3153" i="1" s="1"/>
  <c r="E3154" i="1"/>
  <c r="D3154" i="1" s="1"/>
  <c r="F3154" i="1" s="1"/>
  <c r="E3155" i="1"/>
  <c r="D3155" i="1" s="1"/>
  <c r="F3155" i="1" s="1"/>
  <c r="E3156" i="1"/>
  <c r="D3156" i="1" s="1"/>
  <c r="F3156" i="1" s="1"/>
  <c r="E3157" i="1"/>
  <c r="D3157" i="1" s="1"/>
  <c r="F3157" i="1" s="1"/>
  <c r="E3158" i="1"/>
  <c r="D3158" i="1" s="1"/>
  <c r="F3158" i="1" s="1"/>
  <c r="E3159" i="1"/>
  <c r="D3159" i="1" s="1"/>
  <c r="F3159" i="1" s="1"/>
  <c r="E3160" i="1"/>
  <c r="D3160" i="1" s="1"/>
  <c r="F3160" i="1" s="1"/>
  <c r="E3161" i="1"/>
  <c r="D3161" i="1" s="1"/>
  <c r="F3161" i="1" s="1"/>
  <c r="E3162" i="1"/>
  <c r="D3162" i="1" s="1"/>
  <c r="F3162" i="1" s="1"/>
  <c r="E3163" i="1"/>
  <c r="D3163" i="1" s="1"/>
  <c r="F3163" i="1" s="1"/>
  <c r="E3164" i="1"/>
  <c r="D3164" i="1" s="1"/>
  <c r="F3164" i="1" s="1"/>
  <c r="E3165" i="1"/>
  <c r="D3165" i="1" s="1"/>
  <c r="F3165" i="1" s="1"/>
  <c r="E3166" i="1"/>
  <c r="D3166" i="1" s="1"/>
  <c r="F3166" i="1" s="1"/>
  <c r="E3167" i="1"/>
  <c r="D3167" i="1" s="1"/>
  <c r="F3167" i="1" s="1"/>
  <c r="E3168" i="1"/>
  <c r="D3168" i="1" s="1"/>
  <c r="F3168" i="1" s="1"/>
  <c r="E3169" i="1"/>
  <c r="D3169" i="1" s="1"/>
  <c r="F3169" i="1" s="1"/>
  <c r="E3170" i="1"/>
  <c r="D3170" i="1" s="1"/>
  <c r="F3170" i="1" s="1"/>
  <c r="E3171" i="1"/>
  <c r="D3171" i="1" s="1"/>
  <c r="F3171" i="1" s="1"/>
  <c r="E3172" i="1"/>
  <c r="D3172" i="1" s="1"/>
  <c r="F3172" i="1" s="1"/>
  <c r="E3173" i="1"/>
  <c r="D3173" i="1" s="1"/>
  <c r="F3173" i="1" s="1"/>
  <c r="E3174" i="1"/>
  <c r="D3174" i="1" s="1"/>
  <c r="F3174" i="1" s="1"/>
  <c r="E3175" i="1"/>
  <c r="D3175" i="1" s="1"/>
  <c r="F3175" i="1" s="1"/>
  <c r="E3176" i="1"/>
  <c r="D3176" i="1" s="1"/>
  <c r="F3176" i="1" s="1"/>
  <c r="E3177" i="1"/>
  <c r="D3177" i="1" s="1"/>
  <c r="F3177" i="1" s="1"/>
  <c r="E3178" i="1"/>
  <c r="D3178" i="1" s="1"/>
  <c r="F3178" i="1" s="1"/>
  <c r="E3179" i="1"/>
  <c r="D3179" i="1" s="1"/>
  <c r="F3179" i="1" s="1"/>
  <c r="E3180" i="1"/>
  <c r="D3180" i="1" s="1"/>
  <c r="F3180" i="1" s="1"/>
  <c r="E3181" i="1"/>
  <c r="D3181" i="1" s="1"/>
  <c r="F3181" i="1" s="1"/>
  <c r="E3182" i="1"/>
  <c r="D3182" i="1" s="1"/>
  <c r="F3182" i="1" s="1"/>
  <c r="E3183" i="1"/>
  <c r="D3183" i="1" s="1"/>
  <c r="F3183" i="1" s="1"/>
  <c r="E3184" i="1"/>
  <c r="D3184" i="1" s="1"/>
  <c r="F3184" i="1" s="1"/>
  <c r="E3185" i="1"/>
  <c r="D3185" i="1" s="1"/>
  <c r="F3185" i="1" s="1"/>
  <c r="E3186" i="1"/>
  <c r="D3186" i="1" s="1"/>
  <c r="F3186" i="1" s="1"/>
  <c r="E3187" i="1"/>
  <c r="D3187" i="1" s="1"/>
  <c r="F3187" i="1" s="1"/>
  <c r="E3188" i="1"/>
  <c r="D3188" i="1" s="1"/>
  <c r="F3188" i="1" s="1"/>
  <c r="E3189" i="1"/>
  <c r="D3189" i="1" s="1"/>
  <c r="F3189" i="1" s="1"/>
  <c r="E3190" i="1"/>
  <c r="D3190" i="1" s="1"/>
  <c r="F3190" i="1" s="1"/>
  <c r="E3191" i="1"/>
  <c r="D3191" i="1" s="1"/>
  <c r="F3191" i="1" s="1"/>
  <c r="E3192" i="1"/>
  <c r="D3192" i="1" s="1"/>
  <c r="F3192" i="1" s="1"/>
  <c r="E3193" i="1"/>
  <c r="D3193" i="1" s="1"/>
  <c r="F3193" i="1" s="1"/>
  <c r="E3194" i="1"/>
  <c r="D3194" i="1" s="1"/>
  <c r="F3194" i="1" s="1"/>
  <c r="E3195" i="1"/>
  <c r="D3195" i="1" s="1"/>
  <c r="F3195" i="1" s="1"/>
  <c r="E3196" i="1"/>
  <c r="D3196" i="1" s="1"/>
  <c r="F3196" i="1" s="1"/>
  <c r="E3197" i="1"/>
  <c r="D3197" i="1" s="1"/>
  <c r="F3197" i="1" s="1"/>
  <c r="E3198" i="1"/>
  <c r="D3198" i="1" s="1"/>
  <c r="F3198" i="1" s="1"/>
  <c r="E3199" i="1"/>
  <c r="D3199" i="1" s="1"/>
  <c r="F3199" i="1" s="1"/>
  <c r="E3200" i="1"/>
  <c r="D3200" i="1" s="1"/>
  <c r="F3200" i="1" s="1"/>
  <c r="E3201" i="1"/>
  <c r="D3201" i="1" s="1"/>
  <c r="F3201" i="1" s="1"/>
  <c r="E3202" i="1"/>
  <c r="D3202" i="1" s="1"/>
  <c r="F3202" i="1" s="1"/>
  <c r="E3203" i="1"/>
  <c r="D3203" i="1" s="1"/>
  <c r="F3203" i="1" s="1"/>
  <c r="E3204" i="1"/>
  <c r="D3204" i="1" s="1"/>
  <c r="F3204" i="1" s="1"/>
  <c r="E3205" i="1"/>
  <c r="D3205" i="1" s="1"/>
  <c r="F3205" i="1" s="1"/>
  <c r="E3206" i="1"/>
  <c r="D3206" i="1" s="1"/>
  <c r="F3206" i="1" s="1"/>
  <c r="E3207" i="1"/>
  <c r="D3207" i="1" s="1"/>
  <c r="F3207" i="1" s="1"/>
  <c r="E3208" i="1"/>
  <c r="D3208" i="1" s="1"/>
  <c r="F3208" i="1" s="1"/>
  <c r="E3209" i="1"/>
  <c r="D3209" i="1" s="1"/>
  <c r="F3209" i="1" s="1"/>
  <c r="E3210" i="1"/>
  <c r="D3210" i="1" s="1"/>
  <c r="F3210" i="1" s="1"/>
  <c r="E3211" i="1"/>
  <c r="D3211" i="1" s="1"/>
  <c r="F3211" i="1" s="1"/>
  <c r="E3212" i="1"/>
  <c r="D3212" i="1" s="1"/>
  <c r="F3212" i="1" s="1"/>
  <c r="E3213" i="1"/>
  <c r="D3213" i="1" s="1"/>
  <c r="F3213" i="1" s="1"/>
  <c r="E3214" i="1"/>
  <c r="D3214" i="1" s="1"/>
  <c r="F3214" i="1" s="1"/>
  <c r="E3215" i="1"/>
  <c r="D3215" i="1" s="1"/>
  <c r="F3215" i="1" s="1"/>
  <c r="E3216" i="1"/>
  <c r="D3216" i="1" s="1"/>
  <c r="F3216" i="1" s="1"/>
  <c r="E3217" i="1"/>
  <c r="D3217" i="1" s="1"/>
  <c r="F3217" i="1" s="1"/>
  <c r="E3218" i="1"/>
  <c r="D3218" i="1" s="1"/>
  <c r="F3218" i="1" s="1"/>
  <c r="E3219" i="1"/>
  <c r="D3219" i="1" s="1"/>
  <c r="F3219" i="1" s="1"/>
  <c r="E3220" i="1"/>
  <c r="D3220" i="1" s="1"/>
  <c r="F3220" i="1" s="1"/>
  <c r="E3221" i="1"/>
  <c r="D3221" i="1" s="1"/>
  <c r="F3221" i="1" s="1"/>
  <c r="E3222" i="1"/>
  <c r="D3222" i="1" s="1"/>
  <c r="F3222" i="1" s="1"/>
  <c r="E3223" i="1"/>
  <c r="D3223" i="1" s="1"/>
  <c r="F3223" i="1" s="1"/>
  <c r="E3224" i="1"/>
  <c r="D3224" i="1" s="1"/>
  <c r="F3224" i="1" s="1"/>
  <c r="E3225" i="1"/>
  <c r="D3225" i="1" s="1"/>
  <c r="F3225" i="1" s="1"/>
  <c r="E3226" i="1"/>
  <c r="D3226" i="1" s="1"/>
  <c r="F3226" i="1" s="1"/>
  <c r="E3227" i="1"/>
  <c r="D3227" i="1" s="1"/>
  <c r="F3227" i="1" s="1"/>
  <c r="E3228" i="1"/>
  <c r="D3228" i="1" s="1"/>
  <c r="F3228" i="1" s="1"/>
  <c r="E3229" i="1"/>
  <c r="D3229" i="1" s="1"/>
  <c r="F3229" i="1" s="1"/>
  <c r="E3230" i="1"/>
  <c r="D3230" i="1" s="1"/>
  <c r="F3230" i="1" s="1"/>
  <c r="E3231" i="1"/>
  <c r="D3231" i="1" s="1"/>
  <c r="F3231" i="1" s="1"/>
  <c r="E3232" i="1"/>
  <c r="D3232" i="1" s="1"/>
  <c r="F3232" i="1" s="1"/>
  <c r="E3233" i="1"/>
  <c r="D3233" i="1" s="1"/>
  <c r="F3233" i="1" s="1"/>
  <c r="E3234" i="1"/>
  <c r="D3234" i="1" s="1"/>
  <c r="F3234" i="1" s="1"/>
  <c r="E3235" i="1"/>
  <c r="D3235" i="1" s="1"/>
  <c r="F3235" i="1" s="1"/>
  <c r="E3236" i="1"/>
  <c r="D3236" i="1" s="1"/>
  <c r="F3236" i="1" s="1"/>
  <c r="E3237" i="1"/>
  <c r="D3237" i="1" s="1"/>
  <c r="F3237" i="1" s="1"/>
  <c r="E3238" i="1"/>
  <c r="D3238" i="1" s="1"/>
  <c r="F3238" i="1" s="1"/>
  <c r="E3239" i="1"/>
  <c r="D3239" i="1" s="1"/>
  <c r="F3239" i="1" s="1"/>
  <c r="E3240" i="1"/>
  <c r="D3240" i="1" s="1"/>
  <c r="F3240" i="1" s="1"/>
  <c r="E3241" i="1"/>
  <c r="D3241" i="1" s="1"/>
  <c r="F3241" i="1" s="1"/>
  <c r="E3242" i="1"/>
  <c r="D3242" i="1" s="1"/>
  <c r="F3242" i="1" s="1"/>
  <c r="E3243" i="1"/>
  <c r="D3243" i="1" s="1"/>
  <c r="F3243" i="1" s="1"/>
  <c r="E3244" i="1"/>
  <c r="D3244" i="1" s="1"/>
  <c r="F3244" i="1" s="1"/>
  <c r="E3245" i="1"/>
  <c r="D3245" i="1" s="1"/>
  <c r="F3245" i="1" s="1"/>
  <c r="E3246" i="1"/>
  <c r="D3246" i="1" s="1"/>
  <c r="F3246" i="1" s="1"/>
  <c r="E3247" i="1"/>
  <c r="D3247" i="1" s="1"/>
  <c r="F3247" i="1" s="1"/>
  <c r="E3248" i="1"/>
  <c r="D3248" i="1" s="1"/>
  <c r="F3248" i="1" s="1"/>
  <c r="E3249" i="1"/>
  <c r="D3249" i="1" s="1"/>
  <c r="F3249" i="1" s="1"/>
  <c r="E3250" i="1"/>
  <c r="D3250" i="1" s="1"/>
  <c r="F3250" i="1" s="1"/>
  <c r="E3251" i="1"/>
  <c r="D3251" i="1" s="1"/>
  <c r="F3251" i="1" s="1"/>
  <c r="E3252" i="1"/>
  <c r="D3252" i="1" s="1"/>
  <c r="F3252" i="1" s="1"/>
  <c r="E3253" i="1"/>
  <c r="D3253" i="1" s="1"/>
  <c r="F3253" i="1" s="1"/>
  <c r="E3254" i="1"/>
  <c r="D3254" i="1" s="1"/>
  <c r="F3254" i="1" s="1"/>
  <c r="E3255" i="1"/>
  <c r="D3255" i="1" s="1"/>
  <c r="F3255" i="1" s="1"/>
  <c r="E3256" i="1"/>
  <c r="D3256" i="1" s="1"/>
  <c r="F3256" i="1" s="1"/>
  <c r="E3257" i="1"/>
  <c r="D3257" i="1" s="1"/>
  <c r="F3257" i="1" s="1"/>
  <c r="E3258" i="1"/>
  <c r="D3258" i="1" s="1"/>
  <c r="F3258" i="1" s="1"/>
  <c r="E3259" i="1"/>
  <c r="D3259" i="1" s="1"/>
  <c r="F3259" i="1" s="1"/>
  <c r="E3260" i="1"/>
  <c r="D3260" i="1" s="1"/>
  <c r="F3260" i="1" s="1"/>
  <c r="E3261" i="1"/>
  <c r="D3261" i="1" s="1"/>
  <c r="F3261" i="1" s="1"/>
  <c r="E3262" i="1"/>
  <c r="D3262" i="1" s="1"/>
  <c r="F3262" i="1" s="1"/>
  <c r="E3263" i="1"/>
  <c r="D3263" i="1" s="1"/>
  <c r="F3263" i="1" s="1"/>
  <c r="E3264" i="1"/>
  <c r="D3264" i="1" s="1"/>
  <c r="F3264" i="1" s="1"/>
  <c r="E3265" i="1"/>
  <c r="D3265" i="1" s="1"/>
  <c r="F3265" i="1" s="1"/>
  <c r="E3266" i="1"/>
  <c r="D3266" i="1" s="1"/>
  <c r="F3266" i="1" s="1"/>
  <c r="E3267" i="1"/>
  <c r="D3267" i="1" s="1"/>
  <c r="F3267" i="1" s="1"/>
  <c r="E3268" i="1"/>
  <c r="D3268" i="1" s="1"/>
  <c r="F3268" i="1" s="1"/>
  <c r="E3269" i="1"/>
  <c r="D3269" i="1" s="1"/>
  <c r="F3269" i="1" s="1"/>
  <c r="E3270" i="1"/>
  <c r="D3270" i="1" s="1"/>
  <c r="F3270" i="1" s="1"/>
  <c r="E3271" i="1"/>
  <c r="D3271" i="1" s="1"/>
  <c r="F3271" i="1" s="1"/>
  <c r="E3272" i="1"/>
  <c r="D3272" i="1" s="1"/>
  <c r="F3272" i="1" s="1"/>
  <c r="E3273" i="1"/>
  <c r="D3273" i="1" s="1"/>
  <c r="F3273" i="1" s="1"/>
  <c r="E3274" i="1"/>
  <c r="D3274" i="1" s="1"/>
  <c r="F3274" i="1" s="1"/>
  <c r="E3275" i="1"/>
  <c r="D3275" i="1" s="1"/>
  <c r="F3275" i="1" s="1"/>
  <c r="E3276" i="1"/>
  <c r="D3276" i="1" s="1"/>
  <c r="F3276" i="1" s="1"/>
  <c r="E3277" i="1"/>
  <c r="D3277" i="1" s="1"/>
  <c r="F3277" i="1" s="1"/>
  <c r="E3278" i="1"/>
  <c r="D3278" i="1" s="1"/>
  <c r="F3278" i="1" s="1"/>
  <c r="E3279" i="1"/>
  <c r="D3279" i="1" s="1"/>
  <c r="F3279" i="1" s="1"/>
  <c r="E3280" i="1"/>
  <c r="D3280" i="1" s="1"/>
  <c r="F3280" i="1" s="1"/>
  <c r="E3281" i="1"/>
  <c r="D3281" i="1" s="1"/>
  <c r="F3281" i="1" s="1"/>
  <c r="E3282" i="1"/>
  <c r="D3282" i="1" s="1"/>
  <c r="F3282" i="1" s="1"/>
  <c r="E3283" i="1"/>
  <c r="D3283" i="1" s="1"/>
  <c r="F3283" i="1" s="1"/>
  <c r="E3284" i="1"/>
  <c r="D3284" i="1" s="1"/>
  <c r="F3284" i="1" s="1"/>
  <c r="E3285" i="1"/>
  <c r="D3285" i="1" s="1"/>
  <c r="F3285" i="1" s="1"/>
  <c r="E3286" i="1"/>
  <c r="D3286" i="1" s="1"/>
  <c r="F3286" i="1" s="1"/>
  <c r="E3287" i="1"/>
  <c r="D3287" i="1" s="1"/>
  <c r="F3287" i="1" s="1"/>
  <c r="E3288" i="1"/>
  <c r="D3288" i="1" s="1"/>
  <c r="F3288" i="1" s="1"/>
  <c r="E3289" i="1"/>
  <c r="D3289" i="1" s="1"/>
  <c r="F3289" i="1" s="1"/>
  <c r="E3290" i="1"/>
  <c r="D3290" i="1" s="1"/>
  <c r="F3290" i="1" s="1"/>
  <c r="E3291" i="1"/>
  <c r="D3291" i="1" s="1"/>
  <c r="F3291" i="1" s="1"/>
  <c r="E3292" i="1"/>
  <c r="D3292" i="1" s="1"/>
  <c r="F3292" i="1" s="1"/>
  <c r="E3293" i="1"/>
  <c r="D3293" i="1" s="1"/>
  <c r="F3293" i="1" s="1"/>
  <c r="E3294" i="1"/>
  <c r="D3294" i="1" s="1"/>
  <c r="F3294" i="1" s="1"/>
  <c r="E3295" i="1"/>
  <c r="D3295" i="1" s="1"/>
  <c r="F3295" i="1" s="1"/>
  <c r="E3296" i="1"/>
  <c r="D3296" i="1" s="1"/>
  <c r="F3296" i="1" s="1"/>
  <c r="E3297" i="1"/>
  <c r="D3297" i="1" s="1"/>
  <c r="F3297" i="1" s="1"/>
  <c r="E3298" i="1"/>
  <c r="D3298" i="1" s="1"/>
  <c r="F3298" i="1" s="1"/>
  <c r="E3299" i="1"/>
  <c r="D3299" i="1" s="1"/>
  <c r="F3299" i="1" s="1"/>
  <c r="E3300" i="1"/>
  <c r="D3300" i="1" s="1"/>
  <c r="F3300" i="1" s="1"/>
  <c r="E3301" i="1"/>
  <c r="D3301" i="1" s="1"/>
  <c r="F3301" i="1" s="1"/>
  <c r="E3302" i="1"/>
  <c r="D3302" i="1" s="1"/>
  <c r="F3302" i="1" s="1"/>
  <c r="E3303" i="1"/>
  <c r="D3303" i="1" s="1"/>
  <c r="F3303" i="1" s="1"/>
  <c r="E3304" i="1"/>
  <c r="D3304" i="1" s="1"/>
  <c r="F3304" i="1" s="1"/>
  <c r="E3305" i="1"/>
  <c r="D3305" i="1" s="1"/>
  <c r="F3305" i="1" s="1"/>
  <c r="E3306" i="1"/>
  <c r="D3306" i="1" s="1"/>
  <c r="F3306" i="1" s="1"/>
  <c r="E3307" i="1"/>
  <c r="D3307" i="1" s="1"/>
  <c r="F3307" i="1" s="1"/>
  <c r="E3308" i="1"/>
  <c r="D3308" i="1" s="1"/>
  <c r="F3308" i="1" s="1"/>
  <c r="E3309" i="1"/>
  <c r="D3309" i="1" s="1"/>
  <c r="F3309" i="1" s="1"/>
  <c r="E3310" i="1"/>
  <c r="D3310" i="1" s="1"/>
  <c r="F3310" i="1" s="1"/>
  <c r="E3311" i="1"/>
  <c r="D3311" i="1" s="1"/>
  <c r="F3311" i="1" s="1"/>
  <c r="E3312" i="1"/>
  <c r="D3312" i="1" s="1"/>
  <c r="F3312" i="1" s="1"/>
  <c r="E3313" i="1"/>
  <c r="D3313" i="1" s="1"/>
  <c r="F3313" i="1" s="1"/>
  <c r="E3314" i="1"/>
  <c r="D3314" i="1" s="1"/>
  <c r="F3314" i="1" s="1"/>
  <c r="E3315" i="1"/>
  <c r="D3315" i="1" s="1"/>
  <c r="F3315" i="1" s="1"/>
  <c r="E3316" i="1"/>
  <c r="D3316" i="1" s="1"/>
  <c r="F3316" i="1" s="1"/>
  <c r="E3317" i="1"/>
  <c r="D3317" i="1" s="1"/>
  <c r="F3317" i="1" s="1"/>
  <c r="E3318" i="1"/>
  <c r="D3318" i="1" s="1"/>
  <c r="F3318" i="1" s="1"/>
  <c r="E3319" i="1"/>
  <c r="D3319" i="1" s="1"/>
  <c r="F3319" i="1" s="1"/>
  <c r="E3320" i="1"/>
  <c r="D3320" i="1" s="1"/>
  <c r="F3320" i="1" s="1"/>
  <c r="E3321" i="1"/>
  <c r="D3321" i="1" s="1"/>
  <c r="F3321" i="1" s="1"/>
  <c r="E3322" i="1"/>
  <c r="D3322" i="1" s="1"/>
  <c r="F3322" i="1" s="1"/>
  <c r="E3323" i="1"/>
  <c r="D3323" i="1" s="1"/>
  <c r="F3323" i="1" s="1"/>
  <c r="E3324" i="1"/>
  <c r="D3324" i="1" s="1"/>
  <c r="F3324" i="1" s="1"/>
  <c r="E3325" i="1"/>
  <c r="D3325" i="1" s="1"/>
  <c r="F3325" i="1" s="1"/>
  <c r="E3326" i="1"/>
  <c r="D3326" i="1" s="1"/>
  <c r="F3326" i="1" s="1"/>
  <c r="E3327" i="1"/>
  <c r="D3327" i="1" s="1"/>
  <c r="F3327" i="1" s="1"/>
  <c r="E3328" i="1"/>
  <c r="D3328" i="1" s="1"/>
  <c r="F3328" i="1" s="1"/>
  <c r="E3329" i="1"/>
  <c r="D3329" i="1" s="1"/>
  <c r="F3329" i="1" s="1"/>
  <c r="E3330" i="1"/>
  <c r="D3330" i="1" s="1"/>
  <c r="F3330" i="1" s="1"/>
  <c r="E3331" i="1"/>
  <c r="D3331" i="1" s="1"/>
  <c r="F3331" i="1" s="1"/>
  <c r="E3332" i="1"/>
  <c r="D3332" i="1" s="1"/>
  <c r="F3332" i="1" s="1"/>
  <c r="E3333" i="1"/>
  <c r="D3333" i="1" s="1"/>
  <c r="F3333" i="1" s="1"/>
  <c r="E3334" i="1"/>
  <c r="D3334" i="1" s="1"/>
  <c r="F3334" i="1" s="1"/>
  <c r="E3335" i="1"/>
  <c r="D3335" i="1" s="1"/>
  <c r="F3335" i="1" s="1"/>
  <c r="E3336" i="1"/>
  <c r="D3336" i="1" s="1"/>
  <c r="F3336" i="1" s="1"/>
  <c r="E3337" i="1"/>
  <c r="D3337" i="1" s="1"/>
  <c r="F3337" i="1" s="1"/>
  <c r="E3338" i="1"/>
  <c r="D3338" i="1" s="1"/>
  <c r="F3338" i="1" s="1"/>
  <c r="E3339" i="1"/>
  <c r="D3339" i="1" s="1"/>
  <c r="F3339" i="1" s="1"/>
  <c r="E3340" i="1"/>
  <c r="D3340" i="1" s="1"/>
  <c r="F3340" i="1" s="1"/>
  <c r="E3341" i="1"/>
  <c r="D3341" i="1" s="1"/>
  <c r="F3341" i="1" s="1"/>
  <c r="E3342" i="1"/>
  <c r="D3342" i="1" s="1"/>
  <c r="F3342" i="1" s="1"/>
  <c r="E3343" i="1"/>
  <c r="D3343" i="1" s="1"/>
  <c r="F3343" i="1" s="1"/>
  <c r="E3344" i="1"/>
  <c r="D3344" i="1" s="1"/>
  <c r="F3344" i="1" s="1"/>
  <c r="E3345" i="1"/>
  <c r="D3345" i="1" s="1"/>
  <c r="F3345" i="1" s="1"/>
  <c r="E3346" i="1"/>
  <c r="D3346" i="1" s="1"/>
  <c r="F3346" i="1" s="1"/>
  <c r="E3347" i="1"/>
  <c r="D3347" i="1" s="1"/>
  <c r="F3347" i="1" s="1"/>
  <c r="E3348" i="1"/>
  <c r="D3348" i="1" s="1"/>
  <c r="F3348" i="1" s="1"/>
  <c r="E3349" i="1"/>
  <c r="D3349" i="1" s="1"/>
  <c r="F3349" i="1" s="1"/>
  <c r="E3350" i="1"/>
  <c r="D3350" i="1" s="1"/>
  <c r="F3350" i="1" s="1"/>
  <c r="E3351" i="1"/>
  <c r="D3351" i="1" s="1"/>
  <c r="F3351" i="1" s="1"/>
  <c r="E3352" i="1"/>
  <c r="D3352" i="1" s="1"/>
  <c r="F3352" i="1" s="1"/>
  <c r="E3353" i="1"/>
  <c r="D3353" i="1" s="1"/>
  <c r="F3353" i="1" s="1"/>
  <c r="E3354" i="1"/>
  <c r="D3354" i="1" s="1"/>
  <c r="F3354" i="1" s="1"/>
  <c r="E3355" i="1"/>
  <c r="D3355" i="1" s="1"/>
  <c r="F3355" i="1" s="1"/>
  <c r="E3356" i="1"/>
  <c r="D3356" i="1" s="1"/>
  <c r="F3356" i="1" s="1"/>
  <c r="E3357" i="1"/>
  <c r="D3357" i="1" s="1"/>
  <c r="F3357" i="1" s="1"/>
  <c r="E3358" i="1"/>
  <c r="D3358" i="1" s="1"/>
  <c r="F3358" i="1" s="1"/>
  <c r="E3359" i="1"/>
  <c r="D3359" i="1" s="1"/>
  <c r="F3359" i="1" s="1"/>
  <c r="E3360" i="1"/>
  <c r="D3360" i="1" s="1"/>
  <c r="F3360" i="1" s="1"/>
  <c r="E3361" i="1"/>
  <c r="D3361" i="1" s="1"/>
  <c r="F3361" i="1" s="1"/>
  <c r="E3362" i="1"/>
  <c r="D3362" i="1" s="1"/>
  <c r="F3362" i="1" s="1"/>
  <c r="E3363" i="1"/>
  <c r="D3363" i="1" s="1"/>
  <c r="F3363" i="1" s="1"/>
  <c r="E3364" i="1"/>
  <c r="D3364" i="1" s="1"/>
  <c r="F3364" i="1" s="1"/>
  <c r="E3365" i="1"/>
  <c r="D3365" i="1" s="1"/>
  <c r="F3365" i="1" s="1"/>
  <c r="E3366" i="1"/>
  <c r="D3366" i="1" s="1"/>
  <c r="F3366" i="1" s="1"/>
  <c r="E3367" i="1"/>
  <c r="D3367" i="1" s="1"/>
  <c r="F3367" i="1" s="1"/>
  <c r="E3368" i="1"/>
  <c r="D3368" i="1" s="1"/>
  <c r="F3368" i="1" s="1"/>
  <c r="E3369" i="1"/>
  <c r="D3369" i="1" s="1"/>
  <c r="F3369" i="1" s="1"/>
  <c r="E3370" i="1"/>
  <c r="D3370" i="1" s="1"/>
  <c r="F3370" i="1" s="1"/>
  <c r="E3371" i="1"/>
  <c r="D3371" i="1" s="1"/>
  <c r="F3371" i="1" s="1"/>
  <c r="E3372" i="1"/>
  <c r="D3372" i="1" s="1"/>
  <c r="F3372" i="1" s="1"/>
  <c r="E3373" i="1"/>
  <c r="D3373" i="1" s="1"/>
  <c r="F3373" i="1" s="1"/>
  <c r="E3374" i="1"/>
  <c r="D3374" i="1" s="1"/>
  <c r="F3374" i="1" s="1"/>
  <c r="E3375" i="1"/>
  <c r="D3375" i="1" s="1"/>
  <c r="F3375" i="1" s="1"/>
  <c r="E3376" i="1"/>
  <c r="D3376" i="1" s="1"/>
  <c r="F3376" i="1" s="1"/>
  <c r="E3377" i="1"/>
  <c r="D3377" i="1" s="1"/>
  <c r="F3377" i="1" s="1"/>
  <c r="E3378" i="1"/>
  <c r="D3378" i="1" s="1"/>
  <c r="F3378" i="1" s="1"/>
  <c r="E3379" i="1"/>
  <c r="D3379" i="1" s="1"/>
  <c r="F3379" i="1" s="1"/>
  <c r="E3380" i="1"/>
  <c r="D3380" i="1" s="1"/>
  <c r="F3380" i="1" s="1"/>
  <c r="E3381" i="1"/>
  <c r="D3381" i="1" s="1"/>
  <c r="F3381" i="1" s="1"/>
  <c r="E3382" i="1"/>
  <c r="D3382" i="1" s="1"/>
  <c r="F3382" i="1" s="1"/>
  <c r="E3383" i="1"/>
  <c r="D3383" i="1" s="1"/>
  <c r="F3383" i="1" s="1"/>
  <c r="E3384" i="1"/>
  <c r="D3384" i="1" s="1"/>
  <c r="F3384" i="1" s="1"/>
  <c r="E3385" i="1"/>
  <c r="D3385" i="1" s="1"/>
  <c r="F3385" i="1" s="1"/>
  <c r="E3386" i="1"/>
  <c r="D3386" i="1" s="1"/>
  <c r="F3386" i="1" s="1"/>
  <c r="E3387" i="1"/>
  <c r="D3387" i="1" s="1"/>
  <c r="F3387" i="1" s="1"/>
  <c r="E3388" i="1"/>
  <c r="D3388" i="1" s="1"/>
  <c r="F3388" i="1" s="1"/>
  <c r="E3389" i="1"/>
  <c r="D3389" i="1" s="1"/>
  <c r="F3389" i="1" s="1"/>
  <c r="E3390" i="1"/>
  <c r="D3390" i="1" s="1"/>
  <c r="F3390" i="1" s="1"/>
  <c r="E3391" i="1"/>
  <c r="D3391" i="1" s="1"/>
  <c r="F3391" i="1" s="1"/>
  <c r="E3392" i="1"/>
  <c r="D3392" i="1" s="1"/>
  <c r="F3392" i="1" s="1"/>
  <c r="E3393" i="1"/>
  <c r="D3393" i="1" s="1"/>
  <c r="F3393" i="1" s="1"/>
  <c r="E3394" i="1"/>
  <c r="D3394" i="1" s="1"/>
  <c r="F3394" i="1" s="1"/>
  <c r="E3395" i="1"/>
  <c r="D3395" i="1" s="1"/>
  <c r="F3395" i="1" s="1"/>
  <c r="E3396" i="1"/>
  <c r="D3396" i="1" s="1"/>
  <c r="F3396" i="1" s="1"/>
  <c r="E3397" i="1"/>
  <c r="D3397" i="1" s="1"/>
  <c r="F3397" i="1" s="1"/>
  <c r="E3398" i="1"/>
  <c r="D3398" i="1" s="1"/>
  <c r="F3398" i="1" s="1"/>
  <c r="E3399" i="1"/>
  <c r="D3399" i="1" s="1"/>
  <c r="F3399" i="1" s="1"/>
  <c r="E3400" i="1"/>
  <c r="D3400" i="1" s="1"/>
  <c r="F3400" i="1" s="1"/>
  <c r="E3401" i="1"/>
  <c r="D3401" i="1" s="1"/>
  <c r="F3401" i="1" s="1"/>
  <c r="E3402" i="1"/>
  <c r="D3402" i="1" s="1"/>
  <c r="F3402" i="1" s="1"/>
  <c r="E3403" i="1"/>
  <c r="D3403" i="1" s="1"/>
  <c r="F3403" i="1" s="1"/>
  <c r="E3404" i="1"/>
  <c r="D3404" i="1" s="1"/>
  <c r="F3404" i="1" s="1"/>
  <c r="E3405" i="1"/>
  <c r="D3405" i="1" s="1"/>
  <c r="F3405" i="1" s="1"/>
  <c r="E3406" i="1"/>
  <c r="D3406" i="1" s="1"/>
  <c r="F3406" i="1" s="1"/>
  <c r="E3407" i="1"/>
  <c r="D3407" i="1" s="1"/>
  <c r="F3407" i="1" s="1"/>
  <c r="E3408" i="1"/>
  <c r="D3408" i="1" s="1"/>
  <c r="F3408" i="1" s="1"/>
  <c r="E3409" i="1"/>
  <c r="D3409" i="1" s="1"/>
  <c r="F3409" i="1" s="1"/>
  <c r="E3410" i="1"/>
  <c r="D3410" i="1" s="1"/>
  <c r="F3410" i="1" s="1"/>
  <c r="E3411" i="1"/>
  <c r="D3411" i="1" s="1"/>
  <c r="F3411" i="1" s="1"/>
  <c r="E3412" i="1"/>
  <c r="D3412" i="1" s="1"/>
  <c r="F3412" i="1" s="1"/>
  <c r="E3413" i="1"/>
  <c r="D3413" i="1" s="1"/>
  <c r="F3413" i="1" s="1"/>
  <c r="E3414" i="1"/>
  <c r="D3414" i="1" s="1"/>
  <c r="F3414" i="1" s="1"/>
  <c r="E3415" i="1"/>
  <c r="D3415" i="1" s="1"/>
  <c r="F3415" i="1" s="1"/>
  <c r="E3416" i="1"/>
  <c r="D3416" i="1" s="1"/>
  <c r="F3416" i="1" s="1"/>
  <c r="E3417" i="1"/>
  <c r="D3417" i="1" s="1"/>
  <c r="F3417" i="1" s="1"/>
  <c r="E3418" i="1"/>
  <c r="D3418" i="1" s="1"/>
  <c r="F3418" i="1" s="1"/>
  <c r="E3419" i="1"/>
  <c r="D3419" i="1" s="1"/>
  <c r="F3419" i="1" s="1"/>
  <c r="E3420" i="1"/>
  <c r="D3420" i="1" s="1"/>
  <c r="F3420" i="1" s="1"/>
  <c r="E3421" i="1"/>
  <c r="D3421" i="1" s="1"/>
  <c r="F3421" i="1" s="1"/>
  <c r="E3422" i="1"/>
  <c r="D3422" i="1" s="1"/>
  <c r="F3422" i="1" s="1"/>
  <c r="E3423" i="1"/>
  <c r="D3423" i="1" s="1"/>
  <c r="F3423" i="1" s="1"/>
  <c r="E3424" i="1"/>
  <c r="D3424" i="1" s="1"/>
  <c r="F3424" i="1" s="1"/>
  <c r="E3425" i="1"/>
  <c r="D3425" i="1" s="1"/>
  <c r="F3425" i="1" s="1"/>
  <c r="E3426" i="1"/>
  <c r="D3426" i="1" s="1"/>
  <c r="F3426" i="1" s="1"/>
  <c r="E3427" i="1"/>
  <c r="D3427" i="1" s="1"/>
  <c r="F3427" i="1" s="1"/>
  <c r="E3428" i="1"/>
  <c r="D3428" i="1" s="1"/>
  <c r="F3428" i="1" s="1"/>
  <c r="E3429" i="1"/>
  <c r="D3429" i="1" s="1"/>
  <c r="F3429" i="1" s="1"/>
  <c r="E3430" i="1"/>
  <c r="D3430" i="1" s="1"/>
  <c r="F3430" i="1" s="1"/>
  <c r="E3431" i="1"/>
  <c r="D3431" i="1" s="1"/>
  <c r="F3431" i="1" s="1"/>
  <c r="E3432" i="1"/>
  <c r="D3432" i="1" s="1"/>
  <c r="F3432" i="1" s="1"/>
  <c r="E3433" i="1"/>
  <c r="D3433" i="1" s="1"/>
  <c r="F3433" i="1" s="1"/>
  <c r="E3434" i="1"/>
  <c r="D3434" i="1" s="1"/>
  <c r="F3434" i="1" s="1"/>
  <c r="E3435" i="1"/>
  <c r="D3435" i="1" s="1"/>
  <c r="F3435" i="1" s="1"/>
  <c r="E3436" i="1"/>
  <c r="D3436" i="1" s="1"/>
  <c r="F3436" i="1" s="1"/>
  <c r="E3437" i="1"/>
  <c r="D3437" i="1" s="1"/>
  <c r="F3437" i="1" s="1"/>
  <c r="E3438" i="1"/>
  <c r="D3438" i="1" s="1"/>
  <c r="F3438" i="1" s="1"/>
  <c r="E3439" i="1"/>
  <c r="D3439" i="1" s="1"/>
  <c r="F3439" i="1" s="1"/>
  <c r="E3440" i="1"/>
  <c r="D3440" i="1" s="1"/>
  <c r="F3440" i="1" s="1"/>
  <c r="E3441" i="1"/>
  <c r="D3441" i="1" s="1"/>
  <c r="F3441" i="1" s="1"/>
  <c r="E3442" i="1"/>
  <c r="D3442" i="1" s="1"/>
  <c r="F3442" i="1" s="1"/>
  <c r="E3443" i="1"/>
  <c r="D3443" i="1" s="1"/>
  <c r="F3443" i="1" s="1"/>
  <c r="E3444" i="1"/>
  <c r="D3444" i="1" s="1"/>
  <c r="F3444" i="1" s="1"/>
  <c r="E3445" i="1"/>
  <c r="D3445" i="1" s="1"/>
  <c r="F3445" i="1" s="1"/>
  <c r="E3446" i="1"/>
  <c r="D3446" i="1" s="1"/>
  <c r="F3446" i="1" s="1"/>
  <c r="E3447" i="1"/>
  <c r="D3447" i="1" s="1"/>
  <c r="F3447" i="1" s="1"/>
  <c r="E3448" i="1"/>
  <c r="D3448" i="1" s="1"/>
  <c r="F3448" i="1" s="1"/>
  <c r="E3449" i="1"/>
  <c r="D3449" i="1" s="1"/>
  <c r="F3449" i="1" s="1"/>
  <c r="E3450" i="1"/>
  <c r="D3450" i="1" s="1"/>
  <c r="F3450" i="1" s="1"/>
  <c r="E3451" i="1"/>
  <c r="D3451" i="1" s="1"/>
  <c r="F3451" i="1" s="1"/>
  <c r="E3452" i="1"/>
  <c r="D3452" i="1" s="1"/>
  <c r="F3452" i="1" s="1"/>
  <c r="E3453" i="1"/>
  <c r="D3453" i="1" s="1"/>
  <c r="F3453" i="1" s="1"/>
  <c r="E3454" i="1"/>
  <c r="D3454" i="1" s="1"/>
  <c r="F3454" i="1" s="1"/>
  <c r="E3455" i="1"/>
  <c r="D3455" i="1" s="1"/>
  <c r="F3455" i="1" s="1"/>
  <c r="E3456" i="1"/>
  <c r="D3456" i="1" s="1"/>
  <c r="F3456" i="1" s="1"/>
  <c r="E3457" i="1"/>
  <c r="D3457" i="1" s="1"/>
  <c r="F3457" i="1" s="1"/>
  <c r="E3458" i="1"/>
  <c r="D3458" i="1" s="1"/>
  <c r="F3458" i="1" s="1"/>
  <c r="E3459" i="1"/>
  <c r="D3459" i="1" s="1"/>
  <c r="F3459" i="1" s="1"/>
  <c r="E3460" i="1"/>
  <c r="D3460" i="1" s="1"/>
  <c r="F3460" i="1" s="1"/>
  <c r="E3461" i="1"/>
  <c r="D3461" i="1" s="1"/>
  <c r="F3461" i="1" s="1"/>
  <c r="E3462" i="1"/>
  <c r="D3462" i="1" s="1"/>
  <c r="F3462" i="1" s="1"/>
  <c r="E3463" i="1"/>
  <c r="D3463" i="1" s="1"/>
  <c r="F3463" i="1" s="1"/>
  <c r="E3464" i="1"/>
  <c r="D3464" i="1" s="1"/>
  <c r="F3464" i="1" s="1"/>
  <c r="E3465" i="1"/>
  <c r="D3465" i="1" s="1"/>
  <c r="F3465" i="1" s="1"/>
  <c r="E3466" i="1"/>
  <c r="D3466" i="1" s="1"/>
  <c r="F3466" i="1" s="1"/>
  <c r="E3467" i="1"/>
  <c r="D3467" i="1" s="1"/>
  <c r="F3467" i="1" s="1"/>
  <c r="E3468" i="1"/>
  <c r="D3468" i="1" s="1"/>
  <c r="F3468" i="1" s="1"/>
  <c r="E3469" i="1"/>
  <c r="D3469" i="1" s="1"/>
  <c r="F3469" i="1" s="1"/>
  <c r="E3470" i="1"/>
  <c r="D3470" i="1" s="1"/>
  <c r="F3470" i="1" s="1"/>
  <c r="E3471" i="1"/>
  <c r="D3471" i="1" s="1"/>
  <c r="F3471" i="1" s="1"/>
  <c r="E3472" i="1"/>
  <c r="D3472" i="1" s="1"/>
  <c r="F3472" i="1" s="1"/>
  <c r="E3473" i="1"/>
  <c r="D3473" i="1" s="1"/>
  <c r="F3473" i="1" s="1"/>
  <c r="E3474" i="1"/>
  <c r="D3474" i="1" s="1"/>
  <c r="F3474" i="1" s="1"/>
  <c r="E3475" i="1"/>
  <c r="D3475" i="1" s="1"/>
  <c r="F3475" i="1" s="1"/>
  <c r="E3476" i="1"/>
  <c r="D3476" i="1" s="1"/>
  <c r="F3476" i="1" s="1"/>
  <c r="E3477" i="1"/>
  <c r="D3477" i="1" s="1"/>
  <c r="F3477" i="1" s="1"/>
  <c r="E3478" i="1"/>
  <c r="D3478" i="1" s="1"/>
  <c r="F3478" i="1" s="1"/>
  <c r="E3479" i="1"/>
  <c r="D3479" i="1" s="1"/>
  <c r="F3479" i="1" s="1"/>
  <c r="E3480" i="1"/>
  <c r="D3480" i="1" s="1"/>
  <c r="F3480" i="1" s="1"/>
  <c r="E3481" i="1"/>
  <c r="D3481" i="1" s="1"/>
  <c r="F3481" i="1" s="1"/>
  <c r="E3482" i="1"/>
  <c r="D3482" i="1" s="1"/>
  <c r="F3482" i="1" s="1"/>
  <c r="E3483" i="1"/>
  <c r="D3483" i="1" s="1"/>
  <c r="F3483" i="1" s="1"/>
  <c r="E3484" i="1"/>
  <c r="D3484" i="1" s="1"/>
  <c r="F3484" i="1" s="1"/>
  <c r="E3485" i="1"/>
  <c r="D3485" i="1" s="1"/>
  <c r="F3485" i="1" s="1"/>
  <c r="E3486" i="1"/>
  <c r="D3486" i="1" s="1"/>
  <c r="F3486" i="1" s="1"/>
  <c r="E3487" i="1"/>
  <c r="D3487" i="1" s="1"/>
  <c r="F3487" i="1" s="1"/>
  <c r="E3488" i="1"/>
  <c r="D3488" i="1" s="1"/>
  <c r="F3488" i="1" s="1"/>
  <c r="E3489" i="1"/>
  <c r="D3489" i="1" s="1"/>
  <c r="F3489" i="1" s="1"/>
  <c r="E3490" i="1"/>
  <c r="D3490" i="1" s="1"/>
  <c r="F3490" i="1" s="1"/>
  <c r="E3491" i="1"/>
  <c r="D3491" i="1" s="1"/>
  <c r="F3491" i="1" s="1"/>
  <c r="E3492" i="1"/>
  <c r="D3492" i="1" s="1"/>
  <c r="F3492" i="1" s="1"/>
  <c r="E3493" i="1"/>
  <c r="D3493" i="1" s="1"/>
  <c r="F3493" i="1" s="1"/>
  <c r="E3494" i="1"/>
  <c r="D3494" i="1" s="1"/>
  <c r="F3494" i="1" s="1"/>
  <c r="E3495" i="1"/>
  <c r="D3495" i="1" s="1"/>
  <c r="F3495" i="1" s="1"/>
  <c r="E3496" i="1"/>
  <c r="D3496" i="1" s="1"/>
  <c r="F3496" i="1" s="1"/>
  <c r="E3497" i="1"/>
  <c r="D3497" i="1" s="1"/>
  <c r="F3497" i="1" s="1"/>
  <c r="E3498" i="1"/>
  <c r="D3498" i="1" s="1"/>
  <c r="F3498" i="1" s="1"/>
  <c r="E3499" i="1"/>
  <c r="D3499" i="1" s="1"/>
  <c r="F3499" i="1" s="1"/>
  <c r="E3500" i="1"/>
  <c r="D3500" i="1" s="1"/>
  <c r="F3500" i="1" s="1"/>
  <c r="E3501" i="1"/>
  <c r="D3501" i="1" s="1"/>
  <c r="F3501" i="1" s="1"/>
  <c r="E3502" i="1"/>
  <c r="D3502" i="1" s="1"/>
  <c r="F3502" i="1" s="1"/>
  <c r="E3503" i="1"/>
  <c r="D3503" i="1" s="1"/>
  <c r="F3503" i="1" s="1"/>
  <c r="E3504" i="1"/>
  <c r="D3504" i="1" s="1"/>
  <c r="F3504" i="1" s="1"/>
  <c r="E3505" i="1"/>
  <c r="D3505" i="1" s="1"/>
  <c r="F3505" i="1" s="1"/>
  <c r="E3506" i="1"/>
  <c r="D3506" i="1" s="1"/>
  <c r="F3506" i="1" s="1"/>
  <c r="E3507" i="1"/>
  <c r="D3507" i="1" s="1"/>
  <c r="F3507" i="1" s="1"/>
  <c r="E3508" i="1"/>
  <c r="D3508" i="1" s="1"/>
  <c r="F3508" i="1" s="1"/>
  <c r="E3509" i="1"/>
  <c r="D3509" i="1" s="1"/>
  <c r="F3509" i="1" s="1"/>
  <c r="E3510" i="1"/>
  <c r="D3510" i="1" s="1"/>
  <c r="F3510" i="1" s="1"/>
  <c r="E3511" i="1"/>
  <c r="D3511" i="1" s="1"/>
  <c r="F3511" i="1" s="1"/>
  <c r="E3512" i="1"/>
  <c r="D3512" i="1" s="1"/>
  <c r="F3512" i="1" s="1"/>
  <c r="E3513" i="1"/>
  <c r="D3513" i="1" s="1"/>
  <c r="F3513" i="1" s="1"/>
  <c r="E3514" i="1"/>
  <c r="D3514" i="1" s="1"/>
  <c r="F3514" i="1" s="1"/>
  <c r="E3515" i="1"/>
  <c r="D3515" i="1" s="1"/>
  <c r="F3515" i="1" s="1"/>
  <c r="E3516" i="1"/>
  <c r="D3516" i="1" s="1"/>
  <c r="F3516" i="1" s="1"/>
  <c r="E3517" i="1"/>
  <c r="D3517" i="1" s="1"/>
  <c r="F3517" i="1" s="1"/>
  <c r="E3518" i="1"/>
  <c r="D3518" i="1" s="1"/>
  <c r="F3518" i="1" s="1"/>
  <c r="E3519" i="1"/>
  <c r="D3519" i="1" s="1"/>
  <c r="F3519" i="1" s="1"/>
  <c r="E3520" i="1"/>
  <c r="D3520" i="1" s="1"/>
  <c r="F3520" i="1" s="1"/>
  <c r="E3521" i="1"/>
  <c r="D3521" i="1" s="1"/>
  <c r="F3521" i="1" s="1"/>
  <c r="E3522" i="1"/>
  <c r="D3522" i="1" s="1"/>
  <c r="F3522" i="1" s="1"/>
  <c r="E3523" i="1"/>
  <c r="D3523" i="1" s="1"/>
  <c r="F3523" i="1" s="1"/>
  <c r="E3524" i="1"/>
  <c r="D3524" i="1" s="1"/>
  <c r="F3524" i="1" s="1"/>
  <c r="E3525" i="1"/>
  <c r="D3525" i="1" s="1"/>
  <c r="F3525" i="1" s="1"/>
  <c r="E3526" i="1"/>
  <c r="D3526" i="1" s="1"/>
  <c r="F3526" i="1" s="1"/>
  <c r="E3527" i="1"/>
  <c r="D3527" i="1" s="1"/>
  <c r="F3527" i="1" s="1"/>
  <c r="E3528" i="1"/>
  <c r="D3528" i="1" s="1"/>
  <c r="F3528" i="1" s="1"/>
  <c r="E3529" i="1"/>
  <c r="D3529" i="1" s="1"/>
  <c r="F3529" i="1" s="1"/>
  <c r="E3530" i="1"/>
  <c r="D3530" i="1" s="1"/>
  <c r="F3530" i="1" s="1"/>
  <c r="E3531" i="1"/>
  <c r="D3531" i="1" s="1"/>
  <c r="F3531" i="1" s="1"/>
  <c r="E3532" i="1"/>
  <c r="D3532" i="1" s="1"/>
  <c r="F3532" i="1" s="1"/>
  <c r="E3533" i="1"/>
  <c r="D3533" i="1" s="1"/>
  <c r="F3533" i="1" s="1"/>
  <c r="E3534" i="1"/>
  <c r="D3534" i="1" s="1"/>
  <c r="F3534" i="1" s="1"/>
  <c r="E3535" i="1"/>
  <c r="D3535" i="1" s="1"/>
  <c r="F3535" i="1" s="1"/>
  <c r="E3536" i="1"/>
  <c r="D3536" i="1" s="1"/>
  <c r="F3536" i="1" s="1"/>
  <c r="E3537" i="1"/>
  <c r="D3537" i="1" s="1"/>
  <c r="F3537" i="1" s="1"/>
  <c r="E3538" i="1"/>
  <c r="D3538" i="1" s="1"/>
  <c r="F3538" i="1" s="1"/>
  <c r="E3539" i="1"/>
  <c r="D3539" i="1" s="1"/>
  <c r="F3539" i="1" s="1"/>
  <c r="E3540" i="1"/>
  <c r="D3540" i="1" s="1"/>
  <c r="F3540" i="1" s="1"/>
  <c r="E3541" i="1"/>
  <c r="D3541" i="1" s="1"/>
  <c r="F3541" i="1" s="1"/>
  <c r="E3542" i="1"/>
  <c r="D3542" i="1" s="1"/>
  <c r="F3542" i="1" s="1"/>
  <c r="E3543" i="1"/>
  <c r="D3543" i="1" s="1"/>
  <c r="F3543" i="1" s="1"/>
  <c r="E3544" i="1"/>
  <c r="D3544" i="1" s="1"/>
  <c r="F3544" i="1" s="1"/>
  <c r="E3545" i="1"/>
  <c r="D3545" i="1" s="1"/>
  <c r="F3545" i="1" s="1"/>
  <c r="E3546" i="1"/>
  <c r="D3546" i="1" s="1"/>
  <c r="F3546" i="1" s="1"/>
  <c r="E3547" i="1"/>
  <c r="D3547" i="1" s="1"/>
  <c r="F3547" i="1" s="1"/>
  <c r="E3548" i="1"/>
  <c r="D3548" i="1" s="1"/>
  <c r="F3548" i="1" s="1"/>
  <c r="E3549" i="1"/>
  <c r="D3549" i="1" s="1"/>
  <c r="F3549" i="1" s="1"/>
  <c r="E3550" i="1"/>
  <c r="D3550" i="1" s="1"/>
  <c r="F3550" i="1" s="1"/>
  <c r="E3551" i="1"/>
  <c r="D3551" i="1" s="1"/>
  <c r="F3551" i="1" s="1"/>
  <c r="E3552" i="1"/>
  <c r="D3552" i="1" s="1"/>
  <c r="F3552" i="1" s="1"/>
  <c r="E3553" i="1"/>
  <c r="D3553" i="1" s="1"/>
  <c r="F3553" i="1" s="1"/>
  <c r="E3554" i="1"/>
  <c r="D3554" i="1" s="1"/>
  <c r="F3554" i="1" s="1"/>
  <c r="E3555" i="1"/>
  <c r="D3555" i="1" s="1"/>
  <c r="F3555" i="1" s="1"/>
  <c r="E3556" i="1"/>
  <c r="D3556" i="1" s="1"/>
  <c r="F3556" i="1" s="1"/>
  <c r="E3557" i="1"/>
  <c r="D3557" i="1" s="1"/>
  <c r="F3557" i="1" s="1"/>
  <c r="E3558" i="1"/>
  <c r="D3558" i="1" s="1"/>
  <c r="F3558" i="1" s="1"/>
  <c r="E3559" i="1"/>
  <c r="D3559" i="1" s="1"/>
  <c r="F3559" i="1" s="1"/>
  <c r="E3560" i="1"/>
  <c r="D3560" i="1" s="1"/>
  <c r="F3560" i="1" s="1"/>
  <c r="E3561" i="1"/>
  <c r="D3561" i="1" s="1"/>
  <c r="F3561" i="1" s="1"/>
  <c r="E3562" i="1"/>
  <c r="D3562" i="1" s="1"/>
  <c r="F3562" i="1" s="1"/>
  <c r="E3563" i="1"/>
  <c r="D3563" i="1" s="1"/>
  <c r="F3563" i="1" s="1"/>
  <c r="E3564" i="1"/>
  <c r="D3564" i="1" s="1"/>
  <c r="F3564" i="1" s="1"/>
  <c r="E3565" i="1"/>
  <c r="D3565" i="1" s="1"/>
  <c r="F3565" i="1" s="1"/>
  <c r="E3566" i="1"/>
  <c r="D3566" i="1" s="1"/>
  <c r="F3566" i="1" s="1"/>
  <c r="E3567" i="1"/>
  <c r="D3567" i="1" s="1"/>
  <c r="F3567" i="1" s="1"/>
  <c r="E3568" i="1"/>
  <c r="D3568" i="1" s="1"/>
  <c r="F3568" i="1" s="1"/>
  <c r="E3569" i="1"/>
  <c r="D3569" i="1" s="1"/>
  <c r="F3569" i="1" s="1"/>
  <c r="E3570" i="1"/>
  <c r="D3570" i="1" s="1"/>
  <c r="F3570" i="1" s="1"/>
  <c r="E3571" i="1"/>
  <c r="D3571" i="1" s="1"/>
  <c r="F3571" i="1" s="1"/>
  <c r="E3572" i="1"/>
  <c r="D3572" i="1" s="1"/>
  <c r="F3572" i="1" s="1"/>
  <c r="E3573" i="1"/>
  <c r="D3573" i="1" s="1"/>
  <c r="F3573" i="1" s="1"/>
  <c r="E3574" i="1"/>
  <c r="D3574" i="1" s="1"/>
  <c r="F3574" i="1" s="1"/>
  <c r="E3575" i="1"/>
  <c r="D3575" i="1" s="1"/>
  <c r="F3575" i="1" s="1"/>
  <c r="E3576" i="1"/>
  <c r="D3576" i="1" s="1"/>
  <c r="F3576" i="1" s="1"/>
  <c r="E3577" i="1"/>
  <c r="D3577" i="1" s="1"/>
  <c r="F3577" i="1" s="1"/>
  <c r="E3578" i="1"/>
  <c r="D3578" i="1" s="1"/>
  <c r="F3578" i="1" s="1"/>
  <c r="E3579" i="1"/>
  <c r="D3579" i="1" s="1"/>
  <c r="F3579" i="1" s="1"/>
  <c r="E3580" i="1"/>
  <c r="D3580" i="1" s="1"/>
  <c r="F3580" i="1" s="1"/>
  <c r="E3581" i="1"/>
  <c r="D3581" i="1" s="1"/>
  <c r="F3581" i="1" s="1"/>
  <c r="E3582" i="1"/>
  <c r="D3582" i="1" s="1"/>
  <c r="F3582" i="1" s="1"/>
  <c r="E3583" i="1"/>
  <c r="D3583" i="1" s="1"/>
  <c r="F3583" i="1" s="1"/>
  <c r="E3584" i="1"/>
  <c r="D3584" i="1" s="1"/>
  <c r="F3584" i="1" s="1"/>
  <c r="E3585" i="1"/>
  <c r="D3585" i="1" s="1"/>
  <c r="F3585" i="1" s="1"/>
  <c r="E3586" i="1"/>
  <c r="D3586" i="1" s="1"/>
  <c r="F3586" i="1" s="1"/>
  <c r="E3587" i="1"/>
  <c r="D3587" i="1" s="1"/>
  <c r="F3587" i="1" s="1"/>
  <c r="E3588" i="1"/>
  <c r="D3588" i="1" s="1"/>
  <c r="F3588" i="1" s="1"/>
  <c r="E3589" i="1"/>
  <c r="D3589" i="1" s="1"/>
  <c r="F3589" i="1" s="1"/>
  <c r="E3590" i="1"/>
  <c r="D3590" i="1" s="1"/>
  <c r="F3590" i="1" s="1"/>
  <c r="E3591" i="1"/>
  <c r="D3591" i="1" s="1"/>
  <c r="F3591" i="1" s="1"/>
  <c r="E3592" i="1"/>
  <c r="D3592" i="1" s="1"/>
  <c r="F3592" i="1" s="1"/>
  <c r="E3593" i="1"/>
  <c r="D3593" i="1" s="1"/>
  <c r="F3593" i="1" s="1"/>
  <c r="E3594" i="1"/>
  <c r="D3594" i="1" s="1"/>
  <c r="F3594" i="1" s="1"/>
  <c r="E3595" i="1"/>
  <c r="D3595" i="1" s="1"/>
  <c r="F3595" i="1" s="1"/>
  <c r="E3596" i="1"/>
  <c r="D3596" i="1" s="1"/>
  <c r="F3596" i="1" s="1"/>
  <c r="E3597" i="1"/>
  <c r="D3597" i="1" s="1"/>
  <c r="F3597" i="1" s="1"/>
  <c r="E3598" i="1"/>
  <c r="D3598" i="1" s="1"/>
  <c r="F3598" i="1" s="1"/>
  <c r="E3599" i="1"/>
  <c r="D3599" i="1" s="1"/>
  <c r="F3599" i="1" s="1"/>
  <c r="E3600" i="1"/>
  <c r="D3600" i="1" s="1"/>
  <c r="F3600" i="1" s="1"/>
  <c r="E3601" i="1"/>
  <c r="D3601" i="1" s="1"/>
  <c r="F3601" i="1" s="1"/>
  <c r="E3602" i="1"/>
  <c r="D3602" i="1" s="1"/>
  <c r="F3602" i="1" s="1"/>
  <c r="E3603" i="1"/>
  <c r="D3603" i="1" s="1"/>
  <c r="F3603" i="1" s="1"/>
  <c r="E3604" i="1"/>
  <c r="D3604" i="1" s="1"/>
  <c r="F3604" i="1" s="1"/>
  <c r="E3605" i="1"/>
  <c r="D3605" i="1" s="1"/>
  <c r="F3605" i="1" s="1"/>
  <c r="E3606" i="1"/>
  <c r="D3606" i="1" s="1"/>
  <c r="F3606" i="1" s="1"/>
  <c r="E3607" i="1"/>
  <c r="D3607" i="1" s="1"/>
  <c r="F3607" i="1" s="1"/>
  <c r="E3608" i="1"/>
  <c r="D3608" i="1" s="1"/>
  <c r="F3608" i="1" s="1"/>
  <c r="E3609" i="1"/>
  <c r="D3609" i="1" s="1"/>
  <c r="F3609" i="1" s="1"/>
  <c r="E3610" i="1"/>
  <c r="D3610" i="1" s="1"/>
  <c r="F3610" i="1" s="1"/>
  <c r="E3611" i="1"/>
  <c r="D3611" i="1" s="1"/>
  <c r="F3611" i="1" s="1"/>
  <c r="E3612" i="1"/>
  <c r="D3612" i="1" s="1"/>
  <c r="F3612" i="1" s="1"/>
  <c r="E3613" i="1"/>
  <c r="D3613" i="1" s="1"/>
  <c r="F3613" i="1" s="1"/>
  <c r="E3614" i="1"/>
  <c r="D3614" i="1" s="1"/>
  <c r="F3614" i="1" s="1"/>
  <c r="E3615" i="1"/>
  <c r="D3615" i="1" s="1"/>
  <c r="F3615" i="1" s="1"/>
  <c r="E3616" i="1"/>
  <c r="D3616" i="1" s="1"/>
  <c r="F3616" i="1" s="1"/>
  <c r="E3617" i="1"/>
  <c r="D3617" i="1" s="1"/>
  <c r="F3617" i="1" s="1"/>
  <c r="E3618" i="1"/>
  <c r="D3618" i="1" s="1"/>
  <c r="F3618" i="1" s="1"/>
  <c r="E3619" i="1"/>
  <c r="D3619" i="1" s="1"/>
  <c r="F3619" i="1" s="1"/>
  <c r="E3620" i="1"/>
  <c r="D3620" i="1" s="1"/>
  <c r="F3620" i="1" s="1"/>
  <c r="E3621" i="1"/>
  <c r="D3621" i="1" s="1"/>
  <c r="F3621" i="1" s="1"/>
  <c r="E3622" i="1"/>
  <c r="D3622" i="1" s="1"/>
  <c r="F3622" i="1" s="1"/>
  <c r="E3623" i="1"/>
  <c r="D3623" i="1" s="1"/>
  <c r="F3623" i="1" s="1"/>
  <c r="E3624" i="1"/>
  <c r="D3624" i="1" s="1"/>
  <c r="F3624" i="1" s="1"/>
  <c r="E3625" i="1"/>
  <c r="D3625" i="1" s="1"/>
  <c r="F3625" i="1" s="1"/>
  <c r="E3626" i="1"/>
  <c r="D3626" i="1" s="1"/>
  <c r="F3626" i="1" s="1"/>
  <c r="E3627" i="1"/>
  <c r="D3627" i="1" s="1"/>
  <c r="F3627" i="1" s="1"/>
  <c r="E3628" i="1"/>
  <c r="D3628" i="1" s="1"/>
  <c r="F3628" i="1" s="1"/>
  <c r="E3629" i="1"/>
  <c r="D3629" i="1" s="1"/>
  <c r="F3629" i="1" s="1"/>
  <c r="E3630" i="1"/>
  <c r="D3630" i="1" s="1"/>
  <c r="F3630" i="1" s="1"/>
  <c r="E3631" i="1"/>
  <c r="D3631" i="1" s="1"/>
  <c r="F3631" i="1" s="1"/>
  <c r="E3632" i="1"/>
  <c r="D3632" i="1" s="1"/>
  <c r="F3632" i="1" s="1"/>
  <c r="E3633" i="1"/>
  <c r="D3633" i="1" s="1"/>
  <c r="F3633" i="1" s="1"/>
  <c r="E3634" i="1"/>
  <c r="D3634" i="1" s="1"/>
  <c r="F3634" i="1" s="1"/>
  <c r="E3635" i="1"/>
  <c r="D3635" i="1" s="1"/>
  <c r="F3635" i="1" s="1"/>
  <c r="E3636" i="1"/>
  <c r="D3636" i="1" s="1"/>
  <c r="F3636" i="1" s="1"/>
  <c r="E3637" i="1"/>
  <c r="D3637" i="1" s="1"/>
  <c r="F3637" i="1" s="1"/>
  <c r="E3638" i="1"/>
  <c r="D3638" i="1" s="1"/>
  <c r="F3638" i="1" s="1"/>
  <c r="E3639" i="1"/>
  <c r="D3639" i="1" s="1"/>
  <c r="F3639" i="1" s="1"/>
  <c r="E3640" i="1"/>
  <c r="D3640" i="1" s="1"/>
  <c r="F3640" i="1" s="1"/>
  <c r="E3641" i="1"/>
  <c r="D3641" i="1" s="1"/>
  <c r="F3641" i="1" s="1"/>
  <c r="E3642" i="1"/>
  <c r="D3642" i="1" s="1"/>
  <c r="F3642" i="1" s="1"/>
  <c r="E3643" i="1"/>
  <c r="D3643" i="1" s="1"/>
  <c r="F3643" i="1" s="1"/>
  <c r="E3644" i="1"/>
  <c r="D3644" i="1" s="1"/>
  <c r="F3644" i="1" s="1"/>
  <c r="E3645" i="1"/>
  <c r="D3645" i="1" s="1"/>
  <c r="F3645" i="1" s="1"/>
  <c r="E3646" i="1"/>
  <c r="D3646" i="1" s="1"/>
  <c r="F3646" i="1" s="1"/>
  <c r="E3647" i="1"/>
  <c r="D3647" i="1" s="1"/>
  <c r="F3647" i="1" s="1"/>
  <c r="E3648" i="1"/>
  <c r="D3648" i="1" s="1"/>
  <c r="F3648" i="1" s="1"/>
  <c r="E3649" i="1"/>
  <c r="D3649" i="1" s="1"/>
  <c r="F3649" i="1" s="1"/>
  <c r="E3650" i="1"/>
  <c r="D3650" i="1" s="1"/>
  <c r="F3650" i="1" s="1"/>
  <c r="E3651" i="1"/>
  <c r="D3651" i="1" s="1"/>
  <c r="F3651" i="1" s="1"/>
  <c r="E3652" i="1"/>
  <c r="D3652" i="1" s="1"/>
  <c r="F3652" i="1" s="1"/>
  <c r="E3653" i="1"/>
  <c r="D3653" i="1" s="1"/>
  <c r="F3653" i="1" s="1"/>
  <c r="E3654" i="1"/>
  <c r="D3654" i="1" s="1"/>
  <c r="F3654" i="1" s="1"/>
  <c r="E3655" i="1"/>
  <c r="D3655" i="1" s="1"/>
  <c r="F3655" i="1" s="1"/>
  <c r="E3656" i="1"/>
  <c r="D3656" i="1" s="1"/>
  <c r="F3656" i="1" s="1"/>
  <c r="E3657" i="1"/>
  <c r="D3657" i="1" s="1"/>
  <c r="F3657" i="1" s="1"/>
  <c r="E3658" i="1"/>
  <c r="D3658" i="1" s="1"/>
  <c r="F3658" i="1" s="1"/>
  <c r="E3659" i="1"/>
  <c r="D3659" i="1" s="1"/>
  <c r="F3659" i="1" s="1"/>
  <c r="E3660" i="1"/>
  <c r="D3660" i="1" s="1"/>
  <c r="F3660" i="1" s="1"/>
  <c r="E3661" i="1"/>
  <c r="D3661" i="1" s="1"/>
  <c r="F3661" i="1" s="1"/>
  <c r="E3662" i="1"/>
  <c r="D3662" i="1" s="1"/>
  <c r="F3662" i="1" s="1"/>
  <c r="E3663" i="1"/>
  <c r="D3663" i="1" s="1"/>
  <c r="F3663" i="1" s="1"/>
  <c r="E3664" i="1"/>
  <c r="D3664" i="1" s="1"/>
  <c r="F3664" i="1" s="1"/>
  <c r="E3665" i="1"/>
  <c r="D3665" i="1" s="1"/>
  <c r="F3665" i="1" s="1"/>
  <c r="E3666" i="1"/>
  <c r="D3666" i="1" s="1"/>
  <c r="F3666" i="1" s="1"/>
  <c r="E3667" i="1"/>
  <c r="D3667" i="1" s="1"/>
  <c r="F3667" i="1" s="1"/>
  <c r="E3668" i="1"/>
  <c r="D3668" i="1" s="1"/>
  <c r="F3668" i="1" s="1"/>
  <c r="E3669" i="1"/>
  <c r="D3669" i="1" s="1"/>
  <c r="F3669" i="1" s="1"/>
  <c r="E3670" i="1"/>
  <c r="D3670" i="1" s="1"/>
  <c r="F3670" i="1" s="1"/>
  <c r="E3671" i="1"/>
  <c r="D3671" i="1" s="1"/>
  <c r="F3671" i="1" s="1"/>
  <c r="E3672" i="1"/>
  <c r="D3672" i="1" s="1"/>
  <c r="F3672" i="1" s="1"/>
  <c r="E3673" i="1"/>
  <c r="D3673" i="1" s="1"/>
  <c r="F3673" i="1" s="1"/>
  <c r="E3674" i="1"/>
  <c r="D3674" i="1" s="1"/>
  <c r="F3674" i="1" s="1"/>
  <c r="E3675" i="1"/>
  <c r="D3675" i="1" s="1"/>
  <c r="F3675" i="1" s="1"/>
  <c r="E3676" i="1"/>
  <c r="D3676" i="1" s="1"/>
  <c r="F3676" i="1" s="1"/>
  <c r="E3677" i="1"/>
  <c r="D3677" i="1" s="1"/>
  <c r="F3677" i="1" s="1"/>
  <c r="E3678" i="1"/>
  <c r="D3678" i="1" s="1"/>
  <c r="F3678" i="1" s="1"/>
  <c r="E3679" i="1"/>
  <c r="D3679" i="1" s="1"/>
  <c r="F3679" i="1" s="1"/>
  <c r="E3680" i="1"/>
  <c r="D3680" i="1" s="1"/>
  <c r="F3680" i="1" s="1"/>
  <c r="E3681" i="1"/>
  <c r="D3681" i="1" s="1"/>
  <c r="F3681" i="1" s="1"/>
  <c r="E3682" i="1"/>
  <c r="D3682" i="1" s="1"/>
  <c r="F3682" i="1" s="1"/>
  <c r="E3683" i="1"/>
  <c r="D3683" i="1" s="1"/>
  <c r="F3683" i="1" s="1"/>
  <c r="E3684" i="1"/>
  <c r="D3684" i="1" s="1"/>
  <c r="F3684" i="1" s="1"/>
  <c r="E3685" i="1"/>
  <c r="D3685" i="1" s="1"/>
  <c r="F3685" i="1" s="1"/>
  <c r="E3686" i="1"/>
  <c r="D3686" i="1" s="1"/>
  <c r="F3686" i="1" s="1"/>
  <c r="E3687" i="1"/>
  <c r="D3687" i="1" s="1"/>
  <c r="F3687" i="1" s="1"/>
  <c r="E3688" i="1"/>
  <c r="D3688" i="1" s="1"/>
  <c r="F3688" i="1" s="1"/>
  <c r="E3689" i="1"/>
  <c r="D3689" i="1" s="1"/>
  <c r="F3689" i="1" s="1"/>
  <c r="E3690" i="1"/>
  <c r="D3690" i="1" s="1"/>
  <c r="F3690" i="1" s="1"/>
  <c r="E3691" i="1"/>
  <c r="D3691" i="1" s="1"/>
  <c r="F3691" i="1" s="1"/>
  <c r="E3692" i="1"/>
  <c r="D3692" i="1" s="1"/>
  <c r="F3692" i="1" s="1"/>
  <c r="E3693" i="1"/>
  <c r="D3693" i="1" s="1"/>
  <c r="F3693" i="1" s="1"/>
  <c r="E3694" i="1"/>
  <c r="D3694" i="1" s="1"/>
  <c r="F3694" i="1" s="1"/>
  <c r="E3695" i="1"/>
  <c r="D3695" i="1" s="1"/>
  <c r="F3695" i="1" s="1"/>
  <c r="E3696" i="1"/>
  <c r="D3696" i="1" s="1"/>
  <c r="F3696" i="1" s="1"/>
  <c r="E3697" i="1"/>
  <c r="D3697" i="1" s="1"/>
  <c r="F3697" i="1" s="1"/>
  <c r="E3698" i="1"/>
  <c r="D3698" i="1" s="1"/>
  <c r="F3698" i="1" s="1"/>
  <c r="E3699" i="1"/>
  <c r="D3699" i="1" s="1"/>
  <c r="F3699" i="1" s="1"/>
  <c r="E3700" i="1"/>
  <c r="D3700" i="1" s="1"/>
  <c r="F3700" i="1" s="1"/>
  <c r="E3701" i="1"/>
  <c r="D3701" i="1" s="1"/>
  <c r="F3701" i="1" s="1"/>
  <c r="E3702" i="1"/>
  <c r="D3702" i="1" s="1"/>
  <c r="F3702" i="1" s="1"/>
  <c r="E3703" i="1"/>
  <c r="D3703" i="1" s="1"/>
  <c r="F3703" i="1" s="1"/>
  <c r="E3704" i="1"/>
  <c r="D3704" i="1" s="1"/>
  <c r="F3704" i="1" s="1"/>
  <c r="E3705" i="1"/>
  <c r="D3705" i="1" s="1"/>
  <c r="F3705" i="1" s="1"/>
  <c r="E3706" i="1"/>
  <c r="D3706" i="1" s="1"/>
  <c r="F3706" i="1" s="1"/>
  <c r="E3707" i="1"/>
  <c r="D3707" i="1" s="1"/>
  <c r="F3707" i="1" s="1"/>
  <c r="E3708" i="1"/>
  <c r="D3708" i="1" s="1"/>
  <c r="F3708" i="1" s="1"/>
  <c r="E3709" i="1"/>
  <c r="D3709" i="1" s="1"/>
  <c r="F3709" i="1" s="1"/>
  <c r="E3710" i="1"/>
  <c r="D3710" i="1" s="1"/>
  <c r="F3710" i="1" s="1"/>
  <c r="E3711" i="1"/>
  <c r="D3711" i="1" s="1"/>
  <c r="F3711" i="1" s="1"/>
  <c r="E3712" i="1"/>
  <c r="D3712" i="1" s="1"/>
  <c r="F3712" i="1" s="1"/>
  <c r="E3713" i="1"/>
  <c r="D3713" i="1" s="1"/>
  <c r="F3713" i="1" s="1"/>
  <c r="E3714" i="1"/>
  <c r="D3714" i="1" s="1"/>
  <c r="F3714" i="1" s="1"/>
  <c r="E3715" i="1"/>
  <c r="D3715" i="1" s="1"/>
  <c r="F3715" i="1" s="1"/>
  <c r="E3716" i="1"/>
  <c r="D3716" i="1" s="1"/>
  <c r="F3716" i="1" s="1"/>
  <c r="E3717" i="1"/>
  <c r="D3717" i="1" s="1"/>
  <c r="F3717" i="1" s="1"/>
  <c r="E3718" i="1"/>
  <c r="D3718" i="1" s="1"/>
  <c r="F3718" i="1" s="1"/>
  <c r="E3719" i="1"/>
  <c r="D3719" i="1" s="1"/>
  <c r="F3719" i="1" s="1"/>
  <c r="E3720" i="1"/>
  <c r="D3720" i="1" s="1"/>
  <c r="F3720" i="1" s="1"/>
  <c r="E3721" i="1"/>
  <c r="D3721" i="1" s="1"/>
  <c r="F3721" i="1" s="1"/>
  <c r="E3722" i="1"/>
  <c r="D3722" i="1" s="1"/>
  <c r="F3722" i="1" s="1"/>
  <c r="E3723" i="1"/>
  <c r="D3723" i="1" s="1"/>
  <c r="F3723" i="1" s="1"/>
  <c r="E3724" i="1"/>
  <c r="D3724" i="1" s="1"/>
  <c r="F3724" i="1" s="1"/>
  <c r="E3725" i="1"/>
  <c r="D3725" i="1" s="1"/>
  <c r="F3725" i="1" s="1"/>
  <c r="E3726" i="1"/>
  <c r="D3726" i="1" s="1"/>
  <c r="F3726" i="1" s="1"/>
  <c r="E3727" i="1"/>
  <c r="D3727" i="1" s="1"/>
  <c r="F3727" i="1" s="1"/>
  <c r="E3728" i="1"/>
  <c r="D3728" i="1" s="1"/>
  <c r="F3728" i="1" s="1"/>
  <c r="E3729" i="1"/>
  <c r="D3729" i="1" s="1"/>
  <c r="F3729" i="1" s="1"/>
  <c r="E3730" i="1"/>
  <c r="D3730" i="1" s="1"/>
  <c r="F3730" i="1" s="1"/>
  <c r="E3731" i="1"/>
  <c r="D3731" i="1" s="1"/>
  <c r="F3731" i="1" s="1"/>
  <c r="E3732" i="1"/>
  <c r="D3732" i="1" s="1"/>
  <c r="F3732" i="1" s="1"/>
  <c r="E3733" i="1"/>
  <c r="D3733" i="1" s="1"/>
  <c r="F3733" i="1" s="1"/>
  <c r="E3734" i="1"/>
  <c r="D3734" i="1" s="1"/>
  <c r="F3734" i="1" s="1"/>
  <c r="E3735" i="1"/>
  <c r="D3735" i="1" s="1"/>
  <c r="F3735" i="1" s="1"/>
  <c r="E3736" i="1"/>
  <c r="D3736" i="1" s="1"/>
  <c r="F3736" i="1" s="1"/>
  <c r="E3737" i="1"/>
  <c r="D3737" i="1" s="1"/>
  <c r="F3737" i="1" s="1"/>
  <c r="E3738" i="1"/>
  <c r="D3738" i="1" s="1"/>
  <c r="F3738" i="1" s="1"/>
  <c r="E3739" i="1"/>
  <c r="D3739" i="1" s="1"/>
  <c r="F3739" i="1" s="1"/>
  <c r="E3740" i="1"/>
  <c r="D3740" i="1" s="1"/>
  <c r="F3740" i="1" s="1"/>
  <c r="E3741" i="1"/>
  <c r="D3741" i="1" s="1"/>
  <c r="F3741" i="1" s="1"/>
  <c r="E3742" i="1"/>
  <c r="D3742" i="1" s="1"/>
  <c r="F3742" i="1" s="1"/>
  <c r="E3743" i="1"/>
  <c r="D3743" i="1" s="1"/>
  <c r="F3743" i="1" s="1"/>
  <c r="E3744" i="1"/>
  <c r="D3744" i="1" s="1"/>
  <c r="F3744" i="1" s="1"/>
  <c r="E3745" i="1"/>
  <c r="D3745" i="1" s="1"/>
  <c r="F3745" i="1" s="1"/>
  <c r="E3746" i="1"/>
  <c r="D3746" i="1" s="1"/>
  <c r="F3746" i="1" s="1"/>
  <c r="E3747" i="1"/>
  <c r="D3747" i="1" s="1"/>
  <c r="F3747" i="1" s="1"/>
  <c r="E3748" i="1"/>
  <c r="D3748" i="1" s="1"/>
  <c r="F3748" i="1" s="1"/>
  <c r="E3749" i="1"/>
  <c r="D3749" i="1" s="1"/>
  <c r="F3749" i="1" s="1"/>
  <c r="E3750" i="1"/>
  <c r="D3750" i="1" s="1"/>
  <c r="F3750" i="1" s="1"/>
  <c r="E3751" i="1"/>
  <c r="D3751" i="1" s="1"/>
  <c r="F3751" i="1" s="1"/>
  <c r="E3752" i="1"/>
  <c r="D3752" i="1" s="1"/>
  <c r="F3752" i="1" s="1"/>
  <c r="E3753" i="1"/>
  <c r="D3753" i="1" s="1"/>
  <c r="F3753" i="1" s="1"/>
  <c r="E3754" i="1"/>
  <c r="D3754" i="1" s="1"/>
  <c r="F3754" i="1" s="1"/>
  <c r="E3755" i="1"/>
  <c r="D3755" i="1" s="1"/>
  <c r="F3755" i="1" s="1"/>
  <c r="E3756" i="1"/>
  <c r="D3756" i="1" s="1"/>
  <c r="F3756" i="1" s="1"/>
  <c r="E3757" i="1"/>
  <c r="D3757" i="1" s="1"/>
  <c r="F3757" i="1" s="1"/>
  <c r="E3758" i="1"/>
  <c r="D3758" i="1" s="1"/>
  <c r="F3758" i="1" s="1"/>
  <c r="E3759" i="1"/>
  <c r="D3759" i="1" s="1"/>
  <c r="F3759" i="1" s="1"/>
  <c r="E3760" i="1"/>
  <c r="D3760" i="1" s="1"/>
  <c r="F3760" i="1" s="1"/>
  <c r="E3761" i="1"/>
  <c r="D3761" i="1" s="1"/>
  <c r="F3761" i="1" s="1"/>
  <c r="E3762" i="1"/>
  <c r="D3762" i="1" s="1"/>
  <c r="F3762" i="1" s="1"/>
  <c r="E3763" i="1"/>
  <c r="D3763" i="1" s="1"/>
  <c r="F3763" i="1" s="1"/>
  <c r="E3764" i="1"/>
  <c r="D3764" i="1" s="1"/>
  <c r="F3764" i="1" s="1"/>
  <c r="E3765" i="1"/>
  <c r="D3765" i="1" s="1"/>
  <c r="F3765" i="1" s="1"/>
  <c r="E3766" i="1"/>
  <c r="D3766" i="1" s="1"/>
  <c r="F3766" i="1" s="1"/>
  <c r="E3767" i="1"/>
  <c r="D3767" i="1" s="1"/>
  <c r="F3767" i="1" s="1"/>
  <c r="E3768" i="1"/>
  <c r="D3768" i="1" s="1"/>
  <c r="F3768" i="1" s="1"/>
  <c r="E3769" i="1"/>
  <c r="D3769" i="1" s="1"/>
  <c r="F3769" i="1" s="1"/>
  <c r="E3770" i="1"/>
  <c r="D3770" i="1" s="1"/>
  <c r="F3770" i="1" s="1"/>
  <c r="E3771" i="1"/>
  <c r="D3771" i="1" s="1"/>
  <c r="F3771" i="1" s="1"/>
  <c r="E3772" i="1"/>
  <c r="D3772" i="1" s="1"/>
  <c r="F3772" i="1" s="1"/>
  <c r="E3773" i="1"/>
  <c r="D3773" i="1" s="1"/>
  <c r="F3773" i="1" s="1"/>
  <c r="E3774" i="1"/>
  <c r="D3774" i="1" s="1"/>
  <c r="F3774" i="1" s="1"/>
  <c r="E3775" i="1"/>
  <c r="D3775" i="1" s="1"/>
  <c r="F3775" i="1" s="1"/>
  <c r="E3776" i="1"/>
  <c r="D3776" i="1" s="1"/>
  <c r="F3776" i="1" s="1"/>
  <c r="E3777" i="1"/>
  <c r="D3777" i="1" s="1"/>
  <c r="F3777" i="1" s="1"/>
  <c r="E3778" i="1"/>
  <c r="D3778" i="1" s="1"/>
  <c r="F3778" i="1" s="1"/>
  <c r="E3779" i="1"/>
  <c r="D3779" i="1" s="1"/>
  <c r="F3779" i="1" s="1"/>
  <c r="E3780" i="1"/>
  <c r="D3780" i="1" s="1"/>
  <c r="F3780" i="1" s="1"/>
  <c r="E3781" i="1"/>
  <c r="D3781" i="1" s="1"/>
  <c r="F3781" i="1" s="1"/>
  <c r="E3782" i="1"/>
  <c r="D3782" i="1" s="1"/>
  <c r="F3782" i="1" s="1"/>
  <c r="E3783" i="1"/>
  <c r="D3783" i="1" s="1"/>
  <c r="F3783" i="1" s="1"/>
  <c r="E3784" i="1"/>
  <c r="D3784" i="1" s="1"/>
  <c r="F3784" i="1" s="1"/>
  <c r="E3785" i="1"/>
  <c r="D3785" i="1" s="1"/>
  <c r="F3785" i="1" s="1"/>
  <c r="E3786" i="1"/>
  <c r="D3786" i="1" s="1"/>
  <c r="F3786" i="1" s="1"/>
  <c r="E3787" i="1"/>
  <c r="D3787" i="1" s="1"/>
  <c r="F3787" i="1" s="1"/>
  <c r="E3788" i="1"/>
  <c r="D3788" i="1" s="1"/>
  <c r="F3788" i="1" s="1"/>
  <c r="E3789" i="1"/>
  <c r="D3789" i="1" s="1"/>
  <c r="F3789" i="1" s="1"/>
  <c r="E3790" i="1"/>
  <c r="D3790" i="1" s="1"/>
  <c r="F3790" i="1" s="1"/>
  <c r="E3791" i="1"/>
  <c r="D3791" i="1" s="1"/>
  <c r="F3791" i="1" s="1"/>
  <c r="E3792" i="1"/>
  <c r="D3792" i="1" s="1"/>
  <c r="F3792" i="1" s="1"/>
  <c r="E3793" i="1"/>
  <c r="D3793" i="1" s="1"/>
  <c r="F3793" i="1" s="1"/>
  <c r="E3794" i="1"/>
  <c r="D3794" i="1" s="1"/>
  <c r="F3794" i="1" s="1"/>
  <c r="E3795" i="1"/>
  <c r="D3795" i="1" s="1"/>
  <c r="F3795" i="1" s="1"/>
  <c r="E3796" i="1"/>
  <c r="D3796" i="1" s="1"/>
  <c r="F3796" i="1" s="1"/>
  <c r="E3797" i="1"/>
  <c r="D3797" i="1" s="1"/>
  <c r="F3797" i="1" s="1"/>
  <c r="E3798" i="1"/>
  <c r="D3798" i="1" s="1"/>
  <c r="F3798" i="1" s="1"/>
  <c r="E3799" i="1"/>
  <c r="D3799" i="1" s="1"/>
  <c r="F3799" i="1" s="1"/>
  <c r="E3800" i="1"/>
  <c r="D3800" i="1" s="1"/>
  <c r="F3800" i="1" s="1"/>
  <c r="E3801" i="1"/>
  <c r="D3801" i="1" s="1"/>
  <c r="F3801" i="1" s="1"/>
  <c r="E3802" i="1"/>
  <c r="D3802" i="1" s="1"/>
  <c r="F3802" i="1" s="1"/>
  <c r="E3803" i="1"/>
  <c r="D3803" i="1" s="1"/>
  <c r="F3803" i="1" s="1"/>
  <c r="E3804" i="1"/>
  <c r="D3804" i="1" s="1"/>
  <c r="F3804" i="1" s="1"/>
  <c r="E3805" i="1"/>
  <c r="D3805" i="1" s="1"/>
  <c r="F3805" i="1" s="1"/>
  <c r="E3806" i="1"/>
  <c r="D3806" i="1" s="1"/>
  <c r="F3806" i="1" s="1"/>
  <c r="E3807" i="1"/>
  <c r="D3807" i="1" s="1"/>
  <c r="F3807" i="1" s="1"/>
  <c r="E3808" i="1"/>
  <c r="D3808" i="1" s="1"/>
  <c r="F3808" i="1" s="1"/>
  <c r="E3809" i="1"/>
  <c r="D3809" i="1" s="1"/>
  <c r="F3809" i="1" s="1"/>
  <c r="E3810" i="1"/>
  <c r="D3810" i="1" s="1"/>
  <c r="F3810" i="1" s="1"/>
  <c r="E3811" i="1"/>
  <c r="D3811" i="1" s="1"/>
  <c r="F3811" i="1" s="1"/>
  <c r="E3812" i="1"/>
  <c r="D3812" i="1" s="1"/>
  <c r="F3812" i="1" s="1"/>
  <c r="E3813" i="1"/>
  <c r="D3813" i="1" s="1"/>
  <c r="F3813" i="1" s="1"/>
  <c r="E3814" i="1"/>
  <c r="D3814" i="1" s="1"/>
  <c r="F3814" i="1" s="1"/>
  <c r="E3815" i="1"/>
  <c r="D3815" i="1" s="1"/>
  <c r="F3815" i="1" s="1"/>
  <c r="E3816" i="1"/>
  <c r="D3816" i="1" s="1"/>
  <c r="F3816" i="1" s="1"/>
  <c r="E3817" i="1"/>
  <c r="D3817" i="1" s="1"/>
  <c r="F3817" i="1" s="1"/>
  <c r="E3818" i="1"/>
  <c r="D3818" i="1" s="1"/>
  <c r="F3818" i="1" s="1"/>
  <c r="E3819" i="1"/>
  <c r="D3819" i="1" s="1"/>
  <c r="F3819" i="1" s="1"/>
  <c r="E3820" i="1"/>
  <c r="D3820" i="1" s="1"/>
  <c r="F3820" i="1" s="1"/>
  <c r="E3821" i="1"/>
  <c r="D3821" i="1" s="1"/>
  <c r="F3821" i="1" s="1"/>
  <c r="E3822" i="1"/>
  <c r="D3822" i="1" s="1"/>
  <c r="F3822" i="1" s="1"/>
  <c r="E3823" i="1"/>
  <c r="D3823" i="1" s="1"/>
  <c r="F3823" i="1" s="1"/>
  <c r="E3824" i="1"/>
  <c r="D3824" i="1" s="1"/>
  <c r="F3824" i="1" s="1"/>
  <c r="E3825" i="1"/>
  <c r="D3825" i="1" s="1"/>
  <c r="F3825" i="1" s="1"/>
  <c r="E3826" i="1"/>
  <c r="D3826" i="1" s="1"/>
  <c r="F3826" i="1" s="1"/>
  <c r="E3827" i="1"/>
  <c r="D3827" i="1" s="1"/>
  <c r="F3827" i="1" s="1"/>
  <c r="E3828" i="1"/>
  <c r="D3828" i="1" s="1"/>
  <c r="F3828" i="1" s="1"/>
  <c r="E3829" i="1"/>
  <c r="D3829" i="1" s="1"/>
  <c r="F3829" i="1" s="1"/>
  <c r="E3830" i="1"/>
  <c r="D3830" i="1" s="1"/>
  <c r="F3830" i="1" s="1"/>
  <c r="E3831" i="1"/>
  <c r="D3831" i="1" s="1"/>
  <c r="F3831" i="1" s="1"/>
  <c r="E3832" i="1"/>
  <c r="D3832" i="1" s="1"/>
  <c r="F3832" i="1" s="1"/>
  <c r="E3833" i="1"/>
  <c r="D3833" i="1" s="1"/>
  <c r="F3833" i="1" s="1"/>
  <c r="E3834" i="1"/>
  <c r="D3834" i="1" s="1"/>
  <c r="F3834" i="1" s="1"/>
  <c r="E3835" i="1"/>
  <c r="D3835" i="1" s="1"/>
  <c r="F3835" i="1" s="1"/>
  <c r="E3836" i="1"/>
  <c r="D3836" i="1" s="1"/>
  <c r="F3836" i="1" s="1"/>
  <c r="E3837" i="1"/>
  <c r="D3837" i="1" s="1"/>
  <c r="F3837" i="1" s="1"/>
  <c r="E3838" i="1"/>
  <c r="D3838" i="1" s="1"/>
  <c r="F3838" i="1" s="1"/>
  <c r="E3839" i="1"/>
  <c r="D3839" i="1" s="1"/>
  <c r="F3839" i="1" s="1"/>
  <c r="E3840" i="1"/>
  <c r="D3840" i="1" s="1"/>
  <c r="F3840" i="1" s="1"/>
  <c r="E3841" i="1"/>
  <c r="D3841" i="1" s="1"/>
  <c r="F3841" i="1" s="1"/>
  <c r="E3842" i="1"/>
  <c r="D3842" i="1" s="1"/>
  <c r="F3842" i="1" s="1"/>
  <c r="E3843" i="1"/>
  <c r="D3843" i="1" s="1"/>
  <c r="F3843" i="1" s="1"/>
  <c r="E3844" i="1"/>
  <c r="D3844" i="1" s="1"/>
  <c r="F3844" i="1" s="1"/>
  <c r="E3845" i="1"/>
  <c r="D3845" i="1" s="1"/>
  <c r="F3845" i="1" s="1"/>
  <c r="E3846" i="1"/>
  <c r="D3846" i="1" s="1"/>
  <c r="F3846" i="1" s="1"/>
  <c r="E3847" i="1"/>
  <c r="D3847" i="1" s="1"/>
  <c r="F3847" i="1" s="1"/>
  <c r="E3848" i="1"/>
  <c r="D3848" i="1" s="1"/>
  <c r="F3848" i="1" s="1"/>
  <c r="E3849" i="1"/>
  <c r="D3849" i="1" s="1"/>
  <c r="F3849" i="1" s="1"/>
  <c r="E3850" i="1"/>
  <c r="D3850" i="1" s="1"/>
  <c r="F3850" i="1" s="1"/>
  <c r="E3851" i="1"/>
  <c r="D3851" i="1" s="1"/>
  <c r="F3851" i="1" s="1"/>
  <c r="E3852" i="1"/>
  <c r="D3852" i="1" s="1"/>
  <c r="F3852" i="1" s="1"/>
  <c r="E3853" i="1"/>
  <c r="D3853" i="1" s="1"/>
  <c r="F3853" i="1" s="1"/>
  <c r="E3854" i="1"/>
  <c r="D3854" i="1" s="1"/>
  <c r="F3854" i="1" s="1"/>
  <c r="E3855" i="1"/>
  <c r="D3855" i="1" s="1"/>
  <c r="F3855" i="1" s="1"/>
  <c r="E3856" i="1"/>
  <c r="D3856" i="1" s="1"/>
  <c r="F3856" i="1" s="1"/>
  <c r="E3857" i="1"/>
  <c r="D3857" i="1" s="1"/>
  <c r="F3857" i="1" s="1"/>
  <c r="E3858" i="1"/>
  <c r="D3858" i="1" s="1"/>
  <c r="F3858" i="1" s="1"/>
  <c r="E3859" i="1"/>
  <c r="D3859" i="1" s="1"/>
  <c r="F3859" i="1" s="1"/>
  <c r="E3860" i="1"/>
  <c r="D3860" i="1" s="1"/>
  <c r="F3860" i="1" s="1"/>
  <c r="E3861" i="1"/>
  <c r="D3861" i="1" s="1"/>
  <c r="F3861" i="1" s="1"/>
  <c r="E3862" i="1"/>
  <c r="D3862" i="1" s="1"/>
  <c r="F3862" i="1" s="1"/>
  <c r="E3863" i="1"/>
  <c r="D3863" i="1" s="1"/>
  <c r="F3863" i="1" s="1"/>
  <c r="E3864" i="1"/>
  <c r="D3864" i="1" s="1"/>
  <c r="F3864" i="1" s="1"/>
  <c r="E3865" i="1"/>
  <c r="D3865" i="1" s="1"/>
  <c r="F3865" i="1" s="1"/>
  <c r="E3866" i="1"/>
  <c r="D3866" i="1" s="1"/>
  <c r="F3866" i="1" s="1"/>
  <c r="E3867" i="1"/>
  <c r="D3867" i="1" s="1"/>
  <c r="F3867" i="1" s="1"/>
  <c r="E3868" i="1"/>
  <c r="D3868" i="1" s="1"/>
  <c r="F3868" i="1" s="1"/>
  <c r="E3869" i="1"/>
  <c r="D3869" i="1" s="1"/>
  <c r="F3869" i="1" s="1"/>
  <c r="E3870" i="1"/>
  <c r="D3870" i="1" s="1"/>
  <c r="F3870" i="1" s="1"/>
  <c r="E3871" i="1"/>
  <c r="D3871" i="1" s="1"/>
  <c r="F3871" i="1" s="1"/>
  <c r="E3872" i="1"/>
  <c r="D3872" i="1" s="1"/>
  <c r="F3872" i="1" s="1"/>
  <c r="E3873" i="1"/>
  <c r="D3873" i="1" s="1"/>
  <c r="F3873" i="1" s="1"/>
  <c r="E3874" i="1"/>
  <c r="D3874" i="1" s="1"/>
  <c r="F3874" i="1" s="1"/>
  <c r="E3875" i="1"/>
  <c r="D3875" i="1" s="1"/>
  <c r="F3875" i="1" s="1"/>
  <c r="E3876" i="1"/>
  <c r="D3876" i="1" s="1"/>
  <c r="F3876" i="1" s="1"/>
  <c r="E3877" i="1"/>
  <c r="D3877" i="1" s="1"/>
  <c r="F3877" i="1" s="1"/>
  <c r="E3878" i="1"/>
  <c r="D3878" i="1" s="1"/>
  <c r="F3878" i="1" s="1"/>
  <c r="E3879" i="1"/>
  <c r="D3879" i="1" s="1"/>
  <c r="F3879" i="1" s="1"/>
  <c r="E3880" i="1"/>
  <c r="D3880" i="1" s="1"/>
  <c r="F3880" i="1" s="1"/>
  <c r="E3881" i="1"/>
  <c r="D3881" i="1" s="1"/>
  <c r="F3881" i="1" s="1"/>
  <c r="E3882" i="1"/>
  <c r="D3882" i="1" s="1"/>
  <c r="F3882" i="1" s="1"/>
  <c r="E3883" i="1"/>
  <c r="D3883" i="1" s="1"/>
  <c r="F3883" i="1" s="1"/>
  <c r="E3884" i="1"/>
  <c r="D3884" i="1" s="1"/>
  <c r="F3884" i="1" s="1"/>
  <c r="E3885" i="1"/>
  <c r="D3885" i="1" s="1"/>
  <c r="F3885" i="1" s="1"/>
  <c r="E3886" i="1"/>
  <c r="D3886" i="1" s="1"/>
  <c r="F3886" i="1" s="1"/>
  <c r="E3887" i="1"/>
  <c r="D3887" i="1" s="1"/>
  <c r="F3887" i="1" s="1"/>
  <c r="E3888" i="1"/>
  <c r="D3888" i="1" s="1"/>
  <c r="F3888" i="1" s="1"/>
  <c r="E3889" i="1"/>
  <c r="D3889" i="1" s="1"/>
  <c r="F3889" i="1" s="1"/>
  <c r="E3890" i="1"/>
  <c r="D3890" i="1" s="1"/>
  <c r="F3890" i="1" s="1"/>
  <c r="E3891" i="1"/>
  <c r="D3891" i="1" s="1"/>
  <c r="F3891" i="1" s="1"/>
  <c r="E3892" i="1"/>
  <c r="D3892" i="1" s="1"/>
  <c r="F3892" i="1" s="1"/>
  <c r="E3893" i="1"/>
  <c r="D3893" i="1" s="1"/>
  <c r="F3893" i="1" s="1"/>
  <c r="E3894" i="1"/>
  <c r="D3894" i="1" s="1"/>
  <c r="F3894" i="1" s="1"/>
  <c r="E3895" i="1"/>
  <c r="D3895" i="1" s="1"/>
  <c r="F3895" i="1" s="1"/>
  <c r="E3896" i="1"/>
  <c r="D3896" i="1" s="1"/>
  <c r="F3896" i="1" s="1"/>
  <c r="E3897" i="1"/>
  <c r="D3897" i="1" s="1"/>
  <c r="F3897" i="1" s="1"/>
  <c r="E3898" i="1"/>
  <c r="D3898" i="1" s="1"/>
  <c r="F3898" i="1" s="1"/>
  <c r="E3899" i="1"/>
  <c r="D3899" i="1" s="1"/>
  <c r="F3899" i="1" s="1"/>
  <c r="E3900" i="1"/>
  <c r="D3900" i="1" s="1"/>
  <c r="F3900" i="1" s="1"/>
  <c r="E3901" i="1"/>
  <c r="D3901" i="1" s="1"/>
  <c r="F3901" i="1" s="1"/>
  <c r="E3902" i="1"/>
  <c r="D3902" i="1" s="1"/>
  <c r="F3902" i="1" s="1"/>
  <c r="E3903" i="1"/>
  <c r="D3903" i="1" s="1"/>
  <c r="F3903" i="1" s="1"/>
  <c r="E3904" i="1"/>
  <c r="D3904" i="1" s="1"/>
  <c r="F3904" i="1" s="1"/>
  <c r="E3905" i="1"/>
  <c r="D3905" i="1" s="1"/>
  <c r="F3905" i="1" s="1"/>
  <c r="E3906" i="1"/>
  <c r="D3906" i="1" s="1"/>
  <c r="F3906" i="1" s="1"/>
  <c r="E3907" i="1"/>
  <c r="D3907" i="1" s="1"/>
  <c r="F3907" i="1" s="1"/>
  <c r="E3908" i="1"/>
  <c r="D3908" i="1" s="1"/>
  <c r="F3908" i="1" s="1"/>
  <c r="E3909" i="1"/>
  <c r="D3909" i="1" s="1"/>
  <c r="F3909" i="1" s="1"/>
  <c r="E3910" i="1"/>
  <c r="D3910" i="1" s="1"/>
  <c r="F3910" i="1" s="1"/>
  <c r="E3911" i="1"/>
  <c r="D3911" i="1" s="1"/>
  <c r="F3911" i="1" s="1"/>
  <c r="E3912" i="1"/>
  <c r="D3912" i="1" s="1"/>
  <c r="F3912" i="1" s="1"/>
  <c r="E3913" i="1"/>
  <c r="D3913" i="1" s="1"/>
  <c r="F3913" i="1" s="1"/>
  <c r="E3914" i="1"/>
  <c r="D3914" i="1" s="1"/>
  <c r="F3914" i="1" s="1"/>
  <c r="E3915" i="1"/>
  <c r="D3915" i="1" s="1"/>
  <c r="F3915" i="1" s="1"/>
  <c r="E3916" i="1"/>
  <c r="D3916" i="1" s="1"/>
  <c r="F3916" i="1" s="1"/>
  <c r="E3917" i="1"/>
  <c r="D3917" i="1" s="1"/>
  <c r="F3917" i="1" s="1"/>
  <c r="E3918" i="1"/>
  <c r="D3918" i="1" s="1"/>
  <c r="F3918" i="1" s="1"/>
  <c r="E3919" i="1"/>
  <c r="D3919" i="1" s="1"/>
  <c r="F3919" i="1" s="1"/>
  <c r="E3920" i="1"/>
  <c r="D3920" i="1" s="1"/>
  <c r="F3920" i="1" s="1"/>
  <c r="E3921" i="1"/>
  <c r="D3921" i="1" s="1"/>
  <c r="F3921" i="1" s="1"/>
  <c r="E3922" i="1"/>
  <c r="D3922" i="1" s="1"/>
  <c r="F3922" i="1" s="1"/>
  <c r="E3923" i="1"/>
  <c r="D3923" i="1" s="1"/>
  <c r="F3923" i="1" s="1"/>
  <c r="E3924" i="1"/>
  <c r="D3924" i="1" s="1"/>
  <c r="F3924" i="1" s="1"/>
  <c r="E3925" i="1"/>
  <c r="D3925" i="1" s="1"/>
  <c r="F3925" i="1" s="1"/>
  <c r="E3926" i="1"/>
  <c r="D3926" i="1" s="1"/>
  <c r="F3926" i="1" s="1"/>
  <c r="E3927" i="1"/>
  <c r="D3927" i="1" s="1"/>
  <c r="F3927" i="1" s="1"/>
  <c r="E3928" i="1"/>
  <c r="D3928" i="1" s="1"/>
  <c r="F3928" i="1" s="1"/>
  <c r="E3929" i="1"/>
  <c r="D3929" i="1" s="1"/>
  <c r="F3929" i="1" s="1"/>
  <c r="E3930" i="1"/>
  <c r="D3930" i="1" s="1"/>
  <c r="F3930" i="1" s="1"/>
  <c r="E3931" i="1"/>
  <c r="D3931" i="1" s="1"/>
  <c r="F3931" i="1" s="1"/>
  <c r="E3932" i="1"/>
  <c r="D3932" i="1" s="1"/>
  <c r="F3932" i="1" s="1"/>
  <c r="E3933" i="1"/>
  <c r="D3933" i="1" s="1"/>
  <c r="F3933" i="1" s="1"/>
  <c r="E3934" i="1"/>
  <c r="D3934" i="1" s="1"/>
  <c r="F3934" i="1" s="1"/>
  <c r="E3935" i="1"/>
  <c r="D3935" i="1" s="1"/>
  <c r="F3935" i="1" s="1"/>
  <c r="E3936" i="1"/>
  <c r="D3936" i="1" s="1"/>
  <c r="F3936" i="1" s="1"/>
  <c r="E3937" i="1"/>
  <c r="D3937" i="1" s="1"/>
  <c r="F3937" i="1" s="1"/>
  <c r="E3938" i="1"/>
  <c r="D3938" i="1" s="1"/>
  <c r="F3938" i="1" s="1"/>
  <c r="E3939" i="1"/>
  <c r="D3939" i="1" s="1"/>
  <c r="F3939" i="1" s="1"/>
  <c r="E3940" i="1"/>
  <c r="D3940" i="1" s="1"/>
  <c r="F3940" i="1" s="1"/>
  <c r="E3941" i="1"/>
  <c r="D3941" i="1" s="1"/>
  <c r="F3941" i="1" s="1"/>
  <c r="E3942" i="1"/>
  <c r="D3942" i="1" s="1"/>
  <c r="F3942" i="1" s="1"/>
  <c r="E3943" i="1"/>
  <c r="D3943" i="1" s="1"/>
  <c r="F3943" i="1" s="1"/>
  <c r="E3944" i="1"/>
  <c r="D3944" i="1" s="1"/>
  <c r="F3944" i="1" s="1"/>
  <c r="E3945" i="1"/>
  <c r="D3945" i="1" s="1"/>
  <c r="F3945" i="1" s="1"/>
  <c r="E3946" i="1"/>
  <c r="D3946" i="1" s="1"/>
  <c r="F3946" i="1" s="1"/>
  <c r="E3947" i="1"/>
  <c r="D3947" i="1" s="1"/>
  <c r="F3947" i="1" s="1"/>
  <c r="E3948" i="1"/>
  <c r="D3948" i="1" s="1"/>
  <c r="F3948" i="1" s="1"/>
  <c r="E3949" i="1"/>
  <c r="D3949" i="1" s="1"/>
  <c r="F3949" i="1" s="1"/>
  <c r="E3950" i="1"/>
  <c r="D3950" i="1" s="1"/>
  <c r="F3950" i="1" s="1"/>
  <c r="E3951" i="1"/>
  <c r="D3951" i="1" s="1"/>
  <c r="F3951" i="1" s="1"/>
  <c r="E3952" i="1"/>
  <c r="D3952" i="1" s="1"/>
  <c r="F3952" i="1" s="1"/>
  <c r="E3953" i="1"/>
  <c r="D3953" i="1" s="1"/>
  <c r="F3953" i="1" s="1"/>
  <c r="E3954" i="1"/>
  <c r="D3954" i="1" s="1"/>
  <c r="F3954" i="1" s="1"/>
  <c r="E3955" i="1"/>
  <c r="D3955" i="1" s="1"/>
  <c r="F3955" i="1" s="1"/>
  <c r="E3956" i="1"/>
  <c r="D3956" i="1" s="1"/>
  <c r="F3956" i="1" s="1"/>
  <c r="E3957" i="1"/>
  <c r="D3957" i="1" s="1"/>
  <c r="F3957" i="1" s="1"/>
  <c r="E3958" i="1"/>
  <c r="D3958" i="1" s="1"/>
  <c r="F3958" i="1" s="1"/>
  <c r="E3959" i="1"/>
  <c r="D3959" i="1" s="1"/>
  <c r="F3959" i="1" s="1"/>
  <c r="E3960" i="1"/>
  <c r="D3960" i="1" s="1"/>
  <c r="F3960" i="1" s="1"/>
  <c r="E3961" i="1"/>
  <c r="D3961" i="1" s="1"/>
  <c r="F3961" i="1" s="1"/>
  <c r="E3962" i="1"/>
  <c r="D3962" i="1" s="1"/>
  <c r="F3962" i="1" s="1"/>
  <c r="E3963" i="1"/>
  <c r="D3963" i="1" s="1"/>
  <c r="F3963" i="1" s="1"/>
  <c r="E3964" i="1"/>
  <c r="D3964" i="1" s="1"/>
  <c r="F3964" i="1" s="1"/>
  <c r="E3965" i="1"/>
  <c r="D3965" i="1" s="1"/>
  <c r="F3965" i="1" s="1"/>
  <c r="E3966" i="1"/>
  <c r="D3966" i="1" s="1"/>
  <c r="F3966" i="1" s="1"/>
  <c r="E3967" i="1"/>
  <c r="D3967" i="1" s="1"/>
  <c r="F3967" i="1" s="1"/>
  <c r="E3968" i="1"/>
  <c r="D3968" i="1" s="1"/>
  <c r="F3968" i="1" s="1"/>
  <c r="E3969" i="1"/>
  <c r="D3969" i="1" s="1"/>
  <c r="F3969" i="1" s="1"/>
  <c r="E3970" i="1"/>
  <c r="D3970" i="1" s="1"/>
  <c r="F3970" i="1" s="1"/>
  <c r="E3971" i="1"/>
  <c r="D3971" i="1" s="1"/>
  <c r="F3971" i="1" s="1"/>
  <c r="E3972" i="1"/>
  <c r="D3972" i="1" s="1"/>
  <c r="F3972" i="1" s="1"/>
  <c r="E3973" i="1"/>
  <c r="D3973" i="1" s="1"/>
  <c r="F3973" i="1" s="1"/>
  <c r="E3974" i="1"/>
  <c r="D3974" i="1" s="1"/>
  <c r="F3974" i="1" s="1"/>
  <c r="E3975" i="1"/>
  <c r="D3975" i="1" s="1"/>
  <c r="F3975" i="1" s="1"/>
  <c r="E3976" i="1"/>
  <c r="D3976" i="1" s="1"/>
  <c r="F3976" i="1" s="1"/>
  <c r="E3977" i="1"/>
  <c r="D3977" i="1" s="1"/>
  <c r="F3977" i="1" s="1"/>
  <c r="E3978" i="1"/>
  <c r="D3978" i="1" s="1"/>
  <c r="F3978" i="1" s="1"/>
  <c r="E3979" i="1"/>
  <c r="D3979" i="1" s="1"/>
  <c r="F3979" i="1" s="1"/>
  <c r="E3980" i="1"/>
  <c r="D3980" i="1" s="1"/>
  <c r="F3980" i="1" s="1"/>
  <c r="E3981" i="1"/>
  <c r="D3981" i="1" s="1"/>
  <c r="F3981" i="1" s="1"/>
  <c r="E3982" i="1"/>
  <c r="D3982" i="1" s="1"/>
  <c r="F3982" i="1" s="1"/>
  <c r="E3983" i="1"/>
  <c r="D3983" i="1" s="1"/>
  <c r="F3983" i="1" s="1"/>
  <c r="E3984" i="1"/>
  <c r="D3984" i="1" s="1"/>
  <c r="F3984" i="1" s="1"/>
  <c r="E3985" i="1"/>
  <c r="D3985" i="1" s="1"/>
  <c r="F3985" i="1" s="1"/>
  <c r="E3986" i="1"/>
  <c r="D3986" i="1" s="1"/>
  <c r="F3986" i="1" s="1"/>
  <c r="E3987" i="1"/>
  <c r="D3987" i="1" s="1"/>
  <c r="F3987" i="1" s="1"/>
  <c r="E3988" i="1"/>
  <c r="D3988" i="1" s="1"/>
  <c r="F3988" i="1" s="1"/>
  <c r="E3989" i="1"/>
  <c r="D3989" i="1" s="1"/>
  <c r="F3989" i="1" s="1"/>
  <c r="E3990" i="1"/>
  <c r="D3990" i="1" s="1"/>
  <c r="F3990" i="1" s="1"/>
  <c r="E3991" i="1"/>
  <c r="D3991" i="1" s="1"/>
  <c r="F3991" i="1" s="1"/>
  <c r="E3992" i="1"/>
  <c r="D3992" i="1" s="1"/>
  <c r="F3992" i="1" s="1"/>
  <c r="E3993" i="1"/>
  <c r="D3993" i="1" s="1"/>
  <c r="F3993" i="1" s="1"/>
  <c r="E3994" i="1"/>
  <c r="D3994" i="1" s="1"/>
  <c r="F3994" i="1" s="1"/>
  <c r="E3995" i="1"/>
  <c r="D3995" i="1" s="1"/>
  <c r="F3995" i="1" s="1"/>
  <c r="E3996" i="1"/>
  <c r="D3996" i="1" s="1"/>
  <c r="F3996" i="1" s="1"/>
  <c r="E3997" i="1"/>
  <c r="D3997" i="1" s="1"/>
  <c r="F3997" i="1" s="1"/>
  <c r="E3998" i="1"/>
  <c r="D3998" i="1" s="1"/>
  <c r="F3998" i="1" s="1"/>
  <c r="E3999" i="1"/>
  <c r="D3999" i="1" s="1"/>
  <c r="F3999" i="1" s="1"/>
  <c r="E4000" i="1"/>
  <c r="D4000" i="1" s="1"/>
  <c r="F4000" i="1" s="1"/>
  <c r="E4001" i="1"/>
  <c r="D4001" i="1" s="1"/>
  <c r="F4001" i="1" s="1"/>
  <c r="E4002" i="1"/>
  <c r="D4002" i="1" s="1"/>
  <c r="F4002" i="1" s="1"/>
  <c r="E4003" i="1"/>
  <c r="D4003" i="1" s="1"/>
  <c r="F4003" i="1" s="1"/>
  <c r="E4004" i="1"/>
  <c r="D4004" i="1" s="1"/>
  <c r="F4004" i="1" s="1"/>
  <c r="E4005" i="1"/>
  <c r="D4005" i="1" s="1"/>
  <c r="F4005" i="1" s="1"/>
  <c r="E4006" i="1"/>
  <c r="D4006" i="1" s="1"/>
  <c r="F4006" i="1" s="1"/>
  <c r="E4007" i="1"/>
  <c r="D4007" i="1" s="1"/>
  <c r="F4007" i="1" s="1"/>
  <c r="E4008" i="1"/>
  <c r="D4008" i="1" s="1"/>
  <c r="F4008" i="1" s="1"/>
  <c r="E4009" i="1"/>
  <c r="D4009" i="1" s="1"/>
  <c r="F4009" i="1" s="1"/>
  <c r="E4010" i="1"/>
  <c r="D4010" i="1" s="1"/>
  <c r="F4010" i="1" s="1"/>
  <c r="E4011" i="1"/>
  <c r="D4011" i="1" s="1"/>
  <c r="F4011" i="1" s="1"/>
  <c r="E4012" i="1"/>
  <c r="D4012" i="1" s="1"/>
  <c r="F4012" i="1" s="1"/>
  <c r="E4013" i="1"/>
  <c r="D4013" i="1" s="1"/>
  <c r="F4013" i="1" s="1"/>
  <c r="E4014" i="1"/>
  <c r="D4014" i="1" s="1"/>
  <c r="F4014" i="1" s="1"/>
  <c r="E4015" i="1"/>
  <c r="D4015" i="1" s="1"/>
  <c r="F4015" i="1" s="1"/>
  <c r="E4016" i="1"/>
  <c r="D4016" i="1" s="1"/>
  <c r="F4016" i="1" s="1"/>
  <c r="E4017" i="1"/>
  <c r="D4017" i="1" s="1"/>
  <c r="F4017" i="1" s="1"/>
  <c r="E4018" i="1"/>
  <c r="D4018" i="1" s="1"/>
  <c r="F4018" i="1" s="1"/>
  <c r="E4019" i="1"/>
  <c r="D4019" i="1" s="1"/>
  <c r="F4019" i="1" s="1"/>
  <c r="E4020" i="1"/>
  <c r="D4020" i="1" s="1"/>
  <c r="F4020" i="1" s="1"/>
  <c r="E4021" i="1"/>
  <c r="D4021" i="1" s="1"/>
  <c r="F4021" i="1" s="1"/>
  <c r="E4022" i="1"/>
  <c r="D4022" i="1" s="1"/>
  <c r="F4022" i="1" s="1"/>
  <c r="E4023" i="1"/>
  <c r="D4023" i="1" s="1"/>
  <c r="F4023" i="1" s="1"/>
  <c r="E4024" i="1"/>
  <c r="D4024" i="1" s="1"/>
  <c r="F4024" i="1" s="1"/>
  <c r="E4025" i="1"/>
  <c r="D4025" i="1" s="1"/>
  <c r="F4025" i="1" s="1"/>
  <c r="E4026" i="1"/>
  <c r="D4026" i="1" s="1"/>
  <c r="F4026" i="1" s="1"/>
  <c r="E4027" i="1"/>
  <c r="D4027" i="1" s="1"/>
  <c r="F4027" i="1" s="1"/>
  <c r="E4028" i="1"/>
  <c r="D4028" i="1" s="1"/>
  <c r="F4028" i="1" s="1"/>
  <c r="E4029" i="1"/>
  <c r="D4029" i="1" s="1"/>
  <c r="F4029" i="1" s="1"/>
  <c r="E4030" i="1"/>
  <c r="D4030" i="1" s="1"/>
  <c r="F4030" i="1" s="1"/>
  <c r="E4031" i="1"/>
  <c r="D4031" i="1" s="1"/>
  <c r="F4031" i="1" s="1"/>
  <c r="E4032" i="1"/>
  <c r="D4032" i="1" s="1"/>
  <c r="F4032" i="1" s="1"/>
  <c r="E4033" i="1"/>
  <c r="D4033" i="1" s="1"/>
  <c r="F4033" i="1" s="1"/>
  <c r="E4034" i="1"/>
  <c r="D4034" i="1" s="1"/>
  <c r="F4034" i="1" s="1"/>
  <c r="E4035" i="1"/>
  <c r="D4035" i="1" s="1"/>
  <c r="F4035" i="1" s="1"/>
  <c r="E4036" i="1"/>
  <c r="D4036" i="1" s="1"/>
  <c r="F4036" i="1" s="1"/>
  <c r="E4037" i="1"/>
  <c r="D4037" i="1" s="1"/>
  <c r="F4037" i="1" s="1"/>
  <c r="E4038" i="1"/>
  <c r="D4038" i="1" s="1"/>
  <c r="F4038" i="1" s="1"/>
  <c r="E4039" i="1"/>
  <c r="D4039" i="1" s="1"/>
  <c r="F4039" i="1" s="1"/>
  <c r="E4040" i="1"/>
  <c r="D4040" i="1" s="1"/>
  <c r="F4040" i="1" s="1"/>
  <c r="E4041" i="1"/>
  <c r="D4041" i="1" s="1"/>
  <c r="F4041" i="1" s="1"/>
  <c r="E4042" i="1"/>
  <c r="D4042" i="1" s="1"/>
  <c r="F4042" i="1" s="1"/>
  <c r="E4043" i="1"/>
  <c r="D4043" i="1" s="1"/>
  <c r="F4043" i="1" s="1"/>
  <c r="E4044" i="1"/>
  <c r="D4044" i="1" s="1"/>
  <c r="F4044" i="1" s="1"/>
  <c r="E4045" i="1"/>
  <c r="D4045" i="1" s="1"/>
  <c r="F4045" i="1" s="1"/>
  <c r="E4046" i="1"/>
  <c r="D4046" i="1" s="1"/>
  <c r="F4046" i="1" s="1"/>
  <c r="E4047" i="1"/>
  <c r="D4047" i="1" s="1"/>
  <c r="F4047" i="1" s="1"/>
  <c r="E4048" i="1"/>
  <c r="D4048" i="1" s="1"/>
  <c r="F4048" i="1" s="1"/>
  <c r="E4049" i="1"/>
  <c r="D4049" i="1" s="1"/>
  <c r="F4049" i="1" s="1"/>
  <c r="E4050" i="1"/>
  <c r="D4050" i="1" s="1"/>
  <c r="F4050" i="1" s="1"/>
  <c r="E4051" i="1"/>
  <c r="D4051" i="1" s="1"/>
  <c r="F4051" i="1" s="1"/>
  <c r="E4052" i="1"/>
  <c r="D4052" i="1" s="1"/>
  <c r="F4052" i="1" s="1"/>
  <c r="E4053" i="1"/>
  <c r="D4053" i="1" s="1"/>
  <c r="F4053" i="1" s="1"/>
  <c r="E4054" i="1"/>
  <c r="D4054" i="1" s="1"/>
  <c r="F4054" i="1" s="1"/>
  <c r="E4055" i="1"/>
  <c r="D4055" i="1" s="1"/>
  <c r="F4055" i="1" s="1"/>
  <c r="E4056" i="1"/>
  <c r="D4056" i="1" s="1"/>
  <c r="F4056" i="1" s="1"/>
  <c r="E4057" i="1"/>
  <c r="D4057" i="1" s="1"/>
  <c r="F4057" i="1" s="1"/>
  <c r="E4058" i="1"/>
  <c r="D4058" i="1" s="1"/>
  <c r="F4058" i="1" s="1"/>
  <c r="E4059" i="1"/>
  <c r="D4059" i="1" s="1"/>
  <c r="F4059" i="1" s="1"/>
  <c r="E4060" i="1"/>
  <c r="D4060" i="1" s="1"/>
  <c r="F4060" i="1" s="1"/>
  <c r="E4061" i="1"/>
  <c r="D4061" i="1" s="1"/>
  <c r="F4061" i="1" s="1"/>
  <c r="E4062" i="1"/>
  <c r="D4062" i="1" s="1"/>
  <c r="F4062" i="1" s="1"/>
  <c r="E4063" i="1"/>
  <c r="D4063" i="1" s="1"/>
  <c r="F4063" i="1" s="1"/>
  <c r="E4064" i="1"/>
  <c r="D4064" i="1" s="1"/>
  <c r="F4064" i="1" s="1"/>
  <c r="E4065" i="1"/>
  <c r="D4065" i="1" s="1"/>
  <c r="F4065" i="1" s="1"/>
  <c r="E4066" i="1"/>
  <c r="D4066" i="1" s="1"/>
  <c r="F4066" i="1" s="1"/>
  <c r="E4067" i="1"/>
  <c r="D4067" i="1" s="1"/>
  <c r="F4067" i="1" s="1"/>
  <c r="E4068" i="1"/>
  <c r="D4068" i="1" s="1"/>
  <c r="F4068" i="1" s="1"/>
  <c r="E4069" i="1"/>
  <c r="D4069" i="1" s="1"/>
  <c r="F4069" i="1" s="1"/>
  <c r="E4070" i="1"/>
  <c r="D4070" i="1" s="1"/>
  <c r="F4070" i="1" s="1"/>
  <c r="E4071" i="1"/>
  <c r="D4071" i="1" s="1"/>
  <c r="F4071" i="1" s="1"/>
  <c r="E4072" i="1"/>
  <c r="D4072" i="1" s="1"/>
  <c r="F4072" i="1" s="1"/>
  <c r="E4073" i="1"/>
  <c r="D4073" i="1" s="1"/>
  <c r="F4073" i="1" s="1"/>
  <c r="E4074" i="1"/>
  <c r="D4074" i="1" s="1"/>
  <c r="F4074" i="1" s="1"/>
  <c r="E4075" i="1"/>
  <c r="D4075" i="1" s="1"/>
  <c r="F4075" i="1" s="1"/>
  <c r="E4076" i="1"/>
  <c r="D4076" i="1" s="1"/>
  <c r="F4076" i="1" s="1"/>
  <c r="E4077" i="1"/>
  <c r="D4077" i="1" s="1"/>
  <c r="F4077" i="1" s="1"/>
  <c r="E4078" i="1"/>
  <c r="D4078" i="1" s="1"/>
  <c r="F4078" i="1" s="1"/>
  <c r="E4079" i="1"/>
  <c r="D4079" i="1" s="1"/>
  <c r="F4079" i="1" s="1"/>
  <c r="E4080" i="1"/>
  <c r="D4080" i="1" s="1"/>
  <c r="F4080" i="1" s="1"/>
  <c r="E4081" i="1"/>
  <c r="D4081" i="1" s="1"/>
  <c r="F4081" i="1" s="1"/>
  <c r="E4082" i="1"/>
  <c r="D4082" i="1" s="1"/>
  <c r="F4082" i="1" s="1"/>
  <c r="E4083" i="1"/>
  <c r="D4083" i="1" s="1"/>
  <c r="F4083" i="1" s="1"/>
  <c r="E4084" i="1"/>
  <c r="D4084" i="1" s="1"/>
  <c r="F4084" i="1" s="1"/>
  <c r="E4085" i="1"/>
  <c r="D4085" i="1" s="1"/>
  <c r="F4085" i="1" s="1"/>
  <c r="E4086" i="1"/>
  <c r="D4086" i="1" s="1"/>
  <c r="F4086" i="1" s="1"/>
  <c r="E4087" i="1"/>
  <c r="D4087" i="1" s="1"/>
  <c r="F4087" i="1" s="1"/>
  <c r="E4088" i="1"/>
  <c r="D4088" i="1" s="1"/>
  <c r="F4088" i="1" s="1"/>
  <c r="E4089" i="1"/>
  <c r="D4089" i="1" s="1"/>
  <c r="F4089" i="1" s="1"/>
  <c r="E4090" i="1"/>
  <c r="D4090" i="1" s="1"/>
  <c r="F4090" i="1" s="1"/>
  <c r="E4091" i="1"/>
  <c r="D4091" i="1" s="1"/>
  <c r="F4091" i="1" s="1"/>
  <c r="E4092" i="1"/>
  <c r="D4092" i="1" s="1"/>
  <c r="F4092" i="1" s="1"/>
  <c r="E4093" i="1"/>
  <c r="D4093" i="1" s="1"/>
  <c r="F4093" i="1" s="1"/>
  <c r="E4094" i="1"/>
  <c r="D4094" i="1" s="1"/>
  <c r="F4094" i="1" s="1"/>
  <c r="E4095" i="1"/>
  <c r="D4095" i="1" s="1"/>
  <c r="F4095" i="1" s="1"/>
  <c r="E4096" i="1"/>
  <c r="D4096" i="1" s="1"/>
  <c r="F4096" i="1" s="1"/>
  <c r="E4097" i="1"/>
  <c r="D4097" i="1" s="1"/>
  <c r="F4097" i="1" s="1"/>
  <c r="E4098" i="1"/>
  <c r="D4098" i="1" s="1"/>
  <c r="F4098" i="1" s="1"/>
  <c r="E4099" i="1"/>
  <c r="D4099" i="1" s="1"/>
  <c r="F4099" i="1" s="1"/>
  <c r="E4100" i="1"/>
  <c r="D4100" i="1" s="1"/>
  <c r="F4100" i="1" s="1"/>
  <c r="E4101" i="1"/>
  <c r="D4101" i="1" s="1"/>
  <c r="F4101" i="1" s="1"/>
  <c r="E4102" i="1"/>
  <c r="D4102" i="1" s="1"/>
  <c r="F4102" i="1" s="1"/>
  <c r="E4103" i="1"/>
  <c r="D4103" i="1" s="1"/>
  <c r="F4103" i="1" s="1"/>
  <c r="E4104" i="1"/>
  <c r="D4104" i="1" s="1"/>
  <c r="F4104" i="1" s="1"/>
  <c r="E4105" i="1"/>
  <c r="D4105" i="1" s="1"/>
  <c r="F4105" i="1" s="1"/>
  <c r="E4106" i="1"/>
  <c r="D4106" i="1" s="1"/>
  <c r="F4106" i="1" s="1"/>
  <c r="E4107" i="1"/>
  <c r="D4107" i="1" s="1"/>
  <c r="F4107" i="1" s="1"/>
  <c r="E4108" i="1"/>
  <c r="D4108" i="1" s="1"/>
  <c r="F4108" i="1" s="1"/>
  <c r="E4109" i="1"/>
  <c r="D4109" i="1" s="1"/>
  <c r="F4109" i="1" s="1"/>
  <c r="E4110" i="1"/>
  <c r="D4110" i="1" s="1"/>
  <c r="F4110" i="1" s="1"/>
  <c r="E4111" i="1"/>
  <c r="D4111" i="1" s="1"/>
  <c r="F4111" i="1" s="1"/>
  <c r="E4112" i="1"/>
  <c r="D4112" i="1" s="1"/>
  <c r="F4112" i="1" s="1"/>
  <c r="E4113" i="1"/>
  <c r="D4113" i="1" s="1"/>
  <c r="F4113" i="1" s="1"/>
  <c r="E4114" i="1"/>
  <c r="D4114" i="1" s="1"/>
  <c r="F4114" i="1" s="1"/>
  <c r="E4115" i="1"/>
  <c r="D4115" i="1" s="1"/>
  <c r="F4115" i="1" s="1"/>
  <c r="E4116" i="1"/>
  <c r="D4116" i="1" s="1"/>
  <c r="F4116" i="1" s="1"/>
  <c r="E4117" i="1"/>
  <c r="D4117" i="1" s="1"/>
  <c r="F4117" i="1" s="1"/>
  <c r="E4118" i="1"/>
  <c r="D4118" i="1" s="1"/>
  <c r="F4118" i="1" s="1"/>
  <c r="E4119" i="1"/>
  <c r="D4119" i="1" s="1"/>
  <c r="F4119" i="1" s="1"/>
  <c r="E4120" i="1"/>
  <c r="D4120" i="1" s="1"/>
  <c r="F4120" i="1" s="1"/>
  <c r="E4121" i="1"/>
  <c r="D4121" i="1" s="1"/>
  <c r="F4121" i="1" s="1"/>
  <c r="E4122" i="1"/>
  <c r="D4122" i="1" s="1"/>
  <c r="F4122" i="1" s="1"/>
  <c r="E4123" i="1"/>
  <c r="D4123" i="1" s="1"/>
  <c r="F4123" i="1" s="1"/>
  <c r="E4124" i="1"/>
  <c r="D4124" i="1" s="1"/>
  <c r="F4124" i="1" s="1"/>
  <c r="E4125" i="1"/>
  <c r="D4125" i="1" s="1"/>
  <c r="F4125" i="1" s="1"/>
  <c r="E4126" i="1"/>
  <c r="D4126" i="1" s="1"/>
  <c r="F4126" i="1" s="1"/>
  <c r="E4127" i="1"/>
  <c r="D4127" i="1" s="1"/>
  <c r="F4127" i="1" s="1"/>
  <c r="E4128" i="1"/>
  <c r="D4128" i="1" s="1"/>
  <c r="F4128" i="1" s="1"/>
  <c r="E4129" i="1"/>
  <c r="D4129" i="1" s="1"/>
  <c r="F4129" i="1" s="1"/>
  <c r="E4130" i="1"/>
  <c r="D4130" i="1" s="1"/>
  <c r="F4130" i="1" s="1"/>
  <c r="E4131" i="1"/>
  <c r="D4131" i="1" s="1"/>
  <c r="F4131" i="1" s="1"/>
  <c r="E4132" i="1"/>
  <c r="D4132" i="1" s="1"/>
  <c r="F4132" i="1" s="1"/>
  <c r="E4133" i="1"/>
  <c r="D4133" i="1" s="1"/>
  <c r="F4133" i="1" s="1"/>
  <c r="E4134" i="1"/>
  <c r="D4134" i="1" s="1"/>
  <c r="F4134" i="1" s="1"/>
  <c r="E4135" i="1"/>
  <c r="D4135" i="1" s="1"/>
  <c r="F4135" i="1" s="1"/>
  <c r="E4136" i="1"/>
  <c r="D4136" i="1" s="1"/>
  <c r="F4136" i="1" s="1"/>
  <c r="E4137" i="1"/>
  <c r="D4137" i="1" s="1"/>
  <c r="F4137" i="1" s="1"/>
  <c r="E4138" i="1"/>
  <c r="D4138" i="1" s="1"/>
  <c r="F4138" i="1" s="1"/>
  <c r="E4139" i="1"/>
  <c r="D4139" i="1" s="1"/>
  <c r="F4139" i="1" s="1"/>
  <c r="E4140" i="1"/>
  <c r="D4140" i="1" s="1"/>
  <c r="F4140" i="1" s="1"/>
  <c r="E4141" i="1"/>
  <c r="D4141" i="1" s="1"/>
  <c r="F4141" i="1" s="1"/>
  <c r="E4142" i="1"/>
  <c r="D4142" i="1" s="1"/>
  <c r="F4142" i="1" s="1"/>
  <c r="E4143" i="1"/>
  <c r="D4143" i="1" s="1"/>
  <c r="F4143" i="1" s="1"/>
  <c r="E4144" i="1"/>
  <c r="D4144" i="1" s="1"/>
  <c r="F4144" i="1" s="1"/>
  <c r="E4145" i="1"/>
  <c r="D4145" i="1" s="1"/>
  <c r="F4145" i="1" s="1"/>
  <c r="E4146" i="1"/>
  <c r="D4146" i="1" s="1"/>
  <c r="F4146" i="1" s="1"/>
  <c r="E4147" i="1"/>
  <c r="D4147" i="1" s="1"/>
  <c r="F4147" i="1" s="1"/>
  <c r="E4148" i="1"/>
  <c r="D4148" i="1" s="1"/>
  <c r="F4148" i="1" s="1"/>
  <c r="E4149" i="1"/>
  <c r="D4149" i="1" s="1"/>
  <c r="F4149" i="1" s="1"/>
  <c r="E4150" i="1"/>
  <c r="D4150" i="1" s="1"/>
  <c r="F4150" i="1" s="1"/>
  <c r="E4151" i="1"/>
  <c r="D4151" i="1" s="1"/>
  <c r="F4151" i="1" s="1"/>
  <c r="E4152" i="1"/>
  <c r="D4152" i="1" s="1"/>
  <c r="F4152" i="1" s="1"/>
  <c r="E4153" i="1"/>
  <c r="D4153" i="1" s="1"/>
  <c r="F4153" i="1" s="1"/>
  <c r="E4154" i="1"/>
  <c r="D4154" i="1" s="1"/>
  <c r="F4154" i="1" s="1"/>
  <c r="E4155" i="1"/>
  <c r="D4155" i="1" s="1"/>
  <c r="F4155" i="1" s="1"/>
  <c r="E4156" i="1"/>
  <c r="D4156" i="1" s="1"/>
  <c r="F4156" i="1" s="1"/>
  <c r="E4157" i="1"/>
  <c r="D4157" i="1" s="1"/>
  <c r="F4157" i="1" s="1"/>
  <c r="E4158" i="1"/>
  <c r="D4158" i="1" s="1"/>
  <c r="F4158" i="1" s="1"/>
  <c r="E4159" i="1"/>
  <c r="D4159" i="1" s="1"/>
  <c r="F4159" i="1" s="1"/>
  <c r="E4160" i="1"/>
  <c r="D4160" i="1" s="1"/>
  <c r="F4160" i="1" s="1"/>
  <c r="E4161" i="1"/>
  <c r="D4161" i="1" s="1"/>
  <c r="F4161" i="1" s="1"/>
  <c r="E4162" i="1"/>
  <c r="D4162" i="1" s="1"/>
  <c r="F4162" i="1" s="1"/>
  <c r="E4163" i="1"/>
  <c r="D4163" i="1" s="1"/>
  <c r="F4163" i="1" s="1"/>
  <c r="E4164" i="1"/>
  <c r="D4164" i="1" s="1"/>
  <c r="F4164" i="1" s="1"/>
  <c r="E4165" i="1"/>
  <c r="D4165" i="1" s="1"/>
  <c r="F4165" i="1" s="1"/>
  <c r="E4166" i="1"/>
  <c r="D4166" i="1" s="1"/>
  <c r="F4166" i="1" s="1"/>
  <c r="E4167" i="1"/>
  <c r="D4167" i="1" s="1"/>
  <c r="F4167" i="1" s="1"/>
  <c r="E4168" i="1"/>
  <c r="D4168" i="1" s="1"/>
  <c r="F4168" i="1" s="1"/>
  <c r="E4169" i="1"/>
  <c r="D4169" i="1" s="1"/>
  <c r="F4169" i="1" s="1"/>
  <c r="E4170" i="1"/>
  <c r="D4170" i="1" s="1"/>
  <c r="F4170" i="1" s="1"/>
  <c r="E4171" i="1"/>
  <c r="D4171" i="1" s="1"/>
  <c r="F4171" i="1" s="1"/>
  <c r="E4172" i="1"/>
  <c r="D4172" i="1" s="1"/>
  <c r="F4172" i="1" s="1"/>
  <c r="E4173" i="1"/>
  <c r="D4173" i="1" s="1"/>
  <c r="F4173" i="1" s="1"/>
  <c r="E4174" i="1"/>
  <c r="D4174" i="1" s="1"/>
  <c r="F4174" i="1" s="1"/>
  <c r="E4175" i="1"/>
  <c r="D4175" i="1" s="1"/>
  <c r="F4175" i="1" s="1"/>
  <c r="E4176" i="1"/>
  <c r="D4176" i="1" s="1"/>
  <c r="F4176" i="1" s="1"/>
  <c r="E4177" i="1"/>
  <c r="D4177" i="1" s="1"/>
  <c r="F4177" i="1" s="1"/>
  <c r="E4178" i="1"/>
  <c r="D4178" i="1" s="1"/>
  <c r="F4178" i="1" s="1"/>
  <c r="E4179" i="1"/>
  <c r="D4179" i="1" s="1"/>
  <c r="F4179" i="1" s="1"/>
  <c r="E4180" i="1"/>
  <c r="D4180" i="1" s="1"/>
  <c r="F4180" i="1" s="1"/>
  <c r="E4181" i="1"/>
  <c r="D4181" i="1" s="1"/>
  <c r="F4181" i="1" s="1"/>
  <c r="E4182" i="1"/>
  <c r="D4182" i="1" s="1"/>
  <c r="F4182" i="1" s="1"/>
  <c r="E4183" i="1"/>
  <c r="D4183" i="1" s="1"/>
  <c r="F4183" i="1" s="1"/>
  <c r="E4184" i="1"/>
  <c r="D4184" i="1" s="1"/>
  <c r="F4184" i="1" s="1"/>
  <c r="E4185" i="1"/>
  <c r="D4185" i="1" s="1"/>
  <c r="F4185" i="1" s="1"/>
  <c r="E4186" i="1"/>
  <c r="D4186" i="1" s="1"/>
  <c r="F4186" i="1" s="1"/>
  <c r="E4187" i="1"/>
  <c r="D4187" i="1" s="1"/>
  <c r="F4187" i="1" s="1"/>
  <c r="E4188" i="1"/>
  <c r="D4188" i="1" s="1"/>
  <c r="F4188" i="1" s="1"/>
  <c r="E4189" i="1"/>
  <c r="D4189" i="1" s="1"/>
  <c r="F4189" i="1" s="1"/>
  <c r="E4190" i="1"/>
  <c r="D4190" i="1" s="1"/>
  <c r="F4190" i="1" s="1"/>
  <c r="E4191" i="1"/>
  <c r="D4191" i="1" s="1"/>
  <c r="F4191" i="1" s="1"/>
  <c r="E4192" i="1"/>
  <c r="D4192" i="1" s="1"/>
  <c r="F4192" i="1" s="1"/>
  <c r="E4193" i="1"/>
  <c r="D4193" i="1" s="1"/>
  <c r="F4193" i="1" s="1"/>
  <c r="E4194" i="1"/>
  <c r="D4194" i="1" s="1"/>
  <c r="F4194" i="1" s="1"/>
  <c r="E4195" i="1"/>
  <c r="D4195" i="1" s="1"/>
  <c r="F4195" i="1" s="1"/>
  <c r="E4196" i="1"/>
  <c r="D4196" i="1" s="1"/>
  <c r="F4196" i="1" s="1"/>
  <c r="E4197" i="1"/>
  <c r="D4197" i="1" s="1"/>
  <c r="F4197" i="1" s="1"/>
  <c r="E4198" i="1"/>
  <c r="D4198" i="1" s="1"/>
  <c r="F4198" i="1" s="1"/>
  <c r="E4199" i="1"/>
  <c r="D4199" i="1" s="1"/>
  <c r="F4199" i="1" s="1"/>
  <c r="E4200" i="1"/>
  <c r="D4200" i="1" s="1"/>
  <c r="F4200" i="1" s="1"/>
  <c r="E4201" i="1"/>
  <c r="D4201" i="1" s="1"/>
  <c r="F4201" i="1" s="1"/>
  <c r="E4202" i="1"/>
  <c r="D4202" i="1" s="1"/>
  <c r="F4202" i="1" s="1"/>
  <c r="E4203" i="1"/>
  <c r="D4203" i="1" s="1"/>
  <c r="F4203" i="1" s="1"/>
  <c r="E4204" i="1"/>
  <c r="D4204" i="1" s="1"/>
  <c r="F4204" i="1" s="1"/>
  <c r="E4205" i="1"/>
  <c r="D4205" i="1" s="1"/>
  <c r="F4205" i="1" s="1"/>
  <c r="E4206" i="1"/>
  <c r="D4206" i="1" s="1"/>
  <c r="F4206" i="1" s="1"/>
  <c r="E4207" i="1"/>
  <c r="D4207" i="1" s="1"/>
  <c r="F4207" i="1" s="1"/>
  <c r="E4208" i="1"/>
  <c r="D4208" i="1" s="1"/>
  <c r="F4208" i="1" s="1"/>
  <c r="E4209" i="1"/>
  <c r="D4209" i="1" s="1"/>
  <c r="F4209" i="1" s="1"/>
  <c r="E4210" i="1"/>
  <c r="D4210" i="1" s="1"/>
  <c r="F4210" i="1" s="1"/>
  <c r="E4211" i="1"/>
  <c r="D4211" i="1" s="1"/>
  <c r="F4211" i="1" s="1"/>
  <c r="E4212" i="1"/>
  <c r="D4212" i="1" s="1"/>
  <c r="F4212" i="1" s="1"/>
  <c r="E4213" i="1"/>
  <c r="D4213" i="1" s="1"/>
  <c r="F4213" i="1" s="1"/>
  <c r="E4214" i="1"/>
  <c r="D4214" i="1" s="1"/>
  <c r="F4214" i="1" s="1"/>
  <c r="E4215" i="1"/>
  <c r="D4215" i="1" s="1"/>
  <c r="F4215" i="1" s="1"/>
  <c r="E4216" i="1"/>
  <c r="D4216" i="1" s="1"/>
  <c r="F4216" i="1" s="1"/>
  <c r="E4217" i="1"/>
  <c r="D4217" i="1" s="1"/>
  <c r="F4217" i="1" s="1"/>
  <c r="E4218" i="1"/>
  <c r="D4218" i="1" s="1"/>
  <c r="F4218" i="1" s="1"/>
  <c r="E4219" i="1"/>
  <c r="D4219" i="1" s="1"/>
  <c r="F4219" i="1" s="1"/>
  <c r="E4220" i="1"/>
  <c r="D4220" i="1" s="1"/>
  <c r="F4220" i="1" s="1"/>
  <c r="E4221" i="1"/>
  <c r="D4221" i="1" s="1"/>
  <c r="F4221" i="1" s="1"/>
  <c r="E4222" i="1"/>
  <c r="D4222" i="1" s="1"/>
  <c r="F4222" i="1" s="1"/>
  <c r="E4223" i="1"/>
  <c r="D4223" i="1" s="1"/>
  <c r="F4223" i="1" s="1"/>
  <c r="E4224" i="1"/>
  <c r="D4224" i="1" s="1"/>
  <c r="F4224" i="1" s="1"/>
  <c r="E4225" i="1"/>
  <c r="D4225" i="1" s="1"/>
  <c r="F4225" i="1" s="1"/>
  <c r="E4226" i="1"/>
  <c r="D4226" i="1" s="1"/>
  <c r="F4226" i="1" s="1"/>
  <c r="E4227" i="1"/>
  <c r="D4227" i="1" s="1"/>
  <c r="F4227" i="1" s="1"/>
  <c r="E4228" i="1"/>
  <c r="D4228" i="1" s="1"/>
  <c r="F4228" i="1" s="1"/>
  <c r="E4229" i="1"/>
  <c r="D4229" i="1" s="1"/>
  <c r="F4229" i="1" s="1"/>
  <c r="E4230" i="1"/>
  <c r="D4230" i="1" s="1"/>
  <c r="F4230" i="1" s="1"/>
  <c r="E4231" i="1"/>
  <c r="D4231" i="1" s="1"/>
  <c r="F4231" i="1" s="1"/>
  <c r="E4232" i="1"/>
  <c r="D4232" i="1" s="1"/>
  <c r="F4232" i="1" s="1"/>
  <c r="E4233" i="1"/>
  <c r="D4233" i="1" s="1"/>
  <c r="F4233" i="1" s="1"/>
  <c r="E4234" i="1"/>
  <c r="D4234" i="1" s="1"/>
  <c r="F4234" i="1" s="1"/>
  <c r="E4235" i="1"/>
  <c r="D4235" i="1" s="1"/>
  <c r="F4235" i="1" s="1"/>
  <c r="E4236" i="1"/>
  <c r="D4236" i="1" s="1"/>
  <c r="F4236" i="1" s="1"/>
  <c r="E4237" i="1"/>
  <c r="D4237" i="1" s="1"/>
  <c r="F4237" i="1" s="1"/>
  <c r="E4238" i="1"/>
  <c r="D4238" i="1" s="1"/>
  <c r="F4238" i="1" s="1"/>
  <c r="E4239" i="1"/>
  <c r="D4239" i="1" s="1"/>
  <c r="F4239" i="1" s="1"/>
  <c r="E4240" i="1"/>
  <c r="D4240" i="1" s="1"/>
  <c r="F4240" i="1" s="1"/>
  <c r="E4241" i="1"/>
  <c r="D4241" i="1" s="1"/>
  <c r="F4241" i="1" s="1"/>
  <c r="E4242" i="1"/>
  <c r="D4242" i="1" s="1"/>
  <c r="F4242" i="1" s="1"/>
  <c r="E4243" i="1"/>
  <c r="D4243" i="1" s="1"/>
  <c r="F4243" i="1" s="1"/>
  <c r="E4244" i="1"/>
  <c r="D4244" i="1" s="1"/>
  <c r="F4244" i="1" s="1"/>
  <c r="E4245" i="1"/>
  <c r="D4245" i="1" s="1"/>
  <c r="F4245" i="1" s="1"/>
  <c r="E4246" i="1"/>
  <c r="D4246" i="1" s="1"/>
  <c r="F4246" i="1" s="1"/>
  <c r="E4247" i="1"/>
  <c r="D4247" i="1" s="1"/>
  <c r="F4247" i="1" s="1"/>
  <c r="E4248" i="1"/>
  <c r="D4248" i="1" s="1"/>
  <c r="F4248" i="1" s="1"/>
  <c r="E4249" i="1"/>
  <c r="D4249" i="1" s="1"/>
  <c r="F4249" i="1" s="1"/>
  <c r="E4250" i="1"/>
  <c r="D4250" i="1" s="1"/>
  <c r="F4250" i="1" s="1"/>
  <c r="E4251" i="1"/>
  <c r="D4251" i="1" s="1"/>
  <c r="F4251" i="1" s="1"/>
  <c r="E4252" i="1"/>
  <c r="D4252" i="1" s="1"/>
  <c r="F4252" i="1" s="1"/>
  <c r="E4253" i="1"/>
  <c r="D4253" i="1" s="1"/>
  <c r="F4253" i="1" s="1"/>
  <c r="E4254" i="1"/>
  <c r="D4254" i="1" s="1"/>
  <c r="F4254" i="1" s="1"/>
  <c r="E4255" i="1"/>
  <c r="D4255" i="1" s="1"/>
  <c r="F4255" i="1" s="1"/>
  <c r="E4256" i="1"/>
  <c r="D4256" i="1" s="1"/>
  <c r="F4256" i="1" s="1"/>
  <c r="E4257" i="1"/>
  <c r="D4257" i="1" s="1"/>
  <c r="F4257" i="1" s="1"/>
  <c r="E4258" i="1"/>
  <c r="D4258" i="1" s="1"/>
  <c r="F4258" i="1" s="1"/>
  <c r="E4259" i="1"/>
  <c r="D4259" i="1" s="1"/>
  <c r="F4259" i="1" s="1"/>
  <c r="E4260" i="1"/>
  <c r="D4260" i="1" s="1"/>
  <c r="F4260" i="1" s="1"/>
  <c r="E4261" i="1"/>
  <c r="D4261" i="1" s="1"/>
  <c r="F4261" i="1" s="1"/>
  <c r="E4262" i="1"/>
  <c r="D4262" i="1" s="1"/>
  <c r="F4262" i="1" s="1"/>
  <c r="E4263" i="1"/>
  <c r="D4263" i="1" s="1"/>
  <c r="F4263" i="1" s="1"/>
  <c r="E4264" i="1"/>
  <c r="D4264" i="1" s="1"/>
  <c r="F4264" i="1" s="1"/>
  <c r="E4265" i="1"/>
  <c r="D4265" i="1" s="1"/>
  <c r="F4265" i="1" s="1"/>
  <c r="E4266" i="1"/>
  <c r="D4266" i="1" s="1"/>
  <c r="F4266" i="1" s="1"/>
  <c r="E4267" i="1"/>
  <c r="D4267" i="1" s="1"/>
  <c r="F4267" i="1" s="1"/>
  <c r="E4268" i="1"/>
  <c r="D4268" i="1" s="1"/>
  <c r="F4268" i="1" s="1"/>
  <c r="E4269" i="1"/>
  <c r="D4269" i="1" s="1"/>
  <c r="F4269" i="1" s="1"/>
  <c r="E4270" i="1"/>
  <c r="D4270" i="1" s="1"/>
  <c r="F4270" i="1" s="1"/>
  <c r="E4271" i="1"/>
  <c r="D4271" i="1" s="1"/>
  <c r="F4271" i="1" s="1"/>
  <c r="E4272" i="1"/>
  <c r="D4272" i="1" s="1"/>
  <c r="F4272" i="1" s="1"/>
  <c r="E4273" i="1"/>
  <c r="D4273" i="1" s="1"/>
  <c r="F4273" i="1" s="1"/>
  <c r="E4274" i="1"/>
  <c r="D4274" i="1" s="1"/>
  <c r="F4274" i="1" s="1"/>
  <c r="E4275" i="1"/>
  <c r="D4275" i="1" s="1"/>
  <c r="F4275" i="1" s="1"/>
  <c r="E4276" i="1"/>
  <c r="D4276" i="1" s="1"/>
  <c r="F4276" i="1" s="1"/>
  <c r="E4277" i="1"/>
  <c r="D4277" i="1" s="1"/>
  <c r="F4277" i="1" s="1"/>
  <c r="E4278" i="1"/>
  <c r="D4278" i="1" s="1"/>
  <c r="F4278" i="1" s="1"/>
  <c r="E4279" i="1"/>
  <c r="D4279" i="1" s="1"/>
  <c r="F4279" i="1" s="1"/>
  <c r="E4280" i="1"/>
  <c r="D4280" i="1" s="1"/>
  <c r="F4280" i="1" s="1"/>
  <c r="E4281" i="1"/>
  <c r="D4281" i="1" s="1"/>
  <c r="F4281" i="1" s="1"/>
  <c r="E4282" i="1"/>
  <c r="D4282" i="1" s="1"/>
  <c r="F4282" i="1" s="1"/>
  <c r="E4283" i="1"/>
  <c r="D4283" i="1" s="1"/>
  <c r="F4283" i="1" s="1"/>
  <c r="E4284" i="1"/>
  <c r="D4284" i="1" s="1"/>
  <c r="F4284" i="1" s="1"/>
  <c r="E4285" i="1"/>
  <c r="D4285" i="1" s="1"/>
  <c r="F4285" i="1" s="1"/>
  <c r="E4286" i="1"/>
  <c r="D4286" i="1" s="1"/>
  <c r="F4286" i="1" s="1"/>
  <c r="E4287" i="1"/>
  <c r="D4287" i="1" s="1"/>
  <c r="F4287" i="1" s="1"/>
  <c r="E4288" i="1"/>
  <c r="D4288" i="1" s="1"/>
  <c r="F4288" i="1" s="1"/>
  <c r="E4289" i="1"/>
  <c r="D4289" i="1" s="1"/>
  <c r="F4289" i="1" s="1"/>
  <c r="E4290" i="1"/>
  <c r="D4290" i="1" s="1"/>
  <c r="F4290" i="1" s="1"/>
  <c r="E4291" i="1"/>
  <c r="D4291" i="1" s="1"/>
  <c r="F4291" i="1" s="1"/>
  <c r="E4292" i="1"/>
  <c r="D4292" i="1" s="1"/>
  <c r="F4292" i="1" s="1"/>
  <c r="E4293" i="1"/>
  <c r="D4293" i="1" s="1"/>
  <c r="F4293" i="1" s="1"/>
  <c r="E4294" i="1"/>
  <c r="D4294" i="1" s="1"/>
  <c r="F4294" i="1" s="1"/>
  <c r="E4295" i="1"/>
  <c r="D4295" i="1" s="1"/>
  <c r="F4295" i="1" s="1"/>
  <c r="E4296" i="1"/>
  <c r="D4296" i="1" s="1"/>
  <c r="F4296" i="1" s="1"/>
  <c r="E4297" i="1"/>
  <c r="D4297" i="1" s="1"/>
  <c r="F4297" i="1" s="1"/>
  <c r="E4298" i="1"/>
  <c r="D4298" i="1" s="1"/>
  <c r="F4298" i="1" s="1"/>
  <c r="E4299" i="1"/>
  <c r="D4299" i="1" s="1"/>
  <c r="F4299" i="1" s="1"/>
  <c r="E4300" i="1"/>
  <c r="D4300" i="1" s="1"/>
  <c r="F4300" i="1" s="1"/>
  <c r="E4301" i="1"/>
  <c r="D4301" i="1" s="1"/>
  <c r="F4301" i="1" s="1"/>
  <c r="E4302" i="1"/>
  <c r="D4302" i="1" s="1"/>
  <c r="F4302" i="1" s="1"/>
  <c r="E4303" i="1"/>
  <c r="D4303" i="1" s="1"/>
  <c r="F4303" i="1" s="1"/>
  <c r="E4304" i="1"/>
  <c r="D4304" i="1" s="1"/>
  <c r="F4304" i="1" s="1"/>
  <c r="E4305" i="1"/>
  <c r="D4305" i="1" s="1"/>
  <c r="F4305" i="1" s="1"/>
  <c r="E4306" i="1"/>
  <c r="D4306" i="1" s="1"/>
  <c r="F4306" i="1" s="1"/>
  <c r="E4307" i="1"/>
  <c r="D4307" i="1" s="1"/>
  <c r="F4307" i="1" s="1"/>
  <c r="E4308" i="1"/>
  <c r="D4308" i="1" s="1"/>
  <c r="F4308" i="1" s="1"/>
  <c r="E4309" i="1"/>
  <c r="D4309" i="1" s="1"/>
  <c r="F4309" i="1" s="1"/>
  <c r="E4310" i="1"/>
  <c r="D4310" i="1" s="1"/>
  <c r="F4310" i="1" s="1"/>
  <c r="E4311" i="1"/>
  <c r="D4311" i="1" s="1"/>
  <c r="F4311" i="1" s="1"/>
  <c r="E4312" i="1"/>
  <c r="D4312" i="1" s="1"/>
  <c r="F4312" i="1" s="1"/>
  <c r="E4313" i="1"/>
  <c r="D4313" i="1" s="1"/>
  <c r="F4313" i="1" s="1"/>
  <c r="E4314" i="1"/>
  <c r="D4314" i="1" s="1"/>
  <c r="F4314" i="1" s="1"/>
  <c r="E4315" i="1"/>
  <c r="D4315" i="1" s="1"/>
  <c r="F4315" i="1" s="1"/>
  <c r="E4316" i="1"/>
  <c r="D4316" i="1" s="1"/>
  <c r="F4316" i="1" s="1"/>
  <c r="E4317" i="1"/>
  <c r="D4317" i="1" s="1"/>
  <c r="F4317" i="1" s="1"/>
  <c r="E4318" i="1"/>
  <c r="D4318" i="1" s="1"/>
  <c r="F4318" i="1" s="1"/>
  <c r="E4319" i="1"/>
  <c r="D4319" i="1" s="1"/>
  <c r="F4319" i="1" s="1"/>
  <c r="E4320" i="1"/>
  <c r="D4320" i="1" s="1"/>
  <c r="F4320" i="1" s="1"/>
  <c r="E4321" i="1"/>
  <c r="D4321" i="1" s="1"/>
  <c r="F4321" i="1" s="1"/>
  <c r="E4322" i="1"/>
  <c r="D4322" i="1" s="1"/>
  <c r="F4322" i="1" s="1"/>
  <c r="E4323" i="1"/>
  <c r="D4323" i="1" s="1"/>
  <c r="F4323" i="1" s="1"/>
  <c r="E4324" i="1"/>
  <c r="D4324" i="1" s="1"/>
  <c r="F4324" i="1" s="1"/>
  <c r="E4325" i="1"/>
  <c r="D4325" i="1" s="1"/>
  <c r="F4325" i="1" s="1"/>
  <c r="E4326" i="1"/>
  <c r="D4326" i="1" s="1"/>
  <c r="F4326" i="1" s="1"/>
  <c r="E4327" i="1"/>
  <c r="D4327" i="1" s="1"/>
  <c r="F4327" i="1" s="1"/>
  <c r="E4328" i="1"/>
  <c r="D4328" i="1" s="1"/>
  <c r="F4328" i="1" s="1"/>
  <c r="E4329" i="1"/>
  <c r="D4329" i="1" s="1"/>
  <c r="F4329" i="1" s="1"/>
  <c r="E4330" i="1"/>
  <c r="D4330" i="1" s="1"/>
  <c r="F4330" i="1" s="1"/>
  <c r="E4331" i="1"/>
  <c r="D4331" i="1" s="1"/>
  <c r="F4331" i="1" s="1"/>
  <c r="E4332" i="1"/>
  <c r="D4332" i="1" s="1"/>
  <c r="F4332" i="1" s="1"/>
  <c r="E4333" i="1"/>
  <c r="D4333" i="1" s="1"/>
  <c r="F4333" i="1" s="1"/>
  <c r="E4334" i="1"/>
  <c r="D4334" i="1" s="1"/>
  <c r="F4334" i="1" s="1"/>
  <c r="E4335" i="1"/>
  <c r="D4335" i="1" s="1"/>
  <c r="F4335" i="1" s="1"/>
  <c r="E4336" i="1"/>
  <c r="D4336" i="1" s="1"/>
  <c r="F4336" i="1" s="1"/>
  <c r="E4337" i="1"/>
  <c r="D4337" i="1" s="1"/>
  <c r="F4337" i="1" s="1"/>
  <c r="E4338" i="1"/>
  <c r="D4338" i="1" s="1"/>
  <c r="F4338" i="1" s="1"/>
  <c r="E4339" i="1"/>
  <c r="D4339" i="1" s="1"/>
  <c r="F4339" i="1" s="1"/>
  <c r="E4340" i="1"/>
  <c r="D4340" i="1" s="1"/>
  <c r="F4340" i="1" s="1"/>
  <c r="E4341" i="1"/>
  <c r="D4341" i="1" s="1"/>
  <c r="F4341" i="1" s="1"/>
  <c r="E4342" i="1"/>
  <c r="D4342" i="1" s="1"/>
  <c r="F4342" i="1" s="1"/>
  <c r="E4343" i="1"/>
  <c r="D4343" i="1" s="1"/>
  <c r="F4343" i="1" s="1"/>
  <c r="E4344" i="1"/>
  <c r="D4344" i="1" s="1"/>
  <c r="F4344" i="1" s="1"/>
  <c r="E4345" i="1"/>
  <c r="D4345" i="1" s="1"/>
  <c r="F4345" i="1" s="1"/>
  <c r="E4346" i="1"/>
  <c r="D4346" i="1" s="1"/>
  <c r="F4346" i="1" s="1"/>
  <c r="E4347" i="1"/>
  <c r="D4347" i="1" s="1"/>
  <c r="F4347" i="1" s="1"/>
  <c r="E4348" i="1"/>
  <c r="D4348" i="1" s="1"/>
  <c r="F4348" i="1" s="1"/>
  <c r="E4349" i="1"/>
  <c r="D4349" i="1" s="1"/>
  <c r="F4349" i="1" s="1"/>
  <c r="E4350" i="1"/>
  <c r="D4350" i="1" s="1"/>
  <c r="F4350" i="1" s="1"/>
  <c r="E4351" i="1"/>
  <c r="D4351" i="1" s="1"/>
  <c r="F4351" i="1" s="1"/>
  <c r="E4352" i="1"/>
  <c r="D4352" i="1" s="1"/>
  <c r="F4352" i="1" s="1"/>
  <c r="E4353" i="1"/>
  <c r="D4353" i="1" s="1"/>
  <c r="F4353" i="1" s="1"/>
  <c r="E4354" i="1"/>
  <c r="D4354" i="1" s="1"/>
  <c r="F4354" i="1" s="1"/>
  <c r="E4355" i="1"/>
  <c r="D4355" i="1" s="1"/>
  <c r="F4355" i="1" s="1"/>
  <c r="E4356" i="1"/>
  <c r="D4356" i="1" s="1"/>
  <c r="F4356" i="1" s="1"/>
  <c r="E4357" i="1"/>
  <c r="D4357" i="1" s="1"/>
  <c r="F4357" i="1" s="1"/>
  <c r="E4358" i="1"/>
  <c r="D4358" i="1" s="1"/>
  <c r="F4358" i="1" s="1"/>
  <c r="E4359" i="1"/>
  <c r="D4359" i="1" s="1"/>
  <c r="F4359" i="1" s="1"/>
  <c r="E4360" i="1"/>
  <c r="D4360" i="1" s="1"/>
  <c r="F4360" i="1" s="1"/>
  <c r="E4361" i="1"/>
  <c r="D4361" i="1" s="1"/>
  <c r="F4361" i="1" s="1"/>
  <c r="E4362" i="1"/>
  <c r="D4362" i="1" s="1"/>
  <c r="F4362" i="1" s="1"/>
  <c r="E4363" i="1"/>
  <c r="D4363" i="1" s="1"/>
  <c r="F4363" i="1" s="1"/>
  <c r="E4364" i="1"/>
  <c r="D4364" i="1" s="1"/>
  <c r="F4364" i="1" s="1"/>
  <c r="E4365" i="1"/>
  <c r="D4365" i="1" s="1"/>
  <c r="F4365" i="1" s="1"/>
  <c r="E4366" i="1"/>
  <c r="D4366" i="1" s="1"/>
  <c r="F4366" i="1" s="1"/>
  <c r="E4367" i="1"/>
  <c r="D4367" i="1" s="1"/>
  <c r="F4367" i="1" s="1"/>
  <c r="E4368" i="1"/>
  <c r="D4368" i="1" s="1"/>
  <c r="F4368" i="1" s="1"/>
  <c r="E4369" i="1"/>
  <c r="D4369" i="1" s="1"/>
  <c r="F4369" i="1" s="1"/>
  <c r="E4370" i="1"/>
  <c r="D4370" i="1" s="1"/>
  <c r="F4370" i="1" s="1"/>
  <c r="E4371" i="1"/>
  <c r="D4371" i="1" s="1"/>
  <c r="F4371" i="1" s="1"/>
  <c r="E4372" i="1"/>
  <c r="D4372" i="1" s="1"/>
  <c r="F4372" i="1" s="1"/>
  <c r="E4373" i="1"/>
  <c r="D4373" i="1" s="1"/>
  <c r="F4373" i="1" s="1"/>
  <c r="E4374" i="1"/>
  <c r="D4374" i="1" s="1"/>
  <c r="F4374" i="1" s="1"/>
  <c r="E4375" i="1"/>
  <c r="D4375" i="1" s="1"/>
  <c r="F4375" i="1" s="1"/>
  <c r="E4376" i="1"/>
  <c r="D4376" i="1" s="1"/>
  <c r="F4376" i="1" s="1"/>
  <c r="E4377" i="1"/>
  <c r="D4377" i="1" s="1"/>
  <c r="F4377" i="1" s="1"/>
  <c r="E4378" i="1"/>
  <c r="D4378" i="1" s="1"/>
  <c r="F4378" i="1" s="1"/>
  <c r="E4379" i="1"/>
  <c r="D4379" i="1" s="1"/>
  <c r="F4379" i="1" s="1"/>
  <c r="E4380" i="1"/>
  <c r="D4380" i="1" s="1"/>
  <c r="F4380" i="1" s="1"/>
  <c r="E4381" i="1"/>
  <c r="D4381" i="1" s="1"/>
  <c r="F4381" i="1" s="1"/>
  <c r="E4382" i="1"/>
  <c r="D4382" i="1" s="1"/>
  <c r="F4382" i="1" s="1"/>
  <c r="E4383" i="1"/>
  <c r="D4383" i="1" s="1"/>
  <c r="F4383" i="1" s="1"/>
  <c r="E4384" i="1"/>
  <c r="D4384" i="1" s="1"/>
  <c r="F4384" i="1" s="1"/>
  <c r="E4385" i="1"/>
  <c r="D4385" i="1" s="1"/>
  <c r="F4385" i="1" s="1"/>
  <c r="E4386" i="1"/>
  <c r="D4386" i="1" s="1"/>
  <c r="F4386" i="1" s="1"/>
  <c r="E4387" i="1"/>
  <c r="D4387" i="1" s="1"/>
  <c r="F4387" i="1" s="1"/>
  <c r="E4388" i="1"/>
  <c r="D4388" i="1" s="1"/>
  <c r="F4388" i="1" s="1"/>
  <c r="E4389" i="1"/>
  <c r="D4389" i="1" s="1"/>
  <c r="F4389" i="1" s="1"/>
  <c r="E4390" i="1"/>
  <c r="D4390" i="1" s="1"/>
  <c r="F4390" i="1" s="1"/>
  <c r="E4391" i="1"/>
  <c r="D4391" i="1" s="1"/>
  <c r="F4391" i="1" s="1"/>
  <c r="E4392" i="1"/>
  <c r="D4392" i="1" s="1"/>
  <c r="F4392" i="1" s="1"/>
  <c r="E4393" i="1"/>
  <c r="D4393" i="1" s="1"/>
  <c r="F4393" i="1" s="1"/>
  <c r="E4394" i="1"/>
  <c r="D4394" i="1" s="1"/>
  <c r="F4394" i="1" s="1"/>
  <c r="E4395" i="1"/>
  <c r="D4395" i="1" s="1"/>
  <c r="F4395" i="1" s="1"/>
  <c r="E4396" i="1"/>
  <c r="D4396" i="1" s="1"/>
  <c r="F4396" i="1" s="1"/>
  <c r="E4397" i="1"/>
  <c r="D4397" i="1" s="1"/>
  <c r="F4397" i="1" s="1"/>
  <c r="E4398" i="1"/>
  <c r="D4398" i="1" s="1"/>
  <c r="F4398" i="1" s="1"/>
  <c r="E4399" i="1"/>
  <c r="D4399" i="1" s="1"/>
  <c r="F4399" i="1" s="1"/>
  <c r="E4400" i="1"/>
  <c r="D4400" i="1" s="1"/>
  <c r="F4400" i="1" s="1"/>
  <c r="E4401" i="1"/>
  <c r="D4401" i="1" s="1"/>
  <c r="F4401" i="1" s="1"/>
  <c r="E4402" i="1"/>
  <c r="D4402" i="1" s="1"/>
  <c r="F4402" i="1" s="1"/>
  <c r="E4403" i="1"/>
  <c r="D4403" i="1" s="1"/>
  <c r="F4403" i="1" s="1"/>
  <c r="E4404" i="1"/>
  <c r="D4404" i="1" s="1"/>
  <c r="F4404" i="1" s="1"/>
  <c r="E4405" i="1"/>
  <c r="D4405" i="1" s="1"/>
  <c r="F4405" i="1" s="1"/>
  <c r="E4406" i="1"/>
  <c r="D4406" i="1" s="1"/>
  <c r="F4406" i="1" s="1"/>
  <c r="E4407" i="1"/>
  <c r="D4407" i="1" s="1"/>
  <c r="F4407" i="1" s="1"/>
  <c r="E4408" i="1"/>
  <c r="D4408" i="1" s="1"/>
  <c r="F4408" i="1" s="1"/>
  <c r="E4409" i="1"/>
  <c r="D4409" i="1" s="1"/>
  <c r="F4409" i="1" s="1"/>
  <c r="E4410" i="1"/>
  <c r="D4410" i="1" s="1"/>
  <c r="F4410" i="1" s="1"/>
  <c r="E4411" i="1"/>
  <c r="D4411" i="1" s="1"/>
  <c r="F4411" i="1" s="1"/>
  <c r="E4412" i="1"/>
  <c r="D4412" i="1" s="1"/>
  <c r="F4412" i="1" s="1"/>
  <c r="E4413" i="1"/>
  <c r="D4413" i="1" s="1"/>
  <c r="F4413" i="1" s="1"/>
  <c r="E4414" i="1"/>
  <c r="D4414" i="1" s="1"/>
  <c r="F4414" i="1" s="1"/>
  <c r="E4415" i="1"/>
  <c r="D4415" i="1" s="1"/>
  <c r="F4415" i="1" s="1"/>
  <c r="E4416" i="1"/>
  <c r="D4416" i="1" s="1"/>
  <c r="F4416" i="1" s="1"/>
  <c r="E4417" i="1"/>
  <c r="D4417" i="1" s="1"/>
  <c r="F4417" i="1" s="1"/>
  <c r="E4418" i="1"/>
  <c r="D4418" i="1" s="1"/>
  <c r="F4418" i="1" s="1"/>
  <c r="E4419" i="1"/>
  <c r="D4419" i="1" s="1"/>
  <c r="F4419" i="1" s="1"/>
  <c r="E4420" i="1"/>
  <c r="D4420" i="1" s="1"/>
  <c r="F4420" i="1" s="1"/>
  <c r="E4421" i="1"/>
  <c r="D4421" i="1" s="1"/>
  <c r="F4421" i="1" s="1"/>
  <c r="E4422" i="1"/>
  <c r="D4422" i="1" s="1"/>
  <c r="F4422" i="1" s="1"/>
  <c r="E4423" i="1"/>
  <c r="D4423" i="1" s="1"/>
  <c r="F4423" i="1" s="1"/>
  <c r="E4424" i="1"/>
  <c r="D4424" i="1" s="1"/>
  <c r="F4424" i="1" s="1"/>
  <c r="E4425" i="1"/>
  <c r="D4425" i="1" s="1"/>
  <c r="F4425" i="1" s="1"/>
  <c r="E4426" i="1"/>
  <c r="D4426" i="1" s="1"/>
  <c r="F4426" i="1" s="1"/>
  <c r="E4427" i="1"/>
  <c r="D4427" i="1" s="1"/>
  <c r="F4427" i="1" s="1"/>
  <c r="E4428" i="1"/>
  <c r="D4428" i="1" s="1"/>
  <c r="F4428" i="1" s="1"/>
  <c r="E4429" i="1"/>
  <c r="D4429" i="1" s="1"/>
  <c r="F4429" i="1" s="1"/>
  <c r="E4430" i="1"/>
  <c r="D4430" i="1" s="1"/>
  <c r="F4430" i="1" s="1"/>
  <c r="E4431" i="1"/>
  <c r="D4431" i="1" s="1"/>
  <c r="F4431" i="1" s="1"/>
  <c r="E4432" i="1"/>
  <c r="D4432" i="1" s="1"/>
  <c r="F4432" i="1" s="1"/>
  <c r="E4433" i="1"/>
  <c r="D4433" i="1" s="1"/>
  <c r="F4433" i="1" s="1"/>
  <c r="E4434" i="1"/>
  <c r="D4434" i="1" s="1"/>
  <c r="F4434" i="1" s="1"/>
  <c r="E4435" i="1"/>
  <c r="D4435" i="1" s="1"/>
  <c r="F4435" i="1" s="1"/>
  <c r="E4436" i="1"/>
  <c r="D4436" i="1" s="1"/>
  <c r="F4436" i="1" s="1"/>
  <c r="E4437" i="1"/>
  <c r="D4437" i="1" s="1"/>
  <c r="F4437" i="1" s="1"/>
  <c r="E4438" i="1"/>
  <c r="D4438" i="1" s="1"/>
  <c r="F4438" i="1" s="1"/>
  <c r="E4439" i="1"/>
  <c r="D4439" i="1" s="1"/>
  <c r="F4439" i="1" s="1"/>
  <c r="E4440" i="1"/>
  <c r="D4440" i="1" s="1"/>
  <c r="F4440" i="1" s="1"/>
  <c r="E4441" i="1"/>
  <c r="D4441" i="1" s="1"/>
  <c r="F4441" i="1" s="1"/>
  <c r="E4442" i="1"/>
  <c r="D4442" i="1" s="1"/>
  <c r="F4442" i="1" s="1"/>
  <c r="E4443" i="1"/>
  <c r="D4443" i="1" s="1"/>
  <c r="F4443" i="1" s="1"/>
  <c r="E4444" i="1"/>
  <c r="D4444" i="1" s="1"/>
  <c r="F4444" i="1" s="1"/>
  <c r="E4445" i="1"/>
  <c r="D4445" i="1" s="1"/>
  <c r="F4445" i="1" s="1"/>
  <c r="E4446" i="1"/>
  <c r="D4446" i="1" s="1"/>
  <c r="F4446" i="1" s="1"/>
  <c r="E4447" i="1"/>
  <c r="D4447" i="1" s="1"/>
  <c r="F4447" i="1" s="1"/>
  <c r="E4448" i="1"/>
  <c r="D4448" i="1" s="1"/>
  <c r="F4448" i="1" s="1"/>
  <c r="E4449" i="1"/>
  <c r="D4449" i="1" s="1"/>
  <c r="F4449" i="1" s="1"/>
  <c r="E4450" i="1"/>
  <c r="D4450" i="1" s="1"/>
  <c r="F4450" i="1" s="1"/>
  <c r="E4451" i="1"/>
  <c r="D4451" i="1" s="1"/>
  <c r="F4451" i="1" s="1"/>
  <c r="E4452" i="1"/>
  <c r="D4452" i="1" s="1"/>
  <c r="F4452" i="1" s="1"/>
  <c r="E4453" i="1"/>
  <c r="D4453" i="1" s="1"/>
  <c r="F4453" i="1" s="1"/>
  <c r="E4454" i="1"/>
  <c r="D4454" i="1" s="1"/>
  <c r="F4454" i="1" s="1"/>
  <c r="E4455" i="1"/>
  <c r="D4455" i="1" s="1"/>
  <c r="F4455" i="1" s="1"/>
  <c r="E4456" i="1"/>
  <c r="D4456" i="1" s="1"/>
  <c r="F4456" i="1" s="1"/>
  <c r="E4457" i="1"/>
  <c r="D4457" i="1" s="1"/>
  <c r="F4457" i="1" s="1"/>
  <c r="E4458" i="1"/>
  <c r="D4458" i="1" s="1"/>
  <c r="F4458" i="1" s="1"/>
  <c r="E4459" i="1"/>
  <c r="D4459" i="1" s="1"/>
  <c r="F4459" i="1" s="1"/>
  <c r="E4460" i="1"/>
  <c r="D4460" i="1" s="1"/>
  <c r="F4460" i="1" s="1"/>
  <c r="E4461" i="1"/>
  <c r="D4461" i="1" s="1"/>
  <c r="F4461" i="1" s="1"/>
  <c r="E4462" i="1"/>
  <c r="D4462" i="1" s="1"/>
  <c r="F4462" i="1" s="1"/>
  <c r="E4463" i="1"/>
  <c r="D4463" i="1" s="1"/>
  <c r="F4463" i="1" s="1"/>
  <c r="E4464" i="1"/>
  <c r="D4464" i="1" s="1"/>
  <c r="F4464" i="1" s="1"/>
  <c r="E4465" i="1"/>
  <c r="D4465" i="1" s="1"/>
  <c r="F4465" i="1" s="1"/>
  <c r="E4466" i="1"/>
  <c r="D4466" i="1" s="1"/>
  <c r="F4466" i="1" s="1"/>
  <c r="E4467" i="1"/>
  <c r="D4467" i="1" s="1"/>
  <c r="F4467" i="1" s="1"/>
  <c r="E4468" i="1"/>
  <c r="D4468" i="1" s="1"/>
  <c r="F4468" i="1" s="1"/>
  <c r="E4469" i="1"/>
  <c r="D4469" i="1" s="1"/>
  <c r="F4469" i="1" s="1"/>
  <c r="E4470" i="1"/>
  <c r="D4470" i="1" s="1"/>
  <c r="F4470" i="1" s="1"/>
  <c r="E4471" i="1"/>
  <c r="D4471" i="1" s="1"/>
  <c r="F4471" i="1" s="1"/>
  <c r="E4472" i="1"/>
  <c r="D4472" i="1" s="1"/>
  <c r="F4472" i="1" s="1"/>
  <c r="E4473" i="1"/>
  <c r="D4473" i="1" s="1"/>
  <c r="F4473" i="1" s="1"/>
  <c r="E4474" i="1"/>
  <c r="D4474" i="1" s="1"/>
  <c r="F4474" i="1" s="1"/>
  <c r="E4475" i="1"/>
  <c r="D4475" i="1" s="1"/>
  <c r="F4475" i="1" s="1"/>
  <c r="E4476" i="1"/>
  <c r="D4476" i="1" s="1"/>
  <c r="F4476" i="1" s="1"/>
  <c r="E4477" i="1"/>
  <c r="D4477" i="1" s="1"/>
  <c r="F4477" i="1" s="1"/>
  <c r="E4478" i="1"/>
  <c r="D4478" i="1" s="1"/>
  <c r="F4478" i="1" s="1"/>
  <c r="E4479" i="1"/>
  <c r="D4479" i="1" s="1"/>
  <c r="F4479" i="1" s="1"/>
  <c r="E4480" i="1"/>
  <c r="D4480" i="1" s="1"/>
  <c r="F4480" i="1" s="1"/>
  <c r="E4481" i="1"/>
  <c r="D4481" i="1" s="1"/>
  <c r="F4481" i="1" s="1"/>
  <c r="E4482" i="1"/>
  <c r="D4482" i="1" s="1"/>
  <c r="F4482" i="1" s="1"/>
  <c r="E4483" i="1"/>
  <c r="D4483" i="1" s="1"/>
  <c r="F4483" i="1" s="1"/>
  <c r="E4484" i="1"/>
  <c r="D4484" i="1" s="1"/>
  <c r="F4484" i="1" s="1"/>
  <c r="E4485" i="1"/>
  <c r="D4485" i="1" s="1"/>
  <c r="F4485" i="1" s="1"/>
  <c r="E4486" i="1"/>
  <c r="D4486" i="1" s="1"/>
  <c r="F4486" i="1" s="1"/>
  <c r="E4487" i="1"/>
  <c r="D4487" i="1" s="1"/>
  <c r="F4487" i="1" s="1"/>
  <c r="E4488" i="1"/>
  <c r="D4488" i="1" s="1"/>
  <c r="F4488" i="1" s="1"/>
  <c r="E4489" i="1"/>
  <c r="D4489" i="1" s="1"/>
  <c r="F4489" i="1" s="1"/>
  <c r="E4490" i="1"/>
  <c r="D4490" i="1" s="1"/>
  <c r="F4490" i="1" s="1"/>
  <c r="E4491" i="1"/>
  <c r="D4491" i="1" s="1"/>
  <c r="F4491" i="1" s="1"/>
  <c r="E4492" i="1"/>
  <c r="D4492" i="1" s="1"/>
  <c r="F4492" i="1" s="1"/>
  <c r="E4493" i="1"/>
  <c r="D4493" i="1" s="1"/>
  <c r="F4493" i="1" s="1"/>
  <c r="E4494" i="1"/>
  <c r="D4494" i="1" s="1"/>
  <c r="F4494" i="1" s="1"/>
  <c r="E4495" i="1"/>
  <c r="D4495" i="1" s="1"/>
  <c r="F4495" i="1" s="1"/>
  <c r="E4496" i="1"/>
  <c r="D4496" i="1" s="1"/>
  <c r="F4496" i="1" s="1"/>
  <c r="E4497" i="1"/>
  <c r="D4497" i="1" s="1"/>
  <c r="F4497" i="1" s="1"/>
  <c r="E4498" i="1"/>
  <c r="D4498" i="1" s="1"/>
  <c r="F4498" i="1" s="1"/>
  <c r="E4499" i="1"/>
  <c r="D4499" i="1" s="1"/>
  <c r="F4499" i="1" s="1"/>
  <c r="E4500" i="1"/>
  <c r="D4500" i="1" s="1"/>
  <c r="F4500" i="1" s="1"/>
  <c r="E4501" i="1"/>
  <c r="D4501" i="1" s="1"/>
  <c r="F4501" i="1" s="1"/>
  <c r="E4502" i="1"/>
  <c r="D4502" i="1" s="1"/>
  <c r="F4502" i="1" s="1"/>
  <c r="E4503" i="1"/>
  <c r="D4503" i="1" s="1"/>
  <c r="F4503" i="1" s="1"/>
  <c r="E4504" i="1"/>
  <c r="D4504" i="1" s="1"/>
  <c r="F4504" i="1" s="1"/>
  <c r="E4505" i="1"/>
  <c r="D4505" i="1" s="1"/>
  <c r="F4505" i="1" s="1"/>
  <c r="E4506" i="1"/>
  <c r="D4506" i="1" s="1"/>
  <c r="F4506" i="1" s="1"/>
  <c r="E4507" i="1"/>
  <c r="D4507" i="1" s="1"/>
  <c r="F4507" i="1" s="1"/>
  <c r="E4508" i="1"/>
  <c r="D4508" i="1" s="1"/>
  <c r="F4508" i="1" s="1"/>
  <c r="E4509" i="1"/>
  <c r="D4509" i="1" s="1"/>
  <c r="F4509" i="1" s="1"/>
  <c r="E4510" i="1"/>
  <c r="D4510" i="1" s="1"/>
  <c r="F4510" i="1" s="1"/>
  <c r="E4511" i="1"/>
  <c r="D4511" i="1" s="1"/>
  <c r="F4511" i="1" s="1"/>
  <c r="E4512" i="1"/>
  <c r="D4512" i="1" s="1"/>
  <c r="F4512" i="1" s="1"/>
  <c r="E4513" i="1"/>
  <c r="D4513" i="1" s="1"/>
  <c r="F4513" i="1" s="1"/>
  <c r="E4514" i="1"/>
  <c r="D4514" i="1" s="1"/>
  <c r="F4514" i="1" s="1"/>
  <c r="E4515" i="1"/>
  <c r="D4515" i="1" s="1"/>
  <c r="F4515" i="1" s="1"/>
  <c r="E4516" i="1"/>
  <c r="D4516" i="1" s="1"/>
  <c r="F4516" i="1" s="1"/>
  <c r="E4517" i="1"/>
  <c r="D4517" i="1" s="1"/>
  <c r="F4517" i="1" s="1"/>
  <c r="E4518" i="1"/>
  <c r="D4518" i="1" s="1"/>
  <c r="F4518" i="1" s="1"/>
  <c r="E4519" i="1"/>
  <c r="D4519" i="1" s="1"/>
  <c r="F4519" i="1" s="1"/>
  <c r="E4520" i="1"/>
  <c r="D4520" i="1" s="1"/>
  <c r="F4520" i="1" s="1"/>
  <c r="E4521" i="1"/>
  <c r="D4521" i="1" s="1"/>
  <c r="F4521" i="1" s="1"/>
  <c r="E4522" i="1"/>
  <c r="D4522" i="1" s="1"/>
  <c r="F4522" i="1" s="1"/>
  <c r="E4523" i="1"/>
  <c r="D4523" i="1" s="1"/>
  <c r="F4523" i="1" s="1"/>
  <c r="E4524" i="1"/>
  <c r="D4524" i="1" s="1"/>
  <c r="F4524" i="1" s="1"/>
  <c r="E4525" i="1"/>
  <c r="D4525" i="1" s="1"/>
  <c r="F4525" i="1" s="1"/>
  <c r="E4526" i="1"/>
  <c r="D4526" i="1" s="1"/>
  <c r="F4526" i="1" s="1"/>
  <c r="E4527" i="1"/>
  <c r="D4527" i="1" s="1"/>
  <c r="F4527" i="1" s="1"/>
  <c r="E4528" i="1"/>
  <c r="D4528" i="1" s="1"/>
  <c r="F4528" i="1" s="1"/>
  <c r="E4529" i="1"/>
  <c r="D4529" i="1" s="1"/>
  <c r="F4529" i="1" s="1"/>
  <c r="E4530" i="1"/>
  <c r="D4530" i="1" s="1"/>
  <c r="F4530" i="1" s="1"/>
  <c r="E4531" i="1"/>
  <c r="D4531" i="1" s="1"/>
  <c r="F4531" i="1" s="1"/>
  <c r="E4532" i="1"/>
  <c r="D4532" i="1" s="1"/>
  <c r="F4532" i="1" s="1"/>
  <c r="E4533" i="1"/>
  <c r="D4533" i="1" s="1"/>
  <c r="F4533" i="1" s="1"/>
  <c r="E4534" i="1"/>
  <c r="D4534" i="1" s="1"/>
  <c r="F4534" i="1" s="1"/>
  <c r="E4535" i="1"/>
  <c r="D4535" i="1" s="1"/>
  <c r="F4535" i="1" s="1"/>
  <c r="E4536" i="1"/>
  <c r="D4536" i="1" s="1"/>
  <c r="F4536" i="1" s="1"/>
  <c r="E4537" i="1"/>
  <c r="D4537" i="1" s="1"/>
  <c r="F4537" i="1" s="1"/>
  <c r="E4538" i="1"/>
  <c r="D4538" i="1" s="1"/>
  <c r="F4538" i="1" s="1"/>
  <c r="E4539" i="1"/>
  <c r="D4539" i="1" s="1"/>
  <c r="F4539" i="1" s="1"/>
  <c r="E4540" i="1"/>
  <c r="D4540" i="1" s="1"/>
  <c r="F4540" i="1" s="1"/>
  <c r="E4541" i="1"/>
  <c r="D4541" i="1" s="1"/>
  <c r="F4541" i="1" s="1"/>
  <c r="E4542" i="1"/>
  <c r="D4542" i="1" s="1"/>
  <c r="F4542" i="1" s="1"/>
  <c r="E4543" i="1"/>
  <c r="D4543" i="1" s="1"/>
  <c r="F4543" i="1" s="1"/>
  <c r="E4544" i="1"/>
  <c r="D4544" i="1" s="1"/>
  <c r="F4544" i="1" s="1"/>
  <c r="E4545" i="1"/>
  <c r="D4545" i="1" s="1"/>
  <c r="F4545" i="1" s="1"/>
  <c r="E4546" i="1"/>
  <c r="D4546" i="1" s="1"/>
  <c r="F4546" i="1" s="1"/>
  <c r="E4547" i="1"/>
  <c r="D4547" i="1" s="1"/>
  <c r="F4547" i="1" s="1"/>
  <c r="E4548" i="1"/>
  <c r="D4548" i="1" s="1"/>
  <c r="F4548" i="1" s="1"/>
  <c r="E4549" i="1"/>
  <c r="D4549" i="1" s="1"/>
  <c r="F4549" i="1" s="1"/>
  <c r="E4550" i="1"/>
  <c r="D4550" i="1" s="1"/>
  <c r="F4550" i="1" s="1"/>
  <c r="E4551" i="1"/>
  <c r="D4551" i="1" s="1"/>
  <c r="F4551" i="1" s="1"/>
  <c r="E4552" i="1"/>
  <c r="D4552" i="1" s="1"/>
  <c r="F4552" i="1" s="1"/>
  <c r="E4553" i="1"/>
  <c r="D4553" i="1" s="1"/>
  <c r="F4553" i="1" s="1"/>
  <c r="E4554" i="1"/>
  <c r="D4554" i="1" s="1"/>
  <c r="F4554" i="1" s="1"/>
  <c r="E4555" i="1"/>
  <c r="D4555" i="1" s="1"/>
  <c r="F4555" i="1" s="1"/>
  <c r="E4556" i="1"/>
  <c r="D4556" i="1" s="1"/>
  <c r="F4556" i="1" s="1"/>
  <c r="E4557" i="1"/>
  <c r="D4557" i="1" s="1"/>
  <c r="F4557" i="1" s="1"/>
  <c r="E4558" i="1"/>
  <c r="D4558" i="1" s="1"/>
  <c r="F4558" i="1" s="1"/>
  <c r="E4559" i="1"/>
  <c r="D4559" i="1" s="1"/>
  <c r="F4559" i="1" s="1"/>
  <c r="E4560" i="1"/>
  <c r="D4560" i="1" s="1"/>
  <c r="F4560" i="1" s="1"/>
  <c r="E4561" i="1"/>
  <c r="D4561" i="1" s="1"/>
  <c r="F4561" i="1" s="1"/>
  <c r="E4562" i="1"/>
  <c r="D4562" i="1" s="1"/>
  <c r="F4562" i="1" s="1"/>
  <c r="E4563" i="1"/>
  <c r="D4563" i="1" s="1"/>
  <c r="F4563" i="1" s="1"/>
  <c r="E4564" i="1"/>
  <c r="D4564" i="1" s="1"/>
  <c r="F4564" i="1" s="1"/>
  <c r="E4565" i="1"/>
  <c r="D4565" i="1" s="1"/>
  <c r="F4565" i="1" s="1"/>
  <c r="E4566" i="1"/>
  <c r="D4566" i="1" s="1"/>
  <c r="F4566" i="1" s="1"/>
  <c r="E4567" i="1"/>
  <c r="D4567" i="1" s="1"/>
  <c r="F4567" i="1" s="1"/>
  <c r="E4568" i="1"/>
  <c r="D4568" i="1" s="1"/>
  <c r="F4568" i="1" s="1"/>
  <c r="E4569" i="1"/>
  <c r="D4569" i="1" s="1"/>
  <c r="F4569" i="1" s="1"/>
  <c r="E4570" i="1"/>
  <c r="D4570" i="1" s="1"/>
  <c r="F4570" i="1" s="1"/>
  <c r="E4571" i="1"/>
  <c r="D4571" i="1" s="1"/>
  <c r="F4571" i="1" s="1"/>
  <c r="E4572" i="1"/>
  <c r="D4572" i="1" s="1"/>
  <c r="F4572" i="1" s="1"/>
  <c r="E4573" i="1"/>
  <c r="D4573" i="1" s="1"/>
  <c r="F4573" i="1" s="1"/>
  <c r="E4574" i="1"/>
  <c r="D4574" i="1" s="1"/>
  <c r="F4574" i="1" s="1"/>
  <c r="E4575" i="1"/>
  <c r="D4575" i="1" s="1"/>
  <c r="F4575" i="1" s="1"/>
  <c r="E4576" i="1"/>
  <c r="D4576" i="1" s="1"/>
  <c r="F4576" i="1" s="1"/>
  <c r="E4577" i="1"/>
  <c r="D4577" i="1" s="1"/>
  <c r="F4577" i="1" s="1"/>
  <c r="E4578" i="1"/>
  <c r="D4578" i="1" s="1"/>
  <c r="F4578" i="1" s="1"/>
  <c r="E4579" i="1"/>
  <c r="D4579" i="1" s="1"/>
  <c r="F4579" i="1" s="1"/>
  <c r="E4580" i="1"/>
  <c r="D4580" i="1" s="1"/>
  <c r="F4580" i="1" s="1"/>
  <c r="E4581" i="1"/>
  <c r="D4581" i="1" s="1"/>
  <c r="F4581" i="1" s="1"/>
  <c r="E4582" i="1"/>
  <c r="D4582" i="1" s="1"/>
  <c r="F4582" i="1" s="1"/>
  <c r="E4583" i="1"/>
  <c r="D4583" i="1" s="1"/>
  <c r="F4583" i="1" s="1"/>
  <c r="E4584" i="1"/>
  <c r="D4584" i="1" s="1"/>
  <c r="F4584" i="1" s="1"/>
  <c r="E4585" i="1"/>
  <c r="D4585" i="1" s="1"/>
  <c r="F4585" i="1" s="1"/>
  <c r="E4586" i="1"/>
  <c r="D4586" i="1" s="1"/>
  <c r="F4586" i="1" s="1"/>
  <c r="E4587" i="1"/>
  <c r="D4587" i="1" s="1"/>
  <c r="F4587" i="1" s="1"/>
  <c r="E4588" i="1"/>
  <c r="D4588" i="1" s="1"/>
  <c r="F4588" i="1" s="1"/>
  <c r="E4589" i="1"/>
  <c r="D4589" i="1" s="1"/>
  <c r="F4589" i="1" s="1"/>
  <c r="E4590" i="1"/>
  <c r="D4590" i="1" s="1"/>
  <c r="F4590" i="1" s="1"/>
  <c r="E4591" i="1"/>
  <c r="D4591" i="1" s="1"/>
  <c r="F4591" i="1" s="1"/>
  <c r="E4592" i="1"/>
  <c r="D4592" i="1" s="1"/>
  <c r="F4592" i="1" s="1"/>
  <c r="E4593" i="1"/>
  <c r="D4593" i="1" s="1"/>
  <c r="F4593" i="1" s="1"/>
  <c r="E4594" i="1"/>
  <c r="D4594" i="1" s="1"/>
  <c r="F4594" i="1" s="1"/>
  <c r="E4595" i="1"/>
  <c r="D4595" i="1" s="1"/>
  <c r="F4595" i="1" s="1"/>
  <c r="E4596" i="1"/>
  <c r="D4596" i="1" s="1"/>
  <c r="F4596" i="1" s="1"/>
  <c r="E4597" i="1"/>
  <c r="D4597" i="1" s="1"/>
  <c r="F4597" i="1" s="1"/>
  <c r="E4598" i="1"/>
  <c r="D4598" i="1" s="1"/>
  <c r="F4598" i="1" s="1"/>
  <c r="E4599" i="1"/>
  <c r="D4599" i="1" s="1"/>
  <c r="F4599" i="1" s="1"/>
  <c r="E4600" i="1"/>
  <c r="D4600" i="1" s="1"/>
  <c r="F4600" i="1" s="1"/>
  <c r="E4601" i="1"/>
  <c r="D4601" i="1" s="1"/>
  <c r="F4601" i="1" s="1"/>
  <c r="E4602" i="1"/>
  <c r="D4602" i="1" s="1"/>
  <c r="F4602" i="1" s="1"/>
  <c r="E4603" i="1"/>
  <c r="D4603" i="1" s="1"/>
  <c r="F4603" i="1" s="1"/>
  <c r="E4604" i="1"/>
  <c r="D4604" i="1" s="1"/>
  <c r="F4604" i="1" s="1"/>
  <c r="E4605" i="1"/>
  <c r="D4605" i="1" s="1"/>
  <c r="F4605" i="1" s="1"/>
  <c r="E4606" i="1"/>
  <c r="D4606" i="1" s="1"/>
  <c r="F4606" i="1" s="1"/>
  <c r="E4607" i="1"/>
  <c r="D4607" i="1" s="1"/>
  <c r="F4607" i="1" s="1"/>
  <c r="E4608" i="1"/>
  <c r="D4608" i="1" s="1"/>
  <c r="F4608" i="1" s="1"/>
  <c r="E4609" i="1"/>
  <c r="D4609" i="1" s="1"/>
  <c r="F4609" i="1" s="1"/>
  <c r="E4610" i="1"/>
  <c r="D4610" i="1" s="1"/>
  <c r="F4610" i="1" s="1"/>
  <c r="E4611" i="1"/>
  <c r="D4611" i="1" s="1"/>
  <c r="F4611" i="1" s="1"/>
  <c r="E4612" i="1"/>
  <c r="D4612" i="1" s="1"/>
  <c r="F4612" i="1" s="1"/>
  <c r="E4613" i="1"/>
  <c r="D4613" i="1" s="1"/>
  <c r="F4613" i="1" s="1"/>
  <c r="E4614" i="1"/>
  <c r="D4614" i="1" s="1"/>
  <c r="F4614" i="1" s="1"/>
  <c r="E4615" i="1"/>
  <c r="D4615" i="1" s="1"/>
  <c r="F4615" i="1" s="1"/>
  <c r="E4616" i="1"/>
  <c r="D4616" i="1" s="1"/>
  <c r="F4616" i="1" s="1"/>
  <c r="E4617" i="1"/>
  <c r="D4617" i="1" s="1"/>
  <c r="F4617" i="1" s="1"/>
  <c r="E4618" i="1"/>
  <c r="D4618" i="1" s="1"/>
  <c r="F4618" i="1" s="1"/>
  <c r="E4619" i="1"/>
  <c r="D4619" i="1" s="1"/>
  <c r="F4619" i="1" s="1"/>
  <c r="E4620" i="1"/>
  <c r="D4620" i="1" s="1"/>
  <c r="F4620" i="1" s="1"/>
  <c r="E4621" i="1"/>
  <c r="D4621" i="1" s="1"/>
  <c r="F4621" i="1" s="1"/>
  <c r="E4622" i="1"/>
  <c r="D4622" i="1" s="1"/>
  <c r="F4622" i="1" s="1"/>
  <c r="E4623" i="1"/>
  <c r="D4623" i="1" s="1"/>
  <c r="F4623" i="1" s="1"/>
  <c r="E4624" i="1"/>
  <c r="D4624" i="1" s="1"/>
  <c r="F4624" i="1" s="1"/>
  <c r="E4625" i="1"/>
  <c r="D4625" i="1" s="1"/>
  <c r="F4625" i="1" s="1"/>
  <c r="E4626" i="1"/>
  <c r="D4626" i="1" s="1"/>
  <c r="F4626" i="1" s="1"/>
  <c r="E4627" i="1"/>
  <c r="D4627" i="1" s="1"/>
  <c r="F4627" i="1" s="1"/>
  <c r="E4628" i="1"/>
  <c r="D4628" i="1" s="1"/>
  <c r="F4628" i="1" s="1"/>
  <c r="E4629" i="1"/>
  <c r="D4629" i="1" s="1"/>
  <c r="F4629" i="1" s="1"/>
  <c r="E4630" i="1"/>
  <c r="D4630" i="1" s="1"/>
  <c r="F4630" i="1" s="1"/>
  <c r="E4631" i="1"/>
  <c r="D4631" i="1" s="1"/>
  <c r="F4631" i="1" s="1"/>
  <c r="E4632" i="1"/>
  <c r="D4632" i="1" s="1"/>
  <c r="F4632" i="1" s="1"/>
  <c r="E4633" i="1"/>
  <c r="D4633" i="1" s="1"/>
  <c r="F4633" i="1" s="1"/>
  <c r="E4634" i="1"/>
  <c r="D4634" i="1" s="1"/>
  <c r="F4634" i="1" s="1"/>
  <c r="E4635" i="1"/>
  <c r="D4635" i="1" s="1"/>
  <c r="F4635" i="1" s="1"/>
  <c r="E4636" i="1"/>
  <c r="D4636" i="1" s="1"/>
  <c r="F4636" i="1" s="1"/>
  <c r="E4637" i="1"/>
  <c r="D4637" i="1" s="1"/>
  <c r="F4637" i="1" s="1"/>
  <c r="E4638" i="1"/>
  <c r="D4638" i="1" s="1"/>
  <c r="F4638" i="1" s="1"/>
  <c r="E4639" i="1"/>
  <c r="D4639" i="1" s="1"/>
  <c r="F4639" i="1" s="1"/>
  <c r="E4640" i="1"/>
  <c r="D4640" i="1" s="1"/>
  <c r="F4640" i="1" s="1"/>
  <c r="E4641" i="1"/>
  <c r="D4641" i="1" s="1"/>
  <c r="F4641" i="1" s="1"/>
  <c r="E4642" i="1"/>
  <c r="D4642" i="1" s="1"/>
  <c r="F4642" i="1" s="1"/>
  <c r="E4643" i="1"/>
  <c r="D4643" i="1" s="1"/>
  <c r="F4643" i="1" s="1"/>
  <c r="E4644" i="1"/>
  <c r="D4644" i="1" s="1"/>
  <c r="F4644" i="1" s="1"/>
  <c r="E4645" i="1"/>
  <c r="D4645" i="1" s="1"/>
  <c r="F4645" i="1" s="1"/>
  <c r="E4646" i="1"/>
  <c r="D4646" i="1" s="1"/>
  <c r="F4646" i="1" s="1"/>
  <c r="E4647" i="1"/>
  <c r="D4647" i="1" s="1"/>
  <c r="F4647" i="1" s="1"/>
  <c r="E4648" i="1"/>
  <c r="D4648" i="1" s="1"/>
  <c r="F4648" i="1" s="1"/>
  <c r="E4649" i="1"/>
  <c r="D4649" i="1" s="1"/>
  <c r="F4649" i="1" s="1"/>
  <c r="E4650" i="1"/>
  <c r="D4650" i="1" s="1"/>
  <c r="F4650" i="1" s="1"/>
  <c r="E4651" i="1"/>
  <c r="D4651" i="1" s="1"/>
  <c r="F4651" i="1" s="1"/>
  <c r="E4652" i="1"/>
  <c r="D4652" i="1" s="1"/>
  <c r="F4652" i="1" s="1"/>
  <c r="E4653" i="1"/>
  <c r="D4653" i="1" s="1"/>
  <c r="F4653" i="1" s="1"/>
  <c r="E4654" i="1"/>
  <c r="D4654" i="1" s="1"/>
  <c r="F4654" i="1" s="1"/>
  <c r="E4655" i="1"/>
  <c r="D4655" i="1" s="1"/>
  <c r="F4655" i="1" s="1"/>
  <c r="E4656" i="1"/>
  <c r="D4656" i="1" s="1"/>
  <c r="F4656" i="1" s="1"/>
  <c r="E4657" i="1"/>
  <c r="D4657" i="1" s="1"/>
  <c r="F4657" i="1" s="1"/>
  <c r="E4658" i="1"/>
  <c r="D4658" i="1" s="1"/>
  <c r="F4658" i="1" s="1"/>
  <c r="E4659" i="1"/>
  <c r="D4659" i="1" s="1"/>
  <c r="F4659" i="1" s="1"/>
  <c r="E4660" i="1"/>
  <c r="D4660" i="1" s="1"/>
  <c r="F4660" i="1" s="1"/>
  <c r="E4661" i="1"/>
  <c r="D4661" i="1" s="1"/>
  <c r="F4661" i="1" s="1"/>
  <c r="E4662" i="1"/>
  <c r="D4662" i="1" s="1"/>
  <c r="F4662" i="1" s="1"/>
  <c r="E4663" i="1"/>
  <c r="D4663" i="1" s="1"/>
  <c r="F4663" i="1" s="1"/>
  <c r="E4664" i="1"/>
  <c r="D4664" i="1" s="1"/>
  <c r="F4664" i="1" s="1"/>
  <c r="E4665" i="1"/>
  <c r="D4665" i="1" s="1"/>
  <c r="F4665" i="1" s="1"/>
  <c r="E4666" i="1"/>
  <c r="D4666" i="1" s="1"/>
  <c r="F4666" i="1" s="1"/>
  <c r="E4667" i="1"/>
  <c r="D4667" i="1" s="1"/>
  <c r="F4667" i="1" s="1"/>
  <c r="E4668" i="1"/>
  <c r="D4668" i="1" s="1"/>
  <c r="F4668" i="1" s="1"/>
  <c r="E4669" i="1"/>
  <c r="D4669" i="1" s="1"/>
  <c r="F4669" i="1" s="1"/>
  <c r="E4670" i="1"/>
  <c r="D4670" i="1" s="1"/>
  <c r="F4670" i="1" s="1"/>
  <c r="E4671" i="1"/>
  <c r="D4671" i="1" s="1"/>
  <c r="F4671" i="1" s="1"/>
  <c r="E4672" i="1"/>
  <c r="D4672" i="1" s="1"/>
  <c r="F4672" i="1" s="1"/>
  <c r="E4673" i="1"/>
  <c r="D4673" i="1" s="1"/>
  <c r="F4673" i="1" s="1"/>
  <c r="E4674" i="1"/>
  <c r="D4674" i="1" s="1"/>
  <c r="F4674" i="1" s="1"/>
  <c r="E4675" i="1"/>
  <c r="D4675" i="1" s="1"/>
  <c r="F4675" i="1" s="1"/>
  <c r="E4676" i="1"/>
  <c r="D4676" i="1" s="1"/>
  <c r="F4676" i="1" s="1"/>
  <c r="E4677" i="1"/>
  <c r="D4677" i="1" s="1"/>
  <c r="F4677" i="1" s="1"/>
  <c r="E4678" i="1"/>
  <c r="D4678" i="1" s="1"/>
  <c r="F4678" i="1" s="1"/>
  <c r="E4679" i="1"/>
  <c r="D4679" i="1" s="1"/>
  <c r="F4679" i="1" s="1"/>
  <c r="E4680" i="1"/>
  <c r="D4680" i="1" s="1"/>
  <c r="F4680" i="1" s="1"/>
  <c r="E4681" i="1"/>
  <c r="D4681" i="1" s="1"/>
  <c r="F4681" i="1" s="1"/>
  <c r="E4682" i="1"/>
  <c r="D4682" i="1" s="1"/>
  <c r="F4682" i="1" s="1"/>
  <c r="E4683" i="1"/>
  <c r="D4683" i="1" s="1"/>
  <c r="F4683" i="1" s="1"/>
  <c r="E4684" i="1"/>
  <c r="D4684" i="1" s="1"/>
  <c r="F4684" i="1" s="1"/>
  <c r="E4685" i="1"/>
  <c r="D4685" i="1" s="1"/>
  <c r="F4685" i="1" s="1"/>
  <c r="E4686" i="1"/>
  <c r="D4686" i="1" s="1"/>
  <c r="F4686" i="1" s="1"/>
  <c r="E4687" i="1"/>
  <c r="D4687" i="1" s="1"/>
  <c r="F4687" i="1" s="1"/>
  <c r="E4688" i="1"/>
  <c r="D4688" i="1" s="1"/>
  <c r="F4688" i="1" s="1"/>
  <c r="E4689" i="1"/>
  <c r="D4689" i="1" s="1"/>
  <c r="F4689" i="1" s="1"/>
  <c r="E4690" i="1"/>
  <c r="D4690" i="1" s="1"/>
  <c r="F4690" i="1" s="1"/>
  <c r="E4691" i="1"/>
  <c r="D4691" i="1" s="1"/>
  <c r="F4691" i="1" s="1"/>
  <c r="E4692" i="1"/>
  <c r="D4692" i="1" s="1"/>
  <c r="F4692" i="1" s="1"/>
  <c r="E4693" i="1"/>
  <c r="D4693" i="1" s="1"/>
  <c r="F4693" i="1" s="1"/>
  <c r="E4694" i="1"/>
  <c r="D4694" i="1" s="1"/>
  <c r="F4694" i="1" s="1"/>
  <c r="E4695" i="1"/>
  <c r="D4695" i="1" s="1"/>
  <c r="F4695" i="1" s="1"/>
  <c r="E4696" i="1"/>
  <c r="D4696" i="1" s="1"/>
  <c r="F4696" i="1" s="1"/>
  <c r="E4697" i="1"/>
  <c r="D4697" i="1" s="1"/>
  <c r="F4697" i="1" s="1"/>
  <c r="E4698" i="1"/>
  <c r="D4698" i="1" s="1"/>
  <c r="F4698" i="1" s="1"/>
  <c r="E4699" i="1"/>
  <c r="D4699" i="1" s="1"/>
  <c r="F4699" i="1" s="1"/>
  <c r="E4700" i="1"/>
  <c r="D4700" i="1" s="1"/>
  <c r="F4700" i="1" s="1"/>
  <c r="E4701" i="1"/>
  <c r="D4701" i="1" s="1"/>
  <c r="F4701" i="1" s="1"/>
  <c r="E4702" i="1"/>
  <c r="D4702" i="1" s="1"/>
  <c r="F4702" i="1" s="1"/>
  <c r="E4703" i="1"/>
  <c r="D4703" i="1" s="1"/>
  <c r="F4703" i="1" s="1"/>
  <c r="E4704" i="1"/>
  <c r="D4704" i="1" s="1"/>
  <c r="F4704" i="1" s="1"/>
  <c r="E4705" i="1"/>
  <c r="D4705" i="1" s="1"/>
  <c r="F4705" i="1" s="1"/>
  <c r="E4706" i="1"/>
  <c r="D4706" i="1" s="1"/>
  <c r="F4706" i="1" s="1"/>
  <c r="E4707" i="1"/>
  <c r="D4707" i="1" s="1"/>
  <c r="F4707" i="1" s="1"/>
  <c r="E4708" i="1"/>
  <c r="D4708" i="1" s="1"/>
  <c r="F4708" i="1" s="1"/>
  <c r="E4709" i="1"/>
  <c r="D4709" i="1" s="1"/>
  <c r="F4709" i="1" s="1"/>
  <c r="E4710" i="1"/>
  <c r="D4710" i="1" s="1"/>
  <c r="F4710" i="1" s="1"/>
  <c r="E4711" i="1"/>
  <c r="D4711" i="1" s="1"/>
  <c r="F4711" i="1" s="1"/>
  <c r="E4712" i="1"/>
  <c r="D4712" i="1" s="1"/>
  <c r="F4712" i="1" s="1"/>
  <c r="E4713" i="1"/>
  <c r="D4713" i="1" s="1"/>
  <c r="F4713" i="1" s="1"/>
  <c r="E4714" i="1"/>
  <c r="D4714" i="1" s="1"/>
  <c r="F4714" i="1" s="1"/>
  <c r="E4715" i="1"/>
  <c r="D4715" i="1" s="1"/>
  <c r="F4715" i="1" s="1"/>
  <c r="E4716" i="1"/>
  <c r="D4716" i="1" s="1"/>
  <c r="F4716" i="1" s="1"/>
  <c r="E4717" i="1"/>
  <c r="D4717" i="1" s="1"/>
  <c r="F4717" i="1" s="1"/>
  <c r="E4718" i="1"/>
  <c r="D4718" i="1" s="1"/>
  <c r="F4718" i="1" s="1"/>
  <c r="E4719" i="1"/>
  <c r="D4719" i="1" s="1"/>
  <c r="F4719" i="1" s="1"/>
  <c r="E4720" i="1"/>
  <c r="D4720" i="1" s="1"/>
  <c r="F4720" i="1" s="1"/>
  <c r="E4721" i="1"/>
  <c r="D4721" i="1" s="1"/>
  <c r="F4721" i="1" s="1"/>
  <c r="E4722" i="1"/>
  <c r="D4722" i="1" s="1"/>
  <c r="F4722" i="1" s="1"/>
  <c r="E4723" i="1"/>
  <c r="D4723" i="1" s="1"/>
  <c r="F4723" i="1" s="1"/>
  <c r="E4724" i="1"/>
  <c r="D4724" i="1" s="1"/>
  <c r="F4724" i="1" s="1"/>
  <c r="E4725" i="1"/>
  <c r="D4725" i="1" s="1"/>
  <c r="F4725" i="1" s="1"/>
  <c r="E4726" i="1"/>
  <c r="D4726" i="1" s="1"/>
  <c r="F4726" i="1" s="1"/>
  <c r="E4727" i="1"/>
  <c r="D4727" i="1" s="1"/>
  <c r="F4727" i="1" s="1"/>
  <c r="E4728" i="1"/>
  <c r="D4728" i="1" s="1"/>
  <c r="F4728" i="1" s="1"/>
  <c r="E4729" i="1"/>
  <c r="D4729" i="1" s="1"/>
  <c r="F4729" i="1" s="1"/>
  <c r="E4730" i="1"/>
  <c r="D4730" i="1" s="1"/>
  <c r="F4730" i="1" s="1"/>
  <c r="E4731" i="1"/>
  <c r="D4731" i="1" s="1"/>
  <c r="F4731" i="1" s="1"/>
  <c r="E4732" i="1"/>
  <c r="D4732" i="1" s="1"/>
  <c r="F4732" i="1" s="1"/>
  <c r="E4733" i="1"/>
  <c r="D4733" i="1" s="1"/>
  <c r="F4733" i="1" s="1"/>
  <c r="E4734" i="1"/>
  <c r="D4734" i="1" s="1"/>
  <c r="F4734" i="1" s="1"/>
  <c r="E4735" i="1"/>
  <c r="D4735" i="1" s="1"/>
  <c r="F4735" i="1" s="1"/>
  <c r="E4736" i="1"/>
  <c r="D4736" i="1" s="1"/>
  <c r="F4736" i="1" s="1"/>
  <c r="E4737" i="1"/>
  <c r="D4737" i="1" s="1"/>
  <c r="F4737" i="1" s="1"/>
  <c r="E4738" i="1"/>
  <c r="D4738" i="1" s="1"/>
  <c r="F4738" i="1" s="1"/>
  <c r="E4739" i="1"/>
  <c r="D4739" i="1" s="1"/>
  <c r="F4739" i="1" s="1"/>
  <c r="E4740" i="1"/>
  <c r="D4740" i="1" s="1"/>
  <c r="F4740" i="1" s="1"/>
  <c r="E4741" i="1"/>
  <c r="D4741" i="1" s="1"/>
  <c r="F4741" i="1" s="1"/>
  <c r="E4742" i="1"/>
  <c r="D4742" i="1" s="1"/>
  <c r="F4742" i="1" s="1"/>
  <c r="E4743" i="1"/>
  <c r="D4743" i="1" s="1"/>
  <c r="F4743" i="1" s="1"/>
  <c r="E4744" i="1"/>
  <c r="D4744" i="1" s="1"/>
  <c r="F4744" i="1" s="1"/>
  <c r="E4745" i="1"/>
  <c r="D4745" i="1" s="1"/>
  <c r="F4745" i="1" s="1"/>
  <c r="E4746" i="1"/>
  <c r="D4746" i="1" s="1"/>
  <c r="F4746" i="1" s="1"/>
  <c r="E4747" i="1"/>
  <c r="D4747" i="1" s="1"/>
  <c r="F4747" i="1" s="1"/>
  <c r="E4748" i="1"/>
  <c r="D4748" i="1" s="1"/>
  <c r="F4748" i="1" s="1"/>
  <c r="E4749" i="1"/>
  <c r="D4749" i="1" s="1"/>
  <c r="F4749" i="1" s="1"/>
  <c r="E4750" i="1"/>
  <c r="D4750" i="1" s="1"/>
  <c r="F4750" i="1" s="1"/>
  <c r="E4751" i="1"/>
  <c r="D4751" i="1" s="1"/>
  <c r="F4751" i="1" s="1"/>
  <c r="E4752" i="1"/>
  <c r="D4752" i="1" s="1"/>
  <c r="F4752" i="1" s="1"/>
  <c r="E4753" i="1"/>
  <c r="D4753" i="1" s="1"/>
  <c r="F4753" i="1" s="1"/>
  <c r="E4754" i="1"/>
  <c r="D4754" i="1" s="1"/>
  <c r="F4754" i="1" s="1"/>
  <c r="E4755" i="1"/>
  <c r="D4755" i="1" s="1"/>
  <c r="F4755" i="1" s="1"/>
  <c r="E4756" i="1"/>
  <c r="D4756" i="1" s="1"/>
  <c r="F4756" i="1" s="1"/>
  <c r="E4757" i="1"/>
  <c r="D4757" i="1" s="1"/>
  <c r="F4757" i="1" s="1"/>
  <c r="E4758" i="1"/>
  <c r="D4758" i="1" s="1"/>
  <c r="F4758" i="1" s="1"/>
  <c r="E4759" i="1"/>
  <c r="D4759" i="1" s="1"/>
  <c r="F4759" i="1" s="1"/>
  <c r="E4760" i="1"/>
  <c r="D4760" i="1" s="1"/>
  <c r="F4760" i="1" s="1"/>
  <c r="E4761" i="1"/>
  <c r="D4761" i="1" s="1"/>
  <c r="F4761" i="1" s="1"/>
  <c r="E4762" i="1"/>
  <c r="D4762" i="1" s="1"/>
  <c r="F4762" i="1" s="1"/>
  <c r="E4763" i="1"/>
  <c r="D4763" i="1" s="1"/>
  <c r="F4763" i="1" s="1"/>
  <c r="E4764" i="1"/>
  <c r="D4764" i="1" s="1"/>
  <c r="F4764" i="1" s="1"/>
  <c r="E4765" i="1"/>
  <c r="D4765" i="1" s="1"/>
  <c r="F4765" i="1" s="1"/>
  <c r="E4766" i="1"/>
  <c r="D4766" i="1" s="1"/>
  <c r="F4766" i="1" s="1"/>
  <c r="E4767" i="1"/>
  <c r="D4767" i="1" s="1"/>
  <c r="F4767" i="1" s="1"/>
  <c r="E4768" i="1"/>
  <c r="D4768" i="1" s="1"/>
  <c r="F4768" i="1" s="1"/>
  <c r="E4769" i="1"/>
  <c r="D4769" i="1" s="1"/>
  <c r="F4769" i="1" s="1"/>
  <c r="E4770" i="1"/>
  <c r="D4770" i="1" s="1"/>
  <c r="F4770" i="1" s="1"/>
  <c r="E4771" i="1"/>
  <c r="D4771" i="1" s="1"/>
  <c r="F4771" i="1" s="1"/>
  <c r="E4772" i="1"/>
  <c r="D4772" i="1" s="1"/>
  <c r="F4772" i="1" s="1"/>
  <c r="E4773" i="1"/>
  <c r="D4773" i="1" s="1"/>
  <c r="F4773" i="1" s="1"/>
  <c r="E4774" i="1"/>
  <c r="D4774" i="1" s="1"/>
  <c r="F4774" i="1" s="1"/>
  <c r="E4775" i="1"/>
  <c r="D4775" i="1" s="1"/>
  <c r="F4775" i="1" s="1"/>
  <c r="E4776" i="1"/>
  <c r="D4776" i="1" s="1"/>
  <c r="F4776" i="1" s="1"/>
  <c r="E4777" i="1"/>
  <c r="D4777" i="1" s="1"/>
  <c r="F4777" i="1" s="1"/>
  <c r="E4778" i="1"/>
  <c r="D4778" i="1" s="1"/>
  <c r="F4778" i="1" s="1"/>
  <c r="E4779" i="1"/>
  <c r="D4779" i="1" s="1"/>
  <c r="F4779" i="1" s="1"/>
  <c r="E4780" i="1"/>
  <c r="D4780" i="1" s="1"/>
  <c r="F4780" i="1" s="1"/>
  <c r="E4781" i="1"/>
  <c r="D4781" i="1" s="1"/>
  <c r="F4781" i="1" s="1"/>
  <c r="E4782" i="1"/>
  <c r="D4782" i="1" s="1"/>
  <c r="F4782" i="1" s="1"/>
  <c r="E4783" i="1"/>
  <c r="D4783" i="1" s="1"/>
  <c r="F4783" i="1" s="1"/>
  <c r="E4784" i="1"/>
  <c r="D4784" i="1" s="1"/>
  <c r="F4784" i="1" s="1"/>
  <c r="E4785" i="1"/>
  <c r="D4785" i="1" s="1"/>
  <c r="F4785" i="1" s="1"/>
  <c r="E4786" i="1"/>
  <c r="D4786" i="1" s="1"/>
  <c r="F4786" i="1" s="1"/>
  <c r="E4787" i="1"/>
  <c r="D4787" i="1" s="1"/>
  <c r="F4787" i="1" s="1"/>
  <c r="E4788" i="1"/>
  <c r="D4788" i="1" s="1"/>
  <c r="F4788" i="1" s="1"/>
  <c r="E4789" i="1"/>
  <c r="D4789" i="1" s="1"/>
  <c r="F4789" i="1" s="1"/>
  <c r="E4790" i="1"/>
  <c r="D4790" i="1" s="1"/>
  <c r="F4790" i="1" s="1"/>
  <c r="E4791" i="1"/>
  <c r="D4791" i="1" s="1"/>
  <c r="F4791" i="1" s="1"/>
  <c r="E4792" i="1"/>
  <c r="D4792" i="1" s="1"/>
  <c r="F4792" i="1" s="1"/>
  <c r="E4793" i="1"/>
  <c r="D4793" i="1" s="1"/>
  <c r="F4793" i="1" s="1"/>
  <c r="E4794" i="1"/>
  <c r="D4794" i="1" s="1"/>
  <c r="F4794" i="1" s="1"/>
  <c r="E4795" i="1"/>
  <c r="D4795" i="1" s="1"/>
  <c r="F4795" i="1" s="1"/>
  <c r="E4796" i="1"/>
  <c r="D4796" i="1" s="1"/>
  <c r="F4796" i="1" s="1"/>
  <c r="E4797" i="1"/>
  <c r="D4797" i="1" s="1"/>
  <c r="F4797" i="1" s="1"/>
  <c r="E4798" i="1"/>
  <c r="D4798" i="1" s="1"/>
  <c r="F4798" i="1" s="1"/>
  <c r="E4799" i="1"/>
  <c r="D4799" i="1" s="1"/>
  <c r="F4799" i="1" s="1"/>
  <c r="E4800" i="1"/>
  <c r="D4800" i="1" s="1"/>
  <c r="F4800" i="1" s="1"/>
  <c r="E4801" i="1"/>
  <c r="D4801" i="1" s="1"/>
  <c r="F4801" i="1" s="1"/>
  <c r="E4802" i="1"/>
  <c r="D4802" i="1" s="1"/>
  <c r="F4802" i="1" s="1"/>
  <c r="E4803" i="1"/>
  <c r="D4803" i="1" s="1"/>
  <c r="F4803" i="1" s="1"/>
  <c r="E4804" i="1"/>
  <c r="D4804" i="1" s="1"/>
  <c r="F4804" i="1" s="1"/>
  <c r="E4805" i="1"/>
  <c r="D4805" i="1" s="1"/>
  <c r="F4805" i="1" s="1"/>
  <c r="E4806" i="1"/>
  <c r="D4806" i="1" s="1"/>
  <c r="F4806" i="1" s="1"/>
  <c r="E4807" i="1"/>
  <c r="D4807" i="1" s="1"/>
  <c r="F4807" i="1" s="1"/>
  <c r="E4808" i="1"/>
  <c r="D4808" i="1" s="1"/>
  <c r="F4808" i="1" s="1"/>
  <c r="E4809" i="1"/>
  <c r="D4809" i="1" s="1"/>
  <c r="F4809" i="1" s="1"/>
  <c r="E4810" i="1"/>
  <c r="D4810" i="1" s="1"/>
  <c r="F4810" i="1" s="1"/>
  <c r="E4811" i="1"/>
  <c r="D4811" i="1" s="1"/>
  <c r="F4811" i="1" s="1"/>
  <c r="E4812" i="1"/>
  <c r="D4812" i="1" s="1"/>
  <c r="F4812" i="1" s="1"/>
  <c r="E4813" i="1"/>
  <c r="D4813" i="1" s="1"/>
  <c r="F4813" i="1" s="1"/>
  <c r="E4814" i="1"/>
  <c r="D4814" i="1" s="1"/>
  <c r="F4814" i="1" s="1"/>
  <c r="E4815" i="1"/>
  <c r="D4815" i="1" s="1"/>
  <c r="F4815" i="1" s="1"/>
  <c r="E4816" i="1"/>
  <c r="D4816" i="1" s="1"/>
  <c r="F4816" i="1" s="1"/>
  <c r="E4817" i="1"/>
  <c r="D4817" i="1" s="1"/>
  <c r="F4817" i="1" s="1"/>
  <c r="E4818" i="1"/>
  <c r="D4818" i="1" s="1"/>
  <c r="F4818" i="1" s="1"/>
  <c r="E4819" i="1"/>
  <c r="D4819" i="1" s="1"/>
  <c r="F4819" i="1" s="1"/>
  <c r="E4820" i="1"/>
  <c r="D4820" i="1" s="1"/>
  <c r="F4820" i="1" s="1"/>
  <c r="E4821" i="1"/>
  <c r="D4821" i="1" s="1"/>
  <c r="F4821" i="1" s="1"/>
  <c r="E4822" i="1"/>
  <c r="D4822" i="1" s="1"/>
  <c r="F4822" i="1" s="1"/>
  <c r="E4823" i="1"/>
  <c r="D4823" i="1" s="1"/>
  <c r="F4823" i="1" s="1"/>
  <c r="E4824" i="1"/>
  <c r="D4824" i="1" s="1"/>
  <c r="F4824" i="1" s="1"/>
  <c r="E4825" i="1"/>
  <c r="D4825" i="1" s="1"/>
  <c r="F4825" i="1" s="1"/>
  <c r="E4826" i="1"/>
  <c r="D4826" i="1" s="1"/>
  <c r="F4826" i="1" s="1"/>
  <c r="E4827" i="1"/>
  <c r="D4827" i="1" s="1"/>
  <c r="F4827" i="1" s="1"/>
  <c r="E4828" i="1"/>
  <c r="D4828" i="1" s="1"/>
  <c r="F4828" i="1" s="1"/>
  <c r="E4829" i="1"/>
  <c r="D4829" i="1" s="1"/>
  <c r="F4829" i="1" s="1"/>
  <c r="E4830" i="1"/>
  <c r="D4830" i="1" s="1"/>
  <c r="F4830" i="1" s="1"/>
  <c r="E4831" i="1"/>
  <c r="D4831" i="1" s="1"/>
  <c r="F4831" i="1" s="1"/>
  <c r="E4832" i="1"/>
  <c r="D4832" i="1" s="1"/>
  <c r="F4832" i="1" s="1"/>
  <c r="E4833" i="1"/>
  <c r="D4833" i="1" s="1"/>
  <c r="F4833" i="1" s="1"/>
  <c r="E4834" i="1"/>
  <c r="D4834" i="1" s="1"/>
  <c r="F4834" i="1" s="1"/>
  <c r="E4835" i="1"/>
  <c r="D4835" i="1" s="1"/>
  <c r="F4835" i="1" s="1"/>
  <c r="E4836" i="1"/>
  <c r="D4836" i="1" s="1"/>
  <c r="F4836" i="1" s="1"/>
  <c r="E4837" i="1"/>
  <c r="D4837" i="1" s="1"/>
  <c r="F4837" i="1" s="1"/>
  <c r="E4838" i="1"/>
  <c r="D4838" i="1" s="1"/>
  <c r="F4838" i="1" s="1"/>
  <c r="E4839" i="1"/>
  <c r="D4839" i="1" s="1"/>
  <c r="F4839" i="1" s="1"/>
  <c r="E4840" i="1"/>
  <c r="D4840" i="1" s="1"/>
  <c r="F4840" i="1" s="1"/>
  <c r="E4841" i="1"/>
  <c r="D4841" i="1" s="1"/>
  <c r="F4841" i="1" s="1"/>
  <c r="E4842" i="1"/>
  <c r="D4842" i="1" s="1"/>
  <c r="F4842" i="1" s="1"/>
  <c r="E4843" i="1"/>
  <c r="D4843" i="1" s="1"/>
  <c r="F4843" i="1" s="1"/>
  <c r="E4844" i="1"/>
  <c r="D4844" i="1" s="1"/>
  <c r="F4844" i="1" s="1"/>
  <c r="E4845" i="1"/>
  <c r="D4845" i="1" s="1"/>
  <c r="F4845" i="1" s="1"/>
  <c r="E4846" i="1"/>
  <c r="D4846" i="1" s="1"/>
  <c r="F4846" i="1" s="1"/>
  <c r="E4847" i="1"/>
  <c r="D4847" i="1" s="1"/>
  <c r="F4847" i="1" s="1"/>
  <c r="E4848" i="1"/>
  <c r="D4848" i="1" s="1"/>
  <c r="F4848" i="1" s="1"/>
  <c r="E4849" i="1"/>
  <c r="D4849" i="1" s="1"/>
  <c r="F4849" i="1" s="1"/>
  <c r="E4850" i="1"/>
  <c r="D4850" i="1" s="1"/>
  <c r="F4850" i="1" s="1"/>
  <c r="E4851" i="1"/>
  <c r="D4851" i="1" s="1"/>
  <c r="F4851" i="1" s="1"/>
  <c r="E4852" i="1"/>
  <c r="D4852" i="1" s="1"/>
  <c r="F4852" i="1" s="1"/>
  <c r="E4853" i="1"/>
  <c r="D4853" i="1" s="1"/>
  <c r="F4853" i="1" s="1"/>
  <c r="E4854" i="1"/>
  <c r="D4854" i="1" s="1"/>
  <c r="F4854" i="1" s="1"/>
  <c r="E4855" i="1"/>
  <c r="D4855" i="1" s="1"/>
  <c r="F4855" i="1" s="1"/>
  <c r="E4856" i="1"/>
  <c r="D4856" i="1" s="1"/>
  <c r="F4856" i="1" s="1"/>
  <c r="E4857" i="1"/>
  <c r="D4857" i="1" s="1"/>
  <c r="F4857" i="1" s="1"/>
  <c r="E4858" i="1"/>
  <c r="D4858" i="1" s="1"/>
  <c r="F4858" i="1" s="1"/>
  <c r="E4859" i="1"/>
  <c r="D4859" i="1" s="1"/>
  <c r="F4859" i="1" s="1"/>
  <c r="E4860" i="1"/>
  <c r="D4860" i="1" s="1"/>
  <c r="F4860" i="1" s="1"/>
  <c r="E4861" i="1"/>
  <c r="D4861" i="1" s="1"/>
  <c r="F4861" i="1" s="1"/>
  <c r="E4862" i="1"/>
  <c r="D4862" i="1" s="1"/>
  <c r="F4862" i="1" s="1"/>
  <c r="E4863" i="1"/>
  <c r="D4863" i="1" s="1"/>
  <c r="F4863" i="1" s="1"/>
  <c r="E4864" i="1"/>
  <c r="D4864" i="1" s="1"/>
  <c r="F4864" i="1" s="1"/>
  <c r="E4865" i="1"/>
  <c r="D4865" i="1" s="1"/>
  <c r="F4865" i="1" s="1"/>
  <c r="E4866" i="1"/>
  <c r="D4866" i="1" s="1"/>
  <c r="F4866" i="1" s="1"/>
  <c r="E4867" i="1"/>
  <c r="D4867" i="1" s="1"/>
  <c r="F4867" i="1" s="1"/>
  <c r="E4868" i="1"/>
  <c r="D4868" i="1" s="1"/>
  <c r="F4868" i="1" s="1"/>
  <c r="E4869" i="1"/>
  <c r="D4869" i="1" s="1"/>
  <c r="F4869" i="1" s="1"/>
  <c r="E4870" i="1"/>
  <c r="D4870" i="1" s="1"/>
  <c r="F4870" i="1" s="1"/>
  <c r="E4871" i="1"/>
  <c r="D4871" i="1" s="1"/>
  <c r="F4871" i="1" s="1"/>
  <c r="E4872" i="1"/>
  <c r="D4872" i="1" s="1"/>
  <c r="F4872" i="1" s="1"/>
  <c r="E4873" i="1"/>
  <c r="D4873" i="1" s="1"/>
  <c r="F4873" i="1" s="1"/>
  <c r="E4874" i="1"/>
  <c r="D4874" i="1" s="1"/>
  <c r="F4874" i="1" s="1"/>
  <c r="E4875" i="1"/>
  <c r="D4875" i="1" s="1"/>
  <c r="F4875" i="1" s="1"/>
  <c r="E4876" i="1"/>
  <c r="D4876" i="1" s="1"/>
  <c r="F4876" i="1" s="1"/>
  <c r="E4877" i="1"/>
  <c r="D4877" i="1" s="1"/>
  <c r="F4877" i="1" s="1"/>
  <c r="E4878" i="1"/>
  <c r="D4878" i="1" s="1"/>
  <c r="F4878" i="1" s="1"/>
  <c r="E4879" i="1"/>
  <c r="D4879" i="1" s="1"/>
  <c r="F4879" i="1" s="1"/>
  <c r="E4880" i="1"/>
  <c r="D4880" i="1" s="1"/>
  <c r="F4880" i="1" s="1"/>
  <c r="E4881" i="1"/>
  <c r="D4881" i="1" s="1"/>
  <c r="F4881" i="1" s="1"/>
  <c r="E4882" i="1"/>
  <c r="D4882" i="1" s="1"/>
  <c r="F4882" i="1" s="1"/>
  <c r="E4883" i="1"/>
  <c r="D4883" i="1" s="1"/>
  <c r="F4883" i="1" s="1"/>
  <c r="E4884" i="1"/>
  <c r="D4884" i="1" s="1"/>
  <c r="F4884" i="1" s="1"/>
  <c r="E4885" i="1"/>
  <c r="D4885" i="1" s="1"/>
  <c r="F4885" i="1" s="1"/>
  <c r="E4886" i="1"/>
  <c r="D4886" i="1" s="1"/>
  <c r="F4886" i="1" s="1"/>
  <c r="E4887" i="1"/>
  <c r="D4887" i="1" s="1"/>
  <c r="F4887" i="1" s="1"/>
  <c r="E4888" i="1"/>
  <c r="D4888" i="1" s="1"/>
  <c r="F4888" i="1" s="1"/>
  <c r="E4889" i="1"/>
  <c r="D4889" i="1" s="1"/>
  <c r="F4889" i="1" s="1"/>
  <c r="E4890" i="1"/>
  <c r="D4890" i="1" s="1"/>
  <c r="F4890" i="1" s="1"/>
  <c r="E4891" i="1"/>
  <c r="D4891" i="1" s="1"/>
  <c r="F4891" i="1" s="1"/>
  <c r="E4892" i="1"/>
  <c r="D4892" i="1" s="1"/>
  <c r="F4892" i="1" s="1"/>
  <c r="E4893" i="1"/>
  <c r="D4893" i="1" s="1"/>
  <c r="F4893" i="1" s="1"/>
  <c r="E4894" i="1"/>
  <c r="D4894" i="1" s="1"/>
  <c r="F4894" i="1" s="1"/>
  <c r="E4895" i="1"/>
  <c r="D4895" i="1" s="1"/>
  <c r="F4895" i="1" s="1"/>
  <c r="E4896" i="1"/>
  <c r="D4896" i="1" s="1"/>
  <c r="F4896" i="1" s="1"/>
  <c r="E4897" i="1"/>
  <c r="D4897" i="1" s="1"/>
  <c r="F4897" i="1" s="1"/>
  <c r="E4898" i="1"/>
  <c r="D4898" i="1" s="1"/>
  <c r="F4898" i="1" s="1"/>
  <c r="E4899" i="1"/>
  <c r="D4899" i="1" s="1"/>
  <c r="F4899" i="1" s="1"/>
  <c r="E4900" i="1"/>
  <c r="D4900" i="1" s="1"/>
  <c r="F4900" i="1" s="1"/>
  <c r="E4901" i="1"/>
  <c r="D4901" i="1" s="1"/>
  <c r="F4901" i="1" s="1"/>
  <c r="E4902" i="1"/>
  <c r="D4902" i="1" s="1"/>
  <c r="F4902" i="1" s="1"/>
  <c r="E4903" i="1"/>
  <c r="D4903" i="1" s="1"/>
  <c r="F4903" i="1" s="1"/>
  <c r="E4904" i="1"/>
  <c r="D4904" i="1" s="1"/>
  <c r="F4904" i="1" s="1"/>
  <c r="E4905" i="1"/>
  <c r="D4905" i="1" s="1"/>
  <c r="F4905" i="1" s="1"/>
  <c r="E4906" i="1"/>
  <c r="D4906" i="1" s="1"/>
  <c r="F4906" i="1" s="1"/>
  <c r="E4907" i="1"/>
  <c r="D4907" i="1" s="1"/>
  <c r="F4907" i="1" s="1"/>
  <c r="E4908" i="1"/>
  <c r="D4908" i="1" s="1"/>
  <c r="F4908" i="1" s="1"/>
  <c r="E4909" i="1"/>
  <c r="D4909" i="1" s="1"/>
  <c r="F4909" i="1" s="1"/>
  <c r="E4910" i="1"/>
  <c r="D4910" i="1" s="1"/>
  <c r="F4910" i="1" s="1"/>
  <c r="E4911" i="1"/>
  <c r="D4911" i="1" s="1"/>
  <c r="F4911" i="1" s="1"/>
  <c r="E4912" i="1"/>
  <c r="D4912" i="1" s="1"/>
  <c r="F4912" i="1" s="1"/>
  <c r="E4913" i="1"/>
  <c r="D4913" i="1" s="1"/>
  <c r="F4913" i="1" s="1"/>
  <c r="E4914" i="1"/>
  <c r="D4914" i="1" s="1"/>
  <c r="F4914" i="1" s="1"/>
  <c r="E4915" i="1"/>
  <c r="D4915" i="1" s="1"/>
  <c r="F4915" i="1" s="1"/>
  <c r="E4916" i="1"/>
  <c r="D4916" i="1" s="1"/>
  <c r="F4916" i="1" s="1"/>
  <c r="E4917" i="1"/>
  <c r="D4917" i="1" s="1"/>
  <c r="F4917" i="1" s="1"/>
  <c r="E4918" i="1"/>
  <c r="D4918" i="1" s="1"/>
  <c r="F4918" i="1" s="1"/>
  <c r="E4919" i="1"/>
  <c r="D4919" i="1" s="1"/>
  <c r="F4919" i="1" s="1"/>
  <c r="E4920" i="1"/>
  <c r="D4920" i="1" s="1"/>
  <c r="F4920" i="1" s="1"/>
  <c r="E4921" i="1"/>
  <c r="D4921" i="1" s="1"/>
  <c r="F4921" i="1" s="1"/>
  <c r="E4922" i="1"/>
  <c r="D4922" i="1" s="1"/>
  <c r="F4922" i="1" s="1"/>
  <c r="E4923" i="1"/>
  <c r="D4923" i="1" s="1"/>
  <c r="F4923" i="1" s="1"/>
  <c r="E4924" i="1"/>
  <c r="D4924" i="1" s="1"/>
  <c r="F4924" i="1" s="1"/>
  <c r="E4925" i="1"/>
  <c r="D4925" i="1" s="1"/>
  <c r="F4925" i="1" s="1"/>
  <c r="E4926" i="1"/>
  <c r="D4926" i="1" s="1"/>
  <c r="F4926" i="1" s="1"/>
  <c r="E4927" i="1"/>
  <c r="D4927" i="1" s="1"/>
  <c r="F4927" i="1" s="1"/>
  <c r="E4928" i="1"/>
  <c r="D4928" i="1" s="1"/>
  <c r="F4928" i="1" s="1"/>
  <c r="E4929" i="1"/>
  <c r="D4929" i="1" s="1"/>
  <c r="F4929" i="1" s="1"/>
  <c r="E4930" i="1"/>
  <c r="D4930" i="1" s="1"/>
  <c r="F4930" i="1" s="1"/>
  <c r="E4931" i="1"/>
  <c r="D4931" i="1" s="1"/>
  <c r="F4931" i="1" s="1"/>
  <c r="E4932" i="1"/>
  <c r="D4932" i="1" s="1"/>
  <c r="F4932" i="1" s="1"/>
  <c r="E4933" i="1"/>
  <c r="D4933" i="1" s="1"/>
  <c r="F4933" i="1" s="1"/>
  <c r="E4934" i="1"/>
  <c r="D4934" i="1" s="1"/>
  <c r="F4934" i="1" s="1"/>
  <c r="E4935" i="1"/>
  <c r="D4935" i="1" s="1"/>
  <c r="F4935" i="1" s="1"/>
  <c r="E4936" i="1"/>
  <c r="D4936" i="1" s="1"/>
  <c r="F4936" i="1" s="1"/>
  <c r="E4937" i="1"/>
  <c r="D4937" i="1" s="1"/>
  <c r="F4937" i="1" s="1"/>
  <c r="E4938" i="1"/>
  <c r="D4938" i="1" s="1"/>
  <c r="F4938" i="1" s="1"/>
  <c r="E4939" i="1"/>
  <c r="D4939" i="1" s="1"/>
  <c r="F4939" i="1" s="1"/>
  <c r="E4940" i="1"/>
  <c r="D4940" i="1" s="1"/>
  <c r="F4940" i="1" s="1"/>
  <c r="E4941" i="1"/>
  <c r="D4941" i="1" s="1"/>
  <c r="F4941" i="1" s="1"/>
  <c r="E4942" i="1"/>
  <c r="D4942" i="1" s="1"/>
  <c r="F4942" i="1" s="1"/>
  <c r="E4943" i="1"/>
  <c r="D4943" i="1" s="1"/>
  <c r="F4943" i="1" s="1"/>
  <c r="E4944" i="1"/>
  <c r="D4944" i="1" s="1"/>
  <c r="F4944" i="1" s="1"/>
  <c r="E4945" i="1"/>
  <c r="D4945" i="1" s="1"/>
  <c r="F4945" i="1" s="1"/>
  <c r="E4946" i="1"/>
  <c r="D4946" i="1" s="1"/>
  <c r="F4946" i="1" s="1"/>
  <c r="E4947" i="1"/>
  <c r="D4947" i="1" s="1"/>
  <c r="F4947" i="1" s="1"/>
  <c r="E4948" i="1"/>
  <c r="D4948" i="1" s="1"/>
  <c r="F4948" i="1" s="1"/>
  <c r="E4949" i="1"/>
  <c r="D4949" i="1" s="1"/>
  <c r="F4949" i="1" s="1"/>
  <c r="E4950" i="1"/>
  <c r="D4950" i="1" s="1"/>
  <c r="F4950" i="1" s="1"/>
  <c r="E4951" i="1"/>
  <c r="D4951" i="1" s="1"/>
  <c r="F4951" i="1" s="1"/>
  <c r="E4952" i="1"/>
  <c r="D4952" i="1" s="1"/>
  <c r="F4952" i="1" s="1"/>
  <c r="E4953" i="1"/>
  <c r="D4953" i="1" s="1"/>
  <c r="F4953" i="1" s="1"/>
  <c r="E4954" i="1"/>
  <c r="D4954" i="1" s="1"/>
  <c r="F4954" i="1" s="1"/>
  <c r="E4955" i="1"/>
  <c r="D4955" i="1" s="1"/>
  <c r="F4955" i="1" s="1"/>
  <c r="E4956" i="1"/>
  <c r="D4956" i="1" s="1"/>
  <c r="F4956" i="1" s="1"/>
  <c r="E4957" i="1"/>
  <c r="D4957" i="1" s="1"/>
  <c r="F4957" i="1" s="1"/>
  <c r="E4958" i="1"/>
  <c r="D4958" i="1" s="1"/>
  <c r="F4958" i="1" s="1"/>
  <c r="E4959" i="1"/>
  <c r="D4959" i="1" s="1"/>
  <c r="F4959" i="1" s="1"/>
  <c r="E4960" i="1"/>
  <c r="D4960" i="1" s="1"/>
  <c r="F4960" i="1" s="1"/>
  <c r="E4961" i="1"/>
  <c r="D4961" i="1" s="1"/>
  <c r="F4961" i="1" s="1"/>
  <c r="E4962" i="1"/>
  <c r="D4962" i="1" s="1"/>
  <c r="F4962" i="1" s="1"/>
  <c r="E4963" i="1"/>
  <c r="D4963" i="1" s="1"/>
  <c r="F4963" i="1" s="1"/>
  <c r="E4964" i="1"/>
  <c r="D4964" i="1" s="1"/>
  <c r="F4964" i="1" s="1"/>
  <c r="E4965" i="1"/>
  <c r="D4965" i="1" s="1"/>
  <c r="F4965" i="1" s="1"/>
  <c r="E4966" i="1"/>
  <c r="D4966" i="1" s="1"/>
  <c r="F4966" i="1" s="1"/>
  <c r="E4967" i="1"/>
  <c r="D4967" i="1" s="1"/>
  <c r="F4967" i="1" s="1"/>
  <c r="E4968" i="1"/>
  <c r="D4968" i="1" s="1"/>
  <c r="F4968" i="1" s="1"/>
  <c r="E4969" i="1"/>
  <c r="D4969" i="1" s="1"/>
  <c r="F4969" i="1" s="1"/>
  <c r="E4970" i="1"/>
  <c r="D4970" i="1" s="1"/>
  <c r="F4970" i="1" s="1"/>
  <c r="E4971" i="1"/>
  <c r="D4971" i="1" s="1"/>
  <c r="F4971" i="1" s="1"/>
  <c r="E4972" i="1"/>
  <c r="D4972" i="1" s="1"/>
  <c r="F4972" i="1" s="1"/>
  <c r="E4973" i="1"/>
  <c r="D4973" i="1" s="1"/>
  <c r="F4973" i="1" s="1"/>
  <c r="E4974" i="1"/>
  <c r="D4974" i="1" s="1"/>
  <c r="F4974" i="1" s="1"/>
  <c r="E4975" i="1"/>
  <c r="D4975" i="1" s="1"/>
  <c r="F4975" i="1" s="1"/>
  <c r="E4976" i="1"/>
  <c r="D4976" i="1" s="1"/>
  <c r="F4976" i="1" s="1"/>
  <c r="E4977" i="1"/>
  <c r="D4977" i="1" s="1"/>
  <c r="F4977" i="1" s="1"/>
  <c r="E4978" i="1"/>
  <c r="D4978" i="1" s="1"/>
  <c r="F4978" i="1" s="1"/>
  <c r="E4979" i="1"/>
  <c r="D4979" i="1" s="1"/>
  <c r="F4979" i="1" s="1"/>
  <c r="E4980" i="1"/>
  <c r="D4980" i="1" s="1"/>
  <c r="F4980" i="1" s="1"/>
  <c r="E4981" i="1"/>
  <c r="D4981" i="1" s="1"/>
  <c r="F4981" i="1" s="1"/>
  <c r="E4982" i="1"/>
  <c r="D4982" i="1" s="1"/>
  <c r="F4982" i="1" s="1"/>
  <c r="E4983" i="1"/>
  <c r="D4983" i="1" s="1"/>
  <c r="F4983" i="1" s="1"/>
  <c r="E4984" i="1"/>
  <c r="D4984" i="1" s="1"/>
  <c r="F4984" i="1" s="1"/>
  <c r="E4985" i="1"/>
  <c r="D4985" i="1" s="1"/>
  <c r="F4985" i="1" s="1"/>
  <c r="E4986" i="1"/>
  <c r="D4986" i="1" s="1"/>
  <c r="F4986" i="1" s="1"/>
  <c r="E4987" i="1"/>
  <c r="D4987" i="1" s="1"/>
  <c r="F4987" i="1" s="1"/>
  <c r="E4988" i="1"/>
  <c r="D4988" i="1" s="1"/>
  <c r="F4988" i="1" s="1"/>
  <c r="E4989" i="1"/>
  <c r="D4989" i="1" s="1"/>
  <c r="F4989" i="1" s="1"/>
  <c r="E4990" i="1"/>
  <c r="D4990" i="1" s="1"/>
  <c r="F4990" i="1" s="1"/>
  <c r="E4991" i="1"/>
  <c r="D4991" i="1" s="1"/>
  <c r="F4991" i="1" s="1"/>
  <c r="E4992" i="1"/>
  <c r="D4992" i="1" s="1"/>
  <c r="F4992" i="1" s="1"/>
  <c r="E4993" i="1"/>
  <c r="D4993" i="1" s="1"/>
  <c r="F4993" i="1" s="1"/>
  <c r="E4994" i="1"/>
  <c r="D4994" i="1" s="1"/>
  <c r="F4994" i="1" s="1"/>
  <c r="E4995" i="1"/>
  <c r="D4995" i="1" s="1"/>
  <c r="F4995" i="1" s="1"/>
  <c r="E4996" i="1"/>
  <c r="D4996" i="1" s="1"/>
  <c r="F4996" i="1" s="1"/>
  <c r="E4997" i="1"/>
  <c r="D4997" i="1" s="1"/>
  <c r="F4997" i="1" s="1"/>
  <c r="E4998" i="1"/>
  <c r="D4998" i="1" s="1"/>
  <c r="F4998" i="1" s="1"/>
  <c r="E4999" i="1"/>
  <c r="D4999" i="1" s="1"/>
  <c r="F4999" i="1" s="1"/>
  <c r="E5000" i="1"/>
  <c r="D5000" i="1" s="1"/>
  <c r="F5000" i="1" s="1"/>
  <c r="E5001" i="1"/>
  <c r="D5001" i="1" s="1"/>
  <c r="F5001" i="1" s="1"/>
  <c r="E5002" i="1"/>
  <c r="D5002" i="1" s="1"/>
  <c r="F5002" i="1" s="1"/>
  <c r="E5003" i="1"/>
  <c r="D5003" i="1" s="1"/>
  <c r="F5003" i="1" s="1"/>
  <c r="E5004" i="1"/>
  <c r="D5004" i="1" s="1"/>
  <c r="F5004" i="1" s="1"/>
  <c r="E5005" i="1"/>
  <c r="D5005" i="1" s="1"/>
  <c r="F5005" i="1" s="1"/>
  <c r="E5006" i="1"/>
  <c r="D5006" i="1" s="1"/>
  <c r="F5006" i="1" s="1"/>
  <c r="E5007" i="1"/>
  <c r="D5007" i="1" s="1"/>
  <c r="F5007" i="1" s="1"/>
  <c r="E5008" i="1"/>
  <c r="D5008" i="1" s="1"/>
  <c r="F5008" i="1" s="1"/>
  <c r="E5009" i="1"/>
  <c r="D5009" i="1" s="1"/>
  <c r="F5009" i="1" s="1"/>
  <c r="E5010" i="1"/>
  <c r="D5010" i="1" s="1"/>
  <c r="F5010" i="1" s="1"/>
  <c r="E5011" i="1"/>
  <c r="D5011" i="1" s="1"/>
  <c r="F5011" i="1" s="1"/>
  <c r="E5012" i="1"/>
  <c r="D5012" i="1" s="1"/>
  <c r="F5012" i="1" s="1"/>
  <c r="E5013" i="1"/>
  <c r="D5013" i="1" s="1"/>
  <c r="F5013" i="1" s="1"/>
  <c r="E5014" i="1"/>
  <c r="D5014" i="1" s="1"/>
  <c r="F5014" i="1" s="1"/>
  <c r="E5015" i="1"/>
  <c r="D5015" i="1" s="1"/>
  <c r="F5015" i="1" s="1"/>
  <c r="E5016" i="1"/>
  <c r="D5016" i="1" s="1"/>
  <c r="F5016" i="1" s="1"/>
  <c r="E5017" i="1"/>
  <c r="D5017" i="1" s="1"/>
  <c r="F5017" i="1" s="1"/>
  <c r="E5018" i="1"/>
  <c r="D5018" i="1" s="1"/>
  <c r="F5018" i="1" s="1"/>
  <c r="E5019" i="1"/>
  <c r="D5019" i="1" s="1"/>
  <c r="F5019" i="1" s="1"/>
  <c r="E5020" i="1"/>
  <c r="D5020" i="1" s="1"/>
  <c r="F5020" i="1" s="1"/>
  <c r="E5021" i="1"/>
  <c r="D5021" i="1" s="1"/>
  <c r="F5021" i="1" s="1"/>
  <c r="E5022" i="1"/>
  <c r="D5022" i="1" s="1"/>
  <c r="F5022" i="1" s="1"/>
  <c r="E5023" i="1"/>
  <c r="D5023" i="1" s="1"/>
  <c r="F5023" i="1" s="1"/>
  <c r="E5024" i="1"/>
  <c r="D5024" i="1" s="1"/>
  <c r="F5024" i="1" s="1"/>
  <c r="E5025" i="1"/>
  <c r="D5025" i="1" s="1"/>
  <c r="F5025" i="1" s="1"/>
  <c r="E5026" i="1"/>
  <c r="D5026" i="1" s="1"/>
  <c r="F5026" i="1" s="1"/>
  <c r="E5027" i="1"/>
  <c r="D5027" i="1" s="1"/>
  <c r="F5027" i="1" s="1"/>
  <c r="E5028" i="1"/>
  <c r="D5028" i="1" s="1"/>
  <c r="F5028" i="1" s="1"/>
  <c r="E5029" i="1"/>
  <c r="D5029" i="1" s="1"/>
  <c r="F5029" i="1" s="1"/>
  <c r="E5030" i="1"/>
  <c r="D5030" i="1" s="1"/>
  <c r="F5030" i="1" s="1"/>
  <c r="E5031" i="1"/>
  <c r="D5031" i="1" s="1"/>
  <c r="F5031" i="1" s="1"/>
  <c r="E5032" i="1"/>
  <c r="D5032" i="1" s="1"/>
  <c r="F5032" i="1" s="1"/>
  <c r="E5033" i="1"/>
  <c r="D5033" i="1" s="1"/>
  <c r="F5033" i="1" s="1"/>
  <c r="E5034" i="1"/>
  <c r="D5034" i="1" s="1"/>
  <c r="F5034" i="1" s="1"/>
  <c r="E5035" i="1"/>
  <c r="D5035" i="1" s="1"/>
  <c r="F5035" i="1" s="1"/>
  <c r="E5036" i="1"/>
  <c r="D5036" i="1" s="1"/>
  <c r="F5036" i="1" s="1"/>
  <c r="E5037" i="1"/>
  <c r="D5037" i="1" s="1"/>
  <c r="F5037" i="1" s="1"/>
  <c r="E5038" i="1"/>
  <c r="D5038" i="1" s="1"/>
  <c r="F5038" i="1" s="1"/>
  <c r="E5039" i="1"/>
  <c r="D5039" i="1" s="1"/>
  <c r="F5039" i="1" s="1"/>
  <c r="E5040" i="1"/>
  <c r="D5040" i="1" s="1"/>
  <c r="F5040" i="1" s="1"/>
  <c r="E5041" i="1"/>
  <c r="D5041" i="1" s="1"/>
  <c r="F5041" i="1" s="1"/>
  <c r="E5042" i="1"/>
  <c r="D5042" i="1" s="1"/>
  <c r="F5042" i="1" s="1"/>
  <c r="E5043" i="1"/>
  <c r="D5043" i="1" s="1"/>
  <c r="F5043" i="1" s="1"/>
  <c r="E5044" i="1"/>
  <c r="D5044" i="1" s="1"/>
  <c r="F5044" i="1" s="1"/>
  <c r="E5045" i="1"/>
  <c r="D5045" i="1" s="1"/>
  <c r="F5045" i="1" s="1"/>
  <c r="E5046" i="1"/>
  <c r="D5046" i="1" s="1"/>
  <c r="F5046" i="1" s="1"/>
  <c r="E5047" i="1"/>
  <c r="D5047" i="1" s="1"/>
  <c r="F5047" i="1" s="1"/>
  <c r="E5048" i="1"/>
  <c r="D5048" i="1" s="1"/>
  <c r="F5048" i="1" s="1"/>
  <c r="E5049" i="1"/>
  <c r="D5049" i="1" s="1"/>
  <c r="F5049" i="1" s="1"/>
  <c r="E5050" i="1"/>
  <c r="D5050" i="1" s="1"/>
  <c r="F5050" i="1" s="1"/>
  <c r="E5051" i="1"/>
  <c r="D5051" i="1" s="1"/>
  <c r="F5051" i="1" s="1"/>
  <c r="E5052" i="1"/>
  <c r="D5052" i="1" s="1"/>
  <c r="F5052" i="1" s="1"/>
  <c r="E5053" i="1"/>
  <c r="D5053" i="1" s="1"/>
  <c r="F5053" i="1" s="1"/>
  <c r="E5054" i="1"/>
  <c r="D5054" i="1" s="1"/>
  <c r="F5054" i="1" s="1"/>
  <c r="E5055" i="1"/>
  <c r="D5055" i="1" s="1"/>
  <c r="F5055" i="1" s="1"/>
  <c r="E5056" i="1"/>
  <c r="D5056" i="1" s="1"/>
  <c r="F5056" i="1" s="1"/>
  <c r="E5057" i="1"/>
  <c r="D5057" i="1" s="1"/>
  <c r="F5057" i="1" s="1"/>
  <c r="E5058" i="1"/>
  <c r="D5058" i="1" s="1"/>
  <c r="F5058" i="1" s="1"/>
  <c r="E5059" i="1"/>
  <c r="D5059" i="1" s="1"/>
  <c r="F5059" i="1" s="1"/>
  <c r="E5060" i="1"/>
  <c r="D5060" i="1" s="1"/>
  <c r="F5060" i="1" s="1"/>
  <c r="E5061" i="1"/>
  <c r="D5061" i="1" s="1"/>
  <c r="F5061" i="1" s="1"/>
  <c r="E5062" i="1"/>
  <c r="D5062" i="1" s="1"/>
  <c r="F5062" i="1" s="1"/>
  <c r="E5063" i="1"/>
  <c r="D5063" i="1" s="1"/>
  <c r="F5063" i="1" s="1"/>
  <c r="E5064" i="1"/>
  <c r="D5064" i="1" s="1"/>
  <c r="F5064" i="1" s="1"/>
  <c r="E5065" i="1"/>
  <c r="D5065" i="1" s="1"/>
  <c r="F5065" i="1" s="1"/>
  <c r="E5066" i="1"/>
  <c r="D5066" i="1" s="1"/>
  <c r="F5066" i="1" s="1"/>
  <c r="E5067" i="1"/>
  <c r="D5067" i="1" s="1"/>
  <c r="F5067" i="1" s="1"/>
  <c r="E5068" i="1"/>
  <c r="D5068" i="1" s="1"/>
  <c r="F5068" i="1" s="1"/>
  <c r="E5069" i="1"/>
  <c r="D5069" i="1" s="1"/>
  <c r="F5069" i="1" s="1"/>
  <c r="E5070" i="1"/>
  <c r="D5070" i="1" s="1"/>
  <c r="F5070" i="1" s="1"/>
  <c r="E5071" i="1"/>
  <c r="D5071" i="1" s="1"/>
  <c r="F5071" i="1" s="1"/>
  <c r="E5072" i="1"/>
  <c r="D5072" i="1" s="1"/>
  <c r="F5072" i="1" s="1"/>
  <c r="E5073" i="1"/>
  <c r="D5073" i="1" s="1"/>
  <c r="F5073" i="1" s="1"/>
  <c r="E5074" i="1"/>
  <c r="D5074" i="1" s="1"/>
  <c r="F5074" i="1" s="1"/>
  <c r="E5075" i="1"/>
  <c r="D5075" i="1" s="1"/>
  <c r="F5075" i="1" s="1"/>
  <c r="E5076" i="1"/>
  <c r="D5076" i="1" s="1"/>
  <c r="F5076" i="1" s="1"/>
  <c r="E5077" i="1"/>
  <c r="D5077" i="1" s="1"/>
  <c r="F5077" i="1" s="1"/>
  <c r="E5078" i="1"/>
  <c r="D5078" i="1" s="1"/>
  <c r="F5078" i="1" s="1"/>
  <c r="E5079" i="1"/>
  <c r="D5079" i="1" s="1"/>
  <c r="F5079" i="1" s="1"/>
  <c r="E5080" i="1"/>
  <c r="D5080" i="1" s="1"/>
  <c r="F5080" i="1" s="1"/>
  <c r="E5081" i="1"/>
  <c r="D5081" i="1" s="1"/>
  <c r="F5081" i="1" s="1"/>
  <c r="E5082" i="1"/>
  <c r="D5082" i="1" s="1"/>
  <c r="F5082" i="1" s="1"/>
  <c r="E5083" i="1"/>
  <c r="D5083" i="1" s="1"/>
  <c r="F5083" i="1" s="1"/>
  <c r="E5084" i="1"/>
  <c r="D5084" i="1" s="1"/>
  <c r="F5084" i="1" s="1"/>
  <c r="E5085" i="1"/>
  <c r="D5085" i="1" s="1"/>
  <c r="F5085" i="1" s="1"/>
  <c r="E5086" i="1"/>
  <c r="D5086" i="1" s="1"/>
  <c r="F5086" i="1" s="1"/>
  <c r="E5087" i="1"/>
  <c r="D5087" i="1" s="1"/>
  <c r="F5087" i="1" s="1"/>
  <c r="E5088" i="1"/>
  <c r="D5088" i="1" s="1"/>
  <c r="F5088" i="1" s="1"/>
  <c r="E5089" i="1"/>
  <c r="D5089" i="1" s="1"/>
  <c r="F5089" i="1" s="1"/>
  <c r="E5090" i="1"/>
  <c r="D5090" i="1" s="1"/>
  <c r="F5090" i="1" s="1"/>
  <c r="E5091" i="1"/>
  <c r="D5091" i="1" s="1"/>
  <c r="F5091" i="1" s="1"/>
  <c r="E5092" i="1"/>
  <c r="D5092" i="1" s="1"/>
  <c r="F5092" i="1" s="1"/>
  <c r="E5093" i="1"/>
  <c r="D5093" i="1" s="1"/>
  <c r="F5093" i="1" s="1"/>
  <c r="E5094" i="1"/>
  <c r="D5094" i="1" s="1"/>
  <c r="F5094" i="1" s="1"/>
  <c r="E5095" i="1"/>
  <c r="D5095" i="1" s="1"/>
  <c r="F5095" i="1" s="1"/>
  <c r="E5096" i="1"/>
  <c r="D5096" i="1" s="1"/>
  <c r="F5096" i="1" s="1"/>
  <c r="E5097" i="1"/>
  <c r="D5097" i="1" s="1"/>
  <c r="F5097" i="1" s="1"/>
  <c r="E5098" i="1"/>
  <c r="D5098" i="1" s="1"/>
  <c r="F5098" i="1" s="1"/>
  <c r="E5099" i="1"/>
  <c r="D5099" i="1" s="1"/>
  <c r="F5099" i="1" s="1"/>
  <c r="E5100" i="1"/>
  <c r="D5100" i="1" s="1"/>
  <c r="F5100" i="1" s="1"/>
  <c r="E5101" i="1"/>
  <c r="D5101" i="1" s="1"/>
  <c r="F5101" i="1" s="1"/>
  <c r="E5102" i="1"/>
  <c r="D5102" i="1" s="1"/>
  <c r="F5102" i="1" s="1"/>
  <c r="E5103" i="1"/>
  <c r="D5103" i="1" s="1"/>
  <c r="F5103" i="1" s="1"/>
  <c r="E5104" i="1"/>
  <c r="D5104" i="1" s="1"/>
  <c r="F5104" i="1" s="1"/>
  <c r="E5105" i="1"/>
  <c r="D5105" i="1" s="1"/>
  <c r="F5105" i="1" s="1"/>
  <c r="E5106" i="1"/>
  <c r="D5106" i="1" s="1"/>
  <c r="F5106" i="1" s="1"/>
  <c r="E5107" i="1"/>
  <c r="D5107" i="1" s="1"/>
  <c r="F5107" i="1" s="1"/>
  <c r="E5108" i="1"/>
  <c r="D5108" i="1" s="1"/>
  <c r="F5108" i="1" s="1"/>
  <c r="E5109" i="1"/>
  <c r="D5109" i="1" s="1"/>
  <c r="F5109" i="1" s="1"/>
  <c r="E5110" i="1"/>
  <c r="D5110" i="1" s="1"/>
  <c r="F5110" i="1" s="1"/>
  <c r="E5111" i="1"/>
  <c r="D5111" i="1" s="1"/>
  <c r="F5111" i="1" s="1"/>
  <c r="E5112" i="1"/>
  <c r="D5112" i="1" s="1"/>
  <c r="F5112" i="1" s="1"/>
  <c r="E5113" i="1"/>
  <c r="D5113" i="1" s="1"/>
  <c r="F5113" i="1" s="1"/>
  <c r="E5114" i="1"/>
  <c r="D5114" i="1" s="1"/>
  <c r="F5114" i="1" s="1"/>
  <c r="E5115" i="1"/>
  <c r="D5115" i="1" s="1"/>
  <c r="F5115" i="1" s="1"/>
  <c r="E5116" i="1"/>
  <c r="D5116" i="1" s="1"/>
  <c r="F5116" i="1" s="1"/>
  <c r="E5117" i="1"/>
  <c r="D5117" i="1" s="1"/>
  <c r="F5117" i="1" s="1"/>
  <c r="E5118" i="1"/>
  <c r="D5118" i="1" s="1"/>
  <c r="F5118" i="1" s="1"/>
  <c r="E5119" i="1"/>
  <c r="D5119" i="1" s="1"/>
  <c r="F5119" i="1" s="1"/>
  <c r="E5120" i="1"/>
  <c r="D5120" i="1" s="1"/>
  <c r="F5120" i="1" s="1"/>
  <c r="E5121" i="1"/>
  <c r="D5121" i="1" s="1"/>
  <c r="F5121" i="1" s="1"/>
  <c r="E5122" i="1"/>
  <c r="D5122" i="1" s="1"/>
  <c r="F5122" i="1" s="1"/>
  <c r="E5123" i="1"/>
  <c r="D5123" i="1" s="1"/>
  <c r="F5123" i="1" s="1"/>
  <c r="E5124" i="1"/>
  <c r="D5124" i="1" s="1"/>
  <c r="F5124" i="1" s="1"/>
  <c r="E5125" i="1"/>
  <c r="D5125" i="1" s="1"/>
  <c r="F5125" i="1" s="1"/>
  <c r="E5126" i="1"/>
  <c r="D5126" i="1" s="1"/>
  <c r="F5126" i="1" s="1"/>
  <c r="E5127" i="1"/>
  <c r="D5127" i="1" s="1"/>
  <c r="F5127" i="1" s="1"/>
  <c r="E5128" i="1"/>
  <c r="D5128" i="1" s="1"/>
  <c r="F5128" i="1" s="1"/>
  <c r="E5129" i="1"/>
  <c r="D5129" i="1" s="1"/>
  <c r="F5129" i="1" s="1"/>
  <c r="E5130" i="1"/>
  <c r="D5130" i="1" s="1"/>
  <c r="F5130" i="1" s="1"/>
  <c r="E5131" i="1"/>
  <c r="D5131" i="1" s="1"/>
  <c r="F5131" i="1" s="1"/>
  <c r="E5132" i="1"/>
  <c r="D5132" i="1" s="1"/>
  <c r="F5132" i="1" s="1"/>
  <c r="E5133" i="1"/>
  <c r="D5133" i="1" s="1"/>
  <c r="F5133" i="1" s="1"/>
  <c r="E5134" i="1"/>
  <c r="D5134" i="1" s="1"/>
  <c r="F5134" i="1" s="1"/>
  <c r="E5135" i="1"/>
  <c r="D5135" i="1" s="1"/>
  <c r="F5135" i="1" s="1"/>
  <c r="E5136" i="1"/>
  <c r="D5136" i="1" s="1"/>
  <c r="F5136" i="1" s="1"/>
  <c r="E5137" i="1"/>
  <c r="D5137" i="1" s="1"/>
  <c r="F5137" i="1" s="1"/>
  <c r="E5138" i="1"/>
  <c r="D5138" i="1" s="1"/>
  <c r="F5138" i="1" s="1"/>
  <c r="E5139" i="1"/>
  <c r="D5139" i="1" s="1"/>
  <c r="F5139" i="1" s="1"/>
  <c r="E5140" i="1"/>
  <c r="D5140" i="1" s="1"/>
  <c r="F5140" i="1" s="1"/>
  <c r="E5141" i="1"/>
  <c r="D5141" i="1" s="1"/>
  <c r="F5141" i="1" s="1"/>
  <c r="E5142" i="1"/>
  <c r="D5142" i="1" s="1"/>
  <c r="F5142" i="1" s="1"/>
  <c r="E5143" i="1"/>
  <c r="D5143" i="1" s="1"/>
  <c r="F5143" i="1" s="1"/>
  <c r="E5144" i="1"/>
  <c r="D5144" i="1" s="1"/>
  <c r="F5144" i="1" s="1"/>
  <c r="E5145" i="1"/>
  <c r="D5145" i="1" s="1"/>
  <c r="F5145" i="1" s="1"/>
  <c r="E5146" i="1"/>
  <c r="D5146" i="1" s="1"/>
  <c r="F5146" i="1" s="1"/>
  <c r="E5147" i="1"/>
  <c r="D5147" i="1" s="1"/>
  <c r="F5147" i="1" s="1"/>
  <c r="E5148" i="1"/>
  <c r="D5148" i="1" s="1"/>
  <c r="F5148" i="1" s="1"/>
  <c r="E5149" i="1"/>
  <c r="D5149" i="1" s="1"/>
  <c r="F5149" i="1" s="1"/>
  <c r="E5150" i="1"/>
  <c r="D5150" i="1" s="1"/>
  <c r="F5150" i="1" s="1"/>
  <c r="E5151" i="1"/>
  <c r="D5151" i="1" s="1"/>
  <c r="F5151" i="1" s="1"/>
  <c r="E5152" i="1"/>
  <c r="D5152" i="1" s="1"/>
  <c r="F5152" i="1" s="1"/>
  <c r="E5153" i="1"/>
  <c r="D5153" i="1" s="1"/>
  <c r="F5153" i="1" s="1"/>
  <c r="E5154" i="1"/>
  <c r="D5154" i="1" s="1"/>
  <c r="F5154" i="1" s="1"/>
  <c r="E5155" i="1"/>
  <c r="D5155" i="1" s="1"/>
  <c r="F5155" i="1" s="1"/>
  <c r="E5156" i="1"/>
  <c r="D5156" i="1" s="1"/>
  <c r="F5156" i="1" s="1"/>
  <c r="E5157" i="1"/>
  <c r="D5157" i="1" s="1"/>
  <c r="F5157" i="1" s="1"/>
  <c r="E5158" i="1"/>
  <c r="D5158" i="1" s="1"/>
  <c r="F5158" i="1" s="1"/>
  <c r="E5159" i="1"/>
  <c r="D5159" i="1" s="1"/>
  <c r="F5159" i="1" s="1"/>
  <c r="E5160" i="1"/>
  <c r="D5160" i="1" s="1"/>
  <c r="F5160" i="1" s="1"/>
  <c r="E5161" i="1"/>
  <c r="D5161" i="1" s="1"/>
  <c r="F5161" i="1" s="1"/>
  <c r="E5162" i="1"/>
  <c r="D5162" i="1" s="1"/>
  <c r="F5162" i="1" s="1"/>
  <c r="E5163" i="1"/>
  <c r="D5163" i="1" s="1"/>
  <c r="F5163" i="1" s="1"/>
  <c r="E5164" i="1"/>
  <c r="D5164" i="1" s="1"/>
  <c r="F5164" i="1" s="1"/>
  <c r="E5165" i="1"/>
  <c r="D5165" i="1" s="1"/>
  <c r="F5165" i="1" s="1"/>
  <c r="E5166" i="1"/>
  <c r="D5166" i="1" s="1"/>
  <c r="F5166" i="1" s="1"/>
  <c r="E5167" i="1"/>
  <c r="D5167" i="1" s="1"/>
  <c r="F5167" i="1" s="1"/>
  <c r="E5168" i="1"/>
  <c r="D5168" i="1" s="1"/>
  <c r="F5168" i="1" s="1"/>
  <c r="E5169" i="1"/>
  <c r="D5169" i="1" s="1"/>
  <c r="F5169" i="1" s="1"/>
  <c r="E5170" i="1"/>
  <c r="D5170" i="1" s="1"/>
  <c r="F5170" i="1" s="1"/>
  <c r="E5171" i="1"/>
  <c r="D5171" i="1" s="1"/>
  <c r="F5171" i="1" s="1"/>
  <c r="E5172" i="1"/>
  <c r="D5172" i="1" s="1"/>
  <c r="F5172" i="1" s="1"/>
  <c r="E5173" i="1"/>
  <c r="D5173" i="1" s="1"/>
  <c r="F5173" i="1" s="1"/>
  <c r="E5174" i="1"/>
  <c r="D5174" i="1" s="1"/>
  <c r="F5174" i="1" s="1"/>
  <c r="E5175" i="1"/>
  <c r="D5175" i="1" s="1"/>
  <c r="F5175" i="1" s="1"/>
  <c r="E5176" i="1"/>
  <c r="D5176" i="1" s="1"/>
  <c r="F5176" i="1" s="1"/>
  <c r="E5177" i="1"/>
  <c r="D5177" i="1" s="1"/>
  <c r="F5177" i="1" s="1"/>
  <c r="E5178" i="1"/>
  <c r="D5178" i="1" s="1"/>
  <c r="F5178" i="1" s="1"/>
  <c r="E5179" i="1"/>
  <c r="D5179" i="1" s="1"/>
  <c r="F5179" i="1" s="1"/>
  <c r="E5180" i="1"/>
  <c r="D5180" i="1" s="1"/>
  <c r="F5180" i="1" s="1"/>
  <c r="E5181" i="1"/>
  <c r="D5181" i="1" s="1"/>
  <c r="F5181" i="1" s="1"/>
  <c r="E5182" i="1"/>
  <c r="D5182" i="1" s="1"/>
  <c r="F5182" i="1" s="1"/>
  <c r="E5183" i="1"/>
  <c r="D5183" i="1" s="1"/>
  <c r="F5183" i="1" s="1"/>
  <c r="E5184" i="1"/>
  <c r="D5184" i="1" s="1"/>
  <c r="F5184" i="1" s="1"/>
  <c r="E5185" i="1"/>
  <c r="D5185" i="1" s="1"/>
  <c r="F5185" i="1" s="1"/>
  <c r="E5186" i="1"/>
  <c r="D5186" i="1" s="1"/>
  <c r="F5186" i="1" s="1"/>
  <c r="E5187" i="1"/>
  <c r="D5187" i="1" s="1"/>
  <c r="F5187" i="1" s="1"/>
  <c r="E5188" i="1"/>
  <c r="D5188" i="1" s="1"/>
  <c r="F5188" i="1" s="1"/>
  <c r="E5189" i="1"/>
  <c r="D5189" i="1" s="1"/>
  <c r="F5189" i="1" s="1"/>
  <c r="E5190" i="1"/>
  <c r="D5190" i="1" s="1"/>
  <c r="F5190" i="1" s="1"/>
  <c r="E5191" i="1"/>
  <c r="D5191" i="1" s="1"/>
  <c r="F5191" i="1" s="1"/>
  <c r="E5192" i="1"/>
  <c r="D5192" i="1" s="1"/>
  <c r="F5192" i="1" s="1"/>
  <c r="E5193" i="1"/>
  <c r="D5193" i="1" s="1"/>
  <c r="F5193" i="1" s="1"/>
  <c r="E5194" i="1"/>
  <c r="D5194" i="1" s="1"/>
  <c r="F5194" i="1" s="1"/>
  <c r="E5195" i="1"/>
  <c r="D5195" i="1" s="1"/>
  <c r="F5195" i="1" s="1"/>
  <c r="E5196" i="1"/>
  <c r="D5196" i="1" s="1"/>
  <c r="F5196" i="1" s="1"/>
  <c r="E5197" i="1"/>
  <c r="D5197" i="1" s="1"/>
  <c r="F5197" i="1" s="1"/>
  <c r="E5198" i="1"/>
  <c r="D5198" i="1" s="1"/>
  <c r="F5198" i="1" s="1"/>
  <c r="E5199" i="1"/>
  <c r="D5199" i="1" s="1"/>
  <c r="F5199" i="1" s="1"/>
  <c r="E5200" i="1"/>
  <c r="D5200" i="1" s="1"/>
  <c r="F5200" i="1" s="1"/>
  <c r="E5201" i="1"/>
  <c r="D5201" i="1" s="1"/>
  <c r="F5201" i="1" s="1"/>
  <c r="E5202" i="1"/>
  <c r="D5202" i="1" s="1"/>
  <c r="F5202" i="1" s="1"/>
  <c r="E5203" i="1"/>
  <c r="D5203" i="1" s="1"/>
  <c r="F5203" i="1" s="1"/>
  <c r="E5204" i="1"/>
  <c r="D5204" i="1" s="1"/>
  <c r="F5204" i="1" s="1"/>
  <c r="E5205" i="1"/>
  <c r="D5205" i="1" s="1"/>
  <c r="F5205" i="1" s="1"/>
  <c r="E5206" i="1"/>
  <c r="D5206" i="1" s="1"/>
  <c r="F5206" i="1" s="1"/>
  <c r="E5207" i="1"/>
  <c r="D5207" i="1" s="1"/>
  <c r="F5207" i="1" s="1"/>
  <c r="E5208" i="1"/>
  <c r="D5208" i="1" s="1"/>
  <c r="F5208" i="1" s="1"/>
  <c r="E5209" i="1"/>
  <c r="D5209" i="1" s="1"/>
  <c r="F5209" i="1" s="1"/>
  <c r="E5210" i="1"/>
  <c r="D5210" i="1" s="1"/>
  <c r="F5210" i="1" s="1"/>
  <c r="E5211" i="1"/>
  <c r="D5211" i="1" s="1"/>
  <c r="F5211" i="1" s="1"/>
  <c r="E5212" i="1"/>
  <c r="D5212" i="1" s="1"/>
  <c r="F5212" i="1" s="1"/>
  <c r="E5213" i="1"/>
  <c r="D5213" i="1" s="1"/>
  <c r="F5213" i="1" s="1"/>
  <c r="E5214" i="1"/>
  <c r="D5214" i="1" s="1"/>
  <c r="F5214" i="1" s="1"/>
  <c r="E5215" i="1"/>
  <c r="D5215" i="1" s="1"/>
  <c r="F5215" i="1" s="1"/>
  <c r="E5216" i="1"/>
  <c r="D5216" i="1" s="1"/>
  <c r="F5216" i="1" s="1"/>
  <c r="E5217" i="1"/>
  <c r="D5217" i="1" s="1"/>
  <c r="F5217" i="1" s="1"/>
  <c r="E5218" i="1"/>
  <c r="D5218" i="1" s="1"/>
  <c r="F5218" i="1" s="1"/>
  <c r="E5219" i="1"/>
  <c r="D5219" i="1" s="1"/>
  <c r="F5219" i="1" s="1"/>
  <c r="E5220" i="1"/>
  <c r="D5220" i="1" s="1"/>
  <c r="F5220" i="1" s="1"/>
  <c r="E5221" i="1"/>
  <c r="D5221" i="1" s="1"/>
  <c r="F5221" i="1" s="1"/>
  <c r="E5222" i="1"/>
  <c r="D5222" i="1" s="1"/>
  <c r="F5222" i="1" s="1"/>
  <c r="E5223" i="1"/>
  <c r="D5223" i="1" s="1"/>
  <c r="F5223" i="1" s="1"/>
  <c r="E5224" i="1"/>
  <c r="D5224" i="1" s="1"/>
  <c r="F5224" i="1" s="1"/>
  <c r="E5225" i="1"/>
  <c r="D5225" i="1" s="1"/>
  <c r="F5225" i="1" s="1"/>
  <c r="E5226" i="1"/>
  <c r="D5226" i="1" s="1"/>
  <c r="F5226" i="1" s="1"/>
  <c r="E5227" i="1"/>
  <c r="D5227" i="1" s="1"/>
  <c r="F5227" i="1" s="1"/>
  <c r="E5228" i="1"/>
  <c r="D5228" i="1" s="1"/>
  <c r="F5228" i="1" s="1"/>
  <c r="E5229" i="1"/>
  <c r="D5229" i="1" s="1"/>
  <c r="F5229" i="1" s="1"/>
  <c r="E5230" i="1"/>
  <c r="D5230" i="1" s="1"/>
  <c r="F5230" i="1" s="1"/>
  <c r="E5231" i="1"/>
  <c r="D5231" i="1" s="1"/>
  <c r="F5231" i="1" s="1"/>
  <c r="E5232" i="1"/>
  <c r="D5232" i="1" s="1"/>
  <c r="F5232" i="1" s="1"/>
  <c r="E5233" i="1"/>
  <c r="D5233" i="1" s="1"/>
  <c r="F5233" i="1" s="1"/>
  <c r="E5234" i="1"/>
  <c r="D5234" i="1" s="1"/>
  <c r="F5234" i="1" s="1"/>
  <c r="E5235" i="1"/>
  <c r="D5235" i="1" s="1"/>
  <c r="F5235" i="1" s="1"/>
  <c r="E5236" i="1"/>
  <c r="D5236" i="1" s="1"/>
  <c r="F5236" i="1" s="1"/>
  <c r="E5237" i="1"/>
  <c r="D5237" i="1" s="1"/>
  <c r="F5237" i="1" s="1"/>
  <c r="E5238" i="1"/>
  <c r="D5238" i="1" s="1"/>
  <c r="F5238" i="1" s="1"/>
  <c r="E5239" i="1"/>
  <c r="D5239" i="1" s="1"/>
  <c r="F5239" i="1" s="1"/>
  <c r="E5240" i="1"/>
  <c r="D5240" i="1" s="1"/>
  <c r="F5240" i="1" s="1"/>
  <c r="E5241" i="1"/>
  <c r="D5241" i="1" s="1"/>
  <c r="F5241" i="1" s="1"/>
  <c r="E5242" i="1"/>
  <c r="D5242" i="1" s="1"/>
  <c r="F5242" i="1" s="1"/>
  <c r="E5243" i="1"/>
  <c r="D5243" i="1" s="1"/>
  <c r="F5243" i="1" s="1"/>
  <c r="E5244" i="1"/>
  <c r="D5244" i="1" s="1"/>
  <c r="F5244" i="1" s="1"/>
  <c r="E5245" i="1"/>
  <c r="D5245" i="1" s="1"/>
  <c r="F5245" i="1" s="1"/>
  <c r="E5246" i="1"/>
  <c r="D5246" i="1" s="1"/>
  <c r="F5246" i="1" s="1"/>
  <c r="E5247" i="1"/>
  <c r="D5247" i="1" s="1"/>
  <c r="F5247" i="1" s="1"/>
  <c r="E5248" i="1"/>
  <c r="D5248" i="1" s="1"/>
  <c r="F5248" i="1" s="1"/>
  <c r="E5249" i="1"/>
  <c r="D5249" i="1" s="1"/>
  <c r="F5249" i="1" s="1"/>
  <c r="E5250" i="1"/>
  <c r="D5250" i="1" s="1"/>
  <c r="F5250" i="1" s="1"/>
  <c r="E5251" i="1"/>
  <c r="D5251" i="1" s="1"/>
  <c r="F5251" i="1" s="1"/>
  <c r="E5252" i="1"/>
  <c r="D5252" i="1" s="1"/>
  <c r="F5252" i="1" s="1"/>
  <c r="E5253" i="1"/>
  <c r="D5253" i="1" s="1"/>
  <c r="F5253" i="1" s="1"/>
  <c r="E5254" i="1"/>
  <c r="D5254" i="1" s="1"/>
  <c r="F5254" i="1" s="1"/>
  <c r="E5255" i="1"/>
  <c r="D5255" i="1" s="1"/>
  <c r="F5255" i="1" s="1"/>
  <c r="E5256" i="1"/>
  <c r="D5256" i="1" s="1"/>
  <c r="F5256" i="1" s="1"/>
  <c r="E5257" i="1"/>
  <c r="D5257" i="1" s="1"/>
  <c r="F5257" i="1" s="1"/>
  <c r="E5258" i="1"/>
  <c r="D5258" i="1" s="1"/>
  <c r="F5258" i="1" s="1"/>
  <c r="E5259" i="1"/>
  <c r="D5259" i="1" s="1"/>
  <c r="F5259" i="1" s="1"/>
  <c r="E5260" i="1"/>
  <c r="D5260" i="1" s="1"/>
  <c r="F5260" i="1" s="1"/>
  <c r="E5261" i="1"/>
  <c r="D5261" i="1" s="1"/>
  <c r="F5261" i="1" s="1"/>
  <c r="E5262" i="1"/>
  <c r="D5262" i="1" s="1"/>
  <c r="F5262" i="1" s="1"/>
  <c r="E5263" i="1"/>
  <c r="D5263" i="1" s="1"/>
  <c r="F5263" i="1" s="1"/>
  <c r="E5264" i="1"/>
  <c r="D5264" i="1" s="1"/>
  <c r="F5264" i="1" s="1"/>
  <c r="E5265" i="1"/>
  <c r="D5265" i="1" s="1"/>
  <c r="F5265" i="1" s="1"/>
  <c r="E5266" i="1"/>
  <c r="D5266" i="1" s="1"/>
  <c r="F5266" i="1" s="1"/>
  <c r="E5267" i="1"/>
  <c r="D5267" i="1" s="1"/>
  <c r="F5267" i="1" s="1"/>
  <c r="E5268" i="1"/>
  <c r="D5268" i="1" s="1"/>
  <c r="F5268" i="1" s="1"/>
  <c r="E5269" i="1"/>
  <c r="D5269" i="1" s="1"/>
  <c r="F5269" i="1" s="1"/>
  <c r="E5270" i="1"/>
  <c r="D5270" i="1" s="1"/>
  <c r="F5270" i="1" s="1"/>
  <c r="E5271" i="1"/>
  <c r="D5271" i="1" s="1"/>
  <c r="F5271" i="1" s="1"/>
  <c r="E5272" i="1"/>
  <c r="D5272" i="1" s="1"/>
  <c r="F5272" i="1" s="1"/>
  <c r="E5273" i="1"/>
  <c r="D5273" i="1" s="1"/>
  <c r="F5273" i="1" s="1"/>
  <c r="E5274" i="1"/>
  <c r="D5274" i="1" s="1"/>
  <c r="F5274" i="1" s="1"/>
  <c r="E5275" i="1"/>
  <c r="D5275" i="1" s="1"/>
  <c r="F5275" i="1" s="1"/>
  <c r="E5276" i="1"/>
  <c r="D5276" i="1" s="1"/>
  <c r="F5276" i="1" s="1"/>
  <c r="E5277" i="1"/>
  <c r="D5277" i="1" s="1"/>
  <c r="F5277" i="1" s="1"/>
  <c r="E5278" i="1"/>
  <c r="D5278" i="1" s="1"/>
  <c r="F5278" i="1" s="1"/>
  <c r="E5279" i="1"/>
  <c r="D5279" i="1" s="1"/>
  <c r="F5279" i="1" s="1"/>
  <c r="E5280" i="1"/>
  <c r="D5280" i="1" s="1"/>
  <c r="F5280" i="1" s="1"/>
  <c r="E5281" i="1"/>
  <c r="D5281" i="1" s="1"/>
  <c r="F5281" i="1" s="1"/>
  <c r="E5282" i="1"/>
  <c r="D5282" i="1" s="1"/>
  <c r="F5282" i="1" s="1"/>
  <c r="E5283" i="1"/>
  <c r="D5283" i="1" s="1"/>
  <c r="F5283" i="1" s="1"/>
  <c r="E5284" i="1"/>
  <c r="D5284" i="1" s="1"/>
  <c r="F5284" i="1" s="1"/>
  <c r="E5285" i="1"/>
  <c r="D5285" i="1" s="1"/>
  <c r="F5285" i="1" s="1"/>
  <c r="E5286" i="1"/>
  <c r="D5286" i="1" s="1"/>
  <c r="F5286" i="1" s="1"/>
  <c r="E5287" i="1"/>
  <c r="D5287" i="1" s="1"/>
  <c r="F5287" i="1" s="1"/>
  <c r="E5288" i="1"/>
  <c r="D5288" i="1" s="1"/>
  <c r="F5288" i="1" s="1"/>
  <c r="E5289" i="1"/>
  <c r="D5289" i="1" s="1"/>
  <c r="F5289" i="1" s="1"/>
  <c r="E5290" i="1"/>
  <c r="D5290" i="1" s="1"/>
  <c r="F5290" i="1" s="1"/>
  <c r="E5291" i="1"/>
  <c r="D5291" i="1" s="1"/>
  <c r="F5291" i="1" s="1"/>
  <c r="E5292" i="1"/>
  <c r="D5292" i="1" s="1"/>
  <c r="F5292" i="1" s="1"/>
  <c r="E5293" i="1"/>
  <c r="D5293" i="1" s="1"/>
  <c r="F5293" i="1" s="1"/>
  <c r="E5294" i="1"/>
  <c r="D5294" i="1" s="1"/>
  <c r="F5294" i="1" s="1"/>
  <c r="E5295" i="1"/>
  <c r="D5295" i="1" s="1"/>
  <c r="F5295" i="1" s="1"/>
  <c r="E5296" i="1"/>
  <c r="D5296" i="1" s="1"/>
  <c r="F5296" i="1" s="1"/>
  <c r="E5297" i="1"/>
  <c r="D5297" i="1" s="1"/>
  <c r="F5297" i="1" s="1"/>
  <c r="E5298" i="1"/>
  <c r="D5298" i="1" s="1"/>
  <c r="F5298" i="1" s="1"/>
  <c r="E5299" i="1"/>
  <c r="D5299" i="1" s="1"/>
  <c r="F5299" i="1" s="1"/>
  <c r="E5300" i="1"/>
  <c r="D5300" i="1" s="1"/>
  <c r="F5300" i="1" s="1"/>
  <c r="E5301" i="1"/>
  <c r="D5301" i="1" s="1"/>
  <c r="F5301" i="1" s="1"/>
  <c r="E5302" i="1"/>
  <c r="D5302" i="1" s="1"/>
  <c r="F5302" i="1" s="1"/>
  <c r="E5303" i="1"/>
  <c r="D5303" i="1" s="1"/>
  <c r="F5303" i="1" s="1"/>
  <c r="E5304" i="1"/>
  <c r="D5304" i="1" s="1"/>
  <c r="F5304" i="1" s="1"/>
  <c r="E5305" i="1"/>
  <c r="D5305" i="1" s="1"/>
  <c r="F5305" i="1" s="1"/>
  <c r="E5306" i="1"/>
  <c r="D5306" i="1" s="1"/>
  <c r="F5306" i="1" s="1"/>
  <c r="E5307" i="1"/>
  <c r="D5307" i="1" s="1"/>
  <c r="F5307" i="1" s="1"/>
  <c r="E5308" i="1"/>
  <c r="D5308" i="1" s="1"/>
  <c r="F5308" i="1" s="1"/>
  <c r="E5309" i="1"/>
  <c r="D5309" i="1" s="1"/>
  <c r="F5309" i="1" s="1"/>
  <c r="E5310" i="1"/>
  <c r="D5310" i="1" s="1"/>
  <c r="F5310" i="1" s="1"/>
  <c r="E5311" i="1"/>
  <c r="D5311" i="1" s="1"/>
  <c r="F5311" i="1" s="1"/>
  <c r="E5312" i="1"/>
  <c r="D5312" i="1" s="1"/>
  <c r="F5312" i="1" s="1"/>
  <c r="E5313" i="1"/>
  <c r="D5313" i="1" s="1"/>
  <c r="F5313" i="1" s="1"/>
  <c r="E5314" i="1"/>
  <c r="D5314" i="1" s="1"/>
  <c r="F5314" i="1" s="1"/>
  <c r="E5315" i="1"/>
  <c r="D5315" i="1" s="1"/>
  <c r="F5315" i="1" s="1"/>
  <c r="E5316" i="1"/>
  <c r="D5316" i="1" s="1"/>
  <c r="F5316" i="1" s="1"/>
  <c r="E5317" i="1"/>
  <c r="D5317" i="1" s="1"/>
  <c r="F5317" i="1" s="1"/>
  <c r="E5318" i="1"/>
  <c r="D5318" i="1" s="1"/>
  <c r="F5318" i="1" s="1"/>
  <c r="E5319" i="1"/>
  <c r="D5319" i="1" s="1"/>
  <c r="F5319" i="1" s="1"/>
  <c r="E5320" i="1"/>
  <c r="D5320" i="1" s="1"/>
  <c r="F5320" i="1" s="1"/>
  <c r="E5321" i="1"/>
  <c r="D5321" i="1" s="1"/>
  <c r="F5321" i="1" s="1"/>
  <c r="E5322" i="1"/>
  <c r="D5322" i="1" s="1"/>
  <c r="F5322" i="1" s="1"/>
  <c r="E5323" i="1"/>
  <c r="D5323" i="1" s="1"/>
  <c r="F5323" i="1" s="1"/>
  <c r="E5324" i="1"/>
  <c r="D5324" i="1" s="1"/>
  <c r="F5324" i="1" s="1"/>
  <c r="E5325" i="1"/>
  <c r="D5325" i="1" s="1"/>
  <c r="F5325" i="1" s="1"/>
  <c r="E5326" i="1"/>
  <c r="D5326" i="1" s="1"/>
  <c r="F5326" i="1" s="1"/>
  <c r="E5327" i="1"/>
  <c r="D5327" i="1" s="1"/>
  <c r="F5327" i="1" s="1"/>
  <c r="E5328" i="1"/>
  <c r="D5328" i="1" s="1"/>
  <c r="F5328" i="1" s="1"/>
  <c r="E5329" i="1"/>
  <c r="D5329" i="1" s="1"/>
  <c r="F5329" i="1" s="1"/>
  <c r="E5330" i="1"/>
  <c r="D5330" i="1" s="1"/>
  <c r="F5330" i="1" s="1"/>
  <c r="E5331" i="1"/>
  <c r="D5331" i="1" s="1"/>
  <c r="F5331" i="1" s="1"/>
  <c r="E5332" i="1"/>
  <c r="D5332" i="1" s="1"/>
  <c r="F5332" i="1" s="1"/>
  <c r="E5333" i="1"/>
  <c r="D5333" i="1" s="1"/>
  <c r="F5333" i="1" s="1"/>
  <c r="E5334" i="1"/>
  <c r="D5334" i="1" s="1"/>
  <c r="F5334" i="1" s="1"/>
  <c r="E5335" i="1"/>
  <c r="D5335" i="1" s="1"/>
  <c r="F5335" i="1" s="1"/>
  <c r="E5336" i="1"/>
  <c r="D5336" i="1" s="1"/>
  <c r="F5336" i="1" s="1"/>
  <c r="E5337" i="1"/>
  <c r="D5337" i="1" s="1"/>
  <c r="F5337" i="1" s="1"/>
  <c r="E5338" i="1"/>
  <c r="D5338" i="1" s="1"/>
  <c r="F5338" i="1" s="1"/>
  <c r="E5339" i="1"/>
  <c r="D5339" i="1" s="1"/>
  <c r="F5339" i="1" s="1"/>
  <c r="E5340" i="1"/>
  <c r="D5340" i="1" s="1"/>
  <c r="F5340" i="1" s="1"/>
  <c r="E5341" i="1"/>
  <c r="D5341" i="1" s="1"/>
  <c r="F5341" i="1" s="1"/>
  <c r="E5342" i="1"/>
  <c r="D5342" i="1" s="1"/>
  <c r="F5342" i="1" s="1"/>
  <c r="E5343" i="1"/>
  <c r="D5343" i="1" s="1"/>
  <c r="F5343" i="1" s="1"/>
  <c r="E5344" i="1"/>
  <c r="D5344" i="1" s="1"/>
  <c r="F5344" i="1" s="1"/>
  <c r="E5345" i="1"/>
  <c r="D5345" i="1" s="1"/>
  <c r="F5345" i="1" s="1"/>
  <c r="E5346" i="1"/>
  <c r="D5346" i="1" s="1"/>
  <c r="F5346" i="1" s="1"/>
  <c r="E5347" i="1"/>
  <c r="D5347" i="1" s="1"/>
  <c r="F5347" i="1" s="1"/>
  <c r="E5348" i="1"/>
  <c r="D5348" i="1" s="1"/>
  <c r="F5348" i="1" s="1"/>
  <c r="E5349" i="1"/>
  <c r="D5349" i="1" s="1"/>
  <c r="F5349" i="1" s="1"/>
  <c r="E5350" i="1"/>
  <c r="D5350" i="1" s="1"/>
  <c r="F5350" i="1" s="1"/>
  <c r="E5351" i="1"/>
  <c r="D5351" i="1" s="1"/>
  <c r="F5351" i="1" s="1"/>
  <c r="E5352" i="1"/>
  <c r="D5352" i="1" s="1"/>
  <c r="F5352" i="1" s="1"/>
  <c r="E5353" i="1"/>
  <c r="D5353" i="1" s="1"/>
  <c r="F5353" i="1" s="1"/>
  <c r="E5354" i="1"/>
  <c r="D5354" i="1" s="1"/>
  <c r="F5354" i="1" s="1"/>
  <c r="E5355" i="1"/>
  <c r="D5355" i="1" s="1"/>
  <c r="F5355" i="1" s="1"/>
  <c r="E5356" i="1"/>
  <c r="D5356" i="1" s="1"/>
  <c r="F5356" i="1" s="1"/>
  <c r="E5357" i="1"/>
  <c r="D5357" i="1" s="1"/>
  <c r="F5357" i="1" s="1"/>
  <c r="E5358" i="1"/>
  <c r="D5358" i="1" s="1"/>
  <c r="F5358" i="1" s="1"/>
  <c r="E5359" i="1"/>
  <c r="D5359" i="1" s="1"/>
  <c r="F5359" i="1" s="1"/>
  <c r="E5360" i="1"/>
  <c r="D5360" i="1" s="1"/>
  <c r="F5360" i="1" s="1"/>
  <c r="E5361" i="1"/>
  <c r="D5361" i="1" s="1"/>
  <c r="F5361" i="1" s="1"/>
  <c r="E5362" i="1"/>
  <c r="D5362" i="1" s="1"/>
  <c r="F5362" i="1" s="1"/>
  <c r="E5363" i="1"/>
  <c r="D5363" i="1" s="1"/>
  <c r="F5363" i="1" s="1"/>
  <c r="E5364" i="1"/>
  <c r="D5364" i="1" s="1"/>
  <c r="F5364" i="1" s="1"/>
  <c r="E5365" i="1"/>
  <c r="D5365" i="1" s="1"/>
  <c r="F5365" i="1" s="1"/>
  <c r="E5366" i="1"/>
  <c r="D5366" i="1" s="1"/>
  <c r="F5366" i="1" s="1"/>
  <c r="E5367" i="1"/>
  <c r="D5367" i="1" s="1"/>
  <c r="F5367" i="1" s="1"/>
  <c r="E5368" i="1"/>
  <c r="D5368" i="1" s="1"/>
  <c r="F5368" i="1" s="1"/>
  <c r="E5369" i="1"/>
  <c r="D5369" i="1" s="1"/>
  <c r="F5369" i="1" s="1"/>
  <c r="E5370" i="1"/>
  <c r="D5370" i="1" s="1"/>
  <c r="F5370" i="1" s="1"/>
  <c r="E5371" i="1"/>
  <c r="D5371" i="1" s="1"/>
  <c r="F5371" i="1" s="1"/>
  <c r="E5372" i="1"/>
  <c r="D5372" i="1" s="1"/>
  <c r="F5372" i="1" s="1"/>
  <c r="E5373" i="1"/>
  <c r="D5373" i="1" s="1"/>
  <c r="F5373" i="1" s="1"/>
  <c r="E5374" i="1"/>
  <c r="D5374" i="1" s="1"/>
  <c r="F5374" i="1" s="1"/>
  <c r="E5375" i="1"/>
  <c r="D5375" i="1" s="1"/>
  <c r="F5375" i="1" s="1"/>
  <c r="E5376" i="1"/>
  <c r="D5376" i="1" s="1"/>
  <c r="F5376" i="1" s="1"/>
  <c r="E5377" i="1"/>
  <c r="D5377" i="1" s="1"/>
  <c r="F5377" i="1" s="1"/>
  <c r="E5378" i="1"/>
  <c r="D5378" i="1" s="1"/>
  <c r="F5378" i="1" s="1"/>
  <c r="E5379" i="1"/>
  <c r="D5379" i="1" s="1"/>
  <c r="F5379" i="1" s="1"/>
  <c r="E5380" i="1"/>
  <c r="D5380" i="1" s="1"/>
  <c r="F5380" i="1" s="1"/>
  <c r="E5381" i="1"/>
  <c r="D5381" i="1" s="1"/>
  <c r="F5381" i="1" s="1"/>
  <c r="E5382" i="1"/>
  <c r="D5382" i="1" s="1"/>
  <c r="F5382" i="1" s="1"/>
  <c r="E5383" i="1"/>
  <c r="D5383" i="1" s="1"/>
  <c r="F5383" i="1" s="1"/>
  <c r="E5384" i="1"/>
  <c r="D5384" i="1" s="1"/>
  <c r="F5384" i="1" s="1"/>
  <c r="E5385" i="1"/>
  <c r="D5385" i="1" s="1"/>
  <c r="F5385" i="1" s="1"/>
  <c r="E5386" i="1"/>
  <c r="D5386" i="1" s="1"/>
  <c r="F5386" i="1" s="1"/>
  <c r="E5387" i="1"/>
  <c r="D5387" i="1" s="1"/>
  <c r="F5387" i="1" s="1"/>
  <c r="E5388" i="1"/>
  <c r="D5388" i="1" s="1"/>
  <c r="F5388" i="1" s="1"/>
  <c r="E5389" i="1"/>
  <c r="D5389" i="1" s="1"/>
  <c r="F5389" i="1" s="1"/>
  <c r="E5390" i="1"/>
  <c r="D5390" i="1" s="1"/>
  <c r="F5390" i="1" s="1"/>
  <c r="E5391" i="1"/>
  <c r="D5391" i="1" s="1"/>
  <c r="F5391" i="1" s="1"/>
  <c r="E5392" i="1"/>
  <c r="D5392" i="1" s="1"/>
  <c r="F5392" i="1" s="1"/>
  <c r="E5393" i="1"/>
  <c r="D5393" i="1" s="1"/>
  <c r="F5393" i="1" s="1"/>
  <c r="E5394" i="1"/>
  <c r="D5394" i="1" s="1"/>
  <c r="F5394" i="1" s="1"/>
  <c r="E5395" i="1"/>
  <c r="D5395" i="1" s="1"/>
  <c r="F5395" i="1" s="1"/>
  <c r="E5396" i="1"/>
  <c r="D5396" i="1" s="1"/>
  <c r="F5396" i="1" s="1"/>
  <c r="E5397" i="1"/>
  <c r="D5397" i="1" s="1"/>
  <c r="F5397" i="1" s="1"/>
  <c r="E5398" i="1"/>
  <c r="D5398" i="1" s="1"/>
  <c r="F5398" i="1" s="1"/>
  <c r="E5399" i="1"/>
  <c r="D5399" i="1" s="1"/>
  <c r="F5399" i="1" s="1"/>
  <c r="E5400" i="1"/>
  <c r="D5400" i="1" s="1"/>
  <c r="F5400" i="1" s="1"/>
  <c r="E5401" i="1"/>
  <c r="D5401" i="1" s="1"/>
  <c r="F5401" i="1" s="1"/>
  <c r="E5402" i="1"/>
  <c r="D5402" i="1" s="1"/>
  <c r="F5402" i="1" s="1"/>
  <c r="E5403" i="1"/>
  <c r="D5403" i="1" s="1"/>
  <c r="F5403" i="1" s="1"/>
  <c r="E5404" i="1"/>
  <c r="D5404" i="1" s="1"/>
  <c r="F5404" i="1" s="1"/>
  <c r="E5405" i="1"/>
  <c r="D5405" i="1" s="1"/>
  <c r="F5405" i="1" s="1"/>
  <c r="E5406" i="1"/>
  <c r="D5406" i="1" s="1"/>
  <c r="F5406" i="1" s="1"/>
  <c r="E5407" i="1"/>
  <c r="D5407" i="1" s="1"/>
  <c r="F5407" i="1" s="1"/>
  <c r="E5408" i="1"/>
  <c r="D5408" i="1" s="1"/>
  <c r="F5408" i="1" s="1"/>
  <c r="E5409" i="1"/>
  <c r="D5409" i="1" s="1"/>
  <c r="F5409" i="1" s="1"/>
  <c r="E5410" i="1"/>
  <c r="D5410" i="1" s="1"/>
  <c r="F5410" i="1" s="1"/>
  <c r="E5411" i="1"/>
  <c r="D5411" i="1" s="1"/>
  <c r="F5411" i="1" s="1"/>
  <c r="E5412" i="1"/>
  <c r="D5412" i="1" s="1"/>
  <c r="F5412" i="1" s="1"/>
  <c r="E5413" i="1"/>
  <c r="D5413" i="1" s="1"/>
  <c r="F5413" i="1" s="1"/>
  <c r="E5414" i="1"/>
  <c r="D5414" i="1" s="1"/>
  <c r="F5414" i="1" s="1"/>
  <c r="E5415" i="1"/>
  <c r="D5415" i="1" s="1"/>
  <c r="F5415" i="1" s="1"/>
  <c r="E5416" i="1"/>
  <c r="D5416" i="1" s="1"/>
  <c r="F5416" i="1" s="1"/>
  <c r="E5417" i="1"/>
  <c r="D5417" i="1" s="1"/>
  <c r="F5417" i="1" s="1"/>
  <c r="E5418" i="1"/>
  <c r="D5418" i="1" s="1"/>
  <c r="F5418" i="1" s="1"/>
  <c r="E5419" i="1"/>
  <c r="D5419" i="1" s="1"/>
  <c r="F5419" i="1" s="1"/>
  <c r="E5420" i="1"/>
  <c r="D5420" i="1" s="1"/>
  <c r="F5420" i="1" s="1"/>
  <c r="E5421" i="1"/>
  <c r="D5421" i="1" s="1"/>
  <c r="F5421" i="1" s="1"/>
  <c r="E5422" i="1"/>
  <c r="D5422" i="1" s="1"/>
  <c r="F5422" i="1" s="1"/>
  <c r="E5423" i="1"/>
  <c r="D5423" i="1" s="1"/>
  <c r="F5423" i="1" s="1"/>
  <c r="E5424" i="1"/>
  <c r="D5424" i="1" s="1"/>
  <c r="F5424" i="1" s="1"/>
  <c r="E5425" i="1"/>
  <c r="D5425" i="1" s="1"/>
  <c r="F5425" i="1" s="1"/>
  <c r="E5426" i="1"/>
  <c r="D5426" i="1" s="1"/>
  <c r="F5426" i="1" s="1"/>
  <c r="E5427" i="1"/>
  <c r="D5427" i="1" s="1"/>
  <c r="F5427" i="1" s="1"/>
  <c r="E5428" i="1"/>
  <c r="D5428" i="1" s="1"/>
  <c r="F5428" i="1" s="1"/>
  <c r="E5429" i="1"/>
  <c r="D5429" i="1" s="1"/>
  <c r="F5429" i="1" s="1"/>
  <c r="E5430" i="1"/>
  <c r="D5430" i="1" s="1"/>
  <c r="F5430" i="1" s="1"/>
  <c r="E5431" i="1"/>
  <c r="D5431" i="1" s="1"/>
  <c r="F5431" i="1" s="1"/>
  <c r="E5432" i="1"/>
  <c r="D5432" i="1" s="1"/>
  <c r="F5432" i="1" s="1"/>
  <c r="E5433" i="1"/>
  <c r="D5433" i="1" s="1"/>
  <c r="F5433" i="1" s="1"/>
  <c r="E5434" i="1"/>
  <c r="D5434" i="1" s="1"/>
  <c r="F5434" i="1" s="1"/>
  <c r="E5435" i="1"/>
  <c r="D5435" i="1" s="1"/>
  <c r="F5435" i="1" s="1"/>
  <c r="E5436" i="1"/>
  <c r="D5436" i="1" s="1"/>
  <c r="F5436" i="1" s="1"/>
  <c r="E5437" i="1"/>
  <c r="D5437" i="1" s="1"/>
  <c r="F5437" i="1" s="1"/>
  <c r="E5438" i="1"/>
  <c r="D5438" i="1" s="1"/>
  <c r="F5438" i="1" s="1"/>
  <c r="E5439" i="1"/>
  <c r="D5439" i="1" s="1"/>
  <c r="F5439" i="1" s="1"/>
  <c r="E5440" i="1"/>
  <c r="D5440" i="1" s="1"/>
  <c r="F5440" i="1" s="1"/>
  <c r="E5441" i="1"/>
  <c r="D5441" i="1" s="1"/>
  <c r="F5441" i="1" s="1"/>
  <c r="E5442" i="1"/>
  <c r="D5442" i="1" s="1"/>
  <c r="F5442" i="1" s="1"/>
  <c r="E5443" i="1"/>
  <c r="D5443" i="1" s="1"/>
  <c r="F5443" i="1" s="1"/>
  <c r="E5444" i="1"/>
  <c r="D5444" i="1" s="1"/>
  <c r="F5444" i="1" s="1"/>
  <c r="E5445" i="1"/>
  <c r="D5445" i="1" s="1"/>
  <c r="F5445" i="1" s="1"/>
  <c r="E5446" i="1"/>
  <c r="D5446" i="1" s="1"/>
  <c r="F5446" i="1" s="1"/>
  <c r="E5447" i="1"/>
  <c r="D5447" i="1" s="1"/>
  <c r="F5447" i="1" s="1"/>
  <c r="E5448" i="1"/>
  <c r="D5448" i="1" s="1"/>
  <c r="F5448" i="1" s="1"/>
  <c r="E5449" i="1"/>
  <c r="D5449" i="1" s="1"/>
  <c r="F5449" i="1" s="1"/>
  <c r="E5450" i="1"/>
  <c r="D5450" i="1" s="1"/>
  <c r="F5450" i="1" s="1"/>
  <c r="E5451" i="1"/>
  <c r="D5451" i="1" s="1"/>
  <c r="F5451" i="1" s="1"/>
  <c r="E5452" i="1"/>
  <c r="D5452" i="1" s="1"/>
  <c r="F5452" i="1" s="1"/>
  <c r="E5453" i="1"/>
  <c r="D5453" i="1" s="1"/>
  <c r="F5453" i="1" s="1"/>
  <c r="E5454" i="1"/>
  <c r="D5454" i="1" s="1"/>
  <c r="F5454" i="1" s="1"/>
  <c r="E5455" i="1"/>
  <c r="D5455" i="1" s="1"/>
  <c r="F5455" i="1" s="1"/>
  <c r="E5456" i="1"/>
  <c r="D5456" i="1" s="1"/>
  <c r="F5456" i="1" s="1"/>
  <c r="E5457" i="1"/>
  <c r="D5457" i="1" s="1"/>
  <c r="F5457" i="1" s="1"/>
  <c r="E5458" i="1"/>
  <c r="D5458" i="1" s="1"/>
  <c r="F5458" i="1" s="1"/>
  <c r="E5459" i="1"/>
  <c r="D5459" i="1" s="1"/>
  <c r="F5459" i="1" s="1"/>
  <c r="E5460" i="1"/>
  <c r="D5460" i="1" s="1"/>
  <c r="F5460" i="1" s="1"/>
  <c r="E5461" i="1"/>
  <c r="D5461" i="1" s="1"/>
  <c r="F5461" i="1" s="1"/>
  <c r="E5462" i="1"/>
  <c r="D5462" i="1" s="1"/>
  <c r="F5462" i="1" s="1"/>
  <c r="E5463" i="1"/>
  <c r="D5463" i="1" s="1"/>
  <c r="F5463" i="1" s="1"/>
  <c r="E5464" i="1"/>
  <c r="D5464" i="1" s="1"/>
  <c r="F5464" i="1" s="1"/>
  <c r="E5465" i="1"/>
  <c r="D5465" i="1" s="1"/>
  <c r="F5465" i="1" s="1"/>
  <c r="E5466" i="1"/>
  <c r="D5466" i="1" s="1"/>
  <c r="F5466" i="1" s="1"/>
  <c r="E5467" i="1"/>
  <c r="D5467" i="1" s="1"/>
  <c r="F5467" i="1" s="1"/>
  <c r="E5468" i="1"/>
  <c r="D5468" i="1" s="1"/>
  <c r="F5468" i="1" s="1"/>
  <c r="E5469" i="1"/>
  <c r="D5469" i="1" s="1"/>
  <c r="F5469" i="1" s="1"/>
  <c r="E5470" i="1"/>
  <c r="D5470" i="1" s="1"/>
  <c r="F5470" i="1" s="1"/>
  <c r="E5471" i="1"/>
  <c r="D5471" i="1" s="1"/>
  <c r="F5471" i="1" s="1"/>
  <c r="E5472" i="1"/>
  <c r="D5472" i="1" s="1"/>
  <c r="F5472" i="1" s="1"/>
  <c r="E5473" i="1"/>
  <c r="D5473" i="1" s="1"/>
  <c r="F5473" i="1" s="1"/>
  <c r="E5474" i="1"/>
  <c r="D5474" i="1" s="1"/>
  <c r="F5474" i="1" s="1"/>
  <c r="E5475" i="1"/>
  <c r="D5475" i="1" s="1"/>
  <c r="F5475" i="1" s="1"/>
  <c r="E5476" i="1"/>
  <c r="D5476" i="1" s="1"/>
  <c r="F5476" i="1" s="1"/>
  <c r="E5477" i="1"/>
  <c r="D5477" i="1" s="1"/>
  <c r="F5477" i="1" s="1"/>
  <c r="E5478" i="1"/>
  <c r="D5478" i="1" s="1"/>
  <c r="F5478" i="1" s="1"/>
  <c r="E5479" i="1"/>
  <c r="D5479" i="1" s="1"/>
  <c r="F5479" i="1" s="1"/>
  <c r="E5480" i="1"/>
  <c r="D5480" i="1" s="1"/>
  <c r="F5480" i="1" s="1"/>
  <c r="E5481" i="1"/>
  <c r="D5481" i="1" s="1"/>
  <c r="F5481" i="1" s="1"/>
  <c r="E5482" i="1"/>
  <c r="D5482" i="1" s="1"/>
  <c r="F5482" i="1" s="1"/>
  <c r="E5483" i="1"/>
  <c r="D5483" i="1" s="1"/>
  <c r="F5483" i="1" s="1"/>
  <c r="E5484" i="1"/>
  <c r="D5484" i="1" s="1"/>
  <c r="F5484" i="1" s="1"/>
  <c r="E5485" i="1"/>
  <c r="D5485" i="1" s="1"/>
  <c r="F5485" i="1" s="1"/>
  <c r="E5486" i="1"/>
  <c r="D5486" i="1" s="1"/>
  <c r="F5486" i="1" s="1"/>
  <c r="E5487" i="1"/>
  <c r="D5487" i="1" s="1"/>
  <c r="F5487" i="1" s="1"/>
  <c r="E5488" i="1"/>
  <c r="D5488" i="1" s="1"/>
  <c r="F5488" i="1" s="1"/>
  <c r="E5489" i="1"/>
  <c r="D5489" i="1" s="1"/>
  <c r="F5489" i="1" s="1"/>
  <c r="E5490" i="1"/>
  <c r="D5490" i="1" s="1"/>
  <c r="F5490" i="1" s="1"/>
  <c r="E5491" i="1"/>
  <c r="D5491" i="1" s="1"/>
  <c r="F5491" i="1" s="1"/>
  <c r="E5492" i="1"/>
  <c r="D5492" i="1" s="1"/>
  <c r="F5492" i="1" s="1"/>
  <c r="E5493" i="1"/>
  <c r="D5493" i="1" s="1"/>
  <c r="F5493" i="1" s="1"/>
  <c r="E5494" i="1"/>
  <c r="D5494" i="1" s="1"/>
  <c r="F5494" i="1" s="1"/>
  <c r="E5495" i="1"/>
  <c r="D5495" i="1" s="1"/>
  <c r="F5495" i="1" s="1"/>
  <c r="E5496" i="1"/>
  <c r="D5496" i="1" s="1"/>
  <c r="F5496" i="1" s="1"/>
  <c r="E5497" i="1"/>
  <c r="D5497" i="1" s="1"/>
  <c r="F5497" i="1" s="1"/>
  <c r="E5498" i="1"/>
  <c r="D5498" i="1" s="1"/>
  <c r="F5498" i="1" s="1"/>
  <c r="E5499" i="1"/>
  <c r="D5499" i="1" s="1"/>
  <c r="F5499" i="1" s="1"/>
  <c r="E5500" i="1"/>
  <c r="D5500" i="1" s="1"/>
  <c r="F5500" i="1" s="1"/>
  <c r="E5501" i="1"/>
  <c r="D5501" i="1" s="1"/>
  <c r="F5501" i="1" s="1"/>
  <c r="E5502" i="1"/>
  <c r="D5502" i="1" s="1"/>
  <c r="F5502" i="1" s="1"/>
  <c r="E5503" i="1"/>
  <c r="D5503" i="1" s="1"/>
  <c r="F5503" i="1" s="1"/>
  <c r="E5504" i="1"/>
  <c r="D5504" i="1" s="1"/>
  <c r="F5504" i="1" s="1"/>
  <c r="E5505" i="1"/>
  <c r="D5505" i="1" s="1"/>
  <c r="F5505" i="1" s="1"/>
  <c r="E5506" i="1"/>
  <c r="D5506" i="1" s="1"/>
  <c r="F5506" i="1" s="1"/>
  <c r="E5507" i="1"/>
  <c r="D5507" i="1" s="1"/>
  <c r="F5507" i="1" s="1"/>
  <c r="E5508" i="1"/>
  <c r="D5508" i="1" s="1"/>
  <c r="F5508" i="1" s="1"/>
  <c r="E5509" i="1"/>
  <c r="D5509" i="1" s="1"/>
  <c r="F5509" i="1" s="1"/>
  <c r="E5510" i="1"/>
  <c r="D5510" i="1" s="1"/>
  <c r="F5510" i="1" s="1"/>
  <c r="E5511" i="1"/>
  <c r="D5511" i="1" s="1"/>
  <c r="F5511" i="1" s="1"/>
  <c r="E5512" i="1"/>
  <c r="D5512" i="1" s="1"/>
  <c r="F5512" i="1" s="1"/>
  <c r="E5513" i="1"/>
  <c r="D5513" i="1" s="1"/>
  <c r="F5513" i="1" s="1"/>
  <c r="E5514" i="1"/>
  <c r="D5514" i="1" s="1"/>
  <c r="F5514" i="1" s="1"/>
  <c r="E5515" i="1"/>
  <c r="D5515" i="1" s="1"/>
  <c r="F5515" i="1" s="1"/>
  <c r="E5516" i="1"/>
  <c r="D5516" i="1" s="1"/>
  <c r="F5516" i="1" s="1"/>
  <c r="E5517" i="1"/>
  <c r="D5517" i="1" s="1"/>
  <c r="F5517" i="1" s="1"/>
  <c r="E5518" i="1"/>
  <c r="D5518" i="1" s="1"/>
  <c r="F5518" i="1" s="1"/>
  <c r="E5519" i="1"/>
  <c r="D5519" i="1" s="1"/>
  <c r="F5519" i="1" s="1"/>
  <c r="E5520" i="1"/>
  <c r="D5520" i="1" s="1"/>
  <c r="F5520" i="1" s="1"/>
  <c r="E5521" i="1"/>
  <c r="D5521" i="1" s="1"/>
  <c r="F5521" i="1" s="1"/>
  <c r="E5522" i="1"/>
  <c r="D5522" i="1" s="1"/>
  <c r="F5522" i="1" s="1"/>
  <c r="E5523" i="1"/>
  <c r="D5523" i="1" s="1"/>
  <c r="F5523" i="1" s="1"/>
  <c r="E5524" i="1"/>
  <c r="D5524" i="1" s="1"/>
  <c r="F5524" i="1" s="1"/>
  <c r="E5525" i="1"/>
  <c r="D5525" i="1" s="1"/>
  <c r="F5525" i="1" s="1"/>
  <c r="E5526" i="1"/>
  <c r="D5526" i="1" s="1"/>
  <c r="F5526" i="1" s="1"/>
  <c r="E5527" i="1"/>
  <c r="D5527" i="1" s="1"/>
  <c r="F5527" i="1" s="1"/>
  <c r="E5528" i="1"/>
  <c r="D5528" i="1" s="1"/>
  <c r="F5528" i="1" s="1"/>
  <c r="E5529" i="1"/>
  <c r="D5529" i="1" s="1"/>
  <c r="F5529" i="1" s="1"/>
  <c r="E5530" i="1"/>
  <c r="D5530" i="1" s="1"/>
  <c r="F5530" i="1" s="1"/>
  <c r="E5531" i="1"/>
  <c r="D5531" i="1" s="1"/>
  <c r="F5531" i="1" s="1"/>
  <c r="E5532" i="1"/>
  <c r="D5532" i="1" s="1"/>
  <c r="F5532" i="1" s="1"/>
  <c r="E5533" i="1"/>
  <c r="D5533" i="1" s="1"/>
  <c r="F5533" i="1" s="1"/>
  <c r="E5534" i="1"/>
  <c r="D5534" i="1" s="1"/>
  <c r="F5534" i="1" s="1"/>
  <c r="E5535" i="1"/>
  <c r="D5535" i="1" s="1"/>
  <c r="F5535" i="1" s="1"/>
  <c r="E5536" i="1"/>
  <c r="D5536" i="1" s="1"/>
  <c r="F5536" i="1" s="1"/>
  <c r="E5537" i="1"/>
  <c r="D5537" i="1" s="1"/>
  <c r="F5537" i="1" s="1"/>
  <c r="E5538" i="1"/>
  <c r="D5538" i="1" s="1"/>
  <c r="F5538" i="1" s="1"/>
  <c r="E5539" i="1"/>
  <c r="D5539" i="1" s="1"/>
  <c r="F5539" i="1" s="1"/>
  <c r="E5540" i="1"/>
  <c r="D5540" i="1" s="1"/>
  <c r="F5540" i="1" s="1"/>
  <c r="E5541" i="1"/>
  <c r="D5541" i="1" s="1"/>
  <c r="F5541" i="1" s="1"/>
  <c r="E5542" i="1"/>
  <c r="D5542" i="1" s="1"/>
  <c r="F5542" i="1" s="1"/>
  <c r="E5543" i="1"/>
  <c r="D5543" i="1" s="1"/>
  <c r="F5543" i="1" s="1"/>
  <c r="E5544" i="1"/>
  <c r="D5544" i="1" s="1"/>
  <c r="F5544" i="1" s="1"/>
  <c r="E5545" i="1"/>
  <c r="D5545" i="1" s="1"/>
  <c r="F5545" i="1" s="1"/>
  <c r="E5546" i="1"/>
  <c r="D5546" i="1" s="1"/>
  <c r="F5546" i="1" s="1"/>
  <c r="E5547" i="1"/>
  <c r="D5547" i="1" s="1"/>
  <c r="F5547" i="1" s="1"/>
  <c r="E5548" i="1"/>
  <c r="D5548" i="1" s="1"/>
  <c r="F5548" i="1" s="1"/>
  <c r="E5549" i="1"/>
  <c r="D5549" i="1" s="1"/>
  <c r="F5549" i="1" s="1"/>
  <c r="E5550" i="1"/>
  <c r="D5550" i="1" s="1"/>
  <c r="F5550" i="1" s="1"/>
  <c r="E5551" i="1"/>
  <c r="D5551" i="1" s="1"/>
  <c r="F5551" i="1" s="1"/>
  <c r="E5552" i="1"/>
  <c r="D5552" i="1" s="1"/>
  <c r="F5552" i="1" s="1"/>
  <c r="E5553" i="1"/>
  <c r="D5553" i="1" s="1"/>
  <c r="F5553" i="1" s="1"/>
  <c r="E5554" i="1"/>
  <c r="D5554" i="1" s="1"/>
  <c r="F5554" i="1" s="1"/>
  <c r="E5555" i="1"/>
  <c r="D5555" i="1" s="1"/>
  <c r="F5555" i="1" s="1"/>
  <c r="E5556" i="1"/>
  <c r="D5556" i="1" s="1"/>
  <c r="F5556" i="1" s="1"/>
  <c r="E5557" i="1"/>
  <c r="D5557" i="1" s="1"/>
  <c r="F5557" i="1" s="1"/>
  <c r="E5558" i="1"/>
  <c r="D5558" i="1" s="1"/>
  <c r="F5558" i="1" s="1"/>
  <c r="E5559" i="1"/>
  <c r="D5559" i="1" s="1"/>
  <c r="F5559" i="1" s="1"/>
  <c r="E5560" i="1"/>
  <c r="D5560" i="1" s="1"/>
  <c r="F5560" i="1" s="1"/>
  <c r="E5561" i="1"/>
  <c r="D5561" i="1" s="1"/>
  <c r="F5561" i="1" s="1"/>
  <c r="E5562" i="1"/>
  <c r="D5562" i="1" s="1"/>
  <c r="F5562" i="1" s="1"/>
  <c r="E5563" i="1"/>
  <c r="D5563" i="1" s="1"/>
  <c r="F5563" i="1" s="1"/>
  <c r="E5564" i="1"/>
  <c r="D5564" i="1" s="1"/>
  <c r="F5564" i="1" s="1"/>
  <c r="E5565" i="1"/>
  <c r="D5565" i="1" s="1"/>
  <c r="F5565" i="1" s="1"/>
  <c r="E5566" i="1"/>
  <c r="D5566" i="1" s="1"/>
  <c r="F5566" i="1" s="1"/>
  <c r="E5567" i="1"/>
  <c r="D5567" i="1" s="1"/>
  <c r="F5567" i="1" s="1"/>
  <c r="E5568" i="1"/>
  <c r="D5568" i="1" s="1"/>
  <c r="F5568" i="1" s="1"/>
  <c r="E5569" i="1"/>
  <c r="D5569" i="1" s="1"/>
  <c r="F5569" i="1" s="1"/>
  <c r="E5570" i="1"/>
  <c r="D5570" i="1" s="1"/>
  <c r="F5570" i="1" s="1"/>
  <c r="E5571" i="1"/>
  <c r="D5571" i="1" s="1"/>
  <c r="F5571" i="1" s="1"/>
  <c r="E5572" i="1"/>
  <c r="D5572" i="1" s="1"/>
  <c r="F5572" i="1" s="1"/>
  <c r="E5573" i="1"/>
  <c r="D5573" i="1" s="1"/>
  <c r="F5573" i="1" s="1"/>
  <c r="E5574" i="1"/>
  <c r="D5574" i="1" s="1"/>
  <c r="F5574" i="1" s="1"/>
  <c r="E5575" i="1"/>
  <c r="D5575" i="1" s="1"/>
  <c r="F5575" i="1" s="1"/>
  <c r="E5576" i="1"/>
  <c r="D5576" i="1" s="1"/>
  <c r="F5576" i="1" s="1"/>
  <c r="E5577" i="1"/>
  <c r="D5577" i="1" s="1"/>
  <c r="F5577" i="1" s="1"/>
  <c r="E5578" i="1"/>
  <c r="D5578" i="1" s="1"/>
  <c r="F5578" i="1" s="1"/>
  <c r="E5579" i="1"/>
  <c r="D5579" i="1" s="1"/>
  <c r="F5579" i="1" s="1"/>
  <c r="E5580" i="1"/>
  <c r="D5580" i="1" s="1"/>
  <c r="F5580" i="1" s="1"/>
  <c r="E5581" i="1"/>
  <c r="D5581" i="1" s="1"/>
  <c r="F5581" i="1" s="1"/>
  <c r="E5582" i="1"/>
  <c r="D5582" i="1" s="1"/>
  <c r="F5582" i="1" s="1"/>
  <c r="E5583" i="1"/>
  <c r="D5583" i="1" s="1"/>
  <c r="F5583" i="1" s="1"/>
  <c r="E5584" i="1"/>
  <c r="D5584" i="1" s="1"/>
  <c r="F5584" i="1" s="1"/>
  <c r="E5585" i="1"/>
  <c r="D5585" i="1" s="1"/>
  <c r="F5585" i="1" s="1"/>
  <c r="E5586" i="1"/>
  <c r="D5586" i="1" s="1"/>
  <c r="F5586" i="1" s="1"/>
  <c r="E5587" i="1"/>
  <c r="D5587" i="1" s="1"/>
  <c r="F5587" i="1" s="1"/>
  <c r="E5588" i="1"/>
  <c r="D5588" i="1" s="1"/>
  <c r="F5588" i="1" s="1"/>
  <c r="E5589" i="1"/>
  <c r="D5589" i="1" s="1"/>
  <c r="F5589" i="1" s="1"/>
  <c r="E5590" i="1"/>
  <c r="D5590" i="1" s="1"/>
  <c r="F5590" i="1" s="1"/>
  <c r="E5591" i="1"/>
  <c r="D5591" i="1" s="1"/>
  <c r="F5591" i="1" s="1"/>
  <c r="E5592" i="1"/>
  <c r="D5592" i="1" s="1"/>
  <c r="F5592" i="1" s="1"/>
  <c r="E5593" i="1"/>
  <c r="D5593" i="1" s="1"/>
  <c r="F5593" i="1" s="1"/>
  <c r="E5594" i="1"/>
  <c r="D5594" i="1" s="1"/>
  <c r="F5594" i="1" s="1"/>
  <c r="E5595" i="1"/>
  <c r="D5595" i="1" s="1"/>
  <c r="F5595" i="1" s="1"/>
  <c r="E5596" i="1"/>
  <c r="D5596" i="1" s="1"/>
  <c r="F5596" i="1" s="1"/>
  <c r="E5597" i="1"/>
  <c r="D5597" i="1" s="1"/>
  <c r="F5597" i="1" s="1"/>
  <c r="E5598" i="1"/>
  <c r="D5598" i="1" s="1"/>
  <c r="F5598" i="1" s="1"/>
  <c r="E5599" i="1"/>
  <c r="D5599" i="1" s="1"/>
  <c r="F5599" i="1" s="1"/>
  <c r="E5600" i="1"/>
  <c r="D5600" i="1" s="1"/>
  <c r="F5600" i="1" s="1"/>
  <c r="E5601" i="1"/>
  <c r="D5601" i="1" s="1"/>
  <c r="F5601" i="1" s="1"/>
  <c r="E5602" i="1"/>
  <c r="D5602" i="1" s="1"/>
  <c r="F5602" i="1" s="1"/>
  <c r="E5603" i="1"/>
  <c r="D5603" i="1" s="1"/>
  <c r="F5603" i="1" s="1"/>
  <c r="E5604" i="1"/>
  <c r="D5604" i="1" s="1"/>
  <c r="F5604" i="1" s="1"/>
  <c r="E5605" i="1"/>
  <c r="D5605" i="1" s="1"/>
  <c r="F5605" i="1" s="1"/>
  <c r="E5606" i="1"/>
  <c r="D5606" i="1" s="1"/>
  <c r="F5606" i="1" s="1"/>
  <c r="E5607" i="1"/>
  <c r="D5607" i="1" s="1"/>
  <c r="F5607" i="1" s="1"/>
  <c r="E5608" i="1"/>
  <c r="D5608" i="1" s="1"/>
  <c r="F5608" i="1" s="1"/>
  <c r="E5609" i="1"/>
  <c r="D5609" i="1" s="1"/>
  <c r="F5609" i="1" s="1"/>
  <c r="E5610" i="1"/>
  <c r="D5610" i="1" s="1"/>
  <c r="F5610" i="1" s="1"/>
  <c r="E5611" i="1"/>
  <c r="D5611" i="1" s="1"/>
  <c r="F5611" i="1" s="1"/>
  <c r="E5612" i="1"/>
  <c r="D5612" i="1" s="1"/>
  <c r="F5612" i="1" s="1"/>
  <c r="E5613" i="1"/>
  <c r="D5613" i="1" s="1"/>
  <c r="F5613" i="1" s="1"/>
  <c r="E5614" i="1"/>
  <c r="D5614" i="1" s="1"/>
  <c r="F5614" i="1" s="1"/>
  <c r="E5615" i="1"/>
  <c r="D5615" i="1" s="1"/>
  <c r="F5615" i="1" s="1"/>
  <c r="E5616" i="1"/>
  <c r="D5616" i="1" s="1"/>
  <c r="F5616" i="1" s="1"/>
  <c r="E5617" i="1"/>
  <c r="D5617" i="1" s="1"/>
  <c r="F5617" i="1" s="1"/>
  <c r="E5618" i="1"/>
  <c r="D5618" i="1" s="1"/>
  <c r="F5618" i="1" s="1"/>
  <c r="E5619" i="1"/>
  <c r="D5619" i="1" s="1"/>
  <c r="F5619" i="1" s="1"/>
  <c r="E5620" i="1"/>
  <c r="D5620" i="1" s="1"/>
  <c r="F5620" i="1" s="1"/>
  <c r="E5621" i="1"/>
  <c r="D5621" i="1" s="1"/>
  <c r="F5621" i="1" s="1"/>
  <c r="E5622" i="1"/>
  <c r="D5622" i="1" s="1"/>
  <c r="F5622" i="1" s="1"/>
  <c r="E5623" i="1"/>
  <c r="D5623" i="1" s="1"/>
  <c r="F5623" i="1" s="1"/>
  <c r="E5624" i="1"/>
  <c r="D5624" i="1" s="1"/>
  <c r="F5624" i="1" s="1"/>
  <c r="E5625" i="1"/>
  <c r="D5625" i="1" s="1"/>
  <c r="F5625" i="1" s="1"/>
  <c r="E5626" i="1"/>
  <c r="D5626" i="1" s="1"/>
  <c r="F5626" i="1" s="1"/>
  <c r="E5627" i="1"/>
  <c r="D5627" i="1" s="1"/>
  <c r="F5627" i="1" s="1"/>
  <c r="E5628" i="1"/>
  <c r="D5628" i="1" s="1"/>
  <c r="F5628" i="1" s="1"/>
  <c r="E5629" i="1"/>
  <c r="D5629" i="1" s="1"/>
  <c r="F5629" i="1" s="1"/>
  <c r="E5630" i="1"/>
  <c r="D5630" i="1" s="1"/>
  <c r="F5630" i="1" s="1"/>
  <c r="E5631" i="1"/>
  <c r="D5631" i="1" s="1"/>
  <c r="F5631" i="1" s="1"/>
  <c r="E5632" i="1"/>
  <c r="D5632" i="1" s="1"/>
  <c r="F5632" i="1" s="1"/>
  <c r="E5633" i="1"/>
  <c r="D5633" i="1" s="1"/>
  <c r="F5633" i="1" s="1"/>
  <c r="E5634" i="1"/>
  <c r="D5634" i="1" s="1"/>
  <c r="F5634" i="1" s="1"/>
  <c r="E5635" i="1"/>
  <c r="D5635" i="1" s="1"/>
  <c r="F5635" i="1" s="1"/>
  <c r="E5636" i="1"/>
  <c r="D5636" i="1" s="1"/>
  <c r="F5636" i="1" s="1"/>
  <c r="E5637" i="1"/>
  <c r="D5637" i="1" s="1"/>
  <c r="F5637" i="1" s="1"/>
  <c r="E5638" i="1"/>
  <c r="D5638" i="1" s="1"/>
  <c r="F5638" i="1" s="1"/>
  <c r="E5639" i="1"/>
  <c r="D5639" i="1" s="1"/>
  <c r="F5639" i="1" s="1"/>
  <c r="E5640" i="1"/>
  <c r="D5640" i="1" s="1"/>
  <c r="F5640" i="1" s="1"/>
  <c r="E5641" i="1"/>
  <c r="D5641" i="1" s="1"/>
  <c r="F5641" i="1" s="1"/>
  <c r="E5642" i="1"/>
  <c r="D5642" i="1" s="1"/>
  <c r="F5642" i="1" s="1"/>
  <c r="E5643" i="1"/>
  <c r="D5643" i="1" s="1"/>
  <c r="F5643" i="1" s="1"/>
  <c r="E5644" i="1"/>
  <c r="D5644" i="1" s="1"/>
  <c r="F5644" i="1" s="1"/>
  <c r="E5645" i="1"/>
  <c r="D5645" i="1" s="1"/>
  <c r="F5645" i="1" s="1"/>
  <c r="E5646" i="1"/>
  <c r="D5646" i="1" s="1"/>
  <c r="F5646" i="1" s="1"/>
  <c r="E5647" i="1"/>
  <c r="D5647" i="1" s="1"/>
  <c r="F5647" i="1" s="1"/>
  <c r="E5648" i="1"/>
  <c r="D5648" i="1" s="1"/>
  <c r="F5648" i="1" s="1"/>
  <c r="E5649" i="1"/>
  <c r="D5649" i="1" s="1"/>
  <c r="F5649" i="1" s="1"/>
  <c r="E5650" i="1"/>
  <c r="D5650" i="1" s="1"/>
  <c r="F5650" i="1" s="1"/>
  <c r="E5651" i="1"/>
  <c r="D5651" i="1" s="1"/>
  <c r="F5651" i="1" s="1"/>
  <c r="E5652" i="1"/>
  <c r="D5652" i="1" s="1"/>
  <c r="F5652" i="1" s="1"/>
  <c r="E5653" i="1"/>
  <c r="D5653" i="1" s="1"/>
  <c r="F5653" i="1" s="1"/>
  <c r="E5654" i="1"/>
  <c r="D5654" i="1" s="1"/>
  <c r="F5654" i="1" s="1"/>
  <c r="E5655" i="1"/>
  <c r="D5655" i="1" s="1"/>
  <c r="F5655" i="1" s="1"/>
  <c r="E5656" i="1"/>
  <c r="D5656" i="1" s="1"/>
  <c r="F5656" i="1" s="1"/>
  <c r="E5657" i="1"/>
  <c r="D5657" i="1" s="1"/>
  <c r="F5657" i="1" s="1"/>
  <c r="E5658" i="1"/>
  <c r="D5658" i="1" s="1"/>
  <c r="F5658" i="1" s="1"/>
  <c r="E5659" i="1"/>
  <c r="D5659" i="1" s="1"/>
  <c r="F5659" i="1" s="1"/>
  <c r="E5660" i="1"/>
  <c r="D5660" i="1" s="1"/>
  <c r="F5660" i="1" s="1"/>
  <c r="E5661" i="1"/>
  <c r="D5661" i="1" s="1"/>
  <c r="F5661" i="1" s="1"/>
  <c r="E5662" i="1"/>
  <c r="D5662" i="1" s="1"/>
  <c r="F5662" i="1" s="1"/>
  <c r="E5663" i="1"/>
  <c r="D5663" i="1" s="1"/>
  <c r="F5663" i="1" s="1"/>
  <c r="E5664" i="1"/>
  <c r="D5664" i="1" s="1"/>
  <c r="F5664" i="1" s="1"/>
  <c r="E5665" i="1"/>
  <c r="D5665" i="1" s="1"/>
  <c r="F5665" i="1" s="1"/>
  <c r="E5666" i="1"/>
  <c r="D5666" i="1" s="1"/>
  <c r="F5666" i="1" s="1"/>
  <c r="E5667" i="1"/>
  <c r="D5667" i="1" s="1"/>
  <c r="F5667" i="1" s="1"/>
  <c r="E5668" i="1"/>
  <c r="D5668" i="1" s="1"/>
  <c r="F5668" i="1" s="1"/>
  <c r="E5669" i="1"/>
  <c r="D5669" i="1" s="1"/>
  <c r="F5669" i="1" s="1"/>
  <c r="E5670" i="1"/>
  <c r="D5670" i="1" s="1"/>
  <c r="F5670" i="1" s="1"/>
  <c r="E5671" i="1"/>
  <c r="D5671" i="1" s="1"/>
  <c r="F5671" i="1" s="1"/>
  <c r="E5672" i="1"/>
  <c r="D5672" i="1" s="1"/>
  <c r="F5672" i="1" s="1"/>
  <c r="E5673" i="1"/>
  <c r="D5673" i="1" s="1"/>
  <c r="F5673" i="1" s="1"/>
  <c r="E5674" i="1"/>
  <c r="D5674" i="1" s="1"/>
  <c r="F5674" i="1" s="1"/>
  <c r="E5675" i="1"/>
  <c r="D5675" i="1" s="1"/>
  <c r="F5675" i="1" s="1"/>
  <c r="E5676" i="1"/>
  <c r="D5676" i="1" s="1"/>
  <c r="F5676" i="1" s="1"/>
  <c r="E5677" i="1"/>
  <c r="D5677" i="1" s="1"/>
  <c r="F5677" i="1" s="1"/>
  <c r="E5678" i="1"/>
  <c r="D5678" i="1" s="1"/>
  <c r="F5678" i="1" s="1"/>
  <c r="E5679" i="1"/>
  <c r="D5679" i="1" s="1"/>
  <c r="F5679" i="1" s="1"/>
  <c r="E5680" i="1"/>
  <c r="D5680" i="1" s="1"/>
  <c r="F5680" i="1" s="1"/>
  <c r="E5681" i="1"/>
  <c r="D5681" i="1" s="1"/>
  <c r="F5681" i="1" s="1"/>
  <c r="E5682" i="1"/>
  <c r="D5682" i="1" s="1"/>
  <c r="F5682" i="1" s="1"/>
  <c r="E5683" i="1"/>
  <c r="D5683" i="1" s="1"/>
  <c r="F5683" i="1" s="1"/>
  <c r="E5684" i="1"/>
  <c r="D5684" i="1" s="1"/>
  <c r="F5684" i="1" s="1"/>
  <c r="E5685" i="1"/>
  <c r="D5685" i="1" s="1"/>
  <c r="F5685" i="1" s="1"/>
  <c r="E5686" i="1"/>
  <c r="D5686" i="1" s="1"/>
  <c r="F5686" i="1" s="1"/>
  <c r="E5687" i="1"/>
  <c r="D5687" i="1" s="1"/>
  <c r="F5687" i="1" s="1"/>
  <c r="E5688" i="1"/>
  <c r="D5688" i="1" s="1"/>
  <c r="F5688" i="1" s="1"/>
  <c r="E5689" i="1"/>
  <c r="D5689" i="1" s="1"/>
  <c r="F5689" i="1" s="1"/>
  <c r="E5690" i="1"/>
  <c r="D5690" i="1" s="1"/>
  <c r="F5690" i="1" s="1"/>
  <c r="E5691" i="1"/>
  <c r="D5691" i="1" s="1"/>
  <c r="F5691" i="1" s="1"/>
  <c r="E5692" i="1"/>
  <c r="D5692" i="1" s="1"/>
  <c r="F5692" i="1" s="1"/>
  <c r="E5693" i="1"/>
  <c r="D5693" i="1" s="1"/>
  <c r="F5693" i="1" s="1"/>
  <c r="E5694" i="1"/>
  <c r="D5694" i="1" s="1"/>
  <c r="F5694" i="1" s="1"/>
  <c r="E5695" i="1"/>
  <c r="D5695" i="1" s="1"/>
  <c r="F5695" i="1" s="1"/>
  <c r="E5696" i="1"/>
  <c r="D5696" i="1" s="1"/>
  <c r="F5696" i="1" s="1"/>
  <c r="E5697" i="1"/>
  <c r="D5697" i="1" s="1"/>
  <c r="F5697" i="1" s="1"/>
  <c r="E5698" i="1"/>
  <c r="D5698" i="1" s="1"/>
  <c r="F5698" i="1" s="1"/>
  <c r="E5699" i="1"/>
  <c r="D5699" i="1" s="1"/>
  <c r="F5699" i="1" s="1"/>
  <c r="E5700" i="1"/>
  <c r="D5700" i="1" s="1"/>
  <c r="F5700" i="1" s="1"/>
  <c r="E5701" i="1"/>
  <c r="D5701" i="1" s="1"/>
  <c r="F5701" i="1" s="1"/>
  <c r="E5702" i="1"/>
  <c r="D5702" i="1" s="1"/>
  <c r="F5702" i="1" s="1"/>
  <c r="E5703" i="1"/>
  <c r="D5703" i="1" s="1"/>
  <c r="F5703" i="1" s="1"/>
  <c r="E5704" i="1"/>
  <c r="D5704" i="1" s="1"/>
  <c r="F5704" i="1" s="1"/>
  <c r="E5705" i="1"/>
  <c r="D5705" i="1" s="1"/>
  <c r="F5705" i="1" s="1"/>
  <c r="E5706" i="1"/>
  <c r="D5706" i="1" s="1"/>
  <c r="F5706" i="1" s="1"/>
  <c r="E5707" i="1"/>
  <c r="D5707" i="1" s="1"/>
  <c r="F5707" i="1" s="1"/>
  <c r="E5708" i="1"/>
  <c r="D5708" i="1" s="1"/>
  <c r="F5708" i="1" s="1"/>
  <c r="E5709" i="1"/>
  <c r="D5709" i="1" s="1"/>
  <c r="F5709" i="1" s="1"/>
  <c r="E5710" i="1"/>
  <c r="D5710" i="1" s="1"/>
  <c r="F5710" i="1" s="1"/>
  <c r="E5711" i="1"/>
  <c r="D5711" i="1" s="1"/>
  <c r="F5711" i="1" s="1"/>
  <c r="E5712" i="1"/>
  <c r="D5712" i="1" s="1"/>
  <c r="F5712" i="1" s="1"/>
  <c r="E5713" i="1"/>
  <c r="D5713" i="1" s="1"/>
  <c r="F5713" i="1" s="1"/>
  <c r="E5714" i="1"/>
  <c r="D5714" i="1" s="1"/>
  <c r="F5714" i="1" s="1"/>
  <c r="E5715" i="1"/>
  <c r="D5715" i="1" s="1"/>
  <c r="F5715" i="1" s="1"/>
  <c r="E5716" i="1"/>
  <c r="D5716" i="1" s="1"/>
  <c r="F5716" i="1" s="1"/>
  <c r="E5717" i="1"/>
  <c r="D5717" i="1" s="1"/>
  <c r="F5717" i="1" s="1"/>
  <c r="E5718" i="1"/>
  <c r="D5718" i="1" s="1"/>
  <c r="F5718" i="1" s="1"/>
  <c r="E5719" i="1"/>
  <c r="D5719" i="1" s="1"/>
  <c r="F5719" i="1" s="1"/>
  <c r="E5720" i="1"/>
  <c r="D5720" i="1" s="1"/>
  <c r="F5720" i="1" s="1"/>
  <c r="E5721" i="1"/>
  <c r="D5721" i="1" s="1"/>
  <c r="F5721" i="1" s="1"/>
  <c r="E5722" i="1"/>
  <c r="D5722" i="1" s="1"/>
  <c r="F5722" i="1" s="1"/>
  <c r="E5723" i="1"/>
  <c r="D5723" i="1" s="1"/>
  <c r="F5723" i="1" s="1"/>
  <c r="E5724" i="1"/>
  <c r="D5724" i="1" s="1"/>
  <c r="F5724" i="1" s="1"/>
  <c r="E5725" i="1"/>
  <c r="D5725" i="1" s="1"/>
  <c r="F5725" i="1" s="1"/>
  <c r="E5726" i="1"/>
  <c r="D5726" i="1" s="1"/>
  <c r="F5726" i="1" s="1"/>
  <c r="E5727" i="1"/>
  <c r="D5727" i="1" s="1"/>
  <c r="F5727" i="1" s="1"/>
  <c r="E5728" i="1"/>
  <c r="D5728" i="1" s="1"/>
  <c r="F5728" i="1" s="1"/>
  <c r="E5729" i="1"/>
  <c r="D5729" i="1" s="1"/>
  <c r="F5729" i="1" s="1"/>
  <c r="E5730" i="1"/>
  <c r="D5730" i="1" s="1"/>
  <c r="F5730" i="1" s="1"/>
  <c r="E5731" i="1"/>
  <c r="D5731" i="1" s="1"/>
  <c r="F5731" i="1" s="1"/>
  <c r="E5732" i="1"/>
  <c r="D5732" i="1" s="1"/>
  <c r="F5732" i="1" s="1"/>
  <c r="E5733" i="1"/>
  <c r="D5733" i="1" s="1"/>
  <c r="F5733" i="1" s="1"/>
  <c r="E5734" i="1"/>
  <c r="D5734" i="1" s="1"/>
  <c r="F5734" i="1" s="1"/>
  <c r="E5735" i="1"/>
  <c r="D5735" i="1" s="1"/>
  <c r="F5735" i="1" s="1"/>
  <c r="E5736" i="1"/>
  <c r="D5736" i="1" s="1"/>
  <c r="F5736" i="1" s="1"/>
  <c r="E5737" i="1"/>
  <c r="D5737" i="1" s="1"/>
  <c r="F5737" i="1" s="1"/>
  <c r="E5738" i="1"/>
  <c r="D5738" i="1" s="1"/>
  <c r="F5738" i="1" s="1"/>
  <c r="E5739" i="1"/>
  <c r="D5739" i="1" s="1"/>
  <c r="F5739" i="1" s="1"/>
  <c r="E5740" i="1"/>
  <c r="D5740" i="1" s="1"/>
  <c r="F5740" i="1" s="1"/>
  <c r="E5741" i="1"/>
  <c r="D5741" i="1" s="1"/>
  <c r="F5741" i="1" s="1"/>
  <c r="E5742" i="1"/>
  <c r="D5742" i="1" s="1"/>
  <c r="F5742" i="1" s="1"/>
  <c r="E5743" i="1"/>
  <c r="D5743" i="1" s="1"/>
  <c r="F5743" i="1" s="1"/>
  <c r="E5744" i="1"/>
  <c r="D5744" i="1" s="1"/>
  <c r="F5744" i="1" s="1"/>
  <c r="E5745" i="1"/>
  <c r="D5745" i="1" s="1"/>
  <c r="F5745" i="1" s="1"/>
  <c r="E5746" i="1"/>
  <c r="D5746" i="1" s="1"/>
  <c r="F5746" i="1" s="1"/>
  <c r="E5747" i="1"/>
  <c r="D5747" i="1" s="1"/>
  <c r="F5747" i="1" s="1"/>
  <c r="E5748" i="1"/>
  <c r="D5748" i="1" s="1"/>
  <c r="F5748" i="1" s="1"/>
  <c r="E5749" i="1"/>
  <c r="D5749" i="1" s="1"/>
  <c r="F5749" i="1" s="1"/>
  <c r="E5750" i="1"/>
  <c r="D5750" i="1" s="1"/>
  <c r="F5750" i="1" s="1"/>
  <c r="E5751" i="1"/>
  <c r="D5751" i="1" s="1"/>
  <c r="F5751" i="1" s="1"/>
  <c r="E5752" i="1"/>
  <c r="D5752" i="1" s="1"/>
  <c r="F5752" i="1" s="1"/>
  <c r="E5753" i="1"/>
  <c r="D5753" i="1" s="1"/>
  <c r="F5753" i="1" s="1"/>
  <c r="E5754" i="1"/>
  <c r="D5754" i="1" s="1"/>
  <c r="F5754" i="1" s="1"/>
  <c r="E5755" i="1"/>
  <c r="D5755" i="1" s="1"/>
  <c r="F5755" i="1" s="1"/>
  <c r="E5756" i="1"/>
  <c r="D5756" i="1" s="1"/>
  <c r="F5756" i="1" s="1"/>
  <c r="E5757" i="1"/>
  <c r="D5757" i="1" s="1"/>
  <c r="F5757" i="1" s="1"/>
  <c r="E5758" i="1"/>
  <c r="D5758" i="1" s="1"/>
  <c r="F5758" i="1" s="1"/>
  <c r="E5759" i="1"/>
  <c r="D5759" i="1" s="1"/>
  <c r="F5759" i="1" s="1"/>
  <c r="E5760" i="1"/>
  <c r="D5760" i="1" s="1"/>
  <c r="F5760" i="1" s="1"/>
  <c r="E5761" i="1"/>
  <c r="D5761" i="1" s="1"/>
  <c r="F5761" i="1" s="1"/>
  <c r="E5762" i="1"/>
  <c r="D5762" i="1" s="1"/>
  <c r="F5762" i="1" s="1"/>
  <c r="E5763" i="1"/>
  <c r="D5763" i="1" s="1"/>
  <c r="F5763" i="1" s="1"/>
  <c r="E5764" i="1"/>
  <c r="D5764" i="1" s="1"/>
  <c r="F5764" i="1" s="1"/>
  <c r="E5765" i="1"/>
  <c r="D5765" i="1" s="1"/>
  <c r="F5765" i="1" s="1"/>
  <c r="E5766" i="1"/>
  <c r="D5766" i="1" s="1"/>
  <c r="F5766" i="1" s="1"/>
  <c r="E5767" i="1"/>
  <c r="D5767" i="1" s="1"/>
  <c r="F5767" i="1" s="1"/>
  <c r="E5768" i="1"/>
  <c r="D5768" i="1" s="1"/>
  <c r="F5768" i="1" s="1"/>
  <c r="E5769" i="1"/>
  <c r="D5769" i="1" s="1"/>
  <c r="F5769" i="1" s="1"/>
  <c r="E5770" i="1"/>
  <c r="D5770" i="1" s="1"/>
  <c r="F5770" i="1" s="1"/>
  <c r="E5771" i="1"/>
  <c r="D5771" i="1" s="1"/>
  <c r="F5771" i="1" s="1"/>
  <c r="E5772" i="1"/>
  <c r="D5772" i="1" s="1"/>
  <c r="F5772" i="1" s="1"/>
  <c r="E5773" i="1"/>
  <c r="D5773" i="1" s="1"/>
  <c r="F5773" i="1" s="1"/>
  <c r="E5774" i="1"/>
  <c r="D5774" i="1" s="1"/>
  <c r="F5774" i="1" s="1"/>
  <c r="E5775" i="1"/>
  <c r="D5775" i="1" s="1"/>
  <c r="F5775" i="1" s="1"/>
  <c r="E5776" i="1"/>
  <c r="D5776" i="1" s="1"/>
  <c r="F5776" i="1" s="1"/>
  <c r="E5777" i="1"/>
  <c r="D5777" i="1" s="1"/>
  <c r="F5777" i="1" s="1"/>
  <c r="E5778" i="1"/>
  <c r="D5778" i="1" s="1"/>
  <c r="F5778" i="1" s="1"/>
  <c r="E5779" i="1"/>
  <c r="D5779" i="1" s="1"/>
  <c r="F5779" i="1" s="1"/>
  <c r="E5780" i="1"/>
  <c r="D5780" i="1" s="1"/>
  <c r="F5780" i="1" s="1"/>
  <c r="E5781" i="1"/>
  <c r="D5781" i="1" s="1"/>
  <c r="F5781" i="1" s="1"/>
  <c r="E5782" i="1"/>
  <c r="D5782" i="1" s="1"/>
  <c r="F5782" i="1" s="1"/>
  <c r="E5783" i="1"/>
  <c r="D5783" i="1" s="1"/>
  <c r="F5783" i="1" s="1"/>
  <c r="E5784" i="1"/>
  <c r="D5784" i="1" s="1"/>
  <c r="F5784" i="1" s="1"/>
  <c r="E5785" i="1"/>
  <c r="D5785" i="1" s="1"/>
  <c r="F5785" i="1" s="1"/>
  <c r="E5786" i="1"/>
  <c r="D5786" i="1" s="1"/>
  <c r="F5786" i="1" s="1"/>
  <c r="E5787" i="1"/>
  <c r="D5787" i="1" s="1"/>
  <c r="F5787" i="1" s="1"/>
  <c r="E5788" i="1"/>
  <c r="D5788" i="1" s="1"/>
  <c r="F5788" i="1" s="1"/>
  <c r="E5789" i="1"/>
  <c r="D5789" i="1" s="1"/>
  <c r="F5789" i="1" s="1"/>
  <c r="E5790" i="1"/>
  <c r="D5790" i="1" s="1"/>
  <c r="F5790" i="1" s="1"/>
  <c r="E5791" i="1"/>
  <c r="D5791" i="1" s="1"/>
  <c r="F5791" i="1" s="1"/>
  <c r="E5792" i="1"/>
  <c r="D5792" i="1" s="1"/>
  <c r="F5792" i="1" s="1"/>
  <c r="E5793" i="1"/>
  <c r="D5793" i="1" s="1"/>
  <c r="F5793" i="1" s="1"/>
  <c r="E5794" i="1"/>
  <c r="D5794" i="1" s="1"/>
  <c r="F5794" i="1" s="1"/>
  <c r="E5795" i="1"/>
  <c r="D5795" i="1" s="1"/>
  <c r="F5795" i="1" s="1"/>
  <c r="E5796" i="1"/>
  <c r="D5796" i="1" s="1"/>
  <c r="F5796" i="1" s="1"/>
  <c r="E5797" i="1"/>
  <c r="D5797" i="1" s="1"/>
  <c r="F5797" i="1" s="1"/>
  <c r="E5798" i="1"/>
  <c r="D5798" i="1" s="1"/>
  <c r="F5798" i="1" s="1"/>
  <c r="E5799" i="1"/>
  <c r="D5799" i="1" s="1"/>
  <c r="F5799" i="1" s="1"/>
  <c r="E5800" i="1"/>
  <c r="D5800" i="1" s="1"/>
  <c r="F5800" i="1" s="1"/>
  <c r="E5801" i="1"/>
  <c r="D5801" i="1" s="1"/>
  <c r="F5801" i="1" s="1"/>
  <c r="E5802" i="1"/>
  <c r="D5802" i="1" s="1"/>
  <c r="F5802" i="1" s="1"/>
  <c r="E5803" i="1"/>
  <c r="D5803" i="1" s="1"/>
  <c r="F5803" i="1" s="1"/>
  <c r="E5804" i="1"/>
  <c r="D5804" i="1" s="1"/>
  <c r="F5804" i="1" s="1"/>
  <c r="E5805" i="1"/>
  <c r="D5805" i="1" s="1"/>
  <c r="F5805" i="1" s="1"/>
  <c r="E5806" i="1"/>
  <c r="D5806" i="1" s="1"/>
  <c r="F5806" i="1" s="1"/>
  <c r="E5807" i="1"/>
  <c r="D5807" i="1" s="1"/>
  <c r="F5807" i="1" s="1"/>
  <c r="E5808" i="1"/>
  <c r="D5808" i="1" s="1"/>
  <c r="F5808" i="1" s="1"/>
  <c r="E5809" i="1"/>
  <c r="D5809" i="1" s="1"/>
  <c r="F5809" i="1" s="1"/>
  <c r="E5810" i="1"/>
  <c r="D5810" i="1" s="1"/>
  <c r="F5810" i="1" s="1"/>
  <c r="E5811" i="1"/>
  <c r="D5811" i="1" s="1"/>
  <c r="F5811" i="1" s="1"/>
  <c r="E5812" i="1"/>
  <c r="D5812" i="1" s="1"/>
  <c r="F5812" i="1" s="1"/>
  <c r="E5813" i="1"/>
  <c r="D5813" i="1" s="1"/>
  <c r="F5813" i="1" s="1"/>
  <c r="E5814" i="1"/>
  <c r="D5814" i="1" s="1"/>
  <c r="F5814" i="1" s="1"/>
  <c r="E5815" i="1"/>
  <c r="D5815" i="1" s="1"/>
  <c r="F5815" i="1" s="1"/>
  <c r="E5816" i="1"/>
  <c r="D5816" i="1" s="1"/>
  <c r="F5816" i="1" s="1"/>
  <c r="E5817" i="1"/>
  <c r="D5817" i="1" s="1"/>
  <c r="F5817" i="1" s="1"/>
  <c r="E5818" i="1"/>
  <c r="D5818" i="1" s="1"/>
  <c r="F5818" i="1" s="1"/>
  <c r="E5819" i="1"/>
  <c r="D5819" i="1" s="1"/>
  <c r="F5819" i="1" s="1"/>
  <c r="E5820" i="1"/>
  <c r="D5820" i="1" s="1"/>
  <c r="F5820" i="1" s="1"/>
  <c r="E5821" i="1"/>
  <c r="D5821" i="1" s="1"/>
  <c r="F5821" i="1" s="1"/>
  <c r="E5822" i="1"/>
  <c r="D5822" i="1" s="1"/>
  <c r="F5822" i="1" s="1"/>
  <c r="E5823" i="1"/>
  <c r="D5823" i="1" s="1"/>
  <c r="F5823" i="1" s="1"/>
  <c r="E5824" i="1"/>
  <c r="D5824" i="1" s="1"/>
  <c r="F5824" i="1" s="1"/>
  <c r="E5825" i="1"/>
  <c r="D5825" i="1" s="1"/>
  <c r="F5825" i="1" s="1"/>
  <c r="E5826" i="1"/>
  <c r="D5826" i="1" s="1"/>
  <c r="F5826" i="1" s="1"/>
  <c r="E5827" i="1"/>
  <c r="D5827" i="1" s="1"/>
  <c r="F5827" i="1" s="1"/>
  <c r="E5828" i="1"/>
  <c r="D5828" i="1" s="1"/>
  <c r="F5828" i="1" s="1"/>
  <c r="E5829" i="1"/>
  <c r="D5829" i="1" s="1"/>
  <c r="F5829" i="1" s="1"/>
  <c r="E5830" i="1"/>
  <c r="D5830" i="1" s="1"/>
  <c r="F5830" i="1" s="1"/>
  <c r="E5831" i="1"/>
  <c r="D5831" i="1" s="1"/>
  <c r="F5831" i="1" s="1"/>
  <c r="E5832" i="1"/>
  <c r="D5832" i="1" s="1"/>
  <c r="F5832" i="1" s="1"/>
  <c r="E5833" i="1"/>
  <c r="D5833" i="1" s="1"/>
  <c r="F5833" i="1" s="1"/>
  <c r="E5834" i="1"/>
  <c r="D5834" i="1" s="1"/>
  <c r="F5834" i="1" s="1"/>
  <c r="E5835" i="1"/>
  <c r="D5835" i="1" s="1"/>
  <c r="F5835" i="1" s="1"/>
  <c r="E5836" i="1"/>
  <c r="D5836" i="1" s="1"/>
  <c r="F5836" i="1" s="1"/>
  <c r="E5837" i="1"/>
  <c r="D5837" i="1" s="1"/>
  <c r="F5837" i="1" s="1"/>
  <c r="E5838" i="1"/>
  <c r="D5838" i="1" s="1"/>
  <c r="F5838" i="1" s="1"/>
  <c r="E5839" i="1"/>
  <c r="D5839" i="1" s="1"/>
  <c r="F5839" i="1" s="1"/>
  <c r="E5840" i="1"/>
  <c r="D5840" i="1" s="1"/>
  <c r="F5840" i="1" s="1"/>
  <c r="E5841" i="1"/>
  <c r="D5841" i="1" s="1"/>
  <c r="F5841" i="1" s="1"/>
  <c r="E5842" i="1"/>
  <c r="D5842" i="1" s="1"/>
  <c r="F5842" i="1" s="1"/>
  <c r="E5843" i="1"/>
  <c r="D5843" i="1" s="1"/>
  <c r="F5843" i="1" s="1"/>
  <c r="E5844" i="1"/>
  <c r="D5844" i="1" s="1"/>
  <c r="F5844" i="1" s="1"/>
  <c r="E5845" i="1"/>
  <c r="D5845" i="1" s="1"/>
  <c r="F5845" i="1" s="1"/>
  <c r="E5846" i="1"/>
  <c r="D5846" i="1" s="1"/>
  <c r="F5846" i="1" s="1"/>
  <c r="E5847" i="1"/>
  <c r="D5847" i="1" s="1"/>
  <c r="F5847" i="1" s="1"/>
  <c r="E5848" i="1"/>
  <c r="D5848" i="1" s="1"/>
  <c r="F5848" i="1" s="1"/>
  <c r="E5849" i="1"/>
  <c r="D5849" i="1" s="1"/>
  <c r="F5849" i="1" s="1"/>
  <c r="E5850" i="1"/>
  <c r="D5850" i="1" s="1"/>
  <c r="F5850" i="1" s="1"/>
  <c r="E5851" i="1"/>
  <c r="D5851" i="1" s="1"/>
  <c r="F5851" i="1" s="1"/>
  <c r="E5852" i="1"/>
  <c r="D5852" i="1" s="1"/>
  <c r="F5852" i="1" s="1"/>
  <c r="E5853" i="1"/>
  <c r="D5853" i="1" s="1"/>
  <c r="F5853" i="1" s="1"/>
  <c r="E5854" i="1"/>
  <c r="D5854" i="1" s="1"/>
  <c r="F5854" i="1" s="1"/>
  <c r="E5855" i="1"/>
  <c r="D5855" i="1" s="1"/>
  <c r="F5855" i="1" s="1"/>
  <c r="E5856" i="1"/>
  <c r="D5856" i="1" s="1"/>
  <c r="F5856" i="1" s="1"/>
  <c r="E5857" i="1"/>
  <c r="D5857" i="1" s="1"/>
  <c r="F5857" i="1" s="1"/>
  <c r="E5858" i="1"/>
  <c r="D5858" i="1" s="1"/>
  <c r="F5858" i="1" s="1"/>
  <c r="E5859" i="1"/>
  <c r="D5859" i="1" s="1"/>
  <c r="F5859" i="1" s="1"/>
  <c r="E5860" i="1"/>
  <c r="D5860" i="1" s="1"/>
  <c r="F5860" i="1" s="1"/>
  <c r="E5861" i="1"/>
  <c r="D5861" i="1" s="1"/>
  <c r="F5861" i="1" s="1"/>
  <c r="E5862" i="1"/>
  <c r="D5862" i="1" s="1"/>
  <c r="F5862" i="1" s="1"/>
  <c r="E5863" i="1"/>
  <c r="D5863" i="1" s="1"/>
  <c r="F5863" i="1" s="1"/>
  <c r="E5864" i="1"/>
  <c r="D5864" i="1" s="1"/>
  <c r="F5864" i="1" s="1"/>
  <c r="E5865" i="1"/>
  <c r="D5865" i="1" s="1"/>
  <c r="F5865" i="1" s="1"/>
  <c r="E5866" i="1"/>
  <c r="D5866" i="1" s="1"/>
  <c r="F5866" i="1" s="1"/>
  <c r="E5867" i="1"/>
  <c r="D5867" i="1" s="1"/>
  <c r="F5867" i="1" s="1"/>
  <c r="E5868" i="1"/>
  <c r="D5868" i="1" s="1"/>
  <c r="F5868" i="1" s="1"/>
  <c r="E5869" i="1"/>
  <c r="D5869" i="1" s="1"/>
  <c r="F5869" i="1" s="1"/>
  <c r="E5870" i="1"/>
  <c r="D5870" i="1" s="1"/>
  <c r="F5870" i="1" s="1"/>
  <c r="E5871" i="1"/>
  <c r="D5871" i="1" s="1"/>
  <c r="F5871" i="1" s="1"/>
  <c r="E5872" i="1"/>
  <c r="D5872" i="1" s="1"/>
  <c r="F5872" i="1" s="1"/>
  <c r="E5873" i="1"/>
  <c r="D5873" i="1" s="1"/>
  <c r="F5873" i="1" s="1"/>
  <c r="E5874" i="1"/>
  <c r="D5874" i="1" s="1"/>
  <c r="F5874" i="1" s="1"/>
  <c r="E5875" i="1"/>
  <c r="D5875" i="1" s="1"/>
  <c r="F5875" i="1" s="1"/>
  <c r="E5876" i="1"/>
  <c r="D5876" i="1" s="1"/>
  <c r="F5876" i="1" s="1"/>
  <c r="E5877" i="1"/>
  <c r="D5877" i="1" s="1"/>
  <c r="F5877" i="1" s="1"/>
  <c r="E5878" i="1"/>
  <c r="D5878" i="1" s="1"/>
  <c r="F5878" i="1" s="1"/>
  <c r="E5879" i="1"/>
  <c r="D5879" i="1" s="1"/>
  <c r="F5879" i="1" s="1"/>
  <c r="E5880" i="1"/>
  <c r="D5880" i="1" s="1"/>
  <c r="F5880" i="1" s="1"/>
  <c r="E5881" i="1"/>
  <c r="D5881" i="1" s="1"/>
  <c r="F5881" i="1" s="1"/>
  <c r="E5882" i="1"/>
  <c r="D5882" i="1" s="1"/>
  <c r="F5882" i="1" s="1"/>
  <c r="E5883" i="1"/>
  <c r="D5883" i="1" s="1"/>
  <c r="F5883" i="1" s="1"/>
  <c r="E5884" i="1"/>
  <c r="D5884" i="1" s="1"/>
  <c r="F5884" i="1" s="1"/>
  <c r="E5885" i="1"/>
  <c r="D5885" i="1" s="1"/>
  <c r="F5885" i="1" s="1"/>
  <c r="E5886" i="1"/>
  <c r="D5886" i="1" s="1"/>
  <c r="F5886" i="1" s="1"/>
  <c r="E5887" i="1"/>
  <c r="D5887" i="1" s="1"/>
  <c r="F5887" i="1" s="1"/>
  <c r="E5888" i="1"/>
  <c r="D5888" i="1" s="1"/>
  <c r="F5888" i="1" s="1"/>
  <c r="E5889" i="1"/>
  <c r="D5889" i="1" s="1"/>
  <c r="F5889" i="1" s="1"/>
  <c r="E5890" i="1"/>
  <c r="D5890" i="1" s="1"/>
  <c r="F5890" i="1" s="1"/>
  <c r="E5891" i="1"/>
  <c r="D5891" i="1" s="1"/>
  <c r="F5891" i="1" s="1"/>
  <c r="E5892" i="1"/>
  <c r="D5892" i="1" s="1"/>
  <c r="F5892" i="1" s="1"/>
  <c r="E5893" i="1"/>
  <c r="D5893" i="1" s="1"/>
  <c r="F5893" i="1" s="1"/>
  <c r="E5894" i="1"/>
  <c r="D5894" i="1" s="1"/>
  <c r="F5894" i="1" s="1"/>
  <c r="E5895" i="1"/>
  <c r="D5895" i="1" s="1"/>
  <c r="F5895" i="1" s="1"/>
  <c r="E5896" i="1"/>
  <c r="D5896" i="1" s="1"/>
  <c r="F5896" i="1" s="1"/>
  <c r="E5897" i="1"/>
  <c r="D5897" i="1" s="1"/>
  <c r="F5897" i="1" s="1"/>
  <c r="E5898" i="1"/>
  <c r="D5898" i="1" s="1"/>
  <c r="F5898" i="1" s="1"/>
  <c r="E5899" i="1"/>
  <c r="D5899" i="1" s="1"/>
  <c r="F5899" i="1" s="1"/>
  <c r="E5900" i="1"/>
  <c r="D5900" i="1" s="1"/>
  <c r="F5900" i="1" s="1"/>
  <c r="E5901" i="1"/>
  <c r="D5901" i="1" s="1"/>
  <c r="F5901" i="1" s="1"/>
  <c r="E5902" i="1"/>
  <c r="D5902" i="1" s="1"/>
  <c r="F5902" i="1" s="1"/>
  <c r="E5903" i="1"/>
  <c r="D5903" i="1" s="1"/>
  <c r="F5903" i="1" s="1"/>
  <c r="E5904" i="1"/>
  <c r="D5904" i="1" s="1"/>
  <c r="F5904" i="1" s="1"/>
  <c r="E5905" i="1"/>
  <c r="D5905" i="1" s="1"/>
  <c r="F5905" i="1" s="1"/>
  <c r="E5906" i="1"/>
  <c r="D5906" i="1" s="1"/>
  <c r="F5906" i="1" s="1"/>
  <c r="E5907" i="1"/>
  <c r="D5907" i="1" s="1"/>
  <c r="F5907" i="1" s="1"/>
  <c r="E5908" i="1"/>
  <c r="D5908" i="1" s="1"/>
  <c r="F5908" i="1" s="1"/>
  <c r="E5909" i="1"/>
  <c r="D5909" i="1" s="1"/>
  <c r="F5909" i="1" s="1"/>
  <c r="E5910" i="1"/>
  <c r="D5910" i="1" s="1"/>
  <c r="F5910" i="1" s="1"/>
  <c r="E5911" i="1"/>
  <c r="D5911" i="1" s="1"/>
  <c r="F5911" i="1" s="1"/>
  <c r="E5912" i="1"/>
  <c r="D5912" i="1" s="1"/>
  <c r="F5912" i="1" s="1"/>
  <c r="E5913" i="1"/>
  <c r="D5913" i="1" s="1"/>
  <c r="F5913" i="1" s="1"/>
  <c r="E5914" i="1"/>
  <c r="D5914" i="1" s="1"/>
  <c r="F5914" i="1" s="1"/>
  <c r="E5915" i="1"/>
  <c r="D5915" i="1" s="1"/>
  <c r="F5915" i="1" s="1"/>
  <c r="E5916" i="1"/>
  <c r="D5916" i="1" s="1"/>
  <c r="F5916" i="1" s="1"/>
  <c r="E5917" i="1"/>
  <c r="D5917" i="1" s="1"/>
  <c r="F5917" i="1" s="1"/>
  <c r="E5918" i="1"/>
  <c r="D5918" i="1" s="1"/>
  <c r="F5918" i="1" s="1"/>
  <c r="E5919" i="1"/>
  <c r="D5919" i="1" s="1"/>
  <c r="F5919" i="1" s="1"/>
  <c r="E5920" i="1"/>
  <c r="D5920" i="1" s="1"/>
  <c r="F5920" i="1" s="1"/>
  <c r="E5921" i="1"/>
  <c r="D5921" i="1" s="1"/>
  <c r="F5921" i="1" s="1"/>
  <c r="E5922" i="1"/>
  <c r="D5922" i="1" s="1"/>
  <c r="F5922" i="1" s="1"/>
  <c r="E5923" i="1"/>
  <c r="D5923" i="1" s="1"/>
  <c r="F5923" i="1" s="1"/>
  <c r="E5924" i="1"/>
  <c r="D5924" i="1" s="1"/>
  <c r="F5924" i="1" s="1"/>
  <c r="E5925" i="1"/>
  <c r="D5925" i="1" s="1"/>
  <c r="F5925" i="1" s="1"/>
  <c r="E5926" i="1"/>
  <c r="D5926" i="1" s="1"/>
  <c r="F5926" i="1" s="1"/>
  <c r="E5927" i="1"/>
  <c r="D5927" i="1" s="1"/>
  <c r="F5927" i="1" s="1"/>
  <c r="E5928" i="1"/>
  <c r="D5928" i="1" s="1"/>
  <c r="F5928" i="1" s="1"/>
  <c r="E5929" i="1"/>
  <c r="D5929" i="1" s="1"/>
  <c r="F5929" i="1" s="1"/>
  <c r="E5930" i="1"/>
  <c r="D5930" i="1" s="1"/>
  <c r="F5930" i="1" s="1"/>
  <c r="E5931" i="1"/>
  <c r="D5931" i="1" s="1"/>
  <c r="F5931" i="1" s="1"/>
  <c r="E5932" i="1"/>
  <c r="D5932" i="1" s="1"/>
  <c r="F5932" i="1" s="1"/>
  <c r="E5933" i="1"/>
  <c r="D5933" i="1" s="1"/>
  <c r="F5933" i="1" s="1"/>
  <c r="E5934" i="1"/>
  <c r="D5934" i="1" s="1"/>
  <c r="F5934" i="1" s="1"/>
  <c r="E5935" i="1"/>
  <c r="D5935" i="1" s="1"/>
  <c r="F5935" i="1" s="1"/>
  <c r="E5936" i="1"/>
  <c r="D5936" i="1" s="1"/>
  <c r="F5936" i="1" s="1"/>
  <c r="E5937" i="1"/>
  <c r="D5937" i="1" s="1"/>
  <c r="F5937" i="1" s="1"/>
  <c r="E5938" i="1"/>
  <c r="D5938" i="1" s="1"/>
  <c r="F5938" i="1" s="1"/>
  <c r="E5939" i="1"/>
  <c r="D5939" i="1" s="1"/>
  <c r="F5939" i="1" s="1"/>
  <c r="E5940" i="1"/>
  <c r="D5940" i="1" s="1"/>
  <c r="F5940" i="1" s="1"/>
  <c r="E5941" i="1"/>
  <c r="D5941" i="1" s="1"/>
  <c r="F5941" i="1" s="1"/>
  <c r="E5942" i="1"/>
  <c r="D5942" i="1" s="1"/>
  <c r="F5942" i="1" s="1"/>
  <c r="E5943" i="1"/>
  <c r="D5943" i="1" s="1"/>
  <c r="F5943" i="1" s="1"/>
  <c r="E5944" i="1"/>
  <c r="D5944" i="1" s="1"/>
  <c r="F5944" i="1" s="1"/>
  <c r="E5945" i="1"/>
  <c r="D5945" i="1" s="1"/>
  <c r="F5945" i="1" s="1"/>
  <c r="E5946" i="1"/>
  <c r="D5946" i="1" s="1"/>
  <c r="F5946" i="1" s="1"/>
  <c r="E5947" i="1"/>
  <c r="D5947" i="1" s="1"/>
  <c r="F5947" i="1" s="1"/>
  <c r="E5948" i="1"/>
  <c r="D5948" i="1" s="1"/>
  <c r="F5948" i="1" s="1"/>
  <c r="E5949" i="1"/>
  <c r="D5949" i="1" s="1"/>
  <c r="F5949" i="1" s="1"/>
  <c r="E5950" i="1"/>
  <c r="D5950" i="1" s="1"/>
  <c r="F5950" i="1" s="1"/>
  <c r="E5951" i="1"/>
  <c r="D5951" i="1" s="1"/>
  <c r="F5951" i="1" s="1"/>
  <c r="E5952" i="1"/>
  <c r="D5952" i="1" s="1"/>
  <c r="F5952" i="1" s="1"/>
  <c r="E5953" i="1"/>
  <c r="D5953" i="1" s="1"/>
  <c r="F5953" i="1" s="1"/>
  <c r="E5954" i="1"/>
  <c r="D5954" i="1" s="1"/>
  <c r="F5954" i="1" s="1"/>
  <c r="E5955" i="1"/>
  <c r="D5955" i="1" s="1"/>
  <c r="F5955" i="1" s="1"/>
  <c r="E5956" i="1"/>
  <c r="D5956" i="1" s="1"/>
  <c r="F5956" i="1" s="1"/>
  <c r="E5957" i="1"/>
  <c r="D5957" i="1" s="1"/>
  <c r="F5957" i="1" s="1"/>
  <c r="E5958" i="1"/>
  <c r="D5958" i="1" s="1"/>
  <c r="F5958" i="1" s="1"/>
  <c r="E5959" i="1"/>
  <c r="D5959" i="1" s="1"/>
  <c r="F5959" i="1" s="1"/>
  <c r="E5960" i="1"/>
  <c r="D5960" i="1" s="1"/>
  <c r="F5960" i="1" s="1"/>
  <c r="E5961" i="1"/>
  <c r="D5961" i="1" s="1"/>
  <c r="F5961" i="1" s="1"/>
  <c r="E5962" i="1"/>
  <c r="D5962" i="1" s="1"/>
  <c r="F5962" i="1" s="1"/>
  <c r="E5963" i="1"/>
  <c r="D5963" i="1" s="1"/>
  <c r="F5963" i="1" s="1"/>
  <c r="E5964" i="1"/>
  <c r="D5964" i="1" s="1"/>
  <c r="F5964" i="1" s="1"/>
  <c r="E5965" i="1"/>
  <c r="D5965" i="1" s="1"/>
  <c r="F5965" i="1" s="1"/>
  <c r="E5966" i="1"/>
  <c r="D5966" i="1" s="1"/>
  <c r="F5966" i="1" s="1"/>
  <c r="E5967" i="1"/>
  <c r="D5967" i="1" s="1"/>
  <c r="F5967" i="1" s="1"/>
  <c r="E5968" i="1"/>
  <c r="D5968" i="1" s="1"/>
  <c r="F5968" i="1" s="1"/>
  <c r="E5969" i="1"/>
  <c r="D5969" i="1" s="1"/>
  <c r="F5969" i="1" s="1"/>
  <c r="E5970" i="1"/>
  <c r="D5970" i="1" s="1"/>
  <c r="F5970" i="1" s="1"/>
  <c r="E5971" i="1"/>
  <c r="D5971" i="1" s="1"/>
  <c r="F5971" i="1" s="1"/>
  <c r="E5972" i="1"/>
  <c r="D5972" i="1" s="1"/>
  <c r="F5972" i="1" s="1"/>
  <c r="E5973" i="1"/>
  <c r="D5973" i="1" s="1"/>
  <c r="F5973" i="1" s="1"/>
  <c r="E5974" i="1"/>
  <c r="D5974" i="1" s="1"/>
  <c r="F5974" i="1" s="1"/>
  <c r="E5975" i="1"/>
  <c r="D5975" i="1" s="1"/>
  <c r="F5975" i="1" s="1"/>
  <c r="E5976" i="1"/>
  <c r="D5976" i="1" s="1"/>
  <c r="F5976" i="1" s="1"/>
  <c r="E5977" i="1"/>
  <c r="D5977" i="1" s="1"/>
  <c r="F5977" i="1" s="1"/>
  <c r="E5978" i="1"/>
  <c r="D5978" i="1" s="1"/>
  <c r="F5978" i="1" s="1"/>
  <c r="E5979" i="1"/>
  <c r="D5979" i="1" s="1"/>
  <c r="F5979" i="1" s="1"/>
  <c r="E5980" i="1"/>
  <c r="D5980" i="1" s="1"/>
  <c r="F5980" i="1" s="1"/>
  <c r="E5981" i="1"/>
  <c r="D5981" i="1" s="1"/>
  <c r="F5981" i="1" s="1"/>
  <c r="E5982" i="1"/>
  <c r="D5982" i="1" s="1"/>
  <c r="F5982" i="1" s="1"/>
  <c r="E5983" i="1"/>
  <c r="D5983" i="1" s="1"/>
  <c r="F5983" i="1" s="1"/>
  <c r="E5984" i="1"/>
  <c r="D5984" i="1" s="1"/>
  <c r="F5984" i="1" s="1"/>
  <c r="E5985" i="1"/>
  <c r="D5985" i="1" s="1"/>
  <c r="F5985" i="1" s="1"/>
  <c r="E5986" i="1"/>
  <c r="D5986" i="1" s="1"/>
  <c r="F5986" i="1" s="1"/>
  <c r="E5987" i="1"/>
  <c r="D5987" i="1" s="1"/>
  <c r="F5987" i="1" s="1"/>
  <c r="E5988" i="1"/>
  <c r="D5988" i="1" s="1"/>
  <c r="F5988" i="1" s="1"/>
  <c r="E5989" i="1"/>
  <c r="D5989" i="1" s="1"/>
  <c r="F5989" i="1" s="1"/>
  <c r="E5990" i="1"/>
  <c r="D5990" i="1" s="1"/>
  <c r="F5990" i="1" s="1"/>
  <c r="E5991" i="1"/>
  <c r="D5991" i="1" s="1"/>
  <c r="F5991" i="1" s="1"/>
  <c r="E5992" i="1"/>
  <c r="D5992" i="1" s="1"/>
  <c r="F5992" i="1" s="1"/>
  <c r="E5993" i="1"/>
  <c r="D5993" i="1" s="1"/>
  <c r="F5993" i="1" s="1"/>
  <c r="E5994" i="1"/>
  <c r="D5994" i="1" s="1"/>
  <c r="F5994" i="1" s="1"/>
  <c r="E5995" i="1"/>
  <c r="D5995" i="1" s="1"/>
  <c r="F5995" i="1" s="1"/>
  <c r="E5996" i="1"/>
  <c r="D5996" i="1" s="1"/>
  <c r="F5996" i="1" s="1"/>
  <c r="E5997" i="1"/>
  <c r="D5997" i="1" s="1"/>
  <c r="F5997" i="1" s="1"/>
  <c r="E5998" i="1"/>
  <c r="D5998" i="1" s="1"/>
  <c r="F5998" i="1" s="1"/>
  <c r="E5999" i="1"/>
  <c r="D5999" i="1" s="1"/>
  <c r="F5999" i="1" s="1"/>
  <c r="E6000" i="1"/>
  <c r="D6000" i="1" s="1"/>
  <c r="F6000" i="1" s="1"/>
  <c r="E6001" i="1"/>
  <c r="D6001" i="1" s="1"/>
  <c r="F6001" i="1" s="1"/>
  <c r="E6002" i="1"/>
  <c r="D6002" i="1" s="1"/>
  <c r="F6002" i="1" s="1"/>
  <c r="E6003" i="1"/>
  <c r="D6003" i="1" s="1"/>
  <c r="F6003" i="1" s="1"/>
  <c r="E6004" i="1"/>
  <c r="D6004" i="1" s="1"/>
  <c r="F6004" i="1" s="1"/>
  <c r="E6005" i="1"/>
  <c r="D6005" i="1" s="1"/>
  <c r="F6005" i="1" s="1"/>
  <c r="E6006" i="1"/>
  <c r="D6006" i="1" s="1"/>
  <c r="F6006" i="1" s="1"/>
  <c r="E6007" i="1"/>
  <c r="D6007" i="1" s="1"/>
  <c r="F6007" i="1" s="1"/>
  <c r="E6008" i="1"/>
  <c r="D6008" i="1" s="1"/>
  <c r="F6008" i="1" s="1"/>
  <c r="E6009" i="1"/>
  <c r="D6009" i="1" s="1"/>
  <c r="F6009" i="1" s="1"/>
  <c r="E6010" i="1"/>
  <c r="D6010" i="1" s="1"/>
  <c r="F6010" i="1" s="1"/>
  <c r="E6011" i="1"/>
  <c r="D6011" i="1" s="1"/>
  <c r="F6011" i="1" s="1"/>
  <c r="E6012" i="1"/>
  <c r="D6012" i="1" s="1"/>
  <c r="F6012" i="1" s="1"/>
  <c r="E6013" i="1"/>
  <c r="D6013" i="1" s="1"/>
  <c r="F6013" i="1" s="1"/>
  <c r="E6014" i="1"/>
  <c r="D6014" i="1" s="1"/>
  <c r="F6014" i="1" s="1"/>
  <c r="E6015" i="1"/>
  <c r="D6015" i="1" s="1"/>
  <c r="F6015" i="1" s="1"/>
  <c r="E6016" i="1"/>
  <c r="D6016" i="1" s="1"/>
  <c r="F6016" i="1" s="1"/>
  <c r="E6017" i="1"/>
  <c r="D6017" i="1" s="1"/>
  <c r="F6017" i="1" s="1"/>
  <c r="E6018" i="1"/>
  <c r="D6018" i="1" s="1"/>
  <c r="F6018" i="1" s="1"/>
  <c r="E6019" i="1"/>
  <c r="D6019" i="1" s="1"/>
  <c r="F6019" i="1" s="1"/>
  <c r="E6020" i="1"/>
  <c r="D6020" i="1" s="1"/>
  <c r="F6020" i="1" s="1"/>
  <c r="E6021" i="1"/>
  <c r="D6021" i="1" s="1"/>
  <c r="F6021" i="1" s="1"/>
  <c r="E6022" i="1"/>
  <c r="D6022" i="1" s="1"/>
  <c r="F6022" i="1" s="1"/>
  <c r="E6023" i="1"/>
  <c r="D6023" i="1" s="1"/>
  <c r="F6023" i="1" s="1"/>
  <c r="E6024" i="1"/>
  <c r="D6024" i="1" s="1"/>
  <c r="F6024" i="1" s="1"/>
  <c r="E6025" i="1"/>
  <c r="D6025" i="1" s="1"/>
  <c r="F6025" i="1" s="1"/>
  <c r="E6026" i="1"/>
  <c r="D6026" i="1" s="1"/>
  <c r="F6026" i="1" s="1"/>
  <c r="E6027" i="1"/>
  <c r="D6027" i="1" s="1"/>
  <c r="F6027" i="1" s="1"/>
  <c r="E6028" i="1"/>
  <c r="D6028" i="1" s="1"/>
  <c r="F6028" i="1" s="1"/>
  <c r="E6029" i="1"/>
  <c r="D6029" i="1" s="1"/>
  <c r="F6029" i="1" s="1"/>
  <c r="E6030" i="1"/>
  <c r="D6030" i="1" s="1"/>
  <c r="F6030" i="1" s="1"/>
  <c r="E6031" i="1"/>
  <c r="D6031" i="1" s="1"/>
  <c r="F6031" i="1" s="1"/>
  <c r="E6032" i="1"/>
  <c r="D6032" i="1" s="1"/>
  <c r="F6032" i="1" s="1"/>
  <c r="E6033" i="1"/>
  <c r="D6033" i="1" s="1"/>
  <c r="F6033" i="1" s="1"/>
  <c r="E6034" i="1"/>
  <c r="D6034" i="1" s="1"/>
  <c r="F6034" i="1" s="1"/>
  <c r="E6035" i="1"/>
  <c r="D6035" i="1" s="1"/>
  <c r="F6035" i="1" s="1"/>
  <c r="E6036" i="1"/>
  <c r="D6036" i="1" s="1"/>
  <c r="F6036" i="1" s="1"/>
  <c r="E6037" i="1"/>
  <c r="D6037" i="1" s="1"/>
  <c r="F6037" i="1" s="1"/>
  <c r="E6038" i="1"/>
  <c r="D6038" i="1" s="1"/>
  <c r="F6038" i="1" s="1"/>
  <c r="E6039" i="1"/>
  <c r="D6039" i="1" s="1"/>
  <c r="F6039" i="1" s="1"/>
  <c r="E6040" i="1"/>
  <c r="D6040" i="1" s="1"/>
  <c r="F6040" i="1" s="1"/>
  <c r="E6041" i="1"/>
  <c r="D6041" i="1" s="1"/>
  <c r="F6041" i="1" s="1"/>
  <c r="E6042" i="1"/>
  <c r="D6042" i="1" s="1"/>
  <c r="F6042" i="1" s="1"/>
  <c r="E6043" i="1"/>
  <c r="D6043" i="1" s="1"/>
  <c r="F6043" i="1" s="1"/>
  <c r="E6044" i="1"/>
  <c r="D6044" i="1" s="1"/>
  <c r="F6044" i="1" s="1"/>
  <c r="E6045" i="1"/>
  <c r="D6045" i="1" s="1"/>
  <c r="F6045" i="1" s="1"/>
  <c r="E6046" i="1"/>
  <c r="D6046" i="1" s="1"/>
  <c r="F6046" i="1" s="1"/>
  <c r="E6047" i="1"/>
  <c r="D6047" i="1" s="1"/>
  <c r="F6047" i="1" s="1"/>
  <c r="E6048" i="1"/>
  <c r="D6048" i="1" s="1"/>
  <c r="F6048" i="1" s="1"/>
  <c r="E6049" i="1"/>
  <c r="D6049" i="1" s="1"/>
  <c r="F6049" i="1" s="1"/>
  <c r="E6050" i="1"/>
  <c r="D6050" i="1" s="1"/>
  <c r="F6050" i="1" s="1"/>
  <c r="E6051" i="1"/>
  <c r="D6051" i="1" s="1"/>
  <c r="F6051" i="1" s="1"/>
  <c r="E6052" i="1"/>
  <c r="D6052" i="1" s="1"/>
  <c r="F6052" i="1" s="1"/>
  <c r="E6053" i="1"/>
  <c r="D6053" i="1" s="1"/>
  <c r="F6053" i="1" s="1"/>
  <c r="E6054" i="1"/>
  <c r="D6054" i="1" s="1"/>
  <c r="F6054" i="1" s="1"/>
  <c r="E6055" i="1"/>
  <c r="D6055" i="1" s="1"/>
  <c r="F6055" i="1" s="1"/>
  <c r="E6056" i="1"/>
  <c r="D6056" i="1" s="1"/>
  <c r="F6056" i="1" s="1"/>
  <c r="E6057" i="1"/>
  <c r="D6057" i="1" s="1"/>
  <c r="F6057" i="1" s="1"/>
  <c r="E6058" i="1"/>
  <c r="D6058" i="1" s="1"/>
  <c r="F6058" i="1" s="1"/>
  <c r="E6059" i="1"/>
  <c r="D6059" i="1" s="1"/>
  <c r="F6059" i="1" s="1"/>
  <c r="E6060" i="1"/>
  <c r="D6060" i="1" s="1"/>
  <c r="F6060" i="1" s="1"/>
  <c r="E6061" i="1"/>
  <c r="D6061" i="1" s="1"/>
  <c r="F6061" i="1" s="1"/>
  <c r="E6062" i="1"/>
  <c r="D6062" i="1" s="1"/>
  <c r="F6062" i="1" s="1"/>
  <c r="E6063" i="1"/>
  <c r="D6063" i="1" s="1"/>
  <c r="F6063" i="1" s="1"/>
  <c r="E6064" i="1"/>
  <c r="D6064" i="1" s="1"/>
  <c r="F6064" i="1" s="1"/>
  <c r="E6065" i="1"/>
  <c r="D6065" i="1" s="1"/>
  <c r="F6065" i="1" s="1"/>
  <c r="E6066" i="1"/>
  <c r="D6066" i="1" s="1"/>
  <c r="F6066" i="1" s="1"/>
  <c r="E6067" i="1"/>
  <c r="D6067" i="1" s="1"/>
  <c r="F6067" i="1" s="1"/>
  <c r="E6068" i="1"/>
  <c r="D6068" i="1" s="1"/>
  <c r="F6068" i="1" s="1"/>
  <c r="E6069" i="1"/>
  <c r="D6069" i="1" s="1"/>
  <c r="F6069" i="1" s="1"/>
  <c r="E6070" i="1"/>
  <c r="D6070" i="1" s="1"/>
  <c r="F6070" i="1" s="1"/>
  <c r="E6071" i="1"/>
  <c r="D6071" i="1" s="1"/>
  <c r="F6071" i="1" s="1"/>
  <c r="E6072" i="1"/>
  <c r="D6072" i="1" s="1"/>
  <c r="F6072" i="1" s="1"/>
  <c r="E6073" i="1"/>
  <c r="D6073" i="1" s="1"/>
  <c r="F6073" i="1" s="1"/>
  <c r="E6074" i="1"/>
  <c r="D6074" i="1" s="1"/>
  <c r="F6074" i="1" s="1"/>
  <c r="E6075" i="1"/>
  <c r="D6075" i="1" s="1"/>
  <c r="F6075" i="1" s="1"/>
  <c r="E6076" i="1"/>
  <c r="D6076" i="1" s="1"/>
  <c r="F6076" i="1" s="1"/>
  <c r="E6077" i="1"/>
  <c r="D6077" i="1" s="1"/>
  <c r="F6077" i="1" s="1"/>
  <c r="E6078" i="1"/>
  <c r="D6078" i="1" s="1"/>
  <c r="F6078" i="1" s="1"/>
  <c r="E6079" i="1"/>
  <c r="D6079" i="1" s="1"/>
  <c r="F6079" i="1" s="1"/>
  <c r="E6080" i="1"/>
  <c r="D6080" i="1" s="1"/>
  <c r="F6080" i="1" s="1"/>
  <c r="E6081" i="1"/>
  <c r="D6081" i="1" s="1"/>
  <c r="F6081" i="1" s="1"/>
  <c r="E6082" i="1"/>
  <c r="D6082" i="1" s="1"/>
  <c r="F6082" i="1" s="1"/>
  <c r="E6083" i="1"/>
  <c r="D6083" i="1" s="1"/>
  <c r="F6083" i="1" s="1"/>
  <c r="E6084" i="1"/>
  <c r="D6084" i="1" s="1"/>
  <c r="F6084" i="1" s="1"/>
  <c r="E6085" i="1"/>
  <c r="D6085" i="1" s="1"/>
  <c r="F6085" i="1" s="1"/>
  <c r="E6086" i="1"/>
  <c r="D6086" i="1" s="1"/>
  <c r="F6086" i="1" s="1"/>
  <c r="E6087" i="1"/>
  <c r="D6087" i="1" s="1"/>
  <c r="F6087" i="1" s="1"/>
  <c r="E6088" i="1"/>
  <c r="D6088" i="1" s="1"/>
  <c r="F6088" i="1" s="1"/>
  <c r="E6089" i="1"/>
  <c r="D6089" i="1" s="1"/>
  <c r="F6089" i="1" s="1"/>
  <c r="E6090" i="1"/>
  <c r="D6090" i="1" s="1"/>
  <c r="F6090" i="1" s="1"/>
  <c r="E6091" i="1"/>
  <c r="D6091" i="1" s="1"/>
  <c r="F6091" i="1" s="1"/>
  <c r="E6092" i="1"/>
  <c r="D6092" i="1" s="1"/>
  <c r="F6092" i="1" s="1"/>
  <c r="E6093" i="1"/>
  <c r="D6093" i="1" s="1"/>
  <c r="F6093" i="1" s="1"/>
  <c r="E6094" i="1"/>
  <c r="D6094" i="1" s="1"/>
  <c r="F6094" i="1" s="1"/>
  <c r="E6095" i="1"/>
  <c r="D6095" i="1" s="1"/>
  <c r="F6095" i="1" s="1"/>
  <c r="E6096" i="1"/>
  <c r="D6096" i="1" s="1"/>
  <c r="F6096" i="1" s="1"/>
  <c r="E6097" i="1"/>
  <c r="D6097" i="1" s="1"/>
  <c r="F6097" i="1" s="1"/>
  <c r="E6098" i="1"/>
  <c r="D6098" i="1" s="1"/>
  <c r="F6098" i="1" s="1"/>
  <c r="E6099" i="1"/>
  <c r="D6099" i="1" s="1"/>
  <c r="F6099" i="1" s="1"/>
  <c r="E6100" i="1"/>
  <c r="D6100" i="1" s="1"/>
  <c r="F6100" i="1" s="1"/>
  <c r="E6101" i="1"/>
  <c r="D6101" i="1" s="1"/>
  <c r="F6101" i="1" s="1"/>
  <c r="E6102" i="1"/>
  <c r="D6102" i="1" s="1"/>
  <c r="F6102" i="1" s="1"/>
  <c r="E6103" i="1"/>
  <c r="D6103" i="1" s="1"/>
  <c r="F6103" i="1" s="1"/>
  <c r="E6104" i="1"/>
  <c r="D6104" i="1" s="1"/>
  <c r="F6104" i="1" s="1"/>
  <c r="E6105" i="1"/>
  <c r="D6105" i="1" s="1"/>
  <c r="F6105" i="1" s="1"/>
  <c r="E6106" i="1"/>
  <c r="D6106" i="1" s="1"/>
  <c r="F6106" i="1" s="1"/>
  <c r="E6107" i="1"/>
  <c r="D6107" i="1" s="1"/>
  <c r="F6107" i="1" s="1"/>
  <c r="E6108" i="1"/>
  <c r="D6108" i="1" s="1"/>
  <c r="F6108" i="1" s="1"/>
  <c r="E6109" i="1"/>
  <c r="D6109" i="1" s="1"/>
  <c r="F6109" i="1" s="1"/>
  <c r="E6110" i="1"/>
  <c r="D6110" i="1" s="1"/>
  <c r="F6110" i="1" s="1"/>
  <c r="E6111" i="1"/>
  <c r="D6111" i="1" s="1"/>
  <c r="F6111" i="1" s="1"/>
  <c r="E6112" i="1"/>
  <c r="D6112" i="1" s="1"/>
  <c r="F6112" i="1" s="1"/>
  <c r="E6113" i="1"/>
  <c r="D6113" i="1" s="1"/>
  <c r="F6113" i="1" s="1"/>
  <c r="E6114" i="1"/>
  <c r="D6114" i="1" s="1"/>
  <c r="F6114" i="1" s="1"/>
  <c r="E6115" i="1"/>
  <c r="D6115" i="1" s="1"/>
  <c r="F6115" i="1" s="1"/>
  <c r="E6116" i="1"/>
  <c r="D6116" i="1" s="1"/>
  <c r="F6116" i="1" s="1"/>
  <c r="E6117" i="1"/>
  <c r="D6117" i="1" s="1"/>
  <c r="F6117" i="1" s="1"/>
  <c r="E6118" i="1"/>
  <c r="D6118" i="1" s="1"/>
  <c r="F6118" i="1" s="1"/>
  <c r="E6119" i="1"/>
  <c r="D6119" i="1" s="1"/>
  <c r="F6119" i="1" s="1"/>
  <c r="E6120" i="1"/>
  <c r="D6120" i="1" s="1"/>
  <c r="F6120" i="1" s="1"/>
  <c r="E6121" i="1"/>
  <c r="D6121" i="1" s="1"/>
  <c r="F6121" i="1" s="1"/>
  <c r="E6122" i="1"/>
  <c r="D6122" i="1" s="1"/>
  <c r="F6122" i="1" s="1"/>
  <c r="E6123" i="1"/>
  <c r="D6123" i="1" s="1"/>
  <c r="F6123" i="1" s="1"/>
  <c r="E6124" i="1"/>
  <c r="D6124" i="1" s="1"/>
  <c r="F6124" i="1" s="1"/>
  <c r="E6125" i="1"/>
  <c r="D6125" i="1" s="1"/>
  <c r="F6125" i="1" s="1"/>
  <c r="E6126" i="1"/>
  <c r="D6126" i="1" s="1"/>
  <c r="F6126" i="1" s="1"/>
  <c r="E6127" i="1"/>
  <c r="D6127" i="1" s="1"/>
  <c r="F6127" i="1" s="1"/>
  <c r="E6128" i="1"/>
  <c r="D6128" i="1" s="1"/>
  <c r="F6128" i="1" s="1"/>
  <c r="E6129" i="1"/>
  <c r="D6129" i="1" s="1"/>
  <c r="F6129" i="1" s="1"/>
  <c r="E6130" i="1"/>
  <c r="D6130" i="1" s="1"/>
  <c r="F6130" i="1" s="1"/>
  <c r="E6131" i="1"/>
  <c r="D6131" i="1" s="1"/>
  <c r="F6131" i="1" s="1"/>
  <c r="E6132" i="1"/>
  <c r="D6132" i="1" s="1"/>
  <c r="F6132" i="1" s="1"/>
  <c r="E6133" i="1"/>
  <c r="D6133" i="1" s="1"/>
  <c r="F6133" i="1" s="1"/>
  <c r="E6134" i="1"/>
  <c r="D6134" i="1" s="1"/>
  <c r="F6134" i="1" s="1"/>
  <c r="E6135" i="1"/>
  <c r="D6135" i="1" s="1"/>
  <c r="F6135" i="1" s="1"/>
  <c r="E6136" i="1"/>
  <c r="D6136" i="1" s="1"/>
  <c r="F6136" i="1" s="1"/>
  <c r="E6137" i="1"/>
  <c r="D6137" i="1" s="1"/>
  <c r="F6137" i="1" s="1"/>
  <c r="E6138" i="1"/>
  <c r="D6138" i="1" s="1"/>
  <c r="F6138" i="1" s="1"/>
  <c r="E6139" i="1"/>
  <c r="D6139" i="1" s="1"/>
  <c r="F6139" i="1" s="1"/>
  <c r="E6140" i="1"/>
  <c r="D6140" i="1" s="1"/>
  <c r="F6140" i="1" s="1"/>
  <c r="E6141" i="1"/>
  <c r="D6141" i="1" s="1"/>
  <c r="F6141" i="1" s="1"/>
  <c r="E6142" i="1"/>
  <c r="D6142" i="1" s="1"/>
  <c r="F6142" i="1" s="1"/>
  <c r="E6143" i="1"/>
  <c r="D6143" i="1" s="1"/>
  <c r="F6143" i="1" s="1"/>
  <c r="E6144" i="1"/>
  <c r="D6144" i="1" s="1"/>
  <c r="F6144" i="1" s="1"/>
  <c r="E6145" i="1"/>
  <c r="D6145" i="1" s="1"/>
  <c r="F6145" i="1" s="1"/>
  <c r="E6146" i="1"/>
  <c r="D6146" i="1" s="1"/>
  <c r="F6146" i="1" s="1"/>
  <c r="E6147" i="1"/>
  <c r="D6147" i="1" s="1"/>
  <c r="F6147" i="1" s="1"/>
  <c r="E6148" i="1"/>
  <c r="D6148" i="1" s="1"/>
  <c r="F6148" i="1" s="1"/>
  <c r="E6149" i="1"/>
  <c r="D6149" i="1" s="1"/>
  <c r="F6149" i="1" s="1"/>
  <c r="E6150" i="1"/>
  <c r="D6150" i="1" s="1"/>
  <c r="F6150" i="1" s="1"/>
  <c r="E6151" i="1"/>
  <c r="D6151" i="1" s="1"/>
  <c r="F6151" i="1" s="1"/>
  <c r="E6152" i="1"/>
  <c r="D6152" i="1" s="1"/>
  <c r="F6152" i="1" s="1"/>
  <c r="E6153" i="1"/>
  <c r="D6153" i="1" s="1"/>
  <c r="F6153" i="1" s="1"/>
  <c r="E6154" i="1"/>
  <c r="D6154" i="1" s="1"/>
  <c r="F6154" i="1" s="1"/>
  <c r="E6155" i="1"/>
  <c r="D6155" i="1" s="1"/>
  <c r="F6155" i="1" s="1"/>
  <c r="E6156" i="1"/>
  <c r="D6156" i="1" s="1"/>
  <c r="F6156" i="1" s="1"/>
  <c r="E6157" i="1"/>
  <c r="D6157" i="1" s="1"/>
  <c r="F6157" i="1" s="1"/>
  <c r="E6158" i="1"/>
  <c r="D6158" i="1" s="1"/>
  <c r="F6158" i="1" s="1"/>
  <c r="E6159" i="1"/>
  <c r="D6159" i="1" s="1"/>
  <c r="F6159" i="1" s="1"/>
  <c r="E6160" i="1"/>
  <c r="D6160" i="1" s="1"/>
  <c r="F6160" i="1" s="1"/>
  <c r="E6161" i="1"/>
  <c r="D6161" i="1" s="1"/>
  <c r="F6161" i="1" s="1"/>
  <c r="E6162" i="1"/>
  <c r="D6162" i="1" s="1"/>
  <c r="F6162" i="1" s="1"/>
  <c r="E6163" i="1"/>
  <c r="D6163" i="1" s="1"/>
  <c r="F6163" i="1" s="1"/>
  <c r="E6164" i="1"/>
  <c r="D6164" i="1" s="1"/>
  <c r="F6164" i="1" s="1"/>
  <c r="E6165" i="1"/>
  <c r="D6165" i="1" s="1"/>
  <c r="F6165" i="1" s="1"/>
  <c r="E6166" i="1"/>
  <c r="D6166" i="1" s="1"/>
  <c r="F6166" i="1" s="1"/>
  <c r="E6167" i="1"/>
  <c r="D6167" i="1" s="1"/>
  <c r="F6167" i="1" s="1"/>
  <c r="E6168" i="1"/>
  <c r="D6168" i="1" s="1"/>
  <c r="F6168" i="1" s="1"/>
  <c r="E6169" i="1"/>
  <c r="D6169" i="1" s="1"/>
  <c r="F6169" i="1" s="1"/>
  <c r="E6170" i="1"/>
  <c r="D6170" i="1" s="1"/>
  <c r="F6170" i="1" s="1"/>
  <c r="E6171" i="1"/>
  <c r="D6171" i="1" s="1"/>
  <c r="F6171" i="1" s="1"/>
  <c r="E6172" i="1"/>
  <c r="D6172" i="1" s="1"/>
  <c r="F6172" i="1" s="1"/>
  <c r="E6173" i="1"/>
  <c r="D6173" i="1" s="1"/>
  <c r="F6173" i="1" s="1"/>
  <c r="E6174" i="1"/>
  <c r="D6174" i="1" s="1"/>
  <c r="F6174" i="1" s="1"/>
  <c r="E6175" i="1"/>
  <c r="D6175" i="1" s="1"/>
  <c r="F6175" i="1" s="1"/>
  <c r="E6176" i="1"/>
  <c r="D6176" i="1" s="1"/>
  <c r="F6176" i="1" s="1"/>
  <c r="E6177" i="1"/>
  <c r="D6177" i="1" s="1"/>
  <c r="F6177" i="1" s="1"/>
  <c r="E6178" i="1"/>
  <c r="D6178" i="1" s="1"/>
  <c r="F6178" i="1" s="1"/>
  <c r="E6179" i="1"/>
  <c r="D6179" i="1" s="1"/>
  <c r="F6179" i="1" s="1"/>
  <c r="E6180" i="1"/>
  <c r="D6180" i="1" s="1"/>
  <c r="F6180" i="1" s="1"/>
  <c r="E6181" i="1"/>
  <c r="D6181" i="1" s="1"/>
  <c r="F6181" i="1" s="1"/>
  <c r="E6182" i="1"/>
  <c r="D6182" i="1" s="1"/>
  <c r="F6182" i="1" s="1"/>
  <c r="E6183" i="1"/>
  <c r="D6183" i="1" s="1"/>
  <c r="F6183" i="1" s="1"/>
  <c r="E6184" i="1"/>
  <c r="D6184" i="1" s="1"/>
  <c r="F6184" i="1" s="1"/>
  <c r="E6185" i="1"/>
  <c r="D6185" i="1" s="1"/>
  <c r="F6185" i="1" s="1"/>
  <c r="E6186" i="1"/>
  <c r="D6186" i="1" s="1"/>
  <c r="F6186" i="1" s="1"/>
  <c r="E6187" i="1"/>
  <c r="D6187" i="1" s="1"/>
  <c r="F6187" i="1" s="1"/>
  <c r="E6188" i="1"/>
  <c r="D6188" i="1" s="1"/>
  <c r="F6188" i="1" s="1"/>
  <c r="E6189" i="1"/>
  <c r="D6189" i="1" s="1"/>
  <c r="F6189" i="1" s="1"/>
  <c r="E6190" i="1"/>
  <c r="D6190" i="1" s="1"/>
  <c r="F6190" i="1" s="1"/>
  <c r="E6191" i="1"/>
  <c r="D6191" i="1" s="1"/>
  <c r="F6191" i="1" s="1"/>
  <c r="E6192" i="1"/>
  <c r="D6192" i="1" s="1"/>
  <c r="F6192" i="1" s="1"/>
  <c r="E6193" i="1"/>
  <c r="D6193" i="1" s="1"/>
  <c r="F6193" i="1" s="1"/>
  <c r="E6194" i="1"/>
  <c r="D6194" i="1" s="1"/>
  <c r="F6194" i="1" s="1"/>
  <c r="E6195" i="1"/>
  <c r="D6195" i="1" s="1"/>
  <c r="F6195" i="1" s="1"/>
  <c r="E6196" i="1"/>
  <c r="D6196" i="1" s="1"/>
  <c r="F6196" i="1" s="1"/>
  <c r="E6197" i="1"/>
  <c r="D6197" i="1" s="1"/>
  <c r="F6197" i="1" s="1"/>
  <c r="E6198" i="1"/>
  <c r="D6198" i="1" s="1"/>
  <c r="F6198" i="1" s="1"/>
  <c r="E6199" i="1"/>
  <c r="D6199" i="1" s="1"/>
  <c r="F6199" i="1" s="1"/>
  <c r="E6200" i="1"/>
  <c r="D6200" i="1" s="1"/>
  <c r="F6200" i="1" s="1"/>
  <c r="E6201" i="1"/>
  <c r="D6201" i="1" s="1"/>
  <c r="F6201" i="1" s="1"/>
  <c r="E6202" i="1"/>
  <c r="D6202" i="1" s="1"/>
  <c r="F6202" i="1" s="1"/>
  <c r="E6203" i="1"/>
  <c r="D6203" i="1" s="1"/>
  <c r="F6203" i="1" s="1"/>
  <c r="E6204" i="1"/>
  <c r="D6204" i="1" s="1"/>
  <c r="F6204" i="1" s="1"/>
  <c r="E6205" i="1"/>
  <c r="D6205" i="1" s="1"/>
  <c r="F6205" i="1" s="1"/>
  <c r="E6206" i="1"/>
  <c r="D6206" i="1" s="1"/>
  <c r="F6206" i="1" s="1"/>
  <c r="E6207" i="1"/>
  <c r="D6207" i="1" s="1"/>
  <c r="F6207" i="1" s="1"/>
  <c r="E6208" i="1"/>
  <c r="D6208" i="1" s="1"/>
  <c r="F6208" i="1" s="1"/>
  <c r="E6209" i="1"/>
  <c r="D6209" i="1" s="1"/>
  <c r="F6209" i="1" s="1"/>
  <c r="E6210" i="1"/>
  <c r="D6210" i="1" s="1"/>
  <c r="F6210" i="1" s="1"/>
  <c r="E6211" i="1"/>
  <c r="D6211" i="1" s="1"/>
  <c r="F6211" i="1" s="1"/>
  <c r="E6212" i="1"/>
  <c r="D6212" i="1" s="1"/>
  <c r="F6212" i="1" s="1"/>
  <c r="E6213" i="1"/>
  <c r="D6213" i="1" s="1"/>
  <c r="F6213" i="1" s="1"/>
  <c r="E6214" i="1"/>
  <c r="D6214" i="1" s="1"/>
  <c r="F6214" i="1" s="1"/>
  <c r="E6215" i="1"/>
  <c r="D6215" i="1" s="1"/>
  <c r="F6215" i="1" s="1"/>
  <c r="E6216" i="1"/>
  <c r="D6216" i="1" s="1"/>
  <c r="F6216" i="1" s="1"/>
  <c r="E6217" i="1"/>
  <c r="D6217" i="1" s="1"/>
  <c r="F6217" i="1" s="1"/>
  <c r="E6218" i="1"/>
  <c r="D6218" i="1" s="1"/>
  <c r="F6218" i="1" s="1"/>
  <c r="E6219" i="1"/>
  <c r="D6219" i="1" s="1"/>
  <c r="F6219" i="1" s="1"/>
  <c r="E6220" i="1"/>
  <c r="D6220" i="1" s="1"/>
  <c r="F6220" i="1" s="1"/>
  <c r="E6221" i="1"/>
  <c r="D6221" i="1" s="1"/>
  <c r="F6221" i="1" s="1"/>
  <c r="E6222" i="1"/>
  <c r="D6222" i="1" s="1"/>
  <c r="F6222" i="1" s="1"/>
  <c r="E6223" i="1"/>
  <c r="D6223" i="1" s="1"/>
  <c r="F6223" i="1" s="1"/>
  <c r="E6224" i="1"/>
  <c r="D6224" i="1" s="1"/>
  <c r="F6224" i="1" s="1"/>
  <c r="E6225" i="1"/>
  <c r="D6225" i="1" s="1"/>
  <c r="F6225" i="1" s="1"/>
  <c r="E6226" i="1"/>
  <c r="D6226" i="1" s="1"/>
  <c r="F6226" i="1" s="1"/>
  <c r="E6227" i="1"/>
  <c r="D6227" i="1" s="1"/>
  <c r="F6227" i="1" s="1"/>
  <c r="E6228" i="1"/>
  <c r="D6228" i="1" s="1"/>
  <c r="F6228" i="1" s="1"/>
  <c r="E6229" i="1"/>
  <c r="D6229" i="1" s="1"/>
  <c r="F6229" i="1" s="1"/>
  <c r="E6230" i="1"/>
  <c r="D6230" i="1" s="1"/>
  <c r="F6230" i="1" s="1"/>
  <c r="E6231" i="1"/>
  <c r="D6231" i="1" s="1"/>
  <c r="F6231" i="1" s="1"/>
  <c r="E6232" i="1"/>
  <c r="D6232" i="1" s="1"/>
  <c r="F6232" i="1" s="1"/>
  <c r="E6233" i="1"/>
  <c r="D6233" i="1" s="1"/>
  <c r="F6233" i="1" s="1"/>
  <c r="E6234" i="1"/>
  <c r="D6234" i="1" s="1"/>
  <c r="F6234" i="1" s="1"/>
  <c r="E6235" i="1"/>
  <c r="D6235" i="1" s="1"/>
  <c r="F6235" i="1" s="1"/>
  <c r="E6236" i="1"/>
  <c r="D6236" i="1" s="1"/>
  <c r="F6236" i="1" s="1"/>
  <c r="E6237" i="1"/>
  <c r="D6237" i="1" s="1"/>
  <c r="F6237" i="1" s="1"/>
  <c r="E6238" i="1"/>
  <c r="D6238" i="1" s="1"/>
  <c r="F6238" i="1" s="1"/>
  <c r="E6239" i="1"/>
  <c r="D6239" i="1" s="1"/>
  <c r="F6239" i="1" s="1"/>
  <c r="E6240" i="1"/>
  <c r="D6240" i="1" s="1"/>
  <c r="F6240" i="1" s="1"/>
  <c r="E6241" i="1"/>
  <c r="D6241" i="1" s="1"/>
  <c r="F6241" i="1" s="1"/>
  <c r="E6242" i="1"/>
  <c r="D6242" i="1" s="1"/>
  <c r="F6242" i="1" s="1"/>
  <c r="E6243" i="1"/>
  <c r="D6243" i="1" s="1"/>
  <c r="F6243" i="1" s="1"/>
  <c r="E6244" i="1"/>
  <c r="D6244" i="1" s="1"/>
  <c r="F6244" i="1" s="1"/>
  <c r="E6245" i="1"/>
  <c r="D6245" i="1" s="1"/>
  <c r="F6245" i="1" s="1"/>
  <c r="E6246" i="1"/>
  <c r="D6246" i="1" s="1"/>
  <c r="F6246" i="1" s="1"/>
  <c r="E6247" i="1"/>
  <c r="D6247" i="1" s="1"/>
  <c r="F6247" i="1" s="1"/>
  <c r="E6248" i="1"/>
  <c r="D6248" i="1" s="1"/>
  <c r="F6248" i="1" s="1"/>
  <c r="E6249" i="1"/>
  <c r="D6249" i="1" s="1"/>
  <c r="F6249" i="1" s="1"/>
  <c r="E6250" i="1"/>
  <c r="D6250" i="1" s="1"/>
  <c r="F6250" i="1" s="1"/>
  <c r="E6251" i="1"/>
  <c r="D6251" i="1" s="1"/>
  <c r="F6251" i="1" s="1"/>
  <c r="E6252" i="1"/>
  <c r="D6252" i="1" s="1"/>
  <c r="F6252" i="1" s="1"/>
  <c r="E6253" i="1"/>
  <c r="D6253" i="1" s="1"/>
  <c r="F6253" i="1" s="1"/>
  <c r="E6254" i="1"/>
  <c r="D6254" i="1" s="1"/>
  <c r="F6254" i="1" s="1"/>
  <c r="E6255" i="1"/>
  <c r="D6255" i="1" s="1"/>
  <c r="F6255" i="1" s="1"/>
  <c r="E6256" i="1"/>
  <c r="D6256" i="1" s="1"/>
  <c r="F6256" i="1" s="1"/>
  <c r="E6257" i="1"/>
  <c r="D6257" i="1" s="1"/>
  <c r="F6257" i="1" s="1"/>
  <c r="E6258" i="1"/>
  <c r="D6258" i="1" s="1"/>
  <c r="F6258" i="1" s="1"/>
  <c r="E6259" i="1"/>
  <c r="D6259" i="1" s="1"/>
  <c r="F6259" i="1" s="1"/>
  <c r="E6260" i="1"/>
  <c r="D6260" i="1" s="1"/>
  <c r="F6260" i="1" s="1"/>
  <c r="E6261" i="1"/>
  <c r="D6261" i="1" s="1"/>
  <c r="F6261" i="1" s="1"/>
  <c r="E6262" i="1"/>
  <c r="D6262" i="1" s="1"/>
  <c r="F6262" i="1" s="1"/>
  <c r="E6263" i="1"/>
  <c r="D6263" i="1" s="1"/>
  <c r="F6263" i="1" s="1"/>
  <c r="E6264" i="1"/>
  <c r="D6264" i="1" s="1"/>
  <c r="F6264" i="1" s="1"/>
  <c r="E6265" i="1"/>
  <c r="D6265" i="1" s="1"/>
  <c r="F6265" i="1" s="1"/>
  <c r="E6266" i="1"/>
  <c r="D6266" i="1" s="1"/>
  <c r="F6266" i="1" s="1"/>
  <c r="E6267" i="1"/>
  <c r="D6267" i="1" s="1"/>
  <c r="F6267" i="1" s="1"/>
  <c r="E6268" i="1"/>
  <c r="D6268" i="1" s="1"/>
  <c r="F6268" i="1" s="1"/>
  <c r="E6269" i="1"/>
  <c r="D6269" i="1" s="1"/>
  <c r="F6269" i="1" s="1"/>
  <c r="E6270" i="1"/>
  <c r="D6270" i="1" s="1"/>
  <c r="F6270" i="1" s="1"/>
  <c r="E6271" i="1"/>
  <c r="D6271" i="1" s="1"/>
  <c r="F6271" i="1" s="1"/>
  <c r="E6272" i="1"/>
  <c r="D6272" i="1" s="1"/>
  <c r="F6272" i="1" s="1"/>
  <c r="E6273" i="1"/>
  <c r="D6273" i="1" s="1"/>
  <c r="F6273" i="1" s="1"/>
  <c r="E6274" i="1"/>
  <c r="D6274" i="1" s="1"/>
  <c r="F6274" i="1" s="1"/>
  <c r="E6275" i="1"/>
  <c r="D6275" i="1" s="1"/>
  <c r="F6275" i="1" s="1"/>
  <c r="E6276" i="1"/>
  <c r="D6276" i="1" s="1"/>
  <c r="F6276" i="1" s="1"/>
  <c r="E6277" i="1"/>
  <c r="D6277" i="1" s="1"/>
  <c r="F6277" i="1" s="1"/>
  <c r="E6278" i="1"/>
  <c r="D6278" i="1" s="1"/>
  <c r="F6278" i="1" s="1"/>
  <c r="E6279" i="1"/>
  <c r="D6279" i="1" s="1"/>
  <c r="F6279" i="1" s="1"/>
  <c r="E6280" i="1"/>
  <c r="D6280" i="1" s="1"/>
  <c r="F6280" i="1" s="1"/>
  <c r="E6281" i="1"/>
  <c r="D6281" i="1" s="1"/>
  <c r="F6281" i="1" s="1"/>
  <c r="E6282" i="1"/>
  <c r="D6282" i="1" s="1"/>
  <c r="F6282" i="1" s="1"/>
  <c r="E6283" i="1"/>
  <c r="D6283" i="1" s="1"/>
  <c r="F6283" i="1" s="1"/>
  <c r="E6284" i="1"/>
  <c r="D6284" i="1" s="1"/>
  <c r="F6284" i="1" s="1"/>
  <c r="E6285" i="1"/>
  <c r="D6285" i="1" s="1"/>
  <c r="F6285" i="1" s="1"/>
  <c r="E6286" i="1"/>
  <c r="D6286" i="1" s="1"/>
  <c r="F6286" i="1" s="1"/>
  <c r="E6287" i="1"/>
  <c r="D6287" i="1" s="1"/>
  <c r="F6287" i="1" s="1"/>
  <c r="E6288" i="1"/>
  <c r="D6288" i="1" s="1"/>
  <c r="F6288" i="1" s="1"/>
  <c r="E6289" i="1"/>
  <c r="D6289" i="1" s="1"/>
  <c r="F6289" i="1" s="1"/>
  <c r="E6290" i="1"/>
  <c r="D6290" i="1" s="1"/>
  <c r="F6290" i="1" s="1"/>
  <c r="E6291" i="1"/>
  <c r="D6291" i="1" s="1"/>
  <c r="F6291" i="1" s="1"/>
  <c r="E6292" i="1"/>
  <c r="D6292" i="1" s="1"/>
  <c r="F6292" i="1" s="1"/>
  <c r="E6293" i="1"/>
  <c r="D6293" i="1" s="1"/>
  <c r="F6293" i="1" s="1"/>
  <c r="E6294" i="1"/>
  <c r="D6294" i="1" s="1"/>
  <c r="F6294" i="1" s="1"/>
  <c r="E6295" i="1"/>
  <c r="D6295" i="1" s="1"/>
  <c r="F6295" i="1" s="1"/>
  <c r="E6296" i="1"/>
  <c r="D6296" i="1" s="1"/>
  <c r="F6296" i="1" s="1"/>
  <c r="E6297" i="1"/>
  <c r="D6297" i="1" s="1"/>
  <c r="F6297" i="1" s="1"/>
  <c r="E6298" i="1"/>
  <c r="D6298" i="1" s="1"/>
  <c r="F6298" i="1" s="1"/>
  <c r="E6299" i="1"/>
  <c r="D6299" i="1" s="1"/>
  <c r="F6299" i="1" s="1"/>
  <c r="E6300" i="1"/>
  <c r="D6300" i="1" s="1"/>
  <c r="F6300" i="1" s="1"/>
  <c r="E6301" i="1"/>
  <c r="D6301" i="1" s="1"/>
  <c r="F6301" i="1" s="1"/>
  <c r="E6302" i="1"/>
  <c r="D6302" i="1" s="1"/>
  <c r="F6302" i="1" s="1"/>
  <c r="E6303" i="1"/>
  <c r="D6303" i="1" s="1"/>
  <c r="F6303" i="1" s="1"/>
  <c r="E6304" i="1"/>
  <c r="D6304" i="1" s="1"/>
  <c r="F6304" i="1" s="1"/>
  <c r="E6305" i="1"/>
  <c r="D6305" i="1" s="1"/>
  <c r="F6305" i="1" s="1"/>
  <c r="E6306" i="1"/>
  <c r="D6306" i="1" s="1"/>
  <c r="F6306" i="1" s="1"/>
  <c r="E6307" i="1"/>
  <c r="D6307" i="1" s="1"/>
  <c r="F6307" i="1" s="1"/>
  <c r="E6308" i="1"/>
  <c r="D6308" i="1" s="1"/>
  <c r="F6308" i="1" s="1"/>
  <c r="E6309" i="1"/>
  <c r="D6309" i="1" s="1"/>
  <c r="F6309" i="1" s="1"/>
  <c r="E6310" i="1"/>
  <c r="D6310" i="1" s="1"/>
  <c r="F6310" i="1" s="1"/>
  <c r="E6311" i="1"/>
  <c r="D6311" i="1" s="1"/>
  <c r="F6311" i="1" s="1"/>
  <c r="E6312" i="1"/>
  <c r="D6312" i="1" s="1"/>
  <c r="F6312" i="1" s="1"/>
  <c r="E6313" i="1"/>
  <c r="D6313" i="1" s="1"/>
  <c r="F6313" i="1" s="1"/>
  <c r="E6314" i="1"/>
  <c r="D6314" i="1" s="1"/>
  <c r="F6314" i="1" s="1"/>
  <c r="E6315" i="1"/>
  <c r="D6315" i="1" s="1"/>
  <c r="F6315" i="1" s="1"/>
  <c r="E6316" i="1"/>
  <c r="D6316" i="1" s="1"/>
  <c r="F6316" i="1" s="1"/>
  <c r="E6317" i="1"/>
  <c r="D6317" i="1" s="1"/>
  <c r="F6317" i="1" s="1"/>
  <c r="E6318" i="1"/>
  <c r="D6318" i="1" s="1"/>
  <c r="F6318" i="1" s="1"/>
  <c r="E6319" i="1"/>
  <c r="D6319" i="1" s="1"/>
  <c r="F6319" i="1" s="1"/>
  <c r="E6320" i="1"/>
  <c r="D6320" i="1" s="1"/>
  <c r="F6320" i="1" s="1"/>
  <c r="E6321" i="1"/>
  <c r="D6321" i="1" s="1"/>
  <c r="F6321" i="1" s="1"/>
  <c r="E6322" i="1"/>
  <c r="D6322" i="1" s="1"/>
  <c r="F6322" i="1" s="1"/>
  <c r="E6323" i="1"/>
  <c r="D6323" i="1" s="1"/>
  <c r="F6323" i="1" s="1"/>
  <c r="E6324" i="1"/>
  <c r="D6324" i="1" s="1"/>
  <c r="F6324" i="1" s="1"/>
  <c r="E6325" i="1"/>
  <c r="D6325" i="1" s="1"/>
  <c r="F6325" i="1" s="1"/>
  <c r="E6326" i="1"/>
  <c r="D6326" i="1" s="1"/>
  <c r="F6326" i="1" s="1"/>
  <c r="E6327" i="1"/>
  <c r="D6327" i="1" s="1"/>
  <c r="F6327" i="1" s="1"/>
  <c r="E6328" i="1"/>
  <c r="D6328" i="1" s="1"/>
  <c r="F6328" i="1" s="1"/>
  <c r="E6329" i="1"/>
  <c r="D6329" i="1" s="1"/>
  <c r="F6329" i="1" s="1"/>
  <c r="E6330" i="1"/>
  <c r="D6330" i="1" s="1"/>
  <c r="F6330" i="1" s="1"/>
  <c r="E6331" i="1"/>
  <c r="D6331" i="1" s="1"/>
  <c r="F6331" i="1" s="1"/>
  <c r="E6332" i="1"/>
  <c r="D6332" i="1" s="1"/>
  <c r="F6332" i="1" s="1"/>
  <c r="E6333" i="1"/>
  <c r="D6333" i="1" s="1"/>
  <c r="F6333" i="1" s="1"/>
  <c r="E6334" i="1"/>
  <c r="D6334" i="1" s="1"/>
  <c r="F6334" i="1" s="1"/>
  <c r="E6335" i="1"/>
  <c r="D6335" i="1" s="1"/>
  <c r="F6335" i="1" s="1"/>
  <c r="E6336" i="1"/>
  <c r="D6336" i="1" s="1"/>
  <c r="F6336" i="1" s="1"/>
  <c r="E6337" i="1"/>
  <c r="D6337" i="1" s="1"/>
  <c r="F6337" i="1" s="1"/>
  <c r="E6338" i="1"/>
  <c r="D6338" i="1" s="1"/>
  <c r="F6338" i="1" s="1"/>
  <c r="E6339" i="1"/>
  <c r="D6339" i="1" s="1"/>
  <c r="F6339" i="1" s="1"/>
  <c r="E6340" i="1"/>
  <c r="D6340" i="1" s="1"/>
  <c r="F6340" i="1" s="1"/>
  <c r="E6341" i="1"/>
  <c r="D6341" i="1" s="1"/>
  <c r="F6341" i="1" s="1"/>
  <c r="E6342" i="1"/>
  <c r="D6342" i="1" s="1"/>
  <c r="F6342" i="1" s="1"/>
  <c r="E6343" i="1"/>
  <c r="D6343" i="1" s="1"/>
  <c r="F6343" i="1" s="1"/>
  <c r="E6344" i="1"/>
  <c r="D6344" i="1" s="1"/>
  <c r="F6344" i="1" s="1"/>
  <c r="E6345" i="1"/>
  <c r="D6345" i="1" s="1"/>
  <c r="F6345" i="1" s="1"/>
  <c r="E6346" i="1"/>
  <c r="D6346" i="1" s="1"/>
  <c r="F6346" i="1" s="1"/>
  <c r="E6347" i="1"/>
  <c r="D6347" i="1" s="1"/>
  <c r="F6347" i="1" s="1"/>
  <c r="E6348" i="1"/>
  <c r="D6348" i="1" s="1"/>
  <c r="F6348" i="1" s="1"/>
  <c r="E6349" i="1"/>
  <c r="D6349" i="1" s="1"/>
  <c r="F6349" i="1" s="1"/>
  <c r="E6350" i="1"/>
  <c r="D6350" i="1" s="1"/>
  <c r="F6350" i="1" s="1"/>
  <c r="E6351" i="1"/>
  <c r="D6351" i="1" s="1"/>
  <c r="F6351" i="1" s="1"/>
  <c r="E6352" i="1"/>
  <c r="D6352" i="1" s="1"/>
  <c r="F6352" i="1" s="1"/>
  <c r="E6353" i="1"/>
  <c r="D6353" i="1" s="1"/>
  <c r="F6353" i="1" s="1"/>
  <c r="E6354" i="1"/>
  <c r="D6354" i="1" s="1"/>
  <c r="F6354" i="1" s="1"/>
  <c r="E6355" i="1"/>
  <c r="D6355" i="1" s="1"/>
  <c r="F6355" i="1" s="1"/>
  <c r="E6356" i="1"/>
  <c r="D6356" i="1" s="1"/>
  <c r="F6356" i="1" s="1"/>
  <c r="E6357" i="1"/>
  <c r="D6357" i="1" s="1"/>
  <c r="F6357" i="1" s="1"/>
  <c r="E6358" i="1"/>
  <c r="D6358" i="1" s="1"/>
  <c r="F6358" i="1" s="1"/>
  <c r="E6359" i="1"/>
  <c r="D6359" i="1" s="1"/>
  <c r="F6359" i="1" s="1"/>
  <c r="E6360" i="1"/>
  <c r="D6360" i="1" s="1"/>
  <c r="F6360" i="1" s="1"/>
  <c r="E6361" i="1"/>
  <c r="D6361" i="1" s="1"/>
  <c r="F6361" i="1" s="1"/>
  <c r="E6362" i="1"/>
  <c r="D6362" i="1" s="1"/>
  <c r="F6362" i="1" s="1"/>
  <c r="E6363" i="1"/>
  <c r="D6363" i="1" s="1"/>
  <c r="F6363" i="1" s="1"/>
  <c r="E6364" i="1"/>
  <c r="D6364" i="1" s="1"/>
  <c r="F6364" i="1" s="1"/>
  <c r="E6365" i="1"/>
  <c r="D6365" i="1" s="1"/>
  <c r="F6365" i="1" s="1"/>
  <c r="E6366" i="1"/>
  <c r="D6366" i="1" s="1"/>
  <c r="F6366" i="1" s="1"/>
  <c r="E6367" i="1"/>
  <c r="D6367" i="1" s="1"/>
  <c r="F6367" i="1" s="1"/>
  <c r="E6368" i="1"/>
  <c r="D6368" i="1" s="1"/>
  <c r="F6368" i="1" s="1"/>
  <c r="E6369" i="1"/>
  <c r="D6369" i="1" s="1"/>
  <c r="F6369" i="1" s="1"/>
  <c r="E6370" i="1"/>
  <c r="D6370" i="1" s="1"/>
  <c r="F6370" i="1" s="1"/>
  <c r="E6371" i="1"/>
  <c r="D6371" i="1" s="1"/>
  <c r="F6371" i="1" s="1"/>
  <c r="E6372" i="1"/>
  <c r="D6372" i="1" s="1"/>
  <c r="F6372" i="1" s="1"/>
  <c r="E6373" i="1"/>
  <c r="D6373" i="1" s="1"/>
  <c r="F6373" i="1" s="1"/>
  <c r="E6374" i="1"/>
  <c r="D6374" i="1" s="1"/>
  <c r="F6374" i="1" s="1"/>
  <c r="E6375" i="1"/>
  <c r="D6375" i="1" s="1"/>
  <c r="F6375" i="1" s="1"/>
  <c r="E6376" i="1"/>
  <c r="D6376" i="1" s="1"/>
  <c r="F6376" i="1" s="1"/>
  <c r="E6377" i="1"/>
  <c r="D6377" i="1" s="1"/>
  <c r="F6377" i="1" s="1"/>
  <c r="E6378" i="1"/>
  <c r="D6378" i="1" s="1"/>
  <c r="F6378" i="1" s="1"/>
  <c r="E6379" i="1"/>
  <c r="D6379" i="1" s="1"/>
  <c r="F6379" i="1" s="1"/>
  <c r="E6380" i="1"/>
  <c r="D6380" i="1" s="1"/>
  <c r="F6380" i="1" s="1"/>
  <c r="E6381" i="1"/>
  <c r="D6381" i="1" s="1"/>
  <c r="F6381" i="1" s="1"/>
  <c r="E6382" i="1"/>
  <c r="D6382" i="1" s="1"/>
  <c r="F6382" i="1" s="1"/>
  <c r="E6383" i="1"/>
  <c r="D6383" i="1" s="1"/>
  <c r="F6383" i="1" s="1"/>
  <c r="E6384" i="1"/>
  <c r="D6384" i="1" s="1"/>
  <c r="F6384" i="1" s="1"/>
  <c r="E6385" i="1"/>
  <c r="D6385" i="1" s="1"/>
  <c r="F6385" i="1" s="1"/>
  <c r="E6386" i="1"/>
  <c r="D6386" i="1" s="1"/>
  <c r="F6386" i="1" s="1"/>
  <c r="E6387" i="1"/>
  <c r="D6387" i="1" s="1"/>
  <c r="F6387" i="1" s="1"/>
  <c r="E6388" i="1"/>
  <c r="D6388" i="1" s="1"/>
  <c r="F6388" i="1" s="1"/>
  <c r="E6389" i="1"/>
  <c r="D6389" i="1" s="1"/>
  <c r="F6389" i="1" s="1"/>
  <c r="E6390" i="1"/>
  <c r="D6390" i="1" s="1"/>
  <c r="F6390" i="1" s="1"/>
  <c r="E6391" i="1"/>
  <c r="D6391" i="1" s="1"/>
  <c r="F6391" i="1" s="1"/>
  <c r="E6392" i="1"/>
  <c r="D6392" i="1" s="1"/>
  <c r="F6392" i="1" s="1"/>
  <c r="E6393" i="1"/>
  <c r="D6393" i="1" s="1"/>
  <c r="F6393" i="1" s="1"/>
  <c r="E6394" i="1"/>
  <c r="D6394" i="1" s="1"/>
  <c r="F6394" i="1" s="1"/>
  <c r="E6395" i="1"/>
  <c r="D6395" i="1" s="1"/>
  <c r="F6395" i="1" s="1"/>
  <c r="E6396" i="1"/>
  <c r="D6396" i="1" s="1"/>
  <c r="F6396" i="1" s="1"/>
  <c r="E6397" i="1"/>
  <c r="D6397" i="1" s="1"/>
  <c r="F6397" i="1" s="1"/>
  <c r="E6398" i="1"/>
  <c r="D6398" i="1" s="1"/>
  <c r="F6398" i="1" s="1"/>
  <c r="E6399" i="1"/>
  <c r="D6399" i="1" s="1"/>
  <c r="F6399" i="1" s="1"/>
  <c r="E6400" i="1"/>
  <c r="D6400" i="1" s="1"/>
  <c r="F6400" i="1" s="1"/>
  <c r="E6401" i="1"/>
  <c r="D6401" i="1" s="1"/>
  <c r="F6401" i="1" s="1"/>
  <c r="E6402" i="1"/>
  <c r="D6402" i="1" s="1"/>
  <c r="F6402" i="1" s="1"/>
  <c r="E6403" i="1"/>
  <c r="D6403" i="1" s="1"/>
  <c r="F6403" i="1" s="1"/>
  <c r="E6404" i="1"/>
  <c r="D6404" i="1" s="1"/>
  <c r="F6404" i="1" s="1"/>
  <c r="E6405" i="1"/>
  <c r="D6405" i="1" s="1"/>
  <c r="F6405" i="1" s="1"/>
  <c r="E6406" i="1"/>
  <c r="D6406" i="1" s="1"/>
  <c r="F6406" i="1" s="1"/>
  <c r="E6407" i="1"/>
  <c r="D6407" i="1" s="1"/>
  <c r="F6407" i="1" s="1"/>
  <c r="E6408" i="1"/>
  <c r="D6408" i="1" s="1"/>
  <c r="F6408" i="1" s="1"/>
  <c r="E6409" i="1"/>
  <c r="D6409" i="1" s="1"/>
  <c r="F6409" i="1" s="1"/>
  <c r="E6410" i="1"/>
  <c r="D6410" i="1" s="1"/>
  <c r="F6410" i="1" s="1"/>
  <c r="E6411" i="1"/>
  <c r="D6411" i="1" s="1"/>
  <c r="F6411" i="1" s="1"/>
  <c r="E6412" i="1"/>
  <c r="D6412" i="1" s="1"/>
  <c r="F6412" i="1" s="1"/>
  <c r="E6413" i="1"/>
  <c r="D6413" i="1" s="1"/>
  <c r="F6413" i="1" s="1"/>
  <c r="E6414" i="1"/>
  <c r="D6414" i="1" s="1"/>
  <c r="F6414" i="1" s="1"/>
  <c r="E6415" i="1"/>
  <c r="D6415" i="1" s="1"/>
  <c r="F6415" i="1" s="1"/>
  <c r="E6416" i="1"/>
  <c r="D6416" i="1" s="1"/>
  <c r="F6416" i="1" s="1"/>
  <c r="E6417" i="1"/>
  <c r="D6417" i="1" s="1"/>
  <c r="F6417" i="1" s="1"/>
  <c r="E6418" i="1"/>
  <c r="D6418" i="1" s="1"/>
  <c r="F6418" i="1" s="1"/>
  <c r="E6419" i="1"/>
  <c r="D6419" i="1" s="1"/>
  <c r="F6419" i="1" s="1"/>
  <c r="E6420" i="1"/>
  <c r="D6420" i="1" s="1"/>
  <c r="F6420" i="1" s="1"/>
  <c r="E6421" i="1"/>
  <c r="D6421" i="1" s="1"/>
  <c r="F6421" i="1" s="1"/>
  <c r="E6422" i="1"/>
  <c r="D6422" i="1" s="1"/>
  <c r="F6422" i="1" s="1"/>
  <c r="E6423" i="1"/>
  <c r="D6423" i="1" s="1"/>
  <c r="F6423" i="1" s="1"/>
  <c r="E6424" i="1"/>
  <c r="D6424" i="1" s="1"/>
  <c r="F6424" i="1" s="1"/>
  <c r="E6425" i="1"/>
  <c r="D6425" i="1" s="1"/>
  <c r="F6425" i="1" s="1"/>
  <c r="E6426" i="1"/>
  <c r="D6426" i="1" s="1"/>
  <c r="F6426" i="1" s="1"/>
  <c r="E6427" i="1"/>
  <c r="D6427" i="1" s="1"/>
  <c r="F6427" i="1" s="1"/>
  <c r="E6428" i="1"/>
  <c r="D6428" i="1" s="1"/>
  <c r="F6428" i="1" s="1"/>
  <c r="E6429" i="1"/>
  <c r="D6429" i="1" s="1"/>
  <c r="F6429" i="1" s="1"/>
  <c r="E6430" i="1"/>
  <c r="D6430" i="1" s="1"/>
  <c r="F6430" i="1" s="1"/>
  <c r="E6431" i="1"/>
  <c r="D6431" i="1" s="1"/>
  <c r="F6431" i="1" s="1"/>
  <c r="E6432" i="1"/>
  <c r="D6432" i="1" s="1"/>
  <c r="F6432" i="1" s="1"/>
  <c r="E6433" i="1"/>
  <c r="D6433" i="1" s="1"/>
  <c r="F6433" i="1" s="1"/>
  <c r="E6434" i="1"/>
  <c r="D6434" i="1" s="1"/>
  <c r="F6434" i="1" s="1"/>
  <c r="E6435" i="1"/>
  <c r="D6435" i="1" s="1"/>
  <c r="F6435" i="1" s="1"/>
  <c r="E6436" i="1"/>
  <c r="D6436" i="1" s="1"/>
  <c r="F6436" i="1" s="1"/>
  <c r="E6437" i="1"/>
  <c r="D6437" i="1" s="1"/>
  <c r="F6437" i="1" s="1"/>
  <c r="E6438" i="1"/>
  <c r="D6438" i="1" s="1"/>
  <c r="F6438" i="1" s="1"/>
  <c r="E6439" i="1"/>
  <c r="D6439" i="1" s="1"/>
  <c r="F6439" i="1" s="1"/>
  <c r="E6440" i="1"/>
  <c r="D6440" i="1" s="1"/>
  <c r="F6440" i="1" s="1"/>
  <c r="E6441" i="1"/>
  <c r="D6441" i="1" s="1"/>
  <c r="F6441" i="1" s="1"/>
  <c r="E6442" i="1"/>
  <c r="D6442" i="1" s="1"/>
  <c r="F6442" i="1" s="1"/>
  <c r="E6443" i="1"/>
  <c r="D6443" i="1" s="1"/>
  <c r="F6443" i="1" s="1"/>
  <c r="E6444" i="1"/>
  <c r="D6444" i="1" s="1"/>
  <c r="F6444" i="1" s="1"/>
  <c r="E6445" i="1"/>
  <c r="D6445" i="1" s="1"/>
  <c r="F6445" i="1" s="1"/>
  <c r="E6446" i="1"/>
  <c r="D6446" i="1" s="1"/>
  <c r="F6446" i="1" s="1"/>
  <c r="E6447" i="1"/>
  <c r="D6447" i="1" s="1"/>
  <c r="F6447" i="1" s="1"/>
  <c r="E6448" i="1"/>
  <c r="D6448" i="1" s="1"/>
  <c r="F6448" i="1" s="1"/>
  <c r="E6449" i="1"/>
  <c r="D6449" i="1" s="1"/>
  <c r="F6449" i="1" s="1"/>
  <c r="E6450" i="1"/>
  <c r="D6450" i="1" s="1"/>
  <c r="F6450" i="1" s="1"/>
  <c r="E6451" i="1"/>
  <c r="D6451" i="1" s="1"/>
  <c r="F6451" i="1" s="1"/>
  <c r="E6452" i="1"/>
  <c r="D6452" i="1" s="1"/>
  <c r="F6452" i="1" s="1"/>
  <c r="E6453" i="1"/>
  <c r="D6453" i="1" s="1"/>
  <c r="F6453" i="1" s="1"/>
  <c r="E6454" i="1"/>
  <c r="D6454" i="1" s="1"/>
  <c r="F6454" i="1" s="1"/>
  <c r="E6455" i="1"/>
  <c r="D6455" i="1" s="1"/>
  <c r="F6455" i="1" s="1"/>
  <c r="E6456" i="1"/>
  <c r="D6456" i="1" s="1"/>
  <c r="F6456" i="1" s="1"/>
  <c r="E6457" i="1"/>
  <c r="D6457" i="1" s="1"/>
  <c r="F6457" i="1" s="1"/>
  <c r="E6458" i="1"/>
  <c r="D6458" i="1" s="1"/>
  <c r="F6458" i="1" s="1"/>
  <c r="E6459" i="1"/>
  <c r="D6459" i="1" s="1"/>
  <c r="F6459" i="1" s="1"/>
  <c r="E6460" i="1"/>
  <c r="D6460" i="1" s="1"/>
  <c r="F6460" i="1" s="1"/>
  <c r="E6461" i="1"/>
  <c r="D6461" i="1" s="1"/>
  <c r="F6461" i="1" s="1"/>
  <c r="E6462" i="1"/>
  <c r="D6462" i="1" s="1"/>
  <c r="F6462" i="1" s="1"/>
  <c r="E6463" i="1"/>
  <c r="D6463" i="1" s="1"/>
  <c r="F6463" i="1" s="1"/>
  <c r="E6464" i="1"/>
  <c r="D6464" i="1" s="1"/>
  <c r="F6464" i="1" s="1"/>
  <c r="E6465" i="1"/>
  <c r="D6465" i="1" s="1"/>
  <c r="F6465" i="1" s="1"/>
  <c r="E6466" i="1"/>
  <c r="D6466" i="1" s="1"/>
  <c r="F6466" i="1" s="1"/>
  <c r="E6467" i="1"/>
  <c r="D6467" i="1" s="1"/>
  <c r="F6467" i="1" s="1"/>
  <c r="E6468" i="1"/>
  <c r="D6468" i="1" s="1"/>
  <c r="F6468" i="1" s="1"/>
  <c r="E6469" i="1"/>
  <c r="D6469" i="1" s="1"/>
  <c r="F6469" i="1" s="1"/>
  <c r="E6470" i="1"/>
  <c r="D6470" i="1" s="1"/>
  <c r="F6470" i="1" s="1"/>
  <c r="E6471" i="1"/>
  <c r="D6471" i="1" s="1"/>
  <c r="F6471" i="1" s="1"/>
  <c r="E6472" i="1"/>
  <c r="D6472" i="1" s="1"/>
  <c r="F6472" i="1" s="1"/>
  <c r="E6473" i="1"/>
  <c r="D6473" i="1" s="1"/>
  <c r="F6473" i="1" s="1"/>
  <c r="E6474" i="1"/>
  <c r="D6474" i="1" s="1"/>
  <c r="F6474" i="1" s="1"/>
  <c r="E6475" i="1"/>
  <c r="D6475" i="1" s="1"/>
  <c r="F6475" i="1" s="1"/>
  <c r="E6476" i="1"/>
  <c r="D6476" i="1" s="1"/>
  <c r="F6476" i="1" s="1"/>
  <c r="E6477" i="1"/>
  <c r="D6477" i="1" s="1"/>
  <c r="F6477" i="1" s="1"/>
  <c r="E6478" i="1"/>
  <c r="D6478" i="1" s="1"/>
  <c r="F6478" i="1" s="1"/>
  <c r="E6479" i="1"/>
  <c r="D6479" i="1" s="1"/>
  <c r="F6479" i="1" s="1"/>
  <c r="E6480" i="1"/>
  <c r="D6480" i="1" s="1"/>
  <c r="F6480" i="1" s="1"/>
  <c r="E6481" i="1"/>
  <c r="D6481" i="1" s="1"/>
  <c r="F6481" i="1" s="1"/>
  <c r="E6482" i="1"/>
  <c r="D6482" i="1" s="1"/>
  <c r="F6482" i="1" s="1"/>
  <c r="E6483" i="1"/>
  <c r="D6483" i="1" s="1"/>
  <c r="F6483" i="1" s="1"/>
  <c r="E6484" i="1"/>
  <c r="D6484" i="1" s="1"/>
  <c r="F6484" i="1" s="1"/>
  <c r="E6485" i="1"/>
  <c r="D6485" i="1" s="1"/>
  <c r="F6485" i="1" s="1"/>
  <c r="E6486" i="1"/>
  <c r="D6486" i="1" s="1"/>
  <c r="F6486" i="1" s="1"/>
  <c r="E6487" i="1"/>
  <c r="D6487" i="1" s="1"/>
  <c r="F6487" i="1" s="1"/>
  <c r="E6488" i="1"/>
  <c r="D6488" i="1" s="1"/>
  <c r="F6488" i="1" s="1"/>
  <c r="E6489" i="1"/>
  <c r="D6489" i="1" s="1"/>
  <c r="F6489" i="1" s="1"/>
  <c r="E6490" i="1"/>
  <c r="D6490" i="1" s="1"/>
  <c r="F6490" i="1" s="1"/>
  <c r="E6491" i="1"/>
  <c r="D6491" i="1" s="1"/>
  <c r="F6491" i="1" s="1"/>
  <c r="E6492" i="1"/>
  <c r="D6492" i="1" s="1"/>
  <c r="F6492" i="1" s="1"/>
  <c r="E6493" i="1"/>
  <c r="D6493" i="1" s="1"/>
  <c r="F6493" i="1" s="1"/>
  <c r="E6494" i="1"/>
  <c r="D6494" i="1" s="1"/>
  <c r="F6494" i="1" s="1"/>
  <c r="E6495" i="1"/>
  <c r="D6495" i="1" s="1"/>
  <c r="F6495" i="1" s="1"/>
  <c r="E6496" i="1"/>
  <c r="D6496" i="1" s="1"/>
  <c r="F6496" i="1" s="1"/>
  <c r="E6497" i="1"/>
  <c r="D6497" i="1" s="1"/>
  <c r="F6497" i="1" s="1"/>
  <c r="E6498" i="1"/>
  <c r="D6498" i="1" s="1"/>
  <c r="F6498" i="1" s="1"/>
  <c r="E6499" i="1"/>
  <c r="D6499" i="1" s="1"/>
  <c r="F6499" i="1" s="1"/>
  <c r="E6500" i="1"/>
  <c r="D6500" i="1" s="1"/>
  <c r="F6500" i="1" s="1"/>
  <c r="E6501" i="1"/>
  <c r="D6501" i="1" s="1"/>
  <c r="F6501" i="1" s="1"/>
  <c r="E6502" i="1"/>
  <c r="D6502" i="1" s="1"/>
  <c r="F6502" i="1" s="1"/>
  <c r="E6503" i="1"/>
  <c r="D6503" i="1" s="1"/>
  <c r="F6503" i="1" s="1"/>
  <c r="E6504" i="1"/>
  <c r="D6504" i="1" s="1"/>
  <c r="F6504" i="1" s="1"/>
  <c r="E6505" i="1"/>
  <c r="D6505" i="1" s="1"/>
  <c r="F6505" i="1" s="1"/>
  <c r="E6506" i="1"/>
  <c r="D6506" i="1" s="1"/>
  <c r="F6506" i="1" s="1"/>
  <c r="E6507" i="1"/>
  <c r="D6507" i="1" s="1"/>
  <c r="F6507" i="1" s="1"/>
  <c r="E6508" i="1"/>
  <c r="D6508" i="1" s="1"/>
  <c r="F6508" i="1" s="1"/>
  <c r="E6509" i="1"/>
  <c r="D6509" i="1" s="1"/>
  <c r="F6509" i="1" s="1"/>
  <c r="E6510" i="1"/>
  <c r="D6510" i="1" s="1"/>
  <c r="F6510" i="1" s="1"/>
  <c r="E6511" i="1"/>
  <c r="D6511" i="1" s="1"/>
  <c r="F6511" i="1" s="1"/>
  <c r="E6512" i="1"/>
  <c r="D6512" i="1" s="1"/>
  <c r="F6512" i="1" s="1"/>
  <c r="E6513" i="1"/>
  <c r="D6513" i="1" s="1"/>
  <c r="F6513" i="1" s="1"/>
  <c r="E6514" i="1"/>
  <c r="D6514" i="1" s="1"/>
  <c r="F6514" i="1" s="1"/>
  <c r="E6515" i="1"/>
  <c r="D6515" i="1" s="1"/>
  <c r="F6515" i="1" s="1"/>
  <c r="E6516" i="1"/>
  <c r="D6516" i="1" s="1"/>
  <c r="F6516" i="1" s="1"/>
  <c r="E6517" i="1"/>
  <c r="D6517" i="1" s="1"/>
  <c r="F6517" i="1" s="1"/>
  <c r="E6518" i="1"/>
  <c r="D6518" i="1" s="1"/>
  <c r="F6518" i="1" s="1"/>
  <c r="E6519" i="1"/>
  <c r="D6519" i="1" s="1"/>
  <c r="F6519" i="1" s="1"/>
  <c r="E6520" i="1"/>
  <c r="D6520" i="1" s="1"/>
  <c r="F6520" i="1" s="1"/>
  <c r="E6521" i="1"/>
  <c r="D6521" i="1" s="1"/>
  <c r="F6521" i="1" s="1"/>
  <c r="E6522" i="1"/>
  <c r="D6522" i="1" s="1"/>
  <c r="F6522" i="1" s="1"/>
  <c r="E6523" i="1"/>
  <c r="D6523" i="1" s="1"/>
  <c r="F6523" i="1" s="1"/>
  <c r="E6524" i="1"/>
  <c r="D6524" i="1" s="1"/>
  <c r="F6524" i="1" s="1"/>
  <c r="E6525" i="1"/>
  <c r="D6525" i="1" s="1"/>
  <c r="F6525" i="1" s="1"/>
  <c r="E6526" i="1"/>
  <c r="D6526" i="1" s="1"/>
  <c r="F6526" i="1" s="1"/>
  <c r="E6527" i="1"/>
  <c r="D6527" i="1" s="1"/>
  <c r="F6527" i="1" s="1"/>
  <c r="E6528" i="1"/>
  <c r="D6528" i="1" s="1"/>
  <c r="F6528" i="1" s="1"/>
  <c r="E6529" i="1"/>
  <c r="D6529" i="1" s="1"/>
  <c r="F6529" i="1" s="1"/>
  <c r="E6530" i="1"/>
  <c r="D6530" i="1" s="1"/>
  <c r="F6530" i="1" s="1"/>
  <c r="E6531" i="1"/>
  <c r="D6531" i="1" s="1"/>
  <c r="F6531" i="1" s="1"/>
  <c r="E6532" i="1"/>
  <c r="D6532" i="1" s="1"/>
  <c r="F6532" i="1" s="1"/>
  <c r="E6533" i="1"/>
  <c r="D6533" i="1" s="1"/>
  <c r="F6533" i="1" s="1"/>
  <c r="E6534" i="1"/>
  <c r="D6534" i="1" s="1"/>
  <c r="F6534" i="1" s="1"/>
  <c r="E6535" i="1"/>
  <c r="D6535" i="1" s="1"/>
  <c r="F6535" i="1" s="1"/>
  <c r="E6536" i="1"/>
  <c r="D6536" i="1" s="1"/>
  <c r="F6536" i="1" s="1"/>
  <c r="E6537" i="1"/>
  <c r="D6537" i="1" s="1"/>
  <c r="F6537" i="1" s="1"/>
  <c r="E6538" i="1"/>
  <c r="D6538" i="1" s="1"/>
  <c r="F6538" i="1" s="1"/>
  <c r="E6539" i="1"/>
  <c r="D6539" i="1" s="1"/>
  <c r="F6539" i="1" s="1"/>
  <c r="E6540" i="1"/>
  <c r="D6540" i="1" s="1"/>
  <c r="F6540" i="1" s="1"/>
  <c r="E6541" i="1"/>
  <c r="D6541" i="1" s="1"/>
  <c r="F6541" i="1" s="1"/>
  <c r="E6542" i="1"/>
  <c r="D6542" i="1" s="1"/>
  <c r="F6542" i="1" s="1"/>
  <c r="E6543" i="1"/>
  <c r="D6543" i="1" s="1"/>
  <c r="F6543" i="1" s="1"/>
  <c r="E6544" i="1"/>
  <c r="D6544" i="1" s="1"/>
  <c r="F6544" i="1" s="1"/>
  <c r="E6545" i="1"/>
  <c r="D6545" i="1" s="1"/>
  <c r="F6545" i="1" s="1"/>
  <c r="E6546" i="1"/>
  <c r="D6546" i="1" s="1"/>
  <c r="F6546" i="1" s="1"/>
  <c r="E6547" i="1"/>
  <c r="D6547" i="1" s="1"/>
  <c r="F6547" i="1" s="1"/>
  <c r="E6548" i="1"/>
  <c r="D6548" i="1" s="1"/>
  <c r="F6548" i="1" s="1"/>
  <c r="E6549" i="1"/>
  <c r="D6549" i="1" s="1"/>
  <c r="F6549" i="1" s="1"/>
  <c r="E6550" i="1"/>
  <c r="D6550" i="1" s="1"/>
  <c r="F6550" i="1" s="1"/>
  <c r="E6551" i="1"/>
  <c r="D6551" i="1" s="1"/>
  <c r="F6551" i="1" s="1"/>
  <c r="E6552" i="1"/>
  <c r="D6552" i="1" s="1"/>
  <c r="F6552" i="1" s="1"/>
  <c r="E6553" i="1"/>
  <c r="D6553" i="1" s="1"/>
  <c r="F6553" i="1" s="1"/>
  <c r="E6554" i="1"/>
  <c r="D6554" i="1" s="1"/>
  <c r="F6554" i="1" s="1"/>
  <c r="E6555" i="1"/>
  <c r="D6555" i="1" s="1"/>
  <c r="F6555" i="1" s="1"/>
  <c r="E6556" i="1"/>
  <c r="D6556" i="1" s="1"/>
  <c r="F6556" i="1" s="1"/>
  <c r="E6557" i="1"/>
  <c r="D6557" i="1" s="1"/>
  <c r="F6557" i="1" s="1"/>
  <c r="E6558" i="1"/>
  <c r="D6558" i="1" s="1"/>
  <c r="F6558" i="1" s="1"/>
  <c r="E6559" i="1"/>
  <c r="D6559" i="1" s="1"/>
  <c r="F6559" i="1" s="1"/>
  <c r="E6560" i="1"/>
  <c r="D6560" i="1" s="1"/>
  <c r="F6560" i="1" s="1"/>
  <c r="E6561" i="1"/>
  <c r="D6561" i="1" s="1"/>
  <c r="F6561" i="1" s="1"/>
  <c r="E6562" i="1"/>
  <c r="D6562" i="1" s="1"/>
  <c r="F6562" i="1" s="1"/>
  <c r="E6563" i="1"/>
  <c r="D6563" i="1" s="1"/>
  <c r="F6563" i="1" s="1"/>
  <c r="E6564" i="1"/>
  <c r="D6564" i="1" s="1"/>
  <c r="F6564" i="1" s="1"/>
  <c r="E6565" i="1"/>
  <c r="D6565" i="1" s="1"/>
  <c r="F6565" i="1" s="1"/>
  <c r="E6566" i="1"/>
  <c r="D6566" i="1" s="1"/>
  <c r="F6566" i="1" s="1"/>
  <c r="E6567" i="1"/>
  <c r="D6567" i="1" s="1"/>
  <c r="F6567" i="1" s="1"/>
  <c r="E6568" i="1"/>
  <c r="D6568" i="1" s="1"/>
  <c r="F6568" i="1" s="1"/>
  <c r="E6569" i="1"/>
  <c r="D6569" i="1" s="1"/>
  <c r="F6569" i="1" s="1"/>
  <c r="E6570" i="1"/>
  <c r="D6570" i="1" s="1"/>
  <c r="F6570" i="1" s="1"/>
  <c r="E6571" i="1"/>
  <c r="D6571" i="1" s="1"/>
  <c r="F6571" i="1" s="1"/>
  <c r="E6572" i="1"/>
  <c r="D6572" i="1" s="1"/>
  <c r="F6572" i="1" s="1"/>
  <c r="E6573" i="1"/>
  <c r="D6573" i="1" s="1"/>
  <c r="F6573" i="1" s="1"/>
  <c r="E6574" i="1"/>
  <c r="D6574" i="1" s="1"/>
  <c r="F6574" i="1" s="1"/>
  <c r="E6575" i="1"/>
  <c r="D6575" i="1" s="1"/>
  <c r="F6575" i="1" s="1"/>
  <c r="E6576" i="1"/>
  <c r="D6576" i="1" s="1"/>
  <c r="F6576" i="1" s="1"/>
  <c r="E6577" i="1"/>
  <c r="D6577" i="1" s="1"/>
  <c r="F6577" i="1" s="1"/>
  <c r="E6578" i="1"/>
  <c r="D6578" i="1" s="1"/>
  <c r="F6578" i="1" s="1"/>
  <c r="E6579" i="1"/>
  <c r="D6579" i="1" s="1"/>
  <c r="F6579" i="1" s="1"/>
  <c r="E6580" i="1"/>
  <c r="D6580" i="1" s="1"/>
  <c r="F6580" i="1" s="1"/>
  <c r="E6581" i="1"/>
  <c r="D6581" i="1" s="1"/>
  <c r="F6581" i="1" s="1"/>
  <c r="E6582" i="1"/>
  <c r="D6582" i="1" s="1"/>
  <c r="F6582" i="1" s="1"/>
  <c r="E6583" i="1"/>
  <c r="D6583" i="1" s="1"/>
  <c r="F6583" i="1" s="1"/>
  <c r="E6584" i="1"/>
  <c r="D6584" i="1" s="1"/>
  <c r="F6584" i="1" s="1"/>
  <c r="E6585" i="1"/>
  <c r="D6585" i="1" s="1"/>
  <c r="F6585" i="1" s="1"/>
  <c r="E6586" i="1"/>
  <c r="D6586" i="1" s="1"/>
  <c r="F6586" i="1" s="1"/>
  <c r="E6587" i="1"/>
  <c r="D6587" i="1" s="1"/>
  <c r="F6587" i="1" s="1"/>
  <c r="E6588" i="1"/>
  <c r="D6588" i="1" s="1"/>
  <c r="F6588" i="1" s="1"/>
  <c r="E6589" i="1"/>
  <c r="D6589" i="1" s="1"/>
  <c r="F6589" i="1" s="1"/>
  <c r="E6590" i="1"/>
  <c r="D6590" i="1" s="1"/>
  <c r="F6590" i="1" s="1"/>
  <c r="E6591" i="1"/>
  <c r="D6591" i="1" s="1"/>
  <c r="F6591" i="1" s="1"/>
  <c r="E6592" i="1"/>
  <c r="D6592" i="1" s="1"/>
  <c r="F6592" i="1" s="1"/>
  <c r="E6593" i="1"/>
  <c r="D6593" i="1" s="1"/>
  <c r="F6593" i="1" s="1"/>
  <c r="E6594" i="1"/>
  <c r="D6594" i="1" s="1"/>
  <c r="F6594" i="1" s="1"/>
  <c r="E6595" i="1"/>
  <c r="D6595" i="1" s="1"/>
  <c r="F6595" i="1" s="1"/>
  <c r="E6596" i="1"/>
  <c r="D6596" i="1" s="1"/>
  <c r="F6596" i="1" s="1"/>
  <c r="E6597" i="1"/>
  <c r="D6597" i="1" s="1"/>
  <c r="F6597" i="1" s="1"/>
  <c r="E6598" i="1"/>
  <c r="D6598" i="1" s="1"/>
  <c r="F6598" i="1" s="1"/>
  <c r="E6599" i="1"/>
  <c r="D6599" i="1" s="1"/>
  <c r="F6599" i="1" s="1"/>
  <c r="E6600" i="1"/>
  <c r="D6600" i="1" s="1"/>
  <c r="F6600" i="1" s="1"/>
  <c r="E6601" i="1"/>
  <c r="D6601" i="1" s="1"/>
  <c r="F6601" i="1" s="1"/>
  <c r="E6602" i="1"/>
  <c r="D6602" i="1" s="1"/>
  <c r="F6602" i="1" s="1"/>
  <c r="E6603" i="1"/>
  <c r="D6603" i="1" s="1"/>
  <c r="F6603" i="1" s="1"/>
  <c r="E6604" i="1"/>
  <c r="D6604" i="1" s="1"/>
  <c r="F6604" i="1" s="1"/>
  <c r="E6605" i="1"/>
  <c r="D6605" i="1" s="1"/>
  <c r="F6605" i="1" s="1"/>
  <c r="E6606" i="1"/>
  <c r="D6606" i="1" s="1"/>
  <c r="F6606" i="1" s="1"/>
  <c r="E6607" i="1"/>
  <c r="D6607" i="1" s="1"/>
  <c r="F6607" i="1" s="1"/>
  <c r="E6608" i="1"/>
  <c r="D6608" i="1" s="1"/>
  <c r="F6608" i="1" s="1"/>
  <c r="E6609" i="1"/>
  <c r="D6609" i="1" s="1"/>
  <c r="F6609" i="1" s="1"/>
  <c r="E6610" i="1"/>
  <c r="D6610" i="1" s="1"/>
  <c r="F6610" i="1" s="1"/>
  <c r="E6611" i="1"/>
  <c r="D6611" i="1" s="1"/>
  <c r="F6611" i="1" s="1"/>
  <c r="E6612" i="1"/>
  <c r="D6612" i="1" s="1"/>
  <c r="F6612" i="1" s="1"/>
  <c r="E6613" i="1"/>
  <c r="D6613" i="1" s="1"/>
  <c r="F6613" i="1" s="1"/>
  <c r="E6614" i="1"/>
  <c r="D6614" i="1" s="1"/>
  <c r="F6614" i="1" s="1"/>
  <c r="E6615" i="1"/>
  <c r="D6615" i="1" s="1"/>
  <c r="F6615" i="1" s="1"/>
  <c r="E6616" i="1"/>
  <c r="D6616" i="1" s="1"/>
  <c r="F6616" i="1" s="1"/>
  <c r="E6617" i="1"/>
  <c r="D6617" i="1" s="1"/>
  <c r="F6617" i="1" s="1"/>
  <c r="E6618" i="1"/>
  <c r="D6618" i="1" s="1"/>
  <c r="F6618" i="1" s="1"/>
  <c r="E6619" i="1"/>
  <c r="D6619" i="1" s="1"/>
  <c r="F6619" i="1" s="1"/>
  <c r="E6620" i="1"/>
  <c r="D6620" i="1" s="1"/>
  <c r="F6620" i="1" s="1"/>
  <c r="E6621" i="1"/>
  <c r="D6621" i="1" s="1"/>
  <c r="F6621" i="1" s="1"/>
  <c r="E6622" i="1"/>
  <c r="D6622" i="1" s="1"/>
  <c r="F6622" i="1" s="1"/>
  <c r="E6623" i="1"/>
  <c r="D6623" i="1" s="1"/>
  <c r="F6623" i="1" s="1"/>
  <c r="E6624" i="1"/>
  <c r="D6624" i="1" s="1"/>
  <c r="F6624" i="1" s="1"/>
  <c r="E6625" i="1"/>
  <c r="D6625" i="1" s="1"/>
  <c r="F6625" i="1" s="1"/>
  <c r="E6626" i="1"/>
  <c r="D6626" i="1" s="1"/>
  <c r="F6626" i="1" s="1"/>
  <c r="E6627" i="1"/>
  <c r="D6627" i="1" s="1"/>
  <c r="F6627" i="1" s="1"/>
  <c r="E6628" i="1"/>
  <c r="D6628" i="1" s="1"/>
  <c r="F6628" i="1" s="1"/>
  <c r="E6629" i="1"/>
  <c r="D6629" i="1" s="1"/>
  <c r="F6629" i="1" s="1"/>
  <c r="E6630" i="1"/>
  <c r="D6630" i="1" s="1"/>
  <c r="F6630" i="1" s="1"/>
  <c r="E6631" i="1"/>
  <c r="D6631" i="1" s="1"/>
  <c r="F6631" i="1" s="1"/>
  <c r="E6632" i="1"/>
  <c r="D6632" i="1" s="1"/>
  <c r="F6632" i="1" s="1"/>
  <c r="E6633" i="1"/>
  <c r="D6633" i="1" s="1"/>
  <c r="F6633" i="1" s="1"/>
  <c r="E6634" i="1"/>
  <c r="D6634" i="1" s="1"/>
  <c r="F6634" i="1" s="1"/>
  <c r="E6635" i="1"/>
  <c r="D6635" i="1" s="1"/>
  <c r="F6635" i="1" s="1"/>
  <c r="E6636" i="1"/>
  <c r="D6636" i="1" s="1"/>
  <c r="F6636" i="1" s="1"/>
  <c r="E6637" i="1"/>
  <c r="D6637" i="1" s="1"/>
  <c r="F6637" i="1" s="1"/>
  <c r="E6638" i="1"/>
  <c r="D6638" i="1" s="1"/>
  <c r="F6638" i="1" s="1"/>
  <c r="E6639" i="1"/>
  <c r="D6639" i="1" s="1"/>
  <c r="F6639" i="1" s="1"/>
  <c r="E6640" i="1"/>
  <c r="D6640" i="1" s="1"/>
  <c r="F6640" i="1" s="1"/>
  <c r="E6641" i="1"/>
  <c r="D6641" i="1" s="1"/>
  <c r="F6641" i="1" s="1"/>
  <c r="E6642" i="1"/>
  <c r="D6642" i="1" s="1"/>
  <c r="F6642" i="1" s="1"/>
  <c r="E6643" i="1"/>
  <c r="D6643" i="1" s="1"/>
  <c r="F6643" i="1" s="1"/>
  <c r="E6644" i="1"/>
  <c r="D6644" i="1" s="1"/>
  <c r="F6644" i="1" s="1"/>
  <c r="E6645" i="1"/>
  <c r="D6645" i="1" s="1"/>
  <c r="F6645" i="1" s="1"/>
  <c r="E6646" i="1"/>
  <c r="D6646" i="1" s="1"/>
  <c r="F6646" i="1" s="1"/>
  <c r="E6647" i="1"/>
  <c r="D6647" i="1" s="1"/>
  <c r="F6647" i="1" s="1"/>
  <c r="E6648" i="1"/>
  <c r="D6648" i="1" s="1"/>
  <c r="F6648" i="1" s="1"/>
  <c r="E6649" i="1"/>
  <c r="D6649" i="1" s="1"/>
  <c r="F6649" i="1" s="1"/>
  <c r="E6650" i="1"/>
  <c r="D6650" i="1" s="1"/>
  <c r="F6650" i="1" s="1"/>
  <c r="E6651" i="1"/>
  <c r="D6651" i="1" s="1"/>
  <c r="F6651" i="1" s="1"/>
  <c r="E6652" i="1"/>
  <c r="D6652" i="1" s="1"/>
  <c r="F6652" i="1" s="1"/>
  <c r="E6653" i="1"/>
  <c r="D6653" i="1" s="1"/>
  <c r="F6653" i="1" s="1"/>
  <c r="E6654" i="1"/>
  <c r="D6654" i="1" s="1"/>
  <c r="F6654" i="1" s="1"/>
  <c r="E6655" i="1"/>
  <c r="D6655" i="1" s="1"/>
  <c r="F6655" i="1" s="1"/>
  <c r="E6656" i="1"/>
  <c r="D6656" i="1" s="1"/>
  <c r="F6656" i="1" s="1"/>
  <c r="E6657" i="1"/>
  <c r="D6657" i="1" s="1"/>
  <c r="F6657" i="1" s="1"/>
  <c r="E6658" i="1"/>
  <c r="D6658" i="1" s="1"/>
  <c r="F6658" i="1" s="1"/>
  <c r="E6659" i="1"/>
  <c r="D6659" i="1" s="1"/>
  <c r="F6659" i="1" s="1"/>
  <c r="E6660" i="1"/>
  <c r="D6660" i="1" s="1"/>
  <c r="F6660" i="1" s="1"/>
  <c r="E6661" i="1"/>
  <c r="D6661" i="1" s="1"/>
  <c r="F6661" i="1" s="1"/>
  <c r="E6662" i="1"/>
  <c r="D6662" i="1" s="1"/>
  <c r="F6662" i="1" s="1"/>
  <c r="E6663" i="1"/>
  <c r="D6663" i="1" s="1"/>
  <c r="F6663" i="1" s="1"/>
  <c r="E6664" i="1"/>
  <c r="D6664" i="1" s="1"/>
  <c r="F6664" i="1" s="1"/>
  <c r="E6665" i="1"/>
  <c r="D6665" i="1" s="1"/>
  <c r="F6665" i="1" s="1"/>
  <c r="E6666" i="1"/>
  <c r="D6666" i="1" s="1"/>
  <c r="F6666" i="1" s="1"/>
  <c r="E6667" i="1"/>
  <c r="D6667" i="1" s="1"/>
  <c r="F6667" i="1" s="1"/>
  <c r="E6668" i="1"/>
  <c r="D6668" i="1" s="1"/>
  <c r="F6668" i="1" s="1"/>
  <c r="E6669" i="1"/>
  <c r="D6669" i="1" s="1"/>
  <c r="F6669" i="1" s="1"/>
  <c r="E6670" i="1"/>
  <c r="D6670" i="1" s="1"/>
  <c r="F6670" i="1" s="1"/>
  <c r="E6671" i="1"/>
  <c r="D6671" i="1" s="1"/>
  <c r="F6671" i="1" s="1"/>
  <c r="E6672" i="1"/>
  <c r="D6672" i="1" s="1"/>
  <c r="F6672" i="1" s="1"/>
  <c r="E6673" i="1"/>
  <c r="D6673" i="1" s="1"/>
  <c r="F6673" i="1" s="1"/>
  <c r="E6674" i="1"/>
  <c r="D6674" i="1" s="1"/>
  <c r="F6674" i="1" s="1"/>
  <c r="E6675" i="1"/>
  <c r="D6675" i="1" s="1"/>
  <c r="F6675" i="1" s="1"/>
  <c r="E6676" i="1"/>
  <c r="D6676" i="1" s="1"/>
  <c r="F6676" i="1" s="1"/>
  <c r="E6677" i="1"/>
  <c r="D6677" i="1" s="1"/>
  <c r="F6677" i="1" s="1"/>
  <c r="E6678" i="1"/>
  <c r="D6678" i="1" s="1"/>
  <c r="F6678" i="1" s="1"/>
  <c r="E6679" i="1"/>
  <c r="D6679" i="1" s="1"/>
  <c r="F6679" i="1" s="1"/>
  <c r="E6680" i="1"/>
  <c r="D6680" i="1" s="1"/>
  <c r="F6680" i="1" s="1"/>
  <c r="E6681" i="1"/>
  <c r="D6681" i="1" s="1"/>
  <c r="F6681" i="1" s="1"/>
  <c r="E6682" i="1"/>
  <c r="D6682" i="1" s="1"/>
  <c r="F6682" i="1" s="1"/>
  <c r="E6683" i="1"/>
  <c r="D6683" i="1" s="1"/>
  <c r="F6683" i="1" s="1"/>
  <c r="E6684" i="1"/>
  <c r="D6684" i="1" s="1"/>
  <c r="F6684" i="1" s="1"/>
  <c r="E6685" i="1"/>
  <c r="D6685" i="1" s="1"/>
  <c r="F6685" i="1" s="1"/>
  <c r="E6686" i="1"/>
  <c r="D6686" i="1" s="1"/>
  <c r="F6686" i="1" s="1"/>
  <c r="E6687" i="1"/>
  <c r="D6687" i="1" s="1"/>
  <c r="F6687" i="1" s="1"/>
  <c r="E6688" i="1"/>
  <c r="D6688" i="1" s="1"/>
  <c r="F6688" i="1" s="1"/>
  <c r="E6689" i="1"/>
  <c r="D6689" i="1" s="1"/>
  <c r="F6689" i="1" s="1"/>
  <c r="E6690" i="1"/>
  <c r="D6690" i="1" s="1"/>
  <c r="F6690" i="1" s="1"/>
  <c r="E6691" i="1"/>
  <c r="D6691" i="1" s="1"/>
  <c r="F6691" i="1" s="1"/>
  <c r="E6692" i="1"/>
  <c r="D6692" i="1" s="1"/>
  <c r="F6692" i="1" s="1"/>
  <c r="E6693" i="1"/>
  <c r="D6693" i="1" s="1"/>
  <c r="F6693" i="1" s="1"/>
  <c r="E6694" i="1"/>
  <c r="D6694" i="1" s="1"/>
  <c r="F6694" i="1" s="1"/>
  <c r="E6695" i="1"/>
  <c r="D6695" i="1" s="1"/>
  <c r="F6695" i="1" s="1"/>
  <c r="E6696" i="1"/>
  <c r="D6696" i="1" s="1"/>
  <c r="F6696" i="1" s="1"/>
  <c r="E6697" i="1"/>
  <c r="D6697" i="1" s="1"/>
  <c r="F6697" i="1" s="1"/>
  <c r="E6698" i="1"/>
  <c r="D6698" i="1" s="1"/>
  <c r="F6698" i="1" s="1"/>
  <c r="E6699" i="1"/>
  <c r="D6699" i="1" s="1"/>
  <c r="F6699" i="1" s="1"/>
  <c r="E6700" i="1"/>
  <c r="D6700" i="1" s="1"/>
  <c r="F6700" i="1" s="1"/>
  <c r="E6701" i="1"/>
  <c r="D6701" i="1" s="1"/>
  <c r="F6701" i="1" s="1"/>
  <c r="E6702" i="1"/>
  <c r="D6702" i="1" s="1"/>
  <c r="F6702" i="1" s="1"/>
  <c r="E6703" i="1"/>
  <c r="D6703" i="1" s="1"/>
  <c r="F6703" i="1" s="1"/>
  <c r="E6704" i="1"/>
  <c r="D6704" i="1" s="1"/>
  <c r="F6704" i="1" s="1"/>
  <c r="E6705" i="1"/>
  <c r="D6705" i="1" s="1"/>
  <c r="F6705" i="1" s="1"/>
  <c r="E6706" i="1"/>
  <c r="D6706" i="1" s="1"/>
  <c r="F6706" i="1" s="1"/>
  <c r="E6707" i="1"/>
  <c r="D6707" i="1" s="1"/>
  <c r="F6707" i="1" s="1"/>
  <c r="E6708" i="1"/>
  <c r="D6708" i="1" s="1"/>
  <c r="F6708" i="1" s="1"/>
  <c r="E6709" i="1"/>
  <c r="D6709" i="1" s="1"/>
  <c r="F6709" i="1" s="1"/>
  <c r="E6710" i="1"/>
  <c r="D6710" i="1" s="1"/>
  <c r="F6710" i="1" s="1"/>
  <c r="E6711" i="1"/>
  <c r="D6711" i="1" s="1"/>
  <c r="F6711" i="1" s="1"/>
  <c r="E6712" i="1"/>
  <c r="D6712" i="1" s="1"/>
  <c r="F6712" i="1" s="1"/>
  <c r="E6713" i="1"/>
  <c r="D6713" i="1" s="1"/>
  <c r="F6713" i="1" s="1"/>
  <c r="E6714" i="1"/>
  <c r="D6714" i="1" s="1"/>
  <c r="F6714" i="1" s="1"/>
  <c r="E6715" i="1"/>
  <c r="D6715" i="1" s="1"/>
  <c r="F6715" i="1" s="1"/>
  <c r="E6716" i="1"/>
  <c r="D6716" i="1" s="1"/>
  <c r="F6716" i="1" s="1"/>
  <c r="E6717" i="1"/>
  <c r="D6717" i="1" s="1"/>
  <c r="F6717" i="1" s="1"/>
  <c r="E6718" i="1"/>
  <c r="D6718" i="1" s="1"/>
  <c r="F6718" i="1" s="1"/>
  <c r="E6719" i="1"/>
  <c r="D6719" i="1" s="1"/>
  <c r="F6719" i="1" s="1"/>
  <c r="E6720" i="1"/>
  <c r="D6720" i="1" s="1"/>
  <c r="F6720" i="1" s="1"/>
  <c r="E6721" i="1"/>
  <c r="D6721" i="1" s="1"/>
  <c r="F6721" i="1" s="1"/>
  <c r="E6722" i="1"/>
  <c r="D6722" i="1" s="1"/>
  <c r="F6722" i="1" s="1"/>
  <c r="E6723" i="1"/>
  <c r="D6723" i="1" s="1"/>
  <c r="F6723" i="1" s="1"/>
  <c r="E6724" i="1"/>
  <c r="D6724" i="1" s="1"/>
  <c r="F6724" i="1" s="1"/>
  <c r="E6725" i="1"/>
  <c r="D6725" i="1" s="1"/>
  <c r="F6725" i="1" s="1"/>
  <c r="E6726" i="1"/>
  <c r="D6726" i="1" s="1"/>
  <c r="F6726" i="1" s="1"/>
  <c r="E6727" i="1"/>
  <c r="D6727" i="1" s="1"/>
  <c r="F6727" i="1" s="1"/>
  <c r="E6728" i="1"/>
  <c r="D6728" i="1" s="1"/>
  <c r="F6728" i="1" s="1"/>
  <c r="E6729" i="1"/>
  <c r="D6729" i="1" s="1"/>
  <c r="F6729" i="1" s="1"/>
  <c r="E6730" i="1"/>
  <c r="D6730" i="1" s="1"/>
  <c r="F6730" i="1" s="1"/>
  <c r="E6731" i="1"/>
  <c r="D6731" i="1" s="1"/>
  <c r="F6731" i="1" s="1"/>
  <c r="E6732" i="1"/>
  <c r="D6732" i="1" s="1"/>
  <c r="F6732" i="1" s="1"/>
  <c r="E6733" i="1"/>
  <c r="D6733" i="1" s="1"/>
  <c r="F6733" i="1" s="1"/>
  <c r="E6734" i="1"/>
  <c r="D6734" i="1" s="1"/>
  <c r="F6734" i="1" s="1"/>
  <c r="E6735" i="1"/>
  <c r="D6735" i="1" s="1"/>
  <c r="F6735" i="1" s="1"/>
  <c r="E6736" i="1"/>
  <c r="D6736" i="1" s="1"/>
  <c r="F6736" i="1" s="1"/>
  <c r="E6737" i="1"/>
  <c r="D6737" i="1" s="1"/>
  <c r="F6737" i="1" s="1"/>
  <c r="E6738" i="1"/>
  <c r="D6738" i="1" s="1"/>
  <c r="F6738" i="1" s="1"/>
  <c r="E6739" i="1"/>
  <c r="D6739" i="1" s="1"/>
  <c r="F6739" i="1" s="1"/>
  <c r="E6740" i="1"/>
  <c r="D6740" i="1" s="1"/>
  <c r="F6740" i="1" s="1"/>
  <c r="E6741" i="1"/>
  <c r="D6741" i="1" s="1"/>
  <c r="F6741" i="1" s="1"/>
  <c r="E6742" i="1"/>
  <c r="D6742" i="1" s="1"/>
  <c r="F6742" i="1" s="1"/>
  <c r="E6743" i="1"/>
  <c r="D6743" i="1" s="1"/>
  <c r="F6743" i="1" s="1"/>
  <c r="E6744" i="1"/>
  <c r="D6744" i="1" s="1"/>
  <c r="F6744" i="1" s="1"/>
  <c r="E6745" i="1"/>
  <c r="D6745" i="1" s="1"/>
  <c r="F6745" i="1" s="1"/>
  <c r="E6746" i="1"/>
  <c r="D6746" i="1" s="1"/>
  <c r="F6746" i="1" s="1"/>
  <c r="E6747" i="1"/>
  <c r="D6747" i="1" s="1"/>
  <c r="F6747" i="1" s="1"/>
  <c r="E6748" i="1"/>
  <c r="D6748" i="1" s="1"/>
  <c r="F6748" i="1" s="1"/>
  <c r="E6749" i="1"/>
  <c r="D6749" i="1" s="1"/>
  <c r="F6749" i="1" s="1"/>
  <c r="E6750" i="1"/>
  <c r="D6750" i="1" s="1"/>
  <c r="F6750" i="1" s="1"/>
  <c r="E6751" i="1"/>
  <c r="D6751" i="1" s="1"/>
  <c r="F6751" i="1" s="1"/>
  <c r="E6752" i="1"/>
  <c r="D6752" i="1" s="1"/>
  <c r="F6752" i="1" s="1"/>
  <c r="E6753" i="1"/>
  <c r="D6753" i="1" s="1"/>
  <c r="F6753" i="1" s="1"/>
  <c r="E6754" i="1"/>
  <c r="D6754" i="1" s="1"/>
  <c r="F6754" i="1" s="1"/>
  <c r="E6755" i="1"/>
  <c r="D6755" i="1" s="1"/>
  <c r="F6755" i="1" s="1"/>
  <c r="E6756" i="1"/>
  <c r="D6756" i="1" s="1"/>
  <c r="F6756" i="1" s="1"/>
  <c r="E6757" i="1"/>
  <c r="D6757" i="1" s="1"/>
  <c r="F6757" i="1" s="1"/>
  <c r="E6758" i="1"/>
  <c r="D6758" i="1" s="1"/>
  <c r="F6758" i="1" s="1"/>
  <c r="E6759" i="1"/>
  <c r="D6759" i="1" s="1"/>
  <c r="F6759" i="1" s="1"/>
  <c r="E6760" i="1"/>
  <c r="D6760" i="1" s="1"/>
  <c r="F6760" i="1" s="1"/>
  <c r="E6761" i="1"/>
  <c r="D6761" i="1" s="1"/>
  <c r="F6761" i="1" s="1"/>
  <c r="E6762" i="1"/>
  <c r="D6762" i="1" s="1"/>
  <c r="F6762" i="1" s="1"/>
  <c r="E6763" i="1"/>
  <c r="D6763" i="1" s="1"/>
  <c r="F6763" i="1" s="1"/>
  <c r="E6764" i="1"/>
  <c r="D6764" i="1" s="1"/>
  <c r="F6764" i="1" s="1"/>
  <c r="E6765" i="1"/>
  <c r="D6765" i="1" s="1"/>
  <c r="F6765" i="1" s="1"/>
  <c r="E6766" i="1"/>
  <c r="D6766" i="1" s="1"/>
  <c r="F6766" i="1" s="1"/>
  <c r="E6767" i="1"/>
  <c r="D6767" i="1" s="1"/>
  <c r="F6767" i="1" s="1"/>
  <c r="E6768" i="1"/>
  <c r="D6768" i="1" s="1"/>
  <c r="F6768" i="1" s="1"/>
  <c r="E6769" i="1"/>
  <c r="D6769" i="1" s="1"/>
  <c r="F6769" i="1" s="1"/>
  <c r="E6770" i="1"/>
  <c r="D6770" i="1" s="1"/>
  <c r="F6770" i="1" s="1"/>
  <c r="E6771" i="1"/>
  <c r="D6771" i="1" s="1"/>
  <c r="F6771" i="1" s="1"/>
  <c r="E6772" i="1"/>
  <c r="D6772" i="1" s="1"/>
  <c r="F6772" i="1" s="1"/>
  <c r="E6773" i="1"/>
  <c r="D6773" i="1" s="1"/>
  <c r="F6773" i="1" s="1"/>
  <c r="E6774" i="1"/>
  <c r="D6774" i="1" s="1"/>
  <c r="F6774" i="1" s="1"/>
  <c r="E6775" i="1"/>
  <c r="D6775" i="1" s="1"/>
  <c r="F6775" i="1" s="1"/>
  <c r="E6776" i="1"/>
  <c r="D6776" i="1" s="1"/>
  <c r="F6776" i="1" s="1"/>
  <c r="E6777" i="1"/>
  <c r="D6777" i="1" s="1"/>
  <c r="F6777" i="1" s="1"/>
  <c r="E6778" i="1"/>
  <c r="D6778" i="1" s="1"/>
  <c r="F6778" i="1" s="1"/>
  <c r="E6779" i="1"/>
  <c r="D6779" i="1" s="1"/>
  <c r="F6779" i="1" s="1"/>
  <c r="E6780" i="1"/>
  <c r="D6780" i="1" s="1"/>
  <c r="F6780" i="1" s="1"/>
  <c r="E6781" i="1"/>
  <c r="D6781" i="1" s="1"/>
  <c r="F6781" i="1" s="1"/>
  <c r="E6782" i="1"/>
  <c r="D6782" i="1" s="1"/>
  <c r="F6782" i="1" s="1"/>
  <c r="E6783" i="1"/>
  <c r="D6783" i="1" s="1"/>
  <c r="F6783" i="1" s="1"/>
  <c r="E6784" i="1"/>
  <c r="D6784" i="1" s="1"/>
  <c r="F6784" i="1" s="1"/>
  <c r="E6785" i="1"/>
  <c r="D6785" i="1" s="1"/>
  <c r="F6785" i="1" s="1"/>
  <c r="E6786" i="1"/>
  <c r="D6786" i="1" s="1"/>
  <c r="F6786" i="1" s="1"/>
  <c r="E6787" i="1"/>
  <c r="D6787" i="1" s="1"/>
  <c r="F6787" i="1" s="1"/>
  <c r="E6788" i="1"/>
  <c r="D6788" i="1" s="1"/>
  <c r="F6788" i="1" s="1"/>
  <c r="E6789" i="1"/>
  <c r="D6789" i="1" s="1"/>
  <c r="F6789" i="1" s="1"/>
  <c r="E6790" i="1"/>
  <c r="D6790" i="1" s="1"/>
  <c r="F6790" i="1" s="1"/>
  <c r="E6791" i="1"/>
  <c r="D6791" i="1" s="1"/>
  <c r="F6791" i="1" s="1"/>
  <c r="E6792" i="1"/>
  <c r="D6792" i="1" s="1"/>
  <c r="F6792" i="1" s="1"/>
  <c r="E6793" i="1"/>
  <c r="D6793" i="1" s="1"/>
  <c r="F6793" i="1" s="1"/>
  <c r="E6794" i="1"/>
  <c r="D6794" i="1" s="1"/>
  <c r="F6794" i="1" s="1"/>
  <c r="E6795" i="1"/>
  <c r="D6795" i="1" s="1"/>
  <c r="F6795" i="1" s="1"/>
  <c r="E6796" i="1"/>
  <c r="D6796" i="1" s="1"/>
  <c r="F6796" i="1" s="1"/>
  <c r="E6797" i="1"/>
  <c r="D6797" i="1" s="1"/>
  <c r="F6797" i="1" s="1"/>
  <c r="E6798" i="1"/>
  <c r="D6798" i="1" s="1"/>
  <c r="F6798" i="1" s="1"/>
  <c r="E6799" i="1"/>
  <c r="D6799" i="1" s="1"/>
  <c r="F6799" i="1" s="1"/>
  <c r="E6800" i="1"/>
  <c r="D6800" i="1" s="1"/>
  <c r="F6800" i="1" s="1"/>
  <c r="E6801" i="1"/>
  <c r="D6801" i="1" s="1"/>
  <c r="F6801" i="1" s="1"/>
  <c r="E6802" i="1"/>
  <c r="D6802" i="1" s="1"/>
  <c r="F6802" i="1" s="1"/>
  <c r="E6803" i="1"/>
  <c r="D6803" i="1" s="1"/>
  <c r="F6803" i="1" s="1"/>
  <c r="E6804" i="1"/>
  <c r="D6804" i="1" s="1"/>
  <c r="F6804" i="1" s="1"/>
  <c r="E6805" i="1"/>
  <c r="D6805" i="1" s="1"/>
  <c r="F6805" i="1" s="1"/>
  <c r="E6806" i="1"/>
  <c r="D6806" i="1" s="1"/>
  <c r="F6806" i="1" s="1"/>
  <c r="E6807" i="1"/>
  <c r="D6807" i="1" s="1"/>
  <c r="F6807" i="1" s="1"/>
  <c r="E6808" i="1"/>
  <c r="D6808" i="1" s="1"/>
  <c r="F6808" i="1" s="1"/>
  <c r="E6809" i="1"/>
  <c r="D6809" i="1" s="1"/>
  <c r="F6809" i="1" s="1"/>
  <c r="E6810" i="1"/>
  <c r="D6810" i="1" s="1"/>
  <c r="F6810" i="1" s="1"/>
  <c r="E6811" i="1"/>
  <c r="D6811" i="1" s="1"/>
  <c r="F6811" i="1" s="1"/>
  <c r="E6812" i="1"/>
  <c r="D6812" i="1" s="1"/>
  <c r="F6812" i="1" s="1"/>
  <c r="E6813" i="1"/>
  <c r="D6813" i="1" s="1"/>
  <c r="F6813" i="1" s="1"/>
  <c r="E6814" i="1"/>
  <c r="D6814" i="1" s="1"/>
  <c r="F6814" i="1" s="1"/>
  <c r="E6815" i="1"/>
  <c r="D6815" i="1" s="1"/>
  <c r="F6815" i="1" s="1"/>
  <c r="E6816" i="1"/>
  <c r="D6816" i="1" s="1"/>
  <c r="F6816" i="1" s="1"/>
  <c r="E6817" i="1"/>
  <c r="D6817" i="1" s="1"/>
  <c r="F6817" i="1" s="1"/>
  <c r="E6818" i="1"/>
  <c r="D6818" i="1" s="1"/>
  <c r="F6818" i="1" s="1"/>
  <c r="E6819" i="1"/>
  <c r="D6819" i="1" s="1"/>
  <c r="F6819" i="1" s="1"/>
  <c r="E6820" i="1"/>
  <c r="D6820" i="1" s="1"/>
  <c r="F6820" i="1" s="1"/>
  <c r="E6821" i="1"/>
  <c r="D6821" i="1" s="1"/>
  <c r="F6821" i="1" s="1"/>
  <c r="E6822" i="1"/>
  <c r="D6822" i="1" s="1"/>
  <c r="F6822" i="1" s="1"/>
  <c r="E6823" i="1"/>
  <c r="D6823" i="1" s="1"/>
  <c r="F6823" i="1" s="1"/>
  <c r="E6824" i="1"/>
  <c r="D6824" i="1" s="1"/>
  <c r="F6824" i="1" s="1"/>
  <c r="E6825" i="1"/>
  <c r="D6825" i="1" s="1"/>
  <c r="F6825" i="1" s="1"/>
  <c r="E6826" i="1"/>
  <c r="D6826" i="1" s="1"/>
  <c r="F6826" i="1" s="1"/>
  <c r="E6827" i="1"/>
  <c r="D6827" i="1" s="1"/>
  <c r="F6827" i="1" s="1"/>
  <c r="E6828" i="1"/>
  <c r="D6828" i="1" s="1"/>
  <c r="F6828" i="1" s="1"/>
  <c r="E6829" i="1"/>
  <c r="D6829" i="1" s="1"/>
  <c r="F6829" i="1" s="1"/>
  <c r="E6830" i="1"/>
  <c r="D6830" i="1" s="1"/>
  <c r="F6830" i="1" s="1"/>
  <c r="E6831" i="1"/>
  <c r="D6831" i="1" s="1"/>
  <c r="F6831" i="1" s="1"/>
  <c r="E6832" i="1"/>
  <c r="D6832" i="1" s="1"/>
  <c r="F6832" i="1" s="1"/>
  <c r="E6833" i="1"/>
  <c r="D6833" i="1" s="1"/>
  <c r="F6833" i="1" s="1"/>
  <c r="E6834" i="1"/>
  <c r="D6834" i="1" s="1"/>
  <c r="F6834" i="1" s="1"/>
  <c r="E6835" i="1"/>
  <c r="D6835" i="1" s="1"/>
  <c r="F6835" i="1" s="1"/>
  <c r="E6836" i="1"/>
  <c r="D6836" i="1" s="1"/>
  <c r="F6836" i="1" s="1"/>
  <c r="E6837" i="1"/>
  <c r="D6837" i="1" s="1"/>
  <c r="F6837" i="1" s="1"/>
  <c r="E6838" i="1"/>
  <c r="D6838" i="1" s="1"/>
  <c r="F6838" i="1" s="1"/>
  <c r="E6839" i="1"/>
  <c r="D6839" i="1" s="1"/>
  <c r="F6839" i="1" s="1"/>
  <c r="E6840" i="1"/>
  <c r="D6840" i="1" s="1"/>
  <c r="F6840" i="1" s="1"/>
  <c r="E6841" i="1"/>
  <c r="D6841" i="1" s="1"/>
  <c r="F6841" i="1" s="1"/>
  <c r="E6842" i="1"/>
  <c r="D6842" i="1" s="1"/>
  <c r="F6842" i="1" s="1"/>
  <c r="E6843" i="1"/>
  <c r="D6843" i="1" s="1"/>
  <c r="F6843" i="1" s="1"/>
  <c r="E6844" i="1"/>
  <c r="D6844" i="1" s="1"/>
  <c r="F6844" i="1" s="1"/>
  <c r="E6845" i="1"/>
  <c r="D6845" i="1" s="1"/>
  <c r="F6845" i="1" s="1"/>
  <c r="E6846" i="1"/>
  <c r="D6846" i="1" s="1"/>
  <c r="F6846" i="1" s="1"/>
  <c r="E6847" i="1"/>
  <c r="D6847" i="1" s="1"/>
  <c r="F6847" i="1" s="1"/>
  <c r="E6848" i="1"/>
  <c r="D6848" i="1" s="1"/>
  <c r="F6848" i="1" s="1"/>
  <c r="E6849" i="1"/>
  <c r="D6849" i="1" s="1"/>
  <c r="F6849" i="1" s="1"/>
  <c r="E6850" i="1"/>
  <c r="D6850" i="1" s="1"/>
  <c r="F6850" i="1" s="1"/>
  <c r="E6851" i="1"/>
  <c r="D6851" i="1" s="1"/>
  <c r="F6851" i="1" s="1"/>
  <c r="E6852" i="1"/>
  <c r="D6852" i="1" s="1"/>
  <c r="F6852" i="1" s="1"/>
  <c r="E6853" i="1"/>
  <c r="D6853" i="1" s="1"/>
  <c r="F6853" i="1" s="1"/>
  <c r="E6854" i="1"/>
  <c r="D6854" i="1" s="1"/>
  <c r="F6854" i="1" s="1"/>
  <c r="E6855" i="1"/>
  <c r="D6855" i="1" s="1"/>
  <c r="F6855" i="1" s="1"/>
  <c r="E6856" i="1"/>
  <c r="D6856" i="1" s="1"/>
  <c r="F6856" i="1" s="1"/>
  <c r="E6857" i="1"/>
  <c r="D6857" i="1" s="1"/>
  <c r="F6857" i="1" s="1"/>
  <c r="E6858" i="1"/>
  <c r="D6858" i="1" s="1"/>
  <c r="F6858" i="1" s="1"/>
  <c r="E6859" i="1"/>
  <c r="D6859" i="1" s="1"/>
  <c r="F6859" i="1" s="1"/>
  <c r="E6860" i="1"/>
  <c r="D6860" i="1" s="1"/>
  <c r="F6860" i="1" s="1"/>
  <c r="E6861" i="1"/>
  <c r="D6861" i="1" s="1"/>
  <c r="F6861" i="1" s="1"/>
  <c r="E6862" i="1"/>
  <c r="D6862" i="1" s="1"/>
  <c r="F6862" i="1" s="1"/>
  <c r="E6863" i="1"/>
  <c r="D6863" i="1" s="1"/>
  <c r="F6863" i="1" s="1"/>
  <c r="E6864" i="1"/>
  <c r="D6864" i="1" s="1"/>
  <c r="F6864" i="1" s="1"/>
  <c r="E6865" i="1"/>
  <c r="D6865" i="1" s="1"/>
  <c r="F6865" i="1" s="1"/>
  <c r="E6866" i="1"/>
  <c r="D6866" i="1" s="1"/>
  <c r="F6866" i="1" s="1"/>
  <c r="E6867" i="1"/>
  <c r="D6867" i="1" s="1"/>
  <c r="F6867" i="1" s="1"/>
  <c r="E6868" i="1"/>
  <c r="D6868" i="1" s="1"/>
  <c r="F6868" i="1" s="1"/>
  <c r="E6869" i="1"/>
  <c r="D6869" i="1" s="1"/>
  <c r="F6869" i="1" s="1"/>
  <c r="E6870" i="1"/>
  <c r="D6870" i="1" s="1"/>
  <c r="F6870" i="1" s="1"/>
  <c r="E6871" i="1"/>
  <c r="D6871" i="1" s="1"/>
  <c r="F6871" i="1" s="1"/>
  <c r="E6872" i="1"/>
  <c r="D6872" i="1" s="1"/>
  <c r="F6872" i="1" s="1"/>
  <c r="E6873" i="1"/>
  <c r="D6873" i="1" s="1"/>
  <c r="F6873" i="1" s="1"/>
  <c r="E6874" i="1"/>
  <c r="D6874" i="1" s="1"/>
  <c r="F6874" i="1" s="1"/>
  <c r="E6875" i="1"/>
  <c r="D6875" i="1" s="1"/>
  <c r="F6875" i="1" s="1"/>
  <c r="E6876" i="1"/>
  <c r="D6876" i="1" s="1"/>
  <c r="F6876" i="1" s="1"/>
  <c r="E6877" i="1"/>
  <c r="D6877" i="1" s="1"/>
  <c r="F6877" i="1" s="1"/>
  <c r="E6878" i="1"/>
  <c r="D6878" i="1" s="1"/>
  <c r="F6878" i="1" s="1"/>
  <c r="E6879" i="1"/>
  <c r="D6879" i="1" s="1"/>
  <c r="F6879" i="1" s="1"/>
  <c r="E6880" i="1"/>
  <c r="D6880" i="1" s="1"/>
  <c r="F6880" i="1" s="1"/>
  <c r="E6881" i="1"/>
  <c r="D6881" i="1" s="1"/>
  <c r="F6881" i="1" s="1"/>
  <c r="E6882" i="1"/>
  <c r="D6882" i="1" s="1"/>
  <c r="F6882" i="1" s="1"/>
  <c r="E6883" i="1"/>
  <c r="D6883" i="1" s="1"/>
  <c r="F6883" i="1" s="1"/>
  <c r="E6884" i="1"/>
  <c r="D6884" i="1" s="1"/>
  <c r="F6884" i="1" s="1"/>
  <c r="E6885" i="1"/>
  <c r="D6885" i="1" s="1"/>
  <c r="F6885" i="1" s="1"/>
  <c r="E6886" i="1"/>
  <c r="D6886" i="1" s="1"/>
  <c r="F6886" i="1" s="1"/>
  <c r="E6887" i="1"/>
  <c r="D6887" i="1" s="1"/>
  <c r="F6887" i="1" s="1"/>
  <c r="E6888" i="1"/>
  <c r="D6888" i="1" s="1"/>
  <c r="F6888" i="1" s="1"/>
  <c r="E6889" i="1"/>
  <c r="D6889" i="1" s="1"/>
  <c r="F6889" i="1" s="1"/>
  <c r="E6890" i="1"/>
  <c r="D6890" i="1" s="1"/>
  <c r="F6890" i="1" s="1"/>
  <c r="E6891" i="1"/>
  <c r="D6891" i="1" s="1"/>
  <c r="F6891" i="1" s="1"/>
  <c r="E6892" i="1"/>
  <c r="D6892" i="1" s="1"/>
  <c r="F6892" i="1" s="1"/>
  <c r="E6893" i="1"/>
  <c r="D6893" i="1" s="1"/>
  <c r="F6893" i="1" s="1"/>
  <c r="E6894" i="1"/>
  <c r="D6894" i="1" s="1"/>
  <c r="F6894" i="1" s="1"/>
  <c r="E6895" i="1"/>
  <c r="D6895" i="1" s="1"/>
  <c r="F6895" i="1" s="1"/>
  <c r="E6896" i="1"/>
  <c r="D6896" i="1" s="1"/>
  <c r="F6896" i="1" s="1"/>
  <c r="E6897" i="1"/>
  <c r="D6897" i="1" s="1"/>
  <c r="F6897" i="1" s="1"/>
  <c r="E6898" i="1"/>
  <c r="D6898" i="1" s="1"/>
  <c r="F6898" i="1" s="1"/>
  <c r="E6899" i="1"/>
  <c r="D6899" i="1" s="1"/>
  <c r="F6899" i="1" s="1"/>
  <c r="E6900" i="1"/>
  <c r="D6900" i="1" s="1"/>
  <c r="F6900" i="1" s="1"/>
  <c r="E6901" i="1"/>
  <c r="D6901" i="1" s="1"/>
  <c r="F6901" i="1" s="1"/>
  <c r="E6902" i="1"/>
  <c r="D6902" i="1" s="1"/>
  <c r="F6902" i="1" s="1"/>
  <c r="E6903" i="1"/>
  <c r="D6903" i="1" s="1"/>
  <c r="F6903" i="1" s="1"/>
  <c r="E6904" i="1"/>
  <c r="D6904" i="1" s="1"/>
  <c r="F6904" i="1" s="1"/>
  <c r="E6905" i="1"/>
  <c r="D6905" i="1" s="1"/>
  <c r="F6905" i="1" s="1"/>
  <c r="E6906" i="1"/>
  <c r="D6906" i="1" s="1"/>
  <c r="F6906" i="1" s="1"/>
  <c r="E6907" i="1"/>
  <c r="D6907" i="1" s="1"/>
  <c r="F6907" i="1" s="1"/>
  <c r="E6908" i="1"/>
  <c r="D6908" i="1" s="1"/>
  <c r="F6908" i="1" s="1"/>
  <c r="E6909" i="1"/>
  <c r="D6909" i="1" s="1"/>
  <c r="F6909" i="1" s="1"/>
  <c r="E6910" i="1"/>
  <c r="D6910" i="1" s="1"/>
  <c r="F6910" i="1" s="1"/>
  <c r="E6911" i="1"/>
  <c r="D6911" i="1" s="1"/>
  <c r="F6911" i="1" s="1"/>
  <c r="E6912" i="1"/>
  <c r="D6912" i="1" s="1"/>
  <c r="F6912" i="1" s="1"/>
  <c r="E6913" i="1"/>
  <c r="D6913" i="1" s="1"/>
  <c r="F6913" i="1" s="1"/>
  <c r="E6914" i="1"/>
  <c r="D6914" i="1" s="1"/>
  <c r="F6914" i="1" s="1"/>
  <c r="E6915" i="1"/>
  <c r="D6915" i="1" s="1"/>
  <c r="F6915" i="1" s="1"/>
  <c r="E6916" i="1"/>
  <c r="D6916" i="1" s="1"/>
  <c r="F6916" i="1" s="1"/>
  <c r="E6917" i="1"/>
  <c r="D6917" i="1" s="1"/>
  <c r="F6917" i="1" s="1"/>
  <c r="E6918" i="1"/>
  <c r="D6918" i="1" s="1"/>
  <c r="F6918" i="1" s="1"/>
  <c r="E6919" i="1"/>
  <c r="D6919" i="1" s="1"/>
  <c r="F6919" i="1" s="1"/>
  <c r="E6920" i="1"/>
  <c r="D6920" i="1" s="1"/>
  <c r="F6920" i="1" s="1"/>
  <c r="E6921" i="1"/>
  <c r="D6921" i="1" s="1"/>
  <c r="F6921" i="1" s="1"/>
  <c r="E6922" i="1"/>
  <c r="D6922" i="1" s="1"/>
  <c r="F6922" i="1" s="1"/>
  <c r="E6923" i="1"/>
  <c r="D6923" i="1" s="1"/>
  <c r="F6923" i="1" s="1"/>
  <c r="E6924" i="1"/>
  <c r="D6924" i="1" s="1"/>
  <c r="F6924" i="1" s="1"/>
  <c r="E6925" i="1"/>
  <c r="D6925" i="1" s="1"/>
  <c r="F6925" i="1" s="1"/>
  <c r="E6926" i="1"/>
  <c r="D6926" i="1" s="1"/>
  <c r="F6926" i="1" s="1"/>
  <c r="E6927" i="1"/>
  <c r="D6927" i="1" s="1"/>
  <c r="F6927" i="1" s="1"/>
  <c r="E6928" i="1"/>
  <c r="D6928" i="1" s="1"/>
  <c r="F6928" i="1" s="1"/>
  <c r="E6929" i="1"/>
  <c r="D6929" i="1" s="1"/>
  <c r="F6929" i="1" s="1"/>
  <c r="E6930" i="1"/>
  <c r="D6930" i="1" s="1"/>
  <c r="F6930" i="1" s="1"/>
  <c r="E6931" i="1"/>
  <c r="D6931" i="1" s="1"/>
  <c r="F6931" i="1" s="1"/>
  <c r="E6932" i="1"/>
  <c r="D6932" i="1" s="1"/>
  <c r="F6932" i="1" s="1"/>
  <c r="E6933" i="1"/>
  <c r="D6933" i="1" s="1"/>
  <c r="F6933" i="1" s="1"/>
  <c r="E6934" i="1"/>
  <c r="D6934" i="1" s="1"/>
  <c r="F6934" i="1" s="1"/>
  <c r="E6935" i="1"/>
  <c r="D6935" i="1" s="1"/>
  <c r="F6935" i="1" s="1"/>
  <c r="E6936" i="1"/>
  <c r="D6936" i="1" s="1"/>
  <c r="F6936" i="1" s="1"/>
  <c r="E6937" i="1"/>
  <c r="D6937" i="1" s="1"/>
  <c r="F6937" i="1" s="1"/>
  <c r="E6938" i="1"/>
  <c r="D6938" i="1" s="1"/>
  <c r="F6938" i="1" s="1"/>
  <c r="E6939" i="1"/>
  <c r="D6939" i="1" s="1"/>
  <c r="F6939" i="1" s="1"/>
  <c r="E6940" i="1"/>
  <c r="D6940" i="1" s="1"/>
  <c r="F6940" i="1" s="1"/>
  <c r="E6941" i="1"/>
  <c r="D6941" i="1" s="1"/>
  <c r="F6941" i="1" s="1"/>
  <c r="E6942" i="1"/>
  <c r="D6942" i="1" s="1"/>
  <c r="F6942" i="1" s="1"/>
  <c r="E6943" i="1"/>
  <c r="D6943" i="1" s="1"/>
  <c r="F6943" i="1" s="1"/>
  <c r="E6944" i="1"/>
  <c r="D6944" i="1" s="1"/>
  <c r="F6944" i="1" s="1"/>
  <c r="E6945" i="1"/>
  <c r="D6945" i="1" s="1"/>
  <c r="F6945" i="1" s="1"/>
  <c r="E6946" i="1"/>
  <c r="D6946" i="1" s="1"/>
  <c r="F6946" i="1" s="1"/>
  <c r="E6947" i="1"/>
  <c r="D6947" i="1" s="1"/>
  <c r="F6947" i="1" s="1"/>
  <c r="E6948" i="1"/>
  <c r="D6948" i="1" s="1"/>
  <c r="F6948" i="1" s="1"/>
  <c r="E6949" i="1"/>
  <c r="D6949" i="1" s="1"/>
  <c r="F6949" i="1" s="1"/>
  <c r="E6950" i="1"/>
  <c r="D6950" i="1" s="1"/>
  <c r="F6950" i="1" s="1"/>
  <c r="E6951" i="1"/>
  <c r="D6951" i="1" s="1"/>
  <c r="F6951" i="1" s="1"/>
  <c r="E6952" i="1"/>
  <c r="D6952" i="1" s="1"/>
  <c r="F6952" i="1" s="1"/>
  <c r="E6953" i="1"/>
  <c r="D6953" i="1" s="1"/>
  <c r="F6953" i="1" s="1"/>
  <c r="E6954" i="1"/>
  <c r="D6954" i="1" s="1"/>
  <c r="F6954" i="1" s="1"/>
  <c r="E6955" i="1"/>
  <c r="D6955" i="1" s="1"/>
  <c r="F6955" i="1" s="1"/>
  <c r="E6956" i="1"/>
  <c r="D6956" i="1" s="1"/>
  <c r="F6956" i="1" s="1"/>
  <c r="E6957" i="1"/>
  <c r="D6957" i="1" s="1"/>
  <c r="F6957" i="1" s="1"/>
  <c r="E6958" i="1"/>
  <c r="D6958" i="1" s="1"/>
  <c r="F6958" i="1" s="1"/>
  <c r="E6959" i="1"/>
  <c r="D6959" i="1" s="1"/>
  <c r="F6959" i="1" s="1"/>
  <c r="E6960" i="1"/>
  <c r="D6960" i="1" s="1"/>
  <c r="F6960" i="1" s="1"/>
  <c r="E6961" i="1"/>
  <c r="D6961" i="1" s="1"/>
  <c r="F6961" i="1" s="1"/>
  <c r="E6962" i="1"/>
  <c r="D6962" i="1" s="1"/>
  <c r="F6962" i="1" s="1"/>
  <c r="E6963" i="1"/>
  <c r="D6963" i="1" s="1"/>
  <c r="F6963" i="1" s="1"/>
  <c r="E6964" i="1"/>
  <c r="D6964" i="1" s="1"/>
  <c r="F6964" i="1" s="1"/>
  <c r="E6965" i="1"/>
  <c r="D6965" i="1" s="1"/>
  <c r="F6965" i="1" s="1"/>
  <c r="E6966" i="1"/>
  <c r="D6966" i="1" s="1"/>
  <c r="F6966" i="1" s="1"/>
  <c r="E6967" i="1"/>
  <c r="D6967" i="1" s="1"/>
  <c r="F6967" i="1" s="1"/>
  <c r="E6968" i="1"/>
  <c r="D6968" i="1" s="1"/>
  <c r="F6968" i="1" s="1"/>
  <c r="E6969" i="1"/>
  <c r="D6969" i="1" s="1"/>
  <c r="F6969" i="1" s="1"/>
  <c r="E6970" i="1"/>
  <c r="D6970" i="1" s="1"/>
  <c r="F6970" i="1" s="1"/>
  <c r="E6971" i="1"/>
  <c r="D6971" i="1" s="1"/>
  <c r="F6971" i="1" s="1"/>
  <c r="E6972" i="1"/>
  <c r="D6972" i="1" s="1"/>
  <c r="F6972" i="1" s="1"/>
  <c r="E6973" i="1"/>
  <c r="D6973" i="1" s="1"/>
  <c r="F6973" i="1" s="1"/>
  <c r="E6974" i="1"/>
  <c r="D6974" i="1" s="1"/>
  <c r="F6974" i="1" s="1"/>
  <c r="E6975" i="1"/>
  <c r="D6975" i="1" s="1"/>
  <c r="F6975" i="1" s="1"/>
  <c r="E6976" i="1"/>
  <c r="D6976" i="1" s="1"/>
  <c r="F6976" i="1" s="1"/>
  <c r="E6977" i="1"/>
  <c r="D6977" i="1" s="1"/>
  <c r="F6977" i="1" s="1"/>
  <c r="E6978" i="1"/>
  <c r="D6978" i="1" s="1"/>
  <c r="F6978" i="1" s="1"/>
  <c r="E6979" i="1"/>
  <c r="D6979" i="1" s="1"/>
  <c r="F6979" i="1" s="1"/>
  <c r="E6980" i="1"/>
  <c r="D6980" i="1" s="1"/>
  <c r="F6980" i="1" s="1"/>
  <c r="E6981" i="1"/>
  <c r="D6981" i="1" s="1"/>
  <c r="F6981" i="1" s="1"/>
  <c r="E6982" i="1"/>
  <c r="D6982" i="1" s="1"/>
  <c r="F6982" i="1" s="1"/>
  <c r="E6983" i="1"/>
  <c r="D6983" i="1" s="1"/>
  <c r="F6983" i="1" s="1"/>
  <c r="E6984" i="1"/>
  <c r="D6984" i="1" s="1"/>
  <c r="F6984" i="1" s="1"/>
  <c r="E6985" i="1"/>
  <c r="D6985" i="1" s="1"/>
  <c r="F6985" i="1" s="1"/>
  <c r="E6986" i="1"/>
  <c r="D6986" i="1" s="1"/>
  <c r="F6986" i="1" s="1"/>
  <c r="E6987" i="1"/>
  <c r="D6987" i="1" s="1"/>
  <c r="F6987" i="1" s="1"/>
  <c r="E6988" i="1"/>
  <c r="D6988" i="1" s="1"/>
  <c r="F6988" i="1" s="1"/>
  <c r="E6989" i="1"/>
  <c r="D6989" i="1" s="1"/>
  <c r="F6989" i="1" s="1"/>
  <c r="E6990" i="1"/>
  <c r="D6990" i="1" s="1"/>
  <c r="F6990" i="1" s="1"/>
  <c r="E6991" i="1"/>
  <c r="D6991" i="1" s="1"/>
  <c r="F6991" i="1" s="1"/>
  <c r="E6992" i="1"/>
  <c r="D6992" i="1" s="1"/>
  <c r="F6992" i="1" s="1"/>
  <c r="E6993" i="1"/>
  <c r="D6993" i="1" s="1"/>
  <c r="F6993" i="1" s="1"/>
  <c r="E6994" i="1"/>
  <c r="D6994" i="1" s="1"/>
  <c r="F6994" i="1" s="1"/>
  <c r="E6995" i="1"/>
  <c r="D6995" i="1" s="1"/>
  <c r="F6995" i="1" s="1"/>
  <c r="E6996" i="1"/>
  <c r="D6996" i="1" s="1"/>
  <c r="F6996" i="1" s="1"/>
  <c r="E6997" i="1"/>
  <c r="D6997" i="1" s="1"/>
  <c r="F6997" i="1" s="1"/>
  <c r="E6998" i="1"/>
  <c r="D6998" i="1" s="1"/>
  <c r="F6998" i="1" s="1"/>
  <c r="E6999" i="1"/>
  <c r="D6999" i="1" s="1"/>
  <c r="F6999" i="1" s="1"/>
  <c r="E7000" i="1"/>
  <c r="D7000" i="1" s="1"/>
  <c r="F7000" i="1" s="1"/>
  <c r="E7001" i="1"/>
  <c r="D7001" i="1" s="1"/>
  <c r="F7001" i="1" s="1"/>
  <c r="E7002" i="1"/>
  <c r="D7002" i="1" s="1"/>
  <c r="F7002" i="1" s="1"/>
  <c r="E7003" i="1"/>
  <c r="D7003" i="1" s="1"/>
  <c r="F7003" i="1" s="1"/>
  <c r="E7004" i="1"/>
  <c r="D7004" i="1" s="1"/>
  <c r="F7004" i="1" s="1"/>
  <c r="E7005" i="1"/>
  <c r="D7005" i="1" s="1"/>
  <c r="F7005" i="1" s="1"/>
  <c r="E7006" i="1"/>
  <c r="D7006" i="1" s="1"/>
  <c r="F7006" i="1" s="1"/>
  <c r="E7007" i="1"/>
  <c r="D7007" i="1" s="1"/>
  <c r="F7007" i="1" s="1"/>
  <c r="E7008" i="1"/>
  <c r="D7008" i="1" s="1"/>
  <c r="F7008" i="1" s="1"/>
  <c r="E7009" i="1"/>
  <c r="D7009" i="1" s="1"/>
  <c r="F7009" i="1" s="1"/>
  <c r="E7010" i="1"/>
  <c r="D7010" i="1" s="1"/>
  <c r="F7010" i="1" s="1"/>
  <c r="E7011" i="1"/>
  <c r="D7011" i="1" s="1"/>
  <c r="F7011" i="1" s="1"/>
  <c r="E7012" i="1"/>
  <c r="D7012" i="1" s="1"/>
  <c r="F7012" i="1" s="1"/>
  <c r="E7013" i="1"/>
  <c r="D7013" i="1" s="1"/>
  <c r="F7013" i="1" s="1"/>
  <c r="E7014" i="1"/>
  <c r="D7014" i="1" s="1"/>
  <c r="F7014" i="1" s="1"/>
  <c r="E7015" i="1"/>
  <c r="D7015" i="1" s="1"/>
  <c r="F7015" i="1" s="1"/>
  <c r="E7016" i="1"/>
  <c r="D7016" i="1" s="1"/>
  <c r="F7016" i="1" s="1"/>
  <c r="E7017" i="1"/>
  <c r="D7017" i="1" s="1"/>
  <c r="F7017" i="1" s="1"/>
  <c r="E7018" i="1"/>
  <c r="D7018" i="1" s="1"/>
  <c r="F7018" i="1" s="1"/>
  <c r="E7019" i="1"/>
  <c r="D7019" i="1" s="1"/>
  <c r="F7019" i="1" s="1"/>
  <c r="E7020" i="1"/>
  <c r="D7020" i="1" s="1"/>
  <c r="F7020" i="1" s="1"/>
  <c r="E7021" i="1"/>
  <c r="D7021" i="1" s="1"/>
  <c r="F7021" i="1" s="1"/>
  <c r="E7022" i="1"/>
  <c r="D7022" i="1" s="1"/>
  <c r="F7022" i="1" s="1"/>
  <c r="E7023" i="1"/>
  <c r="D7023" i="1" s="1"/>
  <c r="F7023" i="1" s="1"/>
  <c r="E7024" i="1"/>
  <c r="D7024" i="1" s="1"/>
  <c r="F7024" i="1" s="1"/>
  <c r="E7025" i="1"/>
  <c r="D7025" i="1" s="1"/>
  <c r="F7025" i="1" s="1"/>
  <c r="E7026" i="1"/>
  <c r="D7026" i="1" s="1"/>
  <c r="F7026" i="1" s="1"/>
  <c r="E7027" i="1"/>
  <c r="D7027" i="1" s="1"/>
  <c r="F7027" i="1" s="1"/>
  <c r="E7028" i="1"/>
  <c r="D7028" i="1" s="1"/>
  <c r="F7028" i="1" s="1"/>
  <c r="E7029" i="1"/>
  <c r="D7029" i="1" s="1"/>
  <c r="F7029" i="1" s="1"/>
  <c r="E7030" i="1"/>
  <c r="D7030" i="1" s="1"/>
  <c r="F7030" i="1" s="1"/>
  <c r="E7031" i="1"/>
  <c r="D7031" i="1" s="1"/>
  <c r="F7031" i="1" s="1"/>
  <c r="E7032" i="1"/>
  <c r="D7032" i="1" s="1"/>
  <c r="F7032" i="1" s="1"/>
  <c r="E7033" i="1"/>
  <c r="D7033" i="1" s="1"/>
  <c r="F7033" i="1" s="1"/>
  <c r="E7034" i="1"/>
  <c r="D7034" i="1" s="1"/>
  <c r="F7034" i="1" s="1"/>
  <c r="E7035" i="1"/>
  <c r="D7035" i="1" s="1"/>
  <c r="F7035" i="1" s="1"/>
  <c r="E7036" i="1"/>
  <c r="D7036" i="1" s="1"/>
  <c r="F7036" i="1" s="1"/>
  <c r="E7037" i="1"/>
  <c r="D7037" i="1" s="1"/>
  <c r="F7037" i="1" s="1"/>
  <c r="E7038" i="1"/>
  <c r="D7038" i="1" s="1"/>
  <c r="F7038" i="1" s="1"/>
  <c r="E7039" i="1"/>
  <c r="D7039" i="1" s="1"/>
  <c r="F7039" i="1" s="1"/>
  <c r="E7040" i="1"/>
  <c r="D7040" i="1" s="1"/>
  <c r="F7040" i="1" s="1"/>
  <c r="E7041" i="1"/>
  <c r="D7041" i="1" s="1"/>
  <c r="F7041" i="1" s="1"/>
  <c r="E7042" i="1"/>
  <c r="D7042" i="1" s="1"/>
  <c r="F7042" i="1" s="1"/>
  <c r="E7043" i="1"/>
  <c r="D7043" i="1" s="1"/>
  <c r="F7043" i="1" s="1"/>
  <c r="E7044" i="1"/>
  <c r="D7044" i="1" s="1"/>
  <c r="F7044" i="1" s="1"/>
  <c r="E7045" i="1"/>
  <c r="D7045" i="1" s="1"/>
  <c r="F7045" i="1" s="1"/>
  <c r="E7046" i="1"/>
  <c r="D7046" i="1" s="1"/>
  <c r="F7046" i="1" s="1"/>
  <c r="E7047" i="1"/>
  <c r="D7047" i="1" s="1"/>
  <c r="F7047" i="1" s="1"/>
  <c r="E7048" i="1"/>
  <c r="D7048" i="1" s="1"/>
  <c r="F7048" i="1" s="1"/>
  <c r="E7049" i="1"/>
  <c r="D7049" i="1" s="1"/>
  <c r="F7049" i="1" s="1"/>
  <c r="E7050" i="1"/>
  <c r="D7050" i="1" s="1"/>
  <c r="F7050" i="1" s="1"/>
  <c r="E7051" i="1"/>
  <c r="D7051" i="1" s="1"/>
  <c r="F7051" i="1" s="1"/>
  <c r="E7052" i="1"/>
  <c r="D7052" i="1" s="1"/>
  <c r="F7052" i="1" s="1"/>
  <c r="E7053" i="1"/>
  <c r="D7053" i="1" s="1"/>
  <c r="F7053" i="1" s="1"/>
  <c r="E7054" i="1"/>
  <c r="D7054" i="1" s="1"/>
  <c r="F7054" i="1" s="1"/>
  <c r="E7055" i="1"/>
  <c r="D7055" i="1" s="1"/>
  <c r="F7055" i="1" s="1"/>
  <c r="E7056" i="1"/>
  <c r="D7056" i="1" s="1"/>
  <c r="F7056" i="1" s="1"/>
  <c r="E7057" i="1"/>
  <c r="D7057" i="1" s="1"/>
  <c r="F7057" i="1" s="1"/>
  <c r="E7058" i="1"/>
  <c r="D7058" i="1" s="1"/>
  <c r="F7058" i="1" s="1"/>
  <c r="E7059" i="1"/>
  <c r="D7059" i="1" s="1"/>
  <c r="F7059" i="1" s="1"/>
  <c r="E7060" i="1"/>
  <c r="D7060" i="1" s="1"/>
  <c r="F7060" i="1" s="1"/>
  <c r="E7061" i="1"/>
  <c r="D7061" i="1" s="1"/>
  <c r="F7061" i="1" s="1"/>
  <c r="E7062" i="1"/>
  <c r="D7062" i="1" s="1"/>
  <c r="F7062" i="1" s="1"/>
  <c r="E7063" i="1"/>
  <c r="D7063" i="1" s="1"/>
  <c r="F7063" i="1" s="1"/>
  <c r="E7064" i="1"/>
  <c r="D7064" i="1" s="1"/>
  <c r="F7064" i="1" s="1"/>
  <c r="E7065" i="1"/>
  <c r="D7065" i="1" s="1"/>
  <c r="F7065" i="1" s="1"/>
  <c r="E7066" i="1"/>
  <c r="D7066" i="1" s="1"/>
  <c r="F7066" i="1" s="1"/>
  <c r="E7067" i="1"/>
  <c r="D7067" i="1" s="1"/>
  <c r="F7067" i="1" s="1"/>
  <c r="E7068" i="1"/>
  <c r="D7068" i="1" s="1"/>
  <c r="F7068" i="1" s="1"/>
  <c r="E7069" i="1"/>
  <c r="D7069" i="1" s="1"/>
  <c r="F7069" i="1" s="1"/>
  <c r="E7070" i="1"/>
  <c r="D7070" i="1" s="1"/>
  <c r="F7070" i="1" s="1"/>
  <c r="E7071" i="1"/>
  <c r="D7071" i="1" s="1"/>
  <c r="F7071" i="1" s="1"/>
  <c r="E7072" i="1"/>
  <c r="D7072" i="1" s="1"/>
  <c r="F7072" i="1" s="1"/>
  <c r="E7073" i="1"/>
  <c r="D7073" i="1" s="1"/>
  <c r="F7073" i="1" s="1"/>
  <c r="E7074" i="1"/>
  <c r="D7074" i="1" s="1"/>
  <c r="F7074" i="1" s="1"/>
  <c r="E7075" i="1"/>
  <c r="D7075" i="1" s="1"/>
  <c r="F7075" i="1" s="1"/>
  <c r="E7076" i="1"/>
  <c r="D7076" i="1" s="1"/>
  <c r="F7076" i="1" s="1"/>
  <c r="E7077" i="1"/>
  <c r="D7077" i="1" s="1"/>
  <c r="F7077" i="1" s="1"/>
  <c r="E7078" i="1"/>
  <c r="D7078" i="1" s="1"/>
  <c r="F7078" i="1" s="1"/>
  <c r="E7079" i="1"/>
  <c r="D7079" i="1" s="1"/>
  <c r="F7079" i="1" s="1"/>
  <c r="E7080" i="1"/>
  <c r="D7080" i="1" s="1"/>
  <c r="F7080" i="1" s="1"/>
  <c r="E7081" i="1"/>
  <c r="D7081" i="1" s="1"/>
  <c r="F7081" i="1" s="1"/>
  <c r="E7082" i="1"/>
  <c r="D7082" i="1" s="1"/>
  <c r="F7082" i="1" s="1"/>
  <c r="E7083" i="1"/>
  <c r="D7083" i="1" s="1"/>
  <c r="F7083" i="1" s="1"/>
  <c r="E7084" i="1"/>
  <c r="D7084" i="1" s="1"/>
  <c r="F7084" i="1" s="1"/>
  <c r="E7085" i="1"/>
  <c r="D7085" i="1" s="1"/>
  <c r="F7085" i="1" s="1"/>
  <c r="E7086" i="1"/>
  <c r="D7086" i="1" s="1"/>
  <c r="F7086" i="1" s="1"/>
  <c r="E7087" i="1"/>
  <c r="D7087" i="1" s="1"/>
  <c r="F7087" i="1" s="1"/>
  <c r="E7088" i="1"/>
  <c r="D7088" i="1" s="1"/>
  <c r="F7088" i="1" s="1"/>
  <c r="E7089" i="1"/>
  <c r="D7089" i="1" s="1"/>
  <c r="F7089" i="1" s="1"/>
  <c r="E7090" i="1"/>
  <c r="D7090" i="1" s="1"/>
  <c r="F7090" i="1" s="1"/>
  <c r="E7091" i="1"/>
  <c r="D7091" i="1" s="1"/>
  <c r="F7091" i="1" s="1"/>
  <c r="E7092" i="1"/>
  <c r="D7092" i="1" s="1"/>
  <c r="F7092" i="1" s="1"/>
  <c r="E7093" i="1"/>
  <c r="D7093" i="1" s="1"/>
  <c r="F7093" i="1" s="1"/>
  <c r="E7094" i="1"/>
  <c r="D7094" i="1" s="1"/>
  <c r="F7094" i="1" s="1"/>
  <c r="E7095" i="1"/>
  <c r="D7095" i="1" s="1"/>
  <c r="F7095" i="1" s="1"/>
  <c r="E7096" i="1"/>
  <c r="D7096" i="1" s="1"/>
  <c r="F7096" i="1" s="1"/>
  <c r="E7097" i="1"/>
  <c r="D7097" i="1" s="1"/>
  <c r="F7097" i="1" s="1"/>
  <c r="E7098" i="1"/>
  <c r="D7098" i="1" s="1"/>
  <c r="F7098" i="1" s="1"/>
  <c r="E7099" i="1"/>
  <c r="D7099" i="1" s="1"/>
  <c r="F7099" i="1" s="1"/>
  <c r="E7100" i="1"/>
  <c r="D7100" i="1" s="1"/>
  <c r="F7100" i="1" s="1"/>
  <c r="E7101" i="1"/>
  <c r="D7101" i="1" s="1"/>
  <c r="F7101" i="1" s="1"/>
  <c r="E7102" i="1"/>
  <c r="D7102" i="1" s="1"/>
  <c r="F7102" i="1" s="1"/>
  <c r="E7103" i="1"/>
  <c r="D7103" i="1" s="1"/>
  <c r="F7103" i="1" s="1"/>
  <c r="E7104" i="1"/>
  <c r="D7104" i="1" s="1"/>
  <c r="F7104" i="1" s="1"/>
  <c r="E7105" i="1"/>
  <c r="D7105" i="1" s="1"/>
  <c r="F7105" i="1" s="1"/>
  <c r="E7106" i="1"/>
  <c r="D7106" i="1" s="1"/>
  <c r="F7106" i="1" s="1"/>
  <c r="E7107" i="1"/>
  <c r="D7107" i="1" s="1"/>
  <c r="F7107" i="1" s="1"/>
  <c r="E7108" i="1"/>
  <c r="D7108" i="1" s="1"/>
  <c r="F7108" i="1" s="1"/>
  <c r="E7109" i="1"/>
  <c r="D7109" i="1" s="1"/>
  <c r="F7109" i="1" s="1"/>
  <c r="E7110" i="1"/>
  <c r="D7110" i="1" s="1"/>
  <c r="F7110" i="1" s="1"/>
  <c r="E7111" i="1"/>
  <c r="D7111" i="1" s="1"/>
  <c r="F7111" i="1" s="1"/>
  <c r="E7112" i="1"/>
  <c r="D7112" i="1" s="1"/>
  <c r="F7112" i="1" s="1"/>
  <c r="E7113" i="1"/>
  <c r="D7113" i="1" s="1"/>
  <c r="F7113" i="1" s="1"/>
  <c r="E7114" i="1"/>
  <c r="D7114" i="1" s="1"/>
  <c r="F7114" i="1" s="1"/>
  <c r="E7115" i="1"/>
  <c r="D7115" i="1" s="1"/>
  <c r="F7115" i="1" s="1"/>
  <c r="E7116" i="1"/>
  <c r="D7116" i="1" s="1"/>
  <c r="F7116" i="1" s="1"/>
  <c r="E7117" i="1"/>
  <c r="D7117" i="1" s="1"/>
  <c r="F7117" i="1" s="1"/>
  <c r="E7118" i="1"/>
  <c r="D7118" i="1" s="1"/>
  <c r="F7118" i="1" s="1"/>
  <c r="E7119" i="1"/>
  <c r="D7119" i="1" s="1"/>
  <c r="F7119" i="1" s="1"/>
  <c r="E7120" i="1"/>
  <c r="D7120" i="1" s="1"/>
  <c r="F7120" i="1" s="1"/>
  <c r="E7121" i="1"/>
  <c r="D7121" i="1" s="1"/>
  <c r="F7121" i="1" s="1"/>
  <c r="E7122" i="1"/>
  <c r="D7122" i="1" s="1"/>
  <c r="F7122" i="1" s="1"/>
  <c r="E7123" i="1"/>
  <c r="D7123" i="1" s="1"/>
  <c r="F7123" i="1" s="1"/>
  <c r="E7124" i="1"/>
  <c r="D7124" i="1" s="1"/>
  <c r="F7124" i="1" s="1"/>
  <c r="E7125" i="1"/>
  <c r="D7125" i="1" s="1"/>
  <c r="F7125" i="1" s="1"/>
  <c r="E7126" i="1"/>
  <c r="D7126" i="1" s="1"/>
  <c r="F7126" i="1" s="1"/>
  <c r="E7127" i="1"/>
  <c r="D7127" i="1" s="1"/>
  <c r="F7127" i="1" s="1"/>
  <c r="E7128" i="1"/>
  <c r="D7128" i="1" s="1"/>
  <c r="F7128" i="1" s="1"/>
  <c r="E7129" i="1"/>
  <c r="D7129" i="1" s="1"/>
  <c r="F7129" i="1" s="1"/>
  <c r="E7130" i="1"/>
  <c r="D7130" i="1" s="1"/>
  <c r="F7130" i="1" s="1"/>
  <c r="E7131" i="1"/>
  <c r="D7131" i="1" s="1"/>
  <c r="F7131" i="1" s="1"/>
  <c r="E7132" i="1"/>
  <c r="D7132" i="1" s="1"/>
  <c r="F7132" i="1" s="1"/>
  <c r="E7133" i="1"/>
  <c r="D7133" i="1" s="1"/>
  <c r="F7133" i="1" s="1"/>
  <c r="E7134" i="1"/>
  <c r="D7134" i="1" s="1"/>
  <c r="F7134" i="1" s="1"/>
  <c r="E7135" i="1"/>
  <c r="D7135" i="1" s="1"/>
  <c r="F7135" i="1" s="1"/>
  <c r="E7136" i="1"/>
  <c r="D7136" i="1" s="1"/>
  <c r="F7136" i="1" s="1"/>
  <c r="E7137" i="1"/>
  <c r="D7137" i="1" s="1"/>
  <c r="F7137" i="1" s="1"/>
  <c r="E7138" i="1"/>
  <c r="D7138" i="1" s="1"/>
  <c r="F7138" i="1" s="1"/>
  <c r="E7139" i="1"/>
  <c r="D7139" i="1" s="1"/>
  <c r="F7139" i="1" s="1"/>
  <c r="E7140" i="1"/>
  <c r="D7140" i="1" s="1"/>
  <c r="F7140" i="1" s="1"/>
  <c r="E7141" i="1"/>
  <c r="D7141" i="1" s="1"/>
  <c r="F7141" i="1" s="1"/>
  <c r="E7142" i="1"/>
  <c r="D7142" i="1" s="1"/>
  <c r="F7142" i="1" s="1"/>
  <c r="E7143" i="1"/>
  <c r="D7143" i="1" s="1"/>
  <c r="F7143" i="1" s="1"/>
  <c r="E7144" i="1"/>
  <c r="D7144" i="1" s="1"/>
  <c r="F7144" i="1" s="1"/>
  <c r="E7145" i="1"/>
  <c r="D7145" i="1" s="1"/>
  <c r="F7145" i="1" s="1"/>
  <c r="E7146" i="1"/>
  <c r="D7146" i="1" s="1"/>
  <c r="F7146" i="1" s="1"/>
  <c r="E7147" i="1"/>
  <c r="D7147" i="1" s="1"/>
  <c r="F7147" i="1" s="1"/>
  <c r="E7148" i="1"/>
  <c r="D7148" i="1" s="1"/>
  <c r="F7148" i="1" s="1"/>
  <c r="E7149" i="1"/>
  <c r="D7149" i="1" s="1"/>
  <c r="F7149" i="1" s="1"/>
  <c r="E7150" i="1"/>
  <c r="D7150" i="1" s="1"/>
  <c r="F7150" i="1" s="1"/>
  <c r="E7151" i="1"/>
  <c r="D7151" i="1" s="1"/>
  <c r="F7151" i="1" s="1"/>
  <c r="E7152" i="1"/>
  <c r="D7152" i="1" s="1"/>
  <c r="F7152" i="1" s="1"/>
  <c r="E7153" i="1"/>
  <c r="D7153" i="1" s="1"/>
  <c r="F7153" i="1" s="1"/>
  <c r="E7154" i="1"/>
  <c r="D7154" i="1" s="1"/>
  <c r="F7154" i="1" s="1"/>
  <c r="E7155" i="1"/>
  <c r="D7155" i="1" s="1"/>
  <c r="F7155" i="1" s="1"/>
  <c r="E7156" i="1"/>
  <c r="D7156" i="1" s="1"/>
  <c r="F7156" i="1" s="1"/>
  <c r="E7157" i="1"/>
  <c r="D7157" i="1" s="1"/>
  <c r="F7157" i="1" s="1"/>
  <c r="E7158" i="1"/>
  <c r="D7158" i="1" s="1"/>
  <c r="F7158" i="1" s="1"/>
  <c r="E7159" i="1"/>
  <c r="D7159" i="1" s="1"/>
  <c r="F7159" i="1" s="1"/>
  <c r="E7160" i="1"/>
  <c r="D7160" i="1" s="1"/>
  <c r="F7160" i="1" s="1"/>
  <c r="E7161" i="1"/>
  <c r="D7161" i="1" s="1"/>
  <c r="F7161" i="1" s="1"/>
  <c r="E7162" i="1"/>
  <c r="D7162" i="1" s="1"/>
  <c r="F7162" i="1" s="1"/>
  <c r="E7163" i="1"/>
  <c r="D7163" i="1" s="1"/>
  <c r="F7163" i="1" s="1"/>
  <c r="E7164" i="1"/>
  <c r="D7164" i="1" s="1"/>
  <c r="F7164" i="1" s="1"/>
  <c r="E7165" i="1"/>
  <c r="D7165" i="1" s="1"/>
  <c r="F7165" i="1" s="1"/>
  <c r="E7166" i="1"/>
  <c r="D7166" i="1" s="1"/>
  <c r="F7166" i="1" s="1"/>
  <c r="E7167" i="1"/>
  <c r="D7167" i="1" s="1"/>
  <c r="F7167" i="1" s="1"/>
  <c r="E7168" i="1"/>
  <c r="D7168" i="1" s="1"/>
  <c r="F7168" i="1" s="1"/>
  <c r="E7169" i="1"/>
  <c r="D7169" i="1" s="1"/>
  <c r="F7169" i="1" s="1"/>
  <c r="E7170" i="1"/>
  <c r="D7170" i="1" s="1"/>
  <c r="F7170" i="1" s="1"/>
  <c r="E7171" i="1"/>
  <c r="D7171" i="1" s="1"/>
  <c r="F7171" i="1" s="1"/>
  <c r="E7172" i="1"/>
  <c r="D7172" i="1" s="1"/>
  <c r="F7172" i="1" s="1"/>
  <c r="E7173" i="1"/>
  <c r="D7173" i="1" s="1"/>
  <c r="F7173" i="1" s="1"/>
  <c r="E7174" i="1"/>
  <c r="D7174" i="1" s="1"/>
  <c r="F7174" i="1" s="1"/>
  <c r="E7175" i="1"/>
  <c r="D7175" i="1" s="1"/>
  <c r="F7175" i="1" s="1"/>
  <c r="E7176" i="1"/>
  <c r="D7176" i="1" s="1"/>
  <c r="F7176" i="1" s="1"/>
  <c r="E7177" i="1"/>
  <c r="D7177" i="1" s="1"/>
  <c r="F7177" i="1" s="1"/>
  <c r="E7178" i="1"/>
  <c r="D7178" i="1" s="1"/>
  <c r="F7178" i="1" s="1"/>
  <c r="E7179" i="1"/>
  <c r="D7179" i="1" s="1"/>
  <c r="F7179" i="1" s="1"/>
  <c r="E7180" i="1"/>
  <c r="D7180" i="1" s="1"/>
  <c r="F7180" i="1" s="1"/>
  <c r="E7181" i="1"/>
  <c r="D7181" i="1" s="1"/>
  <c r="F7181" i="1" s="1"/>
  <c r="E7182" i="1"/>
  <c r="D7182" i="1" s="1"/>
  <c r="F7182" i="1" s="1"/>
  <c r="E7183" i="1"/>
  <c r="D7183" i="1" s="1"/>
  <c r="F7183" i="1" s="1"/>
  <c r="E7184" i="1"/>
  <c r="D7184" i="1" s="1"/>
  <c r="F7184" i="1" s="1"/>
  <c r="E7185" i="1"/>
  <c r="D7185" i="1" s="1"/>
  <c r="F7185" i="1" s="1"/>
  <c r="E7186" i="1"/>
  <c r="D7186" i="1" s="1"/>
  <c r="F7186" i="1" s="1"/>
  <c r="E7187" i="1"/>
  <c r="D7187" i="1" s="1"/>
  <c r="F7187" i="1" s="1"/>
  <c r="E7188" i="1"/>
  <c r="D7188" i="1" s="1"/>
  <c r="F7188" i="1" s="1"/>
  <c r="E7189" i="1"/>
  <c r="D7189" i="1" s="1"/>
  <c r="F7189" i="1" s="1"/>
  <c r="E7190" i="1"/>
  <c r="D7190" i="1" s="1"/>
  <c r="F7190" i="1" s="1"/>
  <c r="E7191" i="1"/>
  <c r="D7191" i="1" s="1"/>
  <c r="F7191" i="1" s="1"/>
  <c r="E7192" i="1"/>
  <c r="D7192" i="1" s="1"/>
  <c r="F7192" i="1" s="1"/>
  <c r="E7193" i="1"/>
  <c r="D7193" i="1" s="1"/>
  <c r="F7193" i="1" s="1"/>
  <c r="E7194" i="1"/>
  <c r="D7194" i="1" s="1"/>
  <c r="F7194" i="1" s="1"/>
  <c r="E7195" i="1"/>
  <c r="D7195" i="1" s="1"/>
  <c r="F7195" i="1" s="1"/>
  <c r="E7196" i="1"/>
  <c r="D7196" i="1" s="1"/>
  <c r="F7196" i="1" s="1"/>
  <c r="E7197" i="1"/>
  <c r="D7197" i="1" s="1"/>
  <c r="F7197" i="1" s="1"/>
  <c r="E7198" i="1"/>
  <c r="D7198" i="1" s="1"/>
  <c r="F7198" i="1" s="1"/>
  <c r="E7199" i="1"/>
  <c r="D7199" i="1" s="1"/>
  <c r="F7199" i="1" s="1"/>
  <c r="E7200" i="1"/>
  <c r="D7200" i="1" s="1"/>
  <c r="F7200" i="1" s="1"/>
  <c r="E7201" i="1"/>
  <c r="D7201" i="1" s="1"/>
  <c r="F7201" i="1" s="1"/>
  <c r="E7202" i="1"/>
  <c r="D7202" i="1" s="1"/>
  <c r="F7202" i="1" s="1"/>
  <c r="E7203" i="1"/>
  <c r="D7203" i="1" s="1"/>
  <c r="F7203" i="1" s="1"/>
  <c r="E7204" i="1"/>
  <c r="D7204" i="1" s="1"/>
  <c r="F7204" i="1" s="1"/>
  <c r="E7205" i="1"/>
  <c r="D7205" i="1" s="1"/>
  <c r="F7205" i="1" s="1"/>
  <c r="E7206" i="1"/>
  <c r="D7206" i="1" s="1"/>
  <c r="F7206" i="1" s="1"/>
  <c r="E7207" i="1"/>
  <c r="D7207" i="1" s="1"/>
  <c r="F7207" i="1" s="1"/>
  <c r="E7208" i="1"/>
  <c r="D7208" i="1" s="1"/>
  <c r="F7208" i="1" s="1"/>
  <c r="E7209" i="1"/>
  <c r="D7209" i="1" s="1"/>
  <c r="F7209" i="1" s="1"/>
  <c r="E7210" i="1"/>
  <c r="D7210" i="1" s="1"/>
  <c r="F7210" i="1" s="1"/>
  <c r="E7211" i="1"/>
  <c r="D7211" i="1" s="1"/>
  <c r="F7211" i="1" s="1"/>
  <c r="E7212" i="1"/>
  <c r="D7212" i="1" s="1"/>
  <c r="F7212" i="1" s="1"/>
  <c r="E7213" i="1"/>
  <c r="D7213" i="1" s="1"/>
  <c r="F7213" i="1" s="1"/>
  <c r="E7214" i="1"/>
  <c r="D7214" i="1" s="1"/>
  <c r="F7214" i="1" s="1"/>
  <c r="E7215" i="1"/>
  <c r="D7215" i="1" s="1"/>
  <c r="F7215" i="1" s="1"/>
  <c r="E7216" i="1"/>
  <c r="D7216" i="1" s="1"/>
  <c r="F7216" i="1" s="1"/>
  <c r="E7217" i="1"/>
  <c r="D7217" i="1" s="1"/>
  <c r="F7217" i="1" s="1"/>
  <c r="E7218" i="1"/>
  <c r="D7218" i="1" s="1"/>
  <c r="F7218" i="1" s="1"/>
  <c r="E7219" i="1"/>
  <c r="D7219" i="1" s="1"/>
  <c r="F7219" i="1" s="1"/>
  <c r="E7220" i="1"/>
  <c r="D7220" i="1" s="1"/>
  <c r="F7220" i="1" s="1"/>
  <c r="E7221" i="1"/>
  <c r="D7221" i="1" s="1"/>
  <c r="F7221" i="1" s="1"/>
  <c r="E7222" i="1"/>
  <c r="D7222" i="1" s="1"/>
  <c r="F7222" i="1" s="1"/>
  <c r="E7223" i="1"/>
  <c r="D7223" i="1" s="1"/>
  <c r="F7223" i="1" s="1"/>
  <c r="E7224" i="1"/>
  <c r="D7224" i="1" s="1"/>
  <c r="F7224" i="1" s="1"/>
  <c r="E7225" i="1"/>
  <c r="D7225" i="1" s="1"/>
  <c r="F7225" i="1" s="1"/>
  <c r="E7226" i="1"/>
  <c r="D7226" i="1" s="1"/>
  <c r="F7226" i="1" s="1"/>
  <c r="E7227" i="1"/>
  <c r="D7227" i="1" s="1"/>
  <c r="F7227" i="1" s="1"/>
  <c r="E7228" i="1"/>
  <c r="D7228" i="1" s="1"/>
  <c r="F7228" i="1" s="1"/>
  <c r="E7229" i="1"/>
  <c r="D7229" i="1" s="1"/>
  <c r="F7229" i="1" s="1"/>
  <c r="E7230" i="1"/>
  <c r="D7230" i="1" s="1"/>
  <c r="F7230" i="1" s="1"/>
  <c r="E7231" i="1"/>
  <c r="D7231" i="1" s="1"/>
  <c r="F7231" i="1" s="1"/>
  <c r="E7232" i="1"/>
  <c r="D7232" i="1" s="1"/>
  <c r="F7232" i="1" s="1"/>
  <c r="E7233" i="1"/>
  <c r="D7233" i="1" s="1"/>
  <c r="F7233" i="1" s="1"/>
  <c r="E7234" i="1"/>
  <c r="D7234" i="1" s="1"/>
  <c r="F7234" i="1" s="1"/>
  <c r="E7235" i="1"/>
  <c r="D7235" i="1" s="1"/>
  <c r="F7235" i="1" s="1"/>
  <c r="E7236" i="1"/>
  <c r="D7236" i="1" s="1"/>
  <c r="F7236" i="1" s="1"/>
  <c r="E7237" i="1"/>
  <c r="D7237" i="1" s="1"/>
  <c r="F7237" i="1" s="1"/>
  <c r="E7238" i="1"/>
  <c r="D7238" i="1" s="1"/>
  <c r="F7238" i="1" s="1"/>
  <c r="E7239" i="1"/>
  <c r="D7239" i="1" s="1"/>
  <c r="F7239" i="1" s="1"/>
  <c r="E7240" i="1"/>
  <c r="D7240" i="1" s="1"/>
  <c r="F7240" i="1" s="1"/>
  <c r="E7241" i="1"/>
  <c r="D7241" i="1" s="1"/>
  <c r="F7241" i="1" s="1"/>
  <c r="E7242" i="1"/>
  <c r="D7242" i="1" s="1"/>
  <c r="F7242" i="1" s="1"/>
  <c r="E7243" i="1"/>
  <c r="D7243" i="1" s="1"/>
  <c r="F7243" i="1" s="1"/>
  <c r="E7244" i="1"/>
  <c r="D7244" i="1" s="1"/>
  <c r="F7244" i="1" s="1"/>
  <c r="E7245" i="1"/>
  <c r="D7245" i="1" s="1"/>
  <c r="F7245" i="1" s="1"/>
  <c r="E7246" i="1"/>
  <c r="D7246" i="1" s="1"/>
  <c r="F7246" i="1" s="1"/>
  <c r="E7247" i="1"/>
  <c r="D7247" i="1" s="1"/>
  <c r="F7247" i="1" s="1"/>
  <c r="E7248" i="1"/>
  <c r="D7248" i="1" s="1"/>
  <c r="F7248" i="1" s="1"/>
  <c r="E7249" i="1"/>
  <c r="D7249" i="1" s="1"/>
  <c r="F7249" i="1" s="1"/>
  <c r="E7250" i="1"/>
  <c r="D7250" i="1" s="1"/>
  <c r="F7250" i="1" s="1"/>
  <c r="E7251" i="1"/>
  <c r="D7251" i="1" s="1"/>
  <c r="F7251" i="1" s="1"/>
  <c r="E7252" i="1"/>
  <c r="D7252" i="1" s="1"/>
  <c r="F7252" i="1" s="1"/>
  <c r="E7253" i="1"/>
  <c r="D7253" i="1" s="1"/>
  <c r="F7253" i="1" s="1"/>
  <c r="E7254" i="1"/>
  <c r="D7254" i="1" s="1"/>
  <c r="F7254" i="1" s="1"/>
  <c r="E7255" i="1"/>
  <c r="D7255" i="1" s="1"/>
  <c r="F7255" i="1" s="1"/>
  <c r="E7256" i="1"/>
  <c r="D7256" i="1" s="1"/>
  <c r="F7256" i="1" s="1"/>
  <c r="E7257" i="1"/>
  <c r="D7257" i="1" s="1"/>
  <c r="F7257" i="1" s="1"/>
  <c r="E7258" i="1"/>
  <c r="D7258" i="1" s="1"/>
  <c r="F7258" i="1" s="1"/>
  <c r="E7259" i="1"/>
  <c r="D7259" i="1" s="1"/>
  <c r="F7259" i="1" s="1"/>
  <c r="E7260" i="1"/>
  <c r="D7260" i="1" s="1"/>
  <c r="F7260" i="1" s="1"/>
  <c r="E7261" i="1"/>
  <c r="D7261" i="1" s="1"/>
  <c r="F7261" i="1" s="1"/>
  <c r="E7262" i="1"/>
  <c r="D7262" i="1" s="1"/>
  <c r="F7262" i="1" s="1"/>
  <c r="E7263" i="1"/>
  <c r="D7263" i="1" s="1"/>
  <c r="F7263" i="1" s="1"/>
  <c r="E7264" i="1"/>
  <c r="D7264" i="1" s="1"/>
  <c r="F7264" i="1" s="1"/>
  <c r="E7265" i="1"/>
  <c r="D7265" i="1" s="1"/>
  <c r="F7265" i="1" s="1"/>
  <c r="E7266" i="1"/>
  <c r="D7266" i="1" s="1"/>
  <c r="F7266" i="1" s="1"/>
  <c r="E7267" i="1"/>
  <c r="D7267" i="1" s="1"/>
  <c r="F7267" i="1" s="1"/>
  <c r="E7268" i="1"/>
  <c r="D7268" i="1" s="1"/>
  <c r="F7268" i="1" s="1"/>
  <c r="E7269" i="1"/>
  <c r="D7269" i="1" s="1"/>
  <c r="F7269" i="1" s="1"/>
  <c r="E7270" i="1"/>
  <c r="D7270" i="1" s="1"/>
  <c r="F7270" i="1" s="1"/>
  <c r="E7271" i="1"/>
  <c r="D7271" i="1" s="1"/>
  <c r="F7271" i="1" s="1"/>
  <c r="E7272" i="1"/>
  <c r="D7272" i="1" s="1"/>
  <c r="F7272" i="1" s="1"/>
  <c r="E7273" i="1"/>
  <c r="D7273" i="1" s="1"/>
  <c r="F7273" i="1" s="1"/>
  <c r="E7274" i="1"/>
  <c r="D7274" i="1" s="1"/>
  <c r="F7274" i="1" s="1"/>
  <c r="E7275" i="1"/>
  <c r="D7275" i="1" s="1"/>
  <c r="F7275" i="1" s="1"/>
  <c r="E7276" i="1"/>
  <c r="D7276" i="1" s="1"/>
  <c r="F7276" i="1" s="1"/>
  <c r="E7277" i="1"/>
  <c r="D7277" i="1" s="1"/>
  <c r="F7277" i="1" s="1"/>
  <c r="E7278" i="1"/>
  <c r="D7278" i="1" s="1"/>
  <c r="F7278" i="1" s="1"/>
  <c r="E7279" i="1"/>
  <c r="D7279" i="1" s="1"/>
  <c r="F7279" i="1" s="1"/>
  <c r="E7280" i="1"/>
  <c r="D7280" i="1" s="1"/>
  <c r="F7280" i="1" s="1"/>
  <c r="E7281" i="1"/>
  <c r="D7281" i="1" s="1"/>
  <c r="F7281" i="1" s="1"/>
  <c r="E7282" i="1"/>
  <c r="D7282" i="1" s="1"/>
  <c r="F7282" i="1" s="1"/>
  <c r="E7283" i="1"/>
  <c r="D7283" i="1" s="1"/>
  <c r="F7283" i="1" s="1"/>
  <c r="E7284" i="1"/>
  <c r="D7284" i="1" s="1"/>
  <c r="F7284" i="1" s="1"/>
  <c r="E7285" i="1"/>
  <c r="D7285" i="1" s="1"/>
  <c r="F7285" i="1" s="1"/>
  <c r="E7286" i="1"/>
  <c r="D7286" i="1" s="1"/>
  <c r="F7286" i="1" s="1"/>
  <c r="E7287" i="1"/>
  <c r="D7287" i="1" s="1"/>
  <c r="F7287" i="1" s="1"/>
  <c r="E7288" i="1"/>
  <c r="D7288" i="1" s="1"/>
  <c r="F7288" i="1" s="1"/>
  <c r="E7289" i="1"/>
  <c r="D7289" i="1" s="1"/>
  <c r="F7289" i="1" s="1"/>
  <c r="E7290" i="1"/>
  <c r="D7290" i="1" s="1"/>
  <c r="F7290" i="1" s="1"/>
  <c r="E7291" i="1"/>
  <c r="D7291" i="1" s="1"/>
  <c r="F7291" i="1" s="1"/>
  <c r="E7292" i="1"/>
  <c r="D7292" i="1" s="1"/>
  <c r="F7292" i="1" s="1"/>
  <c r="E7293" i="1"/>
  <c r="D7293" i="1" s="1"/>
  <c r="F7293" i="1" s="1"/>
  <c r="E7294" i="1"/>
  <c r="D7294" i="1" s="1"/>
  <c r="F7294" i="1" s="1"/>
  <c r="E7295" i="1"/>
  <c r="D7295" i="1" s="1"/>
  <c r="F7295" i="1" s="1"/>
  <c r="E7296" i="1"/>
  <c r="D7296" i="1" s="1"/>
  <c r="F7296" i="1" s="1"/>
  <c r="E7297" i="1"/>
  <c r="D7297" i="1" s="1"/>
  <c r="F7297" i="1" s="1"/>
  <c r="E7298" i="1"/>
  <c r="D7298" i="1" s="1"/>
  <c r="F7298" i="1" s="1"/>
  <c r="E7299" i="1"/>
  <c r="D7299" i="1" s="1"/>
  <c r="F7299" i="1" s="1"/>
  <c r="E7300" i="1"/>
  <c r="D7300" i="1" s="1"/>
  <c r="F7300" i="1" s="1"/>
  <c r="E7301" i="1"/>
  <c r="D7301" i="1" s="1"/>
  <c r="F7301" i="1" s="1"/>
  <c r="E7302" i="1"/>
  <c r="D7302" i="1" s="1"/>
  <c r="F7302" i="1" s="1"/>
  <c r="E7303" i="1"/>
  <c r="D7303" i="1" s="1"/>
  <c r="F7303" i="1" s="1"/>
  <c r="E7304" i="1"/>
  <c r="D7304" i="1" s="1"/>
  <c r="F7304" i="1" s="1"/>
  <c r="E7305" i="1"/>
  <c r="D7305" i="1" s="1"/>
  <c r="F7305" i="1" s="1"/>
  <c r="E7306" i="1"/>
  <c r="D7306" i="1" s="1"/>
  <c r="F7306" i="1" s="1"/>
  <c r="E7307" i="1"/>
  <c r="D7307" i="1" s="1"/>
  <c r="F7307" i="1" s="1"/>
  <c r="E7308" i="1"/>
  <c r="D7308" i="1" s="1"/>
  <c r="F7308" i="1" s="1"/>
  <c r="E7309" i="1"/>
  <c r="D7309" i="1" s="1"/>
  <c r="F7309" i="1" s="1"/>
  <c r="E7310" i="1"/>
  <c r="D7310" i="1" s="1"/>
  <c r="F7310" i="1" s="1"/>
  <c r="E7311" i="1"/>
  <c r="D7311" i="1" s="1"/>
  <c r="F7311" i="1" s="1"/>
  <c r="E7312" i="1"/>
  <c r="D7312" i="1" s="1"/>
  <c r="F7312" i="1" s="1"/>
  <c r="E7313" i="1"/>
  <c r="D7313" i="1" s="1"/>
  <c r="F7313" i="1" s="1"/>
  <c r="E7314" i="1"/>
  <c r="D7314" i="1" s="1"/>
  <c r="F7314" i="1" s="1"/>
  <c r="E7315" i="1"/>
  <c r="D7315" i="1" s="1"/>
  <c r="F7315" i="1" s="1"/>
  <c r="E7316" i="1"/>
  <c r="D7316" i="1" s="1"/>
  <c r="F7316" i="1" s="1"/>
  <c r="E7317" i="1"/>
  <c r="D7317" i="1" s="1"/>
  <c r="F7317" i="1" s="1"/>
  <c r="E7318" i="1"/>
  <c r="D7318" i="1" s="1"/>
  <c r="F7318" i="1" s="1"/>
  <c r="E7319" i="1"/>
  <c r="D7319" i="1" s="1"/>
  <c r="F7319" i="1" s="1"/>
  <c r="E7320" i="1"/>
  <c r="D7320" i="1" s="1"/>
  <c r="F7320" i="1" s="1"/>
  <c r="E7321" i="1"/>
  <c r="D7321" i="1" s="1"/>
  <c r="F7321" i="1" s="1"/>
  <c r="E7322" i="1"/>
  <c r="D7322" i="1" s="1"/>
  <c r="F7322" i="1" s="1"/>
  <c r="E7323" i="1"/>
  <c r="D7323" i="1" s="1"/>
  <c r="F7323" i="1" s="1"/>
  <c r="E7324" i="1"/>
  <c r="D7324" i="1" s="1"/>
  <c r="F7324" i="1" s="1"/>
  <c r="E7325" i="1"/>
  <c r="D7325" i="1" s="1"/>
  <c r="F7325" i="1" s="1"/>
  <c r="E7326" i="1"/>
  <c r="D7326" i="1" s="1"/>
  <c r="F7326" i="1" s="1"/>
  <c r="E7327" i="1"/>
  <c r="D7327" i="1" s="1"/>
  <c r="F7327" i="1" s="1"/>
  <c r="E7328" i="1"/>
  <c r="D7328" i="1" s="1"/>
  <c r="F7328" i="1" s="1"/>
  <c r="E7329" i="1"/>
  <c r="D7329" i="1" s="1"/>
  <c r="F7329" i="1" s="1"/>
  <c r="E7330" i="1"/>
  <c r="D7330" i="1" s="1"/>
  <c r="F7330" i="1" s="1"/>
  <c r="E7331" i="1"/>
  <c r="D7331" i="1" s="1"/>
  <c r="F7331" i="1" s="1"/>
  <c r="E7332" i="1"/>
  <c r="D7332" i="1" s="1"/>
  <c r="F7332" i="1" s="1"/>
  <c r="E7333" i="1"/>
  <c r="D7333" i="1" s="1"/>
  <c r="F7333" i="1" s="1"/>
  <c r="E7334" i="1"/>
  <c r="D7334" i="1" s="1"/>
  <c r="F7334" i="1" s="1"/>
  <c r="E7335" i="1"/>
  <c r="D7335" i="1" s="1"/>
  <c r="F7335" i="1" s="1"/>
  <c r="E7336" i="1"/>
  <c r="D7336" i="1" s="1"/>
  <c r="F7336" i="1" s="1"/>
  <c r="E7337" i="1"/>
  <c r="D7337" i="1" s="1"/>
  <c r="F7337" i="1" s="1"/>
  <c r="E7338" i="1"/>
  <c r="D7338" i="1" s="1"/>
  <c r="F7338" i="1" s="1"/>
  <c r="E7339" i="1"/>
  <c r="D7339" i="1" s="1"/>
  <c r="F7339" i="1" s="1"/>
  <c r="E7340" i="1"/>
  <c r="D7340" i="1" s="1"/>
  <c r="F7340" i="1" s="1"/>
  <c r="E7341" i="1"/>
  <c r="D7341" i="1" s="1"/>
  <c r="F7341" i="1" s="1"/>
  <c r="E7342" i="1"/>
  <c r="D7342" i="1" s="1"/>
  <c r="F7342" i="1" s="1"/>
  <c r="E7343" i="1"/>
  <c r="D7343" i="1" s="1"/>
  <c r="F7343" i="1" s="1"/>
  <c r="E7344" i="1"/>
  <c r="D7344" i="1" s="1"/>
  <c r="F7344" i="1" s="1"/>
  <c r="E7345" i="1"/>
  <c r="D7345" i="1" s="1"/>
  <c r="F7345" i="1" s="1"/>
  <c r="E7346" i="1"/>
  <c r="D7346" i="1" s="1"/>
  <c r="F7346" i="1" s="1"/>
  <c r="E7347" i="1"/>
  <c r="D7347" i="1" s="1"/>
  <c r="F7347" i="1" s="1"/>
  <c r="E7348" i="1"/>
  <c r="D7348" i="1" s="1"/>
  <c r="F7348" i="1" s="1"/>
  <c r="E7349" i="1"/>
  <c r="D7349" i="1" s="1"/>
  <c r="F7349" i="1" s="1"/>
  <c r="E7350" i="1"/>
  <c r="D7350" i="1" s="1"/>
  <c r="F7350" i="1" s="1"/>
  <c r="E7351" i="1"/>
  <c r="D7351" i="1" s="1"/>
  <c r="F7351" i="1" s="1"/>
  <c r="E7352" i="1"/>
  <c r="D7352" i="1" s="1"/>
  <c r="F7352" i="1" s="1"/>
  <c r="E7353" i="1"/>
  <c r="D7353" i="1" s="1"/>
  <c r="F7353" i="1" s="1"/>
  <c r="E7354" i="1"/>
  <c r="D7354" i="1" s="1"/>
  <c r="F7354" i="1" s="1"/>
  <c r="E7355" i="1"/>
  <c r="D7355" i="1" s="1"/>
  <c r="F7355" i="1" s="1"/>
  <c r="E7356" i="1"/>
  <c r="D7356" i="1" s="1"/>
  <c r="F7356" i="1" s="1"/>
  <c r="E7357" i="1"/>
  <c r="D7357" i="1" s="1"/>
  <c r="F7357" i="1" s="1"/>
  <c r="E7358" i="1"/>
  <c r="D7358" i="1" s="1"/>
  <c r="F7358" i="1" s="1"/>
  <c r="E7359" i="1"/>
  <c r="D7359" i="1" s="1"/>
  <c r="F7359" i="1" s="1"/>
  <c r="E7360" i="1"/>
  <c r="D7360" i="1" s="1"/>
  <c r="F7360" i="1" s="1"/>
  <c r="E7361" i="1"/>
  <c r="D7361" i="1" s="1"/>
  <c r="F7361" i="1" s="1"/>
  <c r="E7362" i="1"/>
  <c r="D7362" i="1" s="1"/>
  <c r="F7362" i="1" s="1"/>
  <c r="E7363" i="1"/>
  <c r="D7363" i="1" s="1"/>
  <c r="F7363" i="1" s="1"/>
  <c r="E7364" i="1"/>
  <c r="D7364" i="1" s="1"/>
  <c r="F7364" i="1" s="1"/>
  <c r="E7365" i="1"/>
  <c r="D7365" i="1" s="1"/>
  <c r="F7365" i="1" s="1"/>
  <c r="E7366" i="1"/>
  <c r="D7366" i="1" s="1"/>
  <c r="F7366" i="1" s="1"/>
  <c r="E7367" i="1"/>
  <c r="D7367" i="1" s="1"/>
  <c r="F7367" i="1" s="1"/>
  <c r="E7368" i="1"/>
  <c r="D7368" i="1" s="1"/>
  <c r="F7368" i="1" s="1"/>
  <c r="E7369" i="1"/>
  <c r="D7369" i="1" s="1"/>
  <c r="F7369" i="1" s="1"/>
  <c r="E7370" i="1"/>
  <c r="D7370" i="1" s="1"/>
  <c r="F7370" i="1" s="1"/>
  <c r="E7371" i="1"/>
  <c r="D7371" i="1" s="1"/>
  <c r="F7371" i="1" s="1"/>
  <c r="E7372" i="1"/>
  <c r="D7372" i="1" s="1"/>
  <c r="F7372" i="1" s="1"/>
  <c r="E7373" i="1"/>
  <c r="D7373" i="1" s="1"/>
  <c r="F7373" i="1" s="1"/>
  <c r="E7374" i="1"/>
  <c r="D7374" i="1" s="1"/>
  <c r="F7374" i="1" s="1"/>
  <c r="E7375" i="1"/>
  <c r="D7375" i="1" s="1"/>
  <c r="F7375" i="1" s="1"/>
  <c r="E7376" i="1"/>
  <c r="D7376" i="1" s="1"/>
  <c r="F7376" i="1" s="1"/>
  <c r="E7377" i="1"/>
  <c r="D7377" i="1" s="1"/>
  <c r="F7377" i="1" s="1"/>
  <c r="E7378" i="1"/>
  <c r="D7378" i="1" s="1"/>
  <c r="F7378" i="1" s="1"/>
  <c r="E7379" i="1"/>
  <c r="D7379" i="1" s="1"/>
  <c r="F7379" i="1" s="1"/>
  <c r="E7380" i="1"/>
  <c r="D7380" i="1" s="1"/>
  <c r="F7380" i="1" s="1"/>
  <c r="E7381" i="1"/>
  <c r="D7381" i="1" s="1"/>
  <c r="F7381" i="1" s="1"/>
  <c r="E7382" i="1"/>
  <c r="D7382" i="1" s="1"/>
  <c r="F7382" i="1" s="1"/>
  <c r="E7383" i="1"/>
  <c r="D7383" i="1" s="1"/>
  <c r="F7383" i="1" s="1"/>
  <c r="E7384" i="1"/>
  <c r="D7384" i="1" s="1"/>
  <c r="F7384" i="1" s="1"/>
  <c r="E7385" i="1"/>
  <c r="D7385" i="1" s="1"/>
  <c r="F7385" i="1" s="1"/>
  <c r="E7386" i="1"/>
  <c r="D7386" i="1" s="1"/>
  <c r="F7386" i="1" s="1"/>
  <c r="E7387" i="1"/>
  <c r="D7387" i="1" s="1"/>
  <c r="F7387" i="1" s="1"/>
  <c r="E7388" i="1"/>
  <c r="D7388" i="1" s="1"/>
  <c r="F7388" i="1" s="1"/>
  <c r="E7389" i="1"/>
  <c r="D7389" i="1" s="1"/>
  <c r="F7389" i="1" s="1"/>
  <c r="E7390" i="1"/>
  <c r="D7390" i="1" s="1"/>
  <c r="F7390" i="1" s="1"/>
  <c r="E7391" i="1"/>
  <c r="D7391" i="1" s="1"/>
  <c r="F7391" i="1" s="1"/>
  <c r="E7392" i="1"/>
  <c r="D7392" i="1" s="1"/>
  <c r="F7392" i="1" s="1"/>
  <c r="E7393" i="1"/>
  <c r="D7393" i="1" s="1"/>
  <c r="F7393" i="1" s="1"/>
  <c r="E7394" i="1"/>
  <c r="D7394" i="1" s="1"/>
  <c r="F7394" i="1" s="1"/>
  <c r="E7395" i="1"/>
  <c r="D7395" i="1" s="1"/>
  <c r="F7395" i="1" s="1"/>
  <c r="E7396" i="1"/>
  <c r="D7396" i="1" s="1"/>
  <c r="F7396" i="1" s="1"/>
  <c r="E7397" i="1"/>
  <c r="D7397" i="1" s="1"/>
  <c r="F7397" i="1" s="1"/>
  <c r="E7398" i="1"/>
  <c r="D7398" i="1" s="1"/>
  <c r="F7398" i="1" s="1"/>
  <c r="E7399" i="1"/>
  <c r="D7399" i="1" s="1"/>
  <c r="F7399" i="1" s="1"/>
  <c r="E7400" i="1"/>
  <c r="D7400" i="1" s="1"/>
  <c r="F7400" i="1" s="1"/>
  <c r="E7401" i="1"/>
  <c r="D7401" i="1" s="1"/>
  <c r="F7401" i="1" s="1"/>
  <c r="E7402" i="1"/>
  <c r="D7402" i="1" s="1"/>
  <c r="F7402" i="1" s="1"/>
  <c r="E7403" i="1"/>
  <c r="D7403" i="1" s="1"/>
  <c r="F7403" i="1" s="1"/>
  <c r="E7404" i="1"/>
  <c r="D7404" i="1" s="1"/>
  <c r="F7404" i="1" s="1"/>
  <c r="E7405" i="1"/>
  <c r="D7405" i="1" s="1"/>
  <c r="F7405" i="1" s="1"/>
  <c r="E7406" i="1"/>
  <c r="D7406" i="1" s="1"/>
  <c r="F7406" i="1" s="1"/>
  <c r="E7407" i="1"/>
  <c r="D7407" i="1" s="1"/>
  <c r="F7407" i="1" s="1"/>
  <c r="E7408" i="1"/>
  <c r="D7408" i="1" s="1"/>
  <c r="F7408" i="1" s="1"/>
  <c r="E7409" i="1"/>
  <c r="D7409" i="1" s="1"/>
  <c r="F7409" i="1" s="1"/>
  <c r="E7410" i="1"/>
  <c r="D7410" i="1" s="1"/>
  <c r="F7410" i="1" s="1"/>
  <c r="E7411" i="1"/>
  <c r="D7411" i="1" s="1"/>
  <c r="F7411" i="1" s="1"/>
  <c r="E7412" i="1"/>
  <c r="D7412" i="1" s="1"/>
  <c r="F7412" i="1" s="1"/>
  <c r="E7413" i="1"/>
  <c r="D7413" i="1" s="1"/>
  <c r="F7413" i="1" s="1"/>
  <c r="E7414" i="1"/>
  <c r="D7414" i="1" s="1"/>
  <c r="F7414" i="1" s="1"/>
  <c r="E7415" i="1"/>
  <c r="D7415" i="1" s="1"/>
  <c r="F7415" i="1" s="1"/>
  <c r="E7416" i="1"/>
  <c r="D7416" i="1" s="1"/>
  <c r="F7416" i="1" s="1"/>
  <c r="E7417" i="1"/>
  <c r="D7417" i="1" s="1"/>
  <c r="F7417" i="1" s="1"/>
  <c r="E7418" i="1"/>
  <c r="D7418" i="1" s="1"/>
  <c r="F7418" i="1" s="1"/>
  <c r="E7419" i="1"/>
  <c r="D7419" i="1" s="1"/>
  <c r="F7419" i="1" s="1"/>
  <c r="E7420" i="1"/>
  <c r="D7420" i="1" s="1"/>
  <c r="F7420" i="1" s="1"/>
  <c r="E7421" i="1"/>
  <c r="D7421" i="1" s="1"/>
  <c r="F7421" i="1" s="1"/>
  <c r="E7422" i="1"/>
  <c r="D7422" i="1" s="1"/>
  <c r="F7422" i="1" s="1"/>
  <c r="E7423" i="1"/>
  <c r="D7423" i="1" s="1"/>
  <c r="F7423" i="1" s="1"/>
  <c r="E7424" i="1"/>
  <c r="D7424" i="1" s="1"/>
  <c r="F7424" i="1" s="1"/>
  <c r="E7425" i="1"/>
  <c r="D7425" i="1" s="1"/>
  <c r="F7425" i="1" s="1"/>
  <c r="E7426" i="1"/>
  <c r="D7426" i="1" s="1"/>
  <c r="F7426" i="1" s="1"/>
  <c r="E7427" i="1"/>
  <c r="D7427" i="1" s="1"/>
  <c r="F7427" i="1" s="1"/>
  <c r="E7428" i="1"/>
  <c r="D7428" i="1" s="1"/>
  <c r="F7428" i="1" s="1"/>
  <c r="E7429" i="1"/>
  <c r="D7429" i="1" s="1"/>
  <c r="F7429" i="1" s="1"/>
  <c r="E7430" i="1"/>
  <c r="D7430" i="1" s="1"/>
  <c r="F7430" i="1" s="1"/>
  <c r="E7431" i="1"/>
  <c r="D7431" i="1" s="1"/>
  <c r="F7431" i="1" s="1"/>
  <c r="E7432" i="1"/>
  <c r="D7432" i="1" s="1"/>
  <c r="F7432" i="1" s="1"/>
  <c r="E7433" i="1"/>
  <c r="D7433" i="1" s="1"/>
  <c r="F7433" i="1" s="1"/>
  <c r="E7434" i="1"/>
  <c r="D7434" i="1" s="1"/>
  <c r="F7434" i="1" s="1"/>
  <c r="E7435" i="1"/>
  <c r="D7435" i="1" s="1"/>
  <c r="F7435" i="1" s="1"/>
  <c r="E7436" i="1"/>
  <c r="D7436" i="1" s="1"/>
  <c r="F7436" i="1" s="1"/>
  <c r="E7437" i="1"/>
  <c r="D7437" i="1" s="1"/>
  <c r="F7437" i="1" s="1"/>
  <c r="E7438" i="1"/>
  <c r="D7438" i="1" s="1"/>
  <c r="F7438" i="1" s="1"/>
  <c r="E7439" i="1"/>
  <c r="D7439" i="1" s="1"/>
  <c r="F7439" i="1" s="1"/>
  <c r="E7440" i="1"/>
  <c r="D7440" i="1" s="1"/>
  <c r="F7440" i="1" s="1"/>
  <c r="E7441" i="1"/>
  <c r="D7441" i="1" s="1"/>
  <c r="F7441" i="1" s="1"/>
  <c r="E7442" i="1"/>
  <c r="D7442" i="1" s="1"/>
  <c r="F7442" i="1" s="1"/>
  <c r="E7443" i="1"/>
  <c r="D7443" i="1" s="1"/>
  <c r="F7443" i="1" s="1"/>
  <c r="E7444" i="1"/>
  <c r="D7444" i="1" s="1"/>
  <c r="F7444" i="1" s="1"/>
  <c r="E7445" i="1"/>
  <c r="D7445" i="1" s="1"/>
  <c r="F7445" i="1" s="1"/>
  <c r="E7446" i="1"/>
  <c r="D7446" i="1" s="1"/>
  <c r="F7446" i="1" s="1"/>
  <c r="E7447" i="1"/>
  <c r="D7447" i="1" s="1"/>
  <c r="F7447" i="1" s="1"/>
  <c r="E7448" i="1"/>
  <c r="D7448" i="1" s="1"/>
  <c r="F7448" i="1" s="1"/>
  <c r="E7449" i="1"/>
  <c r="D7449" i="1" s="1"/>
  <c r="F7449" i="1" s="1"/>
  <c r="E7450" i="1"/>
  <c r="D7450" i="1" s="1"/>
  <c r="F7450" i="1" s="1"/>
  <c r="E7451" i="1"/>
  <c r="D7451" i="1" s="1"/>
  <c r="F7451" i="1" s="1"/>
  <c r="E7452" i="1"/>
  <c r="D7452" i="1" s="1"/>
  <c r="F7452" i="1" s="1"/>
  <c r="E7453" i="1"/>
  <c r="D7453" i="1" s="1"/>
  <c r="F7453" i="1" s="1"/>
  <c r="E7454" i="1"/>
  <c r="D7454" i="1" s="1"/>
  <c r="F7454" i="1" s="1"/>
  <c r="E7455" i="1"/>
  <c r="D7455" i="1" s="1"/>
  <c r="F7455" i="1" s="1"/>
  <c r="E7456" i="1"/>
  <c r="D7456" i="1" s="1"/>
  <c r="F7456" i="1" s="1"/>
  <c r="E7457" i="1"/>
  <c r="D7457" i="1" s="1"/>
  <c r="F7457" i="1" s="1"/>
  <c r="E7458" i="1"/>
  <c r="D7458" i="1" s="1"/>
  <c r="F7458" i="1" s="1"/>
  <c r="E7459" i="1"/>
  <c r="D7459" i="1" s="1"/>
  <c r="F7459" i="1" s="1"/>
  <c r="E7460" i="1"/>
  <c r="D7460" i="1" s="1"/>
  <c r="F7460" i="1" s="1"/>
  <c r="E7461" i="1"/>
  <c r="D7461" i="1" s="1"/>
  <c r="F7461" i="1" s="1"/>
  <c r="E7462" i="1"/>
  <c r="D7462" i="1" s="1"/>
  <c r="F7462" i="1" s="1"/>
  <c r="E7463" i="1"/>
  <c r="D7463" i="1" s="1"/>
  <c r="F7463" i="1" s="1"/>
  <c r="E7464" i="1"/>
  <c r="D7464" i="1" s="1"/>
  <c r="F7464" i="1" s="1"/>
  <c r="E7465" i="1"/>
  <c r="D7465" i="1" s="1"/>
  <c r="F7465" i="1" s="1"/>
  <c r="E7466" i="1"/>
  <c r="D7466" i="1" s="1"/>
  <c r="F7466" i="1" s="1"/>
  <c r="E7467" i="1"/>
  <c r="D7467" i="1" s="1"/>
  <c r="F7467" i="1" s="1"/>
  <c r="E7468" i="1"/>
  <c r="D7468" i="1" s="1"/>
  <c r="F7468" i="1" s="1"/>
  <c r="E7469" i="1"/>
  <c r="D7469" i="1" s="1"/>
  <c r="F7469" i="1" s="1"/>
  <c r="E7470" i="1"/>
  <c r="D7470" i="1" s="1"/>
  <c r="F7470" i="1" s="1"/>
  <c r="E7471" i="1"/>
  <c r="D7471" i="1" s="1"/>
  <c r="F7471" i="1" s="1"/>
  <c r="E7472" i="1"/>
  <c r="D7472" i="1" s="1"/>
  <c r="F7472" i="1" s="1"/>
  <c r="E7473" i="1"/>
  <c r="D7473" i="1" s="1"/>
  <c r="F7473" i="1" s="1"/>
  <c r="E7474" i="1"/>
  <c r="D7474" i="1" s="1"/>
  <c r="F7474" i="1" s="1"/>
  <c r="E7475" i="1"/>
  <c r="D7475" i="1" s="1"/>
  <c r="F7475" i="1" s="1"/>
  <c r="E7476" i="1"/>
  <c r="D7476" i="1" s="1"/>
  <c r="F7476" i="1" s="1"/>
  <c r="E7477" i="1"/>
  <c r="D7477" i="1" s="1"/>
  <c r="F7477" i="1" s="1"/>
  <c r="E7478" i="1"/>
  <c r="D7478" i="1" s="1"/>
  <c r="F7478" i="1" s="1"/>
  <c r="E7479" i="1"/>
  <c r="D7479" i="1" s="1"/>
  <c r="F7479" i="1" s="1"/>
  <c r="E7480" i="1"/>
  <c r="D7480" i="1" s="1"/>
  <c r="F7480" i="1" s="1"/>
  <c r="E7481" i="1"/>
  <c r="D7481" i="1" s="1"/>
  <c r="F7481" i="1" s="1"/>
  <c r="E7482" i="1"/>
  <c r="D7482" i="1" s="1"/>
  <c r="F7482" i="1" s="1"/>
  <c r="E7483" i="1"/>
  <c r="D7483" i="1" s="1"/>
  <c r="F7483" i="1" s="1"/>
  <c r="E7484" i="1"/>
  <c r="D7484" i="1" s="1"/>
  <c r="F7484" i="1" s="1"/>
  <c r="E7485" i="1"/>
  <c r="D7485" i="1" s="1"/>
  <c r="F7485" i="1" s="1"/>
  <c r="E7486" i="1"/>
  <c r="D7486" i="1" s="1"/>
  <c r="F7486" i="1" s="1"/>
  <c r="E7487" i="1"/>
  <c r="D7487" i="1" s="1"/>
  <c r="F7487" i="1" s="1"/>
  <c r="E7488" i="1"/>
  <c r="D7488" i="1" s="1"/>
  <c r="F7488" i="1" s="1"/>
  <c r="E7489" i="1"/>
  <c r="D7489" i="1" s="1"/>
  <c r="F7489" i="1" s="1"/>
  <c r="E7490" i="1"/>
  <c r="D7490" i="1" s="1"/>
  <c r="F7490" i="1" s="1"/>
  <c r="E7491" i="1"/>
  <c r="D7491" i="1" s="1"/>
  <c r="F7491" i="1" s="1"/>
  <c r="E7492" i="1"/>
  <c r="D7492" i="1" s="1"/>
  <c r="F7492" i="1" s="1"/>
  <c r="E7493" i="1"/>
  <c r="D7493" i="1" s="1"/>
  <c r="F7493" i="1" s="1"/>
  <c r="E7494" i="1"/>
  <c r="D7494" i="1" s="1"/>
  <c r="F7494" i="1" s="1"/>
  <c r="E7495" i="1"/>
  <c r="D7495" i="1" s="1"/>
  <c r="F7495" i="1" s="1"/>
  <c r="E7496" i="1"/>
  <c r="D7496" i="1" s="1"/>
  <c r="F7496" i="1" s="1"/>
  <c r="E7497" i="1"/>
  <c r="D7497" i="1" s="1"/>
  <c r="F7497" i="1" s="1"/>
  <c r="E7498" i="1"/>
  <c r="D7498" i="1" s="1"/>
  <c r="F7498" i="1" s="1"/>
  <c r="E7499" i="1"/>
  <c r="D7499" i="1" s="1"/>
  <c r="F7499" i="1" s="1"/>
  <c r="E7500" i="1"/>
  <c r="D7500" i="1" s="1"/>
  <c r="F7500" i="1" s="1"/>
  <c r="E7501" i="1"/>
  <c r="D7501" i="1" s="1"/>
  <c r="F7501" i="1" s="1"/>
  <c r="E7502" i="1"/>
  <c r="D7502" i="1" s="1"/>
  <c r="F7502" i="1" s="1"/>
  <c r="E7503" i="1"/>
  <c r="D7503" i="1" s="1"/>
  <c r="F7503" i="1" s="1"/>
  <c r="E7504" i="1"/>
  <c r="D7504" i="1" s="1"/>
  <c r="F7504" i="1" s="1"/>
  <c r="E7505" i="1"/>
  <c r="D7505" i="1" s="1"/>
  <c r="F7505" i="1" s="1"/>
  <c r="E7506" i="1"/>
  <c r="D7506" i="1" s="1"/>
  <c r="F7506" i="1" s="1"/>
  <c r="E7507" i="1"/>
  <c r="D7507" i="1" s="1"/>
  <c r="F7507" i="1" s="1"/>
  <c r="E7508" i="1"/>
  <c r="D7508" i="1" s="1"/>
  <c r="F7508" i="1" s="1"/>
  <c r="E7509" i="1"/>
  <c r="D7509" i="1" s="1"/>
  <c r="F7509" i="1" s="1"/>
  <c r="E7510" i="1"/>
  <c r="D7510" i="1" s="1"/>
  <c r="F7510" i="1" s="1"/>
  <c r="E7511" i="1"/>
  <c r="D7511" i="1" s="1"/>
  <c r="F7511" i="1" s="1"/>
  <c r="E7512" i="1"/>
  <c r="D7512" i="1" s="1"/>
  <c r="F7512" i="1" s="1"/>
  <c r="E7513" i="1"/>
  <c r="D7513" i="1" s="1"/>
  <c r="F7513" i="1" s="1"/>
  <c r="E7514" i="1"/>
  <c r="D7514" i="1" s="1"/>
  <c r="F7514" i="1" s="1"/>
  <c r="E7515" i="1"/>
  <c r="D7515" i="1" s="1"/>
  <c r="F7515" i="1" s="1"/>
  <c r="E7516" i="1"/>
  <c r="D7516" i="1" s="1"/>
  <c r="F7516" i="1" s="1"/>
  <c r="E7517" i="1"/>
  <c r="D7517" i="1" s="1"/>
  <c r="F7517" i="1" s="1"/>
  <c r="E7518" i="1"/>
  <c r="D7518" i="1" s="1"/>
  <c r="F7518" i="1" s="1"/>
  <c r="E7519" i="1"/>
  <c r="D7519" i="1" s="1"/>
  <c r="F7519" i="1" s="1"/>
  <c r="E7520" i="1"/>
  <c r="D7520" i="1" s="1"/>
  <c r="F7520" i="1" s="1"/>
  <c r="E7521" i="1"/>
  <c r="D7521" i="1" s="1"/>
  <c r="F7521" i="1" s="1"/>
  <c r="E7522" i="1"/>
  <c r="D7522" i="1" s="1"/>
  <c r="F7522" i="1" s="1"/>
  <c r="E7523" i="1"/>
  <c r="D7523" i="1" s="1"/>
  <c r="F7523" i="1" s="1"/>
  <c r="E7524" i="1"/>
  <c r="D7524" i="1" s="1"/>
  <c r="F7524" i="1" s="1"/>
  <c r="E7525" i="1"/>
  <c r="D7525" i="1" s="1"/>
  <c r="F7525" i="1" s="1"/>
  <c r="E7526" i="1"/>
  <c r="D7526" i="1" s="1"/>
  <c r="F7526" i="1" s="1"/>
  <c r="E7527" i="1"/>
  <c r="D7527" i="1" s="1"/>
  <c r="F7527" i="1" s="1"/>
  <c r="E7528" i="1"/>
  <c r="D7528" i="1" s="1"/>
  <c r="F7528" i="1" s="1"/>
  <c r="E7529" i="1"/>
  <c r="D7529" i="1" s="1"/>
  <c r="F7529" i="1" s="1"/>
  <c r="E7530" i="1"/>
  <c r="D7530" i="1" s="1"/>
  <c r="F7530" i="1" s="1"/>
  <c r="E7531" i="1"/>
  <c r="D7531" i="1" s="1"/>
  <c r="F7531" i="1" s="1"/>
  <c r="E7532" i="1"/>
  <c r="D7532" i="1" s="1"/>
  <c r="F7532" i="1" s="1"/>
  <c r="E7533" i="1"/>
  <c r="D7533" i="1" s="1"/>
  <c r="F7533" i="1" s="1"/>
  <c r="E7534" i="1"/>
  <c r="D7534" i="1" s="1"/>
  <c r="F7534" i="1" s="1"/>
  <c r="E7535" i="1"/>
  <c r="D7535" i="1" s="1"/>
  <c r="F7535" i="1" s="1"/>
  <c r="E7536" i="1"/>
  <c r="D7536" i="1" s="1"/>
  <c r="F7536" i="1" s="1"/>
  <c r="E7537" i="1"/>
  <c r="D7537" i="1" s="1"/>
  <c r="F7537" i="1" s="1"/>
  <c r="E7538" i="1"/>
  <c r="D7538" i="1" s="1"/>
  <c r="F7538" i="1" s="1"/>
  <c r="E7539" i="1"/>
  <c r="D7539" i="1" s="1"/>
  <c r="F7539" i="1" s="1"/>
  <c r="E7540" i="1"/>
  <c r="D7540" i="1" s="1"/>
  <c r="F7540" i="1" s="1"/>
  <c r="E7541" i="1"/>
  <c r="D7541" i="1" s="1"/>
  <c r="F7541" i="1" s="1"/>
  <c r="E7542" i="1"/>
  <c r="D7542" i="1" s="1"/>
  <c r="F7542" i="1" s="1"/>
  <c r="E7543" i="1"/>
  <c r="D7543" i="1" s="1"/>
  <c r="F7543" i="1" s="1"/>
  <c r="E7544" i="1"/>
  <c r="D7544" i="1" s="1"/>
  <c r="F7544" i="1" s="1"/>
  <c r="E7545" i="1"/>
  <c r="D7545" i="1" s="1"/>
  <c r="F7545" i="1" s="1"/>
  <c r="E7546" i="1"/>
  <c r="D7546" i="1" s="1"/>
  <c r="F7546" i="1" s="1"/>
  <c r="E7547" i="1"/>
  <c r="D7547" i="1" s="1"/>
  <c r="F7547" i="1" s="1"/>
  <c r="E7548" i="1"/>
  <c r="D7548" i="1" s="1"/>
  <c r="F7548" i="1" s="1"/>
  <c r="E7549" i="1"/>
  <c r="D7549" i="1" s="1"/>
  <c r="F7549" i="1" s="1"/>
  <c r="E7550" i="1"/>
  <c r="D7550" i="1" s="1"/>
  <c r="F7550" i="1" s="1"/>
  <c r="E7551" i="1"/>
  <c r="D7551" i="1" s="1"/>
  <c r="F7551" i="1" s="1"/>
  <c r="E7552" i="1"/>
  <c r="D7552" i="1" s="1"/>
  <c r="F7552" i="1" s="1"/>
  <c r="E7553" i="1"/>
  <c r="D7553" i="1" s="1"/>
  <c r="F7553" i="1" s="1"/>
  <c r="E7554" i="1"/>
  <c r="D7554" i="1" s="1"/>
  <c r="F7554" i="1" s="1"/>
  <c r="E7555" i="1"/>
  <c r="D7555" i="1" s="1"/>
  <c r="F7555" i="1" s="1"/>
  <c r="E7556" i="1"/>
  <c r="D7556" i="1" s="1"/>
  <c r="F7556" i="1" s="1"/>
  <c r="E7557" i="1"/>
  <c r="D7557" i="1" s="1"/>
  <c r="F7557" i="1" s="1"/>
  <c r="E7558" i="1"/>
  <c r="D7558" i="1" s="1"/>
  <c r="F7558" i="1" s="1"/>
  <c r="E7559" i="1"/>
  <c r="D7559" i="1" s="1"/>
  <c r="F7559" i="1" s="1"/>
  <c r="E7560" i="1"/>
  <c r="D7560" i="1" s="1"/>
  <c r="F7560" i="1" s="1"/>
  <c r="E7561" i="1"/>
  <c r="D7561" i="1" s="1"/>
  <c r="F7561" i="1" s="1"/>
  <c r="E7562" i="1"/>
  <c r="D7562" i="1" s="1"/>
  <c r="F7562" i="1" s="1"/>
  <c r="E7563" i="1"/>
  <c r="D7563" i="1" s="1"/>
  <c r="F7563" i="1" s="1"/>
  <c r="E7564" i="1"/>
  <c r="D7564" i="1" s="1"/>
  <c r="F7564" i="1" s="1"/>
  <c r="E7565" i="1"/>
  <c r="D7565" i="1" s="1"/>
  <c r="F7565" i="1" s="1"/>
  <c r="E7566" i="1"/>
  <c r="D7566" i="1" s="1"/>
  <c r="F7566" i="1" s="1"/>
  <c r="E7567" i="1"/>
  <c r="D7567" i="1" s="1"/>
  <c r="F7567" i="1" s="1"/>
  <c r="E7568" i="1"/>
  <c r="D7568" i="1" s="1"/>
  <c r="F7568" i="1" s="1"/>
  <c r="E7569" i="1"/>
  <c r="D7569" i="1" s="1"/>
  <c r="F7569" i="1" s="1"/>
  <c r="E7570" i="1"/>
  <c r="D7570" i="1" s="1"/>
  <c r="F7570" i="1" s="1"/>
  <c r="E7571" i="1"/>
  <c r="D7571" i="1" s="1"/>
  <c r="F7571" i="1" s="1"/>
  <c r="E7572" i="1"/>
  <c r="D7572" i="1" s="1"/>
  <c r="F7572" i="1" s="1"/>
  <c r="E7573" i="1"/>
  <c r="D7573" i="1" s="1"/>
  <c r="F7573" i="1" s="1"/>
  <c r="E7574" i="1"/>
  <c r="D7574" i="1" s="1"/>
  <c r="F7574" i="1" s="1"/>
  <c r="E7575" i="1"/>
  <c r="D7575" i="1" s="1"/>
  <c r="F7575" i="1" s="1"/>
  <c r="E7576" i="1"/>
  <c r="D7576" i="1" s="1"/>
  <c r="F7576" i="1" s="1"/>
  <c r="E7577" i="1"/>
  <c r="D7577" i="1" s="1"/>
  <c r="F7577" i="1" s="1"/>
  <c r="E7578" i="1"/>
  <c r="D7578" i="1" s="1"/>
  <c r="F7578" i="1" s="1"/>
  <c r="E7579" i="1"/>
  <c r="D7579" i="1" s="1"/>
  <c r="F7579" i="1" s="1"/>
  <c r="E7580" i="1"/>
  <c r="D7580" i="1" s="1"/>
  <c r="F7580" i="1" s="1"/>
  <c r="E7581" i="1"/>
  <c r="D7581" i="1" s="1"/>
  <c r="F7581" i="1" s="1"/>
  <c r="E7582" i="1"/>
  <c r="D7582" i="1" s="1"/>
  <c r="F7582" i="1" s="1"/>
  <c r="E7583" i="1"/>
  <c r="D7583" i="1" s="1"/>
  <c r="F7583" i="1" s="1"/>
  <c r="E7584" i="1"/>
  <c r="D7584" i="1" s="1"/>
  <c r="F7584" i="1" s="1"/>
  <c r="E7585" i="1"/>
  <c r="D7585" i="1" s="1"/>
  <c r="F7585" i="1" s="1"/>
  <c r="E7586" i="1"/>
  <c r="D7586" i="1" s="1"/>
  <c r="F7586" i="1" s="1"/>
  <c r="E7587" i="1"/>
  <c r="D7587" i="1" s="1"/>
  <c r="F7587" i="1" s="1"/>
  <c r="E7588" i="1"/>
  <c r="D7588" i="1" s="1"/>
  <c r="F7588" i="1" s="1"/>
  <c r="E7589" i="1"/>
  <c r="D7589" i="1" s="1"/>
  <c r="F7589" i="1" s="1"/>
  <c r="E7590" i="1"/>
  <c r="D7590" i="1" s="1"/>
  <c r="F7590" i="1" s="1"/>
  <c r="E7591" i="1"/>
  <c r="D7591" i="1" s="1"/>
  <c r="F7591" i="1" s="1"/>
  <c r="E7592" i="1"/>
  <c r="D7592" i="1" s="1"/>
  <c r="F7592" i="1" s="1"/>
  <c r="E7593" i="1"/>
  <c r="D7593" i="1" s="1"/>
  <c r="F7593" i="1" s="1"/>
  <c r="E7594" i="1"/>
  <c r="D7594" i="1" s="1"/>
  <c r="F7594" i="1" s="1"/>
  <c r="E7595" i="1"/>
  <c r="D7595" i="1" s="1"/>
  <c r="F7595" i="1" s="1"/>
  <c r="E7596" i="1"/>
  <c r="D7596" i="1" s="1"/>
  <c r="F7596" i="1" s="1"/>
  <c r="E7597" i="1"/>
  <c r="D7597" i="1" s="1"/>
  <c r="F7597" i="1" s="1"/>
  <c r="E7598" i="1"/>
  <c r="D7598" i="1" s="1"/>
  <c r="F7598" i="1" s="1"/>
  <c r="E7599" i="1"/>
  <c r="D7599" i="1" s="1"/>
  <c r="F7599" i="1" s="1"/>
  <c r="E7600" i="1"/>
  <c r="D7600" i="1" s="1"/>
  <c r="F7600" i="1" s="1"/>
  <c r="E7601" i="1"/>
  <c r="D7601" i="1" s="1"/>
  <c r="F7601" i="1" s="1"/>
  <c r="E7602" i="1"/>
  <c r="D7602" i="1" s="1"/>
  <c r="F7602" i="1" s="1"/>
  <c r="E7603" i="1"/>
  <c r="D7603" i="1" s="1"/>
  <c r="F7603" i="1" s="1"/>
  <c r="E7604" i="1"/>
  <c r="D7604" i="1" s="1"/>
  <c r="F7604" i="1" s="1"/>
  <c r="E7605" i="1"/>
  <c r="D7605" i="1" s="1"/>
  <c r="F7605" i="1" s="1"/>
  <c r="E7606" i="1"/>
  <c r="D7606" i="1" s="1"/>
  <c r="F7606" i="1" s="1"/>
  <c r="E7607" i="1"/>
  <c r="D7607" i="1" s="1"/>
  <c r="F7607" i="1" s="1"/>
  <c r="E7608" i="1"/>
  <c r="D7608" i="1" s="1"/>
  <c r="F7608" i="1" s="1"/>
  <c r="E7609" i="1"/>
  <c r="D7609" i="1" s="1"/>
  <c r="F7609" i="1" s="1"/>
  <c r="E7610" i="1"/>
  <c r="D7610" i="1" s="1"/>
  <c r="F7610" i="1" s="1"/>
  <c r="E7611" i="1"/>
  <c r="D7611" i="1" s="1"/>
  <c r="F7611" i="1" s="1"/>
  <c r="E7612" i="1"/>
  <c r="D7612" i="1" s="1"/>
  <c r="F7612" i="1" s="1"/>
  <c r="E7613" i="1"/>
  <c r="D7613" i="1" s="1"/>
  <c r="F7613" i="1" s="1"/>
  <c r="E7614" i="1"/>
  <c r="D7614" i="1" s="1"/>
  <c r="F7614" i="1" s="1"/>
  <c r="E7615" i="1"/>
  <c r="D7615" i="1" s="1"/>
  <c r="F7615" i="1" s="1"/>
  <c r="E7616" i="1"/>
  <c r="D7616" i="1" s="1"/>
  <c r="F7616" i="1" s="1"/>
  <c r="E7617" i="1"/>
  <c r="D7617" i="1" s="1"/>
  <c r="F7617" i="1" s="1"/>
  <c r="E7618" i="1"/>
  <c r="D7618" i="1" s="1"/>
  <c r="F7618" i="1" s="1"/>
  <c r="E7619" i="1"/>
  <c r="D7619" i="1" s="1"/>
  <c r="F7619" i="1" s="1"/>
  <c r="E7620" i="1"/>
  <c r="D7620" i="1" s="1"/>
  <c r="F7620" i="1" s="1"/>
  <c r="E7621" i="1"/>
  <c r="D7621" i="1" s="1"/>
  <c r="F7621" i="1" s="1"/>
  <c r="E7622" i="1"/>
  <c r="D7622" i="1" s="1"/>
  <c r="F7622" i="1" s="1"/>
  <c r="E7623" i="1"/>
  <c r="D7623" i="1" s="1"/>
  <c r="F7623" i="1" s="1"/>
  <c r="E7624" i="1"/>
  <c r="D7624" i="1" s="1"/>
  <c r="F7624" i="1" s="1"/>
  <c r="E7625" i="1"/>
  <c r="D7625" i="1" s="1"/>
  <c r="F7625" i="1" s="1"/>
  <c r="E7626" i="1"/>
  <c r="D7626" i="1" s="1"/>
  <c r="F7626" i="1" s="1"/>
  <c r="E7627" i="1"/>
  <c r="D7627" i="1" s="1"/>
  <c r="F7627" i="1" s="1"/>
  <c r="E7628" i="1"/>
  <c r="D7628" i="1" s="1"/>
  <c r="F7628" i="1" s="1"/>
  <c r="E7629" i="1"/>
  <c r="D7629" i="1" s="1"/>
  <c r="F7629" i="1" s="1"/>
  <c r="E7630" i="1"/>
  <c r="D7630" i="1" s="1"/>
  <c r="F7630" i="1" s="1"/>
  <c r="E7631" i="1"/>
  <c r="D7631" i="1" s="1"/>
  <c r="F7631" i="1" s="1"/>
  <c r="E7632" i="1"/>
  <c r="D7632" i="1" s="1"/>
  <c r="F7632" i="1" s="1"/>
  <c r="E7633" i="1"/>
  <c r="D7633" i="1" s="1"/>
  <c r="F7633" i="1" s="1"/>
  <c r="E7634" i="1"/>
  <c r="D7634" i="1" s="1"/>
  <c r="F7634" i="1" s="1"/>
  <c r="E7635" i="1"/>
  <c r="D7635" i="1" s="1"/>
  <c r="F7635" i="1" s="1"/>
  <c r="E7636" i="1"/>
  <c r="D7636" i="1" s="1"/>
  <c r="F7636" i="1" s="1"/>
  <c r="E7637" i="1"/>
  <c r="D7637" i="1" s="1"/>
  <c r="F7637" i="1" s="1"/>
  <c r="E7638" i="1"/>
  <c r="D7638" i="1" s="1"/>
  <c r="F7638" i="1" s="1"/>
  <c r="E7639" i="1"/>
  <c r="D7639" i="1" s="1"/>
  <c r="F7639" i="1" s="1"/>
  <c r="E7640" i="1"/>
  <c r="D7640" i="1" s="1"/>
  <c r="F7640" i="1" s="1"/>
  <c r="E7641" i="1"/>
  <c r="D7641" i="1" s="1"/>
  <c r="F7641" i="1" s="1"/>
  <c r="E7642" i="1"/>
  <c r="D7642" i="1" s="1"/>
  <c r="F7642" i="1" s="1"/>
  <c r="E7643" i="1"/>
  <c r="D7643" i="1" s="1"/>
  <c r="F7643" i="1" s="1"/>
  <c r="E7644" i="1"/>
  <c r="D7644" i="1" s="1"/>
  <c r="F7644" i="1" s="1"/>
  <c r="E7645" i="1"/>
  <c r="D7645" i="1" s="1"/>
  <c r="F7645" i="1" s="1"/>
  <c r="E7646" i="1"/>
  <c r="D7646" i="1" s="1"/>
  <c r="F7646" i="1" s="1"/>
  <c r="E7647" i="1"/>
  <c r="D7647" i="1" s="1"/>
  <c r="F7647" i="1" s="1"/>
  <c r="E7648" i="1"/>
  <c r="D7648" i="1" s="1"/>
  <c r="F7648" i="1" s="1"/>
  <c r="E7649" i="1"/>
  <c r="D7649" i="1" s="1"/>
  <c r="F7649" i="1" s="1"/>
  <c r="E7650" i="1"/>
  <c r="D7650" i="1" s="1"/>
  <c r="F7650" i="1" s="1"/>
  <c r="E7651" i="1"/>
  <c r="D7651" i="1" s="1"/>
  <c r="F7651" i="1" s="1"/>
  <c r="E7652" i="1"/>
  <c r="D7652" i="1" s="1"/>
  <c r="F7652" i="1" s="1"/>
  <c r="E7653" i="1"/>
  <c r="D7653" i="1" s="1"/>
  <c r="F7653" i="1" s="1"/>
  <c r="E7654" i="1"/>
  <c r="D7654" i="1" s="1"/>
  <c r="F7654" i="1" s="1"/>
  <c r="E7655" i="1"/>
  <c r="D7655" i="1" s="1"/>
  <c r="F7655" i="1" s="1"/>
  <c r="E7656" i="1"/>
  <c r="D7656" i="1" s="1"/>
  <c r="F7656" i="1" s="1"/>
  <c r="E7657" i="1"/>
  <c r="D7657" i="1" s="1"/>
  <c r="F7657" i="1" s="1"/>
  <c r="E7658" i="1"/>
  <c r="D7658" i="1" s="1"/>
  <c r="F7658" i="1" s="1"/>
  <c r="E7659" i="1"/>
  <c r="D7659" i="1" s="1"/>
  <c r="F7659" i="1" s="1"/>
  <c r="E7660" i="1"/>
  <c r="D7660" i="1" s="1"/>
  <c r="F7660" i="1" s="1"/>
  <c r="E7661" i="1"/>
  <c r="D7661" i="1" s="1"/>
  <c r="F7661" i="1" s="1"/>
  <c r="E7662" i="1"/>
  <c r="D7662" i="1" s="1"/>
  <c r="F7662" i="1" s="1"/>
  <c r="E7663" i="1"/>
  <c r="D7663" i="1" s="1"/>
  <c r="F7663" i="1" s="1"/>
  <c r="E7664" i="1"/>
  <c r="D7664" i="1" s="1"/>
  <c r="F7664" i="1" s="1"/>
  <c r="E7665" i="1"/>
  <c r="D7665" i="1" s="1"/>
  <c r="F7665" i="1" s="1"/>
  <c r="E7666" i="1"/>
  <c r="D7666" i="1" s="1"/>
  <c r="F7666" i="1" s="1"/>
  <c r="E7667" i="1"/>
  <c r="D7667" i="1" s="1"/>
  <c r="F7667" i="1" s="1"/>
  <c r="E7668" i="1"/>
  <c r="D7668" i="1" s="1"/>
  <c r="F7668" i="1" s="1"/>
  <c r="E7669" i="1"/>
  <c r="D7669" i="1" s="1"/>
  <c r="F7669" i="1" s="1"/>
  <c r="E7670" i="1"/>
  <c r="D7670" i="1" s="1"/>
  <c r="F7670" i="1" s="1"/>
  <c r="E7671" i="1"/>
  <c r="D7671" i="1" s="1"/>
  <c r="F7671" i="1" s="1"/>
  <c r="E7672" i="1"/>
  <c r="D7672" i="1" s="1"/>
  <c r="F7672" i="1" s="1"/>
  <c r="E7673" i="1"/>
  <c r="D7673" i="1" s="1"/>
  <c r="F7673" i="1" s="1"/>
  <c r="E7674" i="1"/>
  <c r="D7674" i="1" s="1"/>
  <c r="F7674" i="1" s="1"/>
  <c r="E7675" i="1"/>
  <c r="D7675" i="1" s="1"/>
  <c r="F7675" i="1" s="1"/>
  <c r="E7676" i="1"/>
  <c r="D7676" i="1" s="1"/>
  <c r="F7676" i="1" s="1"/>
  <c r="E7677" i="1"/>
  <c r="D7677" i="1" s="1"/>
  <c r="F7677" i="1" s="1"/>
  <c r="E7678" i="1"/>
  <c r="D7678" i="1" s="1"/>
  <c r="F7678" i="1" s="1"/>
  <c r="E7679" i="1"/>
  <c r="D7679" i="1" s="1"/>
  <c r="F7679" i="1" s="1"/>
  <c r="E7680" i="1"/>
  <c r="D7680" i="1" s="1"/>
  <c r="F7680" i="1" s="1"/>
  <c r="E7681" i="1"/>
  <c r="D7681" i="1" s="1"/>
  <c r="F7681" i="1" s="1"/>
  <c r="E7682" i="1"/>
  <c r="D7682" i="1" s="1"/>
  <c r="F7682" i="1" s="1"/>
  <c r="E7683" i="1"/>
  <c r="D7683" i="1" s="1"/>
  <c r="F7683" i="1" s="1"/>
  <c r="E7684" i="1"/>
  <c r="D7684" i="1" s="1"/>
  <c r="F7684" i="1" s="1"/>
  <c r="E7685" i="1"/>
  <c r="D7685" i="1" s="1"/>
  <c r="F7685" i="1" s="1"/>
  <c r="E7686" i="1"/>
  <c r="D7686" i="1" s="1"/>
  <c r="F7686" i="1" s="1"/>
  <c r="E7687" i="1"/>
  <c r="D7687" i="1" s="1"/>
  <c r="F7687" i="1" s="1"/>
  <c r="E7688" i="1"/>
  <c r="D7688" i="1" s="1"/>
  <c r="F7688" i="1" s="1"/>
  <c r="E7689" i="1"/>
  <c r="D7689" i="1" s="1"/>
  <c r="F7689" i="1" s="1"/>
  <c r="E7690" i="1"/>
  <c r="D7690" i="1" s="1"/>
  <c r="F7690" i="1" s="1"/>
  <c r="E7691" i="1"/>
  <c r="D7691" i="1" s="1"/>
  <c r="F7691" i="1" s="1"/>
  <c r="E7692" i="1"/>
  <c r="D7692" i="1" s="1"/>
  <c r="F7692" i="1" s="1"/>
  <c r="E7693" i="1"/>
  <c r="D7693" i="1" s="1"/>
  <c r="F7693" i="1" s="1"/>
  <c r="E7694" i="1"/>
  <c r="D7694" i="1" s="1"/>
  <c r="F7694" i="1" s="1"/>
  <c r="E7695" i="1"/>
  <c r="D7695" i="1" s="1"/>
  <c r="F7695" i="1" s="1"/>
  <c r="E7696" i="1"/>
  <c r="D7696" i="1" s="1"/>
  <c r="F7696" i="1" s="1"/>
  <c r="E7697" i="1"/>
  <c r="D7697" i="1" s="1"/>
  <c r="F7697" i="1" s="1"/>
  <c r="E7698" i="1"/>
  <c r="D7698" i="1" s="1"/>
  <c r="F7698" i="1" s="1"/>
  <c r="E7699" i="1"/>
  <c r="D7699" i="1" s="1"/>
  <c r="F7699" i="1" s="1"/>
  <c r="E7700" i="1"/>
  <c r="D7700" i="1" s="1"/>
  <c r="F7700" i="1" s="1"/>
  <c r="E7701" i="1"/>
  <c r="D7701" i="1" s="1"/>
  <c r="F7701" i="1" s="1"/>
  <c r="E7702" i="1"/>
  <c r="D7702" i="1" s="1"/>
  <c r="F7702" i="1" s="1"/>
  <c r="E7703" i="1"/>
  <c r="D7703" i="1" s="1"/>
  <c r="F7703" i="1" s="1"/>
  <c r="E7704" i="1"/>
  <c r="D7704" i="1" s="1"/>
  <c r="F7704" i="1" s="1"/>
  <c r="E7705" i="1"/>
  <c r="D7705" i="1" s="1"/>
  <c r="F7705" i="1" s="1"/>
  <c r="E7706" i="1"/>
  <c r="D7706" i="1" s="1"/>
  <c r="F7706" i="1" s="1"/>
  <c r="E7707" i="1"/>
  <c r="D7707" i="1" s="1"/>
  <c r="F7707" i="1" s="1"/>
  <c r="E7708" i="1"/>
  <c r="D7708" i="1" s="1"/>
  <c r="F7708" i="1" s="1"/>
  <c r="E7709" i="1"/>
  <c r="D7709" i="1" s="1"/>
  <c r="F7709" i="1" s="1"/>
  <c r="E7710" i="1"/>
  <c r="D7710" i="1" s="1"/>
  <c r="F7710" i="1" s="1"/>
  <c r="E7711" i="1"/>
  <c r="D7711" i="1" s="1"/>
  <c r="F7711" i="1" s="1"/>
  <c r="E7712" i="1"/>
  <c r="D7712" i="1" s="1"/>
  <c r="F7712" i="1" s="1"/>
  <c r="E7713" i="1"/>
  <c r="D7713" i="1" s="1"/>
  <c r="F7713" i="1" s="1"/>
  <c r="E7714" i="1"/>
  <c r="D7714" i="1" s="1"/>
  <c r="F7714" i="1" s="1"/>
  <c r="E7715" i="1"/>
  <c r="D7715" i="1" s="1"/>
  <c r="F7715" i="1" s="1"/>
  <c r="E7716" i="1"/>
  <c r="D7716" i="1" s="1"/>
  <c r="F7716" i="1" s="1"/>
  <c r="E7717" i="1"/>
  <c r="D7717" i="1" s="1"/>
  <c r="F7717" i="1" s="1"/>
  <c r="E7718" i="1"/>
  <c r="D7718" i="1" s="1"/>
  <c r="F7718" i="1" s="1"/>
  <c r="E7719" i="1"/>
  <c r="D7719" i="1" s="1"/>
  <c r="F7719" i="1" s="1"/>
  <c r="E7720" i="1"/>
  <c r="D7720" i="1" s="1"/>
  <c r="F7720" i="1" s="1"/>
  <c r="E7721" i="1"/>
  <c r="D7721" i="1" s="1"/>
  <c r="F7721" i="1" s="1"/>
  <c r="E7722" i="1"/>
  <c r="D7722" i="1" s="1"/>
  <c r="F7722" i="1" s="1"/>
  <c r="E7723" i="1"/>
  <c r="D7723" i="1" s="1"/>
  <c r="F7723" i="1" s="1"/>
  <c r="E7724" i="1"/>
  <c r="D7724" i="1" s="1"/>
  <c r="F7724" i="1" s="1"/>
  <c r="E7725" i="1"/>
  <c r="D7725" i="1" s="1"/>
  <c r="F7725" i="1" s="1"/>
  <c r="E7726" i="1"/>
  <c r="D7726" i="1" s="1"/>
  <c r="F7726" i="1" s="1"/>
  <c r="E7727" i="1"/>
  <c r="D7727" i="1" s="1"/>
  <c r="F7727" i="1" s="1"/>
  <c r="E7728" i="1"/>
  <c r="D7728" i="1" s="1"/>
  <c r="F7728" i="1" s="1"/>
  <c r="E7729" i="1"/>
  <c r="D7729" i="1" s="1"/>
  <c r="F7729" i="1" s="1"/>
  <c r="E7730" i="1"/>
  <c r="D7730" i="1" s="1"/>
  <c r="F7730" i="1" s="1"/>
  <c r="E7731" i="1"/>
  <c r="D7731" i="1" s="1"/>
  <c r="F7731" i="1" s="1"/>
  <c r="E7732" i="1"/>
  <c r="D7732" i="1" s="1"/>
  <c r="F7732" i="1" s="1"/>
  <c r="E7733" i="1"/>
  <c r="D7733" i="1" s="1"/>
  <c r="F7733" i="1" s="1"/>
  <c r="E7734" i="1"/>
  <c r="D7734" i="1" s="1"/>
  <c r="F7734" i="1" s="1"/>
  <c r="E7735" i="1"/>
  <c r="D7735" i="1" s="1"/>
  <c r="F7735" i="1" s="1"/>
  <c r="E7736" i="1"/>
  <c r="D7736" i="1" s="1"/>
  <c r="F7736" i="1" s="1"/>
  <c r="E7737" i="1"/>
  <c r="D7737" i="1" s="1"/>
  <c r="F7737" i="1" s="1"/>
  <c r="E7738" i="1"/>
  <c r="D7738" i="1" s="1"/>
  <c r="F7738" i="1" s="1"/>
  <c r="E7739" i="1"/>
  <c r="D7739" i="1" s="1"/>
  <c r="F7739" i="1" s="1"/>
  <c r="E7740" i="1"/>
  <c r="D7740" i="1" s="1"/>
  <c r="F7740" i="1" s="1"/>
  <c r="E7741" i="1"/>
  <c r="D7741" i="1" s="1"/>
  <c r="F7741" i="1" s="1"/>
  <c r="E7742" i="1"/>
  <c r="D7742" i="1" s="1"/>
  <c r="F7742" i="1" s="1"/>
  <c r="E7743" i="1"/>
  <c r="D7743" i="1" s="1"/>
  <c r="F7743" i="1" s="1"/>
  <c r="E7744" i="1"/>
  <c r="D7744" i="1" s="1"/>
  <c r="F7744" i="1" s="1"/>
  <c r="E7745" i="1"/>
  <c r="D7745" i="1" s="1"/>
  <c r="F7745" i="1" s="1"/>
  <c r="E7746" i="1"/>
  <c r="D7746" i="1" s="1"/>
  <c r="F7746" i="1" s="1"/>
  <c r="E7747" i="1"/>
  <c r="D7747" i="1" s="1"/>
  <c r="F7747" i="1" s="1"/>
  <c r="E7748" i="1"/>
  <c r="D7748" i="1" s="1"/>
  <c r="F7748" i="1" s="1"/>
  <c r="E7749" i="1"/>
  <c r="D7749" i="1" s="1"/>
  <c r="F7749" i="1" s="1"/>
  <c r="E7750" i="1"/>
  <c r="D7750" i="1" s="1"/>
  <c r="F7750" i="1" s="1"/>
  <c r="E7751" i="1"/>
  <c r="D7751" i="1" s="1"/>
  <c r="F7751" i="1" s="1"/>
  <c r="E7752" i="1"/>
  <c r="D7752" i="1" s="1"/>
  <c r="F7752" i="1" s="1"/>
  <c r="E7753" i="1"/>
  <c r="D7753" i="1" s="1"/>
  <c r="F7753" i="1" s="1"/>
  <c r="E7754" i="1"/>
  <c r="D7754" i="1" s="1"/>
  <c r="F7754" i="1" s="1"/>
  <c r="E7755" i="1"/>
  <c r="D7755" i="1" s="1"/>
  <c r="F7755" i="1" s="1"/>
  <c r="E7756" i="1"/>
  <c r="D7756" i="1" s="1"/>
  <c r="F7756" i="1" s="1"/>
  <c r="E7757" i="1"/>
  <c r="D7757" i="1" s="1"/>
  <c r="F7757" i="1" s="1"/>
  <c r="E7758" i="1"/>
  <c r="D7758" i="1" s="1"/>
  <c r="F7758" i="1" s="1"/>
  <c r="E7759" i="1"/>
  <c r="D7759" i="1" s="1"/>
  <c r="F7759" i="1" s="1"/>
  <c r="E7760" i="1"/>
  <c r="D7760" i="1" s="1"/>
  <c r="F7760" i="1" s="1"/>
  <c r="E7761" i="1"/>
  <c r="D7761" i="1" s="1"/>
  <c r="F7761" i="1" s="1"/>
  <c r="E7762" i="1"/>
  <c r="D7762" i="1" s="1"/>
  <c r="F7762" i="1" s="1"/>
  <c r="E7763" i="1"/>
  <c r="D7763" i="1" s="1"/>
  <c r="F7763" i="1" s="1"/>
  <c r="E7764" i="1"/>
  <c r="D7764" i="1" s="1"/>
  <c r="F7764" i="1" s="1"/>
  <c r="E7765" i="1"/>
  <c r="D7765" i="1" s="1"/>
  <c r="F7765" i="1" s="1"/>
  <c r="E7766" i="1"/>
  <c r="D7766" i="1" s="1"/>
  <c r="F7766" i="1" s="1"/>
  <c r="E7767" i="1"/>
  <c r="D7767" i="1" s="1"/>
  <c r="F7767" i="1" s="1"/>
  <c r="E7768" i="1"/>
  <c r="D7768" i="1" s="1"/>
  <c r="F7768" i="1" s="1"/>
  <c r="E7769" i="1"/>
  <c r="D7769" i="1" s="1"/>
  <c r="F7769" i="1" s="1"/>
  <c r="E7770" i="1"/>
  <c r="D7770" i="1" s="1"/>
  <c r="F7770" i="1" s="1"/>
  <c r="E7771" i="1"/>
  <c r="D7771" i="1" s="1"/>
  <c r="F7771" i="1" s="1"/>
  <c r="E7772" i="1"/>
  <c r="D7772" i="1" s="1"/>
  <c r="F7772" i="1" s="1"/>
  <c r="E7773" i="1"/>
  <c r="D7773" i="1" s="1"/>
  <c r="F7773" i="1" s="1"/>
  <c r="E7774" i="1"/>
  <c r="D7774" i="1" s="1"/>
  <c r="F7774" i="1" s="1"/>
  <c r="E7775" i="1"/>
  <c r="D7775" i="1" s="1"/>
  <c r="F7775" i="1" s="1"/>
  <c r="E7776" i="1"/>
  <c r="D7776" i="1" s="1"/>
  <c r="F7776" i="1" s="1"/>
  <c r="E7777" i="1"/>
  <c r="D7777" i="1" s="1"/>
  <c r="F7777" i="1" s="1"/>
  <c r="E7778" i="1"/>
  <c r="D7778" i="1" s="1"/>
  <c r="F7778" i="1" s="1"/>
  <c r="E7779" i="1"/>
  <c r="D7779" i="1" s="1"/>
  <c r="F7779" i="1" s="1"/>
  <c r="E7780" i="1"/>
  <c r="D7780" i="1" s="1"/>
  <c r="F7780" i="1" s="1"/>
  <c r="E7781" i="1"/>
  <c r="D7781" i="1" s="1"/>
  <c r="F7781" i="1" s="1"/>
  <c r="E7782" i="1"/>
  <c r="D7782" i="1" s="1"/>
  <c r="F7782" i="1" s="1"/>
  <c r="E7783" i="1"/>
  <c r="D7783" i="1" s="1"/>
  <c r="F7783" i="1" s="1"/>
  <c r="E7784" i="1"/>
  <c r="D7784" i="1" s="1"/>
  <c r="F7784" i="1" s="1"/>
  <c r="E7785" i="1"/>
  <c r="D7785" i="1" s="1"/>
  <c r="F7785" i="1" s="1"/>
  <c r="E7786" i="1"/>
  <c r="D7786" i="1" s="1"/>
  <c r="F7786" i="1" s="1"/>
  <c r="E7787" i="1"/>
  <c r="D7787" i="1" s="1"/>
  <c r="F7787" i="1" s="1"/>
  <c r="E7788" i="1"/>
  <c r="D7788" i="1" s="1"/>
  <c r="F7788" i="1" s="1"/>
  <c r="E7789" i="1"/>
  <c r="D7789" i="1" s="1"/>
  <c r="F7789" i="1" s="1"/>
  <c r="E7790" i="1"/>
  <c r="D7790" i="1" s="1"/>
  <c r="F7790" i="1" s="1"/>
  <c r="E7791" i="1"/>
  <c r="D7791" i="1" s="1"/>
  <c r="F7791" i="1" s="1"/>
  <c r="E7792" i="1"/>
  <c r="D7792" i="1" s="1"/>
  <c r="F7792" i="1" s="1"/>
  <c r="E7793" i="1"/>
  <c r="D7793" i="1" s="1"/>
  <c r="F7793" i="1" s="1"/>
  <c r="E7794" i="1"/>
  <c r="D7794" i="1" s="1"/>
  <c r="F7794" i="1" s="1"/>
  <c r="E7795" i="1"/>
  <c r="D7795" i="1" s="1"/>
  <c r="F7795" i="1" s="1"/>
  <c r="E7796" i="1"/>
  <c r="D7796" i="1" s="1"/>
  <c r="F7796" i="1" s="1"/>
  <c r="E7797" i="1"/>
  <c r="D7797" i="1" s="1"/>
  <c r="F7797" i="1" s="1"/>
  <c r="E7798" i="1"/>
  <c r="D7798" i="1" s="1"/>
  <c r="F7798" i="1" s="1"/>
  <c r="E7799" i="1"/>
  <c r="D7799" i="1" s="1"/>
  <c r="F7799" i="1" s="1"/>
  <c r="E7800" i="1"/>
  <c r="D7800" i="1" s="1"/>
  <c r="F7800" i="1" s="1"/>
  <c r="E7801" i="1"/>
  <c r="D7801" i="1" s="1"/>
  <c r="F7801" i="1" s="1"/>
  <c r="E7802" i="1"/>
  <c r="D7802" i="1" s="1"/>
  <c r="F7802" i="1" s="1"/>
  <c r="E7803" i="1"/>
  <c r="D7803" i="1" s="1"/>
  <c r="F7803" i="1" s="1"/>
  <c r="E7804" i="1"/>
  <c r="D7804" i="1" s="1"/>
  <c r="F7804" i="1" s="1"/>
  <c r="E7805" i="1"/>
  <c r="D7805" i="1" s="1"/>
  <c r="F7805" i="1" s="1"/>
  <c r="E7806" i="1"/>
  <c r="D7806" i="1" s="1"/>
  <c r="F7806" i="1" s="1"/>
  <c r="E7807" i="1"/>
  <c r="D7807" i="1" s="1"/>
  <c r="F7807" i="1" s="1"/>
  <c r="E7808" i="1"/>
  <c r="D7808" i="1" s="1"/>
  <c r="F7808" i="1" s="1"/>
  <c r="E7809" i="1"/>
  <c r="D7809" i="1" s="1"/>
  <c r="F7809" i="1" s="1"/>
  <c r="E7810" i="1"/>
  <c r="D7810" i="1" s="1"/>
  <c r="F7810" i="1" s="1"/>
  <c r="E7811" i="1"/>
  <c r="D7811" i="1" s="1"/>
  <c r="F7811" i="1" s="1"/>
  <c r="E7812" i="1"/>
  <c r="D7812" i="1" s="1"/>
  <c r="F7812" i="1" s="1"/>
  <c r="E7813" i="1"/>
  <c r="D7813" i="1" s="1"/>
  <c r="F7813" i="1" s="1"/>
  <c r="E7814" i="1"/>
  <c r="D7814" i="1" s="1"/>
  <c r="F7814" i="1" s="1"/>
  <c r="E7815" i="1"/>
  <c r="D7815" i="1" s="1"/>
  <c r="F7815" i="1" s="1"/>
  <c r="E7816" i="1"/>
  <c r="D7816" i="1" s="1"/>
  <c r="F7816" i="1" s="1"/>
  <c r="E7817" i="1"/>
  <c r="D7817" i="1" s="1"/>
  <c r="F7817" i="1" s="1"/>
  <c r="E7818" i="1"/>
  <c r="D7818" i="1" s="1"/>
  <c r="F7818" i="1" s="1"/>
  <c r="E7819" i="1"/>
  <c r="D7819" i="1" s="1"/>
  <c r="F7819" i="1" s="1"/>
  <c r="E7820" i="1"/>
  <c r="D7820" i="1" s="1"/>
  <c r="F7820" i="1" s="1"/>
  <c r="E7821" i="1"/>
  <c r="D7821" i="1" s="1"/>
  <c r="F7821" i="1" s="1"/>
  <c r="E7822" i="1"/>
  <c r="D7822" i="1" s="1"/>
  <c r="F7822" i="1" s="1"/>
  <c r="E7823" i="1"/>
  <c r="D7823" i="1" s="1"/>
  <c r="F7823" i="1" s="1"/>
  <c r="E7824" i="1"/>
  <c r="D7824" i="1" s="1"/>
  <c r="F7824" i="1" s="1"/>
  <c r="E7825" i="1"/>
  <c r="D7825" i="1" s="1"/>
  <c r="F7825" i="1" s="1"/>
  <c r="E7826" i="1"/>
  <c r="D7826" i="1" s="1"/>
  <c r="F7826" i="1" s="1"/>
  <c r="E7827" i="1"/>
  <c r="D7827" i="1" s="1"/>
  <c r="F7827" i="1" s="1"/>
  <c r="E7828" i="1"/>
  <c r="D7828" i="1" s="1"/>
  <c r="F7828" i="1" s="1"/>
  <c r="E7829" i="1"/>
  <c r="D7829" i="1" s="1"/>
  <c r="F7829" i="1" s="1"/>
  <c r="E7830" i="1"/>
  <c r="D7830" i="1" s="1"/>
  <c r="F7830" i="1" s="1"/>
  <c r="E7831" i="1"/>
  <c r="D7831" i="1" s="1"/>
  <c r="F7831" i="1" s="1"/>
  <c r="E7832" i="1"/>
  <c r="D7832" i="1" s="1"/>
  <c r="F7832" i="1" s="1"/>
  <c r="E7833" i="1"/>
  <c r="D7833" i="1" s="1"/>
  <c r="F7833" i="1" s="1"/>
  <c r="E7834" i="1"/>
  <c r="D7834" i="1" s="1"/>
  <c r="F7834" i="1" s="1"/>
  <c r="E7835" i="1"/>
  <c r="D7835" i="1" s="1"/>
  <c r="F7835" i="1" s="1"/>
  <c r="E7836" i="1"/>
  <c r="D7836" i="1" s="1"/>
  <c r="F7836" i="1" s="1"/>
  <c r="E7837" i="1"/>
  <c r="D7837" i="1" s="1"/>
  <c r="F7837" i="1" s="1"/>
  <c r="E7838" i="1"/>
  <c r="D7838" i="1" s="1"/>
  <c r="F7838" i="1" s="1"/>
  <c r="E7839" i="1"/>
  <c r="D7839" i="1" s="1"/>
  <c r="F7839" i="1" s="1"/>
  <c r="E7840" i="1"/>
  <c r="D7840" i="1" s="1"/>
  <c r="F7840" i="1" s="1"/>
  <c r="E7841" i="1"/>
  <c r="D7841" i="1" s="1"/>
  <c r="F7841" i="1" s="1"/>
  <c r="E7842" i="1"/>
  <c r="D7842" i="1" s="1"/>
  <c r="F7842" i="1" s="1"/>
  <c r="E7843" i="1"/>
  <c r="D7843" i="1" s="1"/>
  <c r="F7843" i="1" s="1"/>
  <c r="E7844" i="1"/>
  <c r="D7844" i="1" s="1"/>
  <c r="F7844" i="1" s="1"/>
  <c r="E7845" i="1"/>
  <c r="D7845" i="1" s="1"/>
  <c r="F7845" i="1" s="1"/>
  <c r="E7846" i="1"/>
  <c r="D7846" i="1" s="1"/>
  <c r="F7846" i="1" s="1"/>
  <c r="E7847" i="1"/>
  <c r="D7847" i="1" s="1"/>
  <c r="F7847" i="1" s="1"/>
  <c r="E7848" i="1"/>
  <c r="D7848" i="1" s="1"/>
  <c r="F7848" i="1" s="1"/>
  <c r="E7849" i="1"/>
  <c r="D7849" i="1" s="1"/>
  <c r="F7849" i="1" s="1"/>
  <c r="E7850" i="1"/>
  <c r="D7850" i="1" s="1"/>
  <c r="F7850" i="1" s="1"/>
  <c r="E7851" i="1"/>
  <c r="D7851" i="1" s="1"/>
  <c r="F7851" i="1" s="1"/>
  <c r="E7852" i="1"/>
  <c r="D7852" i="1" s="1"/>
  <c r="F7852" i="1" s="1"/>
  <c r="E7853" i="1"/>
  <c r="D7853" i="1" s="1"/>
  <c r="F7853" i="1" s="1"/>
  <c r="E7854" i="1"/>
  <c r="D7854" i="1" s="1"/>
  <c r="F7854" i="1" s="1"/>
  <c r="E7855" i="1"/>
  <c r="D7855" i="1" s="1"/>
  <c r="F7855" i="1" s="1"/>
  <c r="E7856" i="1"/>
  <c r="D7856" i="1" s="1"/>
  <c r="F7856" i="1" s="1"/>
  <c r="E7857" i="1"/>
  <c r="D7857" i="1" s="1"/>
  <c r="F7857" i="1" s="1"/>
  <c r="E7858" i="1"/>
  <c r="D7858" i="1" s="1"/>
  <c r="F7858" i="1" s="1"/>
  <c r="E7859" i="1"/>
  <c r="D7859" i="1" s="1"/>
  <c r="F7859" i="1" s="1"/>
  <c r="E7860" i="1"/>
  <c r="D7860" i="1" s="1"/>
  <c r="F7860" i="1" s="1"/>
  <c r="E7861" i="1"/>
  <c r="D7861" i="1" s="1"/>
  <c r="F7861" i="1" s="1"/>
  <c r="E7862" i="1"/>
  <c r="D7862" i="1" s="1"/>
  <c r="F7862" i="1" s="1"/>
  <c r="E7863" i="1"/>
  <c r="D7863" i="1" s="1"/>
  <c r="F7863" i="1" s="1"/>
  <c r="E7864" i="1"/>
  <c r="D7864" i="1" s="1"/>
  <c r="F7864" i="1" s="1"/>
  <c r="E7865" i="1"/>
  <c r="D7865" i="1" s="1"/>
  <c r="F7865" i="1" s="1"/>
  <c r="E7866" i="1"/>
  <c r="D7866" i="1" s="1"/>
  <c r="F7866" i="1" s="1"/>
  <c r="E7867" i="1"/>
  <c r="D7867" i="1" s="1"/>
  <c r="F7867" i="1" s="1"/>
  <c r="E7868" i="1"/>
  <c r="D7868" i="1" s="1"/>
  <c r="F7868" i="1" s="1"/>
  <c r="E7869" i="1"/>
  <c r="D7869" i="1" s="1"/>
  <c r="F7869" i="1" s="1"/>
  <c r="E7870" i="1"/>
  <c r="D7870" i="1" s="1"/>
  <c r="F7870" i="1" s="1"/>
  <c r="E7871" i="1"/>
  <c r="D7871" i="1" s="1"/>
  <c r="F7871" i="1" s="1"/>
  <c r="E7872" i="1"/>
  <c r="D7872" i="1" s="1"/>
  <c r="F7872" i="1" s="1"/>
  <c r="E7873" i="1"/>
  <c r="D7873" i="1" s="1"/>
  <c r="F7873" i="1" s="1"/>
  <c r="E7874" i="1"/>
  <c r="D7874" i="1" s="1"/>
  <c r="F7874" i="1" s="1"/>
  <c r="E7875" i="1"/>
  <c r="D7875" i="1" s="1"/>
  <c r="F7875" i="1" s="1"/>
  <c r="E7876" i="1"/>
  <c r="D7876" i="1" s="1"/>
  <c r="F7876" i="1" s="1"/>
  <c r="E7877" i="1"/>
  <c r="D7877" i="1" s="1"/>
  <c r="F7877" i="1" s="1"/>
  <c r="E7878" i="1"/>
  <c r="D7878" i="1" s="1"/>
  <c r="F7878" i="1" s="1"/>
  <c r="E7879" i="1"/>
  <c r="D7879" i="1" s="1"/>
  <c r="F7879" i="1" s="1"/>
  <c r="E7880" i="1"/>
  <c r="D7880" i="1" s="1"/>
  <c r="F7880" i="1" s="1"/>
  <c r="E7881" i="1"/>
  <c r="D7881" i="1" s="1"/>
  <c r="F7881" i="1" s="1"/>
  <c r="E7882" i="1"/>
  <c r="D7882" i="1" s="1"/>
  <c r="F7882" i="1" s="1"/>
  <c r="E7883" i="1"/>
  <c r="D7883" i="1" s="1"/>
  <c r="F7883" i="1" s="1"/>
  <c r="E7884" i="1"/>
  <c r="D7884" i="1" s="1"/>
  <c r="F7884" i="1" s="1"/>
  <c r="E7885" i="1"/>
  <c r="D7885" i="1" s="1"/>
  <c r="F7885" i="1" s="1"/>
  <c r="E7886" i="1"/>
  <c r="D7886" i="1" s="1"/>
  <c r="F7886" i="1" s="1"/>
  <c r="E7887" i="1"/>
  <c r="D7887" i="1" s="1"/>
  <c r="F7887" i="1" s="1"/>
  <c r="E7888" i="1"/>
  <c r="D7888" i="1" s="1"/>
  <c r="F7888" i="1" s="1"/>
  <c r="E7889" i="1"/>
  <c r="D7889" i="1" s="1"/>
  <c r="F7889" i="1" s="1"/>
  <c r="E7890" i="1"/>
  <c r="D7890" i="1" s="1"/>
  <c r="F7890" i="1" s="1"/>
  <c r="E7891" i="1"/>
  <c r="D7891" i="1" s="1"/>
  <c r="F7891" i="1" s="1"/>
  <c r="E7892" i="1"/>
  <c r="D7892" i="1" s="1"/>
  <c r="F7892" i="1" s="1"/>
  <c r="E7893" i="1"/>
  <c r="D7893" i="1" s="1"/>
  <c r="F7893" i="1" s="1"/>
  <c r="E7894" i="1"/>
  <c r="D7894" i="1" s="1"/>
  <c r="F7894" i="1" s="1"/>
  <c r="E7895" i="1"/>
  <c r="D7895" i="1" s="1"/>
  <c r="F7895" i="1" s="1"/>
  <c r="E7896" i="1"/>
  <c r="D7896" i="1" s="1"/>
  <c r="F7896" i="1" s="1"/>
  <c r="E7897" i="1"/>
  <c r="D7897" i="1" s="1"/>
  <c r="F7897" i="1" s="1"/>
  <c r="E7898" i="1"/>
  <c r="D7898" i="1" s="1"/>
  <c r="F7898" i="1" s="1"/>
  <c r="E7899" i="1"/>
  <c r="D7899" i="1" s="1"/>
  <c r="F7899" i="1" s="1"/>
  <c r="E7900" i="1"/>
  <c r="D7900" i="1" s="1"/>
  <c r="F7900" i="1" s="1"/>
  <c r="E7901" i="1"/>
  <c r="D7901" i="1" s="1"/>
  <c r="F7901" i="1" s="1"/>
  <c r="E7902" i="1"/>
  <c r="D7902" i="1" s="1"/>
  <c r="F7902" i="1" s="1"/>
  <c r="E7903" i="1"/>
  <c r="D7903" i="1" s="1"/>
  <c r="F7903" i="1" s="1"/>
  <c r="E7904" i="1"/>
  <c r="D7904" i="1" s="1"/>
  <c r="F7904" i="1" s="1"/>
  <c r="E7905" i="1"/>
  <c r="D7905" i="1" s="1"/>
  <c r="F7905" i="1" s="1"/>
  <c r="E7906" i="1"/>
  <c r="D7906" i="1" s="1"/>
  <c r="F7906" i="1" s="1"/>
  <c r="E7907" i="1"/>
  <c r="D7907" i="1" s="1"/>
  <c r="F7907" i="1" s="1"/>
  <c r="E7908" i="1"/>
  <c r="D7908" i="1" s="1"/>
  <c r="F7908" i="1" s="1"/>
  <c r="E7909" i="1"/>
  <c r="D7909" i="1" s="1"/>
  <c r="F7909" i="1" s="1"/>
  <c r="E7910" i="1"/>
  <c r="D7910" i="1" s="1"/>
  <c r="F7910" i="1" s="1"/>
  <c r="E7911" i="1"/>
  <c r="D7911" i="1" s="1"/>
  <c r="F7911" i="1" s="1"/>
  <c r="E7912" i="1"/>
  <c r="D7912" i="1" s="1"/>
  <c r="F7912" i="1" s="1"/>
  <c r="E7913" i="1"/>
  <c r="D7913" i="1" s="1"/>
  <c r="F7913" i="1" s="1"/>
  <c r="E7914" i="1"/>
  <c r="D7914" i="1" s="1"/>
  <c r="F7914" i="1" s="1"/>
  <c r="E7915" i="1"/>
  <c r="D7915" i="1" s="1"/>
  <c r="F7915" i="1" s="1"/>
  <c r="E7916" i="1"/>
  <c r="D7916" i="1" s="1"/>
  <c r="F7916" i="1" s="1"/>
  <c r="E7917" i="1"/>
  <c r="D7917" i="1" s="1"/>
  <c r="F7917" i="1" s="1"/>
  <c r="E7918" i="1"/>
  <c r="D7918" i="1" s="1"/>
  <c r="F7918" i="1" s="1"/>
  <c r="E7919" i="1"/>
  <c r="D7919" i="1" s="1"/>
  <c r="F7919" i="1" s="1"/>
  <c r="E7920" i="1"/>
  <c r="D7920" i="1" s="1"/>
  <c r="F7920" i="1" s="1"/>
  <c r="E7921" i="1"/>
  <c r="D7921" i="1" s="1"/>
  <c r="F7921" i="1" s="1"/>
  <c r="E7922" i="1"/>
  <c r="D7922" i="1" s="1"/>
  <c r="F7922" i="1" s="1"/>
  <c r="E7923" i="1"/>
  <c r="D7923" i="1" s="1"/>
  <c r="F7923" i="1" s="1"/>
  <c r="E7924" i="1"/>
  <c r="D7924" i="1" s="1"/>
  <c r="F7924" i="1" s="1"/>
  <c r="E7925" i="1"/>
  <c r="D7925" i="1" s="1"/>
  <c r="F7925" i="1" s="1"/>
  <c r="E7926" i="1"/>
  <c r="D7926" i="1" s="1"/>
  <c r="F7926" i="1" s="1"/>
  <c r="E7927" i="1"/>
  <c r="D7927" i="1" s="1"/>
  <c r="F7927" i="1" s="1"/>
  <c r="E7928" i="1"/>
  <c r="D7928" i="1" s="1"/>
  <c r="F7928" i="1" s="1"/>
  <c r="E7929" i="1"/>
  <c r="D7929" i="1" s="1"/>
  <c r="F7929" i="1" s="1"/>
  <c r="E7930" i="1"/>
  <c r="D7930" i="1" s="1"/>
  <c r="F7930" i="1" s="1"/>
  <c r="E7931" i="1"/>
  <c r="D7931" i="1" s="1"/>
  <c r="F7931" i="1" s="1"/>
  <c r="E7932" i="1"/>
  <c r="D7932" i="1" s="1"/>
  <c r="F7932" i="1" s="1"/>
  <c r="E7933" i="1"/>
  <c r="D7933" i="1" s="1"/>
  <c r="F7933" i="1" s="1"/>
  <c r="E7934" i="1"/>
  <c r="D7934" i="1" s="1"/>
  <c r="F7934" i="1" s="1"/>
  <c r="E7935" i="1"/>
  <c r="D7935" i="1" s="1"/>
  <c r="F7935" i="1" s="1"/>
  <c r="E7936" i="1"/>
  <c r="D7936" i="1" s="1"/>
  <c r="F7936" i="1" s="1"/>
  <c r="E7937" i="1"/>
  <c r="D7937" i="1" s="1"/>
  <c r="F7937" i="1" s="1"/>
  <c r="E7938" i="1"/>
  <c r="D7938" i="1" s="1"/>
  <c r="F7938" i="1" s="1"/>
  <c r="E7939" i="1"/>
  <c r="D7939" i="1" s="1"/>
  <c r="F7939" i="1" s="1"/>
  <c r="E7940" i="1"/>
  <c r="D7940" i="1" s="1"/>
  <c r="F7940" i="1" s="1"/>
  <c r="E7941" i="1"/>
  <c r="D7941" i="1" s="1"/>
  <c r="F7941" i="1" s="1"/>
  <c r="E7942" i="1"/>
  <c r="D7942" i="1" s="1"/>
  <c r="F7942" i="1" s="1"/>
  <c r="E7943" i="1"/>
  <c r="D7943" i="1" s="1"/>
  <c r="F7943" i="1" s="1"/>
  <c r="E7944" i="1"/>
  <c r="D7944" i="1" s="1"/>
  <c r="F7944" i="1" s="1"/>
  <c r="E7945" i="1"/>
  <c r="D7945" i="1" s="1"/>
  <c r="F7945" i="1" s="1"/>
  <c r="E7946" i="1"/>
  <c r="D7946" i="1" s="1"/>
  <c r="F7946" i="1" s="1"/>
  <c r="E7947" i="1"/>
  <c r="D7947" i="1" s="1"/>
  <c r="F7947" i="1" s="1"/>
  <c r="E7948" i="1"/>
  <c r="D7948" i="1" s="1"/>
  <c r="F7948" i="1" s="1"/>
  <c r="E7949" i="1"/>
  <c r="D7949" i="1" s="1"/>
  <c r="F7949" i="1" s="1"/>
  <c r="E7950" i="1"/>
  <c r="D7950" i="1" s="1"/>
  <c r="F7950" i="1" s="1"/>
  <c r="E7951" i="1"/>
  <c r="D7951" i="1" s="1"/>
  <c r="F7951" i="1" s="1"/>
  <c r="E7952" i="1"/>
  <c r="D7952" i="1" s="1"/>
  <c r="F7952" i="1" s="1"/>
  <c r="E7953" i="1"/>
  <c r="D7953" i="1" s="1"/>
  <c r="F7953" i="1" s="1"/>
  <c r="E7954" i="1"/>
  <c r="D7954" i="1" s="1"/>
  <c r="F7954" i="1" s="1"/>
  <c r="E7955" i="1"/>
  <c r="D7955" i="1" s="1"/>
  <c r="F7955" i="1" s="1"/>
  <c r="E7956" i="1"/>
  <c r="D7956" i="1" s="1"/>
  <c r="F7956" i="1" s="1"/>
  <c r="E7957" i="1"/>
  <c r="D7957" i="1" s="1"/>
  <c r="F7957" i="1" s="1"/>
  <c r="E7958" i="1"/>
  <c r="D7958" i="1" s="1"/>
  <c r="F7958" i="1" s="1"/>
  <c r="E7959" i="1"/>
  <c r="D7959" i="1" s="1"/>
  <c r="F7959" i="1" s="1"/>
  <c r="E7960" i="1"/>
  <c r="D7960" i="1" s="1"/>
  <c r="F7960" i="1" s="1"/>
  <c r="E7961" i="1"/>
  <c r="D7961" i="1" s="1"/>
  <c r="F7961" i="1" s="1"/>
  <c r="E7962" i="1"/>
  <c r="D7962" i="1" s="1"/>
  <c r="F7962" i="1" s="1"/>
  <c r="E7963" i="1"/>
  <c r="D7963" i="1" s="1"/>
  <c r="F7963" i="1" s="1"/>
  <c r="E7964" i="1"/>
  <c r="D7964" i="1" s="1"/>
  <c r="F7964" i="1" s="1"/>
  <c r="E7965" i="1"/>
  <c r="D7965" i="1" s="1"/>
  <c r="F7965" i="1" s="1"/>
  <c r="E7966" i="1"/>
  <c r="D7966" i="1" s="1"/>
  <c r="F7966" i="1" s="1"/>
  <c r="E7967" i="1"/>
  <c r="D7967" i="1" s="1"/>
  <c r="F7967" i="1" s="1"/>
  <c r="E7968" i="1"/>
  <c r="D7968" i="1" s="1"/>
  <c r="F7968" i="1" s="1"/>
  <c r="E7969" i="1"/>
  <c r="D7969" i="1" s="1"/>
  <c r="F7969" i="1" s="1"/>
  <c r="E7970" i="1"/>
  <c r="D7970" i="1" s="1"/>
  <c r="F7970" i="1" s="1"/>
  <c r="E7971" i="1"/>
  <c r="D7971" i="1" s="1"/>
  <c r="F7971" i="1" s="1"/>
  <c r="E7972" i="1"/>
  <c r="D7972" i="1" s="1"/>
  <c r="F7972" i="1" s="1"/>
  <c r="E7973" i="1"/>
  <c r="D7973" i="1" s="1"/>
  <c r="F7973" i="1" s="1"/>
  <c r="E7974" i="1"/>
  <c r="D7974" i="1" s="1"/>
  <c r="F7974" i="1" s="1"/>
  <c r="E7975" i="1"/>
  <c r="D7975" i="1" s="1"/>
  <c r="F7975" i="1" s="1"/>
  <c r="E7976" i="1"/>
  <c r="D7976" i="1" s="1"/>
  <c r="F7976" i="1" s="1"/>
  <c r="E7977" i="1"/>
  <c r="D7977" i="1" s="1"/>
  <c r="F7977" i="1" s="1"/>
  <c r="E7978" i="1"/>
  <c r="D7978" i="1" s="1"/>
  <c r="F7978" i="1" s="1"/>
  <c r="E7979" i="1"/>
  <c r="D7979" i="1" s="1"/>
  <c r="F7979" i="1" s="1"/>
  <c r="E7980" i="1"/>
  <c r="D7980" i="1" s="1"/>
  <c r="F7980" i="1" s="1"/>
  <c r="E7981" i="1"/>
  <c r="D7981" i="1" s="1"/>
  <c r="F7981" i="1" s="1"/>
  <c r="E7982" i="1"/>
  <c r="D7982" i="1" s="1"/>
  <c r="F7982" i="1" s="1"/>
  <c r="E7983" i="1"/>
  <c r="D7983" i="1" s="1"/>
  <c r="F7983" i="1" s="1"/>
  <c r="E7984" i="1"/>
  <c r="D7984" i="1" s="1"/>
  <c r="F7984" i="1" s="1"/>
  <c r="E7985" i="1"/>
  <c r="D7985" i="1" s="1"/>
  <c r="F7985" i="1" s="1"/>
  <c r="E7986" i="1"/>
  <c r="D7986" i="1" s="1"/>
  <c r="F7986" i="1" s="1"/>
  <c r="E7987" i="1"/>
  <c r="D7987" i="1" s="1"/>
  <c r="F7987" i="1" s="1"/>
  <c r="E7988" i="1"/>
  <c r="D7988" i="1" s="1"/>
  <c r="F7988" i="1" s="1"/>
  <c r="E7989" i="1"/>
  <c r="D7989" i="1" s="1"/>
  <c r="F7989" i="1" s="1"/>
  <c r="E7990" i="1"/>
  <c r="D7990" i="1" s="1"/>
  <c r="F7990" i="1" s="1"/>
  <c r="E7991" i="1"/>
  <c r="D7991" i="1" s="1"/>
  <c r="F7991" i="1" s="1"/>
  <c r="E7992" i="1"/>
  <c r="D7992" i="1" s="1"/>
  <c r="F7992" i="1" s="1"/>
  <c r="E7993" i="1"/>
  <c r="D7993" i="1" s="1"/>
  <c r="F7993" i="1" s="1"/>
  <c r="E7994" i="1"/>
  <c r="D7994" i="1" s="1"/>
  <c r="F7994" i="1" s="1"/>
  <c r="E7995" i="1"/>
  <c r="D7995" i="1" s="1"/>
  <c r="F7995" i="1" s="1"/>
  <c r="E7996" i="1"/>
  <c r="D7996" i="1" s="1"/>
  <c r="F7996" i="1" s="1"/>
  <c r="E7997" i="1"/>
  <c r="D7997" i="1" s="1"/>
  <c r="F7997" i="1" s="1"/>
  <c r="E7998" i="1"/>
  <c r="D7998" i="1" s="1"/>
  <c r="F7998" i="1" s="1"/>
  <c r="E7999" i="1"/>
  <c r="D7999" i="1" s="1"/>
  <c r="F7999" i="1" s="1"/>
  <c r="E8000" i="1"/>
  <c r="D8000" i="1" s="1"/>
  <c r="F8000" i="1" s="1"/>
  <c r="E8001" i="1"/>
  <c r="D8001" i="1" s="1"/>
  <c r="F8001" i="1" s="1"/>
  <c r="E8002" i="1"/>
  <c r="D8002" i="1" s="1"/>
  <c r="F8002" i="1" s="1"/>
  <c r="E8003" i="1"/>
  <c r="D8003" i="1" s="1"/>
  <c r="F8003" i="1" s="1"/>
  <c r="E8004" i="1"/>
  <c r="D8004" i="1" s="1"/>
  <c r="F8004" i="1" s="1"/>
  <c r="E8005" i="1"/>
  <c r="D8005" i="1" s="1"/>
  <c r="F8005" i="1" s="1"/>
  <c r="E8006" i="1"/>
  <c r="D8006" i="1" s="1"/>
  <c r="F8006" i="1" s="1"/>
  <c r="E8007" i="1"/>
  <c r="D8007" i="1" s="1"/>
  <c r="F8007" i="1" s="1"/>
  <c r="E8008" i="1"/>
  <c r="D8008" i="1" s="1"/>
  <c r="F8008" i="1" s="1"/>
  <c r="E8009" i="1"/>
  <c r="D8009" i="1" s="1"/>
  <c r="F8009" i="1" s="1"/>
  <c r="E8010" i="1"/>
  <c r="D8010" i="1" s="1"/>
  <c r="F8010" i="1" s="1"/>
  <c r="E8011" i="1"/>
  <c r="D8011" i="1" s="1"/>
  <c r="F8011" i="1" s="1"/>
  <c r="E8012" i="1"/>
  <c r="D8012" i="1" s="1"/>
  <c r="F8012" i="1" s="1"/>
  <c r="E8013" i="1"/>
  <c r="D8013" i="1" s="1"/>
  <c r="F8013" i="1" s="1"/>
  <c r="E8014" i="1"/>
  <c r="D8014" i="1" s="1"/>
  <c r="F8014" i="1" s="1"/>
  <c r="E8015" i="1"/>
  <c r="D8015" i="1" s="1"/>
  <c r="F8015" i="1" s="1"/>
  <c r="E8016" i="1"/>
  <c r="D8016" i="1" s="1"/>
  <c r="F8016" i="1" s="1"/>
  <c r="E8017" i="1"/>
  <c r="D8017" i="1" s="1"/>
  <c r="F8017" i="1" s="1"/>
  <c r="E8018" i="1"/>
  <c r="D8018" i="1" s="1"/>
  <c r="F8018" i="1" s="1"/>
  <c r="E8019" i="1"/>
  <c r="D8019" i="1" s="1"/>
  <c r="F8019" i="1" s="1"/>
  <c r="E8020" i="1"/>
  <c r="D8020" i="1" s="1"/>
  <c r="F8020" i="1" s="1"/>
  <c r="E8021" i="1"/>
  <c r="D8021" i="1" s="1"/>
  <c r="F8021" i="1" s="1"/>
  <c r="E8022" i="1"/>
  <c r="D8022" i="1" s="1"/>
  <c r="F8022" i="1" s="1"/>
  <c r="E8023" i="1"/>
  <c r="D8023" i="1" s="1"/>
  <c r="F8023" i="1" s="1"/>
  <c r="E8024" i="1"/>
  <c r="D8024" i="1" s="1"/>
  <c r="F8024" i="1" s="1"/>
  <c r="E8025" i="1"/>
  <c r="D8025" i="1" s="1"/>
  <c r="F8025" i="1" s="1"/>
  <c r="E8026" i="1"/>
  <c r="D8026" i="1" s="1"/>
  <c r="F8026" i="1" s="1"/>
  <c r="E8027" i="1"/>
  <c r="D8027" i="1" s="1"/>
  <c r="F8027" i="1" s="1"/>
  <c r="E8028" i="1"/>
  <c r="D8028" i="1" s="1"/>
  <c r="F8028" i="1" s="1"/>
  <c r="E8029" i="1"/>
  <c r="D8029" i="1" s="1"/>
  <c r="F8029" i="1" s="1"/>
  <c r="E8030" i="1"/>
  <c r="D8030" i="1" s="1"/>
  <c r="F8030" i="1" s="1"/>
  <c r="E8031" i="1"/>
  <c r="D8031" i="1" s="1"/>
  <c r="F8031" i="1" s="1"/>
  <c r="E8032" i="1"/>
  <c r="D8032" i="1" s="1"/>
  <c r="F8032" i="1" s="1"/>
  <c r="E8033" i="1"/>
  <c r="D8033" i="1" s="1"/>
  <c r="F8033" i="1" s="1"/>
  <c r="E8034" i="1"/>
  <c r="D8034" i="1" s="1"/>
  <c r="F8034" i="1" s="1"/>
  <c r="E8035" i="1"/>
  <c r="D8035" i="1" s="1"/>
  <c r="F8035" i="1" s="1"/>
  <c r="E8036" i="1"/>
  <c r="D8036" i="1" s="1"/>
  <c r="F8036" i="1" s="1"/>
  <c r="E8037" i="1"/>
  <c r="D8037" i="1" s="1"/>
  <c r="F8037" i="1" s="1"/>
  <c r="E8038" i="1"/>
  <c r="D8038" i="1" s="1"/>
  <c r="F8038" i="1" s="1"/>
  <c r="E8039" i="1"/>
  <c r="D8039" i="1" s="1"/>
  <c r="F8039" i="1" s="1"/>
  <c r="E8040" i="1"/>
  <c r="D8040" i="1" s="1"/>
  <c r="F8040" i="1" s="1"/>
  <c r="E8041" i="1"/>
  <c r="D8041" i="1" s="1"/>
  <c r="F8041" i="1" s="1"/>
  <c r="E8042" i="1"/>
  <c r="D8042" i="1" s="1"/>
  <c r="F8042" i="1" s="1"/>
  <c r="E8043" i="1"/>
  <c r="D8043" i="1" s="1"/>
  <c r="F8043" i="1" s="1"/>
  <c r="E8044" i="1"/>
  <c r="D8044" i="1" s="1"/>
  <c r="F8044" i="1" s="1"/>
  <c r="E8045" i="1"/>
  <c r="D8045" i="1" s="1"/>
  <c r="F8045" i="1" s="1"/>
  <c r="E8046" i="1"/>
  <c r="D8046" i="1" s="1"/>
  <c r="F8046" i="1" s="1"/>
  <c r="E8047" i="1"/>
  <c r="D8047" i="1" s="1"/>
  <c r="F8047" i="1" s="1"/>
  <c r="E8048" i="1"/>
  <c r="D8048" i="1" s="1"/>
  <c r="F8048" i="1" s="1"/>
  <c r="E8049" i="1"/>
  <c r="D8049" i="1" s="1"/>
  <c r="F8049" i="1" s="1"/>
  <c r="E8050" i="1"/>
  <c r="D8050" i="1" s="1"/>
  <c r="F8050" i="1" s="1"/>
  <c r="E8051" i="1"/>
  <c r="D8051" i="1" s="1"/>
  <c r="F8051" i="1" s="1"/>
  <c r="E8052" i="1"/>
  <c r="D8052" i="1" s="1"/>
  <c r="F8052" i="1" s="1"/>
  <c r="E8053" i="1"/>
  <c r="D8053" i="1" s="1"/>
  <c r="F8053" i="1" s="1"/>
  <c r="E8054" i="1"/>
  <c r="D8054" i="1" s="1"/>
  <c r="F8054" i="1" s="1"/>
  <c r="E8055" i="1"/>
  <c r="D8055" i="1" s="1"/>
  <c r="F8055" i="1" s="1"/>
  <c r="E8056" i="1"/>
  <c r="D8056" i="1" s="1"/>
  <c r="F8056" i="1" s="1"/>
  <c r="E8057" i="1"/>
  <c r="D8057" i="1" s="1"/>
  <c r="F8057" i="1" s="1"/>
  <c r="E8058" i="1"/>
  <c r="D8058" i="1" s="1"/>
  <c r="F8058" i="1" s="1"/>
  <c r="E8059" i="1"/>
  <c r="D8059" i="1" s="1"/>
  <c r="F8059" i="1" s="1"/>
  <c r="E8060" i="1"/>
  <c r="D8060" i="1" s="1"/>
  <c r="F8060" i="1" s="1"/>
  <c r="E8061" i="1"/>
  <c r="D8061" i="1" s="1"/>
  <c r="F8061" i="1" s="1"/>
  <c r="E8062" i="1"/>
  <c r="D8062" i="1" s="1"/>
  <c r="F8062" i="1" s="1"/>
  <c r="E8063" i="1"/>
  <c r="D8063" i="1" s="1"/>
  <c r="F8063" i="1" s="1"/>
  <c r="E8064" i="1"/>
  <c r="D8064" i="1" s="1"/>
  <c r="F8064" i="1" s="1"/>
  <c r="E8065" i="1"/>
  <c r="D8065" i="1" s="1"/>
  <c r="F8065" i="1" s="1"/>
  <c r="E8066" i="1"/>
  <c r="D8066" i="1" s="1"/>
  <c r="F8066" i="1" s="1"/>
  <c r="E8067" i="1"/>
  <c r="D8067" i="1" s="1"/>
  <c r="F8067" i="1" s="1"/>
  <c r="E8068" i="1"/>
  <c r="D8068" i="1" s="1"/>
  <c r="F8068" i="1" s="1"/>
  <c r="E8069" i="1"/>
  <c r="D8069" i="1" s="1"/>
  <c r="F8069" i="1" s="1"/>
  <c r="E8070" i="1"/>
  <c r="D8070" i="1" s="1"/>
  <c r="F8070" i="1" s="1"/>
  <c r="E8071" i="1"/>
  <c r="D8071" i="1" s="1"/>
  <c r="F8071" i="1" s="1"/>
  <c r="E8072" i="1"/>
  <c r="D8072" i="1" s="1"/>
  <c r="F8072" i="1" s="1"/>
  <c r="E8073" i="1"/>
  <c r="D8073" i="1" s="1"/>
  <c r="F8073" i="1" s="1"/>
  <c r="E8074" i="1"/>
  <c r="D8074" i="1" s="1"/>
  <c r="F8074" i="1" s="1"/>
  <c r="E8075" i="1"/>
  <c r="D8075" i="1" s="1"/>
  <c r="F8075" i="1" s="1"/>
  <c r="E8076" i="1"/>
  <c r="D8076" i="1" s="1"/>
  <c r="F8076" i="1" s="1"/>
  <c r="E8077" i="1"/>
  <c r="D8077" i="1" s="1"/>
  <c r="F8077" i="1" s="1"/>
  <c r="E8078" i="1"/>
  <c r="D8078" i="1" s="1"/>
  <c r="F8078" i="1" s="1"/>
  <c r="E8079" i="1"/>
  <c r="D8079" i="1" s="1"/>
  <c r="F8079" i="1" s="1"/>
  <c r="E8080" i="1"/>
  <c r="D8080" i="1" s="1"/>
  <c r="F8080" i="1" s="1"/>
  <c r="E8081" i="1"/>
  <c r="D8081" i="1" s="1"/>
  <c r="F8081" i="1" s="1"/>
  <c r="E8082" i="1"/>
  <c r="D8082" i="1" s="1"/>
  <c r="F8082" i="1" s="1"/>
  <c r="E8083" i="1"/>
  <c r="D8083" i="1" s="1"/>
  <c r="F8083" i="1" s="1"/>
  <c r="E8084" i="1"/>
  <c r="D8084" i="1" s="1"/>
  <c r="F8084" i="1" s="1"/>
  <c r="E8085" i="1"/>
  <c r="D8085" i="1" s="1"/>
  <c r="F8085" i="1" s="1"/>
  <c r="E8086" i="1"/>
  <c r="D8086" i="1" s="1"/>
  <c r="F8086" i="1" s="1"/>
  <c r="E8087" i="1"/>
  <c r="D8087" i="1" s="1"/>
  <c r="F8087" i="1" s="1"/>
  <c r="E8088" i="1"/>
  <c r="D8088" i="1" s="1"/>
  <c r="F8088" i="1" s="1"/>
  <c r="E8089" i="1"/>
  <c r="D8089" i="1" s="1"/>
  <c r="F8089" i="1" s="1"/>
  <c r="E8090" i="1"/>
  <c r="D8090" i="1" s="1"/>
  <c r="F8090" i="1" s="1"/>
  <c r="E8091" i="1"/>
  <c r="D8091" i="1" s="1"/>
  <c r="F8091" i="1" s="1"/>
  <c r="E8092" i="1"/>
  <c r="D8092" i="1" s="1"/>
  <c r="F8092" i="1" s="1"/>
  <c r="E8093" i="1"/>
  <c r="D8093" i="1" s="1"/>
  <c r="F8093" i="1" s="1"/>
  <c r="E8094" i="1"/>
  <c r="D8094" i="1" s="1"/>
  <c r="F8094" i="1" s="1"/>
  <c r="E8095" i="1"/>
  <c r="D8095" i="1" s="1"/>
  <c r="F8095" i="1" s="1"/>
  <c r="E8096" i="1"/>
  <c r="D8096" i="1" s="1"/>
  <c r="F8096" i="1" s="1"/>
  <c r="E8097" i="1"/>
  <c r="D8097" i="1" s="1"/>
  <c r="F8097" i="1" s="1"/>
  <c r="E8098" i="1"/>
  <c r="D8098" i="1" s="1"/>
  <c r="F8098" i="1" s="1"/>
  <c r="E8099" i="1"/>
  <c r="D8099" i="1" s="1"/>
  <c r="F8099" i="1" s="1"/>
  <c r="E8100" i="1"/>
  <c r="D8100" i="1" s="1"/>
  <c r="F8100" i="1" s="1"/>
  <c r="E8101" i="1"/>
  <c r="D8101" i="1" s="1"/>
  <c r="F8101" i="1" s="1"/>
  <c r="E8102" i="1"/>
  <c r="D8102" i="1" s="1"/>
  <c r="F8102" i="1" s="1"/>
  <c r="E8103" i="1"/>
  <c r="D8103" i="1" s="1"/>
  <c r="F8103" i="1" s="1"/>
  <c r="E8104" i="1"/>
  <c r="D8104" i="1" s="1"/>
  <c r="F8104" i="1" s="1"/>
  <c r="E8105" i="1"/>
  <c r="D8105" i="1" s="1"/>
  <c r="F8105" i="1" s="1"/>
  <c r="E8106" i="1"/>
  <c r="D8106" i="1" s="1"/>
  <c r="F8106" i="1" s="1"/>
  <c r="E8107" i="1"/>
  <c r="D8107" i="1" s="1"/>
  <c r="F8107" i="1" s="1"/>
  <c r="E8108" i="1"/>
  <c r="D8108" i="1" s="1"/>
  <c r="F8108" i="1" s="1"/>
  <c r="E8109" i="1"/>
  <c r="D8109" i="1" s="1"/>
  <c r="F8109" i="1" s="1"/>
  <c r="E8110" i="1"/>
  <c r="D8110" i="1" s="1"/>
  <c r="F8110" i="1" s="1"/>
  <c r="E8111" i="1"/>
  <c r="D8111" i="1" s="1"/>
  <c r="F8111" i="1" s="1"/>
  <c r="E8112" i="1"/>
  <c r="D8112" i="1" s="1"/>
  <c r="F8112" i="1" s="1"/>
  <c r="E8113" i="1"/>
  <c r="D8113" i="1" s="1"/>
  <c r="F8113" i="1" s="1"/>
  <c r="E8114" i="1"/>
  <c r="D8114" i="1" s="1"/>
  <c r="F8114" i="1" s="1"/>
  <c r="E8115" i="1"/>
  <c r="D8115" i="1" s="1"/>
  <c r="F8115" i="1" s="1"/>
  <c r="E8116" i="1"/>
  <c r="D8116" i="1" s="1"/>
  <c r="F8116" i="1" s="1"/>
  <c r="E8117" i="1"/>
  <c r="D8117" i="1" s="1"/>
  <c r="F8117" i="1" s="1"/>
  <c r="E8118" i="1"/>
  <c r="D8118" i="1" s="1"/>
  <c r="F8118" i="1" s="1"/>
  <c r="E8119" i="1"/>
  <c r="D8119" i="1" s="1"/>
  <c r="F8119" i="1" s="1"/>
  <c r="E8120" i="1"/>
  <c r="D8120" i="1" s="1"/>
  <c r="F8120" i="1" s="1"/>
  <c r="E8121" i="1"/>
  <c r="D8121" i="1" s="1"/>
  <c r="F8121" i="1" s="1"/>
  <c r="E8122" i="1"/>
  <c r="D8122" i="1" s="1"/>
  <c r="F8122" i="1" s="1"/>
  <c r="E8123" i="1"/>
  <c r="D8123" i="1" s="1"/>
  <c r="F8123" i="1" s="1"/>
  <c r="E8124" i="1"/>
  <c r="D8124" i="1" s="1"/>
  <c r="F8124" i="1" s="1"/>
  <c r="E8125" i="1"/>
  <c r="D8125" i="1" s="1"/>
  <c r="F8125" i="1" s="1"/>
  <c r="E8126" i="1"/>
  <c r="D8126" i="1" s="1"/>
  <c r="F8126" i="1" s="1"/>
  <c r="E8127" i="1"/>
  <c r="D8127" i="1" s="1"/>
  <c r="F8127" i="1" s="1"/>
  <c r="E8128" i="1"/>
  <c r="D8128" i="1" s="1"/>
  <c r="F8128" i="1" s="1"/>
  <c r="E8129" i="1"/>
  <c r="D8129" i="1" s="1"/>
  <c r="F8129" i="1" s="1"/>
  <c r="E8130" i="1"/>
  <c r="D8130" i="1" s="1"/>
  <c r="F8130" i="1" s="1"/>
  <c r="E8131" i="1"/>
  <c r="D8131" i="1" s="1"/>
  <c r="F8131" i="1" s="1"/>
  <c r="E8132" i="1"/>
  <c r="D8132" i="1" s="1"/>
  <c r="F8132" i="1" s="1"/>
  <c r="E8133" i="1"/>
  <c r="D8133" i="1" s="1"/>
  <c r="F8133" i="1" s="1"/>
  <c r="E8134" i="1"/>
  <c r="D8134" i="1" s="1"/>
  <c r="F8134" i="1" s="1"/>
  <c r="E8135" i="1"/>
  <c r="D8135" i="1" s="1"/>
  <c r="F8135" i="1" s="1"/>
  <c r="E8136" i="1"/>
  <c r="D8136" i="1" s="1"/>
  <c r="F8136" i="1" s="1"/>
  <c r="E8137" i="1"/>
  <c r="D8137" i="1" s="1"/>
  <c r="F8137" i="1" s="1"/>
  <c r="E8138" i="1"/>
  <c r="D8138" i="1" s="1"/>
  <c r="F8138" i="1" s="1"/>
  <c r="E8139" i="1"/>
  <c r="D8139" i="1" s="1"/>
  <c r="F8139" i="1" s="1"/>
  <c r="E8140" i="1"/>
  <c r="D8140" i="1" s="1"/>
  <c r="F8140" i="1" s="1"/>
  <c r="E8141" i="1"/>
  <c r="D8141" i="1" s="1"/>
  <c r="F8141" i="1" s="1"/>
  <c r="E8142" i="1"/>
  <c r="D8142" i="1" s="1"/>
  <c r="F8142" i="1" s="1"/>
  <c r="E8143" i="1"/>
  <c r="D8143" i="1" s="1"/>
  <c r="F8143" i="1" s="1"/>
  <c r="E8144" i="1"/>
  <c r="D8144" i="1" s="1"/>
  <c r="F8144" i="1" s="1"/>
  <c r="E8145" i="1"/>
  <c r="D8145" i="1" s="1"/>
  <c r="F8145" i="1" s="1"/>
  <c r="E8146" i="1"/>
  <c r="D8146" i="1" s="1"/>
  <c r="F8146" i="1" s="1"/>
  <c r="E8147" i="1"/>
  <c r="D8147" i="1" s="1"/>
  <c r="F8147" i="1" s="1"/>
  <c r="E8148" i="1"/>
  <c r="D8148" i="1" s="1"/>
  <c r="F8148" i="1" s="1"/>
  <c r="E8149" i="1"/>
  <c r="D8149" i="1" s="1"/>
  <c r="F8149" i="1" s="1"/>
  <c r="E8150" i="1"/>
  <c r="D8150" i="1" s="1"/>
  <c r="F8150" i="1" s="1"/>
  <c r="E8151" i="1"/>
  <c r="D8151" i="1" s="1"/>
  <c r="F8151" i="1" s="1"/>
  <c r="E8152" i="1"/>
  <c r="D8152" i="1" s="1"/>
  <c r="F8152" i="1" s="1"/>
  <c r="E8153" i="1"/>
  <c r="D8153" i="1" s="1"/>
  <c r="F8153" i="1" s="1"/>
  <c r="E8154" i="1"/>
  <c r="D8154" i="1" s="1"/>
  <c r="F8154" i="1" s="1"/>
  <c r="E8155" i="1"/>
  <c r="D8155" i="1" s="1"/>
  <c r="F8155" i="1" s="1"/>
  <c r="E8156" i="1"/>
  <c r="D8156" i="1" s="1"/>
  <c r="F8156" i="1" s="1"/>
  <c r="E8157" i="1"/>
  <c r="D8157" i="1" s="1"/>
  <c r="F8157" i="1" s="1"/>
  <c r="E8158" i="1"/>
  <c r="D8158" i="1" s="1"/>
  <c r="F8158" i="1" s="1"/>
  <c r="E8159" i="1"/>
  <c r="D8159" i="1" s="1"/>
  <c r="F8159" i="1" s="1"/>
  <c r="E8160" i="1"/>
  <c r="D8160" i="1" s="1"/>
  <c r="F8160" i="1" s="1"/>
  <c r="E8161" i="1"/>
  <c r="D8161" i="1" s="1"/>
  <c r="F8161" i="1" s="1"/>
  <c r="E8162" i="1"/>
  <c r="D8162" i="1" s="1"/>
  <c r="F8162" i="1" s="1"/>
  <c r="E8163" i="1"/>
  <c r="D8163" i="1" s="1"/>
  <c r="F8163" i="1" s="1"/>
  <c r="E8164" i="1"/>
  <c r="D8164" i="1" s="1"/>
  <c r="F8164" i="1" s="1"/>
  <c r="E8165" i="1"/>
  <c r="D8165" i="1" s="1"/>
  <c r="F8165" i="1" s="1"/>
  <c r="E8166" i="1"/>
  <c r="D8166" i="1" s="1"/>
  <c r="F8166" i="1" s="1"/>
  <c r="E8167" i="1"/>
  <c r="D8167" i="1" s="1"/>
  <c r="F8167" i="1" s="1"/>
  <c r="E8168" i="1"/>
  <c r="D8168" i="1" s="1"/>
  <c r="F8168" i="1" s="1"/>
  <c r="E8169" i="1"/>
  <c r="D8169" i="1" s="1"/>
  <c r="F8169" i="1" s="1"/>
  <c r="E8170" i="1"/>
  <c r="D8170" i="1" s="1"/>
  <c r="F8170" i="1" s="1"/>
  <c r="E8171" i="1"/>
  <c r="D8171" i="1" s="1"/>
  <c r="F8171" i="1" s="1"/>
  <c r="E8172" i="1"/>
  <c r="D8172" i="1" s="1"/>
  <c r="F8172" i="1" s="1"/>
  <c r="E8173" i="1"/>
  <c r="D8173" i="1" s="1"/>
  <c r="F8173" i="1" s="1"/>
  <c r="E8174" i="1"/>
  <c r="D8174" i="1" s="1"/>
  <c r="F8174" i="1" s="1"/>
  <c r="E8175" i="1"/>
  <c r="D8175" i="1" s="1"/>
  <c r="F8175" i="1" s="1"/>
  <c r="E8176" i="1"/>
  <c r="D8176" i="1" s="1"/>
  <c r="F8176" i="1" s="1"/>
  <c r="E8177" i="1"/>
  <c r="D8177" i="1" s="1"/>
  <c r="F8177" i="1" s="1"/>
  <c r="E8178" i="1"/>
  <c r="D8178" i="1" s="1"/>
  <c r="F8178" i="1" s="1"/>
  <c r="E8179" i="1"/>
  <c r="D8179" i="1" s="1"/>
  <c r="F8179" i="1" s="1"/>
  <c r="E8180" i="1"/>
  <c r="D8180" i="1" s="1"/>
  <c r="F8180" i="1" s="1"/>
  <c r="E8181" i="1"/>
  <c r="D8181" i="1" s="1"/>
  <c r="F8181" i="1" s="1"/>
  <c r="E8182" i="1"/>
  <c r="D8182" i="1" s="1"/>
  <c r="F8182" i="1" s="1"/>
  <c r="E8183" i="1"/>
  <c r="D8183" i="1" s="1"/>
  <c r="F8183" i="1" s="1"/>
  <c r="E8184" i="1"/>
  <c r="D8184" i="1" s="1"/>
  <c r="F8184" i="1" s="1"/>
  <c r="E8185" i="1"/>
  <c r="D8185" i="1" s="1"/>
  <c r="F8185" i="1" s="1"/>
  <c r="E8186" i="1"/>
  <c r="D8186" i="1" s="1"/>
  <c r="F8186" i="1" s="1"/>
  <c r="E8187" i="1"/>
  <c r="D8187" i="1" s="1"/>
  <c r="F8187" i="1" s="1"/>
  <c r="E8188" i="1"/>
  <c r="D8188" i="1" s="1"/>
  <c r="F8188" i="1" s="1"/>
  <c r="E8189" i="1"/>
  <c r="D8189" i="1" s="1"/>
  <c r="F8189" i="1" s="1"/>
  <c r="E8190" i="1"/>
  <c r="D8190" i="1" s="1"/>
  <c r="F8190" i="1" s="1"/>
  <c r="E8191" i="1"/>
  <c r="D8191" i="1" s="1"/>
  <c r="F8191" i="1" s="1"/>
  <c r="E8192" i="1"/>
  <c r="D8192" i="1" s="1"/>
  <c r="F8192" i="1" s="1"/>
  <c r="E8193" i="1"/>
  <c r="D8193" i="1" s="1"/>
  <c r="F8193" i="1" s="1"/>
  <c r="E8194" i="1"/>
  <c r="D8194" i="1" s="1"/>
  <c r="F8194" i="1" s="1"/>
  <c r="E8195" i="1"/>
  <c r="D8195" i="1" s="1"/>
  <c r="F8195" i="1" s="1"/>
  <c r="E8196" i="1"/>
  <c r="D8196" i="1" s="1"/>
  <c r="F8196" i="1" s="1"/>
  <c r="E8197" i="1"/>
  <c r="D8197" i="1" s="1"/>
  <c r="F8197" i="1" s="1"/>
  <c r="E8198" i="1"/>
  <c r="D8198" i="1" s="1"/>
  <c r="F8198" i="1" s="1"/>
  <c r="E8199" i="1"/>
  <c r="D8199" i="1" s="1"/>
  <c r="F8199" i="1" s="1"/>
  <c r="E8200" i="1"/>
  <c r="D8200" i="1" s="1"/>
  <c r="F8200" i="1" s="1"/>
  <c r="E8201" i="1"/>
  <c r="D8201" i="1" s="1"/>
  <c r="F8201" i="1" s="1"/>
  <c r="E8202" i="1"/>
  <c r="D8202" i="1" s="1"/>
  <c r="F8202" i="1" s="1"/>
  <c r="E8203" i="1"/>
  <c r="D8203" i="1" s="1"/>
  <c r="F8203" i="1" s="1"/>
  <c r="E8204" i="1"/>
  <c r="D8204" i="1" s="1"/>
  <c r="F8204" i="1" s="1"/>
  <c r="E8205" i="1"/>
  <c r="D8205" i="1" s="1"/>
  <c r="F8205" i="1" s="1"/>
  <c r="E8206" i="1"/>
  <c r="D8206" i="1" s="1"/>
  <c r="F8206" i="1" s="1"/>
  <c r="E8207" i="1"/>
  <c r="D8207" i="1" s="1"/>
  <c r="F8207" i="1" s="1"/>
  <c r="E8208" i="1"/>
  <c r="D8208" i="1" s="1"/>
  <c r="F8208" i="1" s="1"/>
  <c r="E8209" i="1"/>
  <c r="D8209" i="1" s="1"/>
  <c r="F8209" i="1" s="1"/>
  <c r="E8210" i="1"/>
  <c r="D8210" i="1" s="1"/>
  <c r="F8210" i="1" s="1"/>
  <c r="E8211" i="1"/>
  <c r="D8211" i="1" s="1"/>
  <c r="F8211" i="1" s="1"/>
  <c r="E8212" i="1"/>
  <c r="D8212" i="1" s="1"/>
  <c r="F8212" i="1" s="1"/>
  <c r="E8213" i="1"/>
  <c r="D8213" i="1" s="1"/>
  <c r="F8213" i="1" s="1"/>
  <c r="E8214" i="1"/>
  <c r="D8214" i="1" s="1"/>
  <c r="F8214" i="1" s="1"/>
  <c r="E8215" i="1"/>
  <c r="D8215" i="1" s="1"/>
  <c r="F8215" i="1" s="1"/>
  <c r="E8216" i="1"/>
  <c r="D8216" i="1" s="1"/>
  <c r="F8216" i="1" s="1"/>
  <c r="E8217" i="1"/>
  <c r="D8217" i="1" s="1"/>
  <c r="F8217" i="1" s="1"/>
  <c r="E8218" i="1"/>
  <c r="D8218" i="1" s="1"/>
  <c r="F8218" i="1" s="1"/>
  <c r="E8219" i="1"/>
  <c r="D8219" i="1" s="1"/>
  <c r="F8219" i="1" s="1"/>
  <c r="E8220" i="1"/>
  <c r="D8220" i="1" s="1"/>
  <c r="F8220" i="1" s="1"/>
  <c r="E8221" i="1"/>
  <c r="D8221" i="1" s="1"/>
  <c r="F8221" i="1" s="1"/>
  <c r="E8222" i="1"/>
  <c r="D8222" i="1" s="1"/>
  <c r="F8222" i="1" s="1"/>
  <c r="E8223" i="1"/>
  <c r="D8223" i="1" s="1"/>
  <c r="F8223" i="1" s="1"/>
  <c r="E8224" i="1"/>
  <c r="D8224" i="1" s="1"/>
  <c r="F8224" i="1" s="1"/>
  <c r="E8225" i="1"/>
  <c r="D8225" i="1" s="1"/>
  <c r="F8225" i="1" s="1"/>
  <c r="E8226" i="1"/>
  <c r="D8226" i="1" s="1"/>
  <c r="F8226" i="1" s="1"/>
  <c r="E8227" i="1"/>
  <c r="D8227" i="1" s="1"/>
  <c r="F8227" i="1" s="1"/>
  <c r="E8228" i="1"/>
  <c r="D8228" i="1" s="1"/>
  <c r="F8228" i="1" s="1"/>
  <c r="E8229" i="1"/>
  <c r="D8229" i="1" s="1"/>
  <c r="F8229" i="1" s="1"/>
  <c r="E8230" i="1"/>
  <c r="D8230" i="1" s="1"/>
  <c r="F8230" i="1" s="1"/>
  <c r="E8231" i="1"/>
  <c r="D8231" i="1" s="1"/>
  <c r="F8231" i="1" s="1"/>
  <c r="E8232" i="1"/>
  <c r="D8232" i="1" s="1"/>
  <c r="F8232" i="1" s="1"/>
  <c r="E8233" i="1"/>
  <c r="D8233" i="1" s="1"/>
  <c r="F8233" i="1" s="1"/>
  <c r="E8234" i="1"/>
  <c r="D8234" i="1" s="1"/>
  <c r="F8234" i="1" s="1"/>
  <c r="E8235" i="1"/>
  <c r="D8235" i="1" s="1"/>
  <c r="F8235" i="1" s="1"/>
  <c r="E8236" i="1"/>
  <c r="D8236" i="1" s="1"/>
  <c r="F8236" i="1" s="1"/>
  <c r="E8237" i="1"/>
  <c r="D8237" i="1" s="1"/>
  <c r="F8237" i="1" s="1"/>
  <c r="E8238" i="1"/>
  <c r="D8238" i="1" s="1"/>
  <c r="F8238" i="1" s="1"/>
  <c r="E8239" i="1"/>
  <c r="D8239" i="1" s="1"/>
  <c r="F8239" i="1" s="1"/>
  <c r="E8240" i="1"/>
  <c r="D8240" i="1" s="1"/>
  <c r="F8240" i="1" s="1"/>
  <c r="E8241" i="1"/>
  <c r="D8241" i="1" s="1"/>
  <c r="F8241" i="1" s="1"/>
  <c r="E8242" i="1"/>
  <c r="D8242" i="1" s="1"/>
  <c r="F8242" i="1" s="1"/>
  <c r="E8243" i="1"/>
  <c r="D8243" i="1" s="1"/>
  <c r="F8243" i="1" s="1"/>
  <c r="E8244" i="1"/>
  <c r="D8244" i="1" s="1"/>
  <c r="F8244" i="1" s="1"/>
  <c r="E8245" i="1"/>
  <c r="D8245" i="1" s="1"/>
  <c r="F8245" i="1" s="1"/>
  <c r="E8246" i="1"/>
  <c r="D8246" i="1" s="1"/>
  <c r="F8246" i="1" s="1"/>
  <c r="E8247" i="1"/>
  <c r="D8247" i="1" s="1"/>
  <c r="F8247" i="1" s="1"/>
  <c r="E8248" i="1"/>
  <c r="D8248" i="1" s="1"/>
  <c r="F8248" i="1" s="1"/>
  <c r="E8249" i="1"/>
  <c r="D8249" i="1" s="1"/>
  <c r="F8249" i="1" s="1"/>
  <c r="E8250" i="1"/>
  <c r="D8250" i="1" s="1"/>
  <c r="F8250" i="1" s="1"/>
  <c r="E8251" i="1"/>
  <c r="D8251" i="1" s="1"/>
  <c r="F8251" i="1" s="1"/>
  <c r="E8252" i="1"/>
  <c r="D8252" i="1" s="1"/>
  <c r="F8252" i="1" s="1"/>
  <c r="E8253" i="1"/>
  <c r="D8253" i="1" s="1"/>
  <c r="F8253" i="1" s="1"/>
  <c r="E8254" i="1"/>
  <c r="D8254" i="1" s="1"/>
  <c r="F8254" i="1" s="1"/>
  <c r="E8255" i="1"/>
  <c r="D8255" i="1" s="1"/>
  <c r="F8255" i="1" s="1"/>
  <c r="E8256" i="1"/>
  <c r="D8256" i="1" s="1"/>
  <c r="F8256" i="1" s="1"/>
  <c r="E8257" i="1"/>
  <c r="D8257" i="1" s="1"/>
  <c r="F8257" i="1" s="1"/>
  <c r="E8258" i="1"/>
  <c r="D8258" i="1" s="1"/>
  <c r="F8258" i="1" s="1"/>
  <c r="E8259" i="1"/>
  <c r="D8259" i="1" s="1"/>
  <c r="F8259" i="1" s="1"/>
  <c r="E8260" i="1"/>
  <c r="D8260" i="1" s="1"/>
  <c r="F8260" i="1" s="1"/>
  <c r="E8261" i="1"/>
  <c r="D8261" i="1" s="1"/>
  <c r="F8261" i="1" s="1"/>
  <c r="E8262" i="1"/>
  <c r="D8262" i="1" s="1"/>
  <c r="F8262" i="1" s="1"/>
  <c r="E8263" i="1"/>
  <c r="D8263" i="1" s="1"/>
  <c r="F8263" i="1" s="1"/>
  <c r="E8264" i="1"/>
  <c r="D8264" i="1" s="1"/>
  <c r="F8264" i="1" s="1"/>
  <c r="E8265" i="1"/>
  <c r="D8265" i="1" s="1"/>
  <c r="F8265" i="1" s="1"/>
  <c r="E8266" i="1"/>
  <c r="D8266" i="1" s="1"/>
  <c r="F8266" i="1" s="1"/>
  <c r="E8267" i="1"/>
  <c r="D8267" i="1" s="1"/>
  <c r="F8267" i="1" s="1"/>
  <c r="E8268" i="1"/>
  <c r="D8268" i="1" s="1"/>
  <c r="F8268" i="1" s="1"/>
  <c r="E8269" i="1"/>
  <c r="D8269" i="1" s="1"/>
  <c r="F8269" i="1" s="1"/>
  <c r="E8270" i="1"/>
  <c r="D8270" i="1" s="1"/>
  <c r="F8270" i="1" s="1"/>
  <c r="E8271" i="1"/>
  <c r="D8271" i="1" s="1"/>
  <c r="F8271" i="1" s="1"/>
  <c r="E8272" i="1"/>
  <c r="D8272" i="1" s="1"/>
  <c r="F8272" i="1" s="1"/>
  <c r="E8273" i="1"/>
  <c r="D8273" i="1" s="1"/>
  <c r="F8273" i="1" s="1"/>
  <c r="E8274" i="1"/>
  <c r="D8274" i="1" s="1"/>
  <c r="F8274" i="1" s="1"/>
  <c r="E8275" i="1"/>
  <c r="D8275" i="1" s="1"/>
  <c r="F8275" i="1" s="1"/>
  <c r="E8276" i="1"/>
  <c r="D8276" i="1" s="1"/>
  <c r="F8276" i="1" s="1"/>
  <c r="E8277" i="1"/>
  <c r="D8277" i="1" s="1"/>
  <c r="F8277" i="1" s="1"/>
  <c r="E8278" i="1"/>
  <c r="D8278" i="1" s="1"/>
  <c r="F8278" i="1" s="1"/>
  <c r="E8279" i="1"/>
  <c r="D8279" i="1" s="1"/>
  <c r="F8279" i="1" s="1"/>
  <c r="E8280" i="1"/>
  <c r="D8280" i="1" s="1"/>
  <c r="F8280" i="1" s="1"/>
  <c r="E8281" i="1"/>
  <c r="D8281" i="1" s="1"/>
  <c r="F8281" i="1" s="1"/>
  <c r="E8282" i="1"/>
  <c r="D8282" i="1" s="1"/>
  <c r="F8282" i="1" s="1"/>
  <c r="E8283" i="1"/>
  <c r="D8283" i="1" s="1"/>
  <c r="F8283" i="1" s="1"/>
  <c r="E8284" i="1"/>
  <c r="D8284" i="1" s="1"/>
  <c r="F8284" i="1" s="1"/>
  <c r="E8285" i="1"/>
  <c r="D8285" i="1" s="1"/>
  <c r="F8285" i="1" s="1"/>
  <c r="E8286" i="1"/>
  <c r="D8286" i="1" s="1"/>
  <c r="F8286" i="1" s="1"/>
  <c r="E8287" i="1"/>
  <c r="D8287" i="1" s="1"/>
  <c r="F8287" i="1" s="1"/>
  <c r="E8288" i="1"/>
  <c r="D8288" i="1" s="1"/>
  <c r="F8288" i="1" s="1"/>
  <c r="E8289" i="1"/>
  <c r="D8289" i="1" s="1"/>
  <c r="F8289" i="1" s="1"/>
  <c r="E8290" i="1"/>
  <c r="D8290" i="1" s="1"/>
  <c r="F8290" i="1" s="1"/>
  <c r="E8291" i="1"/>
  <c r="D8291" i="1" s="1"/>
  <c r="F8291" i="1" s="1"/>
  <c r="E8292" i="1"/>
  <c r="D8292" i="1" s="1"/>
  <c r="F8292" i="1" s="1"/>
  <c r="E8293" i="1"/>
  <c r="D8293" i="1" s="1"/>
  <c r="F8293" i="1" s="1"/>
  <c r="E8294" i="1"/>
  <c r="D8294" i="1" s="1"/>
  <c r="F8294" i="1" s="1"/>
  <c r="E8295" i="1"/>
  <c r="D8295" i="1" s="1"/>
  <c r="F8295" i="1" s="1"/>
  <c r="E8296" i="1"/>
  <c r="D8296" i="1" s="1"/>
  <c r="F8296" i="1" s="1"/>
  <c r="E8297" i="1"/>
  <c r="D8297" i="1" s="1"/>
  <c r="F8297" i="1" s="1"/>
  <c r="E8298" i="1"/>
  <c r="D8298" i="1" s="1"/>
  <c r="F8298" i="1" s="1"/>
  <c r="E8299" i="1"/>
  <c r="D8299" i="1" s="1"/>
  <c r="F8299" i="1" s="1"/>
  <c r="E8300" i="1"/>
  <c r="D8300" i="1" s="1"/>
  <c r="F8300" i="1" s="1"/>
  <c r="E8301" i="1"/>
  <c r="D8301" i="1" s="1"/>
  <c r="F8301" i="1" s="1"/>
  <c r="E8302" i="1"/>
  <c r="D8302" i="1" s="1"/>
  <c r="F8302" i="1" s="1"/>
  <c r="E8303" i="1"/>
  <c r="D8303" i="1" s="1"/>
  <c r="F8303" i="1" s="1"/>
  <c r="E8304" i="1"/>
  <c r="D8304" i="1" s="1"/>
  <c r="F8304" i="1" s="1"/>
  <c r="E8305" i="1"/>
  <c r="D8305" i="1" s="1"/>
  <c r="F8305" i="1" s="1"/>
  <c r="E8306" i="1"/>
  <c r="D8306" i="1" s="1"/>
  <c r="F8306" i="1" s="1"/>
  <c r="E8307" i="1"/>
  <c r="D8307" i="1" s="1"/>
  <c r="F8307" i="1" s="1"/>
  <c r="E8308" i="1"/>
  <c r="D8308" i="1" s="1"/>
  <c r="F8308" i="1" s="1"/>
  <c r="E8309" i="1"/>
  <c r="D8309" i="1" s="1"/>
  <c r="F8309" i="1" s="1"/>
  <c r="E8310" i="1"/>
  <c r="D8310" i="1" s="1"/>
  <c r="F8310" i="1" s="1"/>
  <c r="E8311" i="1"/>
  <c r="D8311" i="1" s="1"/>
  <c r="F8311" i="1" s="1"/>
  <c r="E8312" i="1"/>
  <c r="D8312" i="1" s="1"/>
  <c r="F8312" i="1" s="1"/>
  <c r="E8313" i="1"/>
  <c r="D8313" i="1" s="1"/>
  <c r="F8313" i="1" s="1"/>
  <c r="E8314" i="1"/>
  <c r="D8314" i="1" s="1"/>
  <c r="F8314" i="1" s="1"/>
  <c r="E8315" i="1"/>
  <c r="D8315" i="1" s="1"/>
  <c r="F8315" i="1" s="1"/>
  <c r="E8316" i="1"/>
  <c r="D8316" i="1" s="1"/>
  <c r="F8316" i="1" s="1"/>
  <c r="E8317" i="1"/>
  <c r="D8317" i="1" s="1"/>
  <c r="F8317" i="1" s="1"/>
  <c r="E8318" i="1"/>
  <c r="D8318" i="1" s="1"/>
  <c r="F8318" i="1" s="1"/>
  <c r="E8319" i="1"/>
  <c r="D8319" i="1" s="1"/>
  <c r="F8319" i="1" s="1"/>
  <c r="E8320" i="1"/>
  <c r="D8320" i="1" s="1"/>
  <c r="F8320" i="1" s="1"/>
  <c r="E8321" i="1"/>
  <c r="D8321" i="1" s="1"/>
  <c r="F8321" i="1" s="1"/>
  <c r="E8322" i="1"/>
  <c r="D8322" i="1" s="1"/>
  <c r="F8322" i="1" s="1"/>
  <c r="E8323" i="1"/>
  <c r="D8323" i="1" s="1"/>
  <c r="F8323" i="1" s="1"/>
  <c r="E8324" i="1"/>
  <c r="D8324" i="1" s="1"/>
  <c r="F8324" i="1" s="1"/>
  <c r="E8325" i="1"/>
  <c r="D8325" i="1" s="1"/>
  <c r="F8325" i="1" s="1"/>
  <c r="E8326" i="1"/>
  <c r="D8326" i="1" s="1"/>
  <c r="F8326" i="1" s="1"/>
  <c r="E8327" i="1"/>
  <c r="D8327" i="1" s="1"/>
  <c r="F8327" i="1" s="1"/>
  <c r="E8328" i="1"/>
  <c r="D8328" i="1" s="1"/>
  <c r="F8328" i="1" s="1"/>
  <c r="E8329" i="1"/>
  <c r="D8329" i="1" s="1"/>
  <c r="F8329" i="1" s="1"/>
  <c r="E8330" i="1"/>
  <c r="D8330" i="1" s="1"/>
  <c r="F8330" i="1" s="1"/>
  <c r="E8331" i="1"/>
  <c r="D8331" i="1" s="1"/>
  <c r="F8331" i="1" s="1"/>
  <c r="E8332" i="1"/>
  <c r="D8332" i="1" s="1"/>
  <c r="F8332" i="1" s="1"/>
  <c r="E8333" i="1"/>
  <c r="D8333" i="1" s="1"/>
  <c r="F8333" i="1" s="1"/>
  <c r="E8334" i="1"/>
  <c r="D8334" i="1" s="1"/>
  <c r="F8334" i="1" s="1"/>
  <c r="E8335" i="1"/>
  <c r="D8335" i="1" s="1"/>
  <c r="F8335" i="1" s="1"/>
  <c r="E8336" i="1"/>
  <c r="D8336" i="1" s="1"/>
  <c r="F8336" i="1" s="1"/>
  <c r="E8337" i="1"/>
  <c r="D8337" i="1" s="1"/>
  <c r="F8337" i="1" s="1"/>
  <c r="E8338" i="1"/>
  <c r="D8338" i="1" s="1"/>
  <c r="F8338" i="1" s="1"/>
  <c r="E8339" i="1"/>
  <c r="D8339" i="1" s="1"/>
  <c r="F8339" i="1" s="1"/>
  <c r="E8340" i="1"/>
  <c r="D8340" i="1" s="1"/>
  <c r="F8340" i="1" s="1"/>
  <c r="E8341" i="1"/>
  <c r="D8341" i="1" s="1"/>
  <c r="F8341" i="1" s="1"/>
  <c r="E8342" i="1"/>
  <c r="D8342" i="1" s="1"/>
  <c r="F8342" i="1" s="1"/>
  <c r="E8343" i="1"/>
  <c r="D8343" i="1" s="1"/>
  <c r="F8343" i="1" s="1"/>
  <c r="E8344" i="1"/>
  <c r="D8344" i="1" s="1"/>
  <c r="F8344" i="1" s="1"/>
  <c r="E8345" i="1"/>
  <c r="D8345" i="1" s="1"/>
  <c r="F8345" i="1" s="1"/>
  <c r="E8346" i="1"/>
  <c r="D8346" i="1" s="1"/>
  <c r="F8346" i="1" s="1"/>
  <c r="E8347" i="1"/>
  <c r="D8347" i="1" s="1"/>
  <c r="F8347" i="1" s="1"/>
  <c r="E8348" i="1"/>
  <c r="D8348" i="1" s="1"/>
  <c r="F8348" i="1" s="1"/>
  <c r="E8349" i="1"/>
  <c r="D8349" i="1" s="1"/>
  <c r="F8349" i="1" s="1"/>
  <c r="E8350" i="1"/>
  <c r="D8350" i="1" s="1"/>
  <c r="F8350" i="1" s="1"/>
  <c r="E8351" i="1"/>
  <c r="D8351" i="1" s="1"/>
  <c r="F8351" i="1" s="1"/>
  <c r="E8352" i="1"/>
  <c r="D8352" i="1" s="1"/>
  <c r="F8352" i="1" s="1"/>
  <c r="E8353" i="1"/>
  <c r="D8353" i="1" s="1"/>
  <c r="F8353" i="1" s="1"/>
  <c r="E8354" i="1"/>
  <c r="D8354" i="1" s="1"/>
  <c r="F8354" i="1" s="1"/>
  <c r="E8355" i="1"/>
  <c r="D8355" i="1" s="1"/>
  <c r="F8355" i="1" s="1"/>
  <c r="E8356" i="1"/>
  <c r="D8356" i="1" s="1"/>
  <c r="F8356" i="1" s="1"/>
  <c r="E8357" i="1"/>
  <c r="D8357" i="1" s="1"/>
  <c r="F8357" i="1" s="1"/>
  <c r="E8358" i="1"/>
  <c r="D8358" i="1" s="1"/>
  <c r="F8358" i="1" s="1"/>
  <c r="E8359" i="1"/>
  <c r="D8359" i="1" s="1"/>
  <c r="F8359" i="1" s="1"/>
  <c r="E8360" i="1"/>
  <c r="D8360" i="1" s="1"/>
  <c r="F8360" i="1" s="1"/>
  <c r="E8361" i="1"/>
  <c r="D8361" i="1" s="1"/>
  <c r="F8361" i="1" s="1"/>
  <c r="E8362" i="1"/>
  <c r="D8362" i="1" s="1"/>
  <c r="F8362" i="1" s="1"/>
  <c r="E8363" i="1"/>
  <c r="D8363" i="1" s="1"/>
  <c r="F8363" i="1" s="1"/>
  <c r="E8364" i="1"/>
  <c r="D8364" i="1" s="1"/>
  <c r="F8364" i="1" s="1"/>
  <c r="E8365" i="1"/>
  <c r="D8365" i="1" s="1"/>
  <c r="F8365" i="1" s="1"/>
  <c r="E8366" i="1"/>
  <c r="D8366" i="1" s="1"/>
  <c r="F8366" i="1" s="1"/>
  <c r="E8367" i="1"/>
  <c r="D8367" i="1" s="1"/>
  <c r="F8367" i="1" s="1"/>
  <c r="E8368" i="1"/>
  <c r="D8368" i="1" s="1"/>
  <c r="F8368" i="1" s="1"/>
  <c r="E8369" i="1"/>
  <c r="D8369" i="1" s="1"/>
  <c r="F8369" i="1" s="1"/>
  <c r="E8370" i="1"/>
  <c r="D8370" i="1" s="1"/>
  <c r="F8370" i="1" s="1"/>
  <c r="E8371" i="1"/>
  <c r="D8371" i="1" s="1"/>
  <c r="F8371" i="1" s="1"/>
  <c r="E8372" i="1"/>
  <c r="D8372" i="1" s="1"/>
  <c r="F8372" i="1" s="1"/>
  <c r="E8373" i="1"/>
  <c r="D8373" i="1" s="1"/>
  <c r="F8373" i="1" s="1"/>
  <c r="E8374" i="1"/>
  <c r="D8374" i="1" s="1"/>
  <c r="F8374" i="1" s="1"/>
  <c r="E8375" i="1"/>
  <c r="D8375" i="1" s="1"/>
  <c r="F8375" i="1" s="1"/>
  <c r="E8376" i="1"/>
  <c r="D8376" i="1" s="1"/>
  <c r="F8376" i="1" s="1"/>
  <c r="E8377" i="1"/>
  <c r="D8377" i="1" s="1"/>
  <c r="F8377" i="1" s="1"/>
  <c r="E8378" i="1"/>
  <c r="D8378" i="1" s="1"/>
  <c r="F8378" i="1" s="1"/>
  <c r="E8379" i="1"/>
  <c r="D8379" i="1" s="1"/>
  <c r="F8379" i="1" s="1"/>
  <c r="E8380" i="1"/>
  <c r="D8380" i="1" s="1"/>
  <c r="F8380" i="1" s="1"/>
  <c r="E8381" i="1"/>
  <c r="D8381" i="1" s="1"/>
  <c r="F8381" i="1" s="1"/>
  <c r="E8382" i="1"/>
  <c r="D8382" i="1" s="1"/>
  <c r="F8382" i="1" s="1"/>
  <c r="E8383" i="1"/>
  <c r="D8383" i="1" s="1"/>
  <c r="F8383" i="1" s="1"/>
  <c r="E8384" i="1"/>
  <c r="D8384" i="1" s="1"/>
  <c r="F8384" i="1" s="1"/>
  <c r="E8385" i="1"/>
  <c r="D8385" i="1" s="1"/>
  <c r="F8385" i="1" s="1"/>
  <c r="E8386" i="1"/>
  <c r="D8386" i="1" s="1"/>
  <c r="F8386" i="1" s="1"/>
  <c r="E8387" i="1"/>
  <c r="D8387" i="1" s="1"/>
  <c r="F8387" i="1" s="1"/>
  <c r="E8388" i="1"/>
  <c r="D8388" i="1" s="1"/>
  <c r="F8388" i="1" s="1"/>
  <c r="E8389" i="1"/>
  <c r="D8389" i="1" s="1"/>
  <c r="F8389" i="1" s="1"/>
  <c r="E8390" i="1"/>
  <c r="D8390" i="1" s="1"/>
  <c r="F8390" i="1" s="1"/>
  <c r="E8391" i="1"/>
  <c r="D8391" i="1" s="1"/>
  <c r="F8391" i="1" s="1"/>
  <c r="E8392" i="1"/>
  <c r="D8392" i="1" s="1"/>
  <c r="F8392" i="1" s="1"/>
  <c r="E8393" i="1"/>
  <c r="D8393" i="1" s="1"/>
  <c r="F8393" i="1" s="1"/>
  <c r="E8394" i="1"/>
  <c r="D8394" i="1" s="1"/>
  <c r="F8394" i="1" s="1"/>
  <c r="E8395" i="1"/>
  <c r="D8395" i="1" s="1"/>
  <c r="F8395" i="1" s="1"/>
  <c r="E8396" i="1"/>
  <c r="D8396" i="1" s="1"/>
  <c r="F8396" i="1" s="1"/>
  <c r="E8397" i="1"/>
  <c r="D8397" i="1" s="1"/>
  <c r="F8397" i="1" s="1"/>
  <c r="E8398" i="1"/>
  <c r="D8398" i="1" s="1"/>
  <c r="F8398" i="1" s="1"/>
  <c r="E8399" i="1"/>
  <c r="D8399" i="1" s="1"/>
  <c r="F8399" i="1" s="1"/>
  <c r="E8400" i="1"/>
  <c r="D8400" i="1" s="1"/>
  <c r="F8400" i="1" s="1"/>
  <c r="E8401" i="1"/>
  <c r="D8401" i="1" s="1"/>
  <c r="F8401" i="1" s="1"/>
  <c r="E8402" i="1"/>
  <c r="D8402" i="1" s="1"/>
  <c r="F8402" i="1" s="1"/>
  <c r="E8403" i="1"/>
  <c r="D8403" i="1" s="1"/>
  <c r="F8403" i="1" s="1"/>
  <c r="E8404" i="1"/>
  <c r="D8404" i="1" s="1"/>
  <c r="F8404" i="1" s="1"/>
  <c r="E8405" i="1"/>
  <c r="D8405" i="1" s="1"/>
  <c r="F8405" i="1" s="1"/>
  <c r="E8406" i="1"/>
  <c r="D8406" i="1" s="1"/>
  <c r="F8406" i="1" s="1"/>
  <c r="E8407" i="1"/>
  <c r="D8407" i="1" s="1"/>
  <c r="F8407" i="1" s="1"/>
  <c r="E8408" i="1"/>
  <c r="D8408" i="1" s="1"/>
  <c r="F8408" i="1" s="1"/>
  <c r="E8409" i="1"/>
  <c r="D8409" i="1" s="1"/>
  <c r="F8409" i="1" s="1"/>
  <c r="E8410" i="1"/>
  <c r="D8410" i="1" s="1"/>
  <c r="F8410" i="1" s="1"/>
  <c r="E8411" i="1"/>
  <c r="D8411" i="1" s="1"/>
  <c r="F8411" i="1" s="1"/>
  <c r="E8412" i="1"/>
  <c r="D8412" i="1" s="1"/>
  <c r="F8412" i="1" s="1"/>
  <c r="E8413" i="1"/>
  <c r="D8413" i="1" s="1"/>
  <c r="F8413" i="1" s="1"/>
  <c r="E8414" i="1"/>
  <c r="D8414" i="1" s="1"/>
  <c r="F8414" i="1" s="1"/>
  <c r="E8415" i="1"/>
  <c r="D8415" i="1" s="1"/>
  <c r="F8415" i="1" s="1"/>
  <c r="E8416" i="1"/>
  <c r="D8416" i="1" s="1"/>
  <c r="F8416" i="1" s="1"/>
  <c r="E8417" i="1"/>
  <c r="D8417" i="1" s="1"/>
  <c r="F8417" i="1" s="1"/>
  <c r="E8418" i="1"/>
  <c r="D8418" i="1" s="1"/>
  <c r="F8418" i="1" s="1"/>
  <c r="E8419" i="1"/>
  <c r="D8419" i="1" s="1"/>
  <c r="F8419" i="1" s="1"/>
  <c r="E8420" i="1"/>
  <c r="D8420" i="1" s="1"/>
  <c r="F8420" i="1" s="1"/>
  <c r="E8421" i="1"/>
  <c r="D8421" i="1" s="1"/>
  <c r="F8421" i="1" s="1"/>
  <c r="E8422" i="1"/>
  <c r="D8422" i="1" s="1"/>
  <c r="F8422" i="1" s="1"/>
  <c r="E8423" i="1"/>
  <c r="D8423" i="1" s="1"/>
  <c r="F8423" i="1" s="1"/>
  <c r="E8424" i="1"/>
  <c r="D8424" i="1" s="1"/>
  <c r="F8424" i="1" s="1"/>
  <c r="E8425" i="1"/>
  <c r="D8425" i="1" s="1"/>
  <c r="F8425" i="1" s="1"/>
  <c r="E8426" i="1"/>
  <c r="D8426" i="1" s="1"/>
  <c r="F8426" i="1" s="1"/>
  <c r="E8427" i="1"/>
  <c r="D8427" i="1" s="1"/>
  <c r="F8427" i="1" s="1"/>
  <c r="E8428" i="1"/>
  <c r="D8428" i="1" s="1"/>
  <c r="F8428" i="1" s="1"/>
  <c r="E8429" i="1"/>
  <c r="D8429" i="1" s="1"/>
  <c r="F8429" i="1" s="1"/>
  <c r="E8430" i="1"/>
  <c r="D8430" i="1" s="1"/>
  <c r="F8430" i="1" s="1"/>
  <c r="E8431" i="1"/>
  <c r="D8431" i="1" s="1"/>
  <c r="F8431" i="1" s="1"/>
  <c r="E8432" i="1"/>
  <c r="D8432" i="1" s="1"/>
  <c r="F8432" i="1" s="1"/>
  <c r="E8433" i="1"/>
  <c r="D8433" i="1" s="1"/>
  <c r="F8433" i="1" s="1"/>
  <c r="E8434" i="1"/>
  <c r="D8434" i="1" s="1"/>
  <c r="F8434" i="1" s="1"/>
  <c r="E8435" i="1"/>
  <c r="D8435" i="1" s="1"/>
  <c r="F8435" i="1" s="1"/>
  <c r="E8436" i="1"/>
  <c r="D8436" i="1" s="1"/>
  <c r="F8436" i="1" s="1"/>
  <c r="E8437" i="1"/>
  <c r="D8437" i="1" s="1"/>
  <c r="F8437" i="1" s="1"/>
  <c r="E8438" i="1"/>
  <c r="D8438" i="1" s="1"/>
  <c r="F8438" i="1" s="1"/>
  <c r="E8439" i="1"/>
  <c r="D8439" i="1" s="1"/>
  <c r="F8439" i="1" s="1"/>
  <c r="E8440" i="1"/>
  <c r="D8440" i="1" s="1"/>
  <c r="F8440" i="1" s="1"/>
  <c r="E8441" i="1"/>
  <c r="D8441" i="1" s="1"/>
  <c r="F8441" i="1" s="1"/>
  <c r="E8442" i="1"/>
  <c r="D8442" i="1" s="1"/>
  <c r="F8442" i="1" s="1"/>
  <c r="E8443" i="1"/>
  <c r="D8443" i="1" s="1"/>
  <c r="F8443" i="1" s="1"/>
  <c r="E8444" i="1"/>
  <c r="D8444" i="1" s="1"/>
  <c r="F8444" i="1" s="1"/>
  <c r="E8445" i="1"/>
  <c r="D8445" i="1" s="1"/>
  <c r="F8445" i="1" s="1"/>
  <c r="E8446" i="1"/>
  <c r="D8446" i="1" s="1"/>
  <c r="F8446" i="1" s="1"/>
  <c r="E8447" i="1"/>
  <c r="D8447" i="1" s="1"/>
  <c r="F8447" i="1" s="1"/>
  <c r="E8448" i="1"/>
  <c r="D8448" i="1" s="1"/>
  <c r="F8448" i="1" s="1"/>
  <c r="E8449" i="1"/>
  <c r="D8449" i="1" s="1"/>
  <c r="F8449" i="1" s="1"/>
  <c r="E8450" i="1"/>
  <c r="D8450" i="1" s="1"/>
  <c r="F8450" i="1" s="1"/>
  <c r="E8451" i="1"/>
  <c r="D8451" i="1" s="1"/>
  <c r="F8451" i="1" s="1"/>
  <c r="E8452" i="1"/>
  <c r="D8452" i="1" s="1"/>
  <c r="F8452" i="1" s="1"/>
  <c r="E8453" i="1"/>
  <c r="D8453" i="1" s="1"/>
  <c r="F8453" i="1" s="1"/>
  <c r="E8454" i="1"/>
  <c r="D8454" i="1" s="1"/>
  <c r="F8454" i="1" s="1"/>
  <c r="E8455" i="1"/>
  <c r="D8455" i="1" s="1"/>
  <c r="F8455" i="1" s="1"/>
  <c r="E8456" i="1"/>
  <c r="D8456" i="1" s="1"/>
  <c r="F8456" i="1" s="1"/>
  <c r="E8457" i="1"/>
  <c r="D8457" i="1" s="1"/>
  <c r="F8457" i="1" s="1"/>
  <c r="E8458" i="1"/>
  <c r="D8458" i="1" s="1"/>
  <c r="F8458" i="1" s="1"/>
  <c r="E8459" i="1"/>
  <c r="D8459" i="1" s="1"/>
  <c r="F8459" i="1" s="1"/>
  <c r="E8460" i="1"/>
  <c r="D8460" i="1" s="1"/>
  <c r="F8460" i="1" s="1"/>
  <c r="E8461" i="1"/>
  <c r="D8461" i="1" s="1"/>
  <c r="F8461" i="1" s="1"/>
  <c r="E8462" i="1"/>
  <c r="D8462" i="1" s="1"/>
  <c r="F8462" i="1" s="1"/>
  <c r="E8463" i="1"/>
  <c r="D8463" i="1" s="1"/>
  <c r="F8463" i="1" s="1"/>
  <c r="E8464" i="1"/>
  <c r="D8464" i="1" s="1"/>
  <c r="F8464" i="1" s="1"/>
  <c r="E8465" i="1"/>
  <c r="D8465" i="1" s="1"/>
  <c r="F8465" i="1" s="1"/>
  <c r="E8466" i="1"/>
  <c r="D8466" i="1" s="1"/>
  <c r="F8466" i="1" s="1"/>
  <c r="E8467" i="1"/>
  <c r="D8467" i="1" s="1"/>
  <c r="F8467" i="1" s="1"/>
  <c r="E8468" i="1"/>
  <c r="D8468" i="1" s="1"/>
  <c r="F8468" i="1" s="1"/>
  <c r="E8469" i="1"/>
  <c r="D8469" i="1" s="1"/>
  <c r="F8469" i="1" s="1"/>
  <c r="E8470" i="1"/>
  <c r="D8470" i="1" s="1"/>
  <c r="F8470" i="1" s="1"/>
  <c r="E8471" i="1"/>
  <c r="D8471" i="1" s="1"/>
  <c r="F8471" i="1" s="1"/>
  <c r="E8472" i="1"/>
  <c r="D8472" i="1" s="1"/>
  <c r="F8472" i="1" s="1"/>
  <c r="E8473" i="1"/>
  <c r="D8473" i="1" s="1"/>
  <c r="F8473" i="1" s="1"/>
  <c r="E8474" i="1"/>
  <c r="D8474" i="1" s="1"/>
  <c r="F8474" i="1" s="1"/>
  <c r="E8475" i="1"/>
  <c r="D8475" i="1" s="1"/>
  <c r="F8475" i="1" s="1"/>
  <c r="E8476" i="1"/>
  <c r="D8476" i="1" s="1"/>
  <c r="F8476" i="1" s="1"/>
  <c r="E8477" i="1"/>
  <c r="D8477" i="1" s="1"/>
  <c r="F8477" i="1" s="1"/>
  <c r="E8478" i="1"/>
  <c r="D8478" i="1" s="1"/>
  <c r="F8478" i="1" s="1"/>
  <c r="E8479" i="1"/>
  <c r="D8479" i="1" s="1"/>
  <c r="F8479" i="1" s="1"/>
  <c r="E8480" i="1"/>
  <c r="D8480" i="1" s="1"/>
  <c r="F8480" i="1" s="1"/>
  <c r="E8481" i="1"/>
  <c r="D8481" i="1" s="1"/>
  <c r="F8481" i="1" s="1"/>
  <c r="E8482" i="1"/>
  <c r="D8482" i="1" s="1"/>
  <c r="F8482" i="1" s="1"/>
  <c r="E8483" i="1"/>
  <c r="D8483" i="1" s="1"/>
  <c r="F8483" i="1" s="1"/>
  <c r="E8484" i="1"/>
  <c r="D8484" i="1" s="1"/>
  <c r="F8484" i="1" s="1"/>
  <c r="E8485" i="1"/>
  <c r="D8485" i="1" s="1"/>
  <c r="F8485" i="1" s="1"/>
  <c r="E8486" i="1"/>
  <c r="D8486" i="1" s="1"/>
  <c r="F8486" i="1" s="1"/>
  <c r="E8487" i="1"/>
  <c r="D8487" i="1" s="1"/>
  <c r="F8487" i="1" s="1"/>
  <c r="E8488" i="1"/>
  <c r="D8488" i="1" s="1"/>
  <c r="F8488" i="1" s="1"/>
  <c r="E8489" i="1"/>
  <c r="D8489" i="1" s="1"/>
  <c r="F8489" i="1" s="1"/>
  <c r="E8490" i="1"/>
  <c r="D8490" i="1" s="1"/>
  <c r="F8490" i="1" s="1"/>
  <c r="E8491" i="1"/>
  <c r="D8491" i="1" s="1"/>
  <c r="F8491" i="1" s="1"/>
  <c r="E8492" i="1"/>
  <c r="D8492" i="1" s="1"/>
  <c r="F8492" i="1" s="1"/>
  <c r="E8493" i="1"/>
  <c r="D8493" i="1" s="1"/>
  <c r="F8493" i="1" s="1"/>
  <c r="E8494" i="1"/>
  <c r="D8494" i="1" s="1"/>
  <c r="F8494" i="1" s="1"/>
  <c r="E8495" i="1"/>
  <c r="D8495" i="1" s="1"/>
  <c r="F8495" i="1" s="1"/>
  <c r="E8496" i="1"/>
  <c r="D8496" i="1" s="1"/>
  <c r="F8496" i="1" s="1"/>
  <c r="E8497" i="1"/>
  <c r="D8497" i="1" s="1"/>
  <c r="F8497" i="1" s="1"/>
  <c r="E8498" i="1"/>
  <c r="D8498" i="1" s="1"/>
  <c r="F8498" i="1" s="1"/>
  <c r="E8499" i="1"/>
  <c r="D8499" i="1" s="1"/>
  <c r="F8499" i="1" s="1"/>
  <c r="E8500" i="1"/>
  <c r="D8500" i="1" s="1"/>
  <c r="F8500" i="1" s="1"/>
  <c r="E8501" i="1"/>
  <c r="D8501" i="1" s="1"/>
  <c r="F8501" i="1" s="1"/>
  <c r="E8502" i="1"/>
  <c r="D8502" i="1" s="1"/>
  <c r="F8502" i="1" s="1"/>
  <c r="E8503" i="1"/>
  <c r="D8503" i="1" s="1"/>
  <c r="F8503" i="1" s="1"/>
  <c r="E8504" i="1"/>
  <c r="D8504" i="1" s="1"/>
  <c r="F8504" i="1" s="1"/>
  <c r="E8505" i="1"/>
  <c r="D8505" i="1" s="1"/>
  <c r="F8505" i="1" s="1"/>
  <c r="E8506" i="1"/>
  <c r="D8506" i="1" s="1"/>
  <c r="F8506" i="1" s="1"/>
  <c r="E8507" i="1"/>
  <c r="D8507" i="1" s="1"/>
  <c r="F8507" i="1" s="1"/>
  <c r="E8508" i="1"/>
  <c r="D8508" i="1" s="1"/>
  <c r="F8508" i="1" s="1"/>
  <c r="E8509" i="1"/>
  <c r="D8509" i="1" s="1"/>
  <c r="F8509" i="1" s="1"/>
  <c r="E8510" i="1"/>
  <c r="D8510" i="1" s="1"/>
  <c r="F8510" i="1" s="1"/>
  <c r="E8511" i="1"/>
  <c r="D8511" i="1" s="1"/>
  <c r="F8511" i="1" s="1"/>
  <c r="E8512" i="1"/>
  <c r="D8512" i="1" s="1"/>
  <c r="F8512" i="1" s="1"/>
  <c r="E8513" i="1"/>
  <c r="D8513" i="1" s="1"/>
  <c r="F8513" i="1" s="1"/>
  <c r="E8514" i="1"/>
  <c r="D8514" i="1" s="1"/>
  <c r="F8514" i="1" s="1"/>
  <c r="E8515" i="1"/>
  <c r="D8515" i="1" s="1"/>
  <c r="F8515" i="1" s="1"/>
  <c r="E8516" i="1"/>
  <c r="D8516" i="1" s="1"/>
  <c r="F8516" i="1" s="1"/>
  <c r="E8517" i="1"/>
  <c r="D8517" i="1" s="1"/>
  <c r="F8517" i="1" s="1"/>
  <c r="E8518" i="1"/>
  <c r="D8518" i="1" s="1"/>
  <c r="F8518" i="1" s="1"/>
  <c r="E8519" i="1"/>
  <c r="D8519" i="1" s="1"/>
  <c r="F8519" i="1" s="1"/>
  <c r="E8520" i="1"/>
  <c r="D8520" i="1" s="1"/>
  <c r="F8520" i="1" s="1"/>
  <c r="E8521" i="1"/>
  <c r="D8521" i="1" s="1"/>
  <c r="F8521" i="1" s="1"/>
  <c r="E8522" i="1"/>
  <c r="D8522" i="1" s="1"/>
  <c r="F8522" i="1" s="1"/>
  <c r="E8523" i="1"/>
  <c r="D8523" i="1" s="1"/>
  <c r="F8523" i="1" s="1"/>
  <c r="E8524" i="1"/>
  <c r="D8524" i="1" s="1"/>
  <c r="F8524" i="1" s="1"/>
  <c r="E8525" i="1"/>
  <c r="D8525" i="1" s="1"/>
  <c r="F8525" i="1" s="1"/>
  <c r="E8526" i="1"/>
  <c r="D8526" i="1" s="1"/>
  <c r="F8526" i="1" s="1"/>
  <c r="E8527" i="1"/>
  <c r="D8527" i="1" s="1"/>
  <c r="F8527" i="1" s="1"/>
  <c r="E8528" i="1"/>
  <c r="D8528" i="1" s="1"/>
  <c r="F8528" i="1" s="1"/>
  <c r="E8529" i="1"/>
  <c r="D8529" i="1" s="1"/>
  <c r="F8529" i="1" s="1"/>
  <c r="E8530" i="1"/>
  <c r="D8530" i="1" s="1"/>
  <c r="F8530" i="1" s="1"/>
  <c r="E8531" i="1"/>
  <c r="D8531" i="1" s="1"/>
  <c r="F8531" i="1" s="1"/>
  <c r="E8532" i="1"/>
  <c r="D8532" i="1" s="1"/>
  <c r="F8532" i="1" s="1"/>
  <c r="E8533" i="1"/>
  <c r="D8533" i="1" s="1"/>
  <c r="F8533" i="1" s="1"/>
  <c r="E8534" i="1"/>
  <c r="D8534" i="1" s="1"/>
  <c r="F8534" i="1" s="1"/>
  <c r="E8535" i="1"/>
  <c r="D8535" i="1" s="1"/>
  <c r="F8535" i="1" s="1"/>
  <c r="E8536" i="1"/>
  <c r="D8536" i="1" s="1"/>
  <c r="F8536" i="1" s="1"/>
  <c r="E8537" i="1"/>
  <c r="D8537" i="1" s="1"/>
  <c r="F8537" i="1" s="1"/>
  <c r="E8538" i="1"/>
  <c r="D8538" i="1" s="1"/>
  <c r="F8538" i="1" s="1"/>
  <c r="E8539" i="1"/>
  <c r="D8539" i="1" s="1"/>
  <c r="F8539" i="1" s="1"/>
  <c r="E8540" i="1"/>
  <c r="D8540" i="1" s="1"/>
  <c r="F8540" i="1" s="1"/>
  <c r="E8541" i="1"/>
  <c r="D8541" i="1" s="1"/>
  <c r="F8541" i="1" s="1"/>
  <c r="E8542" i="1"/>
  <c r="D8542" i="1" s="1"/>
  <c r="F8542" i="1" s="1"/>
  <c r="E8543" i="1"/>
  <c r="D8543" i="1" s="1"/>
  <c r="F8543" i="1" s="1"/>
  <c r="E8544" i="1"/>
  <c r="D8544" i="1" s="1"/>
  <c r="F8544" i="1" s="1"/>
  <c r="E8545" i="1"/>
  <c r="D8545" i="1" s="1"/>
  <c r="F8545" i="1" s="1"/>
  <c r="E8546" i="1"/>
  <c r="D8546" i="1" s="1"/>
  <c r="F8546" i="1" s="1"/>
  <c r="E8547" i="1"/>
  <c r="D8547" i="1" s="1"/>
  <c r="F8547" i="1" s="1"/>
  <c r="E8548" i="1"/>
  <c r="D8548" i="1" s="1"/>
  <c r="F8548" i="1" s="1"/>
  <c r="E8549" i="1"/>
  <c r="D8549" i="1" s="1"/>
  <c r="F8549" i="1" s="1"/>
  <c r="E8550" i="1"/>
  <c r="D8550" i="1" s="1"/>
  <c r="F8550" i="1" s="1"/>
  <c r="E8551" i="1"/>
  <c r="D8551" i="1" s="1"/>
  <c r="F8551" i="1" s="1"/>
  <c r="E8552" i="1"/>
  <c r="D8552" i="1" s="1"/>
  <c r="F8552" i="1" s="1"/>
  <c r="E8553" i="1"/>
  <c r="D8553" i="1" s="1"/>
  <c r="F8553" i="1" s="1"/>
  <c r="E8554" i="1"/>
  <c r="D8554" i="1" s="1"/>
  <c r="F8554" i="1" s="1"/>
  <c r="E8555" i="1"/>
  <c r="D8555" i="1" s="1"/>
  <c r="F8555" i="1" s="1"/>
  <c r="E8556" i="1"/>
  <c r="D8556" i="1" s="1"/>
  <c r="F8556" i="1" s="1"/>
  <c r="E8557" i="1"/>
  <c r="D8557" i="1" s="1"/>
  <c r="F8557" i="1" s="1"/>
  <c r="E8558" i="1"/>
  <c r="D8558" i="1" s="1"/>
  <c r="F8558" i="1" s="1"/>
  <c r="E8559" i="1"/>
  <c r="D8559" i="1" s="1"/>
  <c r="F8559" i="1" s="1"/>
  <c r="E8560" i="1"/>
  <c r="D8560" i="1" s="1"/>
  <c r="F8560" i="1" s="1"/>
  <c r="E8561" i="1"/>
  <c r="D8561" i="1" s="1"/>
  <c r="F8561" i="1" s="1"/>
  <c r="E8562" i="1"/>
  <c r="D8562" i="1" s="1"/>
  <c r="F8562" i="1" s="1"/>
  <c r="E8563" i="1"/>
  <c r="D8563" i="1" s="1"/>
  <c r="F8563" i="1" s="1"/>
  <c r="E8564" i="1"/>
  <c r="D8564" i="1" s="1"/>
  <c r="F8564" i="1" s="1"/>
  <c r="E8565" i="1"/>
  <c r="D8565" i="1" s="1"/>
  <c r="F8565" i="1" s="1"/>
  <c r="E8566" i="1"/>
  <c r="D8566" i="1" s="1"/>
  <c r="F8566" i="1" s="1"/>
  <c r="E8567" i="1"/>
  <c r="D8567" i="1" s="1"/>
  <c r="F8567" i="1" s="1"/>
  <c r="E8568" i="1"/>
  <c r="D8568" i="1" s="1"/>
  <c r="F8568" i="1" s="1"/>
  <c r="E8569" i="1"/>
  <c r="D8569" i="1" s="1"/>
  <c r="F8569" i="1" s="1"/>
  <c r="E8570" i="1"/>
  <c r="D8570" i="1" s="1"/>
  <c r="F8570" i="1" s="1"/>
  <c r="E8571" i="1"/>
  <c r="D8571" i="1" s="1"/>
  <c r="F8571" i="1" s="1"/>
  <c r="E8572" i="1"/>
  <c r="D8572" i="1" s="1"/>
  <c r="F8572" i="1" s="1"/>
  <c r="E8573" i="1"/>
  <c r="D8573" i="1" s="1"/>
  <c r="F8573" i="1" s="1"/>
  <c r="E8574" i="1"/>
  <c r="D8574" i="1" s="1"/>
  <c r="F8574" i="1" s="1"/>
  <c r="E8575" i="1"/>
  <c r="D8575" i="1" s="1"/>
  <c r="F8575" i="1" s="1"/>
  <c r="E8576" i="1"/>
  <c r="D8576" i="1" s="1"/>
  <c r="F8576" i="1" s="1"/>
  <c r="E8577" i="1"/>
  <c r="D8577" i="1" s="1"/>
  <c r="F8577" i="1" s="1"/>
  <c r="E8578" i="1"/>
  <c r="D8578" i="1" s="1"/>
  <c r="F8578" i="1" s="1"/>
  <c r="E8579" i="1"/>
  <c r="D8579" i="1" s="1"/>
  <c r="F8579" i="1" s="1"/>
  <c r="E8580" i="1"/>
  <c r="D8580" i="1" s="1"/>
  <c r="F8580" i="1" s="1"/>
  <c r="E8581" i="1"/>
  <c r="D8581" i="1" s="1"/>
  <c r="F8581" i="1" s="1"/>
  <c r="E8582" i="1"/>
  <c r="D8582" i="1" s="1"/>
  <c r="F8582" i="1" s="1"/>
  <c r="E8583" i="1"/>
  <c r="D8583" i="1" s="1"/>
  <c r="F8583" i="1" s="1"/>
  <c r="E8584" i="1"/>
  <c r="D8584" i="1" s="1"/>
  <c r="F8584" i="1" s="1"/>
  <c r="E8585" i="1"/>
  <c r="D8585" i="1" s="1"/>
  <c r="F8585" i="1" s="1"/>
  <c r="E8586" i="1"/>
  <c r="D8586" i="1" s="1"/>
  <c r="F8586" i="1" s="1"/>
  <c r="E8587" i="1"/>
  <c r="D8587" i="1" s="1"/>
  <c r="F8587" i="1" s="1"/>
  <c r="E8588" i="1"/>
  <c r="D8588" i="1" s="1"/>
  <c r="F8588" i="1" s="1"/>
  <c r="E8589" i="1"/>
  <c r="D8589" i="1" s="1"/>
  <c r="F8589" i="1" s="1"/>
  <c r="E8590" i="1"/>
  <c r="D8590" i="1" s="1"/>
  <c r="F8590" i="1" s="1"/>
  <c r="E8591" i="1"/>
  <c r="D8591" i="1" s="1"/>
  <c r="F8591" i="1" s="1"/>
  <c r="E8592" i="1"/>
  <c r="D8592" i="1" s="1"/>
  <c r="F8592" i="1" s="1"/>
  <c r="E8593" i="1"/>
  <c r="D8593" i="1" s="1"/>
  <c r="F8593" i="1" s="1"/>
  <c r="E8594" i="1"/>
  <c r="D8594" i="1" s="1"/>
  <c r="F8594" i="1" s="1"/>
  <c r="E8595" i="1"/>
  <c r="D8595" i="1" s="1"/>
  <c r="F8595" i="1" s="1"/>
  <c r="E8596" i="1"/>
  <c r="D8596" i="1" s="1"/>
  <c r="F8596" i="1" s="1"/>
  <c r="E8597" i="1"/>
  <c r="D8597" i="1" s="1"/>
  <c r="F8597" i="1" s="1"/>
  <c r="E8598" i="1"/>
  <c r="D8598" i="1" s="1"/>
  <c r="F8598" i="1" s="1"/>
  <c r="E8599" i="1"/>
  <c r="D8599" i="1" s="1"/>
  <c r="F8599" i="1" s="1"/>
  <c r="E8600" i="1"/>
  <c r="D8600" i="1" s="1"/>
  <c r="F8600" i="1" s="1"/>
  <c r="E8601" i="1"/>
  <c r="D8601" i="1" s="1"/>
  <c r="F8601" i="1" s="1"/>
  <c r="E8602" i="1"/>
  <c r="D8602" i="1" s="1"/>
  <c r="F8602" i="1" s="1"/>
  <c r="E8603" i="1"/>
  <c r="D8603" i="1" s="1"/>
  <c r="F8603" i="1" s="1"/>
  <c r="E8604" i="1"/>
  <c r="D8604" i="1" s="1"/>
  <c r="F8604" i="1" s="1"/>
  <c r="E8605" i="1"/>
  <c r="D8605" i="1" s="1"/>
  <c r="F8605" i="1" s="1"/>
  <c r="E8606" i="1"/>
  <c r="D8606" i="1" s="1"/>
  <c r="F8606" i="1" s="1"/>
  <c r="E8607" i="1"/>
  <c r="D8607" i="1" s="1"/>
  <c r="F8607" i="1" s="1"/>
  <c r="E8608" i="1"/>
  <c r="D8608" i="1" s="1"/>
  <c r="F8608" i="1" s="1"/>
  <c r="E8609" i="1"/>
  <c r="D8609" i="1" s="1"/>
  <c r="F8609" i="1" s="1"/>
  <c r="E8610" i="1"/>
  <c r="D8610" i="1" s="1"/>
  <c r="F8610" i="1" s="1"/>
  <c r="E8611" i="1"/>
  <c r="D8611" i="1" s="1"/>
  <c r="F8611" i="1" s="1"/>
  <c r="E8612" i="1"/>
  <c r="D8612" i="1" s="1"/>
  <c r="F8612" i="1" s="1"/>
  <c r="E8613" i="1"/>
  <c r="D8613" i="1" s="1"/>
  <c r="F8613" i="1" s="1"/>
  <c r="E8614" i="1"/>
  <c r="D8614" i="1" s="1"/>
  <c r="F8614" i="1" s="1"/>
  <c r="E8615" i="1"/>
  <c r="D8615" i="1" s="1"/>
  <c r="F8615" i="1" s="1"/>
  <c r="E8616" i="1"/>
  <c r="D8616" i="1" s="1"/>
  <c r="F8616" i="1" s="1"/>
  <c r="E8617" i="1"/>
  <c r="D8617" i="1" s="1"/>
  <c r="F8617" i="1" s="1"/>
  <c r="E8618" i="1"/>
  <c r="D8618" i="1" s="1"/>
  <c r="F8618" i="1" s="1"/>
  <c r="E8619" i="1"/>
  <c r="D8619" i="1" s="1"/>
  <c r="F8619" i="1" s="1"/>
  <c r="E8620" i="1"/>
  <c r="D8620" i="1" s="1"/>
  <c r="F8620" i="1" s="1"/>
  <c r="E8621" i="1"/>
  <c r="D8621" i="1" s="1"/>
  <c r="F8621" i="1" s="1"/>
  <c r="E8622" i="1"/>
  <c r="D8622" i="1" s="1"/>
  <c r="F8622" i="1" s="1"/>
  <c r="E8623" i="1"/>
  <c r="D8623" i="1" s="1"/>
  <c r="F8623" i="1" s="1"/>
  <c r="E8624" i="1"/>
  <c r="D8624" i="1" s="1"/>
  <c r="F8624" i="1" s="1"/>
  <c r="E8625" i="1"/>
  <c r="D8625" i="1" s="1"/>
  <c r="F8625" i="1" s="1"/>
  <c r="E8626" i="1"/>
  <c r="D8626" i="1" s="1"/>
  <c r="F8626" i="1" s="1"/>
  <c r="E8627" i="1"/>
  <c r="D8627" i="1" s="1"/>
  <c r="F8627" i="1" s="1"/>
  <c r="E8628" i="1"/>
  <c r="D8628" i="1" s="1"/>
  <c r="F8628" i="1" s="1"/>
  <c r="E8629" i="1"/>
  <c r="D8629" i="1" s="1"/>
  <c r="F8629" i="1" s="1"/>
  <c r="E8630" i="1"/>
  <c r="D8630" i="1" s="1"/>
  <c r="F8630" i="1" s="1"/>
  <c r="E8631" i="1"/>
  <c r="D8631" i="1" s="1"/>
  <c r="F8631" i="1" s="1"/>
  <c r="E8632" i="1"/>
  <c r="D8632" i="1" s="1"/>
  <c r="F8632" i="1" s="1"/>
  <c r="E8633" i="1"/>
  <c r="D8633" i="1" s="1"/>
  <c r="F8633" i="1" s="1"/>
  <c r="E8634" i="1"/>
  <c r="D8634" i="1" s="1"/>
  <c r="F8634" i="1" s="1"/>
  <c r="E8635" i="1"/>
  <c r="D8635" i="1" s="1"/>
  <c r="F8635" i="1" s="1"/>
  <c r="E8636" i="1"/>
  <c r="D8636" i="1" s="1"/>
  <c r="F8636" i="1" s="1"/>
  <c r="E8637" i="1"/>
  <c r="D8637" i="1" s="1"/>
  <c r="F8637" i="1" s="1"/>
  <c r="E8638" i="1"/>
  <c r="D8638" i="1" s="1"/>
  <c r="F8638" i="1" s="1"/>
  <c r="E8639" i="1"/>
  <c r="D8639" i="1" s="1"/>
  <c r="F8639" i="1" s="1"/>
  <c r="E8640" i="1"/>
  <c r="D8640" i="1" s="1"/>
  <c r="F8640" i="1" s="1"/>
  <c r="E8641" i="1"/>
  <c r="D8641" i="1" s="1"/>
  <c r="F8641" i="1" s="1"/>
  <c r="E8642" i="1"/>
  <c r="D8642" i="1" s="1"/>
  <c r="F8642" i="1" s="1"/>
  <c r="E8643" i="1"/>
  <c r="D8643" i="1" s="1"/>
  <c r="F8643" i="1" s="1"/>
  <c r="E8644" i="1"/>
  <c r="D8644" i="1" s="1"/>
  <c r="F8644" i="1" s="1"/>
  <c r="E8645" i="1"/>
  <c r="D8645" i="1" s="1"/>
  <c r="F8645" i="1" s="1"/>
  <c r="E8646" i="1"/>
  <c r="D8646" i="1" s="1"/>
  <c r="F8646" i="1" s="1"/>
  <c r="E8647" i="1"/>
  <c r="D8647" i="1" s="1"/>
  <c r="F8647" i="1" s="1"/>
  <c r="E8648" i="1"/>
  <c r="D8648" i="1" s="1"/>
  <c r="F8648" i="1" s="1"/>
  <c r="E8649" i="1"/>
  <c r="D8649" i="1" s="1"/>
  <c r="F8649" i="1" s="1"/>
  <c r="E8650" i="1"/>
  <c r="D8650" i="1" s="1"/>
  <c r="F8650" i="1" s="1"/>
  <c r="E8651" i="1"/>
  <c r="D8651" i="1" s="1"/>
  <c r="F8651" i="1" s="1"/>
  <c r="E8652" i="1"/>
  <c r="D8652" i="1" s="1"/>
  <c r="F8652" i="1" s="1"/>
  <c r="E8653" i="1"/>
  <c r="D8653" i="1" s="1"/>
  <c r="F8653" i="1" s="1"/>
  <c r="E8654" i="1"/>
  <c r="D8654" i="1" s="1"/>
  <c r="F8654" i="1" s="1"/>
  <c r="E8655" i="1"/>
  <c r="D8655" i="1" s="1"/>
  <c r="F8655" i="1" s="1"/>
  <c r="E8656" i="1"/>
  <c r="D8656" i="1" s="1"/>
  <c r="F8656" i="1" s="1"/>
  <c r="E8657" i="1"/>
  <c r="D8657" i="1" s="1"/>
  <c r="F8657" i="1" s="1"/>
  <c r="E8658" i="1"/>
  <c r="D8658" i="1" s="1"/>
  <c r="F8658" i="1" s="1"/>
  <c r="E8659" i="1"/>
  <c r="D8659" i="1" s="1"/>
  <c r="F8659" i="1" s="1"/>
  <c r="E8660" i="1"/>
  <c r="D8660" i="1" s="1"/>
  <c r="F8660" i="1" s="1"/>
  <c r="E8661" i="1"/>
  <c r="D8661" i="1" s="1"/>
  <c r="F8661" i="1" s="1"/>
  <c r="E8662" i="1"/>
  <c r="D8662" i="1" s="1"/>
  <c r="F8662" i="1" s="1"/>
  <c r="E8663" i="1"/>
  <c r="D8663" i="1" s="1"/>
  <c r="F8663" i="1" s="1"/>
  <c r="E8664" i="1"/>
  <c r="D8664" i="1" s="1"/>
  <c r="F8664" i="1" s="1"/>
  <c r="E8665" i="1"/>
  <c r="D8665" i="1" s="1"/>
  <c r="F8665" i="1" s="1"/>
  <c r="E8666" i="1"/>
  <c r="D8666" i="1" s="1"/>
  <c r="F8666" i="1" s="1"/>
  <c r="E8667" i="1"/>
  <c r="D8667" i="1" s="1"/>
  <c r="F8667" i="1" s="1"/>
  <c r="E8668" i="1"/>
  <c r="D8668" i="1" s="1"/>
  <c r="F8668" i="1" s="1"/>
  <c r="E8669" i="1"/>
  <c r="D8669" i="1" s="1"/>
  <c r="F8669" i="1" s="1"/>
  <c r="E8670" i="1"/>
  <c r="D8670" i="1" s="1"/>
  <c r="F8670" i="1" s="1"/>
  <c r="E8671" i="1"/>
  <c r="D8671" i="1" s="1"/>
  <c r="F8671" i="1" s="1"/>
  <c r="E8672" i="1"/>
  <c r="D8672" i="1" s="1"/>
  <c r="F8672" i="1" s="1"/>
  <c r="E8673" i="1"/>
  <c r="D8673" i="1" s="1"/>
  <c r="F8673" i="1" s="1"/>
  <c r="E8674" i="1"/>
  <c r="D8674" i="1" s="1"/>
  <c r="F8674" i="1" s="1"/>
  <c r="E8675" i="1"/>
  <c r="D8675" i="1" s="1"/>
  <c r="F8675" i="1" s="1"/>
  <c r="E8676" i="1"/>
  <c r="D8676" i="1" s="1"/>
  <c r="F8676" i="1" s="1"/>
  <c r="E8677" i="1"/>
  <c r="D8677" i="1" s="1"/>
  <c r="F8677" i="1" s="1"/>
  <c r="E8678" i="1"/>
  <c r="D8678" i="1" s="1"/>
  <c r="F8678" i="1" s="1"/>
  <c r="E8679" i="1"/>
  <c r="D8679" i="1" s="1"/>
  <c r="F8679" i="1" s="1"/>
  <c r="E8680" i="1"/>
  <c r="D8680" i="1" s="1"/>
  <c r="F8680" i="1" s="1"/>
  <c r="E8681" i="1"/>
  <c r="D8681" i="1" s="1"/>
  <c r="F8681" i="1" s="1"/>
  <c r="E8682" i="1"/>
  <c r="D8682" i="1" s="1"/>
  <c r="F8682" i="1" s="1"/>
  <c r="E8683" i="1"/>
  <c r="D8683" i="1" s="1"/>
  <c r="F8683" i="1" s="1"/>
  <c r="E8684" i="1"/>
  <c r="D8684" i="1" s="1"/>
  <c r="F8684" i="1" s="1"/>
  <c r="E8685" i="1"/>
  <c r="D8685" i="1" s="1"/>
  <c r="F8685" i="1" s="1"/>
  <c r="E8686" i="1"/>
  <c r="D8686" i="1" s="1"/>
  <c r="F8686" i="1" s="1"/>
  <c r="E8687" i="1"/>
  <c r="D8687" i="1" s="1"/>
  <c r="F8687" i="1" s="1"/>
  <c r="E8688" i="1"/>
  <c r="D8688" i="1" s="1"/>
  <c r="F8688" i="1" s="1"/>
  <c r="E8689" i="1"/>
  <c r="D8689" i="1" s="1"/>
  <c r="F8689" i="1" s="1"/>
  <c r="E8690" i="1"/>
  <c r="D8690" i="1" s="1"/>
  <c r="F8690" i="1" s="1"/>
  <c r="E8691" i="1"/>
  <c r="D8691" i="1" s="1"/>
  <c r="F8691" i="1" s="1"/>
  <c r="E8692" i="1"/>
  <c r="D8692" i="1" s="1"/>
  <c r="F8692" i="1" s="1"/>
  <c r="E8693" i="1"/>
  <c r="D8693" i="1" s="1"/>
  <c r="F8693" i="1" s="1"/>
  <c r="E8694" i="1"/>
  <c r="D8694" i="1" s="1"/>
  <c r="F8694" i="1" s="1"/>
  <c r="E8695" i="1"/>
  <c r="D8695" i="1" s="1"/>
  <c r="F8695" i="1" s="1"/>
  <c r="E8696" i="1"/>
  <c r="D8696" i="1" s="1"/>
  <c r="F8696" i="1" s="1"/>
  <c r="E8697" i="1"/>
  <c r="D8697" i="1" s="1"/>
  <c r="F8697" i="1" s="1"/>
  <c r="E8698" i="1"/>
  <c r="D8698" i="1" s="1"/>
  <c r="F8698" i="1" s="1"/>
  <c r="E8699" i="1"/>
  <c r="D8699" i="1" s="1"/>
  <c r="F8699" i="1" s="1"/>
  <c r="E8700" i="1"/>
  <c r="D8700" i="1" s="1"/>
  <c r="F8700" i="1" s="1"/>
  <c r="E8701" i="1"/>
  <c r="D8701" i="1" s="1"/>
  <c r="F8701" i="1" s="1"/>
  <c r="E8702" i="1"/>
  <c r="D8702" i="1" s="1"/>
  <c r="F8702" i="1" s="1"/>
  <c r="E8703" i="1"/>
  <c r="D8703" i="1" s="1"/>
  <c r="F8703" i="1" s="1"/>
  <c r="E8704" i="1"/>
  <c r="D8704" i="1" s="1"/>
  <c r="F8704" i="1" s="1"/>
  <c r="E8705" i="1"/>
  <c r="D8705" i="1" s="1"/>
  <c r="F8705" i="1" s="1"/>
  <c r="E8706" i="1"/>
  <c r="D8706" i="1" s="1"/>
  <c r="F8706" i="1" s="1"/>
  <c r="E8707" i="1"/>
  <c r="D8707" i="1" s="1"/>
  <c r="F8707" i="1" s="1"/>
  <c r="E8708" i="1"/>
  <c r="D8708" i="1" s="1"/>
  <c r="F8708" i="1" s="1"/>
  <c r="E8709" i="1"/>
  <c r="D8709" i="1" s="1"/>
  <c r="F8709" i="1" s="1"/>
  <c r="E8710" i="1"/>
  <c r="D8710" i="1" s="1"/>
  <c r="F8710" i="1" s="1"/>
  <c r="E8711" i="1"/>
  <c r="D8711" i="1" s="1"/>
  <c r="F8711" i="1" s="1"/>
  <c r="E8712" i="1"/>
  <c r="D8712" i="1" s="1"/>
  <c r="F8712" i="1" s="1"/>
  <c r="E8713" i="1"/>
  <c r="D8713" i="1" s="1"/>
  <c r="F8713" i="1" s="1"/>
  <c r="E8714" i="1"/>
  <c r="D8714" i="1" s="1"/>
  <c r="F8714" i="1" s="1"/>
  <c r="E8715" i="1"/>
  <c r="D8715" i="1" s="1"/>
  <c r="F8715" i="1" s="1"/>
  <c r="E8716" i="1"/>
  <c r="D8716" i="1" s="1"/>
  <c r="F8716" i="1" s="1"/>
  <c r="E8717" i="1"/>
  <c r="D8717" i="1" s="1"/>
  <c r="F8717" i="1" s="1"/>
  <c r="E8718" i="1"/>
  <c r="D8718" i="1" s="1"/>
  <c r="F8718" i="1" s="1"/>
  <c r="E8719" i="1"/>
  <c r="D8719" i="1" s="1"/>
  <c r="F8719" i="1" s="1"/>
  <c r="E8720" i="1"/>
  <c r="D8720" i="1" s="1"/>
  <c r="F8720" i="1" s="1"/>
  <c r="E8721" i="1"/>
  <c r="D8721" i="1" s="1"/>
  <c r="F8721" i="1" s="1"/>
  <c r="E8722" i="1"/>
  <c r="D8722" i="1" s="1"/>
  <c r="F8722" i="1" s="1"/>
  <c r="E8723" i="1"/>
  <c r="D8723" i="1" s="1"/>
  <c r="F8723" i="1" s="1"/>
  <c r="E8724" i="1"/>
  <c r="D8724" i="1" s="1"/>
  <c r="F8724" i="1" s="1"/>
  <c r="E8725" i="1"/>
  <c r="D8725" i="1" s="1"/>
  <c r="F8725" i="1" s="1"/>
  <c r="E8726" i="1"/>
  <c r="D8726" i="1" s="1"/>
  <c r="F8726" i="1" s="1"/>
  <c r="E8727" i="1"/>
  <c r="D8727" i="1" s="1"/>
  <c r="F8727" i="1" s="1"/>
  <c r="E8728" i="1"/>
  <c r="D8728" i="1" s="1"/>
  <c r="F8728" i="1" s="1"/>
  <c r="E8729" i="1"/>
  <c r="D8729" i="1" s="1"/>
  <c r="F8729" i="1" s="1"/>
  <c r="E8730" i="1"/>
  <c r="D8730" i="1" s="1"/>
  <c r="F8730" i="1" s="1"/>
  <c r="E8731" i="1"/>
  <c r="D8731" i="1" s="1"/>
  <c r="F8731" i="1" s="1"/>
  <c r="E8732" i="1"/>
  <c r="D8732" i="1" s="1"/>
  <c r="F8732" i="1" s="1"/>
  <c r="E8733" i="1"/>
  <c r="D8733" i="1" s="1"/>
  <c r="F8733" i="1" s="1"/>
  <c r="E8734" i="1"/>
  <c r="D8734" i="1" s="1"/>
  <c r="F8734" i="1" s="1"/>
  <c r="E8735" i="1"/>
  <c r="D8735" i="1" s="1"/>
  <c r="F8735" i="1" s="1"/>
  <c r="E8736" i="1"/>
  <c r="D8736" i="1" s="1"/>
  <c r="F8736" i="1" s="1"/>
  <c r="E8737" i="1"/>
  <c r="D8737" i="1" s="1"/>
  <c r="F8737" i="1" s="1"/>
  <c r="E8738" i="1"/>
  <c r="D8738" i="1" s="1"/>
  <c r="F8738" i="1" s="1"/>
  <c r="E8739" i="1"/>
  <c r="D8739" i="1" s="1"/>
  <c r="F8739" i="1" s="1"/>
  <c r="E8740" i="1"/>
  <c r="D8740" i="1" s="1"/>
  <c r="F8740" i="1" s="1"/>
  <c r="E8741" i="1"/>
  <c r="D8741" i="1" s="1"/>
  <c r="F8741" i="1" s="1"/>
  <c r="E8742" i="1"/>
  <c r="D8742" i="1" s="1"/>
  <c r="F8742" i="1" s="1"/>
  <c r="E8743" i="1"/>
  <c r="D8743" i="1" s="1"/>
  <c r="F8743" i="1" s="1"/>
  <c r="E8744" i="1"/>
  <c r="D8744" i="1" s="1"/>
  <c r="F8744" i="1" s="1"/>
  <c r="E8745" i="1"/>
  <c r="D8745" i="1" s="1"/>
  <c r="F8745" i="1" s="1"/>
  <c r="E8746" i="1"/>
  <c r="D8746" i="1" s="1"/>
  <c r="F8746" i="1" s="1"/>
  <c r="E8747" i="1"/>
  <c r="D8747" i="1" s="1"/>
  <c r="F8747" i="1" s="1"/>
  <c r="E8748" i="1"/>
  <c r="D8748" i="1" s="1"/>
  <c r="F8748" i="1" s="1"/>
  <c r="E8749" i="1"/>
  <c r="D8749" i="1" s="1"/>
  <c r="F8749" i="1" s="1"/>
  <c r="E8750" i="1"/>
  <c r="D8750" i="1" s="1"/>
  <c r="F8750" i="1" s="1"/>
  <c r="E8751" i="1"/>
  <c r="D8751" i="1" s="1"/>
  <c r="F8751" i="1" s="1"/>
  <c r="E8752" i="1"/>
  <c r="D8752" i="1" s="1"/>
  <c r="F8752" i="1" s="1"/>
  <c r="E8753" i="1"/>
  <c r="D8753" i="1" s="1"/>
  <c r="F8753" i="1" s="1"/>
  <c r="E8754" i="1"/>
  <c r="D8754" i="1" s="1"/>
  <c r="F8754" i="1" s="1"/>
  <c r="E8755" i="1"/>
  <c r="D8755" i="1" s="1"/>
  <c r="F8755" i="1" s="1"/>
  <c r="E8756" i="1"/>
  <c r="D8756" i="1" s="1"/>
  <c r="F8756" i="1" s="1"/>
  <c r="E8757" i="1"/>
  <c r="D8757" i="1" s="1"/>
  <c r="F8757" i="1" s="1"/>
  <c r="E8758" i="1"/>
  <c r="D8758" i="1" s="1"/>
  <c r="F8758" i="1" s="1"/>
  <c r="E8759" i="1"/>
  <c r="D8759" i="1" s="1"/>
  <c r="F8759" i="1" s="1"/>
  <c r="E8760" i="1"/>
  <c r="D8760" i="1" s="1"/>
  <c r="F8760" i="1" s="1"/>
  <c r="E8761" i="1"/>
  <c r="D8761" i="1" s="1"/>
  <c r="F8761" i="1" s="1"/>
  <c r="E8762" i="1"/>
  <c r="D8762" i="1" s="1"/>
  <c r="F8762" i="1" s="1"/>
  <c r="E8763" i="1"/>
  <c r="D8763" i="1" s="1"/>
  <c r="F8763" i="1" s="1"/>
  <c r="E8764" i="1"/>
  <c r="D8764" i="1" s="1"/>
  <c r="F8764" i="1" s="1"/>
  <c r="E8765" i="1"/>
  <c r="D8765" i="1" s="1"/>
  <c r="F8765" i="1" s="1"/>
  <c r="E8766" i="1"/>
  <c r="D8766" i="1" s="1"/>
  <c r="F8766" i="1" s="1"/>
  <c r="E8767" i="1"/>
  <c r="D8767" i="1" s="1"/>
  <c r="F8767" i="1" s="1"/>
  <c r="E8768" i="1"/>
  <c r="D8768" i="1" s="1"/>
  <c r="F8768" i="1" s="1"/>
  <c r="E8769" i="1"/>
  <c r="D8769" i="1" s="1"/>
  <c r="F8769" i="1" s="1"/>
  <c r="E8770" i="1"/>
  <c r="D8770" i="1" s="1"/>
  <c r="F8770" i="1" s="1"/>
  <c r="E8771" i="1"/>
  <c r="D8771" i="1" s="1"/>
  <c r="F8771" i="1" s="1"/>
  <c r="E8772" i="1"/>
  <c r="D8772" i="1" s="1"/>
  <c r="F8772" i="1" s="1"/>
  <c r="E8773" i="1"/>
  <c r="D8773" i="1" s="1"/>
  <c r="F8773" i="1" s="1"/>
  <c r="E8774" i="1"/>
  <c r="D8774" i="1" s="1"/>
  <c r="F8774" i="1" s="1"/>
  <c r="E8775" i="1"/>
  <c r="D8775" i="1" s="1"/>
  <c r="F8775" i="1" s="1"/>
  <c r="E8776" i="1"/>
  <c r="D8776" i="1" s="1"/>
  <c r="F8776" i="1" s="1"/>
  <c r="E8777" i="1"/>
  <c r="D8777" i="1" s="1"/>
  <c r="F8777" i="1" s="1"/>
  <c r="E8778" i="1"/>
  <c r="D8778" i="1" s="1"/>
  <c r="F8778" i="1" s="1"/>
  <c r="E8779" i="1"/>
  <c r="D8779" i="1" s="1"/>
  <c r="F8779" i="1" s="1"/>
  <c r="E8780" i="1"/>
  <c r="D8780" i="1" s="1"/>
  <c r="F8780" i="1" s="1"/>
  <c r="E8781" i="1"/>
  <c r="D8781" i="1" s="1"/>
  <c r="F8781" i="1" s="1"/>
  <c r="E8782" i="1"/>
  <c r="D8782" i="1" s="1"/>
  <c r="F8782" i="1" s="1"/>
  <c r="E8783" i="1"/>
  <c r="D8783" i="1" s="1"/>
  <c r="F8783" i="1" s="1"/>
  <c r="E8784" i="1"/>
  <c r="D8784" i="1" s="1"/>
  <c r="F8784" i="1" s="1"/>
  <c r="E8785" i="1"/>
  <c r="D8785" i="1" s="1"/>
  <c r="F8785" i="1" s="1"/>
  <c r="E8786" i="1"/>
  <c r="D8786" i="1" s="1"/>
  <c r="F8786" i="1" s="1"/>
  <c r="E8787" i="1"/>
  <c r="D8787" i="1" s="1"/>
  <c r="F8787" i="1" s="1"/>
  <c r="E8788" i="1"/>
  <c r="D8788" i="1" s="1"/>
  <c r="F8788" i="1" s="1"/>
  <c r="E8789" i="1"/>
  <c r="D8789" i="1" s="1"/>
  <c r="F8789" i="1" s="1"/>
  <c r="E8790" i="1"/>
  <c r="D8790" i="1" s="1"/>
  <c r="F8790" i="1" s="1"/>
  <c r="E8791" i="1"/>
  <c r="D8791" i="1" s="1"/>
  <c r="F8791" i="1" s="1"/>
  <c r="E8792" i="1"/>
  <c r="D8792" i="1" s="1"/>
  <c r="F8792" i="1" s="1"/>
  <c r="E8793" i="1"/>
  <c r="D8793" i="1" s="1"/>
  <c r="F8793" i="1" s="1"/>
  <c r="E8794" i="1"/>
  <c r="D8794" i="1" s="1"/>
  <c r="F8794" i="1" s="1"/>
  <c r="E8795" i="1"/>
  <c r="D8795" i="1" s="1"/>
  <c r="F8795" i="1" s="1"/>
  <c r="E8796" i="1"/>
  <c r="D8796" i="1" s="1"/>
  <c r="F8796" i="1" s="1"/>
  <c r="E8797" i="1"/>
  <c r="D8797" i="1" s="1"/>
  <c r="F8797" i="1" s="1"/>
  <c r="E8798" i="1"/>
  <c r="D8798" i="1" s="1"/>
  <c r="F8798" i="1" s="1"/>
  <c r="E8799" i="1"/>
  <c r="D8799" i="1" s="1"/>
  <c r="F8799" i="1" s="1"/>
  <c r="E8800" i="1"/>
  <c r="D8800" i="1" s="1"/>
  <c r="F8800" i="1" s="1"/>
  <c r="E8801" i="1"/>
  <c r="D8801" i="1" s="1"/>
  <c r="F8801" i="1" s="1"/>
  <c r="E8802" i="1"/>
  <c r="D8802" i="1" s="1"/>
  <c r="F8802" i="1" s="1"/>
  <c r="E8803" i="1"/>
  <c r="D8803" i="1" s="1"/>
  <c r="F8803" i="1" s="1"/>
  <c r="E8804" i="1"/>
  <c r="D8804" i="1" s="1"/>
  <c r="F8804" i="1" s="1"/>
  <c r="E8805" i="1"/>
  <c r="D8805" i="1" s="1"/>
  <c r="F8805" i="1" s="1"/>
  <c r="E8806" i="1"/>
  <c r="D8806" i="1" s="1"/>
  <c r="F8806" i="1" s="1"/>
  <c r="E8807" i="1"/>
  <c r="D8807" i="1" s="1"/>
  <c r="F8807" i="1" s="1"/>
  <c r="E8808" i="1"/>
  <c r="D8808" i="1" s="1"/>
  <c r="F8808" i="1" s="1"/>
  <c r="E8809" i="1"/>
  <c r="D8809" i="1" s="1"/>
  <c r="F8809" i="1" s="1"/>
  <c r="E8810" i="1"/>
  <c r="D8810" i="1" s="1"/>
  <c r="F8810" i="1" s="1"/>
  <c r="E8811" i="1"/>
  <c r="D8811" i="1" s="1"/>
  <c r="F8811" i="1" s="1"/>
  <c r="E8812" i="1"/>
  <c r="D8812" i="1" s="1"/>
  <c r="F8812" i="1" s="1"/>
  <c r="E8813" i="1"/>
  <c r="D8813" i="1" s="1"/>
  <c r="F8813" i="1" s="1"/>
  <c r="E8814" i="1"/>
  <c r="D8814" i="1" s="1"/>
  <c r="F8814" i="1" s="1"/>
  <c r="E8815" i="1"/>
  <c r="D8815" i="1" s="1"/>
  <c r="F8815" i="1" s="1"/>
  <c r="E8816" i="1"/>
  <c r="D8816" i="1" s="1"/>
  <c r="F8816" i="1" s="1"/>
  <c r="E8817" i="1"/>
  <c r="D8817" i="1" s="1"/>
  <c r="F8817" i="1" s="1"/>
  <c r="E8818" i="1"/>
  <c r="D8818" i="1" s="1"/>
  <c r="F8818" i="1" s="1"/>
  <c r="E8819" i="1"/>
  <c r="D8819" i="1" s="1"/>
  <c r="F8819" i="1" s="1"/>
  <c r="E8820" i="1"/>
  <c r="D8820" i="1" s="1"/>
  <c r="F8820" i="1" s="1"/>
  <c r="E8821" i="1"/>
  <c r="D8821" i="1" s="1"/>
  <c r="F8821" i="1" s="1"/>
  <c r="E8822" i="1"/>
  <c r="D8822" i="1" s="1"/>
  <c r="F8822" i="1" s="1"/>
  <c r="E8823" i="1"/>
  <c r="D8823" i="1" s="1"/>
  <c r="F8823" i="1" s="1"/>
  <c r="E8824" i="1"/>
  <c r="D8824" i="1" s="1"/>
  <c r="F8824" i="1" s="1"/>
  <c r="E8825" i="1"/>
  <c r="D8825" i="1" s="1"/>
  <c r="F8825" i="1" s="1"/>
  <c r="E8826" i="1"/>
  <c r="D8826" i="1" s="1"/>
  <c r="F8826" i="1" s="1"/>
  <c r="E8827" i="1"/>
  <c r="D8827" i="1" s="1"/>
  <c r="F8827" i="1" s="1"/>
  <c r="E8828" i="1"/>
  <c r="D8828" i="1" s="1"/>
  <c r="F8828" i="1" s="1"/>
  <c r="E8829" i="1"/>
  <c r="D8829" i="1" s="1"/>
  <c r="F8829" i="1" s="1"/>
  <c r="E8830" i="1"/>
  <c r="D8830" i="1" s="1"/>
  <c r="F8830" i="1" s="1"/>
  <c r="E8831" i="1"/>
  <c r="D8831" i="1" s="1"/>
  <c r="F8831" i="1" s="1"/>
  <c r="E8832" i="1"/>
  <c r="D8832" i="1" s="1"/>
  <c r="F8832" i="1" s="1"/>
  <c r="E8833" i="1"/>
  <c r="D8833" i="1" s="1"/>
  <c r="F8833" i="1" s="1"/>
  <c r="E8834" i="1"/>
  <c r="D8834" i="1" s="1"/>
  <c r="F8834" i="1" s="1"/>
  <c r="E8835" i="1"/>
  <c r="D8835" i="1" s="1"/>
  <c r="F8835" i="1" s="1"/>
  <c r="E8836" i="1"/>
  <c r="D8836" i="1" s="1"/>
  <c r="F8836" i="1" s="1"/>
  <c r="E8837" i="1"/>
  <c r="D8837" i="1" s="1"/>
  <c r="F8837" i="1" s="1"/>
  <c r="E8838" i="1"/>
  <c r="D8838" i="1" s="1"/>
  <c r="F8838" i="1" s="1"/>
  <c r="E8839" i="1"/>
  <c r="D8839" i="1" s="1"/>
  <c r="F8839" i="1" s="1"/>
  <c r="E8840" i="1"/>
  <c r="D8840" i="1" s="1"/>
  <c r="F8840" i="1" s="1"/>
  <c r="E8841" i="1"/>
  <c r="D8841" i="1" s="1"/>
  <c r="F8841" i="1" s="1"/>
  <c r="E8842" i="1"/>
  <c r="D8842" i="1" s="1"/>
  <c r="F8842" i="1" s="1"/>
  <c r="E8843" i="1"/>
  <c r="D8843" i="1" s="1"/>
  <c r="F8843" i="1" s="1"/>
  <c r="E8844" i="1"/>
  <c r="D8844" i="1" s="1"/>
  <c r="F8844" i="1" s="1"/>
  <c r="E8845" i="1"/>
  <c r="D8845" i="1" s="1"/>
  <c r="F8845" i="1" s="1"/>
  <c r="E8846" i="1"/>
  <c r="D8846" i="1" s="1"/>
  <c r="F8846" i="1" s="1"/>
  <c r="E8847" i="1"/>
  <c r="D8847" i="1" s="1"/>
  <c r="F8847" i="1" s="1"/>
  <c r="E8848" i="1"/>
  <c r="D8848" i="1" s="1"/>
  <c r="F8848" i="1" s="1"/>
  <c r="E8849" i="1"/>
  <c r="D8849" i="1" s="1"/>
  <c r="F8849" i="1" s="1"/>
  <c r="E8850" i="1"/>
  <c r="D8850" i="1" s="1"/>
  <c r="F8850" i="1" s="1"/>
  <c r="E8851" i="1"/>
  <c r="D8851" i="1" s="1"/>
  <c r="F8851" i="1" s="1"/>
  <c r="E8852" i="1"/>
  <c r="D8852" i="1" s="1"/>
  <c r="F8852" i="1" s="1"/>
  <c r="E8853" i="1"/>
  <c r="D8853" i="1" s="1"/>
  <c r="F8853" i="1" s="1"/>
  <c r="E8854" i="1"/>
  <c r="D8854" i="1" s="1"/>
  <c r="F8854" i="1" s="1"/>
  <c r="E8855" i="1"/>
  <c r="D8855" i="1" s="1"/>
  <c r="F8855" i="1" s="1"/>
  <c r="E8856" i="1"/>
  <c r="D8856" i="1" s="1"/>
  <c r="F8856" i="1" s="1"/>
  <c r="E8857" i="1"/>
  <c r="D8857" i="1" s="1"/>
  <c r="F8857" i="1" s="1"/>
  <c r="E8858" i="1"/>
  <c r="D8858" i="1" s="1"/>
  <c r="F8858" i="1" s="1"/>
  <c r="E8859" i="1"/>
  <c r="D8859" i="1" s="1"/>
  <c r="F8859" i="1" s="1"/>
  <c r="E8860" i="1"/>
  <c r="D8860" i="1" s="1"/>
  <c r="F8860" i="1" s="1"/>
  <c r="E8861" i="1"/>
  <c r="D8861" i="1" s="1"/>
  <c r="F8861" i="1" s="1"/>
  <c r="E8862" i="1"/>
  <c r="D8862" i="1" s="1"/>
  <c r="F8862" i="1" s="1"/>
  <c r="E8863" i="1"/>
  <c r="D8863" i="1" s="1"/>
  <c r="F8863" i="1" s="1"/>
  <c r="E8864" i="1"/>
  <c r="D8864" i="1" s="1"/>
  <c r="F8864" i="1" s="1"/>
  <c r="E8865" i="1"/>
  <c r="D8865" i="1" s="1"/>
  <c r="F8865" i="1" s="1"/>
  <c r="E8866" i="1"/>
  <c r="D8866" i="1" s="1"/>
  <c r="F8866" i="1" s="1"/>
  <c r="E8867" i="1"/>
  <c r="D8867" i="1" s="1"/>
  <c r="F8867" i="1" s="1"/>
  <c r="E8868" i="1"/>
  <c r="D8868" i="1" s="1"/>
  <c r="F8868" i="1" s="1"/>
  <c r="E8869" i="1"/>
  <c r="D8869" i="1" s="1"/>
  <c r="F8869" i="1" s="1"/>
  <c r="E8870" i="1"/>
  <c r="D8870" i="1" s="1"/>
  <c r="F8870" i="1" s="1"/>
  <c r="E8871" i="1"/>
  <c r="D8871" i="1" s="1"/>
  <c r="F8871" i="1" s="1"/>
  <c r="E8872" i="1"/>
  <c r="D8872" i="1" s="1"/>
  <c r="F8872" i="1" s="1"/>
  <c r="E8873" i="1"/>
  <c r="D8873" i="1" s="1"/>
  <c r="F8873" i="1" s="1"/>
  <c r="E8874" i="1"/>
  <c r="D8874" i="1" s="1"/>
  <c r="F8874" i="1" s="1"/>
  <c r="E8875" i="1"/>
  <c r="D8875" i="1" s="1"/>
  <c r="F8875" i="1" s="1"/>
  <c r="E8876" i="1"/>
  <c r="D8876" i="1" s="1"/>
  <c r="F8876" i="1" s="1"/>
  <c r="E8877" i="1"/>
  <c r="D8877" i="1" s="1"/>
  <c r="F8877" i="1" s="1"/>
  <c r="E8878" i="1"/>
  <c r="D8878" i="1" s="1"/>
  <c r="F8878" i="1" s="1"/>
  <c r="E8879" i="1"/>
  <c r="D8879" i="1" s="1"/>
  <c r="F8879" i="1" s="1"/>
  <c r="E8880" i="1"/>
  <c r="D8880" i="1" s="1"/>
  <c r="F8880" i="1" s="1"/>
  <c r="E8881" i="1"/>
  <c r="D8881" i="1" s="1"/>
  <c r="F8881" i="1" s="1"/>
  <c r="E8882" i="1"/>
  <c r="D8882" i="1" s="1"/>
  <c r="F8882" i="1" s="1"/>
  <c r="E8883" i="1"/>
  <c r="D8883" i="1" s="1"/>
  <c r="F8883" i="1" s="1"/>
  <c r="E8884" i="1"/>
  <c r="D8884" i="1" s="1"/>
  <c r="F8884" i="1" s="1"/>
  <c r="E8885" i="1"/>
  <c r="D8885" i="1" s="1"/>
  <c r="F8885" i="1" s="1"/>
  <c r="E8886" i="1"/>
  <c r="D8886" i="1" s="1"/>
  <c r="F8886" i="1" s="1"/>
  <c r="E8887" i="1"/>
  <c r="D8887" i="1" s="1"/>
  <c r="F8887" i="1" s="1"/>
  <c r="E8888" i="1"/>
  <c r="D8888" i="1" s="1"/>
  <c r="F8888" i="1" s="1"/>
  <c r="E8889" i="1"/>
  <c r="D8889" i="1" s="1"/>
  <c r="F8889" i="1" s="1"/>
  <c r="E8890" i="1"/>
  <c r="D8890" i="1" s="1"/>
  <c r="F8890" i="1" s="1"/>
  <c r="E8891" i="1"/>
  <c r="D8891" i="1" s="1"/>
  <c r="F8891" i="1" s="1"/>
  <c r="E8892" i="1"/>
  <c r="D8892" i="1" s="1"/>
  <c r="F8892" i="1" s="1"/>
  <c r="E8893" i="1"/>
  <c r="D8893" i="1" s="1"/>
  <c r="F8893" i="1" s="1"/>
  <c r="E8894" i="1"/>
  <c r="D8894" i="1" s="1"/>
  <c r="F8894" i="1" s="1"/>
  <c r="E8895" i="1"/>
  <c r="D8895" i="1" s="1"/>
  <c r="F8895" i="1" s="1"/>
  <c r="E8896" i="1"/>
  <c r="D8896" i="1" s="1"/>
  <c r="F8896" i="1" s="1"/>
  <c r="E8897" i="1"/>
  <c r="D8897" i="1" s="1"/>
  <c r="F8897" i="1" s="1"/>
  <c r="E8898" i="1"/>
  <c r="D8898" i="1" s="1"/>
  <c r="F8898" i="1" s="1"/>
  <c r="E8899" i="1"/>
  <c r="D8899" i="1" s="1"/>
  <c r="F8899" i="1" s="1"/>
  <c r="E8900" i="1"/>
  <c r="D8900" i="1" s="1"/>
  <c r="F8900" i="1" s="1"/>
  <c r="E8901" i="1"/>
  <c r="D8901" i="1" s="1"/>
  <c r="F8901" i="1" s="1"/>
  <c r="E8902" i="1"/>
  <c r="D8902" i="1" s="1"/>
  <c r="F8902" i="1" s="1"/>
  <c r="E8903" i="1"/>
  <c r="D8903" i="1" s="1"/>
  <c r="F8903" i="1" s="1"/>
  <c r="E8904" i="1"/>
  <c r="D8904" i="1" s="1"/>
  <c r="F8904" i="1" s="1"/>
  <c r="E8905" i="1"/>
  <c r="D8905" i="1" s="1"/>
  <c r="F8905" i="1" s="1"/>
  <c r="E8906" i="1"/>
  <c r="D8906" i="1" s="1"/>
  <c r="F8906" i="1" s="1"/>
  <c r="E8907" i="1"/>
  <c r="D8907" i="1" s="1"/>
  <c r="F8907" i="1" s="1"/>
  <c r="E8908" i="1"/>
  <c r="D8908" i="1" s="1"/>
  <c r="F8908" i="1" s="1"/>
  <c r="E8909" i="1"/>
  <c r="D8909" i="1" s="1"/>
  <c r="F8909" i="1" s="1"/>
  <c r="E8910" i="1"/>
  <c r="D8910" i="1" s="1"/>
  <c r="F8910" i="1" s="1"/>
  <c r="E8911" i="1"/>
  <c r="D8911" i="1" s="1"/>
  <c r="F8911" i="1" s="1"/>
  <c r="E8912" i="1"/>
  <c r="D8912" i="1" s="1"/>
  <c r="F8912" i="1" s="1"/>
  <c r="E8913" i="1"/>
  <c r="D8913" i="1" s="1"/>
  <c r="F8913" i="1" s="1"/>
  <c r="E8914" i="1"/>
  <c r="D8914" i="1" s="1"/>
  <c r="F8914" i="1" s="1"/>
  <c r="E8915" i="1"/>
  <c r="D8915" i="1" s="1"/>
  <c r="F8915" i="1" s="1"/>
  <c r="E8916" i="1"/>
  <c r="D8916" i="1" s="1"/>
  <c r="F8916" i="1" s="1"/>
  <c r="E8917" i="1"/>
  <c r="D8917" i="1" s="1"/>
  <c r="F8917" i="1" s="1"/>
  <c r="E8918" i="1"/>
  <c r="D8918" i="1" s="1"/>
  <c r="F8918" i="1" s="1"/>
  <c r="E8919" i="1"/>
  <c r="D8919" i="1" s="1"/>
  <c r="F8919" i="1" s="1"/>
  <c r="E8920" i="1"/>
  <c r="D8920" i="1" s="1"/>
  <c r="F8920" i="1" s="1"/>
  <c r="E8921" i="1"/>
  <c r="D8921" i="1" s="1"/>
  <c r="F8921" i="1" s="1"/>
  <c r="E8922" i="1"/>
  <c r="D8922" i="1" s="1"/>
  <c r="F8922" i="1" s="1"/>
  <c r="E8923" i="1"/>
  <c r="D8923" i="1" s="1"/>
  <c r="F8923" i="1" s="1"/>
  <c r="E8924" i="1"/>
  <c r="D8924" i="1" s="1"/>
  <c r="F8924" i="1" s="1"/>
  <c r="E8925" i="1"/>
  <c r="D8925" i="1" s="1"/>
  <c r="F8925" i="1" s="1"/>
  <c r="E8926" i="1"/>
  <c r="D8926" i="1" s="1"/>
  <c r="F8926" i="1" s="1"/>
  <c r="E8927" i="1"/>
  <c r="D8927" i="1" s="1"/>
  <c r="F8927" i="1" s="1"/>
  <c r="E8928" i="1"/>
  <c r="D8928" i="1" s="1"/>
  <c r="F8928" i="1" s="1"/>
  <c r="E8929" i="1"/>
  <c r="D8929" i="1" s="1"/>
  <c r="F8929" i="1" s="1"/>
  <c r="E8930" i="1"/>
  <c r="D8930" i="1" s="1"/>
  <c r="F8930" i="1" s="1"/>
  <c r="E8931" i="1"/>
  <c r="D8931" i="1" s="1"/>
  <c r="F8931" i="1" s="1"/>
  <c r="E8932" i="1"/>
  <c r="D8932" i="1" s="1"/>
  <c r="F8932" i="1" s="1"/>
  <c r="E8933" i="1"/>
  <c r="D8933" i="1" s="1"/>
  <c r="F8933" i="1" s="1"/>
  <c r="E8934" i="1"/>
  <c r="D8934" i="1" s="1"/>
  <c r="F8934" i="1" s="1"/>
  <c r="E8935" i="1"/>
  <c r="D8935" i="1" s="1"/>
  <c r="F8935" i="1" s="1"/>
  <c r="E8936" i="1"/>
  <c r="D8936" i="1" s="1"/>
  <c r="F8936" i="1" s="1"/>
  <c r="E8937" i="1"/>
  <c r="D8937" i="1" s="1"/>
  <c r="F8937" i="1" s="1"/>
  <c r="E8938" i="1"/>
  <c r="D8938" i="1" s="1"/>
  <c r="F8938" i="1" s="1"/>
  <c r="E8939" i="1"/>
  <c r="D8939" i="1" s="1"/>
  <c r="F8939" i="1" s="1"/>
  <c r="E8940" i="1"/>
  <c r="D8940" i="1" s="1"/>
  <c r="F8940" i="1" s="1"/>
  <c r="E8941" i="1"/>
  <c r="D8941" i="1" s="1"/>
  <c r="F8941" i="1" s="1"/>
  <c r="E8942" i="1"/>
  <c r="D8942" i="1" s="1"/>
  <c r="F8942" i="1" s="1"/>
  <c r="E8943" i="1"/>
  <c r="D8943" i="1" s="1"/>
  <c r="F8943" i="1" s="1"/>
  <c r="E8944" i="1"/>
  <c r="D8944" i="1" s="1"/>
  <c r="F8944" i="1" s="1"/>
  <c r="E8945" i="1"/>
  <c r="D8945" i="1" s="1"/>
  <c r="F8945" i="1" s="1"/>
  <c r="E8946" i="1"/>
  <c r="D8946" i="1" s="1"/>
  <c r="F8946" i="1" s="1"/>
  <c r="E8947" i="1"/>
  <c r="D8947" i="1" s="1"/>
  <c r="F8947" i="1" s="1"/>
  <c r="E8948" i="1"/>
  <c r="D8948" i="1" s="1"/>
  <c r="F8948" i="1" s="1"/>
  <c r="E8949" i="1"/>
  <c r="D8949" i="1" s="1"/>
  <c r="F8949" i="1" s="1"/>
  <c r="E8950" i="1"/>
  <c r="D8950" i="1" s="1"/>
  <c r="F8950" i="1" s="1"/>
  <c r="E8951" i="1"/>
  <c r="D8951" i="1" s="1"/>
  <c r="F8951" i="1" s="1"/>
  <c r="E8952" i="1"/>
  <c r="D8952" i="1" s="1"/>
  <c r="F8952" i="1" s="1"/>
  <c r="E8953" i="1"/>
  <c r="D8953" i="1" s="1"/>
  <c r="F8953" i="1" s="1"/>
  <c r="E8954" i="1"/>
  <c r="D8954" i="1" s="1"/>
  <c r="F8954" i="1" s="1"/>
  <c r="E8955" i="1"/>
  <c r="D8955" i="1" s="1"/>
  <c r="F8955" i="1" s="1"/>
  <c r="E8956" i="1"/>
  <c r="D8956" i="1" s="1"/>
  <c r="F8956" i="1" s="1"/>
  <c r="E8957" i="1"/>
  <c r="D8957" i="1" s="1"/>
  <c r="F8957" i="1" s="1"/>
  <c r="E8958" i="1"/>
  <c r="D8958" i="1" s="1"/>
  <c r="F8958" i="1" s="1"/>
  <c r="E8959" i="1"/>
  <c r="D8959" i="1" s="1"/>
  <c r="F8959" i="1" s="1"/>
  <c r="E8960" i="1"/>
  <c r="D8960" i="1" s="1"/>
  <c r="F8960" i="1" s="1"/>
  <c r="E8961" i="1"/>
  <c r="D8961" i="1" s="1"/>
  <c r="F8961" i="1" s="1"/>
  <c r="E8962" i="1"/>
  <c r="D8962" i="1" s="1"/>
  <c r="F8962" i="1" s="1"/>
  <c r="E8963" i="1"/>
  <c r="D8963" i="1" s="1"/>
  <c r="F8963" i="1" s="1"/>
  <c r="E8964" i="1"/>
  <c r="D8964" i="1" s="1"/>
  <c r="F8964" i="1" s="1"/>
  <c r="E8965" i="1"/>
  <c r="D8965" i="1" s="1"/>
  <c r="F8965" i="1" s="1"/>
  <c r="E8966" i="1"/>
  <c r="D8966" i="1" s="1"/>
  <c r="F8966" i="1" s="1"/>
  <c r="E8967" i="1"/>
  <c r="D8967" i="1" s="1"/>
  <c r="F8967" i="1" s="1"/>
  <c r="E8968" i="1"/>
  <c r="D8968" i="1" s="1"/>
  <c r="F8968" i="1" s="1"/>
  <c r="E8969" i="1"/>
  <c r="D8969" i="1" s="1"/>
  <c r="F8969" i="1" s="1"/>
  <c r="E8970" i="1"/>
  <c r="D8970" i="1" s="1"/>
  <c r="F8970" i="1" s="1"/>
  <c r="E8971" i="1"/>
  <c r="D8971" i="1" s="1"/>
  <c r="F8971" i="1" s="1"/>
  <c r="E8972" i="1"/>
  <c r="D8972" i="1" s="1"/>
  <c r="F8972" i="1" s="1"/>
  <c r="E8973" i="1"/>
  <c r="D8973" i="1" s="1"/>
  <c r="F8973" i="1" s="1"/>
  <c r="E8974" i="1"/>
  <c r="D8974" i="1" s="1"/>
  <c r="F8974" i="1" s="1"/>
  <c r="E8975" i="1"/>
  <c r="D8975" i="1" s="1"/>
  <c r="F8975" i="1" s="1"/>
  <c r="E8976" i="1"/>
  <c r="D8976" i="1" s="1"/>
  <c r="F8976" i="1" s="1"/>
  <c r="E8977" i="1"/>
  <c r="D8977" i="1" s="1"/>
  <c r="F8977" i="1" s="1"/>
  <c r="E8978" i="1"/>
  <c r="D8978" i="1" s="1"/>
  <c r="F8978" i="1" s="1"/>
  <c r="E8979" i="1"/>
  <c r="D8979" i="1" s="1"/>
  <c r="F8979" i="1" s="1"/>
  <c r="E8980" i="1"/>
  <c r="D8980" i="1" s="1"/>
  <c r="F8980" i="1" s="1"/>
  <c r="E8981" i="1"/>
  <c r="D8981" i="1" s="1"/>
  <c r="F8981" i="1" s="1"/>
  <c r="E8982" i="1"/>
  <c r="D8982" i="1" s="1"/>
  <c r="F8982" i="1" s="1"/>
  <c r="E8983" i="1"/>
  <c r="D8983" i="1" s="1"/>
  <c r="F8983" i="1" s="1"/>
  <c r="E8984" i="1"/>
  <c r="D8984" i="1" s="1"/>
  <c r="F8984" i="1" s="1"/>
  <c r="E8985" i="1"/>
  <c r="D8985" i="1" s="1"/>
  <c r="F8985" i="1" s="1"/>
  <c r="E8986" i="1"/>
  <c r="D8986" i="1" s="1"/>
  <c r="F8986" i="1" s="1"/>
  <c r="E8987" i="1"/>
  <c r="D8987" i="1" s="1"/>
  <c r="F8987" i="1" s="1"/>
  <c r="E8988" i="1"/>
  <c r="D8988" i="1" s="1"/>
  <c r="F8988" i="1" s="1"/>
  <c r="E8989" i="1"/>
  <c r="D8989" i="1" s="1"/>
  <c r="F8989" i="1" s="1"/>
  <c r="E8990" i="1"/>
  <c r="D8990" i="1" s="1"/>
  <c r="F8990" i="1" s="1"/>
  <c r="E8991" i="1"/>
  <c r="D8991" i="1" s="1"/>
  <c r="F8991" i="1" s="1"/>
  <c r="E8992" i="1"/>
  <c r="D8992" i="1" s="1"/>
  <c r="F8992" i="1" s="1"/>
  <c r="E8993" i="1"/>
  <c r="D8993" i="1" s="1"/>
  <c r="F8993" i="1" s="1"/>
  <c r="E8994" i="1"/>
  <c r="D8994" i="1" s="1"/>
  <c r="F8994" i="1" s="1"/>
  <c r="E8995" i="1"/>
  <c r="D8995" i="1" s="1"/>
  <c r="F8995" i="1" s="1"/>
  <c r="E8996" i="1"/>
  <c r="D8996" i="1" s="1"/>
  <c r="F8996" i="1" s="1"/>
  <c r="E8997" i="1"/>
  <c r="D8997" i="1" s="1"/>
  <c r="F8997" i="1" s="1"/>
  <c r="E8998" i="1"/>
  <c r="D8998" i="1" s="1"/>
  <c r="F8998" i="1" s="1"/>
  <c r="E8999" i="1"/>
  <c r="D8999" i="1" s="1"/>
  <c r="F8999" i="1" s="1"/>
  <c r="E9000" i="1"/>
  <c r="D9000" i="1" s="1"/>
  <c r="F9000" i="1" s="1"/>
  <c r="E9001" i="1"/>
  <c r="D9001" i="1" s="1"/>
  <c r="F9001" i="1" s="1"/>
  <c r="E9002" i="1"/>
  <c r="D9002" i="1" s="1"/>
  <c r="F9002" i="1" s="1"/>
  <c r="E9003" i="1"/>
  <c r="D9003" i="1" s="1"/>
  <c r="F9003" i="1" s="1"/>
  <c r="E9004" i="1"/>
  <c r="D9004" i="1" s="1"/>
  <c r="F9004" i="1" s="1"/>
  <c r="E9005" i="1"/>
  <c r="D9005" i="1" s="1"/>
  <c r="F9005" i="1" s="1"/>
  <c r="E9006" i="1"/>
  <c r="D9006" i="1" s="1"/>
  <c r="F9006" i="1" s="1"/>
  <c r="E9007" i="1"/>
  <c r="D9007" i="1" s="1"/>
  <c r="F9007" i="1" s="1"/>
  <c r="E9008" i="1"/>
  <c r="D9008" i="1" s="1"/>
  <c r="F9008" i="1" s="1"/>
  <c r="E9009" i="1"/>
  <c r="D9009" i="1" s="1"/>
  <c r="F9009" i="1" s="1"/>
  <c r="E9010" i="1"/>
  <c r="D9010" i="1" s="1"/>
  <c r="F9010" i="1" s="1"/>
  <c r="E9011" i="1"/>
  <c r="D9011" i="1" s="1"/>
  <c r="F9011" i="1" s="1"/>
  <c r="E9012" i="1"/>
  <c r="D9012" i="1" s="1"/>
  <c r="F9012" i="1" s="1"/>
  <c r="E9013" i="1"/>
  <c r="D9013" i="1" s="1"/>
  <c r="F9013" i="1" s="1"/>
  <c r="E9014" i="1"/>
  <c r="D9014" i="1" s="1"/>
  <c r="F9014" i="1" s="1"/>
  <c r="E9015" i="1"/>
  <c r="D9015" i="1" s="1"/>
  <c r="F9015" i="1" s="1"/>
  <c r="E9016" i="1"/>
  <c r="D9016" i="1" s="1"/>
  <c r="F9016" i="1" s="1"/>
  <c r="E9017" i="1"/>
  <c r="D9017" i="1" s="1"/>
  <c r="F9017" i="1" s="1"/>
  <c r="E9018" i="1"/>
  <c r="D9018" i="1" s="1"/>
  <c r="F9018" i="1" s="1"/>
  <c r="E9019" i="1"/>
  <c r="D9019" i="1" s="1"/>
  <c r="F9019" i="1" s="1"/>
  <c r="E9020" i="1"/>
  <c r="D9020" i="1" s="1"/>
  <c r="F9020" i="1" s="1"/>
  <c r="E9021" i="1"/>
  <c r="D9021" i="1" s="1"/>
  <c r="F9021" i="1" s="1"/>
  <c r="E9022" i="1"/>
  <c r="D9022" i="1" s="1"/>
  <c r="F9022" i="1" s="1"/>
  <c r="E9023" i="1"/>
  <c r="D9023" i="1" s="1"/>
  <c r="F9023" i="1" s="1"/>
  <c r="E9024" i="1"/>
  <c r="D9024" i="1" s="1"/>
  <c r="F9024" i="1" s="1"/>
  <c r="E9025" i="1"/>
  <c r="D9025" i="1" s="1"/>
  <c r="F9025" i="1" s="1"/>
  <c r="E9026" i="1"/>
  <c r="D9026" i="1" s="1"/>
  <c r="F9026" i="1" s="1"/>
  <c r="E9027" i="1"/>
  <c r="D9027" i="1" s="1"/>
  <c r="F9027" i="1" s="1"/>
  <c r="E9028" i="1"/>
  <c r="D9028" i="1" s="1"/>
  <c r="F9028" i="1" s="1"/>
  <c r="E9029" i="1"/>
  <c r="D9029" i="1" s="1"/>
  <c r="F9029" i="1" s="1"/>
  <c r="E9030" i="1"/>
  <c r="D9030" i="1" s="1"/>
  <c r="F9030" i="1" s="1"/>
  <c r="E9031" i="1"/>
  <c r="D9031" i="1" s="1"/>
  <c r="F9031" i="1" s="1"/>
  <c r="E9032" i="1"/>
  <c r="D9032" i="1" s="1"/>
  <c r="F9032" i="1" s="1"/>
  <c r="E9033" i="1"/>
  <c r="D9033" i="1" s="1"/>
  <c r="F9033" i="1" s="1"/>
  <c r="E9034" i="1"/>
  <c r="D9034" i="1" s="1"/>
  <c r="F9034" i="1" s="1"/>
  <c r="E9035" i="1"/>
  <c r="D9035" i="1" s="1"/>
  <c r="F9035" i="1" s="1"/>
  <c r="E9036" i="1"/>
  <c r="D9036" i="1" s="1"/>
  <c r="F9036" i="1" s="1"/>
  <c r="E9037" i="1"/>
  <c r="D9037" i="1" s="1"/>
  <c r="F9037" i="1" s="1"/>
  <c r="E9038" i="1"/>
  <c r="D9038" i="1" s="1"/>
  <c r="F9038" i="1" s="1"/>
  <c r="E9039" i="1"/>
  <c r="D9039" i="1" s="1"/>
  <c r="F9039" i="1" s="1"/>
  <c r="E9040" i="1"/>
  <c r="D9040" i="1" s="1"/>
  <c r="F9040" i="1" s="1"/>
  <c r="E9041" i="1"/>
  <c r="D9041" i="1" s="1"/>
  <c r="F9041" i="1" s="1"/>
  <c r="E9042" i="1"/>
  <c r="D9042" i="1" s="1"/>
  <c r="F9042" i="1" s="1"/>
  <c r="E9043" i="1"/>
  <c r="D9043" i="1" s="1"/>
  <c r="F9043" i="1" s="1"/>
  <c r="E9044" i="1"/>
  <c r="D9044" i="1" s="1"/>
  <c r="F9044" i="1" s="1"/>
  <c r="E9045" i="1"/>
  <c r="D9045" i="1" s="1"/>
  <c r="F9045" i="1" s="1"/>
  <c r="E9046" i="1"/>
  <c r="D9046" i="1" s="1"/>
  <c r="F9046" i="1" s="1"/>
  <c r="E9047" i="1"/>
  <c r="D9047" i="1" s="1"/>
  <c r="F9047" i="1" s="1"/>
  <c r="E9048" i="1"/>
  <c r="D9048" i="1" s="1"/>
  <c r="F9048" i="1" s="1"/>
  <c r="E9049" i="1"/>
  <c r="D9049" i="1" s="1"/>
  <c r="F9049" i="1" s="1"/>
  <c r="E9050" i="1"/>
  <c r="D9050" i="1" s="1"/>
  <c r="F9050" i="1" s="1"/>
  <c r="E9051" i="1"/>
  <c r="D9051" i="1" s="1"/>
  <c r="F9051" i="1" s="1"/>
  <c r="E9052" i="1"/>
  <c r="D9052" i="1" s="1"/>
  <c r="F9052" i="1" s="1"/>
  <c r="E9053" i="1"/>
  <c r="D9053" i="1" s="1"/>
  <c r="F9053" i="1" s="1"/>
  <c r="E9054" i="1"/>
  <c r="D9054" i="1" s="1"/>
  <c r="F9054" i="1" s="1"/>
  <c r="E9055" i="1"/>
  <c r="D9055" i="1" s="1"/>
  <c r="F9055" i="1" s="1"/>
  <c r="E9056" i="1"/>
  <c r="D9056" i="1" s="1"/>
  <c r="F9056" i="1" s="1"/>
  <c r="E9057" i="1"/>
  <c r="D9057" i="1" s="1"/>
  <c r="F9057" i="1" s="1"/>
  <c r="E9058" i="1"/>
  <c r="D9058" i="1" s="1"/>
  <c r="F9058" i="1" s="1"/>
  <c r="E9059" i="1"/>
  <c r="D9059" i="1" s="1"/>
  <c r="F9059" i="1" s="1"/>
  <c r="E9060" i="1"/>
  <c r="D9060" i="1" s="1"/>
  <c r="F9060" i="1" s="1"/>
  <c r="E9061" i="1"/>
  <c r="D9061" i="1" s="1"/>
  <c r="F9061" i="1" s="1"/>
  <c r="E9062" i="1"/>
  <c r="D9062" i="1" s="1"/>
  <c r="F9062" i="1" s="1"/>
  <c r="E9063" i="1"/>
  <c r="D9063" i="1" s="1"/>
  <c r="F9063" i="1" s="1"/>
  <c r="E9064" i="1"/>
  <c r="D9064" i="1" s="1"/>
  <c r="F9064" i="1" s="1"/>
  <c r="E9065" i="1"/>
  <c r="D9065" i="1" s="1"/>
  <c r="F9065" i="1" s="1"/>
  <c r="E9066" i="1"/>
  <c r="D9066" i="1" s="1"/>
  <c r="F9066" i="1" s="1"/>
  <c r="E9067" i="1"/>
  <c r="D9067" i="1" s="1"/>
  <c r="F9067" i="1" s="1"/>
  <c r="E9068" i="1"/>
  <c r="D9068" i="1" s="1"/>
  <c r="F9068" i="1" s="1"/>
  <c r="E9069" i="1"/>
  <c r="D9069" i="1" s="1"/>
  <c r="F9069" i="1" s="1"/>
  <c r="E9070" i="1"/>
  <c r="D9070" i="1" s="1"/>
  <c r="F9070" i="1" s="1"/>
  <c r="E9071" i="1"/>
  <c r="D9071" i="1" s="1"/>
  <c r="F9071" i="1" s="1"/>
  <c r="E9072" i="1"/>
  <c r="D9072" i="1" s="1"/>
  <c r="F9072" i="1" s="1"/>
  <c r="E9073" i="1"/>
  <c r="D9073" i="1" s="1"/>
  <c r="F9073" i="1" s="1"/>
  <c r="E9074" i="1"/>
  <c r="D9074" i="1" s="1"/>
  <c r="F9074" i="1" s="1"/>
  <c r="E9075" i="1"/>
  <c r="D9075" i="1" s="1"/>
  <c r="F9075" i="1" s="1"/>
  <c r="E9076" i="1"/>
  <c r="D9076" i="1" s="1"/>
  <c r="F9076" i="1" s="1"/>
  <c r="E9077" i="1"/>
  <c r="D9077" i="1" s="1"/>
  <c r="F9077" i="1" s="1"/>
  <c r="E9078" i="1"/>
  <c r="D9078" i="1" s="1"/>
  <c r="F9078" i="1" s="1"/>
  <c r="E9079" i="1"/>
  <c r="D9079" i="1" s="1"/>
  <c r="F9079" i="1" s="1"/>
  <c r="E9080" i="1"/>
  <c r="D9080" i="1" s="1"/>
  <c r="F9080" i="1" s="1"/>
  <c r="E9081" i="1"/>
  <c r="D9081" i="1" s="1"/>
  <c r="F9081" i="1" s="1"/>
  <c r="E9082" i="1"/>
  <c r="D9082" i="1" s="1"/>
  <c r="F9082" i="1" s="1"/>
  <c r="E9083" i="1"/>
  <c r="D9083" i="1" s="1"/>
  <c r="F9083" i="1" s="1"/>
  <c r="E9084" i="1"/>
  <c r="D9084" i="1" s="1"/>
  <c r="F9084" i="1" s="1"/>
  <c r="E9085" i="1"/>
  <c r="D9085" i="1" s="1"/>
  <c r="F9085" i="1" s="1"/>
  <c r="E9086" i="1"/>
  <c r="D9086" i="1" s="1"/>
  <c r="F9086" i="1" s="1"/>
  <c r="E9087" i="1"/>
  <c r="D9087" i="1" s="1"/>
  <c r="F9087" i="1" s="1"/>
  <c r="E9088" i="1"/>
  <c r="D9088" i="1" s="1"/>
  <c r="F9088" i="1" s="1"/>
  <c r="E9089" i="1"/>
  <c r="D9089" i="1" s="1"/>
  <c r="F9089" i="1" s="1"/>
  <c r="E9090" i="1"/>
  <c r="D9090" i="1" s="1"/>
  <c r="F9090" i="1" s="1"/>
  <c r="E9091" i="1"/>
  <c r="D9091" i="1" s="1"/>
  <c r="F9091" i="1" s="1"/>
  <c r="E9092" i="1"/>
  <c r="D9092" i="1" s="1"/>
  <c r="F9092" i="1" s="1"/>
  <c r="E9093" i="1"/>
  <c r="D9093" i="1" s="1"/>
  <c r="F9093" i="1" s="1"/>
  <c r="E9094" i="1"/>
  <c r="D9094" i="1" s="1"/>
  <c r="F9094" i="1" s="1"/>
  <c r="E9095" i="1"/>
  <c r="D9095" i="1" s="1"/>
  <c r="F9095" i="1" s="1"/>
  <c r="E9096" i="1"/>
  <c r="D9096" i="1" s="1"/>
  <c r="F9096" i="1" s="1"/>
  <c r="E9097" i="1"/>
  <c r="D9097" i="1" s="1"/>
  <c r="F9097" i="1" s="1"/>
  <c r="E9098" i="1"/>
  <c r="D9098" i="1" s="1"/>
  <c r="F9098" i="1" s="1"/>
  <c r="E9099" i="1"/>
  <c r="D9099" i="1" s="1"/>
  <c r="F9099" i="1" s="1"/>
  <c r="E9100" i="1"/>
  <c r="D9100" i="1" s="1"/>
  <c r="F9100" i="1" s="1"/>
  <c r="E9101" i="1"/>
  <c r="D9101" i="1" s="1"/>
  <c r="F9101" i="1" s="1"/>
  <c r="E9102" i="1"/>
  <c r="D9102" i="1" s="1"/>
  <c r="F9102" i="1" s="1"/>
  <c r="E9103" i="1"/>
  <c r="D9103" i="1" s="1"/>
  <c r="F9103" i="1" s="1"/>
  <c r="E9104" i="1"/>
  <c r="D9104" i="1" s="1"/>
  <c r="F9104" i="1" s="1"/>
  <c r="E9105" i="1"/>
  <c r="D9105" i="1" s="1"/>
  <c r="F9105" i="1" s="1"/>
  <c r="E9106" i="1"/>
  <c r="D9106" i="1" s="1"/>
  <c r="F9106" i="1" s="1"/>
  <c r="E9107" i="1"/>
  <c r="D9107" i="1" s="1"/>
  <c r="F9107" i="1" s="1"/>
  <c r="E9108" i="1"/>
  <c r="D9108" i="1" s="1"/>
  <c r="F9108" i="1" s="1"/>
  <c r="E9109" i="1"/>
  <c r="D9109" i="1" s="1"/>
  <c r="F9109" i="1" s="1"/>
  <c r="E9110" i="1"/>
  <c r="D9110" i="1" s="1"/>
  <c r="F9110" i="1" s="1"/>
  <c r="E9111" i="1"/>
  <c r="D9111" i="1" s="1"/>
  <c r="F9111" i="1" s="1"/>
  <c r="E9112" i="1"/>
  <c r="D9112" i="1" s="1"/>
  <c r="F9112" i="1" s="1"/>
  <c r="E9113" i="1"/>
  <c r="D9113" i="1" s="1"/>
  <c r="F9113" i="1" s="1"/>
  <c r="E9114" i="1"/>
  <c r="D9114" i="1" s="1"/>
  <c r="F9114" i="1" s="1"/>
  <c r="E9115" i="1"/>
  <c r="D9115" i="1" s="1"/>
  <c r="F9115" i="1" s="1"/>
  <c r="E9116" i="1"/>
  <c r="D9116" i="1" s="1"/>
  <c r="F9116" i="1" s="1"/>
  <c r="E9117" i="1"/>
  <c r="D9117" i="1" s="1"/>
  <c r="F9117" i="1" s="1"/>
  <c r="E9118" i="1"/>
  <c r="D9118" i="1" s="1"/>
  <c r="F9118" i="1" s="1"/>
  <c r="E9119" i="1"/>
  <c r="D9119" i="1" s="1"/>
  <c r="F9119" i="1" s="1"/>
  <c r="E9120" i="1"/>
  <c r="D9120" i="1" s="1"/>
  <c r="F9120" i="1" s="1"/>
  <c r="E9121" i="1"/>
  <c r="D9121" i="1" s="1"/>
  <c r="F9121" i="1" s="1"/>
  <c r="E9122" i="1"/>
  <c r="D9122" i="1" s="1"/>
  <c r="F9122" i="1" s="1"/>
  <c r="E9123" i="1"/>
  <c r="D9123" i="1" s="1"/>
  <c r="F9123" i="1" s="1"/>
  <c r="E9124" i="1"/>
  <c r="D9124" i="1" s="1"/>
  <c r="F9124" i="1" s="1"/>
  <c r="E9125" i="1"/>
  <c r="D9125" i="1" s="1"/>
  <c r="F9125" i="1" s="1"/>
  <c r="E9126" i="1"/>
  <c r="D9126" i="1" s="1"/>
  <c r="F9126" i="1" s="1"/>
  <c r="E9127" i="1"/>
  <c r="D9127" i="1" s="1"/>
  <c r="F9127" i="1" s="1"/>
  <c r="E9128" i="1"/>
  <c r="D9128" i="1" s="1"/>
  <c r="F9128" i="1" s="1"/>
  <c r="E9129" i="1"/>
  <c r="D9129" i="1" s="1"/>
  <c r="F9129" i="1" s="1"/>
  <c r="E9130" i="1"/>
  <c r="D9130" i="1" s="1"/>
  <c r="F9130" i="1" s="1"/>
  <c r="E9131" i="1"/>
  <c r="D9131" i="1" s="1"/>
  <c r="F9131" i="1" s="1"/>
  <c r="E9132" i="1"/>
  <c r="D9132" i="1" s="1"/>
  <c r="F9132" i="1" s="1"/>
  <c r="E9133" i="1"/>
  <c r="D9133" i="1" s="1"/>
  <c r="F9133" i="1" s="1"/>
  <c r="E9134" i="1"/>
  <c r="D9134" i="1" s="1"/>
  <c r="F9134" i="1" s="1"/>
  <c r="E9135" i="1"/>
  <c r="D9135" i="1" s="1"/>
  <c r="F9135" i="1" s="1"/>
  <c r="E9136" i="1"/>
  <c r="D9136" i="1" s="1"/>
  <c r="F9136" i="1" s="1"/>
  <c r="E9137" i="1"/>
  <c r="D9137" i="1" s="1"/>
  <c r="F9137" i="1" s="1"/>
  <c r="E9138" i="1"/>
  <c r="D9138" i="1" s="1"/>
  <c r="F9138" i="1" s="1"/>
  <c r="E9139" i="1"/>
  <c r="D9139" i="1" s="1"/>
  <c r="F9139" i="1" s="1"/>
  <c r="E9140" i="1"/>
  <c r="D9140" i="1" s="1"/>
  <c r="F9140" i="1" s="1"/>
  <c r="E9141" i="1"/>
  <c r="D9141" i="1" s="1"/>
  <c r="F9141" i="1" s="1"/>
  <c r="E9142" i="1"/>
  <c r="D9142" i="1" s="1"/>
  <c r="F9142" i="1" s="1"/>
  <c r="E9143" i="1"/>
  <c r="D9143" i="1" s="1"/>
  <c r="F9143" i="1" s="1"/>
  <c r="E9144" i="1"/>
  <c r="D9144" i="1" s="1"/>
  <c r="F9144" i="1" s="1"/>
  <c r="E9145" i="1"/>
  <c r="D9145" i="1" s="1"/>
  <c r="F9145" i="1" s="1"/>
  <c r="E9146" i="1"/>
  <c r="D9146" i="1" s="1"/>
  <c r="F9146" i="1" s="1"/>
  <c r="E9147" i="1"/>
  <c r="D9147" i="1" s="1"/>
  <c r="F9147" i="1" s="1"/>
  <c r="E9148" i="1"/>
  <c r="D9148" i="1" s="1"/>
  <c r="F9148" i="1" s="1"/>
  <c r="E9149" i="1"/>
  <c r="D9149" i="1" s="1"/>
  <c r="F9149" i="1" s="1"/>
  <c r="E9150" i="1"/>
  <c r="D9150" i="1" s="1"/>
  <c r="F9150" i="1" s="1"/>
  <c r="E9151" i="1"/>
  <c r="D9151" i="1" s="1"/>
  <c r="F9151" i="1" s="1"/>
  <c r="E9152" i="1"/>
  <c r="D9152" i="1" s="1"/>
  <c r="F9152" i="1" s="1"/>
  <c r="E9153" i="1"/>
  <c r="D9153" i="1" s="1"/>
  <c r="F9153" i="1" s="1"/>
  <c r="E9154" i="1"/>
  <c r="D9154" i="1" s="1"/>
  <c r="F9154" i="1" s="1"/>
  <c r="E9155" i="1"/>
  <c r="D9155" i="1" s="1"/>
  <c r="F9155" i="1" s="1"/>
  <c r="E9156" i="1"/>
  <c r="D9156" i="1" s="1"/>
  <c r="F9156" i="1" s="1"/>
  <c r="E9157" i="1"/>
  <c r="D9157" i="1" s="1"/>
  <c r="F9157" i="1" s="1"/>
  <c r="E9158" i="1"/>
  <c r="D9158" i="1" s="1"/>
  <c r="F9158" i="1" s="1"/>
  <c r="E9159" i="1"/>
  <c r="D9159" i="1" s="1"/>
  <c r="F9159" i="1" s="1"/>
  <c r="E9160" i="1"/>
  <c r="D9160" i="1" s="1"/>
  <c r="F9160" i="1" s="1"/>
  <c r="E9161" i="1"/>
  <c r="D9161" i="1" s="1"/>
  <c r="F9161" i="1" s="1"/>
  <c r="E9162" i="1"/>
  <c r="D9162" i="1" s="1"/>
  <c r="F9162" i="1" s="1"/>
  <c r="E9163" i="1"/>
  <c r="D9163" i="1" s="1"/>
  <c r="F9163" i="1" s="1"/>
  <c r="E9164" i="1"/>
  <c r="D9164" i="1" s="1"/>
  <c r="F9164" i="1" s="1"/>
  <c r="E9165" i="1"/>
  <c r="D9165" i="1" s="1"/>
  <c r="F9165" i="1" s="1"/>
  <c r="E9166" i="1"/>
  <c r="D9166" i="1" s="1"/>
  <c r="F9166" i="1" s="1"/>
  <c r="E9167" i="1"/>
  <c r="D9167" i="1" s="1"/>
  <c r="F9167" i="1" s="1"/>
  <c r="E9168" i="1"/>
  <c r="D9168" i="1" s="1"/>
  <c r="F9168" i="1" s="1"/>
  <c r="E9169" i="1"/>
  <c r="D9169" i="1" s="1"/>
  <c r="F9169" i="1" s="1"/>
  <c r="E9170" i="1"/>
  <c r="D9170" i="1" s="1"/>
  <c r="F9170" i="1" s="1"/>
  <c r="E9171" i="1"/>
  <c r="D9171" i="1" s="1"/>
  <c r="F9171" i="1" s="1"/>
  <c r="E9172" i="1"/>
  <c r="D9172" i="1" s="1"/>
  <c r="F9172" i="1" s="1"/>
  <c r="E9173" i="1"/>
  <c r="D9173" i="1" s="1"/>
  <c r="F9173" i="1" s="1"/>
  <c r="E9174" i="1"/>
  <c r="D9174" i="1" s="1"/>
  <c r="F9174" i="1" s="1"/>
  <c r="E9175" i="1"/>
  <c r="D9175" i="1" s="1"/>
  <c r="F9175" i="1" s="1"/>
  <c r="E9176" i="1"/>
  <c r="D9176" i="1" s="1"/>
  <c r="F9176" i="1" s="1"/>
  <c r="E9177" i="1"/>
  <c r="D9177" i="1" s="1"/>
  <c r="F9177" i="1" s="1"/>
  <c r="E9178" i="1"/>
  <c r="D9178" i="1" s="1"/>
  <c r="F9178" i="1" s="1"/>
  <c r="E9179" i="1"/>
  <c r="D9179" i="1" s="1"/>
  <c r="F9179" i="1" s="1"/>
  <c r="E9180" i="1"/>
  <c r="D9180" i="1" s="1"/>
  <c r="F9180" i="1" s="1"/>
  <c r="E9181" i="1"/>
  <c r="D9181" i="1" s="1"/>
  <c r="F9181" i="1" s="1"/>
  <c r="E9182" i="1"/>
  <c r="D9182" i="1" s="1"/>
  <c r="F9182" i="1" s="1"/>
  <c r="E9183" i="1"/>
  <c r="D9183" i="1" s="1"/>
  <c r="F9183" i="1" s="1"/>
  <c r="E9184" i="1"/>
  <c r="D9184" i="1" s="1"/>
  <c r="F9184" i="1" s="1"/>
  <c r="E9185" i="1"/>
  <c r="D9185" i="1" s="1"/>
  <c r="F9185" i="1" s="1"/>
  <c r="E9186" i="1"/>
  <c r="D9186" i="1" s="1"/>
  <c r="F9186" i="1" s="1"/>
  <c r="E9187" i="1"/>
  <c r="D9187" i="1" s="1"/>
  <c r="F9187" i="1" s="1"/>
  <c r="E9188" i="1"/>
  <c r="D9188" i="1" s="1"/>
  <c r="F9188" i="1" s="1"/>
  <c r="E9189" i="1"/>
  <c r="D9189" i="1" s="1"/>
  <c r="F9189" i="1" s="1"/>
  <c r="E9190" i="1"/>
  <c r="D9190" i="1" s="1"/>
  <c r="F9190" i="1" s="1"/>
  <c r="E9191" i="1"/>
  <c r="D9191" i="1" s="1"/>
  <c r="F9191" i="1" s="1"/>
  <c r="E9192" i="1"/>
  <c r="D9192" i="1" s="1"/>
  <c r="F9192" i="1" s="1"/>
  <c r="E9193" i="1"/>
  <c r="D9193" i="1" s="1"/>
  <c r="F9193" i="1" s="1"/>
  <c r="E9194" i="1"/>
  <c r="D9194" i="1" s="1"/>
  <c r="F9194" i="1" s="1"/>
  <c r="E9195" i="1"/>
  <c r="D9195" i="1" s="1"/>
  <c r="F9195" i="1" s="1"/>
  <c r="E9196" i="1"/>
  <c r="D9196" i="1" s="1"/>
  <c r="F9196" i="1" s="1"/>
  <c r="E9197" i="1"/>
  <c r="D9197" i="1" s="1"/>
  <c r="F9197" i="1" s="1"/>
  <c r="E9198" i="1"/>
  <c r="D9198" i="1" s="1"/>
  <c r="F9198" i="1" s="1"/>
  <c r="E9199" i="1"/>
  <c r="D9199" i="1" s="1"/>
  <c r="F9199" i="1" s="1"/>
  <c r="E9200" i="1"/>
  <c r="D9200" i="1" s="1"/>
  <c r="F9200" i="1" s="1"/>
  <c r="E9201" i="1"/>
  <c r="D9201" i="1" s="1"/>
  <c r="F9201" i="1" s="1"/>
  <c r="E9202" i="1"/>
  <c r="D9202" i="1" s="1"/>
  <c r="F9202" i="1" s="1"/>
  <c r="E9203" i="1"/>
  <c r="D9203" i="1" s="1"/>
  <c r="F9203" i="1" s="1"/>
  <c r="E9204" i="1"/>
  <c r="D9204" i="1" s="1"/>
  <c r="F9204" i="1" s="1"/>
  <c r="E9205" i="1"/>
  <c r="D9205" i="1" s="1"/>
  <c r="F9205" i="1" s="1"/>
  <c r="E9206" i="1"/>
  <c r="D9206" i="1" s="1"/>
  <c r="F9206" i="1" s="1"/>
  <c r="E9207" i="1"/>
  <c r="D9207" i="1" s="1"/>
  <c r="F9207" i="1" s="1"/>
  <c r="E9208" i="1"/>
  <c r="D9208" i="1" s="1"/>
  <c r="F9208" i="1" s="1"/>
  <c r="E9209" i="1"/>
  <c r="D9209" i="1" s="1"/>
  <c r="F9209" i="1" s="1"/>
  <c r="E9210" i="1"/>
  <c r="D9210" i="1" s="1"/>
  <c r="F9210" i="1" s="1"/>
  <c r="E9211" i="1"/>
  <c r="D9211" i="1" s="1"/>
  <c r="F9211" i="1" s="1"/>
  <c r="E9212" i="1"/>
  <c r="D9212" i="1" s="1"/>
  <c r="F9212" i="1" s="1"/>
  <c r="E9213" i="1"/>
  <c r="D9213" i="1" s="1"/>
  <c r="F9213" i="1" s="1"/>
  <c r="E9214" i="1"/>
  <c r="D9214" i="1" s="1"/>
  <c r="F9214" i="1" s="1"/>
  <c r="E9215" i="1"/>
  <c r="D9215" i="1" s="1"/>
  <c r="F9215" i="1" s="1"/>
  <c r="E9216" i="1"/>
  <c r="D9216" i="1" s="1"/>
  <c r="F9216" i="1" s="1"/>
  <c r="E9217" i="1"/>
  <c r="D9217" i="1" s="1"/>
  <c r="F9217" i="1" s="1"/>
  <c r="E9218" i="1"/>
  <c r="D9218" i="1" s="1"/>
  <c r="F9218" i="1" s="1"/>
  <c r="E9219" i="1"/>
  <c r="D9219" i="1" s="1"/>
  <c r="F9219" i="1" s="1"/>
  <c r="E9220" i="1"/>
  <c r="D9220" i="1" s="1"/>
  <c r="F9220" i="1" s="1"/>
  <c r="E9221" i="1"/>
  <c r="D9221" i="1" s="1"/>
  <c r="F9221" i="1" s="1"/>
  <c r="E9222" i="1"/>
  <c r="D9222" i="1" s="1"/>
  <c r="F9222" i="1" s="1"/>
  <c r="E9223" i="1"/>
  <c r="D9223" i="1" s="1"/>
  <c r="F9223" i="1" s="1"/>
  <c r="E9224" i="1"/>
  <c r="D9224" i="1" s="1"/>
  <c r="F9224" i="1" s="1"/>
  <c r="E9225" i="1"/>
  <c r="D9225" i="1" s="1"/>
  <c r="F9225" i="1" s="1"/>
  <c r="E9226" i="1"/>
  <c r="D9226" i="1" s="1"/>
  <c r="F9226" i="1" s="1"/>
  <c r="E9227" i="1"/>
  <c r="D9227" i="1" s="1"/>
  <c r="F9227" i="1" s="1"/>
  <c r="E9228" i="1"/>
  <c r="D9228" i="1" s="1"/>
  <c r="F9228" i="1" s="1"/>
  <c r="E9229" i="1"/>
  <c r="D9229" i="1" s="1"/>
  <c r="F9229" i="1" s="1"/>
  <c r="E9230" i="1"/>
  <c r="D9230" i="1" s="1"/>
  <c r="F9230" i="1" s="1"/>
  <c r="E9231" i="1"/>
  <c r="D9231" i="1" s="1"/>
  <c r="F9231" i="1" s="1"/>
  <c r="E9232" i="1"/>
  <c r="D9232" i="1" s="1"/>
  <c r="F9232" i="1" s="1"/>
  <c r="E9233" i="1"/>
  <c r="D9233" i="1" s="1"/>
  <c r="F9233" i="1" s="1"/>
  <c r="E9234" i="1"/>
  <c r="D9234" i="1" s="1"/>
  <c r="F9234" i="1" s="1"/>
  <c r="E9235" i="1"/>
  <c r="D9235" i="1" s="1"/>
  <c r="F9235" i="1" s="1"/>
  <c r="E9236" i="1"/>
  <c r="D9236" i="1" s="1"/>
  <c r="F9236" i="1" s="1"/>
  <c r="E9237" i="1"/>
  <c r="D9237" i="1" s="1"/>
  <c r="F9237" i="1" s="1"/>
  <c r="E9238" i="1"/>
  <c r="D9238" i="1" s="1"/>
  <c r="F9238" i="1" s="1"/>
  <c r="E9239" i="1"/>
  <c r="D9239" i="1" s="1"/>
  <c r="F9239" i="1" s="1"/>
  <c r="E9240" i="1"/>
  <c r="D9240" i="1" s="1"/>
  <c r="F9240" i="1" s="1"/>
  <c r="E9241" i="1"/>
  <c r="D9241" i="1" s="1"/>
  <c r="F9241" i="1" s="1"/>
  <c r="E9242" i="1"/>
  <c r="D9242" i="1" s="1"/>
  <c r="F9242" i="1" s="1"/>
  <c r="E9243" i="1"/>
  <c r="D9243" i="1" s="1"/>
  <c r="F9243" i="1" s="1"/>
  <c r="E9244" i="1"/>
  <c r="D9244" i="1" s="1"/>
  <c r="F9244" i="1" s="1"/>
  <c r="E9245" i="1"/>
  <c r="D9245" i="1" s="1"/>
  <c r="F9245" i="1" s="1"/>
  <c r="E9246" i="1"/>
  <c r="D9246" i="1" s="1"/>
  <c r="F9246" i="1" s="1"/>
  <c r="E9247" i="1"/>
  <c r="D9247" i="1" s="1"/>
  <c r="F9247" i="1" s="1"/>
  <c r="E9248" i="1"/>
  <c r="D9248" i="1" s="1"/>
  <c r="F9248" i="1" s="1"/>
  <c r="E9249" i="1"/>
  <c r="D9249" i="1" s="1"/>
  <c r="F9249" i="1" s="1"/>
  <c r="E9250" i="1"/>
  <c r="D9250" i="1" s="1"/>
  <c r="F9250" i="1" s="1"/>
  <c r="E9251" i="1"/>
  <c r="D9251" i="1" s="1"/>
  <c r="F9251" i="1" s="1"/>
  <c r="E9252" i="1"/>
  <c r="D9252" i="1" s="1"/>
  <c r="F9252" i="1" s="1"/>
  <c r="E9253" i="1"/>
  <c r="D9253" i="1" s="1"/>
  <c r="F9253" i="1" s="1"/>
  <c r="E9254" i="1"/>
  <c r="D9254" i="1" s="1"/>
  <c r="F9254" i="1" s="1"/>
  <c r="E9255" i="1"/>
  <c r="D9255" i="1" s="1"/>
  <c r="F9255" i="1" s="1"/>
  <c r="E9256" i="1"/>
  <c r="D9256" i="1" s="1"/>
  <c r="F9256" i="1" s="1"/>
  <c r="E9257" i="1"/>
  <c r="D9257" i="1" s="1"/>
  <c r="F9257" i="1" s="1"/>
  <c r="E9258" i="1"/>
  <c r="D9258" i="1" s="1"/>
  <c r="F9258" i="1" s="1"/>
  <c r="E9259" i="1"/>
  <c r="D9259" i="1" s="1"/>
  <c r="F9259" i="1" s="1"/>
  <c r="E9260" i="1"/>
  <c r="D9260" i="1" s="1"/>
  <c r="F9260" i="1" s="1"/>
  <c r="E9261" i="1"/>
  <c r="D9261" i="1" s="1"/>
  <c r="F9261" i="1" s="1"/>
  <c r="E9262" i="1"/>
  <c r="D9262" i="1" s="1"/>
  <c r="F9262" i="1" s="1"/>
  <c r="E9263" i="1"/>
  <c r="D9263" i="1" s="1"/>
  <c r="F9263" i="1" s="1"/>
  <c r="E9264" i="1"/>
  <c r="D9264" i="1" s="1"/>
  <c r="F9264" i="1" s="1"/>
  <c r="E9265" i="1"/>
  <c r="D9265" i="1" s="1"/>
  <c r="F9265" i="1" s="1"/>
  <c r="E9266" i="1"/>
  <c r="D9266" i="1" s="1"/>
  <c r="F9266" i="1" s="1"/>
  <c r="E9267" i="1"/>
  <c r="D9267" i="1" s="1"/>
  <c r="F9267" i="1" s="1"/>
  <c r="E9268" i="1"/>
  <c r="D9268" i="1" s="1"/>
  <c r="F9268" i="1" s="1"/>
  <c r="E9269" i="1"/>
  <c r="D9269" i="1" s="1"/>
  <c r="F9269" i="1" s="1"/>
  <c r="E9270" i="1"/>
  <c r="D9270" i="1" s="1"/>
  <c r="F9270" i="1" s="1"/>
  <c r="E9271" i="1"/>
  <c r="D9271" i="1" s="1"/>
  <c r="F9271" i="1" s="1"/>
  <c r="E9272" i="1"/>
  <c r="D9272" i="1" s="1"/>
  <c r="F9272" i="1" s="1"/>
  <c r="E9273" i="1"/>
  <c r="D9273" i="1" s="1"/>
  <c r="F9273" i="1" s="1"/>
  <c r="E9274" i="1"/>
  <c r="D9274" i="1" s="1"/>
  <c r="F9274" i="1" s="1"/>
  <c r="E9275" i="1"/>
  <c r="D9275" i="1" s="1"/>
  <c r="F9275" i="1" s="1"/>
  <c r="E9276" i="1"/>
  <c r="D9276" i="1" s="1"/>
  <c r="F9276" i="1" s="1"/>
  <c r="E9277" i="1"/>
  <c r="D9277" i="1" s="1"/>
  <c r="F9277" i="1" s="1"/>
  <c r="E9278" i="1"/>
  <c r="D9278" i="1" s="1"/>
  <c r="F9278" i="1" s="1"/>
  <c r="E9279" i="1"/>
  <c r="D9279" i="1" s="1"/>
  <c r="F9279" i="1" s="1"/>
  <c r="E9280" i="1"/>
  <c r="D9280" i="1" s="1"/>
  <c r="F9280" i="1" s="1"/>
  <c r="E9281" i="1"/>
  <c r="D9281" i="1" s="1"/>
  <c r="F9281" i="1" s="1"/>
  <c r="E9282" i="1"/>
  <c r="D9282" i="1" s="1"/>
  <c r="F9282" i="1" s="1"/>
  <c r="E9283" i="1"/>
  <c r="D9283" i="1" s="1"/>
  <c r="F9283" i="1" s="1"/>
  <c r="E9284" i="1"/>
  <c r="D9284" i="1" s="1"/>
  <c r="F9284" i="1" s="1"/>
  <c r="E9285" i="1"/>
  <c r="D9285" i="1" s="1"/>
  <c r="F9285" i="1" s="1"/>
  <c r="E9286" i="1"/>
  <c r="D9286" i="1" s="1"/>
  <c r="F9286" i="1" s="1"/>
  <c r="E9287" i="1"/>
  <c r="D9287" i="1" s="1"/>
  <c r="F9287" i="1" s="1"/>
  <c r="E9288" i="1"/>
  <c r="D9288" i="1" s="1"/>
  <c r="F9288" i="1" s="1"/>
  <c r="E9289" i="1"/>
  <c r="D9289" i="1" s="1"/>
  <c r="F9289" i="1" s="1"/>
  <c r="E9290" i="1"/>
  <c r="D9290" i="1" s="1"/>
  <c r="F9290" i="1" s="1"/>
  <c r="E9291" i="1"/>
  <c r="D9291" i="1" s="1"/>
  <c r="F9291" i="1" s="1"/>
  <c r="E9292" i="1"/>
  <c r="D9292" i="1" s="1"/>
  <c r="F9292" i="1" s="1"/>
  <c r="E9293" i="1"/>
  <c r="D9293" i="1" s="1"/>
  <c r="F9293" i="1" s="1"/>
  <c r="E9294" i="1"/>
  <c r="D9294" i="1" s="1"/>
  <c r="F9294" i="1" s="1"/>
  <c r="E9295" i="1"/>
  <c r="D9295" i="1" s="1"/>
  <c r="F9295" i="1" s="1"/>
  <c r="E9296" i="1"/>
  <c r="D9296" i="1" s="1"/>
  <c r="F9296" i="1" s="1"/>
  <c r="E9297" i="1"/>
  <c r="D9297" i="1" s="1"/>
  <c r="F9297" i="1" s="1"/>
  <c r="E9298" i="1"/>
  <c r="D9298" i="1" s="1"/>
  <c r="F9298" i="1" s="1"/>
  <c r="E9299" i="1"/>
  <c r="D9299" i="1" s="1"/>
  <c r="F9299" i="1" s="1"/>
  <c r="E9300" i="1"/>
  <c r="D9300" i="1" s="1"/>
  <c r="F9300" i="1" s="1"/>
  <c r="E9301" i="1"/>
  <c r="D9301" i="1" s="1"/>
  <c r="F9301" i="1" s="1"/>
  <c r="E9302" i="1"/>
  <c r="D9302" i="1" s="1"/>
  <c r="F9302" i="1" s="1"/>
  <c r="E9303" i="1"/>
  <c r="D9303" i="1" s="1"/>
  <c r="F9303" i="1" s="1"/>
  <c r="E9304" i="1"/>
  <c r="D9304" i="1" s="1"/>
  <c r="F9304" i="1" s="1"/>
  <c r="E9305" i="1"/>
  <c r="D9305" i="1" s="1"/>
  <c r="F9305" i="1" s="1"/>
  <c r="E9306" i="1"/>
  <c r="D9306" i="1" s="1"/>
  <c r="F9306" i="1" s="1"/>
  <c r="E9307" i="1"/>
  <c r="D9307" i="1" s="1"/>
  <c r="F9307" i="1" s="1"/>
  <c r="E9308" i="1"/>
  <c r="D9308" i="1" s="1"/>
  <c r="F9308" i="1" s="1"/>
  <c r="E9309" i="1"/>
  <c r="D9309" i="1" s="1"/>
  <c r="F9309" i="1" s="1"/>
  <c r="E9310" i="1"/>
  <c r="D9310" i="1" s="1"/>
  <c r="F9310" i="1" s="1"/>
  <c r="E9311" i="1"/>
  <c r="D9311" i="1" s="1"/>
  <c r="F9311" i="1" s="1"/>
  <c r="E9312" i="1"/>
  <c r="D9312" i="1" s="1"/>
  <c r="F9312" i="1" s="1"/>
  <c r="E9313" i="1"/>
  <c r="D9313" i="1" s="1"/>
  <c r="F9313" i="1" s="1"/>
  <c r="E9314" i="1"/>
  <c r="D9314" i="1" s="1"/>
  <c r="F9314" i="1" s="1"/>
  <c r="E9315" i="1"/>
  <c r="D9315" i="1" s="1"/>
  <c r="F9315" i="1" s="1"/>
  <c r="E9316" i="1"/>
  <c r="D9316" i="1" s="1"/>
  <c r="F9316" i="1" s="1"/>
  <c r="E9317" i="1"/>
  <c r="D9317" i="1" s="1"/>
  <c r="F9317" i="1" s="1"/>
  <c r="E9318" i="1"/>
  <c r="D9318" i="1" s="1"/>
  <c r="F9318" i="1" s="1"/>
  <c r="E9319" i="1"/>
  <c r="D9319" i="1" s="1"/>
  <c r="F9319" i="1" s="1"/>
  <c r="E9320" i="1"/>
  <c r="D9320" i="1" s="1"/>
  <c r="F9320" i="1" s="1"/>
  <c r="E9321" i="1"/>
  <c r="D9321" i="1" s="1"/>
  <c r="F9321" i="1" s="1"/>
  <c r="E9322" i="1"/>
  <c r="D9322" i="1" s="1"/>
  <c r="F9322" i="1" s="1"/>
  <c r="E9323" i="1"/>
  <c r="D9323" i="1" s="1"/>
  <c r="F9323" i="1" s="1"/>
  <c r="E9324" i="1"/>
  <c r="D9324" i="1" s="1"/>
  <c r="F9324" i="1" s="1"/>
  <c r="E9325" i="1"/>
  <c r="D9325" i="1" s="1"/>
  <c r="F9325" i="1" s="1"/>
  <c r="E9326" i="1"/>
  <c r="D9326" i="1" s="1"/>
  <c r="F9326" i="1" s="1"/>
  <c r="E9327" i="1"/>
  <c r="D9327" i="1" s="1"/>
  <c r="F9327" i="1" s="1"/>
  <c r="E9328" i="1"/>
  <c r="D9328" i="1" s="1"/>
  <c r="F9328" i="1" s="1"/>
  <c r="E9329" i="1"/>
  <c r="D9329" i="1" s="1"/>
  <c r="F9329" i="1" s="1"/>
  <c r="E9330" i="1"/>
  <c r="D9330" i="1" s="1"/>
  <c r="F9330" i="1" s="1"/>
  <c r="E9331" i="1"/>
  <c r="D9331" i="1" s="1"/>
  <c r="F9331" i="1" s="1"/>
  <c r="E9332" i="1"/>
  <c r="D9332" i="1" s="1"/>
  <c r="F9332" i="1" s="1"/>
  <c r="E9333" i="1"/>
  <c r="D9333" i="1" s="1"/>
  <c r="F9333" i="1" s="1"/>
  <c r="E9334" i="1"/>
  <c r="D9334" i="1" s="1"/>
  <c r="F9334" i="1" s="1"/>
  <c r="E9335" i="1"/>
  <c r="D9335" i="1" s="1"/>
  <c r="F9335" i="1" s="1"/>
  <c r="E9336" i="1"/>
  <c r="D9336" i="1" s="1"/>
  <c r="F9336" i="1" s="1"/>
  <c r="E9337" i="1"/>
  <c r="D9337" i="1" s="1"/>
  <c r="F9337" i="1" s="1"/>
  <c r="E9338" i="1"/>
  <c r="D9338" i="1" s="1"/>
  <c r="F9338" i="1" s="1"/>
  <c r="E9339" i="1"/>
  <c r="D9339" i="1" s="1"/>
  <c r="F9339" i="1" s="1"/>
  <c r="E9340" i="1"/>
  <c r="D9340" i="1" s="1"/>
  <c r="F9340" i="1" s="1"/>
  <c r="E9341" i="1"/>
  <c r="D9341" i="1" s="1"/>
  <c r="F9341" i="1" s="1"/>
  <c r="E9342" i="1"/>
  <c r="D9342" i="1" s="1"/>
  <c r="F9342" i="1" s="1"/>
  <c r="E9343" i="1"/>
  <c r="D9343" i="1" s="1"/>
  <c r="F9343" i="1" s="1"/>
  <c r="E9344" i="1"/>
  <c r="D9344" i="1" s="1"/>
  <c r="F9344" i="1" s="1"/>
  <c r="E9345" i="1"/>
  <c r="D9345" i="1" s="1"/>
  <c r="F9345" i="1" s="1"/>
  <c r="E9346" i="1"/>
  <c r="D9346" i="1" s="1"/>
  <c r="F9346" i="1" s="1"/>
  <c r="E9347" i="1"/>
  <c r="D9347" i="1" s="1"/>
  <c r="F9347" i="1" s="1"/>
  <c r="E9348" i="1"/>
  <c r="D9348" i="1" s="1"/>
  <c r="F9348" i="1" s="1"/>
  <c r="E9349" i="1"/>
  <c r="D9349" i="1" s="1"/>
  <c r="F9349" i="1" s="1"/>
  <c r="E9350" i="1"/>
  <c r="D9350" i="1" s="1"/>
  <c r="F9350" i="1" s="1"/>
  <c r="E9351" i="1"/>
  <c r="D9351" i="1" s="1"/>
  <c r="F9351" i="1" s="1"/>
  <c r="E9352" i="1"/>
  <c r="D9352" i="1" s="1"/>
  <c r="F9352" i="1" s="1"/>
  <c r="E9353" i="1"/>
  <c r="D9353" i="1" s="1"/>
  <c r="F9353" i="1" s="1"/>
  <c r="E9354" i="1"/>
  <c r="D9354" i="1" s="1"/>
  <c r="F9354" i="1" s="1"/>
  <c r="E9355" i="1"/>
  <c r="D9355" i="1" s="1"/>
  <c r="F9355" i="1" s="1"/>
  <c r="E9356" i="1"/>
  <c r="D9356" i="1" s="1"/>
  <c r="F9356" i="1" s="1"/>
  <c r="E9357" i="1"/>
  <c r="D9357" i="1" s="1"/>
  <c r="F9357" i="1" s="1"/>
  <c r="B205" i="2"/>
  <c r="C205" i="2"/>
  <c r="B206" i="2"/>
  <c r="C206" i="2"/>
  <c r="B207" i="2"/>
  <c r="C207" i="2"/>
  <c r="B208" i="2"/>
  <c r="C208" i="2"/>
  <c r="B209" i="2"/>
  <c r="C209" i="2"/>
  <c r="B210" i="2"/>
  <c r="C210" i="2"/>
  <c r="B211" i="2"/>
  <c r="C211" i="2"/>
  <c r="B212" i="2"/>
  <c r="C212" i="2"/>
  <c r="D212" i="2" s="1"/>
  <c r="B213" i="2"/>
  <c r="C213" i="2"/>
  <c r="B214" i="2"/>
  <c r="C214" i="2"/>
  <c r="B215" i="2"/>
  <c r="C215" i="2"/>
  <c r="B216" i="2"/>
  <c r="C216" i="2"/>
  <c r="B217" i="2"/>
  <c r="C217" i="2"/>
  <c r="B218" i="2"/>
  <c r="C218" i="2"/>
  <c r="B219" i="2"/>
  <c r="C219" i="2"/>
  <c r="B220" i="2"/>
  <c r="C220" i="2"/>
  <c r="B221" i="2"/>
  <c r="C221" i="2"/>
  <c r="B222" i="2"/>
  <c r="C222" i="2"/>
  <c r="B223" i="2"/>
  <c r="C223" i="2"/>
  <c r="B224" i="2"/>
  <c r="C224" i="2"/>
  <c r="B225" i="2"/>
  <c r="C225" i="2"/>
  <c r="B226" i="2"/>
  <c r="C226" i="2"/>
  <c r="B227" i="2"/>
  <c r="C227" i="2"/>
  <c r="B228" i="2"/>
  <c r="C228" i="2"/>
  <c r="D228" i="2" s="1"/>
  <c r="B229" i="2"/>
  <c r="C229" i="2"/>
  <c r="B230" i="2"/>
  <c r="C230" i="2"/>
  <c r="B231" i="2"/>
  <c r="C231" i="2"/>
  <c r="B232" i="2"/>
  <c r="C232" i="2"/>
  <c r="B233" i="2"/>
  <c r="C233" i="2"/>
  <c r="B234" i="2"/>
  <c r="C234" i="2"/>
  <c r="B235" i="2"/>
  <c r="C235" i="2"/>
  <c r="B236" i="2"/>
  <c r="C236" i="2"/>
  <c r="B237" i="2"/>
  <c r="C237" i="2"/>
  <c r="B238" i="2"/>
  <c r="C238" i="2"/>
  <c r="B239" i="2"/>
  <c r="C239" i="2"/>
  <c r="B240" i="2"/>
  <c r="C240" i="2"/>
  <c r="B241" i="2"/>
  <c r="C241" i="2"/>
  <c r="B242" i="2"/>
  <c r="C242" i="2"/>
  <c r="B243" i="2"/>
  <c r="C243" i="2"/>
  <c r="B244" i="2"/>
  <c r="C244" i="2"/>
  <c r="B245" i="2"/>
  <c r="C245" i="2"/>
  <c r="B246" i="2"/>
  <c r="C246" i="2"/>
  <c r="B247" i="2"/>
  <c r="C247" i="2"/>
  <c r="B248" i="2"/>
  <c r="C248" i="2"/>
  <c r="B249" i="2"/>
  <c r="C249" i="2"/>
  <c r="B250" i="2"/>
  <c r="C250" i="2"/>
  <c r="B251" i="2"/>
  <c r="C251" i="2"/>
  <c r="B252" i="2"/>
  <c r="C252" i="2"/>
  <c r="B253" i="2"/>
  <c r="C253" i="2"/>
  <c r="B254" i="2"/>
  <c r="C254" i="2"/>
  <c r="B255" i="2"/>
  <c r="C255" i="2"/>
  <c r="B256" i="2"/>
  <c r="C256" i="2"/>
  <c r="B257" i="2"/>
  <c r="C257" i="2"/>
  <c r="B258" i="2"/>
  <c r="C258" i="2"/>
  <c r="B259" i="2"/>
  <c r="C259" i="2"/>
  <c r="B260" i="2"/>
  <c r="C260" i="2"/>
  <c r="B261" i="2"/>
  <c r="C261" i="2"/>
  <c r="B262" i="2"/>
  <c r="C262" i="2"/>
  <c r="B263" i="2"/>
  <c r="C263" i="2"/>
  <c r="B264" i="2"/>
  <c r="C264" i="2"/>
  <c r="B265" i="2"/>
  <c r="C265" i="2"/>
  <c r="B266" i="2"/>
  <c r="C266" i="2"/>
  <c r="B267" i="2"/>
  <c r="C267" i="2"/>
  <c r="B268" i="2"/>
  <c r="C268" i="2"/>
  <c r="B269" i="2"/>
  <c r="C269" i="2"/>
  <c r="B270" i="2"/>
  <c r="C270" i="2"/>
  <c r="B271" i="2"/>
  <c r="C271" i="2"/>
  <c r="B272" i="2"/>
  <c r="C272" i="2"/>
  <c r="B273" i="2"/>
  <c r="C273" i="2"/>
  <c r="B274" i="2"/>
  <c r="C274" i="2"/>
  <c r="B275" i="2"/>
  <c r="C275" i="2"/>
  <c r="B276" i="2"/>
  <c r="C276" i="2"/>
  <c r="B277" i="2"/>
  <c r="C277" i="2"/>
  <c r="B278" i="2"/>
  <c r="C278" i="2"/>
  <c r="B279" i="2"/>
  <c r="C279" i="2"/>
  <c r="B280" i="2"/>
  <c r="C280" i="2"/>
  <c r="B281" i="2"/>
  <c r="C281" i="2"/>
  <c r="B282" i="2"/>
  <c r="C282" i="2"/>
  <c r="B283" i="2"/>
  <c r="C283" i="2"/>
  <c r="B284" i="2"/>
  <c r="C284" i="2"/>
  <c r="B285" i="2"/>
  <c r="C285" i="2"/>
  <c r="B286" i="2"/>
  <c r="C286" i="2"/>
  <c r="B287" i="2"/>
  <c r="C287" i="2"/>
  <c r="B288" i="2"/>
  <c r="C288" i="2"/>
  <c r="B289" i="2"/>
  <c r="C289" i="2"/>
  <c r="B290" i="2"/>
  <c r="C290" i="2"/>
  <c r="B291" i="2"/>
  <c r="C291" i="2"/>
  <c r="B292" i="2"/>
  <c r="C292" i="2"/>
  <c r="B293" i="2"/>
  <c r="C293" i="2"/>
  <c r="B294" i="2"/>
  <c r="C294" i="2"/>
  <c r="B295" i="2"/>
  <c r="C295" i="2"/>
  <c r="B296" i="2"/>
  <c r="C296" i="2"/>
  <c r="B297" i="2"/>
  <c r="C297" i="2"/>
  <c r="B298" i="2"/>
  <c r="C298" i="2"/>
  <c r="B299" i="2"/>
  <c r="C299" i="2"/>
  <c r="B300" i="2"/>
  <c r="C300" i="2"/>
  <c r="B301" i="2"/>
  <c r="C301" i="2"/>
  <c r="B302" i="2"/>
  <c r="C302" i="2"/>
  <c r="B303" i="2"/>
  <c r="C303" i="2"/>
  <c r="B304" i="2"/>
  <c r="C304" i="2"/>
  <c r="B305" i="2"/>
  <c r="C305" i="2"/>
  <c r="B306" i="2"/>
  <c r="C306" i="2"/>
  <c r="B307" i="2"/>
  <c r="C307" i="2"/>
  <c r="B308" i="2"/>
  <c r="C308" i="2"/>
  <c r="B309" i="2"/>
  <c r="C309" i="2"/>
  <c r="B310" i="2"/>
  <c r="C310" i="2"/>
  <c r="B311" i="2"/>
  <c r="C311" i="2"/>
  <c r="B312" i="2"/>
  <c r="C312" i="2"/>
  <c r="B313" i="2"/>
  <c r="C313" i="2"/>
  <c r="B314" i="2"/>
  <c r="C314" i="2"/>
  <c r="B315" i="2"/>
  <c r="C315" i="2"/>
  <c r="B316" i="2"/>
  <c r="C316" i="2"/>
  <c r="B317" i="2"/>
  <c r="C317" i="2"/>
  <c r="B318" i="2"/>
  <c r="C318" i="2"/>
  <c r="B319" i="2"/>
  <c r="C319" i="2"/>
  <c r="B320" i="2"/>
  <c r="C320" i="2"/>
  <c r="B321" i="2"/>
  <c r="C321" i="2"/>
  <c r="B322" i="2"/>
  <c r="C322" i="2"/>
  <c r="B323" i="2"/>
  <c r="C323" i="2"/>
  <c r="B324" i="2"/>
  <c r="C324" i="2"/>
  <c r="B325" i="2"/>
  <c r="C325" i="2"/>
  <c r="B326" i="2"/>
  <c r="C326" i="2"/>
  <c r="B327" i="2"/>
  <c r="C327" i="2"/>
  <c r="B328" i="2"/>
  <c r="C328" i="2"/>
  <c r="B329" i="2"/>
  <c r="C329" i="2"/>
  <c r="B330" i="2"/>
  <c r="C330" i="2"/>
  <c r="B331" i="2"/>
  <c r="C331" i="2"/>
  <c r="B332" i="2"/>
  <c r="C332" i="2"/>
  <c r="B333" i="2"/>
  <c r="C333" i="2"/>
  <c r="B334" i="2"/>
  <c r="C334" i="2"/>
  <c r="B335" i="2"/>
  <c r="C335" i="2"/>
  <c r="B336" i="2"/>
  <c r="C336" i="2"/>
  <c r="B337" i="2"/>
  <c r="C337" i="2"/>
  <c r="B338" i="2"/>
  <c r="C338" i="2"/>
  <c r="B339" i="2"/>
  <c r="C339" i="2"/>
  <c r="B340" i="2"/>
  <c r="C340" i="2"/>
  <c r="B341" i="2"/>
  <c r="C341" i="2"/>
  <c r="B342" i="2"/>
  <c r="C342" i="2"/>
  <c r="B343" i="2"/>
  <c r="C343" i="2"/>
  <c r="B344" i="2"/>
  <c r="C344" i="2"/>
  <c r="B345" i="2"/>
  <c r="C345" i="2"/>
  <c r="B346" i="2"/>
  <c r="C346" i="2"/>
  <c r="B347" i="2"/>
  <c r="C347" i="2"/>
  <c r="B348" i="2"/>
  <c r="C348" i="2"/>
  <c r="B349" i="2"/>
  <c r="C349" i="2"/>
  <c r="B350" i="2"/>
  <c r="C350" i="2"/>
  <c r="B351" i="2"/>
  <c r="C351" i="2"/>
  <c r="B352" i="2"/>
  <c r="C352" i="2"/>
  <c r="B353" i="2"/>
  <c r="C353" i="2"/>
  <c r="B354" i="2"/>
  <c r="C354" i="2"/>
  <c r="B355" i="2"/>
  <c r="C355" i="2"/>
  <c r="B356" i="2"/>
  <c r="C356" i="2"/>
  <c r="B357" i="2"/>
  <c r="C357" i="2"/>
  <c r="B358" i="2"/>
  <c r="C358" i="2"/>
  <c r="B359" i="2"/>
  <c r="C359" i="2"/>
  <c r="B360" i="2"/>
  <c r="C360" i="2"/>
  <c r="B361" i="2"/>
  <c r="C361" i="2"/>
  <c r="B362" i="2"/>
  <c r="C362" i="2"/>
  <c r="B363" i="2"/>
  <c r="C363" i="2"/>
  <c r="B364" i="2"/>
  <c r="C364" i="2"/>
  <c r="B365" i="2"/>
  <c r="C365" i="2"/>
  <c r="B366" i="2"/>
  <c r="C366" i="2"/>
  <c r="B367" i="2"/>
  <c r="C367" i="2"/>
  <c r="B368" i="2"/>
  <c r="C368" i="2"/>
  <c r="B369" i="2"/>
  <c r="C369" i="2"/>
  <c r="B370" i="2"/>
  <c r="C370" i="2"/>
  <c r="B371" i="2"/>
  <c r="C371" i="2"/>
  <c r="B372" i="2"/>
  <c r="C372" i="2"/>
  <c r="B373" i="2"/>
  <c r="C373" i="2"/>
  <c r="B374" i="2"/>
  <c r="C374" i="2"/>
  <c r="B375" i="2"/>
  <c r="C375" i="2"/>
  <c r="B376" i="2"/>
  <c r="C376" i="2"/>
  <c r="B377" i="2"/>
  <c r="C377" i="2"/>
  <c r="B378" i="2"/>
  <c r="C378" i="2"/>
  <c r="B379" i="2"/>
  <c r="C379" i="2"/>
  <c r="B380" i="2"/>
  <c r="C380" i="2"/>
  <c r="B381" i="2"/>
  <c r="C381" i="2"/>
  <c r="B382" i="2"/>
  <c r="C382" i="2"/>
  <c r="B383" i="2"/>
  <c r="C383" i="2"/>
  <c r="B384" i="2"/>
  <c r="C384" i="2"/>
  <c r="B385" i="2"/>
  <c r="C385" i="2"/>
  <c r="B386" i="2"/>
  <c r="C386" i="2"/>
  <c r="B387" i="2"/>
  <c r="C387" i="2"/>
  <c r="B388" i="2"/>
  <c r="C388" i="2"/>
  <c r="B389" i="2"/>
  <c r="C389" i="2"/>
  <c r="B390" i="2"/>
  <c r="C390" i="2"/>
  <c r="B391" i="2"/>
  <c r="C391" i="2"/>
  <c r="B392" i="2"/>
  <c r="C392" i="2"/>
  <c r="B393" i="2"/>
  <c r="C393" i="2"/>
  <c r="B394" i="2"/>
  <c r="C394" i="2"/>
  <c r="B395" i="2"/>
  <c r="C395" i="2"/>
  <c r="B396" i="2"/>
  <c r="C396" i="2"/>
  <c r="B397" i="2"/>
  <c r="C397" i="2"/>
  <c r="B398" i="2"/>
  <c r="C398" i="2"/>
  <c r="B399" i="2"/>
  <c r="C399" i="2"/>
  <c r="B400" i="2"/>
  <c r="C400" i="2"/>
  <c r="B401" i="2"/>
  <c r="C401" i="2"/>
  <c r="B402" i="2"/>
  <c r="C402" i="2"/>
  <c r="B403" i="2"/>
  <c r="C403" i="2"/>
  <c r="B404" i="2"/>
  <c r="C404" i="2"/>
  <c r="B405" i="2"/>
  <c r="C405" i="2"/>
  <c r="B406" i="2"/>
  <c r="C406" i="2"/>
  <c r="B407" i="2"/>
  <c r="C407" i="2"/>
  <c r="B408" i="2"/>
  <c r="C408" i="2"/>
  <c r="B409" i="2"/>
  <c r="C409" i="2"/>
  <c r="B410" i="2"/>
  <c r="C410" i="2"/>
  <c r="B411" i="2"/>
  <c r="C411" i="2"/>
  <c r="B412" i="2"/>
  <c r="C412" i="2"/>
  <c r="B413" i="2"/>
  <c r="C413" i="2"/>
  <c r="B414" i="2"/>
  <c r="C414" i="2"/>
  <c r="B415" i="2"/>
  <c r="C415" i="2"/>
  <c r="B416" i="2"/>
  <c r="C416" i="2"/>
  <c r="B417" i="2"/>
  <c r="C417" i="2"/>
  <c r="B418" i="2"/>
  <c r="C418" i="2"/>
  <c r="B419" i="2"/>
  <c r="C419" i="2"/>
  <c r="B420" i="2"/>
  <c r="C420" i="2"/>
  <c r="B421" i="2"/>
  <c r="C421" i="2"/>
  <c r="B422" i="2"/>
  <c r="C422" i="2"/>
  <c r="B423" i="2"/>
  <c r="C423" i="2"/>
  <c r="B424" i="2"/>
  <c r="C424" i="2"/>
  <c r="B425" i="2"/>
  <c r="C425" i="2"/>
  <c r="B426" i="2"/>
  <c r="C426" i="2"/>
  <c r="B427" i="2"/>
  <c r="C427" i="2"/>
  <c r="B428" i="2"/>
  <c r="C428" i="2"/>
  <c r="B429" i="2"/>
  <c r="C429" i="2"/>
  <c r="B430" i="2"/>
  <c r="C430" i="2"/>
  <c r="B431" i="2"/>
  <c r="C431" i="2"/>
  <c r="B432" i="2"/>
  <c r="C432" i="2"/>
  <c r="B433" i="2"/>
  <c r="C433" i="2"/>
  <c r="B434" i="2"/>
  <c r="C434" i="2"/>
  <c r="B435" i="2"/>
  <c r="C435" i="2"/>
  <c r="B436" i="2"/>
  <c r="C436" i="2"/>
  <c r="B437" i="2"/>
  <c r="C437" i="2"/>
  <c r="B438" i="2"/>
  <c r="C438" i="2"/>
  <c r="B439" i="2"/>
  <c r="C439" i="2"/>
  <c r="B440" i="2"/>
  <c r="C440" i="2"/>
  <c r="B441" i="2"/>
  <c r="C441" i="2"/>
  <c r="B442" i="2"/>
  <c r="C442" i="2"/>
  <c r="B443" i="2"/>
  <c r="C443" i="2"/>
  <c r="B444" i="2"/>
  <c r="C444" i="2"/>
  <c r="B445" i="2"/>
  <c r="C445" i="2"/>
  <c r="B446" i="2"/>
  <c r="C446" i="2"/>
  <c r="B447" i="2"/>
  <c r="C447" i="2"/>
  <c r="B448" i="2"/>
  <c r="C448" i="2"/>
  <c r="B449" i="2"/>
  <c r="C449" i="2"/>
  <c r="B450" i="2"/>
  <c r="C450" i="2"/>
  <c r="B451" i="2"/>
  <c r="C451" i="2"/>
  <c r="B452" i="2"/>
  <c r="C452" i="2"/>
  <c r="B453" i="2"/>
  <c r="C453" i="2"/>
  <c r="B454" i="2"/>
  <c r="C454" i="2"/>
  <c r="B455" i="2"/>
  <c r="C455" i="2"/>
  <c r="B456" i="2"/>
  <c r="C456" i="2"/>
  <c r="B457" i="2"/>
  <c r="C457" i="2"/>
  <c r="B458" i="2"/>
  <c r="C458" i="2"/>
  <c r="B459" i="2"/>
  <c r="C459" i="2"/>
  <c r="B460" i="2"/>
  <c r="C460" i="2"/>
  <c r="B461" i="2"/>
  <c r="C461" i="2"/>
  <c r="B462" i="2"/>
  <c r="C462" i="2"/>
  <c r="B463" i="2"/>
  <c r="C463" i="2"/>
  <c r="B464" i="2"/>
  <c r="C464" i="2"/>
  <c r="B465" i="2"/>
  <c r="C465" i="2"/>
  <c r="B466" i="2"/>
  <c r="C466" i="2"/>
  <c r="B467" i="2"/>
  <c r="C467" i="2"/>
  <c r="B468" i="2"/>
  <c r="C468" i="2"/>
  <c r="B469" i="2"/>
  <c r="C469" i="2"/>
  <c r="B470" i="2"/>
  <c r="C470" i="2"/>
  <c r="B471" i="2"/>
  <c r="C471" i="2"/>
  <c r="B472" i="2"/>
  <c r="C472" i="2"/>
  <c r="B473" i="2"/>
  <c r="C473" i="2"/>
  <c r="B474" i="2"/>
  <c r="C474" i="2"/>
  <c r="B475" i="2"/>
  <c r="C475" i="2"/>
  <c r="B476" i="2"/>
  <c r="C476" i="2"/>
  <c r="B477" i="2"/>
  <c r="C477" i="2"/>
  <c r="B478" i="2"/>
  <c r="C478" i="2"/>
  <c r="B479" i="2"/>
  <c r="C479" i="2"/>
  <c r="B480" i="2"/>
  <c r="C480" i="2"/>
  <c r="B481" i="2"/>
  <c r="C481" i="2"/>
  <c r="B482" i="2"/>
  <c r="C482" i="2"/>
  <c r="B483" i="2"/>
  <c r="C483" i="2"/>
  <c r="B484" i="2"/>
  <c r="C484" i="2"/>
  <c r="B485" i="2"/>
  <c r="C485" i="2"/>
  <c r="B486" i="2"/>
  <c r="C486" i="2"/>
  <c r="B487" i="2"/>
  <c r="C487" i="2"/>
  <c r="B488" i="2"/>
  <c r="C488" i="2"/>
  <c r="B489" i="2"/>
  <c r="C489" i="2"/>
  <c r="B490" i="2"/>
  <c r="C490" i="2"/>
  <c r="B491" i="2"/>
  <c r="C491" i="2"/>
  <c r="B492" i="2"/>
  <c r="C492" i="2"/>
  <c r="B493" i="2"/>
  <c r="C493" i="2"/>
  <c r="B494" i="2"/>
  <c r="C494" i="2"/>
  <c r="B495" i="2"/>
  <c r="C495" i="2"/>
  <c r="B496" i="2"/>
  <c r="C496" i="2"/>
  <c r="B497" i="2"/>
  <c r="C497" i="2"/>
  <c r="B498" i="2"/>
  <c r="C498" i="2"/>
  <c r="B499" i="2"/>
  <c r="C499" i="2"/>
  <c r="B500" i="2"/>
  <c r="C500" i="2"/>
  <c r="B501" i="2"/>
  <c r="C501" i="2"/>
  <c r="B502" i="2"/>
  <c r="C502" i="2"/>
  <c r="B503" i="2"/>
  <c r="C503" i="2"/>
  <c r="B504" i="2"/>
  <c r="C504" i="2"/>
  <c r="B505" i="2"/>
  <c r="C505" i="2"/>
  <c r="B506" i="2"/>
  <c r="C506" i="2"/>
  <c r="B507" i="2"/>
  <c r="C507" i="2"/>
  <c r="B508" i="2"/>
  <c r="C508" i="2"/>
  <c r="B509" i="2"/>
  <c r="C509" i="2"/>
  <c r="B510" i="2"/>
  <c r="C510" i="2"/>
  <c r="B511" i="2"/>
  <c r="C511" i="2"/>
  <c r="B512" i="2"/>
  <c r="C512" i="2"/>
  <c r="B513" i="2"/>
  <c r="C513" i="2"/>
  <c r="B514" i="2"/>
  <c r="C514" i="2"/>
  <c r="B515" i="2"/>
  <c r="C515" i="2"/>
  <c r="B516" i="2"/>
  <c r="C516" i="2"/>
  <c r="B517" i="2"/>
  <c r="C517" i="2"/>
  <c r="B518" i="2"/>
  <c r="C518" i="2"/>
  <c r="B519" i="2"/>
  <c r="C519" i="2"/>
  <c r="B520" i="2"/>
  <c r="C520" i="2"/>
  <c r="B521" i="2"/>
  <c r="C521" i="2"/>
  <c r="B522" i="2"/>
  <c r="C522" i="2"/>
  <c r="B523" i="2"/>
  <c r="C523" i="2"/>
  <c r="B524" i="2"/>
  <c r="C524" i="2"/>
  <c r="B525" i="2"/>
  <c r="C525" i="2"/>
  <c r="B526" i="2"/>
  <c r="C526" i="2"/>
  <c r="B527" i="2"/>
  <c r="C527" i="2"/>
  <c r="B528" i="2"/>
  <c r="C528" i="2"/>
  <c r="B529" i="2"/>
  <c r="C529" i="2"/>
  <c r="B530" i="2"/>
  <c r="C530" i="2"/>
  <c r="B531" i="2"/>
  <c r="C531" i="2"/>
  <c r="B532" i="2"/>
  <c r="C532" i="2"/>
  <c r="B533" i="2"/>
  <c r="C533" i="2"/>
  <c r="B534" i="2"/>
  <c r="C534" i="2"/>
  <c r="B535" i="2"/>
  <c r="C535" i="2"/>
  <c r="B536" i="2"/>
  <c r="C536" i="2"/>
  <c r="B537" i="2"/>
  <c r="C537" i="2"/>
  <c r="B538" i="2"/>
  <c r="C538" i="2"/>
  <c r="B539" i="2"/>
  <c r="C539" i="2"/>
  <c r="B540" i="2"/>
  <c r="C540" i="2"/>
  <c r="B541" i="2"/>
  <c r="C541" i="2"/>
  <c r="B542" i="2"/>
  <c r="C542" i="2"/>
  <c r="B543" i="2"/>
  <c r="C543" i="2"/>
  <c r="B544" i="2"/>
  <c r="C544" i="2"/>
  <c r="B545" i="2"/>
  <c r="C545" i="2"/>
  <c r="B546" i="2"/>
  <c r="C546" i="2"/>
  <c r="B547" i="2"/>
  <c r="C547" i="2"/>
  <c r="B548" i="2"/>
  <c r="C548" i="2"/>
  <c r="B549" i="2"/>
  <c r="C549" i="2"/>
  <c r="B550" i="2"/>
  <c r="C550" i="2"/>
  <c r="B551" i="2"/>
  <c r="C551" i="2"/>
  <c r="B552" i="2"/>
  <c r="C552" i="2"/>
  <c r="B553" i="2"/>
  <c r="C553" i="2"/>
  <c r="B554" i="2"/>
  <c r="C554" i="2"/>
  <c r="B555" i="2"/>
  <c r="C555" i="2"/>
  <c r="B556" i="2"/>
  <c r="C556" i="2"/>
  <c r="B557" i="2"/>
  <c r="C557" i="2"/>
  <c r="B558" i="2"/>
  <c r="C558" i="2"/>
  <c r="B559" i="2"/>
  <c r="C559" i="2"/>
  <c r="B560" i="2"/>
  <c r="C560" i="2"/>
  <c r="B561" i="2"/>
  <c r="C561" i="2"/>
  <c r="B562" i="2"/>
  <c r="C562" i="2"/>
  <c r="B563" i="2"/>
  <c r="C563" i="2"/>
  <c r="B564" i="2"/>
  <c r="C564" i="2"/>
  <c r="B565" i="2"/>
  <c r="C565" i="2"/>
  <c r="B566" i="2"/>
  <c r="C566" i="2"/>
  <c r="B567" i="2"/>
  <c r="C567" i="2"/>
  <c r="B568" i="2"/>
  <c r="C568" i="2"/>
  <c r="B569" i="2"/>
  <c r="C569" i="2"/>
  <c r="B570" i="2"/>
  <c r="C570" i="2"/>
  <c r="B571" i="2"/>
  <c r="C571" i="2"/>
  <c r="B572" i="2"/>
  <c r="C572" i="2"/>
  <c r="B573" i="2"/>
  <c r="C573" i="2"/>
  <c r="B574" i="2"/>
  <c r="C574" i="2"/>
  <c r="B575" i="2"/>
  <c r="C575" i="2"/>
  <c r="B576" i="2"/>
  <c r="C576" i="2"/>
  <c r="B577" i="2"/>
  <c r="C577" i="2"/>
  <c r="B578" i="2"/>
  <c r="C578" i="2"/>
  <c r="B579" i="2"/>
  <c r="C579" i="2"/>
  <c r="B580" i="2"/>
  <c r="C580" i="2"/>
  <c r="B581" i="2"/>
  <c r="C581" i="2"/>
  <c r="B582" i="2"/>
  <c r="C582" i="2"/>
  <c r="B583" i="2"/>
  <c r="C583" i="2"/>
  <c r="B584" i="2"/>
  <c r="C584" i="2"/>
  <c r="B585" i="2"/>
  <c r="C585" i="2"/>
  <c r="B586" i="2"/>
  <c r="C586" i="2"/>
  <c r="B587" i="2"/>
  <c r="C587" i="2"/>
  <c r="B588" i="2"/>
  <c r="C588" i="2"/>
  <c r="B589" i="2"/>
  <c r="C589" i="2"/>
  <c r="B590" i="2"/>
  <c r="C590" i="2"/>
  <c r="B591" i="2"/>
  <c r="C591" i="2"/>
  <c r="B592" i="2"/>
  <c r="C592" i="2"/>
  <c r="B593" i="2"/>
  <c r="C593" i="2"/>
  <c r="B594" i="2"/>
  <c r="C594" i="2"/>
  <c r="B595" i="2"/>
  <c r="C595" i="2"/>
  <c r="B596" i="2"/>
  <c r="C596" i="2"/>
  <c r="B597" i="2"/>
  <c r="C597" i="2"/>
  <c r="B598" i="2"/>
  <c r="C598" i="2"/>
  <c r="B599" i="2"/>
  <c r="C599" i="2"/>
  <c r="B600" i="2"/>
  <c r="C600" i="2"/>
  <c r="B601" i="2"/>
  <c r="C601" i="2"/>
  <c r="B602" i="2"/>
  <c r="C602" i="2"/>
  <c r="B603" i="2"/>
  <c r="C603" i="2"/>
  <c r="B604" i="2"/>
  <c r="C604" i="2"/>
  <c r="B605" i="2"/>
  <c r="C605" i="2"/>
  <c r="B606" i="2"/>
  <c r="C606" i="2"/>
  <c r="B607" i="2"/>
  <c r="C607" i="2"/>
  <c r="B608" i="2"/>
  <c r="C608" i="2"/>
  <c r="B609" i="2"/>
  <c r="C609" i="2"/>
  <c r="B610" i="2"/>
  <c r="C610" i="2"/>
  <c r="B611" i="2"/>
  <c r="C611" i="2"/>
  <c r="B612" i="2"/>
  <c r="C612" i="2"/>
  <c r="B613" i="2"/>
  <c r="C613" i="2"/>
  <c r="B614" i="2"/>
  <c r="C614" i="2"/>
  <c r="B615" i="2"/>
  <c r="C615" i="2"/>
  <c r="B616" i="2"/>
  <c r="C616" i="2"/>
  <c r="B617" i="2"/>
  <c r="C617" i="2"/>
  <c r="B618" i="2"/>
  <c r="C618" i="2"/>
  <c r="B619" i="2"/>
  <c r="C619" i="2"/>
  <c r="B620" i="2"/>
  <c r="C620" i="2"/>
  <c r="B621" i="2"/>
  <c r="C621" i="2"/>
  <c r="B622" i="2"/>
  <c r="C622" i="2"/>
  <c r="B623" i="2"/>
  <c r="C623" i="2"/>
  <c r="B624" i="2"/>
  <c r="C624" i="2"/>
  <c r="B625" i="2"/>
  <c r="C625" i="2"/>
  <c r="B626" i="2"/>
  <c r="C626" i="2"/>
  <c r="B627" i="2"/>
  <c r="C627" i="2"/>
  <c r="B628" i="2"/>
  <c r="C628" i="2"/>
  <c r="B629" i="2"/>
  <c r="C629" i="2"/>
  <c r="B630" i="2"/>
  <c r="C630" i="2"/>
  <c r="B631" i="2"/>
  <c r="C631" i="2"/>
  <c r="B632" i="2"/>
  <c r="C632" i="2"/>
  <c r="B633" i="2"/>
  <c r="C633" i="2"/>
  <c r="B634" i="2"/>
  <c r="C634" i="2"/>
  <c r="B635" i="2"/>
  <c r="C635" i="2"/>
  <c r="B636" i="2"/>
  <c r="C636" i="2"/>
  <c r="B637" i="2"/>
  <c r="C637" i="2"/>
  <c r="B638" i="2"/>
  <c r="C638" i="2"/>
  <c r="B639" i="2"/>
  <c r="C639" i="2"/>
  <c r="B640" i="2"/>
  <c r="C640" i="2"/>
  <c r="B641" i="2"/>
  <c r="C641" i="2"/>
  <c r="B642" i="2"/>
  <c r="C642" i="2"/>
  <c r="B643" i="2"/>
  <c r="C643" i="2"/>
  <c r="B644" i="2"/>
  <c r="C644" i="2"/>
  <c r="B645" i="2"/>
  <c r="C645" i="2"/>
  <c r="B646" i="2"/>
  <c r="C646" i="2"/>
  <c r="B647" i="2"/>
  <c r="C647" i="2"/>
  <c r="B648" i="2"/>
  <c r="C648" i="2"/>
  <c r="B649" i="2"/>
  <c r="C649" i="2"/>
  <c r="B650" i="2"/>
  <c r="C650" i="2"/>
  <c r="B651" i="2"/>
  <c r="C651" i="2"/>
  <c r="B652" i="2"/>
  <c r="C652" i="2"/>
  <c r="B653" i="2"/>
  <c r="C653" i="2"/>
  <c r="B654" i="2"/>
  <c r="C654" i="2"/>
  <c r="B655" i="2"/>
  <c r="C655" i="2"/>
  <c r="B656" i="2"/>
  <c r="C656" i="2"/>
  <c r="B657" i="2"/>
  <c r="C657" i="2"/>
  <c r="B658" i="2"/>
  <c r="C658" i="2"/>
  <c r="B659" i="2"/>
  <c r="C659" i="2"/>
  <c r="B660" i="2"/>
  <c r="C660" i="2"/>
  <c r="B661" i="2"/>
  <c r="C661" i="2"/>
  <c r="B662" i="2"/>
  <c r="C662" i="2"/>
  <c r="B663" i="2"/>
  <c r="C663" i="2"/>
  <c r="B664" i="2"/>
  <c r="C664" i="2"/>
  <c r="B665" i="2"/>
  <c r="C665" i="2"/>
  <c r="B666" i="2"/>
  <c r="C666" i="2"/>
  <c r="B667" i="2"/>
  <c r="C667" i="2"/>
  <c r="B668" i="2"/>
  <c r="C668" i="2"/>
  <c r="B669" i="2"/>
  <c r="C669" i="2"/>
  <c r="B670" i="2"/>
  <c r="C670" i="2"/>
  <c r="B671" i="2"/>
  <c r="C671" i="2"/>
  <c r="B672" i="2"/>
  <c r="C672" i="2"/>
  <c r="B673" i="2"/>
  <c r="C673" i="2"/>
  <c r="B674" i="2"/>
  <c r="C674" i="2"/>
  <c r="B675" i="2"/>
  <c r="C675" i="2"/>
  <c r="B676" i="2"/>
  <c r="C676" i="2"/>
  <c r="B677" i="2"/>
  <c r="C677" i="2"/>
  <c r="B678" i="2"/>
  <c r="C678" i="2"/>
  <c r="B679" i="2"/>
  <c r="C679" i="2"/>
  <c r="B680" i="2"/>
  <c r="C680" i="2"/>
  <c r="B681" i="2"/>
  <c r="C681" i="2"/>
  <c r="B682" i="2"/>
  <c r="C682" i="2"/>
  <c r="B683" i="2"/>
  <c r="C683" i="2"/>
  <c r="B684" i="2"/>
  <c r="C684" i="2"/>
  <c r="B685" i="2"/>
  <c r="C685" i="2"/>
  <c r="B686" i="2"/>
  <c r="C686" i="2"/>
  <c r="B687" i="2"/>
  <c r="C687" i="2"/>
  <c r="B688" i="2"/>
  <c r="C688" i="2"/>
  <c r="B689" i="2"/>
  <c r="C689" i="2"/>
  <c r="B690" i="2"/>
  <c r="C690" i="2"/>
  <c r="B691" i="2"/>
  <c r="C691" i="2"/>
  <c r="B692" i="2"/>
  <c r="C692" i="2"/>
  <c r="B693" i="2"/>
  <c r="C693" i="2"/>
  <c r="B694" i="2"/>
  <c r="C694" i="2"/>
  <c r="B695" i="2"/>
  <c r="C695" i="2"/>
  <c r="B696" i="2"/>
  <c r="C696" i="2"/>
  <c r="B697" i="2"/>
  <c r="C697" i="2"/>
  <c r="B698" i="2"/>
  <c r="C698" i="2"/>
  <c r="B699" i="2"/>
  <c r="C699" i="2"/>
  <c r="B700" i="2"/>
  <c r="C700" i="2"/>
  <c r="B701" i="2"/>
  <c r="C701" i="2"/>
  <c r="B702" i="2"/>
  <c r="C702" i="2"/>
  <c r="B703" i="2"/>
  <c r="C703" i="2"/>
  <c r="B704" i="2"/>
  <c r="C704" i="2"/>
  <c r="B705" i="2"/>
  <c r="C705" i="2"/>
  <c r="B706" i="2"/>
  <c r="C706" i="2"/>
  <c r="B707" i="2"/>
  <c r="C707" i="2"/>
  <c r="B708" i="2"/>
  <c r="C708" i="2"/>
  <c r="B709" i="2"/>
  <c r="C709" i="2"/>
  <c r="B710" i="2"/>
  <c r="C710" i="2"/>
  <c r="B711" i="2"/>
  <c r="C711" i="2"/>
  <c r="B712" i="2"/>
  <c r="C712" i="2"/>
  <c r="B713" i="2"/>
  <c r="C713" i="2"/>
  <c r="B714" i="2"/>
  <c r="C714" i="2"/>
  <c r="B715" i="2"/>
  <c r="C715" i="2"/>
  <c r="B716" i="2"/>
  <c r="C716" i="2"/>
  <c r="B717" i="2"/>
  <c r="C717" i="2"/>
  <c r="B718" i="2"/>
  <c r="C718" i="2"/>
  <c r="B719" i="2"/>
  <c r="C719" i="2"/>
  <c r="B720" i="2"/>
  <c r="C720" i="2"/>
  <c r="B721" i="2"/>
  <c r="C721" i="2"/>
  <c r="B722" i="2"/>
  <c r="C722" i="2"/>
  <c r="B723" i="2"/>
  <c r="C723" i="2"/>
  <c r="B724" i="2"/>
  <c r="C724" i="2"/>
  <c r="B725" i="2"/>
  <c r="C725" i="2"/>
  <c r="B726" i="2"/>
  <c r="C726" i="2"/>
  <c r="B727" i="2"/>
  <c r="C727" i="2"/>
  <c r="B728" i="2"/>
  <c r="C728" i="2"/>
  <c r="B729" i="2"/>
  <c r="C729" i="2"/>
  <c r="B730" i="2"/>
  <c r="C730" i="2"/>
  <c r="B731" i="2"/>
  <c r="C731" i="2"/>
  <c r="B732" i="2"/>
  <c r="C732" i="2"/>
  <c r="B733" i="2"/>
  <c r="C733" i="2"/>
  <c r="B734" i="2"/>
  <c r="C734" i="2"/>
  <c r="B735" i="2"/>
  <c r="C735" i="2"/>
  <c r="B736" i="2"/>
  <c r="C736" i="2"/>
  <c r="B737" i="2"/>
  <c r="C737" i="2"/>
  <c r="B738" i="2"/>
  <c r="C738" i="2"/>
  <c r="B739" i="2"/>
  <c r="C739" i="2"/>
  <c r="B740" i="2"/>
  <c r="C740" i="2"/>
  <c r="B741" i="2"/>
  <c r="C741" i="2"/>
  <c r="B742" i="2"/>
  <c r="C742" i="2"/>
  <c r="B743" i="2"/>
  <c r="C743" i="2"/>
  <c r="B744" i="2"/>
  <c r="C744" i="2"/>
  <c r="B745" i="2"/>
  <c r="C745" i="2"/>
  <c r="B746" i="2"/>
  <c r="C746" i="2"/>
  <c r="B747" i="2"/>
  <c r="C747" i="2"/>
  <c r="B748" i="2"/>
  <c r="C748" i="2"/>
  <c r="B749" i="2"/>
  <c r="C749" i="2"/>
  <c r="B750" i="2"/>
  <c r="C750" i="2"/>
  <c r="B751" i="2"/>
  <c r="C751" i="2"/>
  <c r="B752" i="2"/>
  <c r="C752" i="2"/>
  <c r="B753" i="2"/>
  <c r="C753" i="2"/>
  <c r="B754" i="2"/>
  <c r="C754" i="2"/>
  <c r="B755" i="2"/>
  <c r="C755" i="2"/>
  <c r="B756" i="2"/>
  <c r="C756" i="2"/>
  <c r="B757" i="2"/>
  <c r="C757" i="2"/>
  <c r="B758" i="2"/>
  <c r="C758" i="2"/>
  <c r="B759" i="2"/>
  <c r="C759" i="2"/>
  <c r="B760" i="2"/>
  <c r="C760" i="2"/>
  <c r="B761" i="2"/>
  <c r="C761" i="2"/>
  <c r="B762" i="2"/>
  <c r="C762" i="2"/>
  <c r="B763" i="2"/>
  <c r="C763" i="2"/>
  <c r="B764" i="2"/>
  <c r="C764" i="2"/>
  <c r="B765" i="2"/>
  <c r="C765" i="2"/>
  <c r="B766" i="2"/>
  <c r="C766" i="2"/>
  <c r="B767" i="2"/>
  <c r="C767" i="2"/>
  <c r="B768" i="2"/>
  <c r="C768" i="2"/>
  <c r="B769" i="2"/>
  <c r="C769" i="2"/>
  <c r="B770" i="2"/>
  <c r="C770" i="2"/>
  <c r="B771" i="2"/>
  <c r="C771" i="2"/>
  <c r="B772" i="2"/>
  <c r="C772" i="2"/>
  <c r="B773" i="2"/>
  <c r="C773" i="2"/>
  <c r="B774" i="2"/>
  <c r="C774" i="2"/>
  <c r="B775" i="2"/>
  <c r="C775" i="2"/>
  <c r="B776" i="2"/>
  <c r="C776" i="2"/>
  <c r="B777" i="2"/>
  <c r="C777" i="2"/>
  <c r="B778" i="2"/>
  <c r="C778" i="2"/>
  <c r="B779" i="2"/>
  <c r="C779" i="2"/>
  <c r="B780" i="2"/>
  <c r="C780" i="2"/>
  <c r="B781" i="2"/>
  <c r="C781" i="2"/>
  <c r="B782" i="2"/>
  <c r="C782" i="2"/>
  <c r="B783" i="2"/>
  <c r="C783" i="2"/>
  <c r="B784" i="2"/>
  <c r="C784" i="2"/>
  <c r="B785" i="2"/>
  <c r="C785" i="2"/>
  <c r="B786" i="2"/>
  <c r="C786" i="2"/>
  <c r="B787" i="2"/>
  <c r="C787" i="2"/>
  <c r="B788" i="2"/>
  <c r="C788" i="2"/>
  <c r="B789" i="2"/>
  <c r="C789" i="2"/>
  <c r="B790" i="2"/>
  <c r="C790" i="2"/>
  <c r="B791" i="2"/>
  <c r="C791" i="2"/>
  <c r="B792" i="2"/>
  <c r="C792" i="2"/>
  <c r="B793" i="2"/>
  <c r="C793" i="2"/>
  <c r="B794" i="2"/>
  <c r="C794" i="2"/>
  <c r="B795" i="2"/>
  <c r="C795" i="2"/>
  <c r="B796" i="2"/>
  <c r="C796" i="2"/>
  <c r="B797" i="2"/>
  <c r="C797" i="2"/>
  <c r="B798" i="2"/>
  <c r="C798" i="2"/>
  <c r="B799" i="2"/>
  <c r="C799" i="2"/>
  <c r="B800" i="2"/>
  <c r="C800" i="2"/>
  <c r="B801" i="2"/>
  <c r="C801" i="2"/>
  <c r="B802" i="2"/>
  <c r="C802" i="2"/>
  <c r="B803" i="2"/>
  <c r="C803" i="2"/>
  <c r="B804" i="2"/>
  <c r="C804" i="2"/>
  <c r="B805" i="2"/>
  <c r="C805" i="2"/>
  <c r="B806" i="2"/>
  <c r="C806" i="2"/>
  <c r="B807" i="2"/>
  <c r="C807" i="2"/>
  <c r="B808" i="2"/>
  <c r="C808" i="2"/>
  <c r="B809" i="2"/>
  <c r="C809" i="2"/>
  <c r="B810" i="2"/>
  <c r="C810" i="2"/>
  <c r="B811" i="2"/>
  <c r="C811" i="2"/>
  <c r="B812" i="2"/>
  <c r="C812" i="2"/>
  <c r="B813" i="2"/>
  <c r="C813" i="2"/>
  <c r="B814" i="2"/>
  <c r="C814" i="2"/>
  <c r="B815" i="2"/>
  <c r="C815" i="2"/>
  <c r="B816" i="2"/>
  <c r="C816" i="2"/>
  <c r="B817" i="2"/>
  <c r="C817" i="2"/>
  <c r="B818" i="2"/>
  <c r="C818" i="2"/>
  <c r="B819" i="2"/>
  <c r="C819" i="2"/>
  <c r="B820" i="2"/>
  <c r="C820" i="2"/>
  <c r="B821" i="2"/>
  <c r="C821" i="2"/>
  <c r="B822" i="2"/>
  <c r="C822" i="2"/>
  <c r="B823" i="2"/>
  <c r="C823" i="2"/>
  <c r="B824" i="2"/>
  <c r="C824" i="2"/>
  <c r="B825" i="2"/>
  <c r="C825" i="2"/>
  <c r="B826" i="2"/>
  <c r="C826" i="2"/>
  <c r="B827" i="2"/>
  <c r="C827" i="2"/>
  <c r="B828" i="2"/>
  <c r="C828" i="2"/>
  <c r="B829" i="2"/>
  <c r="C829" i="2"/>
  <c r="B830" i="2"/>
  <c r="C830" i="2"/>
  <c r="B831" i="2"/>
  <c r="C831" i="2"/>
  <c r="B832" i="2"/>
  <c r="C832" i="2"/>
  <c r="B833" i="2"/>
  <c r="C833" i="2"/>
  <c r="B834" i="2"/>
  <c r="C834" i="2"/>
  <c r="B835" i="2"/>
  <c r="C835" i="2"/>
  <c r="B836" i="2"/>
  <c r="C836" i="2"/>
  <c r="B837" i="2"/>
  <c r="C837" i="2"/>
  <c r="B838" i="2"/>
  <c r="C838" i="2"/>
  <c r="B839" i="2"/>
  <c r="C839" i="2"/>
  <c r="B840" i="2"/>
  <c r="C840" i="2"/>
  <c r="B841" i="2"/>
  <c r="C841" i="2"/>
  <c r="B842" i="2"/>
  <c r="C842" i="2"/>
  <c r="B843" i="2"/>
  <c r="C843" i="2"/>
  <c r="B844" i="2"/>
  <c r="C844" i="2"/>
  <c r="B845" i="2"/>
  <c r="C845" i="2"/>
  <c r="B846" i="2"/>
  <c r="C846" i="2"/>
  <c r="B847" i="2"/>
  <c r="C847" i="2"/>
  <c r="B848" i="2"/>
  <c r="C848" i="2"/>
  <c r="B849" i="2"/>
  <c r="C849" i="2"/>
  <c r="B850" i="2"/>
  <c r="C850" i="2"/>
  <c r="B851" i="2"/>
  <c r="C851" i="2"/>
  <c r="B852" i="2"/>
  <c r="C852" i="2"/>
  <c r="B853" i="2"/>
  <c r="C853" i="2"/>
  <c r="B854" i="2"/>
  <c r="C854" i="2"/>
  <c r="B855" i="2"/>
  <c r="C855" i="2"/>
  <c r="B856" i="2"/>
  <c r="C856" i="2"/>
  <c r="B857" i="2"/>
  <c r="C857" i="2"/>
  <c r="B858" i="2"/>
  <c r="C858" i="2"/>
  <c r="B859" i="2"/>
  <c r="C859" i="2"/>
  <c r="B860" i="2"/>
  <c r="C860" i="2"/>
  <c r="B861" i="2"/>
  <c r="C861" i="2"/>
  <c r="B862" i="2"/>
  <c r="C862" i="2"/>
  <c r="B863" i="2"/>
  <c r="C863" i="2"/>
  <c r="B864" i="2"/>
  <c r="C864" i="2"/>
  <c r="B865" i="2"/>
  <c r="C865" i="2"/>
  <c r="B866" i="2"/>
  <c r="C866" i="2"/>
  <c r="B867" i="2"/>
  <c r="C867" i="2"/>
  <c r="B868" i="2"/>
  <c r="C868" i="2"/>
  <c r="B869" i="2"/>
  <c r="C869" i="2"/>
  <c r="B870" i="2"/>
  <c r="C870" i="2"/>
  <c r="B871" i="2"/>
  <c r="C871" i="2"/>
  <c r="B872" i="2"/>
  <c r="C872" i="2"/>
  <c r="B873" i="2"/>
  <c r="C873" i="2"/>
  <c r="B874" i="2"/>
  <c r="C874" i="2"/>
  <c r="B875" i="2"/>
  <c r="C875" i="2"/>
  <c r="B876" i="2"/>
  <c r="C876" i="2"/>
  <c r="B877" i="2"/>
  <c r="C877" i="2"/>
  <c r="B878" i="2"/>
  <c r="C878" i="2"/>
  <c r="B879" i="2"/>
  <c r="C879" i="2"/>
  <c r="B880" i="2"/>
  <c r="C880" i="2"/>
  <c r="B881" i="2"/>
  <c r="C881" i="2"/>
  <c r="B882" i="2"/>
  <c r="C882" i="2"/>
  <c r="B883" i="2"/>
  <c r="C883" i="2"/>
  <c r="B884" i="2"/>
  <c r="C884" i="2"/>
  <c r="B885" i="2"/>
  <c r="C885" i="2"/>
  <c r="B886" i="2"/>
  <c r="C886" i="2"/>
  <c r="B887" i="2"/>
  <c r="C887" i="2"/>
  <c r="B888" i="2"/>
  <c r="C888" i="2"/>
  <c r="B889" i="2"/>
  <c r="C889" i="2"/>
  <c r="B890" i="2"/>
  <c r="C890" i="2"/>
  <c r="B891" i="2"/>
  <c r="C891" i="2"/>
  <c r="B892" i="2"/>
  <c r="C892" i="2"/>
  <c r="B893" i="2"/>
  <c r="C893" i="2"/>
  <c r="B894" i="2"/>
  <c r="C894" i="2"/>
  <c r="B895" i="2"/>
  <c r="C895" i="2"/>
  <c r="B896" i="2"/>
  <c r="C896" i="2"/>
  <c r="B897" i="2"/>
  <c r="C897" i="2"/>
  <c r="B898" i="2"/>
  <c r="C898" i="2"/>
  <c r="B899" i="2"/>
  <c r="C899" i="2"/>
  <c r="B900" i="2"/>
  <c r="C900" i="2"/>
  <c r="B901" i="2"/>
  <c r="C901" i="2"/>
  <c r="B902" i="2"/>
  <c r="C902" i="2"/>
  <c r="B903" i="2"/>
  <c r="C903" i="2"/>
  <c r="B904" i="2"/>
  <c r="C904" i="2"/>
  <c r="B905" i="2"/>
  <c r="C905" i="2"/>
  <c r="B906" i="2"/>
  <c r="C906" i="2"/>
  <c r="B907" i="2"/>
  <c r="C907" i="2"/>
  <c r="B908" i="2"/>
  <c r="C908" i="2"/>
  <c r="B909" i="2"/>
  <c r="C909" i="2"/>
  <c r="B910" i="2"/>
  <c r="C910" i="2"/>
  <c r="B911" i="2"/>
  <c r="C911" i="2"/>
  <c r="B912" i="2"/>
  <c r="C912" i="2"/>
  <c r="B913" i="2"/>
  <c r="C913" i="2"/>
  <c r="B914" i="2"/>
  <c r="C914" i="2"/>
  <c r="B915" i="2"/>
  <c r="C915" i="2"/>
  <c r="B916" i="2"/>
  <c r="C916" i="2"/>
  <c r="B917" i="2"/>
  <c r="C917" i="2"/>
  <c r="B918" i="2"/>
  <c r="C918" i="2"/>
  <c r="B919" i="2"/>
  <c r="C919" i="2"/>
  <c r="B920" i="2"/>
  <c r="C920" i="2"/>
  <c r="B921" i="2"/>
  <c r="C921" i="2"/>
  <c r="B922" i="2"/>
  <c r="C922" i="2"/>
  <c r="B923" i="2"/>
  <c r="C923" i="2"/>
  <c r="B924" i="2"/>
  <c r="C924" i="2"/>
  <c r="B925" i="2"/>
  <c r="C925" i="2"/>
  <c r="B926" i="2"/>
  <c r="C926" i="2"/>
  <c r="B927" i="2"/>
  <c r="C927" i="2"/>
  <c r="B928" i="2"/>
  <c r="C928" i="2"/>
  <c r="B929" i="2"/>
  <c r="C929" i="2"/>
  <c r="B930" i="2"/>
  <c r="C930" i="2"/>
  <c r="B931" i="2"/>
  <c r="C931" i="2"/>
  <c r="B932" i="2"/>
  <c r="C932" i="2"/>
  <c r="B933" i="2"/>
  <c r="C933" i="2"/>
  <c r="B934" i="2"/>
  <c r="C934" i="2"/>
  <c r="B935" i="2"/>
  <c r="C935" i="2"/>
  <c r="B936" i="2"/>
  <c r="C936" i="2"/>
  <c r="B937" i="2"/>
  <c r="C937" i="2"/>
  <c r="B938" i="2"/>
  <c r="C938" i="2"/>
  <c r="B939" i="2"/>
  <c r="C939" i="2"/>
  <c r="B940" i="2"/>
  <c r="C940" i="2"/>
  <c r="B941" i="2"/>
  <c r="C941" i="2"/>
  <c r="B942" i="2"/>
  <c r="C942" i="2"/>
  <c r="B943" i="2"/>
  <c r="C943" i="2"/>
  <c r="B944" i="2"/>
  <c r="C944" i="2"/>
  <c r="B945" i="2"/>
  <c r="C945" i="2"/>
  <c r="B946" i="2"/>
  <c r="C946" i="2"/>
  <c r="B947" i="2"/>
  <c r="C947" i="2"/>
  <c r="B948" i="2"/>
  <c r="C948" i="2"/>
  <c r="B949" i="2"/>
  <c r="C949" i="2"/>
  <c r="B950" i="2"/>
  <c r="C950" i="2"/>
  <c r="B951" i="2"/>
  <c r="C951" i="2"/>
  <c r="B952" i="2"/>
  <c r="C952" i="2"/>
  <c r="B953" i="2"/>
  <c r="C953" i="2"/>
  <c r="B954" i="2"/>
  <c r="C954" i="2"/>
  <c r="B955" i="2"/>
  <c r="C955" i="2"/>
  <c r="B956" i="2"/>
  <c r="C956" i="2"/>
  <c r="B957" i="2"/>
  <c r="C957" i="2"/>
  <c r="B958" i="2"/>
  <c r="C958" i="2"/>
  <c r="B959" i="2"/>
  <c r="C959" i="2"/>
  <c r="B960" i="2"/>
  <c r="C960" i="2"/>
  <c r="B961" i="2"/>
  <c r="C961" i="2"/>
  <c r="B962" i="2"/>
  <c r="C962" i="2"/>
  <c r="B963" i="2"/>
  <c r="C963" i="2"/>
  <c r="B964" i="2"/>
  <c r="C964" i="2"/>
  <c r="B965" i="2"/>
  <c r="C965" i="2"/>
  <c r="B966" i="2"/>
  <c r="C966" i="2"/>
  <c r="B967" i="2"/>
  <c r="C967" i="2"/>
  <c r="B968" i="2"/>
  <c r="C968" i="2"/>
  <c r="B969" i="2"/>
  <c r="C969" i="2"/>
  <c r="B970" i="2"/>
  <c r="C970" i="2"/>
  <c r="B971" i="2"/>
  <c r="C971" i="2"/>
  <c r="B972" i="2"/>
  <c r="C972" i="2"/>
  <c r="B973" i="2"/>
  <c r="C973" i="2"/>
  <c r="B974" i="2"/>
  <c r="C974" i="2"/>
  <c r="B975" i="2"/>
  <c r="C975" i="2"/>
  <c r="B976" i="2"/>
  <c r="C976" i="2"/>
  <c r="B977" i="2"/>
  <c r="C977" i="2"/>
  <c r="B978" i="2"/>
  <c r="C978" i="2"/>
  <c r="B979" i="2"/>
  <c r="C979" i="2"/>
  <c r="B980" i="2"/>
  <c r="C980" i="2"/>
  <c r="B981" i="2"/>
  <c r="C981" i="2"/>
  <c r="B982" i="2"/>
  <c r="C982" i="2"/>
  <c r="B983" i="2"/>
  <c r="C983" i="2"/>
  <c r="B984" i="2"/>
  <c r="C984" i="2"/>
  <c r="B985" i="2"/>
  <c r="C985" i="2"/>
  <c r="B986" i="2"/>
  <c r="C986" i="2"/>
  <c r="B987" i="2"/>
  <c r="C987" i="2"/>
  <c r="B988" i="2"/>
  <c r="C988" i="2"/>
  <c r="B989" i="2"/>
  <c r="C989" i="2"/>
  <c r="B990" i="2"/>
  <c r="C990" i="2"/>
  <c r="B991" i="2"/>
  <c r="C991" i="2"/>
  <c r="B992" i="2"/>
  <c r="C992" i="2"/>
  <c r="B993" i="2"/>
  <c r="C993" i="2"/>
  <c r="B994" i="2"/>
  <c r="C994" i="2"/>
  <c r="B995" i="2"/>
  <c r="C995" i="2"/>
  <c r="B996" i="2"/>
  <c r="C996" i="2"/>
  <c r="B997" i="2"/>
  <c r="C997" i="2"/>
  <c r="B998" i="2"/>
  <c r="C998" i="2"/>
  <c r="B999" i="2"/>
  <c r="C999" i="2"/>
  <c r="B1000" i="2"/>
  <c r="C1000" i="2"/>
  <c r="B1001" i="2"/>
  <c r="C1001" i="2"/>
  <c r="B1002" i="2"/>
  <c r="C1002" i="2"/>
  <c r="B1003" i="2"/>
  <c r="C1003" i="2"/>
  <c r="C178" i="2"/>
  <c r="C181" i="2"/>
  <c r="C182" i="2"/>
  <c r="C186" i="2"/>
  <c r="C187" i="2"/>
  <c r="C190" i="2"/>
  <c r="B192" i="2"/>
  <c r="C194" i="2"/>
  <c r="B198" i="2"/>
  <c r="C198" i="2"/>
  <c r="C202" i="2"/>
  <c r="D217" i="2" l="1"/>
  <c r="D240" i="2"/>
  <c r="D232" i="2"/>
  <c r="D230" i="2"/>
  <c r="D214" i="2"/>
  <c r="D218" i="2"/>
  <c r="D231" i="2"/>
  <c r="D239" i="2"/>
  <c r="D234" i="2"/>
  <c r="D233" i="2"/>
  <c r="D236" i="2"/>
  <c r="D220" i="2"/>
  <c r="D235" i="2"/>
  <c r="D227" i="2"/>
  <c r="D219" i="2"/>
  <c r="D211" i="2"/>
  <c r="D205" i="2"/>
  <c r="D221" i="2"/>
  <c r="D237" i="2"/>
  <c r="D226" i="2"/>
  <c r="D210" i="2"/>
  <c r="D213" i="2"/>
  <c r="D225" i="2"/>
  <c r="D209" i="2"/>
  <c r="D229" i="2"/>
  <c r="D224" i="2"/>
  <c r="D216" i="2"/>
  <c r="D208" i="2"/>
  <c r="D223" i="2"/>
  <c r="D215" i="2"/>
  <c r="D207" i="2"/>
  <c r="D238" i="2"/>
  <c r="D222" i="2"/>
  <c r="D206" i="2"/>
  <c r="C76" i="5"/>
  <c r="C204" i="2"/>
  <c r="B204" i="2"/>
  <c r="B14" i="4" a="1"/>
  <c r="B14" i="4" s="1"/>
  <c r="C63" i="5"/>
  <c r="C71" i="5"/>
  <c r="C79" i="5"/>
  <c r="C87" i="5"/>
  <c r="C95" i="5"/>
  <c r="C103" i="5"/>
  <c r="C111" i="5"/>
  <c r="C119" i="5"/>
  <c r="C44" i="5"/>
  <c r="C52" i="5"/>
  <c r="C53" i="5"/>
  <c r="C54" i="5"/>
  <c r="C92" i="5"/>
  <c r="C116" i="5"/>
  <c r="C49" i="5"/>
  <c r="C64" i="5"/>
  <c r="C72" i="5"/>
  <c r="C80" i="5"/>
  <c r="C88" i="5"/>
  <c r="C96" i="5"/>
  <c r="C104" i="5"/>
  <c r="C112" i="5"/>
  <c r="C120" i="5"/>
  <c r="C45" i="5"/>
  <c r="C46" i="5"/>
  <c r="C84" i="5"/>
  <c r="C108" i="5"/>
  <c r="C41" i="5"/>
  <c r="C57" i="5"/>
  <c r="C65" i="5"/>
  <c r="C73" i="5"/>
  <c r="C81" i="5"/>
  <c r="C89" i="5"/>
  <c r="C97" i="5"/>
  <c r="C105" i="5"/>
  <c r="C113" i="5"/>
  <c r="C121" i="5"/>
  <c r="C58" i="5"/>
  <c r="C66" i="5"/>
  <c r="C74" i="5"/>
  <c r="C82" i="5"/>
  <c r="C90" i="5"/>
  <c r="C98" i="5"/>
  <c r="C106" i="5"/>
  <c r="C114" i="5"/>
  <c r="C122" i="5"/>
  <c r="C39" i="5"/>
  <c r="C47" i="5"/>
  <c r="C55" i="5"/>
  <c r="C83" i="5"/>
  <c r="C91" i="5"/>
  <c r="C99" i="5"/>
  <c r="C107" i="5"/>
  <c r="C115" i="5"/>
  <c r="C40" i="5"/>
  <c r="C48" i="5"/>
  <c r="C56" i="5"/>
  <c r="C100" i="5"/>
  <c r="C59" i="5"/>
  <c r="C67" i="5"/>
  <c r="C75" i="5"/>
  <c r="C60" i="5"/>
  <c r="C68" i="5"/>
  <c r="C61" i="5"/>
  <c r="C69" i="5"/>
  <c r="C77" i="5"/>
  <c r="C85" i="5"/>
  <c r="C93" i="5"/>
  <c r="C101" i="5"/>
  <c r="C109" i="5"/>
  <c r="C117" i="5"/>
  <c r="C42" i="5"/>
  <c r="C50" i="5"/>
  <c r="C86" i="5"/>
  <c r="C94" i="5"/>
  <c r="C102" i="5"/>
  <c r="C110" i="5"/>
  <c r="C118" i="5"/>
  <c r="C43" i="5"/>
  <c r="C51" i="5"/>
  <c r="C62" i="5"/>
  <c r="C70" i="5"/>
  <c r="C78" i="5"/>
  <c r="B182" i="2"/>
  <c r="D182" i="2" s="1"/>
  <c r="C203" i="2"/>
  <c r="B201" i="2"/>
  <c r="B203" i="2"/>
  <c r="C199" i="2"/>
  <c r="C197" i="2"/>
  <c r="B197" i="2"/>
  <c r="D198" i="2"/>
  <c r="C179" i="2"/>
  <c r="C196" i="2"/>
  <c r="B196" i="2"/>
  <c r="C195" i="2"/>
  <c r="B194" i="2"/>
  <c r="D194" i="2" s="1"/>
  <c r="C193" i="2"/>
  <c r="C192" i="2"/>
  <c r="D192" i="2" s="1"/>
  <c r="C188" i="2"/>
  <c r="C185" i="2"/>
  <c r="B181" i="2"/>
  <c r="D181" i="2" s="1"/>
  <c r="C180" i="2"/>
  <c r="B202" i="2"/>
  <c r="D202" i="2" s="1"/>
  <c r="C200" i="2"/>
  <c r="B193" i="2"/>
  <c r="C183" i="2"/>
  <c r="B183" i="2"/>
  <c r="B199" i="2"/>
  <c r="C191" i="2"/>
  <c r="C189" i="2"/>
  <c r="B189" i="2"/>
  <c r="B186" i="2"/>
  <c r="D186" i="2" s="1"/>
  <c r="B180" i="2"/>
  <c r="B179" i="2"/>
  <c r="B178" i="2"/>
  <c r="D178" i="2" s="1"/>
  <c r="B195" i="2"/>
  <c r="B191" i="2"/>
  <c r="B185" i="2"/>
  <c r="C201" i="2"/>
  <c r="C184" i="2"/>
  <c r="B200" i="2"/>
  <c r="B190" i="2"/>
  <c r="D190" i="2" s="1"/>
  <c r="B188" i="2"/>
  <c r="B187" i="2"/>
  <c r="D187" i="2" s="1"/>
  <c r="B184" i="2"/>
  <c r="B19" i="5" a="1"/>
  <c r="C32" i="5" s="1"/>
  <c r="C177" i="2"/>
  <c r="B177" i="2"/>
  <c r="B33" i="6" a="1"/>
  <c r="C11" i="4"/>
  <c r="E2" i="3" a="1"/>
  <c r="E2" i="3" s="1"/>
  <c r="J4" i="3" s="1" a="1"/>
  <c r="F7" i="4"/>
  <c r="B172" i="2"/>
  <c r="B156" i="2"/>
  <c r="C148" i="2"/>
  <c r="B143" i="2"/>
  <c r="B161" i="2"/>
  <c r="C156" i="2"/>
  <c r="B144" i="2"/>
  <c r="B140" i="2"/>
  <c r="B160" i="2"/>
  <c r="B137" i="2"/>
  <c r="C108" i="2"/>
  <c r="C60" i="2"/>
  <c r="B76" i="2"/>
  <c r="B151" i="2"/>
  <c r="C116" i="2"/>
  <c r="C76" i="2"/>
  <c r="B123" i="2"/>
  <c r="B111" i="2"/>
  <c r="B105" i="2"/>
  <c r="B71" i="2"/>
  <c r="B67" i="2"/>
  <c r="B59" i="2"/>
  <c r="B51" i="2"/>
  <c r="B32" i="2"/>
  <c r="B20" i="2"/>
  <c r="C84" i="2"/>
  <c r="B107" i="2"/>
  <c r="B36" i="2"/>
  <c r="B171" i="2"/>
  <c r="B163" i="2"/>
  <c r="B155" i="2"/>
  <c r="B124" i="2"/>
  <c r="B112" i="2"/>
  <c r="B103" i="2"/>
  <c r="B92" i="2"/>
  <c r="B52" i="2"/>
  <c r="B115" i="2"/>
  <c r="B35" i="2"/>
  <c r="B167" i="2"/>
  <c r="B159" i="2"/>
  <c r="B148" i="2"/>
  <c r="B104" i="2"/>
  <c r="B96" i="2"/>
  <c r="B83" i="2"/>
  <c r="B43" i="2"/>
  <c r="C132" i="2"/>
  <c r="C52" i="2"/>
  <c r="B64" i="2"/>
  <c r="B169" i="2"/>
  <c r="B164" i="2"/>
  <c r="B153" i="2"/>
  <c r="C151" i="2"/>
  <c r="B147" i="2"/>
  <c r="C141" i="2"/>
  <c r="B136" i="2"/>
  <c r="B133" i="2"/>
  <c r="C124" i="2"/>
  <c r="C28" i="2"/>
  <c r="B129" i="2"/>
  <c r="B127" i="2"/>
  <c r="B119" i="2"/>
  <c r="B113" i="2"/>
  <c r="B108" i="2"/>
  <c r="B100" i="2"/>
  <c r="B99" i="2"/>
  <c r="B95" i="2"/>
  <c r="B88" i="2"/>
  <c r="B87" i="2"/>
  <c r="B84" i="2"/>
  <c r="B79" i="2"/>
  <c r="B72" i="2"/>
  <c r="B68" i="2"/>
  <c r="B60" i="2"/>
  <c r="B48" i="2"/>
  <c r="B40" i="2"/>
  <c r="B28" i="2"/>
  <c r="B27" i="2"/>
  <c r="B11" i="2"/>
  <c r="B91" i="2"/>
  <c r="B19" i="2"/>
  <c r="C175" i="2"/>
  <c r="C168" i="2"/>
  <c r="B152" i="2"/>
  <c r="C150" i="2"/>
  <c r="C145" i="2"/>
  <c r="C142" i="2"/>
  <c r="B139" i="2"/>
  <c r="B135" i="2"/>
  <c r="C100" i="2"/>
  <c r="B132" i="2"/>
  <c r="B128" i="2"/>
  <c r="B121" i="2"/>
  <c r="B175" i="2"/>
  <c r="C164" i="2"/>
  <c r="B145" i="2"/>
  <c r="C140" i="2"/>
  <c r="C92" i="2"/>
  <c r="C44" i="2"/>
  <c r="B131" i="2"/>
  <c r="B120" i="2"/>
  <c r="B75" i="2"/>
  <c r="B56" i="2"/>
  <c r="B116" i="2"/>
  <c r="B24" i="2"/>
  <c r="C36" i="2"/>
  <c r="B44" i="2"/>
  <c r="C68" i="2"/>
  <c r="B80" i="2"/>
  <c r="C172" i="2"/>
  <c r="B168" i="2"/>
  <c r="C176" i="2"/>
  <c r="B176" i="2"/>
  <c r="C22" i="2"/>
  <c r="B81" i="2"/>
  <c r="B158" i="2"/>
  <c r="C114" i="2"/>
  <c r="C99" i="2"/>
  <c r="C70" i="2"/>
  <c r="C23" i="2"/>
  <c r="C7" i="2"/>
  <c r="B109" i="2"/>
  <c r="B42" i="2"/>
  <c r="B14" i="2"/>
  <c r="B170" i="2"/>
  <c r="B174" i="2"/>
  <c r="C167" i="2"/>
  <c r="C146" i="2"/>
  <c r="C128" i="2"/>
  <c r="C125" i="2"/>
  <c r="C123" i="2"/>
  <c r="C120" i="2"/>
  <c r="C119" i="2"/>
  <c r="C111" i="2"/>
  <c r="C107" i="2"/>
  <c r="C97" i="2"/>
  <c r="C91" i="2"/>
  <c r="C89" i="2"/>
  <c r="C88" i="2"/>
  <c r="C82" i="2"/>
  <c r="C57" i="2"/>
  <c r="C53" i="2"/>
  <c r="C51" i="2"/>
  <c r="C39" i="2"/>
  <c r="B125" i="2"/>
  <c r="B118" i="2"/>
  <c r="B101" i="2"/>
  <c r="B63" i="2"/>
  <c r="B49" i="2"/>
  <c r="B46" i="2"/>
  <c r="B22" i="2"/>
  <c r="B16" i="2"/>
  <c r="C118" i="2"/>
  <c r="B73" i="2"/>
  <c r="B165" i="2"/>
  <c r="B157" i="2"/>
  <c r="C106" i="2"/>
  <c r="C85" i="2"/>
  <c r="C45" i="2"/>
  <c r="C19" i="2"/>
  <c r="C173" i="2"/>
  <c r="C161" i="2"/>
  <c r="B173" i="2"/>
  <c r="B154" i="2"/>
  <c r="C166" i="2"/>
  <c r="C163" i="2"/>
  <c r="C159" i="2"/>
  <c r="C152" i="2"/>
  <c r="B150" i="2"/>
  <c r="C138" i="2"/>
  <c r="C117" i="2"/>
  <c r="C87" i="2"/>
  <c r="C83" i="2"/>
  <c r="C59" i="2"/>
  <c r="C48" i="2"/>
  <c r="C43" i="2"/>
  <c r="C26" i="2"/>
  <c r="C21" i="2"/>
  <c r="C18" i="2"/>
  <c r="C11" i="2"/>
  <c r="B86" i="2"/>
  <c r="B78" i="2"/>
  <c r="B66" i="2"/>
  <c r="B62" i="2"/>
  <c r="B50" i="2"/>
  <c r="B26" i="2"/>
  <c r="C131" i="2"/>
  <c r="B126" i="2"/>
  <c r="B29" i="2"/>
  <c r="C169" i="2"/>
  <c r="B162" i="2"/>
  <c r="C157" i="2"/>
  <c r="C155" i="2"/>
  <c r="C144" i="2"/>
  <c r="B141" i="2"/>
  <c r="C134" i="2"/>
  <c r="C98" i="2"/>
  <c r="C96" i="2"/>
  <c r="C90" i="2"/>
  <c r="C86" i="2"/>
  <c r="C79" i="2"/>
  <c r="C64" i="2"/>
  <c r="C63" i="2"/>
  <c r="C62" i="2"/>
  <c r="C47" i="2"/>
  <c r="C42" i="2"/>
  <c r="C40" i="2"/>
  <c r="C37" i="2"/>
  <c r="C29" i="2"/>
  <c r="C25" i="2"/>
  <c r="C17" i="2"/>
  <c r="C16" i="2"/>
  <c r="C15" i="2"/>
  <c r="C14" i="2"/>
  <c r="C13" i="2"/>
  <c r="B130" i="2"/>
  <c r="B97" i="2"/>
  <c r="B90" i="2"/>
  <c r="B70" i="2"/>
  <c r="B58" i="2"/>
  <c r="B53" i="2"/>
  <c r="B45" i="2"/>
  <c r="B38" i="2"/>
  <c r="B17" i="2"/>
  <c r="C56" i="2"/>
  <c r="B61" i="2"/>
  <c r="C170" i="2"/>
  <c r="C162" i="2"/>
  <c r="C154" i="2"/>
  <c r="C147" i="2"/>
  <c r="B142" i="2"/>
  <c r="D142" i="2" s="1"/>
  <c r="C129" i="2"/>
  <c r="C112" i="2"/>
  <c r="C110" i="2"/>
  <c r="C101" i="2"/>
  <c r="C81" i="2"/>
  <c r="C78" i="2"/>
  <c r="C73" i="2"/>
  <c r="C69" i="2"/>
  <c r="C55" i="2"/>
  <c r="C46" i="2"/>
  <c r="C41" i="2"/>
  <c r="C30" i="2"/>
  <c r="C20" i="2"/>
  <c r="C12" i="2"/>
  <c r="C10" i="2"/>
  <c r="C9" i="2"/>
  <c r="B102" i="2"/>
  <c r="B89" i="2"/>
  <c r="B57" i="2"/>
  <c r="B55" i="2"/>
  <c r="B54" i="2"/>
  <c r="B47" i="2"/>
  <c r="D47" i="2" s="1"/>
  <c r="B41" i="2"/>
  <c r="B34" i="2"/>
  <c r="B31" i="2"/>
  <c r="B30" i="2"/>
  <c r="B15" i="2"/>
  <c r="B12" i="2"/>
  <c r="B9" i="2"/>
  <c r="B8" i="2"/>
  <c r="C130" i="2"/>
  <c r="B114" i="2"/>
  <c r="B13" i="2"/>
  <c r="C158" i="2"/>
  <c r="C122" i="2"/>
  <c r="B85" i="2"/>
  <c r="C139" i="2"/>
  <c r="C102" i="2"/>
  <c r="C72" i="2"/>
  <c r="C31" i="2"/>
  <c r="C174" i="2"/>
  <c r="C165" i="2"/>
  <c r="C160" i="2"/>
  <c r="C153" i="2"/>
  <c r="C135" i="2"/>
  <c r="C109" i="2"/>
  <c r="C94" i="2"/>
  <c r="C77" i="2"/>
  <c r="C66" i="2"/>
  <c r="C61" i="2"/>
  <c r="C54" i="2"/>
  <c r="C50" i="2"/>
  <c r="C49" i="2"/>
  <c r="C38" i="2"/>
  <c r="C34" i="2"/>
  <c r="C33" i="2"/>
  <c r="C27" i="2"/>
  <c r="C8" i="2"/>
  <c r="B98" i="2"/>
  <c r="B82" i="2"/>
  <c r="B74" i="2"/>
  <c r="B69" i="2"/>
  <c r="B33" i="2"/>
  <c r="B25" i="2"/>
  <c r="B21" i="2"/>
  <c r="B18" i="2"/>
  <c r="B10" i="2"/>
  <c r="C75" i="2"/>
  <c r="B94" i="2"/>
  <c r="B23" i="2"/>
  <c r="B7" i="2"/>
  <c r="C133" i="2"/>
  <c r="C104" i="2"/>
  <c r="C93" i="2"/>
  <c r="C67" i="2"/>
  <c r="B122" i="2"/>
  <c r="B117" i="2"/>
  <c r="B77" i="2"/>
  <c r="B37" i="2"/>
  <c r="C171" i="2"/>
  <c r="B166" i="2"/>
  <c r="C149" i="2"/>
  <c r="B149" i="2"/>
  <c r="B146" i="2"/>
  <c r="C143" i="2"/>
  <c r="B138" i="2"/>
  <c r="C137" i="2"/>
  <c r="C136" i="2"/>
  <c r="B134" i="2"/>
  <c r="C127" i="2"/>
  <c r="C126" i="2"/>
  <c r="C121" i="2"/>
  <c r="C115" i="2"/>
  <c r="C113" i="2"/>
  <c r="C105" i="2"/>
  <c r="C103" i="2"/>
  <c r="C95" i="2"/>
  <c r="C80" i="2"/>
  <c r="C74" i="2"/>
  <c r="C71" i="2"/>
  <c r="C65" i="2"/>
  <c r="C58" i="2"/>
  <c r="C35" i="2"/>
  <c r="C32" i="2"/>
  <c r="C24" i="2"/>
  <c r="B110" i="2"/>
  <c r="B106" i="2"/>
  <c r="B93" i="2"/>
  <c r="B65" i="2"/>
  <c r="B39" i="2"/>
  <c r="C6" i="2"/>
  <c r="B6" i="2"/>
  <c r="C38" i="5" l="1"/>
  <c r="C37" i="5"/>
  <c r="C36" i="5"/>
  <c r="C35" i="5"/>
  <c r="C34" i="5"/>
  <c r="C33" i="5"/>
  <c r="O19" i="3"/>
  <c r="K19" i="3"/>
  <c r="M19" i="3"/>
  <c r="N19" i="3"/>
  <c r="P19" i="3"/>
  <c r="Q19" i="3"/>
  <c r="R19" i="3"/>
  <c r="S19" i="3"/>
  <c r="U19" i="3"/>
  <c r="V19" i="3"/>
  <c r="L19" i="3"/>
  <c r="T19" i="3"/>
  <c r="C48" i="6"/>
  <c r="K48" i="6"/>
  <c r="N48" i="6"/>
  <c r="D48" i="6"/>
  <c r="L48" i="6"/>
  <c r="E48" i="6"/>
  <c r="J48" i="6"/>
  <c r="F48" i="6"/>
  <c r="G48" i="6"/>
  <c r="M48" i="6"/>
  <c r="H48" i="6"/>
  <c r="I48" i="6"/>
  <c r="D200" i="2"/>
  <c r="D191" i="2"/>
  <c r="D188" i="2"/>
  <c r="D180" i="2"/>
  <c r="D44" i="2"/>
  <c r="D65" i="2"/>
  <c r="D116" i="2"/>
  <c r="D204" i="2"/>
  <c r="D196" i="2"/>
  <c r="D179" i="2"/>
  <c r="D199" i="2"/>
  <c r="D203" i="2"/>
  <c r="D185" i="2"/>
  <c r="D18" i="2"/>
  <c r="D89" i="2"/>
  <c r="D201" i="2"/>
  <c r="D189" i="2"/>
  <c r="D197" i="2"/>
  <c r="D108" i="2"/>
  <c r="D84" i="2"/>
  <c r="D183" i="2"/>
  <c r="D184" i="2"/>
  <c r="D195" i="2"/>
  <c r="D177" i="2"/>
  <c r="D82" i="2"/>
  <c r="D193" i="2"/>
  <c r="D134" i="2"/>
  <c r="B19" i="5"/>
  <c r="C19" i="5" s="1"/>
  <c r="C31" i="5"/>
  <c r="C21" i="5"/>
  <c r="C24" i="5"/>
  <c r="C29" i="5"/>
  <c r="C25" i="5"/>
  <c r="C26" i="5"/>
  <c r="C22" i="5"/>
  <c r="C27" i="5"/>
  <c r="C30" i="5"/>
  <c r="C20" i="5"/>
  <c r="C23" i="5"/>
  <c r="C28" i="5"/>
  <c r="D114" i="2"/>
  <c r="D148" i="2"/>
  <c r="D110" i="2"/>
  <c r="D168" i="2"/>
  <c r="J4" i="3"/>
  <c r="L11" i="3"/>
  <c r="M12" i="3"/>
  <c r="N5" i="3"/>
  <c r="N13" i="3"/>
  <c r="O6" i="3"/>
  <c r="O14" i="3"/>
  <c r="P7" i="3"/>
  <c r="P15" i="3"/>
  <c r="Q8" i="3"/>
  <c r="Q16" i="3"/>
  <c r="R9" i="3"/>
  <c r="R17" i="3"/>
  <c r="S10" i="3"/>
  <c r="S18" i="3"/>
  <c r="U16" i="3"/>
  <c r="V13" i="3"/>
  <c r="T11" i="3"/>
  <c r="U8" i="3"/>
  <c r="V5" i="3"/>
  <c r="K7" i="3"/>
  <c r="K15" i="3"/>
  <c r="P11" i="3"/>
  <c r="R13" i="3"/>
  <c r="U12" i="3"/>
  <c r="K11" i="3"/>
  <c r="Q13" i="3"/>
  <c r="U17" i="3"/>
  <c r="K13" i="3"/>
  <c r="Q15" i="3"/>
  <c r="S17" i="3"/>
  <c r="T6" i="3"/>
  <c r="L12" i="3"/>
  <c r="M5" i="3"/>
  <c r="M13" i="3"/>
  <c r="N6" i="3"/>
  <c r="N14" i="3"/>
  <c r="O7" i="3"/>
  <c r="O15" i="3"/>
  <c r="P8" i="3"/>
  <c r="P16" i="3"/>
  <c r="Q9" i="3"/>
  <c r="Q17" i="3"/>
  <c r="R10" i="3"/>
  <c r="R18" i="3"/>
  <c r="S11" i="3"/>
  <c r="V18" i="3"/>
  <c r="T16" i="3"/>
  <c r="U13" i="3"/>
  <c r="V10" i="3"/>
  <c r="T8" i="3"/>
  <c r="U5" i="3"/>
  <c r="K8" i="3"/>
  <c r="K16" i="3"/>
  <c r="T18" i="3"/>
  <c r="T10" i="3"/>
  <c r="K10" i="3"/>
  <c r="M8" i="3"/>
  <c r="O10" i="3"/>
  <c r="Q12" i="3"/>
  <c r="S14" i="3"/>
  <c r="V9" i="3"/>
  <c r="P12" i="3"/>
  <c r="R14" i="3"/>
  <c r="U9" i="3"/>
  <c r="U6" i="3"/>
  <c r="L18" i="3"/>
  <c r="P6" i="3"/>
  <c r="S9" i="3"/>
  <c r="U11" i="3"/>
  <c r="L5" i="3"/>
  <c r="L13" i="3"/>
  <c r="M6" i="3"/>
  <c r="M14" i="3"/>
  <c r="N7" i="3"/>
  <c r="N15" i="3"/>
  <c r="O8" i="3"/>
  <c r="O16" i="3"/>
  <c r="P9" i="3"/>
  <c r="P17" i="3"/>
  <c r="Q10" i="3"/>
  <c r="Q18" i="3"/>
  <c r="R11" i="3"/>
  <c r="S12" i="3"/>
  <c r="U18" i="3"/>
  <c r="V15" i="3"/>
  <c r="T13" i="3"/>
  <c r="U10" i="3"/>
  <c r="V7" i="3"/>
  <c r="T5" i="3"/>
  <c r="K9" i="3"/>
  <c r="K17" i="3"/>
  <c r="L14" i="3"/>
  <c r="M7" i="3"/>
  <c r="N8" i="3"/>
  <c r="O9" i="3"/>
  <c r="P10" i="3"/>
  <c r="Q11" i="3"/>
  <c r="R12" i="3"/>
  <c r="S13" i="3"/>
  <c r="V12" i="3"/>
  <c r="L15" i="3"/>
  <c r="N17" i="3"/>
  <c r="S6" i="3"/>
  <c r="T7" i="3"/>
  <c r="O11" i="3"/>
  <c r="R6" i="3"/>
  <c r="V14" i="3"/>
  <c r="K12" i="3"/>
  <c r="L10" i="3"/>
  <c r="O5" i="3"/>
  <c r="Q7" i="3"/>
  <c r="R8" i="3"/>
  <c r="V16" i="3"/>
  <c r="K14" i="3"/>
  <c r="L6" i="3"/>
  <c r="M15" i="3"/>
  <c r="N16" i="3"/>
  <c r="O17" i="3"/>
  <c r="P18" i="3"/>
  <c r="S5" i="3"/>
  <c r="U15" i="3"/>
  <c r="U7" i="3"/>
  <c r="K18" i="3"/>
  <c r="N9" i="3"/>
  <c r="O18" i="3"/>
  <c r="R5" i="3"/>
  <c r="T15" i="3"/>
  <c r="N18" i="3"/>
  <c r="Q5" i="3"/>
  <c r="S15" i="3"/>
  <c r="V6" i="3"/>
  <c r="K5" i="3"/>
  <c r="M11" i="3"/>
  <c r="P14" i="3"/>
  <c r="R16" i="3"/>
  <c r="T14" i="3"/>
  <c r="L7" i="3"/>
  <c r="M16" i="3"/>
  <c r="V17" i="3"/>
  <c r="S7" i="3"/>
  <c r="N12" i="3"/>
  <c r="V8" i="3"/>
  <c r="L8" i="3"/>
  <c r="L16" i="3"/>
  <c r="M9" i="3"/>
  <c r="M17" i="3"/>
  <c r="N10" i="3"/>
  <c r="T12" i="3"/>
  <c r="O13" i="3"/>
  <c r="K6" i="3"/>
  <c r="L9" i="3"/>
  <c r="L17" i="3"/>
  <c r="M10" i="3"/>
  <c r="M18" i="3"/>
  <c r="N11" i="3"/>
  <c r="O12" i="3"/>
  <c r="P5" i="3"/>
  <c r="P13" i="3"/>
  <c r="Q6" i="3"/>
  <c r="Q14" i="3"/>
  <c r="R7" i="3"/>
  <c r="R15" i="3"/>
  <c r="S8" i="3"/>
  <c r="S16" i="3"/>
  <c r="T17" i="3"/>
  <c r="U14" i="3"/>
  <c r="V11" i="3"/>
  <c r="T9" i="3"/>
  <c r="D117" i="2"/>
  <c r="B33" i="6"/>
  <c r="C33" i="6" s="1"/>
  <c r="N34" i="6"/>
  <c r="N42" i="6"/>
  <c r="M36" i="6"/>
  <c r="M44" i="6"/>
  <c r="L38" i="6"/>
  <c r="L46" i="6"/>
  <c r="K40" i="6"/>
  <c r="J34" i="6"/>
  <c r="J42" i="6"/>
  <c r="I36" i="6"/>
  <c r="I44" i="6"/>
  <c r="H38" i="6"/>
  <c r="H46" i="6"/>
  <c r="G40" i="6"/>
  <c r="F34" i="6"/>
  <c r="F42" i="6"/>
  <c r="E36" i="6"/>
  <c r="E44" i="6"/>
  <c r="D38" i="6"/>
  <c r="D46" i="6"/>
  <c r="C36" i="6"/>
  <c r="C44" i="6"/>
  <c r="I45" i="6"/>
  <c r="H39" i="6"/>
  <c r="H47" i="6"/>
  <c r="G41" i="6"/>
  <c r="F35" i="6"/>
  <c r="F43" i="6"/>
  <c r="E37" i="6"/>
  <c r="E45" i="6"/>
  <c r="D39" i="6"/>
  <c r="D47" i="6"/>
  <c r="C37" i="6"/>
  <c r="C45" i="6"/>
  <c r="N35" i="6"/>
  <c r="N43" i="6"/>
  <c r="M37" i="6"/>
  <c r="M45" i="6"/>
  <c r="L39" i="6"/>
  <c r="L47" i="6"/>
  <c r="K41" i="6"/>
  <c r="J35" i="6"/>
  <c r="J43" i="6"/>
  <c r="I37" i="6"/>
  <c r="N36" i="6"/>
  <c r="N44" i="6"/>
  <c r="M38" i="6"/>
  <c r="M46" i="6"/>
  <c r="L40" i="6"/>
  <c r="K34" i="6"/>
  <c r="K42" i="6"/>
  <c r="J36" i="6"/>
  <c r="J44" i="6"/>
  <c r="I38" i="6"/>
  <c r="I46" i="6"/>
  <c r="H40" i="6"/>
  <c r="G34" i="6"/>
  <c r="G42" i="6"/>
  <c r="F36" i="6"/>
  <c r="F44" i="6"/>
  <c r="E38" i="6"/>
  <c r="E46" i="6"/>
  <c r="D40" i="6"/>
  <c r="C38" i="6"/>
  <c r="C46" i="6"/>
  <c r="L45" i="6"/>
  <c r="J41" i="6"/>
  <c r="G39" i="6"/>
  <c r="D45" i="6"/>
  <c r="N37" i="6"/>
  <c r="N45" i="6"/>
  <c r="M39" i="6"/>
  <c r="M47" i="6"/>
  <c r="L41" i="6"/>
  <c r="K35" i="6"/>
  <c r="K43" i="6"/>
  <c r="J37" i="6"/>
  <c r="J45" i="6"/>
  <c r="I39" i="6"/>
  <c r="I47" i="6"/>
  <c r="H41" i="6"/>
  <c r="G35" i="6"/>
  <c r="G43" i="6"/>
  <c r="F37" i="6"/>
  <c r="F45" i="6"/>
  <c r="E39" i="6"/>
  <c r="E47" i="6"/>
  <c r="D41" i="6"/>
  <c r="C39" i="6"/>
  <c r="C47" i="6"/>
  <c r="L37" i="6"/>
  <c r="I35" i="6"/>
  <c r="G47" i="6"/>
  <c r="D37" i="6"/>
  <c r="N38" i="6"/>
  <c r="N46" i="6"/>
  <c r="M40" i="6"/>
  <c r="L34" i="6"/>
  <c r="L42" i="6"/>
  <c r="K36" i="6"/>
  <c r="K44" i="6"/>
  <c r="J38" i="6"/>
  <c r="J46" i="6"/>
  <c r="I40" i="6"/>
  <c r="H34" i="6"/>
  <c r="H42" i="6"/>
  <c r="G36" i="6"/>
  <c r="G44" i="6"/>
  <c r="F38" i="6"/>
  <c r="F46" i="6"/>
  <c r="E40" i="6"/>
  <c r="D34" i="6"/>
  <c r="D42" i="6"/>
  <c r="C40" i="6"/>
  <c r="M43" i="6"/>
  <c r="K39" i="6"/>
  <c r="H37" i="6"/>
  <c r="E43" i="6"/>
  <c r="C43" i="6"/>
  <c r="N39" i="6"/>
  <c r="N47" i="6"/>
  <c r="M41" i="6"/>
  <c r="L35" i="6"/>
  <c r="L43" i="6"/>
  <c r="K37" i="6"/>
  <c r="K45" i="6"/>
  <c r="J39" i="6"/>
  <c r="J47" i="6"/>
  <c r="I41" i="6"/>
  <c r="H35" i="6"/>
  <c r="H43" i="6"/>
  <c r="G37" i="6"/>
  <c r="G45" i="6"/>
  <c r="F39" i="6"/>
  <c r="F47" i="6"/>
  <c r="E41" i="6"/>
  <c r="D35" i="6"/>
  <c r="D43" i="6"/>
  <c r="C41" i="6"/>
  <c r="M35" i="6"/>
  <c r="K47" i="6"/>
  <c r="H45" i="6"/>
  <c r="E35" i="6"/>
  <c r="N40" i="6"/>
  <c r="M34" i="6"/>
  <c r="M42" i="6"/>
  <c r="L36" i="6"/>
  <c r="L44" i="6"/>
  <c r="K38" i="6"/>
  <c r="K46" i="6"/>
  <c r="J40" i="6"/>
  <c r="I34" i="6"/>
  <c r="I42" i="6"/>
  <c r="H36" i="6"/>
  <c r="H44" i="6"/>
  <c r="G38" i="6"/>
  <c r="G46" i="6"/>
  <c r="F40" i="6"/>
  <c r="E34" i="6"/>
  <c r="E42" i="6"/>
  <c r="D36" i="6"/>
  <c r="D44" i="6"/>
  <c r="C34" i="6"/>
  <c r="C42" i="6"/>
  <c r="N41" i="6"/>
  <c r="I43" i="6"/>
  <c r="F41" i="6"/>
  <c r="C35" i="6"/>
  <c r="D97" i="2"/>
  <c r="D37" i="2"/>
  <c r="D39" i="2"/>
  <c r="D23" i="2"/>
  <c r="D146" i="2"/>
  <c r="D176" i="2"/>
  <c r="D166" i="2"/>
  <c r="D106" i="2"/>
  <c r="D98" i="2"/>
  <c r="D57" i="2"/>
  <c r="D25" i="2"/>
  <c r="D22" i="2"/>
  <c r="D28" i="2"/>
  <c r="D10" i="2"/>
  <c r="D162" i="2"/>
  <c r="D76" i="2"/>
  <c r="D149" i="2"/>
  <c r="D30" i="2"/>
  <c r="D17" i="2"/>
  <c r="D15" i="2"/>
  <c r="D150" i="2"/>
  <c r="D102" i="2"/>
  <c r="D38" i="2"/>
  <c r="D60" i="2"/>
  <c r="D78" i="2"/>
  <c r="D99" i="2"/>
  <c r="D123" i="2"/>
  <c r="D172" i="2"/>
  <c r="D50" i="2"/>
  <c r="D125" i="2"/>
  <c r="D24" i="2"/>
  <c r="D135" i="2"/>
  <c r="D19" i="2"/>
  <c r="D68" i="2"/>
  <c r="D100" i="2"/>
  <c r="D62" i="2"/>
  <c r="D16" i="2"/>
  <c r="D145" i="2"/>
  <c r="D34" i="2"/>
  <c r="D66" i="2"/>
  <c r="D11" i="2"/>
  <c r="D113" i="2"/>
  <c r="D163" i="2"/>
  <c r="D59" i="2"/>
  <c r="D151" i="2"/>
  <c r="D120" i="2"/>
  <c r="D52" i="2"/>
  <c r="D33" i="2"/>
  <c r="D138" i="2"/>
  <c r="D93" i="2"/>
  <c r="D122" i="2"/>
  <c r="D85" i="2"/>
  <c r="D12" i="2"/>
  <c r="D55" i="2"/>
  <c r="D70" i="2"/>
  <c r="D141" i="2"/>
  <c r="D173" i="2"/>
  <c r="D165" i="2"/>
  <c r="D101" i="2"/>
  <c r="D42" i="2"/>
  <c r="D81" i="2"/>
  <c r="D132" i="2"/>
  <c r="D48" i="2"/>
  <c r="D95" i="2"/>
  <c r="D164" i="2"/>
  <c r="D104" i="2"/>
  <c r="D103" i="2"/>
  <c r="D111" i="2"/>
  <c r="D137" i="2"/>
  <c r="D156" i="2"/>
  <c r="D61" i="2"/>
  <c r="D90" i="2"/>
  <c r="D26" i="2"/>
  <c r="D73" i="2"/>
  <c r="D118" i="2"/>
  <c r="D109" i="2"/>
  <c r="D169" i="2"/>
  <c r="D112" i="2"/>
  <c r="D20" i="2"/>
  <c r="D160" i="2"/>
  <c r="D133" i="2"/>
  <c r="D64" i="2"/>
  <c r="D159" i="2"/>
  <c r="D124" i="2"/>
  <c r="D32" i="2"/>
  <c r="D140" i="2"/>
  <c r="D21" i="2"/>
  <c r="D13" i="2"/>
  <c r="D31" i="2"/>
  <c r="D130" i="2"/>
  <c r="D139" i="2"/>
  <c r="D91" i="2"/>
  <c r="D72" i="2"/>
  <c r="D136" i="2"/>
  <c r="D167" i="2"/>
  <c r="D155" i="2"/>
  <c r="D51" i="2"/>
  <c r="D144" i="2"/>
  <c r="D56" i="2"/>
  <c r="D35" i="2"/>
  <c r="D79" i="2"/>
  <c r="D46" i="2"/>
  <c r="D174" i="2"/>
  <c r="D75" i="2"/>
  <c r="D175" i="2"/>
  <c r="D27" i="2"/>
  <c r="D119" i="2"/>
  <c r="D147" i="2"/>
  <c r="D43" i="2"/>
  <c r="D115" i="2"/>
  <c r="D171" i="2"/>
  <c r="D67" i="2"/>
  <c r="D161" i="2"/>
  <c r="D41" i="2"/>
  <c r="D8" i="2"/>
  <c r="D53" i="2"/>
  <c r="D29" i="2"/>
  <c r="D86" i="2"/>
  <c r="D49" i="2"/>
  <c r="D170" i="2"/>
  <c r="D80" i="2"/>
  <c r="D121" i="2"/>
  <c r="D87" i="2"/>
  <c r="D127" i="2"/>
  <c r="D83" i="2"/>
  <c r="D36" i="2"/>
  <c r="D71" i="2"/>
  <c r="D143" i="2"/>
  <c r="D7" i="2"/>
  <c r="D45" i="2"/>
  <c r="D77" i="2"/>
  <c r="D69" i="2"/>
  <c r="D94" i="2"/>
  <c r="D74" i="2"/>
  <c r="D9" i="2"/>
  <c r="D54" i="2"/>
  <c r="D58" i="2"/>
  <c r="D126" i="2"/>
  <c r="D154" i="2"/>
  <c r="D157" i="2"/>
  <c r="D63" i="2"/>
  <c r="D14" i="2"/>
  <c r="D158" i="2"/>
  <c r="D131" i="2"/>
  <c r="D128" i="2"/>
  <c r="D152" i="2"/>
  <c r="D40" i="2"/>
  <c r="D88" i="2"/>
  <c r="D129" i="2"/>
  <c r="D153" i="2"/>
  <c r="D96" i="2"/>
  <c r="D92" i="2"/>
  <c r="D107" i="2"/>
  <c r="D105" i="2"/>
  <c r="D6" i="2"/>
  <c r="D47" i="5" l="1"/>
  <c r="D35" i="5"/>
  <c r="D50" i="5"/>
  <c r="D34" i="5"/>
  <c r="D51" i="5"/>
  <c r="D20" i="5"/>
  <c r="D26" i="5"/>
  <c r="D32" i="5"/>
  <c r="D41" i="5"/>
  <c r="D54" i="5"/>
  <c r="D30" i="5"/>
  <c r="D46" i="5"/>
  <c r="D40" i="5"/>
  <c r="D21" i="5"/>
  <c r="D55" i="5"/>
  <c r="D37" i="5"/>
  <c r="D48" i="5"/>
  <c r="D44" i="5"/>
  <c r="D31" i="5"/>
  <c r="D36" i="5"/>
  <c r="D56" i="5"/>
  <c r="D52" i="5"/>
  <c r="D42" i="5"/>
  <c r="D49" i="5"/>
  <c r="D53" i="5"/>
  <c r="D45" i="5"/>
  <c r="D28" i="5"/>
  <c r="D27" i="5"/>
  <c r="D25" i="5"/>
  <c r="D29" i="5"/>
  <c r="D43" i="5"/>
  <c r="D23" i="5"/>
  <c r="D22" i="5"/>
  <c r="D38" i="5"/>
  <c r="D24" i="5"/>
  <c r="D33" i="5"/>
  <c r="D39" i="5"/>
  <c r="D19" i="5"/>
  <c r="M4" i="3"/>
  <c r="P4" i="3"/>
  <c r="T4" i="3"/>
  <c r="N4" i="3"/>
  <c r="L4" i="3"/>
  <c r="K4" i="3"/>
  <c r="S4" i="3"/>
  <c r="V4" i="3"/>
  <c r="Q4" i="3"/>
  <c r="R4" i="3"/>
  <c r="U4" i="3"/>
  <c r="O4" i="3"/>
  <c r="H33" i="6"/>
  <c r="G33" i="6"/>
  <c r="N33" i="6"/>
  <c r="F33" i="6"/>
  <c r="M33" i="6"/>
  <c r="E33" i="6"/>
  <c r="L33" i="6"/>
  <c r="D33" i="6"/>
  <c r="K33" i="6"/>
  <c r="I33" i="6"/>
  <c r="J33" i="6"/>
  <c r="C13" i="5" l="1"/>
  <c r="C14" i="5"/>
  <c r="C15" i="5"/>
  <c r="C16" i="5"/>
  <c r="C12"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<sst xmlns="http://schemas.openxmlformats.org/spreadsheetml/2006/main" count="30368" uniqueCount="211">
  <si>
    <t xml:space="preserve">   </t>
  </si>
  <si>
    <t>Important legal notice</t>
  </si>
  <si>
    <t>Contents</t>
  </si>
  <si>
    <t>Argus North America</t>
  </si>
  <si>
    <t>Click worksheet name or tab at bottom</t>
  </si>
  <si>
    <t>Worksheet name</t>
  </si>
  <si>
    <t>Description</t>
  </si>
  <si>
    <t>Frequency</t>
  </si>
  <si>
    <t>Latest data for</t>
  </si>
  <si>
    <t>Dynamic Season View</t>
  </si>
  <si>
    <t>Monthly</t>
  </si>
  <si>
    <t>Dynamic Monthly View</t>
  </si>
  <si>
    <t>Historical monthly volume of imports and exports by product</t>
  </si>
  <si>
    <t>Dynamic Origin_Destination View</t>
  </si>
  <si>
    <t>Breakdown of origins and destinations for US imports and exports by product and season</t>
  </si>
  <si>
    <t>Nutrient-Level Import Balance</t>
  </si>
  <si>
    <t>Historical time series of US net nitrogen nutrient imports</t>
  </si>
  <si>
    <t>Release date:</t>
  </si>
  <si>
    <t>Next release date:</t>
  </si>
  <si>
    <t>Source:</t>
  </si>
  <si>
    <t>Global Trade Tracker, US Census Bureau</t>
  </si>
  <si>
    <t xml:space="preserve">Editor: </t>
  </si>
  <si>
    <t>Calder Jett</t>
  </si>
  <si>
    <t>calder.jett@argusmedia.com</t>
  </si>
  <si>
    <t>+1 713 360 7558</t>
  </si>
  <si>
    <t>Customer support and sales:</t>
  </si>
  <si>
    <t>support@argusmedia.com</t>
  </si>
  <si>
    <t>+44 20 7780 4200</t>
  </si>
  <si>
    <t>Select Season</t>
  </si>
  <si>
    <t>Prior Season</t>
  </si>
  <si>
    <t>Select Product</t>
  </si>
  <si>
    <t>Prior Season Total</t>
  </si>
  <si>
    <t>Select Trade Flow</t>
  </si>
  <si>
    <t>import</t>
  </si>
  <si>
    <t>Season YTD Sum</t>
  </si>
  <si>
    <t>Product</t>
  </si>
  <si>
    <t>Flow</t>
  </si>
  <si>
    <t>Month</t>
  </si>
  <si>
    <t>Calendar Year</t>
  </si>
  <si>
    <t>Season Ending</t>
  </si>
  <si>
    <t>Full Season</t>
  </si>
  <si>
    <t>Product Volumes</t>
  </si>
  <si>
    <t>Origin</t>
  </si>
  <si>
    <t>Nutrient-Weighted Volume</t>
  </si>
  <si>
    <t>Select Flow</t>
  </si>
  <si>
    <t>Jul</t>
  </si>
  <si>
    <t>Aug</t>
  </si>
  <si>
    <t>Sep</t>
  </si>
  <si>
    <t>Oct</t>
  </si>
  <si>
    <t>Nov</t>
  </si>
  <si>
    <t>Dec</t>
  </si>
  <si>
    <t>Jan</t>
  </si>
  <si>
    <t>Feb</t>
  </si>
  <si>
    <t>Mar</t>
  </si>
  <si>
    <t>Apr</t>
  </si>
  <si>
    <t>May</t>
  </si>
  <si>
    <t>Jun</t>
  </si>
  <si>
    <t>Parameters for Bar Chart</t>
  </si>
  <si>
    <t>Select Tradeflow</t>
  </si>
  <si>
    <t>Select Partner</t>
  </si>
  <si>
    <t>Canada</t>
  </si>
  <si>
    <t>Origin or Destination</t>
  </si>
  <si>
    <t>FY Total, metric tonnes</t>
  </si>
  <si>
    <t>Rank, Leading Supplier or Destination</t>
  </si>
  <si>
    <t>Date</t>
  </si>
  <si>
    <t>Import</t>
  </si>
  <si>
    <t>Export</t>
  </si>
  <si>
    <t>Import Balance</t>
  </si>
  <si>
    <t>Start Year</t>
  </si>
  <si>
    <t>End Year</t>
  </si>
  <si>
    <t>Season</t>
  </si>
  <si>
    <t>Tonnage</t>
  </si>
  <si>
    <t>Nutrient</t>
  </si>
  <si>
    <t>France</t>
  </si>
  <si>
    <t>Netherlands</t>
  </si>
  <si>
    <t>Germany</t>
  </si>
  <si>
    <t>Italy</t>
  </si>
  <si>
    <t>Switzerland</t>
  </si>
  <si>
    <t>Egypt</t>
  </si>
  <si>
    <t>Mexico</t>
  </si>
  <si>
    <t>Trinidad and Tobago</t>
  </si>
  <si>
    <t>Venezuela</t>
  </si>
  <si>
    <t>Saudi Arabia</t>
  </si>
  <si>
    <t>Qatar</t>
  </si>
  <si>
    <t>United Arab Emirates</t>
  </si>
  <si>
    <t>Oman</t>
  </si>
  <si>
    <t>China (People's Republic of)</t>
  </si>
  <si>
    <t>Spain</t>
  </si>
  <si>
    <t>Dominican Republic</t>
  </si>
  <si>
    <t>Japan</t>
  </si>
  <si>
    <t>Australia</t>
  </si>
  <si>
    <t>Poland</t>
  </si>
  <si>
    <t>Chile</t>
  </si>
  <si>
    <t>India</t>
  </si>
  <si>
    <t>United Kingdom</t>
  </si>
  <si>
    <t>Russian Federation</t>
  </si>
  <si>
    <t>Israel</t>
  </si>
  <si>
    <t>Bangladesh</t>
  </si>
  <si>
    <t>Korea (Rep. of)</t>
  </si>
  <si>
    <t>Indonesia</t>
  </si>
  <si>
    <t>Hong Kong</t>
  </si>
  <si>
    <t>Austria</t>
  </si>
  <si>
    <t>Malaysia</t>
  </si>
  <si>
    <t>Lithuania</t>
  </si>
  <si>
    <t>Ukraine</t>
  </si>
  <si>
    <t>Slovakia</t>
  </si>
  <si>
    <t>Taiwan</t>
  </si>
  <si>
    <t>Estonia</t>
  </si>
  <si>
    <t>Argentina</t>
  </si>
  <si>
    <t>Singapore</t>
  </si>
  <si>
    <t>Latvia</t>
  </si>
  <si>
    <t>Greece</t>
  </si>
  <si>
    <t>Finland</t>
  </si>
  <si>
    <t>Brazil</t>
  </si>
  <si>
    <t>Algeria</t>
  </si>
  <si>
    <t>Nigeria</t>
  </si>
  <si>
    <t>Colombia</t>
  </si>
  <si>
    <t>Czech Republic</t>
  </si>
  <si>
    <t>Thailand</t>
  </si>
  <si>
    <t>Belgium</t>
  </si>
  <si>
    <t>Albania</t>
  </si>
  <si>
    <t>Viet-Nam</t>
  </si>
  <si>
    <t>Norway</t>
  </si>
  <si>
    <t>export</t>
  </si>
  <si>
    <t>Bermuda</t>
  </si>
  <si>
    <t>Guatemala</t>
  </si>
  <si>
    <t>Jordan</t>
  </si>
  <si>
    <t>Equatorial Guinea</t>
  </si>
  <si>
    <t>Peru</t>
  </si>
  <si>
    <t>Turkey</t>
  </si>
  <si>
    <t>Costa Rica</t>
  </si>
  <si>
    <t>Belize</t>
  </si>
  <si>
    <t>South Africa</t>
  </si>
  <si>
    <t>Honduras</t>
  </si>
  <si>
    <t>Denmark</t>
  </si>
  <si>
    <t>Barbados</t>
  </si>
  <si>
    <t>Sweden</t>
  </si>
  <si>
    <t>Ecuador</t>
  </si>
  <si>
    <t>Portugal</t>
  </si>
  <si>
    <t>Ghana</t>
  </si>
  <si>
    <t>New Zealand</t>
  </si>
  <si>
    <t>Guyana</t>
  </si>
  <si>
    <t>El Salvador</t>
  </si>
  <si>
    <t>Nicaragua</t>
  </si>
  <si>
    <t>Uruguay</t>
  </si>
  <si>
    <t>Jamaica</t>
  </si>
  <si>
    <t>Bahamas</t>
  </si>
  <si>
    <t>Panama</t>
  </si>
  <si>
    <t>CÃ´te d'Ivoire</t>
  </si>
  <si>
    <t>Philippines</t>
  </si>
  <si>
    <t>Netherlands Antilles</t>
  </si>
  <si>
    <t>Morocco</t>
  </si>
  <si>
    <t>Cayman Islands</t>
  </si>
  <si>
    <t>Haiti</t>
  </si>
  <si>
    <t>Bolivia</t>
  </si>
  <si>
    <t>Saint Lucia</t>
  </si>
  <si>
    <t>Tanzania (United Rep. of)</t>
  </si>
  <si>
    <t>Madagascar</t>
  </si>
  <si>
    <t>St Vincent and the Grenadines</t>
  </si>
  <si>
    <t>Iraq</t>
  </si>
  <si>
    <t>Aruba</t>
  </si>
  <si>
    <t>Georgia</t>
  </si>
  <si>
    <t>Senegal</t>
  </si>
  <si>
    <t>Cameroon</t>
  </si>
  <si>
    <t>Togo</t>
  </si>
  <si>
    <t>Mozambique</t>
  </si>
  <si>
    <t>Ethiopia</t>
  </si>
  <si>
    <t>Paraguay</t>
  </si>
  <si>
    <t>Bulgaria</t>
  </si>
  <si>
    <t>Tunisia</t>
  </si>
  <si>
    <t>Pakistan</t>
  </si>
  <si>
    <t>French Polynesia</t>
  </si>
  <si>
    <t>Antigua and Barbuda</t>
  </si>
  <si>
    <t>Lebanon</t>
  </si>
  <si>
    <t>Hungary</t>
  </si>
  <si>
    <t>Kenya</t>
  </si>
  <si>
    <t>Liberia</t>
  </si>
  <si>
    <t>Turks and Caicos Islands</t>
  </si>
  <si>
    <t>For Chart on Origin_Destination View Tab</t>
  </si>
  <si>
    <t>US Bureau publication schedule</t>
  </si>
  <si>
    <t>data for</t>
  </si>
  <si>
    <t>publish month</t>
  </si>
  <si>
    <t>The balance is calculated by subtracting nutrient-level exports from nutrient-level imports</t>
  </si>
  <si>
    <t>US phosphate trade flow</t>
  </si>
  <si>
    <t>Seasonal and year-to-date view of imports and exports by product</t>
  </si>
  <si>
    <t>DAP</t>
  </si>
  <si>
    <t>MAP</t>
  </si>
  <si>
    <t>TSP</t>
  </si>
  <si>
    <t>SSP</t>
  </si>
  <si>
    <t>NP/NPS</t>
  </si>
  <si>
    <t>Uganda</t>
  </si>
  <si>
    <t>Malawi</t>
  </si>
  <si>
    <t>Nepal</t>
  </si>
  <si>
    <t>Mali</t>
  </si>
  <si>
    <t>Myanmar</t>
  </si>
  <si>
    <t>Republic of North Macedonia</t>
  </si>
  <si>
    <t>Zambia</t>
  </si>
  <si>
    <t>Eswatini (former Swaziland)</t>
  </si>
  <si>
    <t>Zimbabwe</t>
  </si>
  <si>
    <t>FCL#310530 Diammonium phosphate (DAP)</t>
  </si>
  <si>
    <t>FCL#310540 Monoammonium phosphate (MAP)</t>
  </si>
  <si>
    <t>FCL#310559 Other nitrogen &amp; phosphorus compounds</t>
  </si>
  <si>
    <t>FCL#31031010 Superphosphate above 35%</t>
  </si>
  <si>
    <t>FCL#31031090 Superphosphate other</t>
  </si>
  <si>
    <t>Top 5 Origins/Destinations</t>
  </si>
  <si>
    <t>Ireland</t>
  </si>
  <si>
    <t>2024/2025</t>
  </si>
  <si>
    <t>Copyright © 2025 Argus Media group. All rights reserved. All intellectual property rights in this data and other information presented (the Data) belong to Argus and/or its licensors. Prior licence from Argus is required for any use, copying or disclosure of Data. Argus gives no warranties, express or implied, as to the accuracy, adequacy, timeliness, or completeness of the Data or fitness for any particular purpose and gives no warranty that this file is free of any virus or other harmful code or matter. Argus shall not be liable for any loss or damage arising from any party’s access to or reliance on the Data and disclaims any and all liability related to or arising out of use of the Data to the full extent permissible by law.</t>
  </si>
  <si>
    <t>Slovenia</t>
  </si>
  <si>
    <t>Liechtenstein</t>
  </si>
  <si>
    <t>Kazakhstan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</si>
</sst>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_(* #,##0_);_(* \(#,##0\);_(* &quot;-&quot;??_);_(@_)"/>
    <numFmt numFmtId="165" formatCode="_-* #,##0.00_-;\-* #,##0.00_-;_-* &quot;-&quot;??_-;_-@_-"/>
    <numFmt numFmtId="166" formatCode="_-* #,##0_-;\-* #,##0_-;_-* &quot;-&quot;??_-;_-@_-"/>
    <numFmt numFmtId="167" formatCode="[$-809]dd\ mmmm\ yyyy;@"/>
    <numFmt numFmtId="168" formatCode="mmm\ yyyy"/>
    <numFmt numFmtId="169" formatCode="d\ mmm\ yyyy"/>
    <numFmt numFmtId="170" formatCode="mmm\ yy"/>
    <numFmt numFmtId="171" formatCode="mm/dd/yyyy;@"/>
    <numFmt numFmtId="172" formatCode="m/d/yy;@"/>
  </numFmts>
  <fonts count="27">
    <font>
      <sz val="11"/>
      <color theme="1"/>
      <name val="Calibri"/>
      <family val="2"/>
      <scheme val="minor"/>
    </font>
    <font>
      <sz val="11"/>
      <color theme="1"/>
      <name val="Calibri"/>
      <family val="2"/>
      <scheme val="minor"/>
    </font>
    <font>
      <sz val="11"/>
      <color theme="1"/>
      <name val="Trebuchet MS"/>
      <family val="2"/>
    </font>
    <font>
      <b/>
      <sz val="11"/>
      <color theme="1"/>
      <name val="Trebuchet MS"/>
      <family val="2"/>
    </font>
    <font>
      <b/>
      <sz val="11"/>
      <color theme="0"/>
      <name val="Trebuchet MS"/>
      <family val="2"/>
    </font>
    <font>
      <sz val="8"/>
      <name val="Calibri"/>
      <family val="2"/>
      <scheme val="minor"/>
    </font>
    <font>
      <b/>
      <sz val="14"/>
      <color theme="1"/>
      <name val="Trebuchet MS"/>
      <family val="2"/>
    </font>
    <font>
      <sz val="10"/>
      <color theme="0"/>
      <name val="Trebuchet MS"/>
      <family val="2"/>
    </font>
    <font>
      <sz val="10"/>
      <color theme="1" tint="0.14999847407452621"/>
      <name val="Trebuchet MS"/>
      <family val="2"/>
    </font>
    <font>
      <b/>
      <sz val="12"/>
      <color rgb="FFFF0000"/>
      <name val="Trebuchet MS"/>
      <family val="2"/>
    </font>
    <font>
      <u/>
      <sz val="11"/>
      <color theme="10"/>
      <name val="Calibri"/>
      <family val="2"/>
      <scheme val="minor"/>
    </font>
    <font>
      <sz val="10"/>
      <color theme="1"/>
      <name val="Trebuchet MS"/>
      <family val="2"/>
    </font>
    <font>
      <sz val="12"/>
      <color theme="1"/>
      <name val="Calibri"/>
      <family val="2"/>
      <charset val="134"/>
      <scheme val="minor"/>
    </font>
    <font>
      <sz val="11"/>
      <color theme="0"/>
      <name val="Trebuchet MS"/>
      <family val="2"/>
    </font>
    <font>
      <sz val="9"/>
      <color theme="0"/>
      <name val="Trebuchet MS"/>
      <family val="2"/>
    </font>
    <font>
      <u/>
      <sz val="10"/>
      <color rgb="FF0000FF"/>
      <name val="Trebuchet MS"/>
      <family val="2"/>
    </font>
    <font>
      <sz val="12"/>
      <color theme="0"/>
      <name val="Trebuchet MS"/>
      <family val="2"/>
    </font>
    <font>
      <sz val="12"/>
      <name val="Trebuchet MS"/>
      <family val="2"/>
    </font>
    <font>
      <sz val="20"/>
      <color theme="1" tint="0.14999847407452621"/>
      <name val="Trebuchet MS"/>
      <family val="2"/>
    </font>
    <font>
      <i/>
      <sz val="10"/>
      <color theme="1" tint="0.14999847407452621"/>
      <name val="Trebuchet MS"/>
      <family val="2"/>
    </font>
    <font>
      <u/>
      <sz val="10"/>
      <color theme="10"/>
      <name val="Trebuchet MS"/>
      <family val="2"/>
    </font>
    <font>
      <sz val="8"/>
      <color theme="0"/>
      <name val="Trebuchet MS"/>
      <family val="2"/>
    </font>
    <font>
      <u/>
      <sz val="11"/>
      <color theme="10"/>
      <name val="Trebuchet MS"/>
      <family val="2"/>
    </font>
    <font>
      <sz val="12"/>
      <color rgb="FF000000"/>
      <name val="Roboto"/>
    </font>
    <font>
      <i/>
      <sz val="11"/>
      <color theme="1"/>
      <name val="Trebuchet MS"/>
      <family val="2"/>
    </font>
    <font>
      <sz val="11"/>
      <color rgb="FF000000"/>
      <name val="Calibri"/>
      <family val="2"/>
      <scheme val="minor"/>
    </font>
    <font>
      <sz val="12"/>
      <color rgb="FF000000"/>
      <name val="Calibri"/>
      <family val="2"/>
      <scheme val="minor"/>
    </font>
  </fonts>
  <fills count="7">
    <fill>
      <patternFill patternType="none"/>
    </fill>
    <fill>
      <patternFill patternType="gray125"/>
    </fill>
    <fill>
      <patternFill patternType="solid">
        <fgColor theme="0"/>
        <bgColor indexed="64"/>
      </patternFill>
    </fill>
    <fill>
      <patternFill patternType="solid">
        <fgColor rgb="FF0070C0"/>
        <bgColor indexed="64"/>
      </patternFill>
    </fill>
    <fill>
      <patternFill patternType="solid">
        <fgColor rgb="FF3C3C3C"/>
        <bgColor indexed="64"/>
      </patternFill>
    </fill>
    <fill>
      <patternFill patternType="solid">
        <fgColor rgb="FF676767"/>
        <bgColor indexed="64"/>
      </patternFill>
    </fill>
    <fill>
      <patternFill patternType="solid">
        <fgColor rgb="FF313131"/>
        <bgColor indexed="64"/>
      </patternFill>
    </fill>
  </fills>
  <borders count="12">
    <border>
      <left/>
      <right/>
      <top/>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thin">
        <color indexed="64"/>
      </right>
      <top/>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ck">
        <color theme="8" tint="0.59996337778862885"/>
      </left>
      <right/>
      <top style="thick">
        <color theme="8" tint="0.59996337778862885"/>
      </top>
      <bottom style="thick">
        <color rgb="FF002060"/>
      </bottom>
      <diagonal/>
    </border>
    <border>
      <left style="thin">
        <color indexed="64"/>
      </left>
      <right style="thin">
        <color indexed="64"/>
      </right>
      <top style="double">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s>
  <cellStyleXfs count="6">
    <xf numFmtId="0" fontId="0" fillId="0" borderId="0"/>
    <xf numFmtId="43" fontId="1" fillId="0" borderId="0" applyFont="0" applyFill="0" applyBorder="0" applyAlignment="0" applyProtection="0"/>
    <xf numFmtId="0" fontId="10" fillId="0" borderId="0" applyNumberFormat="0" applyFill="0" applyBorder="0" applyAlignment="0" applyProtection="0"/>
    <xf numFmtId="0" fontId="11" fillId="0" borderId="0"/>
    <xf numFmtId="165" fontId="12" fillId="0" borderId="0" applyFont="0" applyFill="0" applyBorder="0" applyAlignment="0" applyProtection="0"/>
    <xf numFmtId="0" fontId="15" fillId="0" borderId="0" applyNumberFormat="0" applyFill="0" applyBorder="0" applyAlignment="0" applyProtection="0"/>
  </cellStyleXfs>
  <cellXfs count="80">
    <xf numFmtId="0" fontId="0" fillId="0" borderId="0" xfId="0"/>
    <xf numFmtId="14" fontId="0" fillId="0" borderId="0" xfId="0" applyNumberFormat="1"/>
    <xf numFmtId="0" fontId="0" fillId="0" borderId="0" xfId="0" applyAlignment="1">
      <alignment horizontal="center"/>
    </xf>
    <xf numFmtId="1" fontId="0" fillId="0" borderId="0" xfId="0" applyNumberFormat="1"/>
    <xf numFmtId="0" fontId="2" fillId="2" borderId="0" xfId="0" applyFont="1" applyFill="1"/>
    <xf numFmtId="0" fontId="2" fillId="2" borderId="0" xfId="0" applyFont="1" applyFill="1" applyAlignment="1">
      <alignment horizontal="center"/>
    </xf>
    <xf numFmtId="164" fontId="2" fillId="2" borderId="0" xfId="1" applyNumberFormat="1" applyFont="1" applyFill="1" applyAlignment="1">
      <alignment horizontal="center"/>
    </xf>
    <xf numFmtId="0" fontId="3" fillId="2" borderId="1" xfId="0" applyFont="1" applyFill="1" applyBorder="1" applyAlignment="1">
      <alignment horizontal="center"/>
    </xf>
    <xf numFmtId="0" fontId="3" fillId="2" borderId="2" xfId="0" applyFont="1" applyFill="1" applyBorder="1" applyAlignment="1">
      <alignment horizontal="center"/>
    </xf>
    <xf numFmtId="0" fontId="2" fillId="2" borderId="3" xfId="0" applyFont="1" applyFill="1" applyBorder="1" applyAlignment="1">
      <alignment horizontal="center"/>
    </xf>
    <xf numFmtId="0" fontId="3" fillId="2" borderId="4" xfId="0" applyFont="1" applyFill="1" applyBorder="1" applyAlignment="1">
      <alignment horizontal="center"/>
    </xf>
    <xf numFmtId="0" fontId="2" fillId="2" borderId="5" xfId="0" applyFont="1" applyFill="1" applyBorder="1" applyAlignment="1">
      <alignment horizontal="center"/>
    </xf>
    <xf numFmtId="14" fontId="2" fillId="2" borderId="5" xfId="0" applyNumberFormat="1" applyFont="1" applyFill="1" applyBorder="1" applyAlignment="1">
      <alignment horizontal="center"/>
    </xf>
    <xf numFmtId="164" fontId="2" fillId="2" borderId="5" xfId="1" applyNumberFormat="1" applyFont="1" applyFill="1" applyBorder="1" applyAlignment="1">
      <alignment horizontal="center"/>
    </xf>
    <xf numFmtId="0" fontId="4" fillId="3" borderId="7" xfId="0" applyFont="1" applyFill="1" applyBorder="1" applyAlignment="1">
      <alignment horizontal="center"/>
    </xf>
    <xf numFmtId="0" fontId="2" fillId="2" borderId="6" xfId="0" applyFont="1" applyFill="1" applyBorder="1" applyAlignment="1">
      <alignment horizontal="center"/>
    </xf>
    <xf numFmtId="164" fontId="2" fillId="2" borderId="0" xfId="1" applyNumberFormat="1" applyFont="1" applyFill="1"/>
    <xf numFmtId="0" fontId="2" fillId="2" borderId="3" xfId="0" applyFont="1" applyFill="1" applyBorder="1"/>
    <xf numFmtId="43" fontId="2" fillId="2" borderId="5" xfId="1" applyFont="1" applyFill="1" applyBorder="1"/>
    <xf numFmtId="0" fontId="2" fillId="2" borderId="5" xfId="0" applyFont="1" applyFill="1" applyBorder="1"/>
    <xf numFmtId="164" fontId="3" fillId="2" borderId="6" xfId="1" applyNumberFormat="1" applyFont="1" applyFill="1" applyBorder="1" applyAlignment="1">
      <alignment horizontal="center"/>
    </xf>
    <xf numFmtId="0" fontId="2" fillId="0" borderId="0" xfId="0" applyFont="1"/>
    <xf numFmtId="0" fontId="3" fillId="2" borderId="0" xfId="0" applyFont="1" applyFill="1" applyAlignment="1">
      <alignment horizontal="center"/>
    </xf>
    <xf numFmtId="0" fontId="3" fillId="2" borderId="0" xfId="0" applyFont="1" applyFill="1"/>
    <xf numFmtId="0" fontId="3" fillId="2" borderId="6" xfId="0" applyFont="1" applyFill="1" applyBorder="1" applyAlignment="1">
      <alignment horizontal="center"/>
    </xf>
    <xf numFmtId="0" fontId="7" fillId="4" borderId="0" xfId="0" applyFont="1" applyFill="1"/>
    <xf numFmtId="0" fontId="8" fillId="2" borderId="0" xfId="0" applyFont="1" applyFill="1" applyAlignment="1">
      <alignment vertical="center"/>
    </xf>
    <xf numFmtId="164" fontId="0" fillId="0" borderId="0" xfId="1" applyNumberFormat="1" applyFont="1"/>
    <xf numFmtId="164" fontId="2" fillId="2" borderId="8" xfId="1" applyNumberFormat="1" applyFont="1" applyFill="1" applyBorder="1"/>
    <xf numFmtId="164" fontId="2" fillId="2" borderId="5" xfId="1" applyNumberFormat="1" applyFont="1" applyFill="1" applyBorder="1"/>
    <xf numFmtId="0" fontId="0" fillId="2" borderId="0" xfId="0" applyFill="1"/>
    <xf numFmtId="0" fontId="7" fillId="4" borderId="0" xfId="3" applyFont="1" applyFill="1"/>
    <xf numFmtId="166" fontId="7" fillId="4" borderId="0" xfId="4" applyNumberFormat="1" applyFont="1" applyFill="1" applyProtection="1"/>
    <xf numFmtId="0" fontId="13" fillId="4" borderId="0" xfId="3" applyFont="1" applyFill="1" applyAlignment="1">
      <alignment horizontal="right" vertical="center"/>
    </xf>
    <xf numFmtId="0" fontId="14" fillId="2" borderId="0" xfId="3" applyFont="1" applyFill="1" applyAlignment="1" applyProtection="1">
      <alignment vertical="center"/>
      <protection locked="0"/>
    </xf>
    <xf numFmtId="0" fontId="15" fillId="2" borderId="0" xfId="5" applyFill="1" applyAlignment="1" applyProtection="1">
      <alignment horizontal="left" vertical="center"/>
      <protection locked="0"/>
    </xf>
    <xf numFmtId="0" fontId="16" fillId="2" borderId="0" xfId="3" applyFont="1" applyFill="1" applyProtection="1">
      <protection locked="0"/>
    </xf>
    <xf numFmtId="0" fontId="17" fillId="2" borderId="0" xfId="3" applyFont="1" applyFill="1" applyProtection="1">
      <protection locked="0"/>
    </xf>
    <xf numFmtId="0" fontId="16" fillId="2" borderId="0" xfId="3" applyFont="1" applyFill="1" applyAlignment="1" applyProtection="1">
      <alignment horizontal="left"/>
      <protection locked="0"/>
    </xf>
    <xf numFmtId="0" fontId="18" fillId="2" borderId="0" xfId="3" applyFont="1" applyFill="1" applyProtection="1">
      <protection locked="0"/>
    </xf>
    <xf numFmtId="0" fontId="8" fillId="2" borderId="0" xfId="3" applyFont="1" applyFill="1" applyProtection="1">
      <protection locked="0"/>
    </xf>
    <xf numFmtId="0" fontId="7" fillId="2" borderId="0" xfId="3" applyFont="1" applyFill="1" applyProtection="1">
      <protection locked="0"/>
    </xf>
    <xf numFmtId="0" fontId="19" fillId="2" borderId="0" xfId="3" applyFont="1" applyFill="1" applyProtection="1">
      <protection locked="0"/>
    </xf>
    <xf numFmtId="0" fontId="7" fillId="5" borderId="0" xfId="3" applyFont="1" applyFill="1" applyAlignment="1" applyProtection="1">
      <alignment horizontal="left" vertical="center"/>
      <protection locked="0"/>
    </xf>
    <xf numFmtId="167" fontId="10" fillId="2" borderId="0" xfId="2" applyNumberFormat="1" applyFill="1" applyAlignment="1" applyProtection="1">
      <alignment horizontal="left"/>
      <protection locked="0"/>
    </xf>
    <xf numFmtId="167" fontId="8" fillId="2" borderId="0" xfId="3" applyNumberFormat="1" applyFont="1" applyFill="1" applyAlignment="1" applyProtection="1">
      <alignment horizontal="left"/>
      <protection locked="0"/>
    </xf>
    <xf numFmtId="0" fontId="8" fillId="2" borderId="0" xfId="3" applyFont="1" applyFill="1" applyAlignment="1" applyProtection="1">
      <alignment horizontal="left"/>
      <protection locked="0"/>
    </xf>
    <xf numFmtId="168" fontId="8" fillId="2" borderId="0" xfId="3" applyNumberFormat="1" applyFont="1" applyFill="1" applyAlignment="1" applyProtection="1">
      <alignment horizontal="left"/>
      <protection locked="0"/>
    </xf>
    <xf numFmtId="0" fontId="10" fillId="2" borderId="0" xfId="2" applyFill="1" applyBorder="1" applyAlignment="1" applyProtection="1">
      <alignment horizontal="left"/>
      <protection locked="0"/>
    </xf>
    <xf numFmtId="0" fontId="8" fillId="2" borderId="0" xfId="3" quotePrefix="1" applyFont="1" applyFill="1" applyAlignment="1" applyProtection="1">
      <alignment horizontal="left"/>
      <protection locked="0"/>
    </xf>
    <xf numFmtId="0" fontId="20" fillId="2" borderId="0" xfId="5" applyFont="1" applyFill="1" applyBorder="1" applyAlignment="1" applyProtection="1">
      <alignment horizontal="left"/>
      <protection locked="0"/>
    </xf>
    <xf numFmtId="0" fontId="11" fillId="2" borderId="0" xfId="0" applyFont="1" applyFill="1"/>
    <xf numFmtId="167" fontId="22" fillId="2" borderId="0" xfId="2" applyNumberFormat="1" applyFont="1" applyFill="1" applyAlignment="1" applyProtection="1">
      <alignment horizontal="left"/>
      <protection locked="0"/>
    </xf>
    <xf numFmtId="0" fontId="14" fillId="6" borderId="0" xfId="3" applyFont="1" applyFill="1" applyAlignment="1">
      <alignment vertical="top"/>
    </xf>
    <xf numFmtId="0" fontId="23" fillId="0" borderId="0" xfId="0" applyFont="1" applyAlignment="1">
      <alignment horizontal="left" vertical="center" wrapText="1"/>
    </xf>
    <xf numFmtId="17" fontId="23" fillId="0" borderId="0" xfId="0" applyNumberFormat="1" applyFont="1" applyAlignment="1">
      <alignment vertical="top" wrapText="1"/>
    </xf>
    <xf numFmtId="15" fontId="23" fillId="0" borderId="0" xfId="0" applyNumberFormat="1" applyFont="1" applyAlignment="1">
      <alignment horizontal="left" vertical="center" wrapText="1"/>
    </xf>
    <xf numFmtId="169" fontId="8" fillId="2" borderId="0" xfId="3" applyNumberFormat="1" applyFont="1" applyFill="1" applyAlignment="1">
      <alignment horizontal="left"/>
    </xf>
    <xf numFmtId="168" fontId="8" fillId="2" borderId="0" xfId="3" applyNumberFormat="1" applyFont="1" applyFill="1" applyAlignment="1">
      <alignment horizontal="left"/>
    </xf>
    <xf numFmtId="0" fontId="24" fillId="2" borderId="0" xfId="0" applyFont="1" applyFill="1"/>
    <xf numFmtId="170" fontId="0" fillId="0" borderId="0" xfId="0" applyNumberFormat="1"/>
    <xf numFmtId="170" fontId="25" fillId="0" borderId="0" xfId="0" applyNumberFormat="1" applyFont="1"/>
    <xf numFmtId="170" fontId="26" fillId="0" borderId="0" xfId="0" applyNumberFormat="1" applyFont="1"/>
    <xf numFmtId="0" fontId="2" fillId="2" borderId="9" xfId="0" applyFont="1" applyFill="1" applyBorder="1" applyAlignment="1">
      <alignment horizontal="center"/>
    </xf>
    <xf numFmtId="0" fontId="2" fillId="2" borderId="0" xfId="0" applyFont="1" applyFill="1" applyBorder="1" applyAlignment="1">
      <alignment horizontal="center"/>
    </xf>
    <xf numFmtId="0" fontId="2" fillId="2" borderId="10" xfId="0" applyFont="1" applyFill="1" applyBorder="1" applyAlignment="1">
      <alignment horizontal="center"/>
    </xf>
    <xf numFmtId="0" fontId="2" fillId="2" borderId="0" xfId="0" applyFont="1" applyFill="1" applyBorder="1"/>
    <xf numFmtId="0" fontId="2" fillId="2" borderId="11" xfId="0" applyFont="1" applyFill="1" applyBorder="1" applyAlignment="1">
      <alignment horizontal="center"/>
    </xf>
    <xf numFmtId="0" fontId="0" fillId="0" borderId="0" xfId="0" applyNumberFormat="1"/>
    <xf numFmtId="171" fontId="2" fillId="2" borderId="3" xfId="0" applyNumberFormat="1" applyFont="1" applyFill="1" applyBorder="1"/>
    <xf numFmtId="14" fontId="0" fillId="0" borderId="0" xfId="0" quotePrefix="1" applyNumberFormat="1"/>
    <xf numFmtId="172" fontId="0" fillId="0" borderId="0" xfId="0" quotePrefix="1" applyNumberFormat="1"/>
    <xf numFmtId="172" fontId="0" fillId="0" borderId="0" xfId="0" applyNumberFormat="1"/>
    <xf numFmtId="15" fontId="0" fillId="0" borderId="0" xfId="0" applyNumberFormat="1"/>
    <xf numFmtId="0" fontId="21" fillId="6" borderId="0" xfId="3" applyFont="1" applyFill="1" applyAlignment="1">
      <alignment horizontal="left" vertical="top" wrapText="1"/>
    </xf>
    <xf numFmtId="0" fontId="6" fillId="2" borderId="6" xfId="0" applyFont="1" applyFill="1" applyBorder="1" applyAlignment="1">
      <alignment horizontal="center"/>
    </xf>
    <xf numFmtId="0" fontId="9" fillId="2" borderId="0" xfId="0" applyFont="1" applyFill="1" applyAlignment="1">
      <alignment horizontal="left" vertical="center"/>
    </xf>
    <xf numFmtId="0" fontId="3" fillId="2" borderId="6" xfId="0" applyFont="1" applyFill="1" applyBorder="1" applyAlignment="1">
      <alignment horizontal="center"/>
    </xf>
    <xf numFmtId="0" fontId="4" fillId="3" borderId="6" xfId="0" applyFont="1" applyFill="1" applyBorder="1" applyAlignment="1">
      <alignment horizontal="center"/>
    </xf>
    <xf numFmtId="0" fontId="0" fillId="0" borderId="0" xfId="0" applyAlignment="1">
      <alignment horizontal="center"/>
    </xf>
  </cellXfs>
  <cellStyles count="6">
    <cellStyle name="Comma" xfId="1" builtinId="3"/>
    <cellStyle name="Comma 2" xfId="4" xr:uid="{7BE43F04-35AF-485A-8FE5-BFBE93243E7F}"/>
    <cellStyle name="Hyperlink" xfId="2" builtinId="8"/>
    <cellStyle name="Hyperlink 2" xfId="5" xr:uid="{3F6C90E1-DD8A-45D8-BF73-072BAF9BC7E4}"/>
    <cellStyle name="Normal" xfId="0" builtinId="0"/>
    <cellStyle name="Normal 2" xfId="3" xr:uid="{646D0139-D11B-4E4A-87E4-E157481B1DCF}"/>
  </cellStyles>
  <dxfs count="7">
    <dxf>
      <numFmt numFmtId="0" formatCode="General"/>
    </dxf>
    <dxf>
      <numFmt numFmtId="0" formatCode="General"/>
    </dxf>
    <dxf>
      <numFmt numFmtId="19" formatCode="m/d/yyyy"/>
    </dxf>
    <dxf>
      <numFmt numFmtId="1" formatCode="0"/>
    </dxf>
    <dxf>
      <numFmt numFmtId="1" formatCode="0"/>
    </dxf>
    <dxf>
      <numFmt numFmtId="170" formatCode="mmm\ yy"/>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'Dynamic Monthly View'!$B$41</c:f>
              <c:strCache>
                <c:ptCount val="1"/>
                <c:pt idx="0">
                  <c:v>2017/2018</c:v>
                </c:pt>
              </c:strCache>
            </c:strRef>
          </c:tx>
          <c:spPr>
            <a:ln w="28575" cap="rnd">
              <a:solidFill>
                <a:schemeClr val="accent1"/>
              </a:solidFill>
              <a:round/>
            </a:ln>
            <a:effectLst/>
          </c:spPr>
          <c:marker>
            <c:symbol val="none"/>
          </c:marker>
          <c:cat>
            <c:strRef>
              <c:f>'Dynamic Monthly View'!$C$31:$N$31</c:f>
              <c:strCache>
                <c:ptCount val="12"/>
                <c:pt idx="0">
                  <c:v>Jul</c:v>
                </c:pt>
                <c:pt idx="1">
                  <c:v>Aug</c:v>
                </c:pt>
                <c:pt idx="2">
                  <c:v>Sep</c:v>
                </c:pt>
                <c:pt idx="3">
                  <c:v>Oct</c:v>
                </c:pt>
                <c:pt idx="4">
                  <c:v>Nov</c:v>
                </c:pt>
                <c:pt idx="5">
                  <c:v>Dec</c:v>
                </c:pt>
                <c:pt idx="6">
                  <c:v>Jan</c:v>
                </c:pt>
                <c:pt idx="7">
                  <c:v>Feb</c:v>
                </c:pt>
                <c:pt idx="8">
                  <c:v>Mar</c:v>
                </c:pt>
                <c:pt idx="9">
                  <c:v>Apr</c:v>
                </c:pt>
                <c:pt idx="10">
                  <c:v>May</c:v>
                </c:pt>
                <c:pt idx="11">
                  <c:v>Jun</c:v>
                </c:pt>
              </c:strCache>
            </c:strRef>
          </c:cat>
          <c:val>
            <c:numRef>
              <c:f>'Dynamic Monthly View'!$C$41:$N$41</c:f>
              <c:numCache>
                <c:formatCode>_(* #,##0_);_(* \(#,##0\);_(* "-"??_);_(@_)</c:formatCode>
                <c:ptCount val="12"/>
                <c:pt idx="0">
                  <c:v>50170</c:v>
                </c:pt>
                <c:pt idx="1">
                  <c:v>59752</c:v>
                </c:pt>
                <c:pt idx="2">
                  <c:v>179727</c:v>
                </c:pt>
                <c:pt idx="3">
                  <c:v>64705</c:v>
                </c:pt>
                <c:pt idx="4">
                  <c:v>35667</c:v>
                </c:pt>
                <c:pt idx="5">
                  <c:v>1568</c:v>
                </c:pt>
                <c:pt idx="6">
                  <c:v>99959</c:v>
                </c:pt>
                <c:pt idx="7">
                  <c:v>127437</c:v>
                </c:pt>
                <c:pt idx="8">
                  <c:v>160751</c:v>
                </c:pt>
                <c:pt idx="9">
                  <c:v>116629</c:v>
                </c:pt>
                <c:pt idx="10">
                  <c:v>3437</c:v>
                </c:pt>
                <c:pt idx="11">
                  <c:v>54915</c:v>
                </c:pt>
              </c:numCache>
            </c:numRef>
          </c:val>
          <c:smooth val="0"/>
          <c:extLst>
            <c:ext xmlns:c16="http://schemas.microsoft.com/office/drawing/2014/chart" uri="{C3380CC4-5D6E-409C-BE32-E72D297353CC}">
              <c16:uniqueId val="{00000000-6FFA-4AB4-A970-05C1F2A00591}"/>
            </c:ext>
          </c:extLst>
        </c:ser>
        <c:ser>
          <c:idx val="1"/>
          <c:order val="1"/>
          <c:tx>
            <c:strRef>
              <c:f>'Dynamic Monthly View'!$B$42</c:f>
              <c:strCache>
                <c:ptCount val="1"/>
                <c:pt idx="0">
                  <c:v>2018/2019</c:v>
                </c:pt>
              </c:strCache>
            </c:strRef>
          </c:tx>
          <c:spPr>
            <a:ln w="28575" cap="rnd">
              <a:solidFill>
                <a:schemeClr val="accent2"/>
              </a:solidFill>
              <a:round/>
            </a:ln>
            <a:effectLst/>
          </c:spPr>
          <c:marker>
            <c:symbol val="none"/>
          </c:marker>
          <c:cat>
            <c:strRef>
              <c:f>'Dynamic Monthly View'!$C$31:$N$31</c:f>
              <c:strCache>
                <c:ptCount val="12"/>
                <c:pt idx="0">
                  <c:v>Jul</c:v>
                </c:pt>
                <c:pt idx="1">
                  <c:v>Aug</c:v>
                </c:pt>
                <c:pt idx="2">
                  <c:v>Sep</c:v>
                </c:pt>
                <c:pt idx="3">
                  <c:v>Oct</c:v>
                </c:pt>
                <c:pt idx="4">
                  <c:v>Nov</c:v>
                </c:pt>
                <c:pt idx="5">
                  <c:v>Dec</c:v>
                </c:pt>
                <c:pt idx="6">
                  <c:v>Jan</c:v>
                </c:pt>
                <c:pt idx="7">
                  <c:v>Feb</c:v>
                </c:pt>
                <c:pt idx="8">
                  <c:v>Mar</c:v>
                </c:pt>
                <c:pt idx="9">
                  <c:v>Apr</c:v>
                </c:pt>
                <c:pt idx="10">
                  <c:v>May</c:v>
                </c:pt>
                <c:pt idx="11">
                  <c:v>Jun</c:v>
                </c:pt>
              </c:strCache>
            </c:strRef>
          </c:cat>
          <c:val>
            <c:numRef>
              <c:f>'Dynamic Monthly View'!$C$42:$N$42</c:f>
              <c:numCache>
                <c:formatCode>_(* #,##0_);_(* \(#,##0\);_(* "-"??_);_(@_)</c:formatCode>
                <c:ptCount val="12"/>
                <c:pt idx="0">
                  <c:v>32406</c:v>
                </c:pt>
                <c:pt idx="1">
                  <c:v>123220</c:v>
                </c:pt>
                <c:pt idx="2">
                  <c:v>110462</c:v>
                </c:pt>
                <c:pt idx="3">
                  <c:v>151298</c:v>
                </c:pt>
                <c:pt idx="4">
                  <c:v>27005</c:v>
                </c:pt>
                <c:pt idx="5">
                  <c:v>116833</c:v>
                </c:pt>
                <c:pt idx="6">
                  <c:v>211138</c:v>
                </c:pt>
                <c:pt idx="7">
                  <c:v>154721</c:v>
                </c:pt>
                <c:pt idx="8">
                  <c:v>213086</c:v>
                </c:pt>
                <c:pt idx="9">
                  <c:v>55945</c:v>
                </c:pt>
                <c:pt idx="10">
                  <c:v>26131</c:v>
                </c:pt>
                <c:pt idx="11">
                  <c:v>34736</c:v>
                </c:pt>
              </c:numCache>
            </c:numRef>
          </c:val>
          <c:smooth val="0"/>
          <c:extLst>
            <c:ext xmlns:c16="http://schemas.microsoft.com/office/drawing/2014/chart" uri="{C3380CC4-5D6E-409C-BE32-E72D297353CC}">
              <c16:uniqueId val="{00000001-6FFA-4AB4-A970-05C1F2A00591}"/>
            </c:ext>
          </c:extLst>
        </c:ser>
        <c:ser>
          <c:idx val="2"/>
          <c:order val="2"/>
          <c:tx>
            <c:strRef>
              <c:f>'Dynamic Monthly View'!$B$43</c:f>
              <c:strCache>
                <c:ptCount val="1"/>
                <c:pt idx="0">
                  <c:v>2019/2020</c:v>
                </c:pt>
              </c:strCache>
            </c:strRef>
          </c:tx>
          <c:spPr>
            <a:ln w="28575" cap="rnd">
              <a:solidFill>
                <a:schemeClr val="accent3"/>
              </a:solidFill>
              <a:round/>
            </a:ln>
            <a:effectLst/>
          </c:spPr>
          <c:marker>
            <c:symbol val="none"/>
          </c:marker>
          <c:cat>
            <c:strRef>
              <c:f>'Dynamic Monthly View'!$C$31:$N$31</c:f>
              <c:strCache>
                <c:ptCount val="12"/>
                <c:pt idx="0">
                  <c:v>Jul</c:v>
                </c:pt>
                <c:pt idx="1">
                  <c:v>Aug</c:v>
                </c:pt>
                <c:pt idx="2">
                  <c:v>Sep</c:v>
                </c:pt>
                <c:pt idx="3">
                  <c:v>Oct</c:v>
                </c:pt>
                <c:pt idx="4">
                  <c:v>Nov</c:v>
                </c:pt>
                <c:pt idx="5">
                  <c:v>Dec</c:v>
                </c:pt>
                <c:pt idx="6">
                  <c:v>Jan</c:v>
                </c:pt>
                <c:pt idx="7">
                  <c:v>Feb</c:v>
                </c:pt>
                <c:pt idx="8">
                  <c:v>Mar</c:v>
                </c:pt>
                <c:pt idx="9">
                  <c:v>Apr</c:v>
                </c:pt>
                <c:pt idx="10">
                  <c:v>May</c:v>
                </c:pt>
                <c:pt idx="11">
                  <c:v>Jun</c:v>
                </c:pt>
              </c:strCache>
            </c:strRef>
          </c:cat>
          <c:val>
            <c:numRef>
              <c:f>'Dynamic Monthly View'!$C$43:$N$43</c:f>
              <c:numCache>
                <c:formatCode>_(* #,##0_);_(* \(#,##0\);_(* "-"??_);_(@_)</c:formatCode>
                <c:ptCount val="12"/>
                <c:pt idx="0">
                  <c:v>63361</c:v>
                </c:pt>
                <c:pt idx="1">
                  <c:v>114212</c:v>
                </c:pt>
                <c:pt idx="2">
                  <c:v>60607</c:v>
                </c:pt>
                <c:pt idx="3">
                  <c:v>97639</c:v>
                </c:pt>
                <c:pt idx="4">
                  <c:v>65874</c:v>
                </c:pt>
                <c:pt idx="5">
                  <c:v>60976</c:v>
                </c:pt>
                <c:pt idx="6">
                  <c:v>93648</c:v>
                </c:pt>
                <c:pt idx="7">
                  <c:v>47315</c:v>
                </c:pt>
                <c:pt idx="8">
                  <c:v>127701</c:v>
                </c:pt>
                <c:pt idx="9">
                  <c:v>109944</c:v>
                </c:pt>
                <c:pt idx="10">
                  <c:v>65949</c:v>
                </c:pt>
                <c:pt idx="11">
                  <c:v>36239</c:v>
                </c:pt>
              </c:numCache>
            </c:numRef>
          </c:val>
          <c:smooth val="0"/>
          <c:extLst>
            <c:ext xmlns:c16="http://schemas.microsoft.com/office/drawing/2014/chart" uri="{C3380CC4-5D6E-409C-BE32-E72D297353CC}">
              <c16:uniqueId val="{00000002-6FFA-4AB4-A970-05C1F2A00591}"/>
            </c:ext>
          </c:extLst>
        </c:ser>
        <c:ser>
          <c:idx val="3"/>
          <c:order val="3"/>
          <c:tx>
            <c:strRef>
              <c:f>'Dynamic Monthly View'!$B$44</c:f>
              <c:strCache>
                <c:ptCount val="1"/>
                <c:pt idx="0">
                  <c:v>2020/2021</c:v>
                </c:pt>
              </c:strCache>
            </c:strRef>
          </c:tx>
          <c:spPr>
            <a:ln w="28575" cap="rnd">
              <a:solidFill>
                <a:schemeClr val="accent4"/>
              </a:solidFill>
              <a:round/>
            </a:ln>
            <a:effectLst/>
          </c:spPr>
          <c:marker>
            <c:symbol val="none"/>
          </c:marker>
          <c:cat>
            <c:strRef>
              <c:f>'Dynamic Monthly View'!$C$31:$N$31</c:f>
              <c:strCache>
                <c:ptCount val="12"/>
                <c:pt idx="0">
                  <c:v>Jul</c:v>
                </c:pt>
                <c:pt idx="1">
                  <c:v>Aug</c:v>
                </c:pt>
                <c:pt idx="2">
                  <c:v>Sep</c:v>
                </c:pt>
                <c:pt idx="3">
                  <c:v>Oct</c:v>
                </c:pt>
                <c:pt idx="4">
                  <c:v>Nov</c:v>
                </c:pt>
                <c:pt idx="5">
                  <c:v>Dec</c:v>
                </c:pt>
                <c:pt idx="6">
                  <c:v>Jan</c:v>
                </c:pt>
                <c:pt idx="7">
                  <c:v>Feb</c:v>
                </c:pt>
                <c:pt idx="8">
                  <c:v>Mar</c:v>
                </c:pt>
                <c:pt idx="9">
                  <c:v>Apr</c:v>
                </c:pt>
                <c:pt idx="10">
                  <c:v>May</c:v>
                </c:pt>
                <c:pt idx="11">
                  <c:v>Jun</c:v>
                </c:pt>
              </c:strCache>
            </c:strRef>
          </c:cat>
          <c:val>
            <c:numRef>
              <c:f>'Dynamic Monthly View'!$C$44:$N$44</c:f>
              <c:numCache>
                <c:formatCode>_(* #,##0_);_(* \(#,##0\);_(* "-"??_);_(@_)</c:formatCode>
                <c:ptCount val="12"/>
                <c:pt idx="0">
                  <c:v>25126</c:v>
                </c:pt>
                <c:pt idx="1">
                  <c:v>7381</c:v>
                </c:pt>
                <c:pt idx="2">
                  <c:v>113773</c:v>
                </c:pt>
                <c:pt idx="3">
                  <c:v>129407</c:v>
                </c:pt>
                <c:pt idx="4">
                  <c:v>137836</c:v>
                </c:pt>
                <c:pt idx="5">
                  <c:v>6441</c:v>
                </c:pt>
                <c:pt idx="6">
                  <c:v>168843</c:v>
                </c:pt>
                <c:pt idx="7">
                  <c:v>95607</c:v>
                </c:pt>
                <c:pt idx="8">
                  <c:v>241681</c:v>
                </c:pt>
                <c:pt idx="9">
                  <c:v>155673</c:v>
                </c:pt>
                <c:pt idx="10">
                  <c:v>17663</c:v>
                </c:pt>
                <c:pt idx="11">
                  <c:v>83213</c:v>
                </c:pt>
              </c:numCache>
            </c:numRef>
          </c:val>
          <c:smooth val="0"/>
          <c:extLst>
            <c:ext xmlns:c16="http://schemas.microsoft.com/office/drawing/2014/chart" uri="{C3380CC4-5D6E-409C-BE32-E72D297353CC}">
              <c16:uniqueId val="{00000003-6FFA-4AB4-A970-05C1F2A00591}"/>
            </c:ext>
          </c:extLst>
        </c:ser>
        <c:ser>
          <c:idx val="4"/>
          <c:order val="4"/>
          <c:tx>
            <c:strRef>
              <c:f>'Dynamic Monthly View'!$B$45</c:f>
              <c:strCache>
                <c:ptCount val="1"/>
                <c:pt idx="0">
                  <c:v>2021/2022</c:v>
                </c:pt>
              </c:strCache>
            </c:strRef>
          </c:tx>
          <c:spPr>
            <a:ln w="28575" cap="rnd">
              <a:solidFill>
                <a:schemeClr val="accent5"/>
              </a:solidFill>
              <a:round/>
            </a:ln>
            <a:effectLst/>
          </c:spPr>
          <c:marker>
            <c:symbol val="none"/>
          </c:marker>
          <c:cat>
            <c:strRef>
              <c:f>'Dynamic Monthly View'!$C$31:$N$31</c:f>
              <c:strCache>
                <c:ptCount val="12"/>
                <c:pt idx="0">
                  <c:v>Jul</c:v>
                </c:pt>
                <c:pt idx="1">
                  <c:v>Aug</c:v>
                </c:pt>
                <c:pt idx="2">
                  <c:v>Sep</c:v>
                </c:pt>
                <c:pt idx="3">
                  <c:v>Oct</c:v>
                </c:pt>
                <c:pt idx="4">
                  <c:v>Nov</c:v>
                </c:pt>
                <c:pt idx="5">
                  <c:v>Dec</c:v>
                </c:pt>
                <c:pt idx="6">
                  <c:v>Jan</c:v>
                </c:pt>
                <c:pt idx="7">
                  <c:v>Feb</c:v>
                </c:pt>
                <c:pt idx="8">
                  <c:v>Mar</c:v>
                </c:pt>
                <c:pt idx="9">
                  <c:v>Apr</c:v>
                </c:pt>
                <c:pt idx="10">
                  <c:v>May</c:v>
                </c:pt>
                <c:pt idx="11">
                  <c:v>Jun</c:v>
                </c:pt>
              </c:strCache>
            </c:strRef>
          </c:cat>
          <c:val>
            <c:numRef>
              <c:f>'Dynamic Monthly View'!$C$45:$N$45</c:f>
              <c:numCache>
                <c:formatCode>_(* #,##0_);_(* \(#,##0\);_(* "-"??_);_(@_)</c:formatCode>
                <c:ptCount val="12"/>
                <c:pt idx="0">
                  <c:v>173637</c:v>
                </c:pt>
                <c:pt idx="1">
                  <c:v>205749</c:v>
                </c:pt>
                <c:pt idx="2">
                  <c:v>66577</c:v>
                </c:pt>
                <c:pt idx="3">
                  <c:v>89039</c:v>
                </c:pt>
                <c:pt idx="4">
                  <c:v>71729</c:v>
                </c:pt>
                <c:pt idx="5">
                  <c:v>74312</c:v>
                </c:pt>
                <c:pt idx="6">
                  <c:v>77861</c:v>
                </c:pt>
                <c:pt idx="7">
                  <c:v>60883</c:v>
                </c:pt>
                <c:pt idx="8">
                  <c:v>47391</c:v>
                </c:pt>
                <c:pt idx="9">
                  <c:v>2697</c:v>
                </c:pt>
                <c:pt idx="10">
                  <c:v>26068</c:v>
                </c:pt>
                <c:pt idx="11">
                  <c:v>52602</c:v>
                </c:pt>
              </c:numCache>
            </c:numRef>
          </c:val>
          <c:smooth val="0"/>
          <c:extLst>
            <c:ext xmlns:c16="http://schemas.microsoft.com/office/drawing/2014/chart" uri="{C3380CC4-5D6E-409C-BE32-E72D297353CC}">
              <c16:uniqueId val="{00000004-6FFA-4AB4-A970-05C1F2A00591}"/>
            </c:ext>
          </c:extLst>
        </c:ser>
        <c:ser>
          <c:idx val="5"/>
          <c:order val="5"/>
          <c:tx>
            <c:strRef>
              <c:f>'Dynamic Monthly View'!$B$46</c:f>
              <c:strCache>
                <c:ptCount val="1"/>
                <c:pt idx="0">
                  <c:v>2022/2023</c:v>
                </c:pt>
              </c:strCache>
            </c:strRef>
          </c:tx>
          <c:spPr>
            <a:ln w="28575" cap="rnd">
              <a:solidFill>
                <a:schemeClr val="accent6"/>
              </a:solidFill>
              <a:round/>
            </a:ln>
            <a:effectLst/>
          </c:spPr>
          <c:marker>
            <c:symbol val="none"/>
          </c:marker>
          <c:cat>
            <c:strRef>
              <c:f>'Dynamic Monthly View'!$C$31:$N$31</c:f>
              <c:strCache>
                <c:ptCount val="12"/>
                <c:pt idx="0">
                  <c:v>Jul</c:v>
                </c:pt>
                <c:pt idx="1">
                  <c:v>Aug</c:v>
                </c:pt>
                <c:pt idx="2">
                  <c:v>Sep</c:v>
                </c:pt>
                <c:pt idx="3">
                  <c:v>Oct</c:v>
                </c:pt>
                <c:pt idx="4">
                  <c:v>Nov</c:v>
                </c:pt>
                <c:pt idx="5">
                  <c:v>Dec</c:v>
                </c:pt>
                <c:pt idx="6">
                  <c:v>Jan</c:v>
                </c:pt>
                <c:pt idx="7">
                  <c:v>Feb</c:v>
                </c:pt>
                <c:pt idx="8">
                  <c:v>Mar</c:v>
                </c:pt>
                <c:pt idx="9">
                  <c:v>Apr</c:v>
                </c:pt>
                <c:pt idx="10">
                  <c:v>May</c:v>
                </c:pt>
                <c:pt idx="11">
                  <c:v>Jun</c:v>
                </c:pt>
              </c:strCache>
            </c:strRef>
          </c:cat>
          <c:val>
            <c:numRef>
              <c:f>'Dynamic Monthly View'!$C$46:$N$46</c:f>
              <c:numCache>
                <c:formatCode>_(* #,##0_);_(* \(#,##0\);_(* "-"??_);_(@_)</c:formatCode>
                <c:ptCount val="12"/>
                <c:pt idx="0">
                  <c:v>25858</c:v>
                </c:pt>
                <c:pt idx="1">
                  <c:v>56194</c:v>
                </c:pt>
                <c:pt idx="2">
                  <c:v>45149</c:v>
                </c:pt>
                <c:pt idx="3">
                  <c:v>61870</c:v>
                </c:pt>
                <c:pt idx="4">
                  <c:v>55975</c:v>
                </c:pt>
                <c:pt idx="5">
                  <c:v>653</c:v>
                </c:pt>
                <c:pt idx="6">
                  <c:v>11737</c:v>
                </c:pt>
                <c:pt idx="7">
                  <c:v>66894</c:v>
                </c:pt>
                <c:pt idx="8">
                  <c:v>272881</c:v>
                </c:pt>
                <c:pt idx="9">
                  <c:v>2198</c:v>
                </c:pt>
                <c:pt idx="10">
                  <c:v>114451</c:v>
                </c:pt>
                <c:pt idx="11">
                  <c:v>109986</c:v>
                </c:pt>
              </c:numCache>
            </c:numRef>
          </c:val>
          <c:smooth val="0"/>
          <c:extLst>
            <c:ext xmlns:c16="http://schemas.microsoft.com/office/drawing/2014/chart" uri="{C3380CC4-5D6E-409C-BE32-E72D297353CC}">
              <c16:uniqueId val="{00000005-6FFA-4AB4-A970-05C1F2A00591}"/>
            </c:ext>
          </c:extLst>
        </c:ser>
        <c:ser>
          <c:idx val="6"/>
          <c:order val="6"/>
          <c:tx>
            <c:strRef>
              <c:f>'Dynamic Monthly View'!$B$47</c:f>
              <c:strCache>
                <c:ptCount val="1"/>
                <c:pt idx="0">
                  <c:v>2023/2024</c:v>
                </c:pt>
              </c:strCache>
            </c:strRef>
          </c:tx>
          <c:spPr>
            <a:ln w="19050" cap="rnd">
              <a:solidFill>
                <a:schemeClr val="accent1">
                  <a:lumMod val="60000"/>
                </a:schemeClr>
              </a:solidFill>
              <a:round/>
            </a:ln>
            <a:effectLst/>
          </c:spPr>
          <c:marker>
            <c:symbol val="none"/>
          </c:marker>
          <c:cat>
            <c:strRef>
              <c:f>'Dynamic Monthly View'!$C$31:$N$31</c:f>
              <c:strCache>
                <c:ptCount val="12"/>
                <c:pt idx="0">
                  <c:v>Jul</c:v>
                </c:pt>
                <c:pt idx="1">
                  <c:v>Aug</c:v>
                </c:pt>
                <c:pt idx="2">
                  <c:v>Sep</c:v>
                </c:pt>
                <c:pt idx="3">
                  <c:v>Oct</c:v>
                </c:pt>
                <c:pt idx="4">
                  <c:v>Nov</c:v>
                </c:pt>
                <c:pt idx="5">
                  <c:v>Dec</c:v>
                </c:pt>
                <c:pt idx="6">
                  <c:v>Jan</c:v>
                </c:pt>
                <c:pt idx="7">
                  <c:v>Feb</c:v>
                </c:pt>
                <c:pt idx="8">
                  <c:v>Mar</c:v>
                </c:pt>
                <c:pt idx="9">
                  <c:v>Apr</c:v>
                </c:pt>
                <c:pt idx="10">
                  <c:v>May</c:v>
                </c:pt>
                <c:pt idx="11">
                  <c:v>Jun</c:v>
                </c:pt>
              </c:strCache>
            </c:strRef>
          </c:cat>
          <c:val>
            <c:numRef>
              <c:f>'Dynamic Monthly View'!$C$47:$N$47</c:f>
              <c:numCache>
                <c:formatCode>_(* #,##0_);_(* \(#,##0\);_(* "-"??_);_(@_)</c:formatCode>
                <c:ptCount val="12"/>
                <c:pt idx="0">
                  <c:v>176430</c:v>
                </c:pt>
                <c:pt idx="1">
                  <c:v>22924</c:v>
                </c:pt>
                <c:pt idx="2">
                  <c:v>240253</c:v>
                </c:pt>
                <c:pt idx="3">
                  <c:v>198714</c:v>
                </c:pt>
                <c:pt idx="4">
                  <c:v>8663</c:v>
                </c:pt>
                <c:pt idx="5">
                  <c:v>699</c:v>
                </c:pt>
                <c:pt idx="6">
                  <c:v>76107</c:v>
                </c:pt>
                <c:pt idx="7">
                  <c:v>305321</c:v>
                </c:pt>
                <c:pt idx="8">
                  <c:v>263844</c:v>
                </c:pt>
                <c:pt idx="9">
                  <c:v>63838</c:v>
                </c:pt>
                <c:pt idx="10">
                  <c:v>5773</c:v>
                </c:pt>
                <c:pt idx="11">
                  <c:v>140699</c:v>
                </c:pt>
              </c:numCache>
            </c:numRef>
          </c:val>
          <c:smooth val="0"/>
          <c:extLst>
            <c:ext xmlns:c16="http://schemas.microsoft.com/office/drawing/2014/chart" uri="{C3380CC4-5D6E-409C-BE32-E72D297353CC}">
              <c16:uniqueId val="{00000006-6FFA-4AB4-A970-05C1F2A00591}"/>
            </c:ext>
          </c:extLst>
        </c:ser>
        <c:ser>
          <c:idx val="7"/>
          <c:order val="7"/>
          <c:tx>
            <c:strRef>
              <c:f>'Dynamic Monthly View'!$B$48</c:f>
              <c:strCache>
                <c:ptCount val="1"/>
                <c:pt idx="0">
                  <c:v>2024/2025</c:v>
                </c:pt>
              </c:strCache>
            </c:strRef>
          </c:tx>
          <c:spPr>
            <a:ln w="28575" cap="rnd">
              <a:solidFill>
                <a:schemeClr val="accent2">
                  <a:lumMod val="60000"/>
                </a:schemeClr>
              </a:solidFill>
              <a:round/>
            </a:ln>
            <a:effectLst/>
          </c:spPr>
          <c:marker>
            <c:symbol val="none"/>
          </c:marker>
          <c:cat>
            <c:strRef>
              <c:f>'Dynamic Monthly View'!$C$31:$N$31</c:f>
              <c:strCache>
                <c:ptCount val="12"/>
                <c:pt idx="0">
                  <c:v>Jul</c:v>
                </c:pt>
                <c:pt idx="1">
                  <c:v>Aug</c:v>
                </c:pt>
                <c:pt idx="2">
                  <c:v>Sep</c:v>
                </c:pt>
                <c:pt idx="3">
                  <c:v>Oct</c:v>
                </c:pt>
                <c:pt idx="4">
                  <c:v>Nov</c:v>
                </c:pt>
                <c:pt idx="5">
                  <c:v>Dec</c:v>
                </c:pt>
                <c:pt idx="6">
                  <c:v>Jan</c:v>
                </c:pt>
                <c:pt idx="7">
                  <c:v>Feb</c:v>
                </c:pt>
                <c:pt idx="8">
                  <c:v>Mar</c:v>
                </c:pt>
                <c:pt idx="9">
                  <c:v>Apr</c:v>
                </c:pt>
                <c:pt idx="10">
                  <c:v>May</c:v>
                </c:pt>
                <c:pt idx="11">
                  <c:v>Jun</c:v>
                </c:pt>
              </c:strCache>
            </c:strRef>
          </c:cat>
          <c:val>
            <c:numRef>
              <c:f>'Dynamic Monthly View'!$C$48:$N$48</c:f>
              <c:numCache>
                <c:formatCode>_(* #,##0_);_(* \(#,##0\);_(* "-"??_);_(@_)</c:formatCode>
                <c:ptCount val="12"/>
                <c:pt idx="0">
                  <c:v>56567</c:v>
                </c:pt>
                <c:pt idx="1">
                  <c:v>205361</c:v>
                </c:pt>
                <c:pt idx="2">
                  <c:v>66747</c:v>
                </c:pt>
                <c:pt idx="3">
                  <c:v>41444</c:v>
                </c:pt>
                <c:pt idx="4">
                  <c:v>14708</c:v>
                </c:pt>
                <c:pt idx="5">
                  <c:v>21741</c:v>
                </c:pt>
                <c:pt idx="6">
                  <c:v>139829</c:v>
                </c:pt>
                <c:pt idx="7">
                  <c:v>212673</c:v>
                </c:pt>
                <c:pt idx="8">
                  <c:v>46631</c:v>
                </c:pt>
                <c:pt idx="9">
                  <c:v>#N/A</c:v>
                </c:pt>
                <c:pt idx="10">
                  <c:v>#N/A</c:v>
                </c:pt>
                <c:pt idx="11">
                  <c:v>#N/A</c:v>
                </c:pt>
              </c:numCache>
            </c:numRef>
          </c:val>
          <c:smooth val="0"/>
          <c:extLst>
            <c:ext xmlns:c16="http://schemas.microsoft.com/office/drawing/2014/chart" uri="{C3380CC4-5D6E-409C-BE32-E72D297353CC}">
              <c16:uniqueId val="{00000000-E2D5-480F-86DE-D5CDC509DC62}"/>
            </c:ext>
          </c:extLst>
        </c:ser>
        <c:dLbls>
          <c:showLegendKey val="0"/>
          <c:showVal val="0"/>
          <c:showCatName val="0"/>
          <c:showSerName val="0"/>
          <c:showPercent val="0"/>
          <c:showBubbleSize val="0"/>
        </c:dLbls>
        <c:smooth val="0"/>
        <c:axId val="1176673888"/>
        <c:axId val="1176674248"/>
      </c:lineChart>
      <c:catAx>
        <c:axId val="1176673888"/>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Trebuchet MS" panose="020B0603020202020204" pitchFamily="34" charset="0"/>
                <a:ea typeface="+mn-ea"/>
                <a:cs typeface="+mn-cs"/>
              </a:defRPr>
            </a:pPr>
            <a:endParaRPr lang="en-US"/>
          </a:p>
        </c:txPr>
        <c:crossAx val="1176674248"/>
        <c:crosses val="autoZero"/>
        <c:auto val="1"/>
        <c:lblAlgn val="ctr"/>
        <c:lblOffset val="100"/>
        <c:noMultiLvlLbl val="0"/>
      </c:catAx>
      <c:valAx>
        <c:axId val="1176674248"/>
        <c:scaling>
          <c:orientation val="minMax"/>
        </c:scaling>
        <c:delete val="0"/>
        <c:axPos val="l"/>
        <c:numFmt formatCode="_(* #,##0_);_(* \(#,##0\);_(* &quot;-&quot;??_);_(@_)" sourceLinked="1"/>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Trebuchet MS" panose="020B0603020202020204" pitchFamily="34" charset="0"/>
                <a:ea typeface="+mn-ea"/>
                <a:cs typeface="+mn-cs"/>
              </a:defRPr>
            </a:pPr>
            <a:endParaRPr lang="en-US"/>
          </a:p>
        </c:txPr>
        <c:crossAx val="1176673888"/>
        <c:crosses val="autoZero"/>
        <c:crossBetween val="between"/>
        <c:dispUnits>
          <c:builtInUnit val="thousands"/>
          <c:dispUnitsLbl>
            <c:tx>
              <c:rich>
                <a:bodyPr rot="-5400000" spcFirstLastPara="1" vertOverflow="ellipsis" vert="horz" wrap="square" anchor="ctr" anchorCtr="1"/>
                <a:lstStyle/>
                <a:p>
                  <a:pPr>
                    <a:defRPr sz="1000" b="0" i="0" u="none" strike="noStrike" kern="1200" baseline="0">
                      <a:solidFill>
                        <a:sysClr val="windowText" lastClr="000000"/>
                      </a:solidFill>
                      <a:latin typeface="Trebuchet MS" panose="020B0603020202020204" pitchFamily="34" charset="0"/>
                      <a:ea typeface="+mn-ea"/>
                      <a:cs typeface="+mn-cs"/>
                    </a:defRPr>
                  </a:pPr>
                  <a:r>
                    <a:rPr lang="en-US"/>
                    <a:t>Thousands Metric</a:t>
                  </a:r>
                  <a:r>
                    <a:rPr lang="en-US" baseline="0"/>
                    <a:t> Tonnes</a:t>
                  </a:r>
                  <a:endParaRPr lang="en-US"/>
                </a:p>
              </c:rich>
            </c:tx>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Trebuchet MS" panose="020B0603020202020204" pitchFamily="34" charset="0"/>
                    <a:ea typeface="+mn-ea"/>
                    <a:cs typeface="+mn-cs"/>
                  </a:defRPr>
                </a:pPr>
                <a:endParaRPr lang="en-US"/>
              </a:p>
            </c:txPr>
          </c:dispUnitsLbl>
        </c:dispUnits>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Trebuchet MS" panose="020B060302020202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solidFill>
      <a:round/>
    </a:ln>
    <a:effectLst/>
  </c:spPr>
  <c:txPr>
    <a:bodyPr/>
    <a:lstStyle/>
    <a:p>
      <a:pPr>
        <a:defRPr>
          <a:solidFill>
            <a:sysClr val="windowText" lastClr="000000"/>
          </a:solidFill>
          <a:latin typeface="Trebuchet MS" panose="020B0603020202020204" pitchFamily="34" charset="0"/>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Lookup_Misc!$J$10</c:f>
              <c:strCache>
                <c:ptCount val="1"/>
                <c:pt idx="0">
                  <c:v>2015/2016</c:v>
                </c:pt>
              </c:strCache>
            </c:strRef>
          </c:tx>
          <c:spPr>
            <a:solidFill>
              <a:schemeClr val="accent1"/>
            </a:solidFill>
            <a:ln>
              <a:noFill/>
            </a:ln>
            <a:effectLst/>
          </c:spPr>
          <c:invertIfNegative val="0"/>
          <c:cat>
            <c:strRef>
              <c:f>Lookup_Misc!$K$2:$V$2</c:f>
              <c:strCache>
                <c:ptCount val="12"/>
                <c:pt idx="0">
                  <c:v>Jul</c:v>
                </c:pt>
                <c:pt idx="1">
                  <c:v>Aug</c:v>
                </c:pt>
                <c:pt idx="2">
                  <c:v>Sep</c:v>
                </c:pt>
                <c:pt idx="3">
                  <c:v>Oct</c:v>
                </c:pt>
                <c:pt idx="4">
                  <c:v>Nov</c:v>
                </c:pt>
                <c:pt idx="5">
                  <c:v>Dec</c:v>
                </c:pt>
                <c:pt idx="6">
                  <c:v>Jan</c:v>
                </c:pt>
                <c:pt idx="7">
                  <c:v>Feb</c:v>
                </c:pt>
                <c:pt idx="8">
                  <c:v>Mar</c:v>
                </c:pt>
                <c:pt idx="9">
                  <c:v>Apr</c:v>
                </c:pt>
                <c:pt idx="10">
                  <c:v>May</c:v>
                </c:pt>
                <c:pt idx="11">
                  <c:v>Jun</c:v>
                </c:pt>
              </c:strCache>
            </c:strRef>
          </c:cat>
          <c:val>
            <c:numRef>
              <c:f>Lookup_Misc!$K$10:$V$10</c:f>
              <c:numCache>
                <c:formatCode>_(* #,##0_);_(* \(#,##0\);_(* "-"??_);_(@_)</c:formatCode>
                <c:ptCount val="12"/>
                <c:pt idx="0">
                  <c:v>0</c:v>
                </c:pt>
                <c:pt idx="1">
                  <c:v>0</c:v>
                </c:pt>
                <c:pt idx="2">
                  <c:v>27508</c:v>
                </c:pt>
                <c:pt idx="3">
                  <c:v>0</c:v>
                </c:pt>
                <c:pt idx="4">
                  <c:v>0</c:v>
                </c:pt>
                <c:pt idx="5">
                  <c:v>0</c:v>
                </c:pt>
                <c:pt idx="6">
                  <c:v>31942</c:v>
                </c:pt>
                <c:pt idx="7">
                  <c:v>33146</c:v>
                </c:pt>
                <c:pt idx="8">
                  <c:v>48081</c:v>
                </c:pt>
                <c:pt idx="9">
                  <c:v>43673</c:v>
                </c:pt>
                <c:pt idx="10">
                  <c:v>0</c:v>
                </c:pt>
                <c:pt idx="11">
                  <c:v>0</c:v>
                </c:pt>
              </c:numCache>
            </c:numRef>
          </c:val>
          <c:extLst>
            <c:ext xmlns:c16="http://schemas.microsoft.com/office/drawing/2014/chart" uri="{C3380CC4-5D6E-409C-BE32-E72D297353CC}">
              <c16:uniqueId val="{00000000-030E-4C3A-A6EB-7DA2CCD67A84}"/>
            </c:ext>
          </c:extLst>
        </c:ser>
        <c:ser>
          <c:idx val="1"/>
          <c:order val="1"/>
          <c:tx>
            <c:strRef>
              <c:f>Lookup_Misc!$J$11</c:f>
              <c:strCache>
                <c:ptCount val="1"/>
                <c:pt idx="0">
                  <c:v>2016/2017</c:v>
                </c:pt>
              </c:strCache>
            </c:strRef>
          </c:tx>
          <c:spPr>
            <a:solidFill>
              <a:schemeClr val="accent2"/>
            </a:solidFill>
            <a:ln>
              <a:noFill/>
            </a:ln>
            <a:effectLst/>
          </c:spPr>
          <c:invertIfNegative val="0"/>
          <c:cat>
            <c:strRef>
              <c:f>Lookup_Misc!$K$2:$V$2</c:f>
              <c:strCache>
                <c:ptCount val="12"/>
                <c:pt idx="0">
                  <c:v>Jul</c:v>
                </c:pt>
                <c:pt idx="1">
                  <c:v>Aug</c:v>
                </c:pt>
                <c:pt idx="2">
                  <c:v>Sep</c:v>
                </c:pt>
                <c:pt idx="3">
                  <c:v>Oct</c:v>
                </c:pt>
                <c:pt idx="4">
                  <c:v>Nov</c:v>
                </c:pt>
                <c:pt idx="5">
                  <c:v>Dec</c:v>
                </c:pt>
                <c:pt idx="6">
                  <c:v>Jan</c:v>
                </c:pt>
                <c:pt idx="7">
                  <c:v>Feb</c:v>
                </c:pt>
                <c:pt idx="8">
                  <c:v>Mar</c:v>
                </c:pt>
                <c:pt idx="9">
                  <c:v>Apr</c:v>
                </c:pt>
                <c:pt idx="10">
                  <c:v>May</c:v>
                </c:pt>
                <c:pt idx="11">
                  <c:v>Jun</c:v>
                </c:pt>
              </c:strCache>
            </c:strRef>
          </c:cat>
          <c:val>
            <c:numRef>
              <c:f>Lookup_Misc!$K$11:$V$11</c:f>
              <c:numCache>
                <c:formatCode>_(* #,##0_);_(* \(#,##0\);_(* "-"??_);_(@_)</c:formatCode>
                <c:ptCount val="12"/>
                <c:pt idx="0">
                  <c:v>55139</c:v>
                </c:pt>
                <c:pt idx="1">
                  <c:v>59254</c:v>
                </c:pt>
                <c:pt idx="2">
                  <c:v>32699</c:v>
                </c:pt>
                <c:pt idx="3">
                  <c:v>42853</c:v>
                </c:pt>
                <c:pt idx="4">
                  <c:v>0</c:v>
                </c:pt>
                <c:pt idx="5">
                  <c:v>21687</c:v>
                </c:pt>
                <c:pt idx="6">
                  <c:v>43826</c:v>
                </c:pt>
                <c:pt idx="7">
                  <c:v>0</c:v>
                </c:pt>
                <c:pt idx="8">
                  <c:v>59990</c:v>
                </c:pt>
                <c:pt idx="9">
                  <c:v>43256</c:v>
                </c:pt>
                <c:pt idx="10">
                  <c:v>0</c:v>
                </c:pt>
                <c:pt idx="11">
                  <c:v>0</c:v>
                </c:pt>
              </c:numCache>
            </c:numRef>
          </c:val>
          <c:extLst>
            <c:ext xmlns:c16="http://schemas.microsoft.com/office/drawing/2014/chart" uri="{C3380CC4-5D6E-409C-BE32-E72D297353CC}">
              <c16:uniqueId val="{00000001-030E-4C3A-A6EB-7DA2CCD67A84}"/>
            </c:ext>
          </c:extLst>
        </c:ser>
        <c:ser>
          <c:idx val="2"/>
          <c:order val="2"/>
          <c:tx>
            <c:strRef>
              <c:f>Lookup_Misc!$J$12</c:f>
              <c:strCache>
                <c:ptCount val="1"/>
                <c:pt idx="0">
                  <c:v>2017/2018</c:v>
                </c:pt>
              </c:strCache>
            </c:strRef>
          </c:tx>
          <c:spPr>
            <a:solidFill>
              <a:schemeClr val="accent3"/>
            </a:solidFill>
            <a:ln>
              <a:noFill/>
            </a:ln>
            <a:effectLst/>
          </c:spPr>
          <c:invertIfNegative val="0"/>
          <c:cat>
            <c:strRef>
              <c:f>Lookup_Misc!$K$2:$V$2</c:f>
              <c:strCache>
                <c:ptCount val="12"/>
                <c:pt idx="0">
                  <c:v>Jul</c:v>
                </c:pt>
                <c:pt idx="1">
                  <c:v>Aug</c:v>
                </c:pt>
                <c:pt idx="2">
                  <c:v>Sep</c:v>
                </c:pt>
                <c:pt idx="3">
                  <c:v>Oct</c:v>
                </c:pt>
                <c:pt idx="4">
                  <c:v>Nov</c:v>
                </c:pt>
                <c:pt idx="5">
                  <c:v>Dec</c:v>
                </c:pt>
                <c:pt idx="6">
                  <c:v>Jan</c:v>
                </c:pt>
                <c:pt idx="7">
                  <c:v>Feb</c:v>
                </c:pt>
                <c:pt idx="8">
                  <c:v>Mar</c:v>
                </c:pt>
                <c:pt idx="9">
                  <c:v>Apr</c:v>
                </c:pt>
                <c:pt idx="10">
                  <c:v>May</c:v>
                </c:pt>
                <c:pt idx="11">
                  <c:v>Jun</c:v>
                </c:pt>
              </c:strCache>
            </c:strRef>
          </c:cat>
          <c:val>
            <c:numRef>
              <c:f>Lookup_Misc!$K$12:$V$12</c:f>
              <c:numCache>
                <c:formatCode>_(* #,##0_);_(* \(#,##0\);_(* "-"??_);_(@_)</c:formatCode>
                <c:ptCount val="12"/>
                <c:pt idx="0">
                  <c:v>47310</c:v>
                </c:pt>
                <c:pt idx="1">
                  <c:v>57202</c:v>
                </c:pt>
                <c:pt idx="2">
                  <c:v>123447</c:v>
                </c:pt>
                <c:pt idx="3">
                  <c:v>60155</c:v>
                </c:pt>
                <c:pt idx="4">
                  <c:v>32862</c:v>
                </c:pt>
                <c:pt idx="5">
                  <c:v>0</c:v>
                </c:pt>
                <c:pt idx="6">
                  <c:v>65597</c:v>
                </c:pt>
                <c:pt idx="7">
                  <c:v>64683</c:v>
                </c:pt>
                <c:pt idx="8">
                  <c:v>71425</c:v>
                </c:pt>
                <c:pt idx="9">
                  <c:v>76474</c:v>
                </c:pt>
                <c:pt idx="10">
                  <c:v>0</c:v>
                </c:pt>
                <c:pt idx="11">
                  <c:v>21470</c:v>
                </c:pt>
              </c:numCache>
            </c:numRef>
          </c:val>
          <c:extLst>
            <c:ext xmlns:c16="http://schemas.microsoft.com/office/drawing/2014/chart" uri="{C3380CC4-5D6E-409C-BE32-E72D297353CC}">
              <c16:uniqueId val="{00000002-030E-4C3A-A6EB-7DA2CCD67A84}"/>
            </c:ext>
          </c:extLst>
        </c:ser>
        <c:ser>
          <c:idx val="3"/>
          <c:order val="3"/>
          <c:tx>
            <c:strRef>
              <c:f>Lookup_Misc!$J$13</c:f>
              <c:strCache>
                <c:ptCount val="1"/>
                <c:pt idx="0">
                  <c:v>2018/2019</c:v>
                </c:pt>
              </c:strCache>
            </c:strRef>
          </c:tx>
          <c:spPr>
            <a:solidFill>
              <a:schemeClr val="accent4"/>
            </a:solidFill>
            <a:ln>
              <a:noFill/>
            </a:ln>
            <a:effectLst/>
          </c:spPr>
          <c:invertIfNegative val="0"/>
          <c:cat>
            <c:strRef>
              <c:f>Lookup_Misc!$K$2:$V$2</c:f>
              <c:strCache>
                <c:ptCount val="12"/>
                <c:pt idx="0">
                  <c:v>Jul</c:v>
                </c:pt>
                <c:pt idx="1">
                  <c:v>Aug</c:v>
                </c:pt>
                <c:pt idx="2">
                  <c:v>Sep</c:v>
                </c:pt>
                <c:pt idx="3">
                  <c:v>Oct</c:v>
                </c:pt>
                <c:pt idx="4">
                  <c:v>Nov</c:v>
                </c:pt>
                <c:pt idx="5">
                  <c:v>Dec</c:v>
                </c:pt>
                <c:pt idx="6">
                  <c:v>Jan</c:v>
                </c:pt>
                <c:pt idx="7">
                  <c:v>Feb</c:v>
                </c:pt>
                <c:pt idx="8">
                  <c:v>Mar</c:v>
                </c:pt>
                <c:pt idx="9">
                  <c:v>Apr</c:v>
                </c:pt>
                <c:pt idx="10">
                  <c:v>May</c:v>
                </c:pt>
                <c:pt idx="11">
                  <c:v>Jun</c:v>
                </c:pt>
              </c:strCache>
            </c:strRef>
          </c:cat>
          <c:val>
            <c:numRef>
              <c:f>Lookup_Misc!$K$13:$V$13</c:f>
              <c:numCache>
                <c:formatCode>_(* #,##0_);_(* \(#,##0\);_(* "-"??_);_(@_)</c:formatCode>
                <c:ptCount val="12"/>
                <c:pt idx="0">
                  <c:v>31153</c:v>
                </c:pt>
                <c:pt idx="1">
                  <c:v>66685</c:v>
                </c:pt>
                <c:pt idx="2">
                  <c:v>87630</c:v>
                </c:pt>
                <c:pt idx="3">
                  <c:v>78194</c:v>
                </c:pt>
                <c:pt idx="4">
                  <c:v>0</c:v>
                </c:pt>
                <c:pt idx="5">
                  <c:v>97356</c:v>
                </c:pt>
                <c:pt idx="6">
                  <c:v>147904</c:v>
                </c:pt>
                <c:pt idx="7">
                  <c:v>88004</c:v>
                </c:pt>
                <c:pt idx="8">
                  <c:v>43668</c:v>
                </c:pt>
                <c:pt idx="9">
                  <c:v>34315</c:v>
                </c:pt>
                <c:pt idx="10">
                  <c:v>0</c:v>
                </c:pt>
                <c:pt idx="11">
                  <c:v>32132</c:v>
                </c:pt>
              </c:numCache>
            </c:numRef>
          </c:val>
          <c:extLst>
            <c:ext xmlns:c16="http://schemas.microsoft.com/office/drawing/2014/chart" uri="{C3380CC4-5D6E-409C-BE32-E72D297353CC}">
              <c16:uniqueId val="{00000003-030E-4C3A-A6EB-7DA2CCD67A84}"/>
            </c:ext>
          </c:extLst>
        </c:ser>
        <c:ser>
          <c:idx val="4"/>
          <c:order val="4"/>
          <c:tx>
            <c:strRef>
              <c:f>Lookup_Misc!$J$14</c:f>
              <c:strCache>
                <c:ptCount val="1"/>
                <c:pt idx="0">
                  <c:v>2019/2020</c:v>
                </c:pt>
              </c:strCache>
            </c:strRef>
          </c:tx>
          <c:spPr>
            <a:solidFill>
              <a:schemeClr val="accent5"/>
            </a:solidFill>
            <a:ln>
              <a:noFill/>
            </a:ln>
            <a:effectLst/>
          </c:spPr>
          <c:invertIfNegative val="0"/>
          <c:cat>
            <c:strRef>
              <c:f>Lookup_Misc!$K$2:$V$2</c:f>
              <c:strCache>
                <c:ptCount val="12"/>
                <c:pt idx="0">
                  <c:v>Jul</c:v>
                </c:pt>
                <c:pt idx="1">
                  <c:v>Aug</c:v>
                </c:pt>
                <c:pt idx="2">
                  <c:v>Sep</c:v>
                </c:pt>
                <c:pt idx="3">
                  <c:v>Oct</c:v>
                </c:pt>
                <c:pt idx="4">
                  <c:v>Nov</c:v>
                </c:pt>
                <c:pt idx="5">
                  <c:v>Dec</c:v>
                </c:pt>
                <c:pt idx="6">
                  <c:v>Jan</c:v>
                </c:pt>
                <c:pt idx="7">
                  <c:v>Feb</c:v>
                </c:pt>
                <c:pt idx="8">
                  <c:v>Mar</c:v>
                </c:pt>
                <c:pt idx="9">
                  <c:v>Apr</c:v>
                </c:pt>
                <c:pt idx="10">
                  <c:v>May</c:v>
                </c:pt>
                <c:pt idx="11">
                  <c:v>Jun</c:v>
                </c:pt>
              </c:strCache>
            </c:strRef>
          </c:cat>
          <c:val>
            <c:numRef>
              <c:f>Lookup_Misc!$K$14:$V$14</c:f>
              <c:numCache>
                <c:formatCode>_(* #,##0_);_(* \(#,##0\);_(* "-"??_);_(@_)</c:formatCode>
                <c:ptCount val="12"/>
                <c:pt idx="0">
                  <c:v>52548</c:v>
                </c:pt>
                <c:pt idx="1">
                  <c:v>91168</c:v>
                </c:pt>
                <c:pt idx="2">
                  <c:v>42609</c:v>
                </c:pt>
                <c:pt idx="3">
                  <c:v>88923</c:v>
                </c:pt>
                <c:pt idx="4">
                  <c:v>42231</c:v>
                </c:pt>
                <c:pt idx="5">
                  <c:v>32733</c:v>
                </c:pt>
                <c:pt idx="6">
                  <c:v>49810</c:v>
                </c:pt>
                <c:pt idx="7">
                  <c:v>34503</c:v>
                </c:pt>
                <c:pt idx="8">
                  <c:v>44040</c:v>
                </c:pt>
                <c:pt idx="9">
                  <c:v>59615</c:v>
                </c:pt>
                <c:pt idx="10">
                  <c:v>64724</c:v>
                </c:pt>
                <c:pt idx="11">
                  <c:v>33277</c:v>
                </c:pt>
              </c:numCache>
            </c:numRef>
          </c:val>
          <c:extLst>
            <c:ext xmlns:c16="http://schemas.microsoft.com/office/drawing/2014/chart" uri="{C3380CC4-5D6E-409C-BE32-E72D297353CC}">
              <c16:uniqueId val="{00000004-030E-4C3A-A6EB-7DA2CCD67A84}"/>
            </c:ext>
          </c:extLst>
        </c:ser>
        <c:ser>
          <c:idx val="5"/>
          <c:order val="5"/>
          <c:tx>
            <c:strRef>
              <c:f>Lookup_Misc!$J$15</c:f>
              <c:strCache>
                <c:ptCount val="1"/>
                <c:pt idx="0">
                  <c:v>2020/2021</c:v>
                </c:pt>
              </c:strCache>
            </c:strRef>
          </c:tx>
          <c:spPr>
            <a:solidFill>
              <a:schemeClr val="accent6"/>
            </a:solidFill>
            <a:ln>
              <a:noFill/>
            </a:ln>
            <a:effectLst/>
          </c:spPr>
          <c:invertIfNegative val="0"/>
          <c:cat>
            <c:strRef>
              <c:f>Lookup_Misc!$K$2:$V$2</c:f>
              <c:strCache>
                <c:ptCount val="12"/>
                <c:pt idx="0">
                  <c:v>Jul</c:v>
                </c:pt>
                <c:pt idx="1">
                  <c:v>Aug</c:v>
                </c:pt>
                <c:pt idx="2">
                  <c:v>Sep</c:v>
                </c:pt>
                <c:pt idx="3">
                  <c:v>Oct</c:v>
                </c:pt>
                <c:pt idx="4">
                  <c:v>Nov</c:v>
                </c:pt>
                <c:pt idx="5">
                  <c:v>Dec</c:v>
                </c:pt>
                <c:pt idx="6">
                  <c:v>Jan</c:v>
                </c:pt>
                <c:pt idx="7">
                  <c:v>Feb</c:v>
                </c:pt>
                <c:pt idx="8">
                  <c:v>Mar</c:v>
                </c:pt>
                <c:pt idx="9">
                  <c:v>Apr</c:v>
                </c:pt>
                <c:pt idx="10">
                  <c:v>May</c:v>
                </c:pt>
                <c:pt idx="11">
                  <c:v>Jun</c:v>
                </c:pt>
              </c:strCache>
            </c:strRef>
          </c:cat>
          <c:val>
            <c:numRef>
              <c:f>Lookup_Misc!$K$15:$V$15</c:f>
              <c:numCache>
                <c:formatCode>_(* #,##0_);_(* \(#,##0\);_(* "-"??_);_(@_)</c:formatCode>
                <c:ptCount val="12"/>
                <c:pt idx="0">
                  <c:v>22000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5-030E-4C3A-A6EB-7DA2CCD67A84}"/>
            </c:ext>
          </c:extLst>
        </c:ser>
        <c:ser>
          <c:idx val="6"/>
          <c:order val="6"/>
          <c:tx>
            <c:strRef>
              <c:f>Lookup_Misc!$J$16</c:f>
              <c:strCache>
                <c:ptCount val="1"/>
                <c:pt idx="0">
                  <c:v>2021/2022</c:v>
                </c:pt>
              </c:strCache>
            </c:strRef>
          </c:tx>
          <c:spPr>
            <a:solidFill>
              <a:schemeClr val="accent1">
                <a:lumMod val="60000"/>
              </a:schemeClr>
            </a:solidFill>
            <a:ln>
              <a:noFill/>
            </a:ln>
            <a:effectLst/>
          </c:spPr>
          <c:invertIfNegative val="0"/>
          <c:cat>
            <c:strRef>
              <c:f>Lookup_Misc!$K$2:$V$2</c:f>
              <c:strCache>
                <c:ptCount val="12"/>
                <c:pt idx="0">
                  <c:v>Jul</c:v>
                </c:pt>
                <c:pt idx="1">
                  <c:v>Aug</c:v>
                </c:pt>
                <c:pt idx="2">
                  <c:v>Sep</c:v>
                </c:pt>
                <c:pt idx="3">
                  <c:v>Oct</c:v>
                </c:pt>
                <c:pt idx="4">
                  <c:v>Nov</c:v>
                </c:pt>
                <c:pt idx="5">
                  <c:v>Dec</c:v>
                </c:pt>
                <c:pt idx="6">
                  <c:v>Jan</c:v>
                </c:pt>
                <c:pt idx="7">
                  <c:v>Feb</c:v>
                </c:pt>
                <c:pt idx="8">
                  <c:v>Mar</c:v>
                </c:pt>
                <c:pt idx="9">
                  <c:v>Apr</c:v>
                </c:pt>
                <c:pt idx="10">
                  <c:v>May</c:v>
                </c:pt>
                <c:pt idx="11">
                  <c:v>Jun</c:v>
                </c:pt>
              </c:strCache>
            </c:strRef>
          </c:cat>
          <c:val>
            <c:numRef>
              <c:f>Lookup_Misc!$K$16:$V$16</c:f>
              <c:numCache>
                <c:formatCode>_(* #,##0_);_(* \(#,##0\);_(* "-"??_);_(@_)</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6-030E-4C3A-A6EB-7DA2CCD67A84}"/>
            </c:ext>
          </c:extLst>
        </c:ser>
        <c:ser>
          <c:idx val="7"/>
          <c:order val="7"/>
          <c:tx>
            <c:strRef>
              <c:f>Lookup_Misc!$J$17</c:f>
              <c:strCache>
                <c:ptCount val="1"/>
                <c:pt idx="0">
                  <c:v>2022/2023</c:v>
                </c:pt>
              </c:strCache>
            </c:strRef>
          </c:tx>
          <c:spPr>
            <a:solidFill>
              <a:schemeClr val="accent2">
                <a:lumMod val="60000"/>
              </a:schemeClr>
            </a:solidFill>
            <a:ln>
              <a:noFill/>
            </a:ln>
            <a:effectLst/>
          </c:spPr>
          <c:invertIfNegative val="0"/>
          <c:cat>
            <c:strRef>
              <c:f>Lookup_Misc!$K$2:$V$2</c:f>
              <c:strCache>
                <c:ptCount val="12"/>
                <c:pt idx="0">
                  <c:v>Jul</c:v>
                </c:pt>
                <c:pt idx="1">
                  <c:v>Aug</c:v>
                </c:pt>
                <c:pt idx="2">
                  <c:v>Sep</c:v>
                </c:pt>
                <c:pt idx="3">
                  <c:v>Oct</c:v>
                </c:pt>
                <c:pt idx="4">
                  <c:v>Nov</c:v>
                </c:pt>
                <c:pt idx="5">
                  <c:v>Dec</c:v>
                </c:pt>
                <c:pt idx="6">
                  <c:v>Jan</c:v>
                </c:pt>
                <c:pt idx="7">
                  <c:v>Feb</c:v>
                </c:pt>
                <c:pt idx="8">
                  <c:v>Mar</c:v>
                </c:pt>
                <c:pt idx="9">
                  <c:v>Apr</c:v>
                </c:pt>
                <c:pt idx="10">
                  <c:v>May</c:v>
                </c:pt>
                <c:pt idx="11">
                  <c:v>Jun</c:v>
                </c:pt>
              </c:strCache>
            </c:strRef>
          </c:cat>
          <c:val>
            <c:numRef>
              <c:f>Lookup_Misc!$K$17:$V$17</c:f>
              <c:numCache>
                <c:formatCode>_(* #,##0_);_(* \(#,##0\);_(* "-"??_);_(@_)</c:formatCode>
                <c:ptCount val="12"/>
                <c:pt idx="0">
                  <c:v>100</c:v>
                </c:pt>
                <c:pt idx="1">
                  <c:v>120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7-030E-4C3A-A6EB-7DA2CCD67A84}"/>
            </c:ext>
          </c:extLst>
        </c:ser>
        <c:ser>
          <c:idx val="8"/>
          <c:order val="8"/>
          <c:tx>
            <c:strRef>
              <c:f>Lookup_Misc!$J$18</c:f>
              <c:strCache>
                <c:ptCount val="1"/>
                <c:pt idx="0">
                  <c:v>2023/2024</c:v>
                </c:pt>
              </c:strCache>
            </c:strRef>
          </c:tx>
          <c:spPr>
            <a:solidFill>
              <a:schemeClr val="accent3">
                <a:lumMod val="60000"/>
              </a:schemeClr>
            </a:solidFill>
            <a:ln>
              <a:noFill/>
            </a:ln>
            <a:effectLst/>
          </c:spPr>
          <c:invertIfNegative val="0"/>
          <c:cat>
            <c:strRef>
              <c:f>Lookup_Misc!$K$2:$V$2</c:f>
              <c:strCache>
                <c:ptCount val="12"/>
                <c:pt idx="0">
                  <c:v>Jul</c:v>
                </c:pt>
                <c:pt idx="1">
                  <c:v>Aug</c:v>
                </c:pt>
                <c:pt idx="2">
                  <c:v>Sep</c:v>
                </c:pt>
                <c:pt idx="3">
                  <c:v>Oct</c:v>
                </c:pt>
                <c:pt idx="4">
                  <c:v>Nov</c:v>
                </c:pt>
                <c:pt idx="5">
                  <c:v>Dec</c:v>
                </c:pt>
                <c:pt idx="6">
                  <c:v>Jan</c:v>
                </c:pt>
                <c:pt idx="7">
                  <c:v>Feb</c:v>
                </c:pt>
                <c:pt idx="8">
                  <c:v>Mar</c:v>
                </c:pt>
                <c:pt idx="9">
                  <c:v>Apr</c:v>
                </c:pt>
                <c:pt idx="10">
                  <c:v>May</c:v>
                </c:pt>
                <c:pt idx="11">
                  <c:v>Jun</c:v>
                </c:pt>
              </c:strCache>
            </c:strRef>
          </c:cat>
          <c:val>
            <c:numRef>
              <c:f>Lookup_Misc!$K$18:$V$18</c:f>
              <c:numCache>
                <c:formatCode>_(* #,##0_);_(* \(#,##0\);_(* "-"??_);_(@_)</c:formatCode>
                <c:ptCount val="12"/>
                <c:pt idx="0">
                  <c:v>0</c:v>
                </c:pt>
                <c:pt idx="1">
                  <c:v>0</c:v>
                </c:pt>
                <c:pt idx="2">
                  <c:v>0</c:v>
                </c:pt>
                <c:pt idx="3">
                  <c:v>0</c:v>
                </c:pt>
                <c:pt idx="4">
                  <c:v>0</c:v>
                </c:pt>
                <c:pt idx="5">
                  <c:v>0</c:v>
                </c:pt>
                <c:pt idx="6">
                  <c:v>0</c:v>
                </c:pt>
                <c:pt idx="7">
                  <c:v>0</c:v>
                </c:pt>
                <c:pt idx="8">
                  <c:v>0</c:v>
                </c:pt>
                <c:pt idx="9">
                  <c:v>60</c:v>
                </c:pt>
                <c:pt idx="10">
                  <c:v>90</c:v>
                </c:pt>
                <c:pt idx="11">
                  <c:v>0</c:v>
                </c:pt>
              </c:numCache>
            </c:numRef>
          </c:val>
          <c:extLst>
            <c:ext xmlns:c16="http://schemas.microsoft.com/office/drawing/2014/chart" uri="{C3380CC4-5D6E-409C-BE32-E72D297353CC}">
              <c16:uniqueId val="{00000008-030E-4C3A-A6EB-7DA2CCD67A84}"/>
            </c:ext>
          </c:extLst>
        </c:ser>
        <c:ser>
          <c:idx val="9"/>
          <c:order val="9"/>
          <c:tx>
            <c:strRef>
              <c:f>Lookup_Misc!$J$19</c:f>
              <c:strCache>
                <c:ptCount val="1"/>
                <c:pt idx="0">
                  <c:v>2024/2025</c:v>
                </c:pt>
              </c:strCache>
            </c:strRef>
          </c:tx>
          <c:spPr>
            <a:solidFill>
              <a:schemeClr val="accent4">
                <a:lumMod val="60000"/>
              </a:schemeClr>
            </a:solidFill>
            <a:ln>
              <a:noFill/>
            </a:ln>
            <a:effectLst/>
          </c:spPr>
          <c:invertIfNegative val="0"/>
          <c:cat>
            <c:strRef>
              <c:f>Lookup_Misc!$K$2:$V$2</c:f>
              <c:strCache>
                <c:ptCount val="12"/>
                <c:pt idx="0">
                  <c:v>Jul</c:v>
                </c:pt>
                <c:pt idx="1">
                  <c:v>Aug</c:v>
                </c:pt>
                <c:pt idx="2">
                  <c:v>Sep</c:v>
                </c:pt>
                <c:pt idx="3">
                  <c:v>Oct</c:v>
                </c:pt>
                <c:pt idx="4">
                  <c:v>Nov</c:v>
                </c:pt>
                <c:pt idx="5">
                  <c:v>Dec</c:v>
                </c:pt>
                <c:pt idx="6">
                  <c:v>Jan</c:v>
                </c:pt>
                <c:pt idx="7">
                  <c:v>Feb</c:v>
                </c:pt>
                <c:pt idx="8">
                  <c:v>Mar</c:v>
                </c:pt>
                <c:pt idx="9">
                  <c:v>Apr</c:v>
                </c:pt>
                <c:pt idx="10">
                  <c:v>May</c:v>
                </c:pt>
                <c:pt idx="11">
                  <c:v>Jun</c:v>
                </c:pt>
              </c:strCache>
            </c:strRef>
          </c:cat>
          <c:val>
            <c:numRef>
              <c:f>Lookup_Misc!$K$19:$V$19</c:f>
              <c:numCache>
                <c:formatCode>_(* #,##0_);_(* \(#,##0\);_(* "-"??_);_(@_)</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4EA3-4E64-9703-427282D451AB}"/>
            </c:ext>
          </c:extLst>
        </c:ser>
        <c:dLbls>
          <c:showLegendKey val="0"/>
          <c:showVal val="0"/>
          <c:showCatName val="0"/>
          <c:showSerName val="0"/>
          <c:showPercent val="0"/>
          <c:showBubbleSize val="0"/>
        </c:dLbls>
        <c:gapWidth val="150"/>
        <c:overlap val="100"/>
        <c:axId val="1174619592"/>
        <c:axId val="1174625712"/>
      </c:barChart>
      <c:catAx>
        <c:axId val="1174619592"/>
        <c:scaling>
          <c:orientation val="minMax"/>
        </c:scaling>
        <c:delete val="0"/>
        <c:axPos val="l"/>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Trebuchet MS" panose="020B0603020202020204" pitchFamily="34" charset="0"/>
                <a:ea typeface="+mn-ea"/>
                <a:cs typeface="+mn-cs"/>
              </a:defRPr>
            </a:pPr>
            <a:endParaRPr lang="en-US"/>
          </a:p>
        </c:txPr>
        <c:crossAx val="1174625712"/>
        <c:crosses val="autoZero"/>
        <c:auto val="1"/>
        <c:lblAlgn val="ctr"/>
        <c:lblOffset val="100"/>
        <c:noMultiLvlLbl val="0"/>
      </c:catAx>
      <c:valAx>
        <c:axId val="1174625712"/>
        <c:scaling>
          <c:orientation val="minMax"/>
        </c:scaling>
        <c:delete val="0"/>
        <c:axPos val="b"/>
        <c:numFmt formatCode="_(* #,##0_);_(* \(#,##0\);_(* &quot;-&quot;??_);_(@_)" sourceLinked="1"/>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Trebuchet MS" panose="020B0603020202020204" pitchFamily="34" charset="0"/>
                <a:ea typeface="+mn-ea"/>
                <a:cs typeface="+mn-cs"/>
              </a:defRPr>
            </a:pPr>
            <a:endParaRPr lang="en-US"/>
          </a:p>
        </c:txPr>
        <c:crossAx val="1174619592"/>
        <c:crosses val="autoZero"/>
        <c:crossBetween val="between"/>
        <c:dispUnits>
          <c:builtInUnit val="thousands"/>
          <c:dispUnitsLbl>
            <c:layout>
              <c:manualLayout>
                <c:xMode val="edge"/>
                <c:yMode val="edge"/>
                <c:x val="0.4193611131072762"/>
                <c:y val="0.86803249560760654"/>
              </c:manualLayout>
            </c:layout>
            <c:tx>
              <c:rich>
                <a:bodyPr rot="0" spcFirstLastPara="1" vertOverflow="ellipsis" vert="horz" wrap="square" anchor="ctr" anchorCtr="1"/>
                <a:lstStyle/>
                <a:p>
                  <a:pPr>
                    <a:defRPr sz="1000" b="0" i="0" u="none" strike="noStrike" kern="1200" baseline="0">
                      <a:solidFill>
                        <a:sysClr val="windowText" lastClr="000000"/>
                      </a:solidFill>
                      <a:latin typeface="Trebuchet MS" panose="020B0603020202020204" pitchFamily="34" charset="0"/>
                      <a:ea typeface="+mn-ea"/>
                      <a:cs typeface="+mn-cs"/>
                    </a:defRPr>
                  </a:pPr>
                  <a:r>
                    <a:rPr lang="en-US"/>
                    <a:t>Thousand</a:t>
                  </a:r>
                  <a:r>
                    <a:rPr lang="en-US" baseline="0"/>
                    <a:t>s Metric Tonnes</a:t>
                  </a:r>
                  <a:endParaRPr lang="en-US"/>
                </a:p>
              </c:rich>
            </c:tx>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Trebuchet MS" panose="020B0603020202020204" pitchFamily="34" charset="0"/>
                    <a:ea typeface="+mn-ea"/>
                    <a:cs typeface="+mn-cs"/>
                  </a:defRPr>
                </a:pPr>
                <a:endParaRPr lang="en-US"/>
              </a:p>
            </c:txPr>
          </c:dispUnitsLbl>
        </c:dispUnits>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Trebuchet MS" panose="020B0603020202020204" pitchFamily="34" charset="0"/>
              <a:ea typeface="+mn-ea"/>
              <a:cs typeface="+mn-cs"/>
            </a:defRPr>
          </a:pPr>
          <a:endParaRPr lang="en-US"/>
        </a:p>
      </c:txPr>
    </c:legend>
    <c:plotVisOnly val="1"/>
    <c:dispBlanksAs val="gap"/>
    <c:showDLblsOverMax val="0"/>
  </c:chart>
  <c:spPr>
    <a:solidFill>
      <a:schemeClr val="bg1"/>
    </a:solidFill>
    <a:ln w="9525" cap="flat" cmpd="sng" algn="ctr">
      <a:solidFill>
        <a:schemeClr val="tx1"/>
      </a:solidFill>
      <a:round/>
    </a:ln>
    <a:effectLst/>
  </c:spPr>
  <c:txPr>
    <a:bodyPr/>
    <a:lstStyle/>
    <a:p>
      <a:pPr>
        <a:defRPr>
          <a:solidFill>
            <a:sysClr val="windowText" lastClr="000000"/>
          </a:solidFill>
          <a:latin typeface="Trebuchet MS" panose="020B0603020202020204" pitchFamily="34" charset="0"/>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ysClr val="windowText" lastClr="000000"/>
                </a:solidFill>
                <a:latin typeface="Trebuchet MS" panose="020B0603020202020204" pitchFamily="34" charset="0"/>
                <a:ea typeface="+mn-ea"/>
                <a:cs typeface="+mn-cs"/>
              </a:defRPr>
            </a:pPr>
            <a:r>
              <a:rPr lang="en-US"/>
              <a:t>US Phosphate Nutrient Import Trade Balance</a:t>
            </a:r>
          </a:p>
        </c:rich>
      </c:tx>
      <c:overlay val="0"/>
      <c:spPr>
        <a:noFill/>
        <a:ln>
          <a:noFill/>
        </a:ln>
        <a:effectLst/>
      </c:spPr>
      <c:txPr>
        <a:bodyPr rot="0" spcFirstLastPara="1" vertOverflow="ellipsis" vert="horz" wrap="square" anchor="ctr" anchorCtr="1"/>
        <a:lstStyle/>
        <a:p>
          <a:pPr>
            <a:defRPr sz="1600" b="0" i="0" u="none" strike="noStrike" kern="1200" spc="0" baseline="0">
              <a:solidFill>
                <a:sysClr val="windowText" lastClr="000000"/>
              </a:solidFill>
              <a:latin typeface="Trebuchet MS" panose="020B0603020202020204" pitchFamily="34" charset="0"/>
              <a:ea typeface="+mn-ea"/>
              <a:cs typeface="+mn-cs"/>
            </a:defRPr>
          </a:pPr>
          <a:endParaRPr lang="en-US"/>
        </a:p>
      </c:txPr>
    </c:title>
    <c:autoTitleDeleted val="0"/>
    <c:plotArea>
      <c:layout/>
      <c:lineChart>
        <c:grouping val="standard"/>
        <c:varyColors val="0"/>
        <c:ser>
          <c:idx val="0"/>
          <c:order val="0"/>
          <c:tx>
            <c:v>US Nitrogen Nutrient Import Trade Balance</c:v>
          </c:tx>
          <c:spPr>
            <a:ln w="28575" cap="rnd">
              <a:solidFill>
                <a:schemeClr val="accent1"/>
              </a:solidFill>
              <a:round/>
            </a:ln>
            <a:effectLst/>
          </c:spPr>
          <c:marker>
            <c:symbol val="none"/>
          </c:marker>
          <c:cat>
            <c:numRef>
              <c:f>'Nutrient-level Import Balance'!$A$6:$A$1003</c:f>
              <c:numCache>
                <c:formatCode>mm/dd/yyyy;@</c:formatCode>
                <c:ptCount val="998"/>
                <c:pt idx="0">
                  <c:v>40179</c:v>
                </c:pt>
                <c:pt idx="1">
                  <c:v>40210</c:v>
                </c:pt>
                <c:pt idx="2">
                  <c:v>40238</c:v>
                </c:pt>
                <c:pt idx="3">
                  <c:v>40269</c:v>
                </c:pt>
                <c:pt idx="4">
                  <c:v>40299</c:v>
                </c:pt>
                <c:pt idx="5">
                  <c:v>40330</c:v>
                </c:pt>
                <c:pt idx="6">
                  <c:v>40360</c:v>
                </c:pt>
                <c:pt idx="7">
                  <c:v>40391</c:v>
                </c:pt>
                <c:pt idx="8">
                  <c:v>40422</c:v>
                </c:pt>
                <c:pt idx="9">
                  <c:v>40452</c:v>
                </c:pt>
                <c:pt idx="10">
                  <c:v>40483</c:v>
                </c:pt>
                <c:pt idx="11">
                  <c:v>40513</c:v>
                </c:pt>
                <c:pt idx="12">
                  <c:v>40544</c:v>
                </c:pt>
                <c:pt idx="13">
                  <c:v>40575</c:v>
                </c:pt>
                <c:pt idx="14">
                  <c:v>40603</c:v>
                </c:pt>
                <c:pt idx="15">
                  <c:v>40634</c:v>
                </c:pt>
                <c:pt idx="16">
                  <c:v>40664</c:v>
                </c:pt>
                <c:pt idx="17">
                  <c:v>40695</c:v>
                </c:pt>
                <c:pt idx="18">
                  <c:v>40725</c:v>
                </c:pt>
                <c:pt idx="19">
                  <c:v>40756</c:v>
                </c:pt>
                <c:pt idx="20">
                  <c:v>40787</c:v>
                </c:pt>
                <c:pt idx="21">
                  <c:v>40817</c:v>
                </c:pt>
                <c:pt idx="22">
                  <c:v>40848</c:v>
                </c:pt>
                <c:pt idx="23">
                  <c:v>40878</c:v>
                </c:pt>
                <c:pt idx="24">
                  <c:v>40909</c:v>
                </c:pt>
                <c:pt idx="25">
                  <c:v>40940</c:v>
                </c:pt>
                <c:pt idx="26">
                  <c:v>40969</c:v>
                </c:pt>
                <c:pt idx="27">
                  <c:v>41000</c:v>
                </c:pt>
                <c:pt idx="28">
                  <c:v>41030</c:v>
                </c:pt>
                <c:pt idx="29">
                  <c:v>41061</c:v>
                </c:pt>
                <c:pt idx="30">
                  <c:v>41091</c:v>
                </c:pt>
                <c:pt idx="31">
                  <c:v>41122</c:v>
                </c:pt>
                <c:pt idx="32">
                  <c:v>41153</c:v>
                </c:pt>
                <c:pt idx="33">
                  <c:v>41183</c:v>
                </c:pt>
                <c:pt idx="34">
                  <c:v>41214</c:v>
                </c:pt>
                <c:pt idx="35">
                  <c:v>41244</c:v>
                </c:pt>
                <c:pt idx="36">
                  <c:v>41275</c:v>
                </c:pt>
                <c:pt idx="37">
                  <c:v>41306</c:v>
                </c:pt>
                <c:pt idx="38">
                  <c:v>41334</c:v>
                </c:pt>
                <c:pt idx="39">
                  <c:v>41365</c:v>
                </c:pt>
                <c:pt idx="40">
                  <c:v>41395</c:v>
                </c:pt>
                <c:pt idx="41">
                  <c:v>41426</c:v>
                </c:pt>
                <c:pt idx="42">
                  <c:v>41456</c:v>
                </c:pt>
                <c:pt idx="43">
                  <c:v>41487</c:v>
                </c:pt>
                <c:pt idx="44">
                  <c:v>41518</c:v>
                </c:pt>
                <c:pt idx="45">
                  <c:v>41548</c:v>
                </c:pt>
                <c:pt idx="46">
                  <c:v>41579</c:v>
                </c:pt>
                <c:pt idx="47">
                  <c:v>41609</c:v>
                </c:pt>
                <c:pt idx="48">
                  <c:v>41640</c:v>
                </c:pt>
                <c:pt idx="49">
                  <c:v>41671</c:v>
                </c:pt>
                <c:pt idx="50">
                  <c:v>41699</c:v>
                </c:pt>
                <c:pt idx="51">
                  <c:v>41730</c:v>
                </c:pt>
                <c:pt idx="52">
                  <c:v>41760</c:v>
                </c:pt>
                <c:pt idx="53">
                  <c:v>41791</c:v>
                </c:pt>
                <c:pt idx="54">
                  <c:v>41821</c:v>
                </c:pt>
                <c:pt idx="55">
                  <c:v>41852</c:v>
                </c:pt>
                <c:pt idx="56">
                  <c:v>41883</c:v>
                </c:pt>
                <c:pt idx="57">
                  <c:v>41913</c:v>
                </c:pt>
                <c:pt idx="58">
                  <c:v>41944</c:v>
                </c:pt>
                <c:pt idx="59">
                  <c:v>41974</c:v>
                </c:pt>
                <c:pt idx="60">
                  <c:v>42005</c:v>
                </c:pt>
                <c:pt idx="61">
                  <c:v>42036</c:v>
                </c:pt>
                <c:pt idx="62">
                  <c:v>42064</c:v>
                </c:pt>
                <c:pt idx="63">
                  <c:v>42095</c:v>
                </c:pt>
                <c:pt idx="64">
                  <c:v>42125</c:v>
                </c:pt>
                <c:pt idx="65">
                  <c:v>42156</c:v>
                </c:pt>
                <c:pt idx="66">
                  <c:v>42186</c:v>
                </c:pt>
                <c:pt idx="67">
                  <c:v>42217</c:v>
                </c:pt>
                <c:pt idx="68">
                  <c:v>42248</c:v>
                </c:pt>
                <c:pt idx="69">
                  <c:v>42278</c:v>
                </c:pt>
                <c:pt idx="70">
                  <c:v>42309</c:v>
                </c:pt>
                <c:pt idx="71">
                  <c:v>42339</c:v>
                </c:pt>
                <c:pt idx="72">
                  <c:v>42370</c:v>
                </c:pt>
                <c:pt idx="73">
                  <c:v>42401</c:v>
                </c:pt>
                <c:pt idx="74">
                  <c:v>42430</c:v>
                </c:pt>
                <c:pt idx="75">
                  <c:v>42461</c:v>
                </c:pt>
                <c:pt idx="76">
                  <c:v>42491</c:v>
                </c:pt>
                <c:pt idx="77">
                  <c:v>42522</c:v>
                </c:pt>
                <c:pt idx="78">
                  <c:v>42552</c:v>
                </c:pt>
                <c:pt idx="79">
                  <c:v>42583</c:v>
                </c:pt>
                <c:pt idx="80">
                  <c:v>42614</c:v>
                </c:pt>
                <c:pt idx="81">
                  <c:v>42644</c:v>
                </c:pt>
                <c:pt idx="82">
                  <c:v>42675</c:v>
                </c:pt>
                <c:pt idx="83">
                  <c:v>42705</c:v>
                </c:pt>
                <c:pt idx="84">
                  <c:v>42736</c:v>
                </c:pt>
                <c:pt idx="85">
                  <c:v>42767</c:v>
                </c:pt>
                <c:pt idx="86">
                  <c:v>42795</c:v>
                </c:pt>
                <c:pt idx="87">
                  <c:v>42826</c:v>
                </c:pt>
                <c:pt idx="88">
                  <c:v>42856</c:v>
                </c:pt>
                <c:pt idx="89">
                  <c:v>42887</c:v>
                </c:pt>
                <c:pt idx="90">
                  <c:v>42917</c:v>
                </c:pt>
                <c:pt idx="91">
                  <c:v>42948</c:v>
                </c:pt>
                <c:pt idx="92">
                  <c:v>42979</c:v>
                </c:pt>
                <c:pt idx="93">
                  <c:v>43009</c:v>
                </c:pt>
                <c:pt idx="94">
                  <c:v>43040</c:v>
                </c:pt>
                <c:pt idx="95">
                  <c:v>43070</c:v>
                </c:pt>
                <c:pt idx="96">
                  <c:v>43101</c:v>
                </c:pt>
                <c:pt idx="97">
                  <c:v>43132</c:v>
                </c:pt>
                <c:pt idx="98">
                  <c:v>43160</c:v>
                </c:pt>
                <c:pt idx="99">
                  <c:v>43191</c:v>
                </c:pt>
                <c:pt idx="100">
                  <c:v>43221</c:v>
                </c:pt>
                <c:pt idx="101">
                  <c:v>43252</c:v>
                </c:pt>
                <c:pt idx="102">
                  <c:v>43282</c:v>
                </c:pt>
                <c:pt idx="103">
                  <c:v>43313</c:v>
                </c:pt>
                <c:pt idx="104">
                  <c:v>43344</c:v>
                </c:pt>
                <c:pt idx="105">
                  <c:v>43374</c:v>
                </c:pt>
                <c:pt idx="106">
                  <c:v>43405</c:v>
                </c:pt>
                <c:pt idx="107">
                  <c:v>43435</c:v>
                </c:pt>
                <c:pt idx="108">
                  <c:v>43466</c:v>
                </c:pt>
                <c:pt idx="109">
                  <c:v>43497</c:v>
                </c:pt>
                <c:pt idx="110">
                  <c:v>43525</c:v>
                </c:pt>
                <c:pt idx="111">
                  <c:v>43556</c:v>
                </c:pt>
                <c:pt idx="112">
                  <c:v>43586</c:v>
                </c:pt>
                <c:pt idx="113">
                  <c:v>43617</c:v>
                </c:pt>
                <c:pt idx="114">
                  <c:v>43647</c:v>
                </c:pt>
                <c:pt idx="115">
                  <c:v>43678</c:v>
                </c:pt>
                <c:pt idx="116">
                  <c:v>43709</c:v>
                </c:pt>
                <c:pt idx="117">
                  <c:v>43739</c:v>
                </c:pt>
                <c:pt idx="118">
                  <c:v>43770</c:v>
                </c:pt>
                <c:pt idx="119">
                  <c:v>43800</c:v>
                </c:pt>
                <c:pt idx="120">
                  <c:v>43831</c:v>
                </c:pt>
                <c:pt idx="121">
                  <c:v>43862</c:v>
                </c:pt>
                <c:pt idx="122">
                  <c:v>43891</c:v>
                </c:pt>
                <c:pt idx="123">
                  <c:v>43922</c:v>
                </c:pt>
                <c:pt idx="124">
                  <c:v>43952</c:v>
                </c:pt>
                <c:pt idx="125">
                  <c:v>43983</c:v>
                </c:pt>
                <c:pt idx="126">
                  <c:v>44013</c:v>
                </c:pt>
                <c:pt idx="127">
                  <c:v>44044</c:v>
                </c:pt>
                <c:pt idx="128">
                  <c:v>44075</c:v>
                </c:pt>
                <c:pt idx="129">
                  <c:v>44105</c:v>
                </c:pt>
                <c:pt idx="130">
                  <c:v>44136</c:v>
                </c:pt>
                <c:pt idx="131">
                  <c:v>44166</c:v>
                </c:pt>
                <c:pt idx="132">
                  <c:v>44197</c:v>
                </c:pt>
                <c:pt idx="133">
                  <c:v>44228</c:v>
                </c:pt>
                <c:pt idx="134">
                  <c:v>44256</c:v>
                </c:pt>
                <c:pt idx="135">
                  <c:v>44287</c:v>
                </c:pt>
                <c:pt idx="136">
                  <c:v>44317</c:v>
                </c:pt>
                <c:pt idx="137">
                  <c:v>44348</c:v>
                </c:pt>
                <c:pt idx="138">
                  <c:v>44378</c:v>
                </c:pt>
                <c:pt idx="139">
                  <c:v>44409</c:v>
                </c:pt>
                <c:pt idx="140">
                  <c:v>44440</c:v>
                </c:pt>
                <c:pt idx="141">
                  <c:v>44470</c:v>
                </c:pt>
                <c:pt idx="142">
                  <c:v>44501</c:v>
                </c:pt>
                <c:pt idx="143">
                  <c:v>44531</c:v>
                </c:pt>
                <c:pt idx="144">
                  <c:v>44562</c:v>
                </c:pt>
                <c:pt idx="145">
                  <c:v>44593</c:v>
                </c:pt>
                <c:pt idx="146">
                  <c:v>44621</c:v>
                </c:pt>
                <c:pt idx="147">
                  <c:v>44652</c:v>
                </c:pt>
                <c:pt idx="148">
                  <c:v>44682</c:v>
                </c:pt>
                <c:pt idx="149">
                  <c:v>44713</c:v>
                </c:pt>
                <c:pt idx="150">
                  <c:v>44743</c:v>
                </c:pt>
                <c:pt idx="151">
                  <c:v>44774</c:v>
                </c:pt>
                <c:pt idx="152">
                  <c:v>44805</c:v>
                </c:pt>
                <c:pt idx="153">
                  <c:v>44835</c:v>
                </c:pt>
                <c:pt idx="154">
                  <c:v>44866</c:v>
                </c:pt>
                <c:pt idx="155">
                  <c:v>44896</c:v>
                </c:pt>
                <c:pt idx="156">
                  <c:v>44927</c:v>
                </c:pt>
                <c:pt idx="157">
                  <c:v>44958</c:v>
                </c:pt>
                <c:pt idx="158">
                  <c:v>44986</c:v>
                </c:pt>
                <c:pt idx="159">
                  <c:v>45017</c:v>
                </c:pt>
                <c:pt idx="160">
                  <c:v>45047</c:v>
                </c:pt>
                <c:pt idx="161">
                  <c:v>45078</c:v>
                </c:pt>
                <c:pt idx="162">
                  <c:v>45108</c:v>
                </c:pt>
                <c:pt idx="163">
                  <c:v>45139</c:v>
                </c:pt>
                <c:pt idx="164">
                  <c:v>45170</c:v>
                </c:pt>
                <c:pt idx="165">
                  <c:v>45200</c:v>
                </c:pt>
                <c:pt idx="166">
                  <c:v>45231</c:v>
                </c:pt>
                <c:pt idx="167">
                  <c:v>45261</c:v>
                </c:pt>
                <c:pt idx="168">
                  <c:v>45292</c:v>
                </c:pt>
                <c:pt idx="169">
                  <c:v>45323</c:v>
                </c:pt>
                <c:pt idx="170">
                  <c:v>45352</c:v>
                </c:pt>
                <c:pt idx="171">
                  <c:v>45383</c:v>
                </c:pt>
                <c:pt idx="172">
                  <c:v>45413</c:v>
                </c:pt>
                <c:pt idx="173">
                  <c:v>45444</c:v>
                </c:pt>
                <c:pt idx="174">
                  <c:v>45474</c:v>
                </c:pt>
                <c:pt idx="175">
                  <c:v>45505</c:v>
                </c:pt>
                <c:pt idx="176">
                  <c:v>45536</c:v>
                </c:pt>
                <c:pt idx="177">
                  <c:v>45566</c:v>
                </c:pt>
                <c:pt idx="178">
                  <c:v>45597</c:v>
                </c:pt>
                <c:pt idx="179">
                  <c:v>45627</c:v>
                </c:pt>
                <c:pt idx="180">
                  <c:v>45658</c:v>
                </c:pt>
                <c:pt idx="181">
                  <c:v>45689</c:v>
                </c:pt>
                <c:pt idx="182">
                  <c:v>45717</c:v>
                </c:pt>
              </c:numCache>
            </c:numRef>
          </c:cat>
          <c:val>
            <c:numRef>
              <c:f>'Nutrient-level Import Balance'!$D$6:$D$1003</c:f>
              <c:numCache>
                <c:formatCode>_(* #,##0_);_(* \(#,##0\);_(* "-"??_);_(@_)</c:formatCode>
                <c:ptCount val="998"/>
                <c:pt idx="0">
                  <c:v>-131302.73999999996</c:v>
                </c:pt>
                <c:pt idx="1">
                  <c:v>-247935.37999999998</c:v>
                </c:pt>
                <c:pt idx="2">
                  <c:v>-236473.52000000005</c:v>
                </c:pt>
                <c:pt idx="3">
                  <c:v>-186351.91999999998</c:v>
                </c:pt>
                <c:pt idx="4">
                  <c:v>-328953.95999999985</c:v>
                </c:pt>
                <c:pt idx="5">
                  <c:v>-307206.14000000007</c:v>
                </c:pt>
                <c:pt idx="6">
                  <c:v>-339293.85999999993</c:v>
                </c:pt>
                <c:pt idx="7">
                  <c:v>-294542.76000000013</c:v>
                </c:pt>
                <c:pt idx="8">
                  <c:v>-193303.45999999993</c:v>
                </c:pt>
                <c:pt idx="9">
                  <c:v>-235583.03999999998</c:v>
                </c:pt>
                <c:pt idx="10">
                  <c:v>-144764.76</c:v>
                </c:pt>
                <c:pt idx="11">
                  <c:v>-129288.41999999995</c:v>
                </c:pt>
                <c:pt idx="12">
                  <c:v>-106614.33999999997</c:v>
                </c:pt>
                <c:pt idx="13">
                  <c:v>-55322.379999999976</c:v>
                </c:pt>
                <c:pt idx="14">
                  <c:v>-160850.36000000007</c:v>
                </c:pt>
                <c:pt idx="15">
                  <c:v>-310360.66000000003</c:v>
                </c:pt>
                <c:pt idx="16">
                  <c:v>-404074.81999999989</c:v>
                </c:pt>
                <c:pt idx="17">
                  <c:v>-298124.5199999999</c:v>
                </c:pt>
                <c:pt idx="18">
                  <c:v>-300397.2</c:v>
                </c:pt>
                <c:pt idx="19">
                  <c:v>-265299.27999999991</c:v>
                </c:pt>
                <c:pt idx="20">
                  <c:v>-224749.26</c:v>
                </c:pt>
                <c:pt idx="21">
                  <c:v>-217387.53999999998</c:v>
                </c:pt>
                <c:pt idx="22">
                  <c:v>-295005</c:v>
                </c:pt>
                <c:pt idx="23">
                  <c:v>-185824.10000000006</c:v>
                </c:pt>
                <c:pt idx="24">
                  <c:v>-259766.88000000015</c:v>
                </c:pt>
                <c:pt idx="25">
                  <c:v>-229022.95999999996</c:v>
                </c:pt>
                <c:pt idx="26">
                  <c:v>-319236.08000000007</c:v>
                </c:pt>
                <c:pt idx="27">
                  <c:v>-269030.39999999997</c:v>
                </c:pt>
                <c:pt idx="28">
                  <c:v>-367818.72000000003</c:v>
                </c:pt>
                <c:pt idx="29">
                  <c:v>-163502.14000000001</c:v>
                </c:pt>
                <c:pt idx="30">
                  <c:v>-211616.41999999995</c:v>
                </c:pt>
                <c:pt idx="31">
                  <c:v>-182473.93999999992</c:v>
                </c:pt>
                <c:pt idx="32">
                  <c:v>-165089.97999999998</c:v>
                </c:pt>
                <c:pt idx="33">
                  <c:v>-174510.11999999997</c:v>
                </c:pt>
                <c:pt idx="34">
                  <c:v>-76742.520000000048</c:v>
                </c:pt>
                <c:pt idx="35">
                  <c:v>-173320.47999999998</c:v>
                </c:pt>
                <c:pt idx="36">
                  <c:v>-118497.86</c:v>
                </c:pt>
                <c:pt idx="37">
                  <c:v>-173600.7</c:v>
                </c:pt>
                <c:pt idx="38">
                  <c:v>-216656.12000000005</c:v>
                </c:pt>
                <c:pt idx="39">
                  <c:v>-187710.7</c:v>
                </c:pt>
                <c:pt idx="40">
                  <c:v>-294406.8</c:v>
                </c:pt>
                <c:pt idx="41">
                  <c:v>-294567.52</c:v>
                </c:pt>
                <c:pt idx="42">
                  <c:v>-217969.54000000004</c:v>
                </c:pt>
                <c:pt idx="43">
                  <c:v>-280963.15999999997</c:v>
                </c:pt>
                <c:pt idx="44">
                  <c:v>-100541.68000000005</c:v>
                </c:pt>
                <c:pt idx="45">
                  <c:v>-103959.89999999995</c:v>
                </c:pt>
                <c:pt idx="46">
                  <c:v>-151958.76000000004</c:v>
                </c:pt>
                <c:pt idx="47">
                  <c:v>-264462.5</c:v>
                </c:pt>
                <c:pt idx="48">
                  <c:v>-238525.94</c:v>
                </c:pt>
                <c:pt idx="49">
                  <c:v>-183086.18000000002</c:v>
                </c:pt>
                <c:pt idx="50">
                  <c:v>-161535.00000000006</c:v>
                </c:pt>
                <c:pt idx="51">
                  <c:v>-149359.22000000006</c:v>
                </c:pt>
                <c:pt idx="52">
                  <c:v>-318779.14000000007</c:v>
                </c:pt>
                <c:pt idx="53">
                  <c:v>-211906.72000000003</c:v>
                </c:pt>
                <c:pt idx="54">
                  <c:v>-155872.78000000009</c:v>
                </c:pt>
                <c:pt idx="55">
                  <c:v>-72463.640000000043</c:v>
                </c:pt>
                <c:pt idx="56">
                  <c:v>-56553.700000000012</c:v>
                </c:pt>
                <c:pt idx="57">
                  <c:v>-141937.24000000002</c:v>
                </c:pt>
                <c:pt idx="58">
                  <c:v>-82413.760000000038</c:v>
                </c:pt>
                <c:pt idx="59">
                  <c:v>-171493.12000000002</c:v>
                </c:pt>
                <c:pt idx="60">
                  <c:v>-177768.22000000006</c:v>
                </c:pt>
                <c:pt idx="61">
                  <c:v>-145582.36000000002</c:v>
                </c:pt>
                <c:pt idx="62">
                  <c:v>-144895.20000000007</c:v>
                </c:pt>
                <c:pt idx="63">
                  <c:v>-68052.78</c:v>
                </c:pt>
                <c:pt idx="64">
                  <c:v>-294171.16000000009</c:v>
                </c:pt>
                <c:pt idx="65">
                  <c:v>-321114.10000000009</c:v>
                </c:pt>
                <c:pt idx="66">
                  <c:v>-190547.41999999998</c:v>
                </c:pt>
                <c:pt idx="67">
                  <c:v>-126483.14</c:v>
                </c:pt>
                <c:pt idx="68">
                  <c:v>-68578.380000000034</c:v>
                </c:pt>
                <c:pt idx="69">
                  <c:v>-99809.94</c:v>
                </c:pt>
                <c:pt idx="70">
                  <c:v>-99625.1</c:v>
                </c:pt>
                <c:pt idx="71">
                  <c:v>-204451.98</c:v>
                </c:pt>
                <c:pt idx="72">
                  <c:v>-120607.14000000001</c:v>
                </c:pt>
                <c:pt idx="73">
                  <c:v>-163108.9</c:v>
                </c:pt>
                <c:pt idx="74">
                  <c:v>38327.579999999987</c:v>
                </c:pt>
                <c:pt idx="75">
                  <c:v>-110904.80000000008</c:v>
                </c:pt>
                <c:pt idx="76">
                  <c:v>-271018.62</c:v>
                </c:pt>
                <c:pt idx="77">
                  <c:v>-203606.68</c:v>
                </c:pt>
                <c:pt idx="78">
                  <c:v>-141172.53999999998</c:v>
                </c:pt>
                <c:pt idx="79">
                  <c:v>-242974.1</c:v>
                </c:pt>
                <c:pt idx="80">
                  <c:v>-133313.82000000012</c:v>
                </c:pt>
                <c:pt idx="81">
                  <c:v>-123674.73999999999</c:v>
                </c:pt>
                <c:pt idx="82">
                  <c:v>-147884.90000000002</c:v>
                </c:pt>
                <c:pt idx="83">
                  <c:v>-169402.12000000005</c:v>
                </c:pt>
                <c:pt idx="84">
                  <c:v>3558.5000000000291</c:v>
                </c:pt>
                <c:pt idx="85">
                  <c:v>-144378.65999999997</c:v>
                </c:pt>
                <c:pt idx="86">
                  <c:v>-53739.34</c:v>
                </c:pt>
                <c:pt idx="87">
                  <c:v>-126376.78000000001</c:v>
                </c:pt>
                <c:pt idx="88">
                  <c:v>-271651.06</c:v>
                </c:pt>
                <c:pt idx="89">
                  <c:v>-169885</c:v>
                </c:pt>
                <c:pt idx="90">
                  <c:v>-68449.979999999981</c:v>
                </c:pt>
                <c:pt idx="91">
                  <c:v>-160735.43999999994</c:v>
                </c:pt>
                <c:pt idx="92">
                  <c:v>46845.06</c:v>
                </c:pt>
                <c:pt idx="93">
                  <c:v>-82820.44</c:v>
                </c:pt>
                <c:pt idx="94">
                  <c:v>-158232.78</c:v>
                </c:pt>
                <c:pt idx="95">
                  <c:v>-276580.46000000002</c:v>
                </c:pt>
                <c:pt idx="96">
                  <c:v>-17309.960000000021</c:v>
                </c:pt>
                <c:pt idx="97">
                  <c:v>-30190.599999999919</c:v>
                </c:pt>
                <c:pt idx="98">
                  <c:v>1937.2199999999721</c:v>
                </c:pt>
                <c:pt idx="99">
                  <c:v>-23319.22000000003</c:v>
                </c:pt>
                <c:pt idx="100">
                  <c:v>-236237.18000000002</c:v>
                </c:pt>
                <c:pt idx="101">
                  <c:v>-118637.60000000005</c:v>
                </c:pt>
                <c:pt idx="102">
                  <c:v>-113226.73999999998</c:v>
                </c:pt>
                <c:pt idx="103">
                  <c:v>-88444.919999999955</c:v>
                </c:pt>
                <c:pt idx="104">
                  <c:v>8635.7599999999511</c:v>
                </c:pt>
                <c:pt idx="105">
                  <c:v>80052.900000000023</c:v>
                </c:pt>
                <c:pt idx="106">
                  <c:v>-140017.29999999999</c:v>
                </c:pt>
                <c:pt idx="107">
                  <c:v>-47961.620000000024</c:v>
                </c:pt>
                <c:pt idx="108">
                  <c:v>133418.64000000001</c:v>
                </c:pt>
                <c:pt idx="109">
                  <c:v>-26367.960000000021</c:v>
                </c:pt>
                <c:pt idx="110">
                  <c:v>-40964.880000000005</c:v>
                </c:pt>
                <c:pt idx="111">
                  <c:v>-118407.95999999993</c:v>
                </c:pt>
                <c:pt idx="112">
                  <c:v>-223076.15999999997</c:v>
                </c:pt>
                <c:pt idx="113">
                  <c:v>-214323.12</c:v>
                </c:pt>
                <c:pt idx="114">
                  <c:v>-40943.479999999952</c:v>
                </c:pt>
                <c:pt idx="115">
                  <c:v>-125619.15999999996</c:v>
                </c:pt>
                <c:pt idx="116">
                  <c:v>-126933.9</c:v>
                </c:pt>
                <c:pt idx="117">
                  <c:v>-6529.9599999999919</c:v>
                </c:pt>
                <c:pt idx="118">
                  <c:v>-76262.079999999944</c:v>
                </c:pt>
                <c:pt idx="119">
                  <c:v>-81226.380000000034</c:v>
                </c:pt>
                <c:pt idx="120">
                  <c:v>344.73999999999069</c:v>
                </c:pt>
                <c:pt idx="121">
                  <c:v>-112073.39999999997</c:v>
                </c:pt>
                <c:pt idx="122">
                  <c:v>-73488.75999999998</c:v>
                </c:pt>
                <c:pt idx="123">
                  <c:v>-79858.180000000051</c:v>
                </c:pt>
                <c:pt idx="124">
                  <c:v>-169950.36</c:v>
                </c:pt>
                <c:pt idx="125">
                  <c:v>-245840.23999999996</c:v>
                </c:pt>
                <c:pt idx="126">
                  <c:v>-155418.82000000015</c:v>
                </c:pt>
                <c:pt idx="127">
                  <c:v>-160972.24000000002</c:v>
                </c:pt>
                <c:pt idx="128">
                  <c:v>-120899.28</c:v>
                </c:pt>
                <c:pt idx="129">
                  <c:v>-9128.6399999999558</c:v>
                </c:pt>
                <c:pt idx="130">
                  <c:v>-6244.7600000000093</c:v>
                </c:pt>
                <c:pt idx="131">
                  <c:v>-122657.40000000002</c:v>
                </c:pt>
                <c:pt idx="132">
                  <c:v>-50122.420000000013</c:v>
                </c:pt>
                <c:pt idx="133">
                  <c:v>-77707.679999999993</c:v>
                </c:pt>
                <c:pt idx="134">
                  <c:v>115398.92000000001</c:v>
                </c:pt>
                <c:pt idx="135">
                  <c:v>-80612.400000000081</c:v>
                </c:pt>
                <c:pt idx="136">
                  <c:v>-103804.64000000003</c:v>
                </c:pt>
                <c:pt idx="137">
                  <c:v>-47855.100000000006</c:v>
                </c:pt>
                <c:pt idx="138">
                  <c:v>-19044.260000000038</c:v>
                </c:pt>
                <c:pt idx="139">
                  <c:v>21846.119999999995</c:v>
                </c:pt>
                <c:pt idx="140">
                  <c:v>-81427.080000000075</c:v>
                </c:pt>
                <c:pt idx="141">
                  <c:v>-63979.640000000072</c:v>
                </c:pt>
                <c:pt idx="142">
                  <c:v>-1344.5599999999977</c:v>
                </c:pt>
                <c:pt idx="143">
                  <c:v>-58167.580000000016</c:v>
                </c:pt>
                <c:pt idx="144">
                  <c:v>-94286.87999999999</c:v>
                </c:pt>
                <c:pt idx="145">
                  <c:v>-93771.20000000007</c:v>
                </c:pt>
                <c:pt idx="146">
                  <c:v>-187942.28</c:v>
                </c:pt>
                <c:pt idx="147">
                  <c:v>-132664.18000000002</c:v>
                </c:pt>
                <c:pt idx="148">
                  <c:v>-159186.38</c:v>
                </c:pt>
                <c:pt idx="149">
                  <c:v>-201955.24000000002</c:v>
                </c:pt>
                <c:pt idx="150">
                  <c:v>-56688.760000000009</c:v>
                </c:pt>
                <c:pt idx="151">
                  <c:v>-166658.93999999994</c:v>
                </c:pt>
                <c:pt idx="152">
                  <c:v>-70680.560000000027</c:v>
                </c:pt>
                <c:pt idx="153">
                  <c:v>27505.119999999995</c:v>
                </c:pt>
                <c:pt idx="154">
                  <c:v>-33937.360000000015</c:v>
                </c:pt>
                <c:pt idx="155">
                  <c:v>-137594.76</c:v>
                </c:pt>
                <c:pt idx="156">
                  <c:v>-57066.439999999988</c:v>
                </c:pt>
                <c:pt idx="157">
                  <c:v>-78061.37999999999</c:v>
                </c:pt>
                <c:pt idx="158">
                  <c:v>-34718.619999999995</c:v>
                </c:pt>
                <c:pt idx="159">
                  <c:v>-140354.86000000002</c:v>
                </c:pt>
                <c:pt idx="160">
                  <c:v>-118895.15999999996</c:v>
                </c:pt>
                <c:pt idx="161">
                  <c:v>-4845.8800000000338</c:v>
                </c:pt>
                <c:pt idx="162">
                  <c:v>80687.719999999972</c:v>
                </c:pt>
                <c:pt idx="163">
                  <c:v>-25835.060000000012</c:v>
                </c:pt>
                <c:pt idx="164">
                  <c:v>45304.499999999971</c:v>
                </c:pt>
                <c:pt idx="165">
                  <c:v>128699.28000000001</c:v>
                </c:pt>
                <c:pt idx="166">
                  <c:v>-126098.92</c:v>
                </c:pt>
                <c:pt idx="167">
                  <c:v>-156483.26</c:v>
                </c:pt>
                <c:pt idx="168">
                  <c:v>76138.039999999994</c:v>
                </c:pt>
                <c:pt idx="169">
                  <c:v>21864.660000000003</c:v>
                </c:pt>
                <c:pt idx="170">
                  <c:v>25676.359999999986</c:v>
                </c:pt>
                <c:pt idx="171">
                  <c:v>-30340.660000000018</c:v>
                </c:pt>
                <c:pt idx="172">
                  <c:v>-180442.38</c:v>
                </c:pt>
                <c:pt idx="173">
                  <c:v>55021.399999999994</c:v>
                </c:pt>
                <c:pt idx="174">
                  <c:v>-46661.100000000006</c:v>
                </c:pt>
                <c:pt idx="175">
                  <c:v>2142.2799999999988</c:v>
                </c:pt>
                <c:pt idx="176">
                  <c:v>33995.360000000001</c:v>
                </c:pt>
                <c:pt idx="177">
                  <c:v>30246.14</c:v>
                </c:pt>
                <c:pt idx="178">
                  <c:v>-118852.65999999999</c:v>
                </c:pt>
                <c:pt idx="179">
                  <c:v>-82567.720000000016</c:v>
                </c:pt>
                <c:pt idx="180">
                  <c:v>67578.239999999976</c:v>
                </c:pt>
                <c:pt idx="181">
                  <c:v>83064.51999999996</c:v>
                </c:pt>
                <c:pt idx="182">
                  <c:v>-89881.420000000013</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numCache>
            </c:numRef>
          </c:val>
          <c:smooth val="0"/>
          <c:extLst>
            <c:ext xmlns:c16="http://schemas.microsoft.com/office/drawing/2014/chart" uri="{C3380CC4-5D6E-409C-BE32-E72D297353CC}">
              <c16:uniqueId val="{00000000-C8B9-485B-9A83-7200341BF979}"/>
            </c:ext>
          </c:extLst>
        </c:ser>
        <c:dLbls>
          <c:showLegendKey val="0"/>
          <c:showVal val="0"/>
          <c:showCatName val="0"/>
          <c:showSerName val="0"/>
          <c:showPercent val="0"/>
          <c:showBubbleSize val="0"/>
        </c:dLbls>
        <c:smooth val="0"/>
        <c:axId val="769610328"/>
        <c:axId val="769610688"/>
      </c:lineChart>
      <c:dateAx>
        <c:axId val="769610328"/>
        <c:scaling>
          <c:orientation val="minMax"/>
        </c:scaling>
        <c:delete val="0"/>
        <c:axPos val="b"/>
        <c:numFmt formatCode="mmm\-yy" sourceLinked="0"/>
        <c:majorTickMark val="none"/>
        <c:minorTickMark val="none"/>
        <c:tickLblPos val="low"/>
        <c:spPr>
          <a:noFill/>
          <a:ln w="9525" cap="flat" cmpd="sng" algn="ctr">
            <a:solidFill>
              <a:schemeClr val="tx1"/>
            </a:solidFill>
            <a:round/>
          </a:ln>
          <a:effectLst/>
        </c:spPr>
        <c:txPr>
          <a:bodyPr rot="-60000000" spcFirstLastPara="1" vertOverflow="ellipsis" vert="horz" wrap="square" anchor="ctr" anchorCtr="1"/>
          <a:lstStyle/>
          <a:p>
            <a:pPr>
              <a:defRPr sz="1050" b="0" i="0" u="none" strike="noStrike" kern="1200" baseline="0">
                <a:solidFill>
                  <a:sysClr val="windowText" lastClr="000000"/>
                </a:solidFill>
                <a:latin typeface="Trebuchet MS" panose="020B0603020202020204" pitchFamily="34" charset="0"/>
                <a:ea typeface="+mn-ea"/>
                <a:cs typeface="+mn-cs"/>
              </a:defRPr>
            </a:pPr>
            <a:endParaRPr lang="en-US"/>
          </a:p>
        </c:txPr>
        <c:crossAx val="769610688"/>
        <c:crosses val="autoZero"/>
        <c:auto val="1"/>
        <c:lblOffset val="100"/>
        <c:baseTimeUnit val="months"/>
        <c:majorUnit val="6"/>
        <c:majorTimeUnit val="months"/>
      </c:dateAx>
      <c:valAx>
        <c:axId val="769610688"/>
        <c:scaling>
          <c:orientation val="minMax"/>
        </c:scaling>
        <c:delete val="0"/>
        <c:axPos val="l"/>
        <c:numFmt formatCode="_(* #,##0_);_(* \(#,##0\);_(* &quot;-&quot;??_);_(@_)" sourceLinked="1"/>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050" b="0" i="0" u="none" strike="noStrike" kern="1200" baseline="0">
                <a:solidFill>
                  <a:sysClr val="windowText" lastClr="000000"/>
                </a:solidFill>
                <a:latin typeface="Trebuchet MS" panose="020B0603020202020204" pitchFamily="34" charset="0"/>
                <a:ea typeface="+mn-ea"/>
                <a:cs typeface="+mn-cs"/>
              </a:defRPr>
            </a:pPr>
            <a:endParaRPr lang="en-US"/>
          </a:p>
        </c:txPr>
        <c:crossAx val="769610328"/>
        <c:crosses val="autoZero"/>
        <c:crossBetween val="between"/>
        <c:dispUnits>
          <c:builtInUnit val="thousands"/>
          <c:dispUnitsLbl>
            <c:tx>
              <c:rich>
                <a:bodyPr rot="-5400000" spcFirstLastPara="1" vertOverflow="ellipsis" vert="horz" wrap="square" anchor="ctr" anchorCtr="1"/>
                <a:lstStyle/>
                <a:p>
                  <a:pPr>
                    <a:defRPr sz="1050" b="0" i="0" u="none" strike="noStrike" kern="1200" baseline="0">
                      <a:solidFill>
                        <a:sysClr val="windowText" lastClr="000000"/>
                      </a:solidFill>
                      <a:latin typeface="Trebuchet MS" panose="020B0603020202020204" pitchFamily="34" charset="0"/>
                      <a:ea typeface="+mn-ea"/>
                      <a:cs typeface="+mn-cs"/>
                    </a:defRPr>
                  </a:pPr>
                  <a:r>
                    <a:rPr lang="en-US" sz="1050"/>
                    <a:t>Thousands Tonnes of P2O5</a:t>
                  </a:r>
                </a:p>
              </c:rich>
            </c:tx>
            <c:spPr>
              <a:noFill/>
              <a:ln>
                <a:noFill/>
              </a:ln>
              <a:effectLst/>
            </c:spPr>
            <c:txPr>
              <a:bodyPr rot="-5400000" spcFirstLastPara="1" vertOverflow="ellipsis" vert="horz" wrap="square" anchor="ctr" anchorCtr="1"/>
              <a:lstStyle/>
              <a:p>
                <a:pPr>
                  <a:defRPr sz="1050" b="0" i="0" u="none" strike="noStrike" kern="1200" baseline="0">
                    <a:solidFill>
                      <a:sysClr val="windowText" lastClr="000000"/>
                    </a:solidFill>
                    <a:latin typeface="Trebuchet MS" panose="020B0603020202020204" pitchFamily="34" charset="0"/>
                    <a:ea typeface="+mn-ea"/>
                    <a:cs typeface="+mn-cs"/>
                  </a:defRPr>
                </a:pPr>
                <a:endParaRPr lang="en-US"/>
              </a:p>
            </c:txPr>
          </c:dispUnitsLbl>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solidFill>
            <a:sysClr val="windowText" lastClr="000000"/>
          </a:solidFill>
          <a:latin typeface="Trebuchet MS" panose="020B0603020202020204" pitchFamily="34" charset="0"/>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argusmedia.com/" TargetMode="External"/></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argusmedia.com/" TargetMode="External"/></Relationships>
</file>

<file path=xl/drawings/_rels/drawing3.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http://www.argusmedia.com/" TargetMode="External"/><Relationship Id="rId1" Type="http://schemas.openxmlformats.org/officeDocument/2006/relationships/chart" Target="../charts/chart1.xml"/></Relationships>
</file>

<file path=xl/drawings/_rels/drawing5.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image" Target="../media/image1.png"/><Relationship Id="rId1" Type="http://schemas.openxmlformats.org/officeDocument/2006/relationships/hyperlink" Target="http://www.argusmedia.com/" TargetMode="External"/></Relationships>
</file>

<file path=xl/drawings/_rels/drawing6.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http://www.argusmedia.com/" TargetMode="Externa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3924300</xdr:colOff>
      <xdr:row>2</xdr:row>
      <xdr:rowOff>513</xdr:rowOff>
    </xdr:to>
    <xdr:pic>
      <xdr:nvPicPr>
        <xdr:cNvPr id="2" name="Picture 1">
          <a:hlinkClick xmlns:r="http://schemas.openxmlformats.org/officeDocument/2006/relationships" r:id="rId1"/>
          <a:extLst>
            <a:ext uri="{FF2B5EF4-FFF2-40B4-BE49-F238E27FC236}">
              <a16:creationId xmlns:a16="http://schemas.microsoft.com/office/drawing/2014/main" id="{F4F2B9E9-8CDA-444C-81E0-DBDB0A53C821}"/>
            </a:ext>
          </a:extLst>
        </xdr:cNvPr>
        <xdr:cNvPicPr>
          <a:picLocks noChangeAspect="1"/>
        </xdr:cNvPicPr>
      </xdr:nvPicPr>
      <xdr:blipFill>
        <a:blip xmlns:r="http://schemas.openxmlformats.org/officeDocument/2006/relationships" r:embed="rId2"/>
        <a:stretch>
          <a:fillRect/>
        </a:stretch>
      </xdr:blipFill>
      <xdr:spPr>
        <a:xfrm>
          <a:off x="0" y="0"/>
          <a:ext cx="7372350" cy="55296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8</xdr:col>
      <xdr:colOff>1428704</xdr:colOff>
      <xdr:row>3</xdr:row>
      <xdr:rowOff>0</xdr:rowOff>
    </xdr:to>
    <xdr:pic>
      <xdr:nvPicPr>
        <xdr:cNvPr id="3" name="Picture 2">
          <a:hlinkClick xmlns:r="http://schemas.openxmlformats.org/officeDocument/2006/relationships" r:id="rId1"/>
          <a:extLst>
            <a:ext uri="{FF2B5EF4-FFF2-40B4-BE49-F238E27FC236}">
              <a16:creationId xmlns:a16="http://schemas.microsoft.com/office/drawing/2014/main" id="{40D99ABE-2BC6-43EC-885B-215AEC9B8DA1}"/>
            </a:ext>
          </a:extLst>
        </xdr:cNvPr>
        <xdr:cNvPicPr>
          <a:picLocks noChangeAspect="1"/>
        </xdr:cNvPicPr>
      </xdr:nvPicPr>
      <xdr:blipFill>
        <a:blip xmlns:r="http://schemas.openxmlformats.org/officeDocument/2006/relationships" r:embed="rId2"/>
        <a:stretch>
          <a:fillRect/>
        </a:stretch>
      </xdr:blipFill>
      <xdr:spPr>
        <a:xfrm>
          <a:off x="0" y="0"/>
          <a:ext cx="10096454" cy="54292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9</xdr:row>
      <xdr:rowOff>19050</xdr:rowOff>
    </xdr:from>
    <xdr:to>
      <xdr:col>10</xdr:col>
      <xdr:colOff>9524</xdr:colOff>
      <xdr:row>29</xdr:row>
      <xdr:rowOff>19050</xdr:rowOff>
    </xdr:to>
    <xdr:graphicFrame macro="">
      <xdr:nvGraphicFramePr>
        <xdr:cNvPr id="7" name="Chart 6">
          <a:extLst>
            <a:ext uri="{FF2B5EF4-FFF2-40B4-BE49-F238E27FC236}">
              <a16:creationId xmlns:a16="http://schemas.microsoft.com/office/drawing/2014/main" id="{FE740FA3-5DE8-A0DF-2059-7E98CD9C606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0</xdr:row>
      <xdr:rowOff>0</xdr:rowOff>
    </xdr:from>
    <xdr:to>
      <xdr:col>13</xdr:col>
      <xdr:colOff>69804</xdr:colOff>
      <xdr:row>3</xdr:row>
      <xdr:rowOff>0</xdr:rowOff>
    </xdr:to>
    <xdr:pic>
      <xdr:nvPicPr>
        <xdr:cNvPr id="8" name="Picture 7">
          <a:hlinkClick xmlns:r="http://schemas.openxmlformats.org/officeDocument/2006/relationships" r:id="rId2"/>
          <a:extLst>
            <a:ext uri="{FF2B5EF4-FFF2-40B4-BE49-F238E27FC236}">
              <a16:creationId xmlns:a16="http://schemas.microsoft.com/office/drawing/2014/main" id="{53530DD4-6E52-4F3A-A3FB-B35AB694DE5B}"/>
            </a:ext>
          </a:extLst>
        </xdr:cNvPr>
        <xdr:cNvPicPr>
          <a:picLocks noChangeAspect="1"/>
        </xdr:cNvPicPr>
      </xdr:nvPicPr>
      <xdr:blipFill>
        <a:blip xmlns:r="http://schemas.openxmlformats.org/officeDocument/2006/relationships" r:embed="rId3"/>
        <a:stretch>
          <a:fillRect/>
        </a:stretch>
      </xdr:blipFill>
      <xdr:spPr>
        <a:xfrm>
          <a:off x="0" y="0"/>
          <a:ext cx="10096454" cy="542925"/>
        </a:xfrm>
        <a:prstGeom prst="rect">
          <a:avLst/>
        </a:prstGeom>
      </xdr:spPr>
    </xdr:pic>
    <xdr:clientData/>
  </xdr:twoCellAnchor>
</xdr:wsDr>
</file>

<file path=xl/drawings/drawing4.xml><?xml version="1.0" encoding="utf-8"?>
<c:userShapes xmlns:c="http://schemas.openxmlformats.org/drawingml/2006/chart">
  <cdr:relSizeAnchor xmlns:cdr="http://schemas.openxmlformats.org/drawingml/2006/chartDrawing">
    <cdr:from>
      <cdr:x>0.69188</cdr:x>
      <cdr:y>0.02105</cdr:y>
    </cdr:from>
    <cdr:to>
      <cdr:x>1</cdr:x>
      <cdr:y>0.08684</cdr:y>
    </cdr:to>
    <cdr:sp macro="" textlink="">
      <cdr:nvSpPr>
        <cdr:cNvPr id="2" name="TextBox 1">
          <a:extLst xmlns:a="http://schemas.openxmlformats.org/drawingml/2006/main">
            <a:ext uri="{FF2B5EF4-FFF2-40B4-BE49-F238E27FC236}">
              <a16:creationId xmlns:a16="http://schemas.microsoft.com/office/drawing/2014/main" id="{62A3D63D-9E38-61C6-C350-46CEAFA6FF12}"/>
            </a:ext>
          </a:extLst>
        </cdr:cNvPr>
        <cdr:cNvSpPr txBox="1"/>
      </cdr:nvSpPr>
      <cdr:spPr>
        <a:xfrm xmlns:a="http://schemas.openxmlformats.org/drawingml/2006/main">
          <a:off x="4705350" y="76200"/>
          <a:ext cx="2095500" cy="23812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050" b="1">
              <a:solidFill>
                <a:schemeClr val="bg1">
                  <a:lumMod val="75000"/>
                </a:schemeClr>
              </a:solidFill>
              <a:latin typeface="Trebuchet MS" panose="020B0603020202020204" pitchFamily="34" charset="0"/>
            </a:rPr>
            <a:t>Source:</a:t>
          </a:r>
          <a:r>
            <a:rPr lang="en-US" sz="1050" b="1" baseline="0">
              <a:solidFill>
                <a:schemeClr val="bg1">
                  <a:lumMod val="75000"/>
                </a:schemeClr>
              </a:solidFill>
              <a:latin typeface="Trebuchet MS" panose="020B0603020202020204" pitchFamily="34" charset="0"/>
            </a:rPr>
            <a:t> Global Trade Tracker</a:t>
          </a:r>
          <a:endParaRPr lang="en-US" sz="1050" b="1">
            <a:solidFill>
              <a:schemeClr val="bg1">
                <a:lumMod val="75000"/>
              </a:schemeClr>
            </a:solidFill>
            <a:latin typeface="Trebuchet MS" panose="020B0603020202020204" pitchFamily="34" charset="0"/>
          </a:endParaRPr>
        </a:p>
      </cdr:txBody>
    </cdr:sp>
  </cdr:relSizeAnchor>
</c:userShapes>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7</xdr:col>
      <xdr:colOff>152354</xdr:colOff>
      <xdr:row>3</xdr:row>
      <xdr:rowOff>0</xdr:rowOff>
    </xdr:to>
    <xdr:pic>
      <xdr:nvPicPr>
        <xdr:cNvPr id="4" name="Picture 3">
          <a:hlinkClick xmlns:r="http://schemas.openxmlformats.org/officeDocument/2006/relationships" r:id="rId1"/>
          <a:extLst>
            <a:ext uri="{FF2B5EF4-FFF2-40B4-BE49-F238E27FC236}">
              <a16:creationId xmlns:a16="http://schemas.microsoft.com/office/drawing/2014/main" id="{97CE6065-24B7-492E-B57B-DB5366C980EC}"/>
            </a:ext>
          </a:extLst>
        </xdr:cNvPr>
        <xdr:cNvPicPr>
          <a:picLocks noChangeAspect="1"/>
        </xdr:cNvPicPr>
      </xdr:nvPicPr>
      <xdr:blipFill>
        <a:blip xmlns:r="http://schemas.openxmlformats.org/officeDocument/2006/relationships" r:embed="rId2"/>
        <a:stretch>
          <a:fillRect/>
        </a:stretch>
      </xdr:blipFill>
      <xdr:spPr>
        <a:xfrm>
          <a:off x="0" y="0"/>
          <a:ext cx="10096454" cy="542925"/>
        </a:xfrm>
        <a:prstGeom prst="rect">
          <a:avLst/>
        </a:prstGeom>
      </xdr:spPr>
    </xdr:pic>
    <xdr:clientData/>
  </xdr:twoCellAnchor>
  <xdr:twoCellAnchor>
    <xdr:from>
      <xdr:col>6</xdr:col>
      <xdr:colOff>0</xdr:colOff>
      <xdr:row>11</xdr:row>
      <xdr:rowOff>57148</xdr:rowOff>
    </xdr:from>
    <xdr:to>
      <xdr:col>14</xdr:col>
      <xdr:colOff>9525</xdr:colOff>
      <xdr:row>35</xdr:row>
      <xdr:rowOff>19049</xdr:rowOff>
    </xdr:to>
    <xdr:graphicFrame macro="">
      <xdr:nvGraphicFramePr>
        <xdr:cNvPr id="5" name="Chart 2">
          <a:extLst>
            <a:ext uri="{FF2B5EF4-FFF2-40B4-BE49-F238E27FC236}">
              <a16:creationId xmlns:a16="http://schemas.microsoft.com/office/drawing/2014/main" id="{0694603A-CDF4-BE26-0661-ADB9752478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5</xdr:col>
      <xdr:colOff>0</xdr:colOff>
      <xdr:row>5</xdr:row>
      <xdr:rowOff>38100</xdr:rowOff>
    </xdr:from>
    <xdr:to>
      <xdr:col>15</xdr:col>
      <xdr:colOff>647699</xdr:colOff>
      <xdr:row>29</xdr:row>
      <xdr:rowOff>47624</xdr:rowOff>
    </xdr:to>
    <xdr:graphicFrame macro="">
      <xdr:nvGraphicFramePr>
        <xdr:cNvPr id="2" name="Chart 1">
          <a:extLst>
            <a:ext uri="{FF2B5EF4-FFF2-40B4-BE49-F238E27FC236}">
              <a16:creationId xmlns:a16="http://schemas.microsoft.com/office/drawing/2014/main" id="{A8E54950-D629-0DA2-BF6A-77CADEFD9E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0</xdr:row>
      <xdr:rowOff>0</xdr:rowOff>
    </xdr:from>
    <xdr:to>
      <xdr:col>12</xdr:col>
      <xdr:colOff>323804</xdr:colOff>
      <xdr:row>3</xdr:row>
      <xdr:rowOff>0</xdr:rowOff>
    </xdr:to>
    <xdr:pic>
      <xdr:nvPicPr>
        <xdr:cNvPr id="3" name="Picture 2">
          <a:hlinkClick xmlns:r="http://schemas.openxmlformats.org/officeDocument/2006/relationships" r:id="rId2"/>
          <a:extLst>
            <a:ext uri="{FF2B5EF4-FFF2-40B4-BE49-F238E27FC236}">
              <a16:creationId xmlns:a16="http://schemas.microsoft.com/office/drawing/2014/main" id="{2C4D989A-F600-4013-A6B8-D511DF716FBD}"/>
            </a:ext>
          </a:extLst>
        </xdr:cNvPr>
        <xdr:cNvPicPr>
          <a:picLocks noChangeAspect="1"/>
        </xdr:cNvPicPr>
      </xdr:nvPicPr>
      <xdr:blipFill>
        <a:blip xmlns:r="http://schemas.openxmlformats.org/officeDocument/2006/relationships" r:embed="rId3"/>
        <a:stretch>
          <a:fillRect/>
        </a:stretch>
      </xdr:blipFill>
      <xdr:spPr>
        <a:xfrm>
          <a:off x="0" y="0"/>
          <a:ext cx="10096454" cy="542925"/>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26B0180-56CE-45BD-B5B6-8D204566CA68}" name="Table1" displayName="Table1" ref="A5:J10084" totalsRowShown="0" headerRowDxfId="6">
  <autoFilter ref="A5:J10084" xr:uid="{426B0180-56CE-45BD-B5B6-8D204566CA68}"/>
  <tableColumns count="10">
    <tableColumn id="1" xr3:uid="{CE759A21-04A5-494D-9AA5-6B84020D0696}" name="Product"/>
    <tableColumn id="2" xr3:uid="{A150B4FD-C8B7-4D28-8E3D-7FE1955D4297}" name="Flow"/>
    <tableColumn id="3" xr3:uid="{1ADB46AA-861A-44B6-8FAF-F2302E770B7B}" name="Date" dataDxfId="5"/>
    <tableColumn id="7" xr3:uid="{F208B403-EAE1-4AC2-9B0D-7AE497548470}" name="Start Year" dataDxfId="4">
      <calculatedColumnFormula>Table1[[#This Row],[End Year]]-1</calculatedColumnFormula>
    </tableColumn>
    <tableColumn id="8" xr3:uid="{93BFC0C9-8F31-4142-B29E-C53228684D13}" name="End Year" dataDxfId="3">
      <calculatedColumnFormula>IF(AND(MONTH(C6)&gt;=7,MONTH(C6)&lt;=12),YEAR(C6)+1,YEAR(C6))</calculatedColumnFormula>
    </tableColumn>
    <tableColumn id="9" xr3:uid="{D41608B8-D191-4930-A5C7-98D6C148C5B9}" name="Season" dataDxfId="2">
      <calculatedColumnFormula>D6&amp;"/"&amp;E6</calculatedColumnFormula>
    </tableColumn>
    <tableColumn id="4" xr3:uid="{2F9A730C-100B-4D76-860F-7C1409146F96}" name="Tonnage"/>
    <tableColumn id="5" xr3:uid="{742B2DA5-1CB7-4477-AB79-46CBEF2B902F}" name="Origin"/>
    <tableColumn id="6" xr3:uid="{A191E78E-4D89-431A-92C6-B16B776C107B}" name="Nutrient" dataDxfId="1">
      <calculatedColumnFormula>IFERROR(INDEX(Lookup_Misc!$A$1:$C$7,MATCH(Table1[[#This Row],[Product]],Lookup_Misc!$B$1:$B$7,0),3)*Table1[[#This Row],[Tonnage]],NA())</calculatedColumnFormula>
    </tableColumn>
    <tableColumn id="11" xr3:uid="{06CEA18A-E85A-401E-80D1-16B7F8F48075}" name="Month" dataDxfId="0">
      <calculatedColumnFormula>MONTH(C6)</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ustomProperty" Target="../customProperty1.bin"/><Relationship Id="rId2" Type="http://schemas.openxmlformats.org/officeDocument/2006/relationships/hyperlink" Target="mailto:calder.jett@argusmedia.com" TargetMode="External"/><Relationship Id="rId1" Type="http://schemas.openxmlformats.org/officeDocument/2006/relationships/hyperlink" Target="mailto:support@argusmedia.com"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customProperty" Target="../customProperty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customProperty" Target="../customProperty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customProperty" Target="../customProperty4.bin"/></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customProperty" Target="../customProperty5.bin"/><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customProperty" Target="../customProperty6.bin"/></Relationships>
</file>

<file path=xl/worksheets/_rels/sheet7.xml.rels><?xml version="1.0" encoding="UTF-8" standalone="yes"?>
<Relationships xmlns="http://schemas.openxmlformats.org/package/2006/relationships"><Relationship Id="rId1" Type="http://schemas.openxmlformats.org/officeDocument/2006/relationships/customProperty" Target="../customProperty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DC2943-E28A-431B-8841-6954E4BCD570}">
  <dimension ref="A1:F28"/>
  <sheetViews>
    <sheetView tabSelected="1" topLeftCell="A5" workbookViewId="0">
      <selection activeCell="C9" sqref="C9"/>
    </sheetView>
  </sheetViews>
  <sheetFormatPr defaultColWidth="9" defaultRowHeight="14.5"/>
  <cols>
    <col min="1" max="1" width="9" style="30"/>
    <col min="2" max="2" width="39.1796875" style="30" bestFit="1" customWidth="1"/>
    <col min="3" max="3" width="77.54296875" style="30" bestFit="1" customWidth="1"/>
    <col min="4" max="4" width="9.1796875" style="30" bestFit="1" customWidth="1"/>
    <col min="5" max="5" width="13.7265625" style="30" bestFit="1" customWidth="1"/>
    <col min="6" max="16384" width="9" style="30"/>
  </cols>
  <sheetData>
    <row r="1" spans="1:6" s="31" customFormat="1" ht="18" customHeight="1">
      <c r="D1" s="32"/>
    </row>
    <row r="2" spans="1:6" s="31" customFormat="1" ht="25.5" customHeight="1">
      <c r="D2" s="32"/>
      <c r="F2" s="33"/>
    </row>
    <row r="3" spans="1:6" s="34" customFormat="1" ht="12">
      <c r="A3" s="34" t="s">
        <v>0</v>
      </c>
    </row>
    <row r="4" spans="1:6" s="34" customFormat="1" ht="13.5">
      <c r="B4" s="35" t="s">
        <v>1</v>
      </c>
    </row>
    <row r="5" spans="1:6" s="36" customFormat="1" ht="15.5">
      <c r="B5" s="37" t="s">
        <v>2</v>
      </c>
      <c r="D5" s="38"/>
      <c r="E5" s="38"/>
      <c r="F5" s="38"/>
    </row>
    <row r="7" spans="1:6" ht="25.5">
      <c r="B7" s="39" t="s">
        <v>183</v>
      </c>
    </row>
    <row r="8" spans="1:6">
      <c r="B8" s="42" t="s">
        <v>3</v>
      </c>
    </row>
    <row r="9" spans="1:6">
      <c r="B9" s="41"/>
    </row>
    <row r="10" spans="1:6">
      <c r="B10" s="40" t="s">
        <v>4</v>
      </c>
    </row>
    <row r="11" spans="1:6">
      <c r="B11" s="43" t="s">
        <v>5</v>
      </c>
      <c r="C11" s="43" t="s">
        <v>6</v>
      </c>
      <c r="D11" s="43" t="s">
        <v>7</v>
      </c>
      <c r="E11" s="43" t="s">
        <v>8</v>
      </c>
    </row>
    <row r="12" spans="1:6">
      <c r="B12" s="52" t="s">
        <v>9</v>
      </c>
      <c r="C12" s="45" t="s">
        <v>184</v>
      </c>
      <c r="D12" s="46" t="s">
        <v>10</v>
      </c>
      <c r="E12" s="58">
        <f>MAX(Table1[Date])</f>
        <v>45717</v>
      </c>
    </row>
    <row r="13" spans="1:6">
      <c r="B13" s="52" t="s">
        <v>11</v>
      </c>
      <c r="C13" s="45" t="s">
        <v>12</v>
      </c>
      <c r="D13" s="46" t="s">
        <v>10</v>
      </c>
      <c r="E13" s="58">
        <f>MAX(Table1[Date])</f>
        <v>45717</v>
      </c>
    </row>
    <row r="14" spans="1:6">
      <c r="B14" s="52" t="s">
        <v>13</v>
      </c>
      <c r="C14" s="45" t="s">
        <v>14</v>
      </c>
      <c r="D14" s="46" t="s">
        <v>10</v>
      </c>
      <c r="E14" s="58">
        <f>MAX(Table1[Date])</f>
        <v>45717</v>
      </c>
    </row>
    <row r="15" spans="1:6">
      <c r="B15" s="52" t="s">
        <v>15</v>
      </c>
      <c r="C15" s="45" t="s">
        <v>16</v>
      </c>
      <c r="D15" s="46" t="s">
        <v>10</v>
      </c>
      <c r="E15" s="58">
        <f>MAX(Table1[Date])</f>
        <v>45717</v>
      </c>
    </row>
    <row r="16" spans="1:6">
      <c r="B16" s="44"/>
      <c r="C16" s="45"/>
      <c r="D16" s="46"/>
      <c r="E16" s="47"/>
    </row>
    <row r="17" spans="1:6">
      <c r="B17" s="46" t="s">
        <v>17</v>
      </c>
      <c r="C17" s="57">
        <f>INDEX(Lookup_Misc!$A$24:$B$9991,MATCH(MAX(Table1[Date]),Lookup_Misc!$A$24:$A$9991,0),2)</f>
        <v>45783</v>
      </c>
      <c r="D17" s="46"/>
      <c r="E17" s="47"/>
    </row>
    <row r="18" spans="1:6">
      <c r="B18" s="46" t="s">
        <v>18</v>
      </c>
      <c r="C18" s="57">
        <f>INDEX(Lookup_Misc!$A$24:$B$9991,MATCH(DATE(YEAR(E12),MONTH(E12)+1,DAY(E12)),Lookup_Misc!$A$24:$A$9991,0),2)</f>
        <v>45813</v>
      </c>
      <c r="D18" s="46"/>
      <c r="E18" s="47"/>
    </row>
    <row r="20" spans="1:6">
      <c r="B20" s="46" t="s">
        <v>19</v>
      </c>
      <c r="C20" s="51" t="s">
        <v>20</v>
      </c>
    </row>
    <row r="21" spans="1:6">
      <c r="B21" s="46" t="s">
        <v>21</v>
      </c>
      <c r="C21" s="51" t="s">
        <v>22</v>
      </c>
    </row>
    <row r="22" spans="1:6">
      <c r="C22" s="48" t="s">
        <v>23</v>
      </c>
    </row>
    <row r="23" spans="1:6">
      <c r="C23" s="49" t="s">
        <v>24</v>
      </c>
    </row>
    <row r="24" spans="1:6">
      <c r="B24" s="40" t="s">
        <v>25</v>
      </c>
      <c r="C24" s="50" t="s">
        <v>26</v>
      </c>
    </row>
    <row r="25" spans="1:6">
      <c r="C25" s="49" t="s">
        <v>27</v>
      </c>
    </row>
    <row r="28" spans="1:6" s="53" customFormat="1" ht="82.5" customHeight="1">
      <c r="A28" s="74" t="s">
        <v>207</v>
      </c>
      <c r="B28" s="74"/>
      <c r="C28" s="74"/>
      <c r="D28" s="74"/>
      <c r="E28" s="74"/>
      <c r="F28" s="74"/>
    </row>
  </sheetData>
  <mergeCells count="1">
    <mergeCell ref="A28:F28"/>
  </mergeCells>
  <hyperlinks>
    <hyperlink ref="B4" location="Contents!A27" display="Important legal notice" xr:uid="{9FFD3770-F7ED-40E1-BB99-C5151EFE71FB}"/>
    <hyperlink ref="C24" r:id="rId1" xr:uid="{5BFC542C-DFD8-4414-AC0C-004AEE7C64D4}"/>
    <hyperlink ref="C22" r:id="rId2" xr:uid="{9D0623FA-0A5D-4994-BDE6-0A59EB257A27}"/>
    <hyperlink ref="B12" location="'Dynamic Season View'!A1" display="Dynamic Season View" xr:uid="{894E6E26-15E0-4985-811F-2C3B43EAF703}"/>
    <hyperlink ref="B13" location="'Dynamic Monthly View'!A1" display="Dynamic Monthly View" xr:uid="{937E9B7E-BC24-4609-A35F-179C92EA25EB}"/>
    <hyperlink ref="B14" location="'Dynamic Origin_Destination View'!A1" display="Dynamic Origin_Destination View" xr:uid="{94E3C2B4-6BE5-4EEE-8971-F059B9227D37}"/>
    <hyperlink ref="B15" location="'Nutrient-level Import Balance'!A1" display="Nutrient-Level Import Balance" xr:uid="{232D7AAF-046D-4B68-8C4F-2413836ACA89}"/>
  </hyperlinks>
  <pageMargins left="0.7" right="0.7" top="0.75" bottom="0.75" header="0.3" footer="0.3"/>
  <customProperties>
    <customPr name="GUID" r:id="rId3"/>
  </customProperties>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ECB25-0334-495E-A686-C990546834B3}">
  <dimension ref="A1:J71"/>
  <sheetViews>
    <sheetView workbookViewId="0">
      <selection activeCell="F18" sqref="F18"/>
    </sheetView>
  </sheetViews>
  <sheetFormatPr defaultColWidth="9" defaultRowHeight="14.5"/>
  <cols>
    <col min="1" max="1" width="9" style="4"/>
    <col min="2" max="2" width="18.453125" style="9" bestFit="1" customWidth="1"/>
    <col min="3" max="3" width="13.81640625" style="11" bestFit="1" customWidth="1"/>
    <col min="4" max="4" width="11.26953125" style="12" bestFit="1" customWidth="1"/>
    <col min="5" max="5" width="19.54296875" style="11" bestFit="1" customWidth="1"/>
    <col min="6" max="6" width="15.81640625" style="11" bestFit="1" customWidth="1"/>
    <col min="7" max="7" width="12.54296875" style="11" bestFit="1" customWidth="1"/>
    <col min="8" max="8" width="18.453125" style="13" bestFit="1" customWidth="1"/>
    <col min="9" max="9" width="27.81640625" style="11" bestFit="1" customWidth="1"/>
    <col min="10" max="10" width="28.81640625" style="6" bestFit="1" customWidth="1"/>
    <col min="11" max="16384" width="9" style="4"/>
  </cols>
  <sheetData>
    <row r="1" spans="1:10" s="25" customFormat="1" ht="13.5"/>
    <row r="2" spans="1:10" s="25" customFormat="1" ht="13.5"/>
    <row r="3" spans="1:10" s="25" customFormat="1" ht="13.5"/>
    <row r="4" spans="1:10" ht="19.149999999999999" customHeight="1" thickBot="1">
      <c r="A4" s="26" t="str">
        <f ca="1">"Copyright © "&amp;YEAR(TODAY())&amp;" Argus Media group"</f>
        <v>Copyright © 2025 Argus Media group</v>
      </c>
      <c r="B4" s="4"/>
      <c r="C4" s="4"/>
      <c r="D4" s="4"/>
      <c r="E4" s="4"/>
      <c r="F4" s="4"/>
      <c r="G4" s="4"/>
      <c r="H4" s="4"/>
      <c r="I4" s="4"/>
      <c r="J4" s="4"/>
    </row>
    <row r="5" spans="1:10" ht="15.5" thickTop="1" thickBot="1">
      <c r="B5" s="14" t="s">
        <v>28</v>
      </c>
      <c r="C5" s="15" t="s">
        <v>206</v>
      </c>
      <c r="D5" s="4"/>
      <c r="E5" s="14" t="s">
        <v>29</v>
      </c>
      <c r="F5" s="15" t="str">
        <f>IFERROR(LEFT(C5,4)-1&amp;"/"&amp;RIGHT(C5,4)-1,NA())</f>
        <v>2023/2024</v>
      </c>
      <c r="G5" s="4"/>
      <c r="H5" s="4"/>
      <c r="I5" s="4"/>
      <c r="J5" s="4"/>
    </row>
    <row r="6" spans="1:10" ht="3.75" customHeight="1" thickTop="1" thickBot="1">
      <c r="B6" s="5"/>
      <c r="C6" s="4"/>
      <c r="D6" s="4"/>
      <c r="E6" s="5"/>
      <c r="F6" s="4"/>
      <c r="G6" s="4"/>
      <c r="H6" s="4"/>
      <c r="I6" s="4"/>
      <c r="J6" s="4"/>
    </row>
    <row r="7" spans="1:10" ht="15.5" thickTop="1" thickBot="1">
      <c r="B7" s="14" t="s">
        <v>30</v>
      </c>
      <c r="C7" s="15" t="s">
        <v>185</v>
      </c>
      <c r="D7" s="4"/>
      <c r="E7" s="14" t="s">
        <v>31</v>
      </c>
      <c r="F7" s="20">
        <f>IFERROR(SUMIFS(Table1[Tonnage],Table1[Season],$F$5,Table1[Product],$C$7,Table1[Flow],$C$9),NA())</f>
        <v>420084</v>
      </c>
      <c r="G7" s="4"/>
      <c r="H7" s="4"/>
      <c r="I7" s="4"/>
      <c r="J7" s="4"/>
    </row>
    <row r="8" spans="1:10" ht="3.75" customHeight="1" thickTop="1" thickBot="1">
      <c r="B8" s="5"/>
      <c r="C8" s="5"/>
      <c r="D8" s="4"/>
      <c r="E8" s="4"/>
      <c r="F8" s="4"/>
      <c r="G8" s="4"/>
      <c r="H8" s="4"/>
      <c r="I8" s="4"/>
      <c r="J8" s="4"/>
    </row>
    <row r="9" spans="1:10" ht="15.5" thickTop="1" thickBot="1">
      <c r="B9" s="14" t="s">
        <v>32</v>
      </c>
      <c r="C9" s="15" t="s">
        <v>123</v>
      </c>
      <c r="D9" s="4"/>
      <c r="E9" s="4"/>
      <c r="F9" s="4"/>
      <c r="G9" s="4"/>
      <c r="H9" s="4"/>
      <c r="I9" s="4"/>
      <c r="J9" s="4"/>
    </row>
    <row r="10" spans="1:10" ht="3.75" customHeight="1" thickTop="1" thickBot="1">
      <c r="B10" s="5"/>
      <c r="C10" s="5"/>
      <c r="D10" s="4"/>
      <c r="E10" s="4"/>
      <c r="F10" s="4"/>
      <c r="G10" s="4"/>
      <c r="H10" s="4"/>
      <c r="I10" s="4"/>
      <c r="J10" s="4"/>
    </row>
    <row r="11" spans="1:10" ht="15.5" thickTop="1" thickBot="1">
      <c r="B11" s="14" t="s">
        <v>34</v>
      </c>
      <c r="C11" s="20">
        <f>IFERROR(SUMIFS(Table1[Tonnage],Table1[Season],$C$5,Table1[Product],$C$7,Table1[Flow],$C$9),NA())</f>
        <v>241609</v>
      </c>
      <c r="D11" s="4"/>
      <c r="E11" s="4"/>
      <c r="F11" s="4"/>
      <c r="G11" s="4"/>
      <c r="H11" s="4"/>
      <c r="I11" s="4"/>
      <c r="J11" s="4"/>
    </row>
    <row r="12" spans="1:10" ht="15" thickTop="1">
      <c r="B12" s="4"/>
      <c r="C12" s="5"/>
      <c r="D12" s="4"/>
      <c r="E12" s="4"/>
      <c r="F12" s="4"/>
      <c r="G12" s="4"/>
      <c r="H12" s="4"/>
      <c r="I12" s="4"/>
      <c r="J12" s="4"/>
    </row>
    <row r="13" spans="1:10" ht="15" thickBot="1">
      <c r="B13" s="8" t="s">
        <v>35</v>
      </c>
      <c r="C13" s="10" t="s">
        <v>36</v>
      </c>
      <c r="D13" s="10" t="s">
        <v>37</v>
      </c>
      <c r="E13" s="10" t="s">
        <v>38</v>
      </c>
      <c r="F13" s="10" t="s">
        <v>39</v>
      </c>
      <c r="G13" s="10" t="s">
        <v>40</v>
      </c>
      <c r="H13" s="10" t="s">
        <v>41</v>
      </c>
      <c r="I13" s="10" t="s">
        <v>42</v>
      </c>
      <c r="J13" s="7" t="s">
        <v>43</v>
      </c>
    </row>
    <row r="14" spans="1:10" ht="15" thickTop="1">
      <c r="B14" s="9" t="str" cm="1">
        <f t="array" ref="B14:J71">IFERROR(_xlfn._xlws.SORT(_xlfn._xlws.FILTER(Raw_data!$A$6:$I$1048576,($C$5=Raw_data!$F$6:$F$1048576)*($C$7=Raw_data!$A$6:$A$1048576)*($C$9=Raw_data!$B$6:$B$1048576),"No data available"),,1),"Review formula")</f>
        <v>DAP</v>
      </c>
      <c r="C14" s="11" t="str">
        <v>export</v>
      </c>
      <c r="D14" s="12">
        <v>45474</v>
      </c>
      <c r="E14" s="11">
        <v>2024</v>
      </c>
      <c r="F14" s="11">
        <v>2025</v>
      </c>
      <c r="G14" s="11" t="str">
        <v>2024/2025</v>
      </c>
      <c r="H14" s="13">
        <v>19089</v>
      </c>
      <c r="I14" s="11" t="str">
        <v>Peru</v>
      </c>
      <c r="J14" s="6">
        <v>8780.94</v>
      </c>
    </row>
    <row r="15" spans="1:10">
      <c r="B15" s="9" t="str">
        <v>DAP</v>
      </c>
      <c r="C15" s="11" t="str">
        <v>export</v>
      </c>
      <c r="D15" s="12">
        <v>45474</v>
      </c>
      <c r="E15" s="11">
        <v>2024</v>
      </c>
      <c r="F15" s="11">
        <v>2025</v>
      </c>
      <c r="G15" s="11" t="str">
        <v>2024/2025</v>
      </c>
      <c r="H15" s="13">
        <v>4433</v>
      </c>
      <c r="I15" s="11" t="str">
        <v>Colombia</v>
      </c>
      <c r="J15" s="6">
        <v>2039.18</v>
      </c>
    </row>
    <row r="16" spans="1:10">
      <c r="B16" s="9" t="str">
        <v>DAP</v>
      </c>
      <c r="C16" s="11" t="str">
        <v>export</v>
      </c>
      <c r="D16" s="12">
        <v>45474</v>
      </c>
      <c r="E16" s="11">
        <v>2024</v>
      </c>
      <c r="F16" s="11">
        <v>2025</v>
      </c>
      <c r="G16" s="11" t="str">
        <v>2024/2025</v>
      </c>
      <c r="H16" s="13">
        <v>79</v>
      </c>
      <c r="I16" s="11" t="str">
        <v>Canada</v>
      </c>
      <c r="J16" s="6">
        <v>36.340000000000003</v>
      </c>
    </row>
    <row r="17" spans="2:10">
      <c r="B17" s="9" t="str">
        <v>DAP</v>
      </c>
      <c r="C17" s="11" t="str">
        <v>export</v>
      </c>
      <c r="D17" s="12">
        <v>45474</v>
      </c>
      <c r="E17" s="11">
        <v>2024</v>
      </c>
      <c r="F17" s="11">
        <v>2025</v>
      </c>
      <c r="G17" s="11" t="str">
        <v>2024/2025</v>
      </c>
      <c r="H17" s="13">
        <v>5998</v>
      </c>
      <c r="I17" s="11" t="str">
        <v>Argentina</v>
      </c>
      <c r="J17" s="6">
        <v>2759.08</v>
      </c>
    </row>
    <row r="18" spans="2:10">
      <c r="B18" s="9" t="str">
        <v>DAP</v>
      </c>
      <c r="C18" s="11" t="str">
        <v>export</v>
      </c>
      <c r="D18" s="12">
        <v>45474</v>
      </c>
      <c r="E18" s="11">
        <v>2024</v>
      </c>
      <c r="F18" s="11">
        <v>2025</v>
      </c>
      <c r="G18" s="11" t="str">
        <v>2024/2025</v>
      </c>
      <c r="H18" s="13">
        <v>5230</v>
      </c>
      <c r="I18" s="11" t="str">
        <v>Honduras</v>
      </c>
      <c r="J18" s="6">
        <v>2405.8000000000002</v>
      </c>
    </row>
    <row r="19" spans="2:10">
      <c r="B19" s="9" t="str">
        <v>DAP</v>
      </c>
      <c r="C19" s="11" t="str">
        <v>export</v>
      </c>
      <c r="D19" s="12">
        <v>45474</v>
      </c>
      <c r="E19" s="11">
        <v>2024</v>
      </c>
      <c r="F19" s="11">
        <v>2025</v>
      </c>
      <c r="G19" s="11" t="str">
        <v>2024/2025</v>
      </c>
      <c r="H19" s="13">
        <v>1446</v>
      </c>
      <c r="I19" s="11" t="str">
        <v>Dominican Republic</v>
      </c>
      <c r="J19" s="6">
        <v>665.16000000000008</v>
      </c>
    </row>
    <row r="20" spans="2:10">
      <c r="B20" s="9" t="str">
        <v>DAP</v>
      </c>
      <c r="C20" s="11" t="str">
        <v>export</v>
      </c>
      <c r="D20" s="12">
        <v>45474</v>
      </c>
      <c r="E20" s="11">
        <v>2024</v>
      </c>
      <c r="F20" s="11">
        <v>2025</v>
      </c>
      <c r="G20" s="11" t="str">
        <v>2024/2025</v>
      </c>
      <c r="H20" s="13">
        <v>50</v>
      </c>
      <c r="I20" s="11" t="str">
        <v>Saint Lucia</v>
      </c>
      <c r="J20" s="6">
        <v>23</v>
      </c>
    </row>
    <row r="21" spans="2:10">
      <c r="B21" s="9" t="str">
        <v>DAP</v>
      </c>
      <c r="C21" s="11" t="str">
        <v>export</v>
      </c>
      <c r="D21" s="12">
        <v>45474</v>
      </c>
      <c r="E21" s="11">
        <v>2024</v>
      </c>
      <c r="F21" s="11">
        <v>2025</v>
      </c>
      <c r="G21" s="11" t="str">
        <v>2024/2025</v>
      </c>
      <c r="H21" s="13">
        <v>1500</v>
      </c>
      <c r="I21" s="11" t="str">
        <v>Jamaica</v>
      </c>
      <c r="J21" s="6">
        <v>690</v>
      </c>
    </row>
    <row r="22" spans="2:10">
      <c r="B22" s="9" t="str">
        <v>DAP</v>
      </c>
      <c r="C22" s="11" t="str">
        <v>export</v>
      </c>
      <c r="D22" s="12">
        <v>45505</v>
      </c>
      <c r="E22" s="11">
        <v>2024</v>
      </c>
      <c r="F22" s="11">
        <v>2025</v>
      </c>
      <c r="G22" s="11" t="str">
        <v>2024/2025</v>
      </c>
      <c r="H22" s="13">
        <v>2000</v>
      </c>
      <c r="I22" s="11" t="str">
        <v>Belize</v>
      </c>
      <c r="J22" s="6">
        <v>920</v>
      </c>
    </row>
    <row r="23" spans="2:10">
      <c r="B23" s="9" t="str">
        <v>DAP</v>
      </c>
      <c r="C23" s="11" t="str">
        <v>export</v>
      </c>
      <c r="D23" s="12">
        <v>45505</v>
      </c>
      <c r="E23" s="11">
        <v>2024</v>
      </c>
      <c r="F23" s="11">
        <v>2025</v>
      </c>
      <c r="G23" s="11" t="str">
        <v>2024/2025</v>
      </c>
      <c r="H23" s="13">
        <v>2801</v>
      </c>
      <c r="I23" s="11" t="str">
        <v>Honduras</v>
      </c>
      <c r="J23" s="6">
        <v>1288.46</v>
      </c>
    </row>
    <row r="24" spans="2:10">
      <c r="B24" s="9" t="str">
        <v>DAP</v>
      </c>
      <c r="C24" s="11" t="str">
        <v>export</v>
      </c>
      <c r="D24" s="12">
        <v>45505</v>
      </c>
      <c r="E24" s="11">
        <v>2024</v>
      </c>
      <c r="F24" s="11">
        <v>2025</v>
      </c>
      <c r="G24" s="11" t="str">
        <v>2024/2025</v>
      </c>
      <c r="H24" s="13">
        <v>2801</v>
      </c>
      <c r="I24" s="11" t="str">
        <v>Dominican Republic</v>
      </c>
      <c r="J24" s="6">
        <v>1288.46</v>
      </c>
    </row>
    <row r="25" spans="2:10">
      <c r="B25" s="9" t="str">
        <v>DAP</v>
      </c>
      <c r="C25" s="11" t="str">
        <v>export</v>
      </c>
      <c r="D25" s="12">
        <v>45505</v>
      </c>
      <c r="E25" s="11">
        <v>2024</v>
      </c>
      <c r="F25" s="11">
        <v>2025</v>
      </c>
      <c r="G25" s="11" t="str">
        <v>2024/2025</v>
      </c>
      <c r="H25" s="13">
        <v>5499</v>
      </c>
      <c r="I25" s="11" t="str">
        <v>Colombia</v>
      </c>
      <c r="J25" s="6">
        <v>2529.54</v>
      </c>
    </row>
    <row r="26" spans="2:10">
      <c r="B26" s="9" t="str">
        <v>DAP</v>
      </c>
      <c r="C26" s="11" t="str">
        <v>export</v>
      </c>
      <c r="D26" s="12">
        <v>45505</v>
      </c>
      <c r="E26" s="11">
        <v>2024</v>
      </c>
      <c r="F26" s="11">
        <v>2025</v>
      </c>
      <c r="G26" s="11" t="str">
        <v>2024/2025</v>
      </c>
      <c r="H26" s="13">
        <v>196</v>
      </c>
      <c r="I26" s="11" t="str">
        <v>Canada</v>
      </c>
      <c r="J26" s="6">
        <v>90.160000000000011</v>
      </c>
    </row>
    <row r="27" spans="2:10">
      <c r="B27" s="9" t="str">
        <v>DAP</v>
      </c>
      <c r="C27" s="11" t="str">
        <v>export</v>
      </c>
      <c r="D27" s="12">
        <v>45505</v>
      </c>
      <c r="E27" s="11">
        <v>2024</v>
      </c>
      <c r="F27" s="11">
        <v>2025</v>
      </c>
      <c r="G27" s="11" t="str">
        <v>2024/2025</v>
      </c>
      <c r="H27" s="13">
        <v>33</v>
      </c>
      <c r="I27" s="11" t="str">
        <v>Mexico</v>
      </c>
      <c r="J27" s="6">
        <v>15.180000000000001</v>
      </c>
    </row>
    <row r="28" spans="2:10">
      <c r="B28" s="9" t="str">
        <v>DAP</v>
      </c>
      <c r="C28" s="11" t="str">
        <v>export</v>
      </c>
      <c r="D28" s="12">
        <v>45536</v>
      </c>
      <c r="E28" s="11">
        <v>2024</v>
      </c>
      <c r="F28" s="11">
        <v>2025</v>
      </c>
      <c r="G28" s="11" t="str">
        <v>2024/2025</v>
      </c>
      <c r="H28" s="13">
        <v>11</v>
      </c>
      <c r="I28" s="11" t="str">
        <v>Argentina</v>
      </c>
      <c r="J28" s="6">
        <v>5.0600000000000005</v>
      </c>
    </row>
    <row r="29" spans="2:10">
      <c r="B29" s="9" t="str">
        <v>DAP</v>
      </c>
      <c r="C29" s="11" t="str">
        <v>export</v>
      </c>
      <c r="D29" s="12">
        <v>45536</v>
      </c>
      <c r="E29" s="11">
        <v>2024</v>
      </c>
      <c r="F29" s="11">
        <v>2025</v>
      </c>
      <c r="G29" s="11" t="str">
        <v>2024/2025</v>
      </c>
      <c r="H29" s="13">
        <v>10000</v>
      </c>
      <c r="I29" s="11" t="str">
        <v>Brazil</v>
      </c>
      <c r="J29" s="6">
        <v>4600</v>
      </c>
    </row>
    <row r="30" spans="2:10">
      <c r="B30" s="9" t="str">
        <v>DAP</v>
      </c>
      <c r="C30" s="11" t="str">
        <v>export</v>
      </c>
      <c r="D30" s="12">
        <v>45536</v>
      </c>
      <c r="E30" s="11">
        <v>2024</v>
      </c>
      <c r="F30" s="11">
        <v>2025</v>
      </c>
      <c r="G30" s="11" t="str">
        <v>2024/2025</v>
      </c>
      <c r="H30" s="13">
        <v>77</v>
      </c>
      <c r="I30" s="11" t="str">
        <v>Chile</v>
      </c>
      <c r="J30" s="6">
        <v>35.42</v>
      </c>
    </row>
    <row r="31" spans="2:10">
      <c r="B31" s="9" t="str">
        <v>DAP</v>
      </c>
      <c r="C31" s="11" t="str">
        <v>export</v>
      </c>
      <c r="D31" s="12">
        <v>45536</v>
      </c>
      <c r="E31" s="11">
        <v>2024</v>
      </c>
      <c r="F31" s="11">
        <v>2025</v>
      </c>
      <c r="G31" s="11" t="str">
        <v>2024/2025</v>
      </c>
      <c r="H31" s="13">
        <v>2</v>
      </c>
      <c r="I31" s="11" t="str">
        <v>Antigua and Barbuda</v>
      </c>
      <c r="J31" s="6">
        <v>0.92</v>
      </c>
    </row>
    <row r="32" spans="2:10">
      <c r="B32" s="9" t="str">
        <v>DAP</v>
      </c>
      <c r="C32" s="11" t="str">
        <v>export</v>
      </c>
      <c r="D32" s="12">
        <v>45536</v>
      </c>
      <c r="E32" s="11">
        <v>2024</v>
      </c>
      <c r="F32" s="11">
        <v>2025</v>
      </c>
      <c r="G32" s="11" t="str">
        <v>2024/2025</v>
      </c>
      <c r="H32" s="13">
        <v>5396</v>
      </c>
      <c r="I32" s="11" t="str">
        <v>Colombia</v>
      </c>
      <c r="J32" s="6">
        <v>2482.1600000000003</v>
      </c>
    </row>
    <row r="33" spans="2:10">
      <c r="B33" s="9" t="str">
        <v>DAP</v>
      </c>
      <c r="C33" s="11" t="str">
        <v>export</v>
      </c>
      <c r="D33" s="12">
        <v>45536</v>
      </c>
      <c r="E33" s="11">
        <v>2024</v>
      </c>
      <c r="F33" s="11">
        <v>2025</v>
      </c>
      <c r="G33" s="11" t="str">
        <v>2024/2025</v>
      </c>
      <c r="H33" s="13">
        <v>113</v>
      </c>
      <c r="I33" s="11" t="str">
        <v>Canada</v>
      </c>
      <c r="J33" s="6">
        <v>51.980000000000004</v>
      </c>
    </row>
    <row r="34" spans="2:10">
      <c r="B34" s="9" t="str">
        <v>DAP</v>
      </c>
      <c r="C34" s="11" t="str">
        <v>export</v>
      </c>
      <c r="D34" s="12">
        <v>45566</v>
      </c>
      <c r="E34" s="11">
        <v>2024</v>
      </c>
      <c r="F34" s="11">
        <v>2025</v>
      </c>
      <c r="G34" s="11" t="str">
        <v>2024/2025</v>
      </c>
      <c r="H34" s="13">
        <v>2309</v>
      </c>
      <c r="I34" s="11" t="str">
        <v>Colombia</v>
      </c>
      <c r="J34" s="6">
        <v>1062.1400000000001</v>
      </c>
    </row>
    <row r="35" spans="2:10">
      <c r="B35" s="9" t="str">
        <v>DAP</v>
      </c>
      <c r="C35" s="11" t="str">
        <v>export</v>
      </c>
      <c r="D35" s="12">
        <v>45566</v>
      </c>
      <c r="E35" s="11">
        <v>2024</v>
      </c>
      <c r="F35" s="11">
        <v>2025</v>
      </c>
      <c r="G35" s="11" t="str">
        <v>2024/2025</v>
      </c>
      <c r="H35" s="13">
        <v>907</v>
      </c>
      <c r="I35" s="11" t="str">
        <v>Indonesia</v>
      </c>
      <c r="J35" s="6">
        <v>417.22</v>
      </c>
    </row>
    <row r="36" spans="2:10">
      <c r="B36" s="9" t="str">
        <v>DAP</v>
      </c>
      <c r="C36" s="11" t="str">
        <v>export</v>
      </c>
      <c r="D36" s="12">
        <v>45566</v>
      </c>
      <c r="E36" s="11">
        <v>2024</v>
      </c>
      <c r="F36" s="11">
        <v>2025</v>
      </c>
      <c r="G36" s="11" t="str">
        <v>2024/2025</v>
      </c>
      <c r="H36" s="13">
        <v>6804</v>
      </c>
      <c r="I36" s="11" t="str">
        <v>Canada</v>
      </c>
      <c r="J36" s="6">
        <v>3129.84</v>
      </c>
    </row>
    <row r="37" spans="2:10">
      <c r="B37" s="9" t="str">
        <v>DAP</v>
      </c>
      <c r="C37" s="11" t="str">
        <v>export</v>
      </c>
      <c r="D37" s="12">
        <v>45597</v>
      </c>
      <c r="E37" s="11">
        <v>2024</v>
      </c>
      <c r="F37" s="11">
        <v>2025</v>
      </c>
      <c r="G37" s="11" t="str">
        <v>2024/2025</v>
      </c>
      <c r="H37" s="13">
        <v>5000</v>
      </c>
      <c r="I37" s="11" t="str">
        <v>Uruguay</v>
      </c>
      <c r="J37" s="6">
        <v>2300</v>
      </c>
    </row>
    <row r="38" spans="2:10">
      <c r="B38" s="9" t="str">
        <v>DAP</v>
      </c>
      <c r="C38" s="11" t="str">
        <v>export</v>
      </c>
      <c r="D38" s="12">
        <v>45597</v>
      </c>
      <c r="E38" s="11">
        <v>2024</v>
      </c>
      <c r="F38" s="11">
        <v>2025</v>
      </c>
      <c r="G38" s="11" t="str">
        <v>2024/2025</v>
      </c>
      <c r="H38" s="13">
        <v>164</v>
      </c>
      <c r="I38" s="11" t="str">
        <v>Trinidad and Tobago</v>
      </c>
      <c r="J38" s="6">
        <v>75.44</v>
      </c>
    </row>
    <row r="39" spans="2:10">
      <c r="B39" s="9" t="str">
        <v>DAP</v>
      </c>
      <c r="C39" s="11" t="str">
        <v>export</v>
      </c>
      <c r="D39" s="12">
        <v>45597</v>
      </c>
      <c r="E39" s="11">
        <v>2024</v>
      </c>
      <c r="F39" s="11">
        <v>2025</v>
      </c>
      <c r="G39" s="11" t="str">
        <v>2024/2025</v>
      </c>
      <c r="H39" s="13">
        <v>5463</v>
      </c>
      <c r="I39" s="11" t="str">
        <v>Dominican Republic</v>
      </c>
      <c r="J39" s="6">
        <v>2512.98</v>
      </c>
    </row>
    <row r="40" spans="2:10">
      <c r="B40" s="9" t="str">
        <v>DAP</v>
      </c>
      <c r="C40" s="11" t="str">
        <v>export</v>
      </c>
      <c r="D40" s="12">
        <v>45597</v>
      </c>
      <c r="E40" s="11">
        <v>2024</v>
      </c>
      <c r="F40" s="11">
        <v>2025</v>
      </c>
      <c r="G40" s="11" t="str">
        <v>2024/2025</v>
      </c>
      <c r="H40" s="13">
        <v>3000</v>
      </c>
      <c r="I40" s="11" t="str">
        <v>Brazil</v>
      </c>
      <c r="J40" s="6">
        <v>1380</v>
      </c>
    </row>
    <row r="41" spans="2:10">
      <c r="B41" s="9" t="str">
        <v>DAP</v>
      </c>
      <c r="C41" s="11" t="str">
        <v>export</v>
      </c>
      <c r="D41" s="12">
        <v>45597</v>
      </c>
      <c r="E41" s="11">
        <v>2024</v>
      </c>
      <c r="F41" s="11">
        <v>2025</v>
      </c>
      <c r="G41" s="11" t="str">
        <v>2024/2025</v>
      </c>
      <c r="H41" s="13">
        <v>1700</v>
      </c>
      <c r="I41" s="11" t="str">
        <v>Jamaica</v>
      </c>
      <c r="J41" s="6">
        <v>782</v>
      </c>
    </row>
    <row r="42" spans="2:10">
      <c r="B42" s="9" t="str">
        <v>DAP</v>
      </c>
      <c r="C42" s="11" t="str">
        <v>export</v>
      </c>
      <c r="D42" s="12">
        <v>45597</v>
      </c>
      <c r="E42" s="11">
        <v>2024</v>
      </c>
      <c r="F42" s="11">
        <v>2025</v>
      </c>
      <c r="G42" s="11" t="str">
        <v>2024/2025</v>
      </c>
      <c r="H42" s="13">
        <v>64</v>
      </c>
      <c r="I42" s="11" t="str">
        <v>Mexico</v>
      </c>
      <c r="J42" s="6">
        <v>29.44</v>
      </c>
    </row>
    <row r="43" spans="2:10">
      <c r="B43" s="9" t="str">
        <v>DAP</v>
      </c>
      <c r="C43" s="11" t="str">
        <v>export</v>
      </c>
      <c r="D43" s="12">
        <v>45597</v>
      </c>
      <c r="E43" s="11">
        <v>2024</v>
      </c>
      <c r="F43" s="11">
        <v>2025</v>
      </c>
      <c r="G43" s="11" t="str">
        <v>2024/2025</v>
      </c>
      <c r="H43" s="13">
        <v>2500</v>
      </c>
      <c r="I43" s="11" t="str">
        <v>Honduras</v>
      </c>
      <c r="J43" s="6">
        <v>1150</v>
      </c>
    </row>
    <row r="44" spans="2:10">
      <c r="B44" s="9" t="str">
        <v>DAP</v>
      </c>
      <c r="C44" s="11" t="str">
        <v>export</v>
      </c>
      <c r="D44" s="12">
        <v>45597</v>
      </c>
      <c r="E44" s="11">
        <v>2024</v>
      </c>
      <c r="F44" s="11">
        <v>2025</v>
      </c>
      <c r="G44" s="11" t="str">
        <v>2024/2025</v>
      </c>
      <c r="H44" s="13">
        <v>1</v>
      </c>
      <c r="I44" s="11" t="str">
        <v>Italy</v>
      </c>
      <c r="J44" s="6">
        <v>0.46</v>
      </c>
    </row>
    <row r="45" spans="2:10">
      <c r="B45" s="9" t="str">
        <v>DAP</v>
      </c>
      <c r="C45" s="11" t="str">
        <v>export</v>
      </c>
      <c r="D45" s="12">
        <v>45597</v>
      </c>
      <c r="E45" s="11">
        <v>2024</v>
      </c>
      <c r="F45" s="11">
        <v>2025</v>
      </c>
      <c r="G45" s="11" t="str">
        <v>2024/2025</v>
      </c>
      <c r="H45" s="13">
        <v>25669</v>
      </c>
      <c r="I45" s="11" t="str">
        <v>Canada</v>
      </c>
      <c r="J45" s="6">
        <v>11807.74</v>
      </c>
    </row>
    <row r="46" spans="2:10">
      <c r="B46" s="9" t="str">
        <v>DAP</v>
      </c>
      <c r="C46" s="11" t="str">
        <v>export</v>
      </c>
      <c r="D46" s="12">
        <v>45597</v>
      </c>
      <c r="E46" s="11">
        <v>2024</v>
      </c>
      <c r="F46" s="11">
        <v>2025</v>
      </c>
      <c r="G46" s="11" t="str">
        <v>2024/2025</v>
      </c>
      <c r="H46" s="13">
        <v>3291</v>
      </c>
      <c r="I46" s="11" t="str">
        <v>Colombia</v>
      </c>
      <c r="J46" s="6">
        <v>1513.8600000000001</v>
      </c>
    </row>
    <row r="47" spans="2:10">
      <c r="B47" s="9" t="str">
        <v>DAP</v>
      </c>
      <c r="C47" s="11" t="str">
        <v>export</v>
      </c>
      <c r="D47" s="12">
        <v>45627</v>
      </c>
      <c r="E47" s="11">
        <v>2024</v>
      </c>
      <c r="F47" s="11">
        <v>2025</v>
      </c>
      <c r="G47" s="11" t="str">
        <v>2024/2025</v>
      </c>
      <c r="H47" s="13">
        <v>15689</v>
      </c>
      <c r="I47" s="11" t="str">
        <v>Canada</v>
      </c>
      <c r="J47" s="6">
        <v>7216.9400000000005</v>
      </c>
    </row>
    <row r="48" spans="2:10">
      <c r="B48" s="9" t="str">
        <v>DAP</v>
      </c>
      <c r="C48" s="11" t="str">
        <v>export</v>
      </c>
      <c r="D48" s="12">
        <v>45627</v>
      </c>
      <c r="E48" s="11">
        <v>2024</v>
      </c>
      <c r="F48" s="11">
        <v>2025</v>
      </c>
      <c r="G48" s="11" t="str">
        <v>2024/2025</v>
      </c>
      <c r="H48" s="13">
        <v>10009</v>
      </c>
      <c r="I48" s="11" t="str">
        <v>Colombia</v>
      </c>
      <c r="J48" s="6">
        <v>4604.1400000000003</v>
      </c>
    </row>
    <row r="49" spans="2:10">
      <c r="B49" s="9" t="str">
        <v>DAP</v>
      </c>
      <c r="C49" s="11" t="str">
        <v>export</v>
      </c>
      <c r="D49" s="12">
        <v>45627</v>
      </c>
      <c r="E49" s="11">
        <v>2024</v>
      </c>
      <c r="F49" s="11">
        <v>2025</v>
      </c>
      <c r="G49" s="11" t="str">
        <v>2024/2025</v>
      </c>
      <c r="H49" s="13">
        <v>182</v>
      </c>
      <c r="I49" s="11" t="str">
        <v>Spain</v>
      </c>
      <c r="J49" s="6">
        <v>83.72</v>
      </c>
    </row>
    <row r="50" spans="2:10">
      <c r="B50" s="9" t="str">
        <v>DAP</v>
      </c>
      <c r="C50" s="11" t="str">
        <v>export</v>
      </c>
      <c r="D50" s="12">
        <v>45627</v>
      </c>
      <c r="E50" s="11">
        <v>2024</v>
      </c>
      <c r="F50" s="11">
        <v>2025</v>
      </c>
      <c r="G50" s="11" t="str">
        <v>2024/2025</v>
      </c>
      <c r="H50" s="13">
        <v>2750</v>
      </c>
      <c r="I50" s="11" t="str">
        <v>Belize</v>
      </c>
      <c r="J50" s="6">
        <v>1265</v>
      </c>
    </row>
    <row r="51" spans="2:10">
      <c r="B51" s="9" t="str">
        <v>DAP</v>
      </c>
      <c r="C51" s="11" t="str">
        <v>export</v>
      </c>
      <c r="D51" s="12">
        <v>45627</v>
      </c>
      <c r="E51" s="11">
        <v>2024</v>
      </c>
      <c r="F51" s="11">
        <v>2025</v>
      </c>
      <c r="G51" s="11" t="str">
        <v>2024/2025</v>
      </c>
      <c r="H51" s="13">
        <v>1</v>
      </c>
      <c r="I51" s="11" t="str">
        <v>Thailand</v>
      </c>
      <c r="J51" s="6">
        <v>0.46</v>
      </c>
    </row>
    <row r="52" spans="2:10">
      <c r="B52" s="9" t="str">
        <v>DAP</v>
      </c>
      <c r="C52" s="11" t="str">
        <v>export</v>
      </c>
      <c r="D52" s="12">
        <v>45627</v>
      </c>
      <c r="E52" s="11">
        <v>2024</v>
      </c>
      <c r="F52" s="11">
        <v>2025</v>
      </c>
      <c r="G52" s="11" t="str">
        <v>2024/2025</v>
      </c>
      <c r="H52" s="13">
        <v>9354</v>
      </c>
      <c r="I52" s="11" t="str">
        <v>Peru</v>
      </c>
      <c r="J52" s="6">
        <v>4302.84</v>
      </c>
    </row>
    <row r="53" spans="2:10">
      <c r="B53" s="9" t="str">
        <v>DAP</v>
      </c>
      <c r="C53" s="11" t="str">
        <v>export</v>
      </c>
      <c r="D53" s="12">
        <v>45627</v>
      </c>
      <c r="E53" s="11">
        <v>2024</v>
      </c>
      <c r="F53" s="11">
        <v>2025</v>
      </c>
      <c r="G53" s="11" t="str">
        <v>2024/2025</v>
      </c>
      <c r="H53" s="13">
        <v>8501</v>
      </c>
      <c r="I53" s="11" t="str">
        <v>Brazil</v>
      </c>
      <c r="J53" s="6">
        <v>3910.46</v>
      </c>
    </row>
    <row r="54" spans="2:10">
      <c r="B54" s="9" t="str">
        <v>DAP</v>
      </c>
      <c r="C54" s="11" t="str">
        <v>export</v>
      </c>
      <c r="D54" s="12">
        <v>45658</v>
      </c>
      <c r="E54" s="11">
        <v>2024</v>
      </c>
      <c r="F54" s="11">
        <v>2025</v>
      </c>
      <c r="G54" s="11" t="str">
        <v>2024/2025</v>
      </c>
      <c r="H54" s="13">
        <v>14206</v>
      </c>
      <c r="I54" s="11" t="str">
        <v>Canada</v>
      </c>
      <c r="J54" s="6">
        <v>6534.76</v>
      </c>
    </row>
    <row r="55" spans="2:10">
      <c r="B55" s="9" t="str">
        <v>DAP</v>
      </c>
      <c r="C55" s="11" t="str">
        <v>export</v>
      </c>
      <c r="D55" s="12">
        <v>45658</v>
      </c>
      <c r="E55" s="11">
        <v>2024</v>
      </c>
      <c r="F55" s="11">
        <v>2025</v>
      </c>
      <c r="G55" s="11" t="str">
        <v>2024/2025</v>
      </c>
      <c r="H55" s="13">
        <v>174</v>
      </c>
      <c r="I55" s="11" t="str">
        <v>Trinidad and Tobago</v>
      </c>
      <c r="J55" s="6">
        <v>80.040000000000006</v>
      </c>
    </row>
    <row r="56" spans="2:10">
      <c r="B56" s="9" t="str">
        <v>DAP</v>
      </c>
      <c r="C56" s="11" t="str">
        <v>export</v>
      </c>
      <c r="D56" s="12">
        <v>45658</v>
      </c>
      <c r="E56" s="11">
        <v>2024</v>
      </c>
      <c r="F56" s="11">
        <v>2025</v>
      </c>
      <c r="G56" s="11" t="str">
        <v>2024/2025</v>
      </c>
      <c r="H56" s="13">
        <v>206</v>
      </c>
      <c r="I56" s="11" t="str">
        <v>Saint Lucia</v>
      </c>
      <c r="J56" s="6">
        <v>94.76</v>
      </c>
    </row>
    <row r="57" spans="2:10">
      <c r="B57" s="9" t="str">
        <v>DAP</v>
      </c>
      <c r="C57" s="11" t="str">
        <v>export</v>
      </c>
      <c r="D57" s="12">
        <v>45658</v>
      </c>
      <c r="E57" s="11">
        <v>2024</v>
      </c>
      <c r="F57" s="11">
        <v>2025</v>
      </c>
      <c r="G57" s="11" t="str">
        <v>2024/2025</v>
      </c>
      <c r="H57" s="13">
        <v>3500</v>
      </c>
      <c r="I57" s="11" t="str">
        <v>Brazil</v>
      </c>
      <c r="J57" s="6">
        <v>1610</v>
      </c>
    </row>
    <row r="58" spans="2:10">
      <c r="B58" s="9" t="str">
        <v>DAP</v>
      </c>
      <c r="C58" s="11" t="str">
        <v>export</v>
      </c>
      <c r="D58" s="12">
        <v>45689</v>
      </c>
      <c r="E58" s="11">
        <v>2024</v>
      </c>
      <c r="F58" s="11">
        <v>2025</v>
      </c>
      <c r="G58" s="11" t="str">
        <v>2024/2025</v>
      </c>
      <c r="H58" s="13">
        <v>4000</v>
      </c>
      <c r="I58" s="11" t="str">
        <v>Argentina</v>
      </c>
      <c r="J58" s="6">
        <v>1840</v>
      </c>
    </row>
    <row r="59" spans="2:10">
      <c r="B59" s="9" t="str">
        <v>DAP</v>
      </c>
      <c r="C59" s="11" t="str">
        <v>export</v>
      </c>
      <c r="D59" s="12">
        <v>45689</v>
      </c>
      <c r="E59" s="11">
        <v>2024</v>
      </c>
      <c r="F59" s="11">
        <v>2025</v>
      </c>
      <c r="G59" s="11" t="str">
        <v>2024/2025</v>
      </c>
      <c r="H59" s="13">
        <v>4950</v>
      </c>
      <c r="I59" s="11" t="str">
        <v>Colombia</v>
      </c>
      <c r="J59" s="6">
        <v>2277</v>
      </c>
    </row>
    <row r="60" spans="2:10">
      <c r="B60" s="9" t="str">
        <v>DAP</v>
      </c>
      <c r="C60" s="11" t="str">
        <v>export</v>
      </c>
      <c r="D60" s="12">
        <v>45689</v>
      </c>
      <c r="E60" s="11">
        <v>2024</v>
      </c>
      <c r="F60" s="11">
        <v>2025</v>
      </c>
      <c r="G60" s="11" t="str">
        <v>2024/2025</v>
      </c>
      <c r="H60" s="13">
        <v>3156</v>
      </c>
      <c r="I60" s="11" t="str">
        <v>Mexico</v>
      </c>
      <c r="J60" s="6">
        <v>1451.76</v>
      </c>
    </row>
    <row r="61" spans="2:10">
      <c r="B61" s="9" t="str">
        <v>DAP</v>
      </c>
      <c r="C61" s="11" t="str">
        <v>export</v>
      </c>
      <c r="D61" s="12">
        <v>45689</v>
      </c>
      <c r="E61" s="11">
        <v>2024</v>
      </c>
      <c r="F61" s="11">
        <v>2025</v>
      </c>
      <c r="G61" s="11" t="str">
        <v>2024/2025</v>
      </c>
      <c r="H61" s="13">
        <v>5000</v>
      </c>
      <c r="I61" s="11" t="str">
        <v>Uruguay</v>
      </c>
      <c r="J61" s="6">
        <v>2300</v>
      </c>
    </row>
    <row r="62" spans="2:10">
      <c r="B62" s="9" t="str">
        <v>DAP</v>
      </c>
      <c r="C62" s="11" t="str">
        <v>export</v>
      </c>
      <c r="D62" s="12">
        <v>45689</v>
      </c>
      <c r="E62" s="11">
        <v>2024</v>
      </c>
      <c r="F62" s="11">
        <v>2025</v>
      </c>
      <c r="G62" s="11" t="str">
        <v>2024/2025</v>
      </c>
      <c r="H62" s="13">
        <v>7130</v>
      </c>
      <c r="I62" s="11" t="str">
        <v>Dominican Republic</v>
      </c>
      <c r="J62" s="6">
        <v>3279.8</v>
      </c>
    </row>
    <row r="63" spans="2:10">
      <c r="B63" s="9" t="str">
        <v>DAP</v>
      </c>
      <c r="C63" s="11" t="str">
        <v>export</v>
      </c>
      <c r="D63" s="12">
        <v>45689</v>
      </c>
      <c r="E63" s="11">
        <v>2024</v>
      </c>
      <c r="F63" s="11">
        <v>2025</v>
      </c>
      <c r="G63" s="11" t="str">
        <v>2024/2025</v>
      </c>
      <c r="H63" s="13">
        <v>67</v>
      </c>
      <c r="I63" s="11" t="str">
        <v>Canada</v>
      </c>
      <c r="J63" s="6">
        <v>30.82</v>
      </c>
    </row>
    <row r="64" spans="2:10">
      <c r="B64" s="9" t="str">
        <v>DAP</v>
      </c>
      <c r="C64" s="11" t="str">
        <v>export</v>
      </c>
      <c r="D64" s="12">
        <v>45717</v>
      </c>
      <c r="E64" s="11">
        <v>2024</v>
      </c>
      <c r="F64" s="11">
        <v>2025</v>
      </c>
      <c r="G64" s="11" t="str">
        <v>2024/2025</v>
      </c>
      <c r="H64" s="13">
        <v>1713</v>
      </c>
      <c r="I64" s="11" t="str">
        <v>Jamaica</v>
      </c>
      <c r="J64" s="6">
        <v>787.98</v>
      </c>
    </row>
    <row r="65" spans="2:10">
      <c r="B65" s="9" t="str">
        <v>DAP</v>
      </c>
      <c r="C65" s="11" t="str">
        <v>export</v>
      </c>
      <c r="D65" s="12">
        <v>45717</v>
      </c>
      <c r="E65" s="11">
        <v>2024</v>
      </c>
      <c r="F65" s="11">
        <v>2025</v>
      </c>
      <c r="G65" s="11" t="str">
        <v>2024/2025</v>
      </c>
      <c r="H65" s="13">
        <v>11530</v>
      </c>
      <c r="I65" s="11" t="str">
        <v>Uruguay</v>
      </c>
      <c r="J65" s="6">
        <v>5303.8</v>
      </c>
    </row>
    <row r="66" spans="2:10">
      <c r="B66" s="9" t="str">
        <v>DAP</v>
      </c>
      <c r="C66" s="11" t="str">
        <v>export</v>
      </c>
      <c r="D66" s="12">
        <v>45717</v>
      </c>
      <c r="E66" s="11">
        <v>2024</v>
      </c>
      <c r="F66" s="11">
        <v>2025</v>
      </c>
      <c r="G66" s="11" t="str">
        <v>2024/2025</v>
      </c>
      <c r="H66" s="13">
        <v>4398</v>
      </c>
      <c r="I66" s="11" t="str">
        <v>Colombia</v>
      </c>
      <c r="J66" s="6">
        <v>2023.0800000000002</v>
      </c>
    </row>
    <row r="67" spans="2:10">
      <c r="B67" s="9" t="str">
        <v>DAP</v>
      </c>
      <c r="C67" s="11" t="str">
        <v>export</v>
      </c>
      <c r="D67" s="12">
        <v>45717</v>
      </c>
      <c r="E67" s="11">
        <v>2024</v>
      </c>
      <c r="F67" s="11">
        <v>2025</v>
      </c>
      <c r="G67" s="11" t="str">
        <v>2024/2025</v>
      </c>
      <c r="H67" s="13">
        <v>4</v>
      </c>
      <c r="I67" s="11" t="str">
        <v>Malaysia</v>
      </c>
      <c r="J67" s="6">
        <v>1.84</v>
      </c>
    </row>
    <row r="68" spans="2:10">
      <c r="B68" s="9" t="str">
        <v>DAP</v>
      </c>
      <c r="C68" s="11" t="str">
        <v>export</v>
      </c>
      <c r="D68" s="12">
        <v>45717</v>
      </c>
      <c r="E68" s="11">
        <v>2024</v>
      </c>
      <c r="F68" s="11">
        <v>2025</v>
      </c>
      <c r="G68" s="11" t="str">
        <v>2024/2025</v>
      </c>
      <c r="H68" s="13">
        <v>2620</v>
      </c>
      <c r="I68" s="11" t="str">
        <v>Canada</v>
      </c>
      <c r="J68" s="6">
        <v>1205.2</v>
      </c>
    </row>
    <row r="69" spans="2:10">
      <c r="B69" s="9" t="str">
        <v>DAP</v>
      </c>
      <c r="C69" s="11" t="str">
        <v>export</v>
      </c>
      <c r="D69" s="12">
        <v>45717</v>
      </c>
      <c r="E69" s="11">
        <v>2024</v>
      </c>
      <c r="F69" s="11">
        <v>2025</v>
      </c>
      <c r="G69" s="11" t="str">
        <v>2024/2025</v>
      </c>
      <c r="H69" s="13">
        <v>2800</v>
      </c>
      <c r="I69" s="11" t="str">
        <v>Dominican Republic</v>
      </c>
      <c r="J69" s="6">
        <v>1288</v>
      </c>
    </row>
    <row r="70" spans="2:10">
      <c r="B70" s="9" t="str">
        <v>DAP</v>
      </c>
      <c r="C70" s="11" t="str">
        <v>export</v>
      </c>
      <c r="D70" s="12">
        <v>45717</v>
      </c>
      <c r="E70" s="11">
        <v>2024</v>
      </c>
      <c r="F70" s="11">
        <v>2025</v>
      </c>
      <c r="G70" s="11" t="str">
        <v>2024/2025</v>
      </c>
      <c r="H70" s="13">
        <v>6000</v>
      </c>
      <c r="I70" s="11" t="str">
        <v>Peru</v>
      </c>
      <c r="J70" s="6">
        <v>2760</v>
      </c>
    </row>
    <row r="71" spans="2:10">
      <c r="B71" s="9" t="str">
        <v>DAP</v>
      </c>
      <c r="C71" s="11" t="str">
        <v>export</v>
      </c>
      <c r="D71" s="12">
        <v>45717</v>
      </c>
      <c r="E71" s="11">
        <v>2024</v>
      </c>
      <c r="F71" s="11">
        <v>2025</v>
      </c>
      <c r="G71" s="11" t="str">
        <v>2024/2025</v>
      </c>
      <c r="H71" s="13">
        <v>43</v>
      </c>
      <c r="I71" s="11" t="str">
        <v>China (People's Republic of)</v>
      </c>
      <c r="J71" s="6">
        <v>19.78</v>
      </c>
    </row>
  </sheetData>
  <pageMargins left="0.7" right="0.7" top="0.75" bottom="0.75" header="0.3" footer="0.3"/>
  <customProperties>
    <customPr name="GUID" r:id="rId1"/>
  </customProperties>
  <drawing r:id="rId2"/>
  <extLst>
    <ext xmlns:x14="http://schemas.microsoft.com/office/spreadsheetml/2009/9/main" uri="{CCE6A557-97BC-4b89-ADB6-D9C93CAAB3DF}">
      <x14:dataValidations xmlns:xm="http://schemas.microsoft.com/office/excel/2006/main" count="4">
        <x14:dataValidation type="list" allowBlank="1" showInputMessage="1" showErrorMessage="1" xr:uid="{59B795AE-B145-452E-B15F-27AE2DBE7F58}">
          <x14:formula1>
            <xm:f>_xlfn.ANCHORARRAY(Lookup_Misc!$E$2)</xm:f>
          </x14:formula1>
          <xm:sqref>C5</xm:sqref>
        </x14:dataValidation>
        <x14:dataValidation type="list" allowBlank="1" showInputMessage="1" showErrorMessage="1" xr:uid="{B1707424-A01A-4C9C-8D42-7D95F6ABB7B0}">
          <x14:formula1>
            <xm:f>Lookup_Misc!$B$1:$B$6</xm:f>
          </x14:formula1>
          <xm:sqref>C8</xm:sqref>
        </x14:dataValidation>
        <x14:dataValidation type="list" allowBlank="1" showInputMessage="1" showErrorMessage="1" xr:uid="{5874ED88-AFBA-4D88-9DAE-67DEF2C82938}">
          <x14:formula1>
            <xm:f>Lookup_Misc!$G$2:$G$3</xm:f>
          </x14:formula1>
          <xm:sqref>C9</xm:sqref>
        </x14:dataValidation>
        <x14:dataValidation type="list" allowBlank="1" showInputMessage="1" showErrorMessage="1" xr:uid="{8B6B0A2F-E8A7-4B1A-A5B1-008F3AD9A774}">
          <x14:formula1>
            <xm:f>Lookup_Misc!$B$1:$B$5</xm:f>
          </x14:formula1>
          <xm:sqref>C7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2659A1-48C8-4B4E-ADFC-E4FFD7452D99}">
  <dimension ref="A1:N1025"/>
  <sheetViews>
    <sheetView topLeftCell="A28" workbookViewId="0">
      <selection activeCell="N19" sqref="N19"/>
    </sheetView>
  </sheetViews>
  <sheetFormatPr defaultColWidth="9" defaultRowHeight="14.5"/>
  <cols>
    <col min="1" max="1" width="9" style="4"/>
    <col min="2" max="2" width="16.26953125" style="23" bestFit="1" customWidth="1"/>
    <col min="3" max="14" width="10.453125" style="4" bestFit="1" customWidth="1"/>
    <col min="15" max="15" width="3" style="4" customWidth="1"/>
    <col min="16" max="17" width="9.453125" style="4" bestFit="1" customWidth="1"/>
    <col min="18" max="16384" width="9" style="4"/>
  </cols>
  <sheetData>
    <row r="1" spans="1:10" s="25" customFormat="1" ht="13.5"/>
    <row r="2" spans="1:10" s="25" customFormat="1" ht="13.5"/>
    <row r="3" spans="1:10" s="25" customFormat="1" ht="13.5"/>
    <row r="4" spans="1:10" ht="19.149999999999999" customHeight="1" thickBot="1">
      <c r="A4" s="26" t="str">
        <f ca="1">"Copyright © "&amp;YEAR(TODAY())&amp;" Argus Media group"</f>
        <v>Copyright © 2025 Argus Media group</v>
      </c>
      <c r="B4" s="4"/>
    </row>
    <row r="5" spans="1:10" ht="15.5" thickTop="1" thickBot="1">
      <c r="B5" s="14" t="s">
        <v>30</v>
      </c>
      <c r="C5" s="24" t="s">
        <v>185</v>
      </c>
    </row>
    <row r="6" spans="1:10" ht="3.75" customHeight="1" thickTop="1" thickBot="1">
      <c r="B6" s="4"/>
      <c r="C6" s="5"/>
    </row>
    <row r="7" spans="1:10" ht="15.5" thickTop="1" thickBot="1">
      <c r="B7" s="14" t="s">
        <v>44</v>
      </c>
      <c r="C7" s="24" t="s">
        <v>33</v>
      </c>
    </row>
    <row r="8" spans="1:10" ht="15" thickTop="1">
      <c r="B8" s="4"/>
    </row>
    <row r="9" spans="1:10" ht="19">
      <c r="B9" s="75" t="str">
        <f>"Historical Monthly US "&amp;$C$5&amp;" "&amp;$C$7</f>
        <v>Historical Monthly US DAP import</v>
      </c>
      <c r="C9" s="75"/>
      <c r="D9" s="75"/>
      <c r="E9" s="75"/>
      <c r="F9" s="75"/>
      <c r="G9" s="75"/>
      <c r="H9" s="75"/>
      <c r="I9" s="75"/>
      <c r="J9" s="75"/>
    </row>
    <row r="10" spans="1:10">
      <c r="B10" s="4"/>
    </row>
    <row r="11" spans="1:10">
      <c r="B11" s="4"/>
    </row>
    <row r="12" spans="1:10">
      <c r="B12" s="4"/>
    </row>
    <row r="13" spans="1:10">
      <c r="B13" s="4"/>
    </row>
    <row r="14" spans="1:10">
      <c r="B14" s="4"/>
    </row>
    <row r="15" spans="1:10">
      <c r="B15" s="4"/>
    </row>
    <row r="16" spans="1:10">
      <c r="B16" s="4"/>
    </row>
    <row r="17" spans="2:14">
      <c r="B17" s="4"/>
    </row>
    <row r="18" spans="2:14">
      <c r="B18" s="4"/>
    </row>
    <row r="19" spans="2:14">
      <c r="B19" s="4"/>
    </row>
    <row r="20" spans="2:14">
      <c r="B20" s="4"/>
    </row>
    <row r="21" spans="2:14">
      <c r="B21" s="4"/>
    </row>
    <row r="22" spans="2:14">
      <c r="B22" s="4"/>
    </row>
    <row r="23" spans="2:14">
      <c r="B23" s="4"/>
    </row>
    <row r="24" spans="2:14">
      <c r="B24" s="4"/>
    </row>
    <row r="25" spans="2:14">
      <c r="B25" s="4"/>
    </row>
    <row r="26" spans="2:14">
      <c r="B26" s="4"/>
    </row>
    <row r="27" spans="2:14">
      <c r="B27" s="4"/>
    </row>
    <row r="28" spans="2:14">
      <c r="B28" s="4"/>
    </row>
    <row r="29" spans="2:14">
      <c r="B29" s="4"/>
    </row>
    <row r="30" spans="2:14">
      <c r="B30" s="4"/>
    </row>
    <row r="31" spans="2:14">
      <c r="B31" s="4"/>
      <c r="C31" s="22" t="s">
        <v>45</v>
      </c>
      <c r="D31" s="22" t="s">
        <v>46</v>
      </c>
      <c r="E31" s="22" t="s">
        <v>47</v>
      </c>
      <c r="F31" s="22" t="s">
        <v>48</v>
      </c>
      <c r="G31" s="22" t="s">
        <v>49</v>
      </c>
      <c r="H31" s="22" t="s">
        <v>50</v>
      </c>
      <c r="I31" s="22" t="s">
        <v>51</v>
      </c>
      <c r="J31" s="22" t="s">
        <v>52</v>
      </c>
      <c r="K31" s="22" t="s">
        <v>53</v>
      </c>
      <c r="L31" s="22" t="s">
        <v>54</v>
      </c>
      <c r="M31" s="22" t="s">
        <v>55</v>
      </c>
      <c r="N31" s="22" t="s">
        <v>56</v>
      </c>
    </row>
    <row r="32" spans="2:14" hidden="1">
      <c r="B32" s="4"/>
      <c r="C32" s="4">
        <v>7</v>
      </c>
      <c r="D32" s="4">
        <v>8</v>
      </c>
      <c r="E32" s="4">
        <v>9</v>
      </c>
      <c r="F32" s="4">
        <v>10</v>
      </c>
      <c r="G32" s="4">
        <v>11</v>
      </c>
      <c r="H32" s="4">
        <v>12</v>
      </c>
      <c r="I32" s="4">
        <v>1</v>
      </c>
      <c r="J32" s="4">
        <v>2</v>
      </c>
      <c r="K32" s="4">
        <v>3</v>
      </c>
      <c r="L32" s="4">
        <v>4</v>
      </c>
      <c r="M32" s="4">
        <v>5</v>
      </c>
      <c r="N32" s="4">
        <v>6</v>
      </c>
    </row>
    <row r="33" spans="2:14">
      <c r="B33" s="23" t="str" cm="1">
        <f t="array" ref="B33:B48">IFERROR((_xlfn.UNIQUE(Table1[Season])),NA())</f>
        <v>2009/2010</v>
      </c>
      <c r="C33" s="16" t="e">
        <f>IF(SUMIFS(Table1[Tonnage],Table1[Product],$C$5,Table1[Flow],$C$7,Table1[Season],$B33,Table1[Month],C$32)=0,NA(),SUMIFS(Table1[Tonnage],Table1[Product],$C$5,Table1[Flow],$C$7,Table1[Season],$B33,Table1[Month],C$32))</f>
        <v>#N/A</v>
      </c>
      <c r="D33" s="16" t="e">
        <f>IF(SUMIFS(Table1[Tonnage],Table1[Product],$C$5,Table1[Flow],$C$7,Table1[Season],$B33,Table1[Month],D$32)=0,NA(),SUMIFS(Table1[Tonnage],Table1[Product],$C$5,Table1[Flow],$C$7,Table1[Season],$B33,Table1[Month],D$32))</f>
        <v>#N/A</v>
      </c>
      <c r="E33" s="16" t="e">
        <f>IF(SUMIFS(Table1[Tonnage],Table1[Product],$C$5,Table1[Flow],$C$7,Table1[Season],$B33,Table1[Month],E$32)=0,NA(),SUMIFS(Table1[Tonnage],Table1[Product],$C$5,Table1[Flow],$C$7,Table1[Season],$B33,Table1[Month],E$32))</f>
        <v>#N/A</v>
      </c>
      <c r="F33" s="16" t="e">
        <f>IF(SUMIFS(Table1[Tonnage],Table1[Product],$C$5,Table1[Flow],$C$7,Table1[Season],$B33,Table1[Month],F$32)=0,NA(),SUMIFS(Table1[Tonnage],Table1[Product],$C$5,Table1[Flow],$C$7,Table1[Season],$B33,Table1[Month],F$32))</f>
        <v>#N/A</v>
      </c>
      <c r="G33" s="16" t="e">
        <f>IF(SUMIFS(Table1[Tonnage],Table1[Product],$C$5,Table1[Flow],$C$7,Table1[Season],$B33,Table1[Month],G$32)=0,NA(),SUMIFS(Table1[Tonnage],Table1[Product],$C$5,Table1[Flow],$C$7,Table1[Season],$B33,Table1[Month],G$32))</f>
        <v>#N/A</v>
      </c>
      <c r="H33" s="16" t="e">
        <f>IF(SUMIFS(Table1[Tonnage],Table1[Product],$C$5,Table1[Flow],$C$7,Table1[Season],$B33,Table1[Month],H$32)=0,NA(),SUMIFS(Table1[Tonnage],Table1[Product],$C$5,Table1[Flow],$C$7,Table1[Season],$B33,Table1[Month],H$32))</f>
        <v>#N/A</v>
      </c>
      <c r="I33" s="16">
        <f>IF(SUMIFS(Table1[Tonnage],Table1[Product],$C$5,Table1[Flow],$C$7,Table1[Season],$B33,Table1[Month],I$32)=0,NA(),SUMIFS(Table1[Tonnage],Table1[Product],$C$5,Table1[Flow],$C$7,Table1[Season],$B33,Table1[Month],I$32))</f>
        <v>909</v>
      </c>
      <c r="J33" s="16">
        <f>IF(SUMIFS(Table1[Tonnage],Table1[Product],$C$5,Table1[Flow],$C$7,Table1[Season],$B33,Table1[Month],J$32)=0,NA(),SUMIFS(Table1[Tonnage],Table1[Product],$C$5,Table1[Flow],$C$7,Table1[Season],$B33,Table1[Month],J$32))</f>
        <v>351</v>
      </c>
      <c r="K33" s="16">
        <f>IF(SUMIFS(Table1[Tonnage],Table1[Product],$C$5,Table1[Flow],$C$7,Table1[Season],$B33,Table1[Month],K$32)=0,NA(),SUMIFS(Table1[Tonnage],Table1[Product],$C$5,Table1[Flow],$C$7,Table1[Season],$B33,Table1[Month],K$32))</f>
        <v>1155</v>
      </c>
      <c r="L33" s="16">
        <f>IF(SUMIFS(Table1[Tonnage],Table1[Product],$C$5,Table1[Flow],$C$7,Table1[Season],$B33,Table1[Month],L$32)=0,NA(),SUMIFS(Table1[Tonnage],Table1[Product],$C$5,Table1[Flow],$C$7,Table1[Season],$B33,Table1[Month],L$32))</f>
        <v>27035</v>
      </c>
      <c r="M33" s="16">
        <f>IF(SUMIFS(Table1[Tonnage],Table1[Product],$C$5,Table1[Flow],$C$7,Table1[Season],$B33,Table1[Month],M$32)=0,NA(),SUMIFS(Table1[Tonnage],Table1[Product],$C$5,Table1[Flow],$C$7,Table1[Season],$B33,Table1[Month],M$32))</f>
        <v>1261</v>
      </c>
      <c r="N33" s="16">
        <f>IF(SUMIFS(Table1[Tonnage],Table1[Product],$C$5,Table1[Flow],$C$7,Table1[Season],$B33,Table1[Month],N$32)=0,NA(),SUMIFS(Table1[Tonnage],Table1[Product],$C$5,Table1[Flow],$C$7,Table1[Season],$B33,Table1[Month],N$32))</f>
        <v>2137</v>
      </c>
    </row>
    <row r="34" spans="2:14">
      <c r="B34" s="23" t="str">
        <v>2010/2011</v>
      </c>
      <c r="C34" s="16">
        <f>IF(SUMIFS(Table1[Tonnage],Table1[Product],$C$5,Table1[Flow],$C$7,Table1[Season],$B34,Table1[Month],C$32)=0,"",SUMIFS(Table1[Tonnage],Table1[Product],$C$5,Table1[Flow],$C$7,Table1[Season],$B34,Table1[Month],C$32))</f>
        <v>4063</v>
      </c>
      <c r="D34" s="16">
        <f>IF(SUMIFS(Table1[Tonnage],Table1[Product],$C$5,Table1[Flow],$C$7,Table1[Season],$B34,Table1[Month],D$32)=0,NA(),SUMIFS(Table1[Tonnage],Table1[Product],$C$5,Table1[Flow],$C$7,Table1[Season],$B34,Table1[Month],D$32))</f>
        <v>650</v>
      </c>
      <c r="E34" s="16">
        <f>IF(SUMIFS(Table1[Tonnage],Table1[Product],$C$5,Table1[Flow],$C$7,Table1[Season],$B34,Table1[Month],E$32)=0,NA(),SUMIFS(Table1[Tonnage],Table1[Product],$C$5,Table1[Flow],$C$7,Table1[Season],$B34,Table1[Month],E$32))</f>
        <v>32836</v>
      </c>
      <c r="F34" s="16">
        <f>IF(SUMIFS(Table1[Tonnage],Table1[Product],$C$5,Table1[Flow],$C$7,Table1[Season],$B34,Table1[Month],F$32)=0,NA(),SUMIFS(Table1[Tonnage],Table1[Product],$C$5,Table1[Flow],$C$7,Table1[Season],$B34,Table1[Month],F$32))</f>
        <v>597</v>
      </c>
      <c r="G34" s="16">
        <f>IF(SUMIFS(Table1[Tonnage],Table1[Product],$C$5,Table1[Flow],$C$7,Table1[Season],$B34,Table1[Month],G$32)=0,NA(),SUMIFS(Table1[Tonnage],Table1[Product],$C$5,Table1[Flow],$C$7,Table1[Season],$B34,Table1[Month],G$32))</f>
        <v>90679</v>
      </c>
      <c r="H34" s="16">
        <f>IF(SUMIFS(Table1[Tonnage],Table1[Product],$C$5,Table1[Flow],$C$7,Table1[Season],$B34,Table1[Month],H$32)=0,NA(),SUMIFS(Table1[Tonnage],Table1[Product],$C$5,Table1[Flow],$C$7,Table1[Season],$B34,Table1[Month],H$32))</f>
        <v>23591</v>
      </c>
      <c r="I34" s="16">
        <f>IF(SUMIFS(Table1[Tonnage],Table1[Product],$C$5,Table1[Flow],$C$7,Table1[Season],$B34,Table1[Month],I$32)=0,NA(),SUMIFS(Table1[Tonnage],Table1[Product],$C$5,Table1[Flow],$C$7,Table1[Season],$B34,Table1[Month],I$32))</f>
        <v>88880</v>
      </c>
      <c r="J34" s="16">
        <f>IF(SUMIFS(Table1[Tonnage],Table1[Product],$C$5,Table1[Flow],$C$7,Table1[Season],$B34,Table1[Month],J$32)=0,NA(),SUMIFS(Table1[Tonnage],Table1[Product],$C$5,Table1[Flow],$C$7,Table1[Season],$B34,Table1[Month],J$32))</f>
        <v>80039</v>
      </c>
      <c r="K34" s="16">
        <f>IF(SUMIFS(Table1[Tonnage],Table1[Product],$C$5,Table1[Flow],$C$7,Table1[Season],$B34,Table1[Month],K$32)=0,NA(),SUMIFS(Table1[Tonnage],Table1[Product],$C$5,Table1[Flow],$C$7,Table1[Season],$B34,Table1[Month],K$32))</f>
        <v>77821</v>
      </c>
      <c r="L34" s="16">
        <f>IF(SUMIFS(Table1[Tonnage],Table1[Product],$C$5,Table1[Flow],$C$7,Table1[Season],$B34,Table1[Month],L$32)=0,NA(),SUMIFS(Table1[Tonnage],Table1[Product],$C$5,Table1[Flow],$C$7,Table1[Season],$B34,Table1[Month],L$32))</f>
        <v>728</v>
      </c>
      <c r="M34" s="16">
        <f>IF(SUMIFS(Table1[Tonnage],Table1[Product],$C$5,Table1[Flow],$C$7,Table1[Season],$B34,Table1[Month],M$32)=0,NA(),SUMIFS(Table1[Tonnage],Table1[Product],$C$5,Table1[Flow],$C$7,Table1[Season],$B34,Table1[Month],M$32))</f>
        <v>2428</v>
      </c>
      <c r="N34" s="16">
        <f>IF(SUMIFS(Table1[Tonnage],Table1[Product],$C$5,Table1[Flow],$C$7,Table1[Season],$B34,Table1[Month],N$32)=0,NA(),SUMIFS(Table1[Tonnage],Table1[Product],$C$5,Table1[Flow],$C$7,Table1[Season],$B34,Table1[Month],N$32))</f>
        <v>1899</v>
      </c>
    </row>
    <row r="35" spans="2:14">
      <c r="B35" s="23" t="str">
        <v>2011/2012</v>
      </c>
      <c r="C35" s="16">
        <f>IF(SUMIFS(Table1[Tonnage],Table1[Product],$C$5,Table1[Flow],$C$7,Table1[Season],$B35,Table1[Month],C$32)=0,"",SUMIFS(Table1[Tonnage],Table1[Product],$C$5,Table1[Flow],$C$7,Table1[Season],$B35,Table1[Month],C$32))</f>
        <v>2076</v>
      </c>
      <c r="D35" s="16">
        <f>IF(SUMIFS(Table1[Tonnage],Table1[Product],$C$5,Table1[Flow],$C$7,Table1[Season],$B35,Table1[Month],D$32)=0,NA(),SUMIFS(Table1[Tonnage],Table1[Product],$C$5,Table1[Flow],$C$7,Table1[Season],$B35,Table1[Month],D$32))</f>
        <v>1308</v>
      </c>
      <c r="E35" s="16">
        <f>IF(SUMIFS(Table1[Tonnage],Table1[Product],$C$5,Table1[Flow],$C$7,Table1[Season],$B35,Table1[Month],E$32)=0,NA(),SUMIFS(Table1[Tonnage],Table1[Product],$C$5,Table1[Flow],$C$7,Table1[Season],$B35,Table1[Month],E$32))</f>
        <v>936</v>
      </c>
      <c r="F35" s="16">
        <f>IF(SUMIFS(Table1[Tonnage],Table1[Product],$C$5,Table1[Flow],$C$7,Table1[Season],$B35,Table1[Month],F$32)=0,NA(),SUMIFS(Table1[Tonnage],Table1[Product],$C$5,Table1[Flow],$C$7,Table1[Season],$B35,Table1[Month],F$32))</f>
        <v>813</v>
      </c>
      <c r="G35" s="16">
        <f>IF(SUMIFS(Table1[Tonnage],Table1[Product],$C$5,Table1[Flow],$C$7,Table1[Season],$B35,Table1[Month],G$32)=0,NA(),SUMIFS(Table1[Tonnage],Table1[Product],$C$5,Table1[Flow],$C$7,Table1[Season],$B35,Table1[Month],G$32))</f>
        <v>1562</v>
      </c>
      <c r="H35" s="16">
        <f>IF(SUMIFS(Table1[Tonnage],Table1[Product],$C$5,Table1[Flow],$C$7,Table1[Season],$B35,Table1[Month],H$32)=0,NA(),SUMIFS(Table1[Tonnage],Table1[Product],$C$5,Table1[Flow],$C$7,Table1[Season],$B35,Table1[Month],H$32))</f>
        <v>1195</v>
      </c>
      <c r="I35" s="16">
        <f>IF(SUMIFS(Table1[Tonnage],Table1[Product],$C$5,Table1[Flow],$C$7,Table1[Season],$B35,Table1[Month],I$32)=0,NA(),SUMIFS(Table1[Tonnage],Table1[Product],$C$5,Table1[Flow],$C$7,Table1[Season],$B35,Table1[Month],I$32))</f>
        <v>1474</v>
      </c>
      <c r="J35" s="16">
        <f>IF(SUMIFS(Table1[Tonnage],Table1[Product],$C$5,Table1[Flow],$C$7,Table1[Season],$B35,Table1[Month],J$32)=0,NA(),SUMIFS(Table1[Tonnage],Table1[Product],$C$5,Table1[Flow],$C$7,Table1[Season],$B35,Table1[Month],J$32))</f>
        <v>38385</v>
      </c>
      <c r="K35" s="16">
        <f>IF(SUMIFS(Table1[Tonnage],Table1[Product],$C$5,Table1[Flow],$C$7,Table1[Season],$B35,Table1[Month],K$32)=0,NA(),SUMIFS(Table1[Tonnage],Table1[Product],$C$5,Table1[Flow],$C$7,Table1[Season],$B35,Table1[Month],K$32))</f>
        <v>1374</v>
      </c>
      <c r="L35" s="16">
        <f>IF(SUMIFS(Table1[Tonnage],Table1[Product],$C$5,Table1[Flow],$C$7,Table1[Season],$B35,Table1[Month],L$32)=0,NA(),SUMIFS(Table1[Tonnage],Table1[Product],$C$5,Table1[Flow],$C$7,Table1[Season],$B35,Table1[Month],L$32))</f>
        <v>11308</v>
      </c>
      <c r="M35" s="16">
        <f>IF(SUMIFS(Table1[Tonnage],Table1[Product],$C$5,Table1[Flow],$C$7,Table1[Season],$B35,Table1[Month],M$32)=0,NA(),SUMIFS(Table1[Tonnage],Table1[Product],$C$5,Table1[Flow],$C$7,Table1[Season],$B35,Table1[Month],M$32))</f>
        <v>878</v>
      </c>
      <c r="N35" s="16">
        <f>IF(SUMIFS(Table1[Tonnage],Table1[Product],$C$5,Table1[Flow],$C$7,Table1[Season],$B35,Table1[Month],N$32)=0,NA(),SUMIFS(Table1[Tonnage],Table1[Product],$C$5,Table1[Flow],$C$7,Table1[Season],$B35,Table1[Month],N$32))</f>
        <v>1213</v>
      </c>
    </row>
    <row r="36" spans="2:14">
      <c r="B36" s="23" t="str">
        <v>2012/2013</v>
      </c>
      <c r="C36" s="16">
        <f>IF(SUMIFS(Table1[Tonnage],Table1[Product],$C$5,Table1[Flow],$C$7,Table1[Season],$B36,Table1[Month],C$32)=0,"",SUMIFS(Table1[Tonnage],Table1[Product],$C$5,Table1[Flow],$C$7,Table1[Season],$B36,Table1[Month],C$32))</f>
        <v>6057</v>
      </c>
      <c r="D36" s="16">
        <f>IF(SUMIFS(Table1[Tonnage],Table1[Product],$C$5,Table1[Flow],$C$7,Table1[Season],$B36,Table1[Month],D$32)=0,NA(),SUMIFS(Table1[Tonnage],Table1[Product],$C$5,Table1[Flow],$C$7,Table1[Season],$B36,Table1[Month],D$32))</f>
        <v>16840</v>
      </c>
      <c r="E36" s="16">
        <f>IF(SUMIFS(Table1[Tonnage],Table1[Product],$C$5,Table1[Flow],$C$7,Table1[Season],$B36,Table1[Month],E$32)=0,NA(),SUMIFS(Table1[Tonnage],Table1[Product],$C$5,Table1[Flow],$C$7,Table1[Season],$B36,Table1[Month],E$32))</f>
        <v>1816</v>
      </c>
      <c r="F36" s="16">
        <f>IF(SUMIFS(Table1[Tonnage],Table1[Product],$C$5,Table1[Flow],$C$7,Table1[Season],$B36,Table1[Month],F$32)=0,NA(),SUMIFS(Table1[Tonnage],Table1[Product],$C$5,Table1[Flow],$C$7,Table1[Season],$B36,Table1[Month],F$32))</f>
        <v>537</v>
      </c>
      <c r="G36" s="16">
        <f>IF(SUMIFS(Table1[Tonnage],Table1[Product],$C$5,Table1[Flow],$C$7,Table1[Season],$B36,Table1[Month],G$32)=0,NA(),SUMIFS(Table1[Tonnage],Table1[Product],$C$5,Table1[Flow],$C$7,Table1[Season],$B36,Table1[Month],G$32))</f>
        <v>10540</v>
      </c>
      <c r="H36" s="16">
        <f>IF(SUMIFS(Table1[Tonnage],Table1[Product],$C$5,Table1[Flow],$C$7,Table1[Season],$B36,Table1[Month],H$32)=0,NA(),SUMIFS(Table1[Tonnage],Table1[Product],$C$5,Table1[Flow],$C$7,Table1[Season],$B36,Table1[Month],H$32))</f>
        <v>1300</v>
      </c>
      <c r="I36" s="16">
        <f>IF(SUMIFS(Table1[Tonnage],Table1[Product],$C$5,Table1[Flow],$C$7,Table1[Season],$B36,Table1[Month],I$32)=0,NA(),SUMIFS(Table1[Tonnage],Table1[Product],$C$5,Table1[Flow],$C$7,Table1[Season],$B36,Table1[Month],I$32))</f>
        <v>22834</v>
      </c>
      <c r="J36" s="16">
        <f>IF(SUMIFS(Table1[Tonnage],Table1[Product],$C$5,Table1[Flow],$C$7,Table1[Season],$B36,Table1[Month],J$32)=0,NA(),SUMIFS(Table1[Tonnage],Table1[Product],$C$5,Table1[Flow],$C$7,Table1[Season],$B36,Table1[Month],J$32))</f>
        <v>1056</v>
      </c>
      <c r="K36" s="16">
        <f>IF(SUMIFS(Table1[Tonnage],Table1[Product],$C$5,Table1[Flow],$C$7,Table1[Season],$B36,Table1[Month],K$32)=0,NA(),SUMIFS(Table1[Tonnage],Table1[Product],$C$5,Table1[Flow],$C$7,Table1[Season],$B36,Table1[Month],K$32))</f>
        <v>20359</v>
      </c>
      <c r="L36" s="16">
        <f>IF(SUMIFS(Table1[Tonnage],Table1[Product],$C$5,Table1[Flow],$C$7,Table1[Season],$B36,Table1[Month],L$32)=0,NA(),SUMIFS(Table1[Tonnage],Table1[Product],$C$5,Table1[Flow],$C$7,Table1[Season],$B36,Table1[Month],L$32))</f>
        <v>5928</v>
      </c>
      <c r="M36" s="16">
        <f>IF(SUMIFS(Table1[Tonnage],Table1[Product],$C$5,Table1[Flow],$C$7,Table1[Season],$B36,Table1[Month],M$32)=0,NA(),SUMIFS(Table1[Tonnage],Table1[Product],$C$5,Table1[Flow],$C$7,Table1[Season],$B36,Table1[Month],M$32))</f>
        <v>5479</v>
      </c>
      <c r="N36" s="16">
        <f>IF(SUMIFS(Table1[Tonnage],Table1[Product],$C$5,Table1[Flow],$C$7,Table1[Season],$B36,Table1[Month],N$32)=0,NA(),SUMIFS(Table1[Tonnage],Table1[Product],$C$5,Table1[Flow],$C$7,Table1[Season],$B36,Table1[Month],N$32))</f>
        <v>1814</v>
      </c>
    </row>
    <row r="37" spans="2:14">
      <c r="B37" s="23" t="str">
        <v>2013/2014</v>
      </c>
      <c r="C37" s="16">
        <f>IF(SUMIFS(Table1[Tonnage],Table1[Product],$C$5,Table1[Flow],$C$7,Table1[Season],$B37,Table1[Month],C$32)=0,"",SUMIFS(Table1[Tonnage],Table1[Product],$C$5,Table1[Flow],$C$7,Table1[Season],$B37,Table1[Month],C$32))</f>
        <v>2387</v>
      </c>
      <c r="D37" s="16">
        <f>IF(SUMIFS(Table1[Tonnage],Table1[Product],$C$5,Table1[Flow],$C$7,Table1[Season],$B37,Table1[Month],D$32)=0,NA(),SUMIFS(Table1[Tonnage],Table1[Product],$C$5,Table1[Flow],$C$7,Table1[Season],$B37,Table1[Month],D$32))</f>
        <v>3834</v>
      </c>
      <c r="E37" s="16">
        <f>IF(SUMIFS(Table1[Tonnage],Table1[Product],$C$5,Table1[Flow],$C$7,Table1[Season],$B37,Table1[Month],E$32)=0,NA(),SUMIFS(Table1[Tonnage],Table1[Product],$C$5,Table1[Flow],$C$7,Table1[Season],$B37,Table1[Month],E$32))</f>
        <v>2166</v>
      </c>
      <c r="F37" s="16">
        <f>IF(SUMIFS(Table1[Tonnage],Table1[Product],$C$5,Table1[Flow],$C$7,Table1[Season],$B37,Table1[Month],F$32)=0,NA(),SUMIFS(Table1[Tonnage],Table1[Product],$C$5,Table1[Flow],$C$7,Table1[Season],$B37,Table1[Month],F$32))</f>
        <v>66677</v>
      </c>
      <c r="G37" s="16">
        <f>IF(SUMIFS(Table1[Tonnage],Table1[Product],$C$5,Table1[Flow],$C$7,Table1[Season],$B37,Table1[Month],G$32)=0,NA(),SUMIFS(Table1[Tonnage],Table1[Product],$C$5,Table1[Flow],$C$7,Table1[Season],$B37,Table1[Month],G$32))</f>
        <v>1712</v>
      </c>
      <c r="H37" s="16">
        <f>IF(SUMIFS(Table1[Tonnage],Table1[Product],$C$5,Table1[Flow],$C$7,Table1[Season],$B37,Table1[Month],H$32)=0,NA(),SUMIFS(Table1[Tonnage],Table1[Product],$C$5,Table1[Flow],$C$7,Table1[Season],$B37,Table1[Month],H$32))</f>
        <v>719</v>
      </c>
      <c r="I37" s="16">
        <f>IF(SUMIFS(Table1[Tonnage],Table1[Product],$C$5,Table1[Flow],$C$7,Table1[Season],$B37,Table1[Month],I$32)=0,NA(),SUMIFS(Table1[Tonnage],Table1[Product],$C$5,Table1[Flow],$C$7,Table1[Season],$B37,Table1[Month],I$32))</f>
        <v>2180</v>
      </c>
      <c r="J37" s="16">
        <f>IF(SUMIFS(Table1[Tonnage],Table1[Product],$C$5,Table1[Flow],$C$7,Table1[Season],$B37,Table1[Month],J$32)=0,NA(),SUMIFS(Table1[Tonnage],Table1[Product],$C$5,Table1[Flow],$C$7,Table1[Season],$B37,Table1[Month],J$32))</f>
        <v>2124</v>
      </c>
      <c r="K37" s="16">
        <f>IF(SUMIFS(Table1[Tonnage],Table1[Product],$C$5,Table1[Flow],$C$7,Table1[Season],$B37,Table1[Month],K$32)=0,NA(),SUMIFS(Table1[Tonnage],Table1[Product],$C$5,Table1[Flow],$C$7,Table1[Season],$B37,Table1[Month],K$32))</f>
        <v>3595</v>
      </c>
      <c r="L37" s="16">
        <f>IF(SUMIFS(Table1[Tonnage],Table1[Product],$C$5,Table1[Flow],$C$7,Table1[Season],$B37,Table1[Month],L$32)=0,NA(),SUMIFS(Table1[Tonnage],Table1[Product],$C$5,Table1[Flow],$C$7,Table1[Season],$B37,Table1[Month],L$32))</f>
        <v>66945</v>
      </c>
      <c r="M37" s="16">
        <f>IF(SUMIFS(Table1[Tonnage],Table1[Product],$C$5,Table1[Flow],$C$7,Table1[Season],$B37,Table1[Month],M$32)=0,NA(),SUMIFS(Table1[Tonnage],Table1[Product],$C$5,Table1[Flow],$C$7,Table1[Season],$B37,Table1[Month],M$32))</f>
        <v>2466</v>
      </c>
      <c r="N37" s="16">
        <f>IF(SUMIFS(Table1[Tonnage],Table1[Product],$C$5,Table1[Flow],$C$7,Table1[Season],$B37,Table1[Month],N$32)=0,NA(),SUMIFS(Table1[Tonnage],Table1[Product],$C$5,Table1[Flow],$C$7,Table1[Season],$B37,Table1[Month],N$32))</f>
        <v>8599</v>
      </c>
    </row>
    <row r="38" spans="2:14">
      <c r="B38" s="23" t="str">
        <v>2014/2015</v>
      </c>
      <c r="C38" s="16">
        <f>IF(SUMIFS(Table1[Tonnage],Table1[Product],$C$5,Table1[Flow],$C$7,Table1[Season],$B38,Table1[Month],C$32)=0,"",SUMIFS(Table1[Tonnage],Table1[Product],$C$5,Table1[Flow],$C$7,Table1[Season],$B38,Table1[Month],C$32))</f>
        <v>2145</v>
      </c>
      <c r="D38" s="16">
        <f>IF(SUMIFS(Table1[Tonnage],Table1[Product],$C$5,Table1[Flow],$C$7,Table1[Season],$B38,Table1[Month],D$32)=0,NA(),SUMIFS(Table1[Tonnage],Table1[Product],$C$5,Table1[Flow],$C$7,Table1[Season],$B38,Table1[Month],D$32))</f>
        <v>55777</v>
      </c>
      <c r="E38" s="16">
        <f>IF(SUMIFS(Table1[Tonnage],Table1[Product],$C$5,Table1[Flow],$C$7,Table1[Season],$B38,Table1[Month],E$32)=0,NA(),SUMIFS(Table1[Tonnage],Table1[Product],$C$5,Table1[Flow],$C$7,Table1[Season],$B38,Table1[Month],E$32))</f>
        <v>244032</v>
      </c>
      <c r="F38" s="16">
        <f>IF(SUMIFS(Table1[Tonnage],Table1[Product],$C$5,Table1[Flow],$C$7,Table1[Season],$B38,Table1[Month],F$32)=0,NA(),SUMIFS(Table1[Tonnage],Table1[Product],$C$5,Table1[Flow],$C$7,Table1[Season],$B38,Table1[Month],F$32))</f>
        <v>97258</v>
      </c>
      <c r="G38" s="16">
        <f>IF(SUMIFS(Table1[Tonnage],Table1[Product],$C$5,Table1[Flow],$C$7,Table1[Season],$B38,Table1[Month],G$32)=0,NA(),SUMIFS(Table1[Tonnage],Table1[Product],$C$5,Table1[Flow],$C$7,Table1[Season],$B38,Table1[Month],G$32))</f>
        <v>59669</v>
      </c>
      <c r="H38" s="16">
        <f>IF(SUMIFS(Table1[Tonnage],Table1[Product],$C$5,Table1[Flow],$C$7,Table1[Season],$B38,Table1[Month],H$32)=0,NA(),SUMIFS(Table1[Tonnage],Table1[Product],$C$5,Table1[Flow],$C$7,Table1[Season],$B38,Table1[Month],H$32))</f>
        <v>1589</v>
      </c>
      <c r="I38" s="16">
        <f>IF(SUMIFS(Table1[Tonnage],Table1[Product],$C$5,Table1[Flow],$C$7,Table1[Season],$B38,Table1[Month],I$32)=0,NA(),SUMIFS(Table1[Tonnage],Table1[Product],$C$5,Table1[Flow],$C$7,Table1[Season],$B38,Table1[Month],I$32))</f>
        <v>32816</v>
      </c>
      <c r="J38" s="16">
        <f>IF(SUMIFS(Table1[Tonnage],Table1[Product],$C$5,Table1[Flow],$C$7,Table1[Season],$B38,Table1[Month],J$32)=0,NA(),SUMIFS(Table1[Tonnage],Table1[Product],$C$5,Table1[Flow],$C$7,Table1[Season],$B38,Table1[Month],J$32))</f>
        <v>56144</v>
      </c>
      <c r="K38" s="16">
        <f>IF(SUMIFS(Table1[Tonnage],Table1[Product],$C$5,Table1[Flow],$C$7,Table1[Season],$B38,Table1[Month],K$32)=0,NA(),SUMIFS(Table1[Tonnage],Table1[Product],$C$5,Table1[Flow],$C$7,Table1[Season],$B38,Table1[Month],K$32))</f>
        <v>99251</v>
      </c>
      <c r="L38" s="16">
        <f>IF(SUMIFS(Table1[Tonnage],Table1[Product],$C$5,Table1[Flow],$C$7,Table1[Season],$B38,Table1[Month],L$32)=0,NA(),SUMIFS(Table1[Tonnage],Table1[Product],$C$5,Table1[Flow],$C$7,Table1[Season],$B38,Table1[Month],L$32))</f>
        <v>140373</v>
      </c>
      <c r="M38" s="16">
        <f>IF(SUMIFS(Table1[Tonnage],Table1[Product],$C$5,Table1[Flow],$C$7,Table1[Season],$B38,Table1[Month],M$32)=0,NA(),SUMIFS(Table1[Tonnage],Table1[Product],$C$5,Table1[Flow],$C$7,Table1[Season],$B38,Table1[Month],M$32))</f>
        <v>1241</v>
      </c>
      <c r="N38" s="16">
        <f>IF(SUMIFS(Table1[Tonnage],Table1[Product],$C$5,Table1[Flow],$C$7,Table1[Season],$B38,Table1[Month],N$32)=0,NA(),SUMIFS(Table1[Tonnage],Table1[Product],$C$5,Table1[Flow],$C$7,Table1[Season],$B38,Table1[Month],N$32))</f>
        <v>2340</v>
      </c>
    </row>
    <row r="39" spans="2:14">
      <c r="B39" s="23" t="str">
        <v>2015/2016</v>
      </c>
      <c r="C39" s="16">
        <f>IF(SUMIFS(Table1[Tonnage],Table1[Product],$C$5,Table1[Flow],$C$7,Table1[Season],$B39,Table1[Month],C$32)=0,"",SUMIFS(Table1[Tonnage],Table1[Product],$C$5,Table1[Flow],$C$7,Table1[Season],$B39,Table1[Month],C$32))</f>
        <v>2492</v>
      </c>
      <c r="D39" s="16">
        <f>IF(SUMIFS(Table1[Tonnage],Table1[Product],$C$5,Table1[Flow],$C$7,Table1[Season],$B39,Table1[Month],D$32)=0,NA(),SUMIFS(Table1[Tonnage],Table1[Product],$C$5,Table1[Flow],$C$7,Table1[Season],$B39,Table1[Month],D$32))</f>
        <v>27298</v>
      </c>
      <c r="E39" s="16">
        <f>IF(SUMIFS(Table1[Tonnage],Table1[Product],$C$5,Table1[Flow],$C$7,Table1[Season],$B39,Table1[Month],E$32)=0,NA(),SUMIFS(Table1[Tonnage],Table1[Product],$C$5,Table1[Flow],$C$7,Table1[Season],$B39,Table1[Month],E$32))</f>
        <v>122185</v>
      </c>
      <c r="F39" s="16">
        <f>IF(SUMIFS(Table1[Tonnage],Table1[Product],$C$5,Table1[Flow],$C$7,Table1[Season],$B39,Table1[Month],F$32)=0,NA(),SUMIFS(Table1[Tonnage],Table1[Product],$C$5,Table1[Flow],$C$7,Table1[Season],$B39,Table1[Month],F$32))</f>
        <v>50701</v>
      </c>
      <c r="G39" s="16">
        <f>IF(SUMIFS(Table1[Tonnage],Table1[Product],$C$5,Table1[Flow],$C$7,Table1[Season],$B39,Table1[Month],G$32)=0,NA(),SUMIFS(Table1[Tonnage],Table1[Product],$C$5,Table1[Flow],$C$7,Table1[Season],$B39,Table1[Month],G$32))</f>
        <v>10209</v>
      </c>
      <c r="H39" s="16">
        <f>IF(SUMIFS(Table1[Tonnage],Table1[Product],$C$5,Table1[Flow],$C$7,Table1[Season],$B39,Table1[Month],H$32)=0,NA(),SUMIFS(Table1[Tonnage],Table1[Product],$C$5,Table1[Flow],$C$7,Table1[Season],$B39,Table1[Month],H$32))</f>
        <v>54116</v>
      </c>
      <c r="I39" s="16">
        <f>IF(SUMIFS(Table1[Tonnage],Table1[Product],$C$5,Table1[Flow],$C$7,Table1[Season],$B39,Table1[Month],I$32)=0,NA(),SUMIFS(Table1[Tonnage],Table1[Product],$C$5,Table1[Flow],$C$7,Table1[Season],$B39,Table1[Month],I$32))</f>
        <v>34780</v>
      </c>
      <c r="J39" s="16">
        <f>IF(SUMIFS(Table1[Tonnage],Table1[Product],$C$5,Table1[Flow],$C$7,Table1[Season],$B39,Table1[Month],J$32)=0,NA(),SUMIFS(Table1[Tonnage],Table1[Product],$C$5,Table1[Flow],$C$7,Table1[Season],$B39,Table1[Month],J$32))</f>
        <v>34642</v>
      </c>
      <c r="K39" s="16">
        <f>IF(SUMIFS(Table1[Tonnage],Table1[Product],$C$5,Table1[Flow],$C$7,Table1[Season],$B39,Table1[Month],K$32)=0,NA(),SUMIFS(Table1[Tonnage],Table1[Product],$C$5,Table1[Flow],$C$7,Table1[Season],$B39,Table1[Month],K$32))</f>
        <v>166785</v>
      </c>
      <c r="L39" s="16">
        <f>IF(SUMIFS(Table1[Tonnage],Table1[Product],$C$5,Table1[Flow],$C$7,Table1[Season],$B39,Table1[Month],L$32)=0,NA(),SUMIFS(Table1[Tonnage],Table1[Product],$C$5,Table1[Flow],$C$7,Table1[Season],$B39,Table1[Month],L$32))</f>
        <v>52092</v>
      </c>
      <c r="M39" s="16">
        <f>IF(SUMIFS(Table1[Tonnage],Table1[Product],$C$5,Table1[Flow],$C$7,Table1[Season],$B39,Table1[Month],M$32)=0,NA(),SUMIFS(Table1[Tonnage],Table1[Product],$C$5,Table1[Flow],$C$7,Table1[Season],$B39,Table1[Month],M$32))</f>
        <v>16517</v>
      </c>
      <c r="N39" s="16">
        <f>IF(SUMIFS(Table1[Tonnage],Table1[Product],$C$5,Table1[Flow],$C$7,Table1[Season],$B39,Table1[Month],N$32)=0,NA(),SUMIFS(Table1[Tonnage],Table1[Product],$C$5,Table1[Flow],$C$7,Table1[Season],$B39,Table1[Month],N$32))</f>
        <v>34118</v>
      </c>
    </row>
    <row r="40" spans="2:14">
      <c r="B40" s="23" t="str">
        <v>2016/2017</v>
      </c>
      <c r="C40" s="16">
        <f>IF(SUMIFS(Table1[Tonnage],Table1[Product],$C$5,Table1[Flow],$C$7,Table1[Season],$B40,Table1[Month],C$32)=0,"",SUMIFS(Table1[Tonnage],Table1[Product],$C$5,Table1[Flow],$C$7,Table1[Season],$B40,Table1[Month],C$32))</f>
        <v>57202</v>
      </c>
      <c r="D40" s="16">
        <f>IF(SUMIFS(Table1[Tonnage],Table1[Product],$C$5,Table1[Flow],$C$7,Table1[Season],$B40,Table1[Month],D$32)=0,NA(),SUMIFS(Table1[Tonnage],Table1[Product],$C$5,Table1[Flow],$C$7,Table1[Season],$B40,Table1[Month],D$32))</f>
        <v>60285</v>
      </c>
      <c r="E40" s="16">
        <f>IF(SUMIFS(Table1[Tonnage],Table1[Product],$C$5,Table1[Flow],$C$7,Table1[Season],$B40,Table1[Month],E$32)=0,NA(),SUMIFS(Table1[Tonnage],Table1[Product],$C$5,Table1[Flow],$C$7,Table1[Season],$B40,Table1[Month],E$32))</f>
        <v>34552</v>
      </c>
      <c r="F40" s="16">
        <f>IF(SUMIFS(Table1[Tonnage],Table1[Product],$C$5,Table1[Flow],$C$7,Table1[Season],$B40,Table1[Month],F$32)=0,NA(),SUMIFS(Table1[Tonnage],Table1[Product],$C$5,Table1[Flow],$C$7,Table1[Season],$B40,Table1[Month],F$32))</f>
        <v>45833</v>
      </c>
      <c r="G40" s="16">
        <f>IF(SUMIFS(Table1[Tonnage],Table1[Product],$C$5,Table1[Flow],$C$7,Table1[Season],$B40,Table1[Month],G$32)=0,NA(),SUMIFS(Table1[Tonnage],Table1[Product],$C$5,Table1[Flow],$C$7,Table1[Season],$B40,Table1[Month],G$32))</f>
        <v>12184</v>
      </c>
      <c r="H40" s="16">
        <f>IF(SUMIFS(Table1[Tonnage],Table1[Product],$C$5,Table1[Flow],$C$7,Table1[Season],$B40,Table1[Month],H$32)=0,NA(),SUMIFS(Table1[Tonnage],Table1[Product],$C$5,Table1[Flow],$C$7,Table1[Season],$B40,Table1[Month],H$32))</f>
        <v>36556</v>
      </c>
      <c r="I40" s="16">
        <f>IF(SUMIFS(Table1[Tonnage],Table1[Product],$C$5,Table1[Flow],$C$7,Table1[Season],$B40,Table1[Month],I$32)=0,NA(),SUMIFS(Table1[Tonnage],Table1[Product],$C$5,Table1[Flow],$C$7,Table1[Season],$B40,Table1[Month],I$32))</f>
        <v>179166</v>
      </c>
      <c r="J40" s="16">
        <f>IF(SUMIFS(Table1[Tonnage],Table1[Product],$C$5,Table1[Flow],$C$7,Table1[Season],$B40,Table1[Month],J$32)=0,NA(),SUMIFS(Table1[Tonnage],Table1[Product],$C$5,Table1[Flow],$C$7,Table1[Season],$B40,Table1[Month],J$32))</f>
        <v>38998</v>
      </c>
      <c r="K40" s="16">
        <f>IF(SUMIFS(Table1[Tonnage],Table1[Product],$C$5,Table1[Flow],$C$7,Table1[Season],$B40,Table1[Month],K$32)=0,NA(),SUMIFS(Table1[Tonnage],Table1[Product],$C$5,Table1[Flow],$C$7,Table1[Season],$B40,Table1[Month],K$32))</f>
        <v>114213</v>
      </c>
      <c r="L40" s="16">
        <f>IF(SUMIFS(Table1[Tonnage],Table1[Product],$C$5,Table1[Flow],$C$7,Table1[Season],$B40,Table1[Month],L$32)=0,NA(),SUMIFS(Table1[Tonnage],Table1[Product],$C$5,Table1[Flow],$C$7,Table1[Season],$B40,Table1[Month],L$32))</f>
        <v>61571</v>
      </c>
      <c r="M40" s="16">
        <f>IF(SUMIFS(Table1[Tonnage],Table1[Product],$C$5,Table1[Flow],$C$7,Table1[Season],$B40,Table1[Month],M$32)=0,NA(),SUMIFS(Table1[Tonnage],Table1[Product],$C$5,Table1[Flow],$C$7,Table1[Season],$B40,Table1[Month],M$32))</f>
        <v>5463</v>
      </c>
      <c r="N40" s="16">
        <f>IF(SUMIFS(Table1[Tonnage],Table1[Product],$C$5,Table1[Flow],$C$7,Table1[Season],$B40,Table1[Month],N$32)=0,NA(),SUMIFS(Table1[Tonnage],Table1[Product],$C$5,Table1[Flow],$C$7,Table1[Season],$B40,Table1[Month],N$32))</f>
        <v>13648</v>
      </c>
    </row>
    <row r="41" spans="2:14">
      <c r="B41" s="23" t="str">
        <v>2017/2018</v>
      </c>
      <c r="C41" s="16">
        <f>IF(SUMIFS(Table1[Tonnage],Table1[Product],$C$5,Table1[Flow],$C$7,Table1[Season],$B41,Table1[Month],C$32)=0,"",SUMIFS(Table1[Tonnage],Table1[Product],$C$5,Table1[Flow],$C$7,Table1[Season],$B41,Table1[Month],C$32))</f>
        <v>50170</v>
      </c>
      <c r="D41" s="16">
        <f>IF(SUMIFS(Table1[Tonnage],Table1[Product],$C$5,Table1[Flow],$C$7,Table1[Season],$B41,Table1[Month],D$32)=0,NA(),SUMIFS(Table1[Tonnage],Table1[Product],$C$5,Table1[Flow],$C$7,Table1[Season],$B41,Table1[Month],D$32))</f>
        <v>59752</v>
      </c>
      <c r="E41" s="16">
        <f>IF(SUMIFS(Table1[Tonnage],Table1[Product],$C$5,Table1[Flow],$C$7,Table1[Season],$B41,Table1[Month],E$32)=0,NA(),SUMIFS(Table1[Tonnage],Table1[Product],$C$5,Table1[Flow],$C$7,Table1[Season],$B41,Table1[Month],E$32))</f>
        <v>179727</v>
      </c>
      <c r="F41" s="16">
        <f>IF(SUMIFS(Table1[Tonnage],Table1[Product],$C$5,Table1[Flow],$C$7,Table1[Season],$B41,Table1[Month],F$32)=0,NA(),SUMIFS(Table1[Tonnage],Table1[Product],$C$5,Table1[Flow],$C$7,Table1[Season],$B41,Table1[Month],F$32))</f>
        <v>64705</v>
      </c>
      <c r="G41" s="16">
        <f>IF(SUMIFS(Table1[Tonnage],Table1[Product],$C$5,Table1[Flow],$C$7,Table1[Season],$B41,Table1[Month],G$32)=0,NA(),SUMIFS(Table1[Tonnage],Table1[Product],$C$5,Table1[Flow],$C$7,Table1[Season],$B41,Table1[Month],G$32))</f>
        <v>35667</v>
      </c>
      <c r="H41" s="16">
        <f>IF(SUMIFS(Table1[Tonnage],Table1[Product],$C$5,Table1[Flow],$C$7,Table1[Season],$B41,Table1[Month],H$32)=0,NA(),SUMIFS(Table1[Tonnage],Table1[Product],$C$5,Table1[Flow],$C$7,Table1[Season],$B41,Table1[Month],H$32))</f>
        <v>1568</v>
      </c>
      <c r="I41" s="16">
        <f>IF(SUMIFS(Table1[Tonnage],Table1[Product],$C$5,Table1[Flow],$C$7,Table1[Season],$B41,Table1[Month],I$32)=0,NA(),SUMIFS(Table1[Tonnage],Table1[Product],$C$5,Table1[Flow],$C$7,Table1[Season],$B41,Table1[Month],I$32))</f>
        <v>99959</v>
      </c>
      <c r="J41" s="16">
        <f>IF(SUMIFS(Table1[Tonnage],Table1[Product],$C$5,Table1[Flow],$C$7,Table1[Season],$B41,Table1[Month],J$32)=0,NA(),SUMIFS(Table1[Tonnage],Table1[Product],$C$5,Table1[Flow],$C$7,Table1[Season],$B41,Table1[Month],J$32))</f>
        <v>127437</v>
      </c>
      <c r="K41" s="16">
        <f>IF(SUMIFS(Table1[Tonnage],Table1[Product],$C$5,Table1[Flow],$C$7,Table1[Season],$B41,Table1[Month],K$32)=0,NA(),SUMIFS(Table1[Tonnage],Table1[Product],$C$5,Table1[Flow],$C$7,Table1[Season],$B41,Table1[Month],K$32))</f>
        <v>160751</v>
      </c>
      <c r="L41" s="16">
        <f>IF(SUMIFS(Table1[Tonnage],Table1[Product],$C$5,Table1[Flow],$C$7,Table1[Season],$B41,Table1[Month],L$32)=0,NA(),SUMIFS(Table1[Tonnage],Table1[Product],$C$5,Table1[Flow],$C$7,Table1[Season],$B41,Table1[Month],L$32))</f>
        <v>116629</v>
      </c>
      <c r="M41" s="16">
        <f>IF(SUMIFS(Table1[Tonnage],Table1[Product],$C$5,Table1[Flow],$C$7,Table1[Season],$B41,Table1[Month],M$32)=0,NA(),SUMIFS(Table1[Tonnage],Table1[Product],$C$5,Table1[Flow],$C$7,Table1[Season],$B41,Table1[Month],M$32))</f>
        <v>3437</v>
      </c>
      <c r="N41" s="16">
        <f>IF(SUMIFS(Table1[Tonnage],Table1[Product],$C$5,Table1[Flow],$C$7,Table1[Season],$B41,Table1[Month],N$32)=0,NA(),SUMIFS(Table1[Tonnage],Table1[Product],$C$5,Table1[Flow],$C$7,Table1[Season],$B41,Table1[Month],N$32))</f>
        <v>54915</v>
      </c>
    </row>
    <row r="42" spans="2:14">
      <c r="B42" s="23" t="str">
        <v>2018/2019</v>
      </c>
      <c r="C42" s="16">
        <f>IF(SUMIFS(Table1[Tonnage],Table1[Product],$C$5,Table1[Flow],$C$7,Table1[Season],$B42,Table1[Month],C$32)=0,"",SUMIFS(Table1[Tonnage],Table1[Product],$C$5,Table1[Flow],$C$7,Table1[Season],$B42,Table1[Month],C$32))</f>
        <v>32406</v>
      </c>
      <c r="D42" s="16">
        <f>IF(SUMIFS(Table1[Tonnage],Table1[Product],$C$5,Table1[Flow],$C$7,Table1[Season],$B42,Table1[Month],D$32)=0,NA(),SUMIFS(Table1[Tonnage],Table1[Product],$C$5,Table1[Flow],$C$7,Table1[Season],$B42,Table1[Month],D$32))</f>
        <v>123220</v>
      </c>
      <c r="E42" s="16">
        <f>IF(SUMIFS(Table1[Tonnage],Table1[Product],$C$5,Table1[Flow],$C$7,Table1[Season],$B42,Table1[Month],E$32)=0,NA(),SUMIFS(Table1[Tonnage],Table1[Product],$C$5,Table1[Flow],$C$7,Table1[Season],$B42,Table1[Month],E$32))</f>
        <v>110462</v>
      </c>
      <c r="F42" s="16">
        <f>IF(SUMIFS(Table1[Tonnage],Table1[Product],$C$5,Table1[Flow],$C$7,Table1[Season],$B42,Table1[Month],F$32)=0,NA(),SUMIFS(Table1[Tonnage],Table1[Product],$C$5,Table1[Flow],$C$7,Table1[Season],$B42,Table1[Month],F$32))</f>
        <v>151298</v>
      </c>
      <c r="G42" s="16">
        <f>IF(SUMIFS(Table1[Tonnage],Table1[Product],$C$5,Table1[Flow],$C$7,Table1[Season],$B42,Table1[Month],G$32)=0,NA(),SUMIFS(Table1[Tonnage],Table1[Product],$C$5,Table1[Flow],$C$7,Table1[Season],$B42,Table1[Month],G$32))</f>
        <v>27005</v>
      </c>
      <c r="H42" s="16">
        <f>IF(SUMIFS(Table1[Tonnage],Table1[Product],$C$5,Table1[Flow],$C$7,Table1[Season],$B42,Table1[Month],H$32)=0,NA(),SUMIFS(Table1[Tonnage],Table1[Product],$C$5,Table1[Flow],$C$7,Table1[Season],$B42,Table1[Month],H$32))</f>
        <v>116833</v>
      </c>
      <c r="I42" s="16">
        <f>IF(SUMIFS(Table1[Tonnage],Table1[Product],$C$5,Table1[Flow],$C$7,Table1[Season],$B42,Table1[Month],I$32)=0,NA(),SUMIFS(Table1[Tonnage],Table1[Product],$C$5,Table1[Flow],$C$7,Table1[Season],$B42,Table1[Month],I$32))</f>
        <v>211138</v>
      </c>
      <c r="J42" s="16">
        <f>IF(SUMIFS(Table1[Tonnage],Table1[Product],$C$5,Table1[Flow],$C$7,Table1[Season],$B42,Table1[Month],J$32)=0,NA(),SUMIFS(Table1[Tonnage],Table1[Product],$C$5,Table1[Flow],$C$7,Table1[Season],$B42,Table1[Month],J$32))</f>
        <v>154721</v>
      </c>
      <c r="K42" s="16">
        <f>IF(SUMIFS(Table1[Tonnage],Table1[Product],$C$5,Table1[Flow],$C$7,Table1[Season],$B42,Table1[Month],K$32)=0,NA(),SUMIFS(Table1[Tonnage],Table1[Product],$C$5,Table1[Flow],$C$7,Table1[Season],$B42,Table1[Month],K$32))</f>
        <v>213086</v>
      </c>
      <c r="L42" s="16">
        <f>IF(SUMIFS(Table1[Tonnage],Table1[Product],$C$5,Table1[Flow],$C$7,Table1[Season],$B42,Table1[Month],L$32)=0,NA(),SUMIFS(Table1[Tonnage],Table1[Product],$C$5,Table1[Flow],$C$7,Table1[Season],$B42,Table1[Month],L$32))</f>
        <v>55945</v>
      </c>
      <c r="M42" s="16">
        <f>IF(SUMIFS(Table1[Tonnage],Table1[Product],$C$5,Table1[Flow],$C$7,Table1[Season],$B42,Table1[Month],M$32)=0,NA(),SUMIFS(Table1[Tonnage],Table1[Product],$C$5,Table1[Flow],$C$7,Table1[Season],$B42,Table1[Month],M$32))</f>
        <v>26131</v>
      </c>
      <c r="N42" s="16">
        <f>IF(SUMIFS(Table1[Tonnage],Table1[Product],$C$5,Table1[Flow],$C$7,Table1[Season],$B42,Table1[Month],N$32)=0,NA(),SUMIFS(Table1[Tonnage],Table1[Product],$C$5,Table1[Flow],$C$7,Table1[Season],$B42,Table1[Month],N$32))</f>
        <v>34736</v>
      </c>
    </row>
    <row r="43" spans="2:14">
      <c r="B43" s="23" t="str">
        <v>2019/2020</v>
      </c>
      <c r="C43" s="16">
        <f>IF(SUMIFS(Table1[Tonnage],Table1[Product],$C$5,Table1[Flow],$C$7,Table1[Season],$B43,Table1[Month],C$32)=0,"",SUMIFS(Table1[Tonnage],Table1[Product],$C$5,Table1[Flow],$C$7,Table1[Season],$B43,Table1[Month],C$32))</f>
        <v>63361</v>
      </c>
      <c r="D43" s="16">
        <f>IF(SUMIFS(Table1[Tonnage],Table1[Product],$C$5,Table1[Flow],$C$7,Table1[Season],$B43,Table1[Month],D$32)=0,NA(),SUMIFS(Table1[Tonnage],Table1[Product],$C$5,Table1[Flow],$C$7,Table1[Season],$B43,Table1[Month],D$32))</f>
        <v>114212</v>
      </c>
      <c r="E43" s="16">
        <f>IF(SUMIFS(Table1[Tonnage],Table1[Product],$C$5,Table1[Flow],$C$7,Table1[Season],$B43,Table1[Month],E$32)=0,NA(),SUMIFS(Table1[Tonnage],Table1[Product],$C$5,Table1[Flow],$C$7,Table1[Season],$B43,Table1[Month],E$32))</f>
        <v>60607</v>
      </c>
      <c r="F43" s="16">
        <f>IF(SUMIFS(Table1[Tonnage],Table1[Product],$C$5,Table1[Flow],$C$7,Table1[Season],$B43,Table1[Month],F$32)=0,NA(),SUMIFS(Table1[Tonnage],Table1[Product],$C$5,Table1[Flow],$C$7,Table1[Season],$B43,Table1[Month],F$32))</f>
        <v>97639</v>
      </c>
      <c r="G43" s="16">
        <f>IF(SUMIFS(Table1[Tonnage],Table1[Product],$C$5,Table1[Flow],$C$7,Table1[Season],$B43,Table1[Month],G$32)=0,NA(),SUMIFS(Table1[Tonnage],Table1[Product],$C$5,Table1[Flow],$C$7,Table1[Season],$B43,Table1[Month],G$32))</f>
        <v>65874</v>
      </c>
      <c r="H43" s="16">
        <f>IF(SUMIFS(Table1[Tonnage],Table1[Product],$C$5,Table1[Flow],$C$7,Table1[Season],$B43,Table1[Month],H$32)=0,NA(),SUMIFS(Table1[Tonnage],Table1[Product],$C$5,Table1[Flow],$C$7,Table1[Season],$B43,Table1[Month],H$32))</f>
        <v>60976</v>
      </c>
      <c r="I43" s="16">
        <f>IF(SUMIFS(Table1[Tonnage],Table1[Product],$C$5,Table1[Flow],$C$7,Table1[Season],$B43,Table1[Month],I$32)=0,NA(),SUMIFS(Table1[Tonnage],Table1[Product],$C$5,Table1[Flow],$C$7,Table1[Season],$B43,Table1[Month],I$32))</f>
        <v>93648</v>
      </c>
      <c r="J43" s="16">
        <f>IF(SUMIFS(Table1[Tonnage],Table1[Product],$C$5,Table1[Flow],$C$7,Table1[Season],$B43,Table1[Month],J$32)=0,NA(),SUMIFS(Table1[Tonnage],Table1[Product],$C$5,Table1[Flow],$C$7,Table1[Season],$B43,Table1[Month],J$32))</f>
        <v>47315</v>
      </c>
      <c r="K43" s="16">
        <f>IF(SUMIFS(Table1[Tonnage],Table1[Product],$C$5,Table1[Flow],$C$7,Table1[Season],$B43,Table1[Month],K$32)=0,NA(),SUMIFS(Table1[Tonnage],Table1[Product],$C$5,Table1[Flow],$C$7,Table1[Season],$B43,Table1[Month],K$32))</f>
        <v>127701</v>
      </c>
      <c r="L43" s="16">
        <f>IF(SUMIFS(Table1[Tonnage],Table1[Product],$C$5,Table1[Flow],$C$7,Table1[Season],$B43,Table1[Month],L$32)=0,NA(),SUMIFS(Table1[Tonnage],Table1[Product],$C$5,Table1[Flow],$C$7,Table1[Season],$B43,Table1[Month],L$32))</f>
        <v>109944</v>
      </c>
      <c r="M43" s="16">
        <f>IF(SUMIFS(Table1[Tonnage],Table1[Product],$C$5,Table1[Flow],$C$7,Table1[Season],$B43,Table1[Month],M$32)=0,NA(),SUMIFS(Table1[Tonnage],Table1[Product],$C$5,Table1[Flow],$C$7,Table1[Season],$B43,Table1[Month],M$32))</f>
        <v>65949</v>
      </c>
      <c r="N43" s="16">
        <f>IF(SUMIFS(Table1[Tonnage],Table1[Product],$C$5,Table1[Flow],$C$7,Table1[Season],$B43,Table1[Month],N$32)=0,NA(),SUMIFS(Table1[Tonnage],Table1[Product],$C$5,Table1[Flow],$C$7,Table1[Season],$B43,Table1[Month],N$32))</f>
        <v>36239</v>
      </c>
    </row>
    <row r="44" spans="2:14">
      <c r="B44" s="23" t="str">
        <v>2020/2021</v>
      </c>
      <c r="C44" s="16">
        <f>IF(SUMIFS(Table1[Tonnage],Table1[Product],$C$5,Table1[Flow],$C$7,Table1[Season],$B44,Table1[Month],C$32)=0,"",SUMIFS(Table1[Tonnage],Table1[Product],$C$5,Table1[Flow],$C$7,Table1[Season],$B44,Table1[Month],C$32))</f>
        <v>25126</v>
      </c>
      <c r="D44" s="16">
        <f>IF(SUMIFS(Table1[Tonnage],Table1[Product],$C$5,Table1[Flow],$C$7,Table1[Season],$B44,Table1[Month],D$32)=0,NA(),SUMIFS(Table1[Tonnage],Table1[Product],$C$5,Table1[Flow],$C$7,Table1[Season],$B44,Table1[Month],D$32))</f>
        <v>7381</v>
      </c>
      <c r="E44" s="16">
        <f>IF(SUMIFS(Table1[Tonnage],Table1[Product],$C$5,Table1[Flow],$C$7,Table1[Season],$B44,Table1[Month],E$32)=0,NA(),SUMIFS(Table1[Tonnage],Table1[Product],$C$5,Table1[Flow],$C$7,Table1[Season],$B44,Table1[Month],E$32))</f>
        <v>113773</v>
      </c>
      <c r="F44" s="16">
        <f>IF(SUMIFS(Table1[Tonnage],Table1[Product],$C$5,Table1[Flow],$C$7,Table1[Season],$B44,Table1[Month],F$32)=0,NA(),SUMIFS(Table1[Tonnage],Table1[Product],$C$5,Table1[Flow],$C$7,Table1[Season],$B44,Table1[Month],F$32))</f>
        <v>129407</v>
      </c>
      <c r="G44" s="16">
        <f>IF(SUMIFS(Table1[Tonnage],Table1[Product],$C$5,Table1[Flow],$C$7,Table1[Season],$B44,Table1[Month],G$32)=0,NA(),SUMIFS(Table1[Tonnage],Table1[Product],$C$5,Table1[Flow],$C$7,Table1[Season],$B44,Table1[Month],G$32))</f>
        <v>137836</v>
      </c>
      <c r="H44" s="16">
        <f>IF(SUMIFS(Table1[Tonnage],Table1[Product],$C$5,Table1[Flow],$C$7,Table1[Season],$B44,Table1[Month],H$32)=0,NA(),SUMIFS(Table1[Tonnage],Table1[Product],$C$5,Table1[Flow],$C$7,Table1[Season],$B44,Table1[Month],H$32))</f>
        <v>6441</v>
      </c>
      <c r="I44" s="16">
        <f>IF(SUMIFS(Table1[Tonnage],Table1[Product],$C$5,Table1[Flow],$C$7,Table1[Season],$B44,Table1[Month],I$32)=0,NA(),SUMIFS(Table1[Tonnage],Table1[Product],$C$5,Table1[Flow],$C$7,Table1[Season],$B44,Table1[Month],I$32))</f>
        <v>168843</v>
      </c>
      <c r="J44" s="16">
        <f>IF(SUMIFS(Table1[Tonnage],Table1[Product],$C$5,Table1[Flow],$C$7,Table1[Season],$B44,Table1[Month],J$32)=0,NA(),SUMIFS(Table1[Tonnage],Table1[Product],$C$5,Table1[Flow],$C$7,Table1[Season],$B44,Table1[Month],J$32))</f>
        <v>95607</v>
      </c>
      <c r="K44" s="16">
        <f>IF(SUMIFS(Table1[Tonnage],Table1[Product],$C$5,Table1[Flow],$C$7,Table1[Season],$B44,Table1[Month],K$32)=0,NA(),SUMIFS(Table1[Tonnage],Table1[Product],$C$5,Table1[Flow],$C$7,Table1[Season],$B44,Table1[Month],K$32))</f>
        <v>241681</v>
      </c>
      <c r="L44" s="16">
        <f>IF(SUMIFS(Table1[Tonnage],Table1[Product],$C$5,Table1[Flow],$C$7,Table1[Season],$B44,Table1[Month],L$32)=0,NA(),SUMIFS(Table1[Tonnage],Table1[Product],$C$5,Table1[Flow],$C$7,Table1[Season],$B44,Table1[Month],L$32))</f>
        <v>155673</v>
      </c>
      <c r="M44" s="16">
        <f>IF(SUMIFS(Table1[Tonnage],Table1[Product],$C$5,Table1[Flow],$C$7,Table1[Season],$B44,Table1[Month],M$32)=0,NA(),SUMIFS(Table1[Tonnage],Table1[Product],$C$5,Table1[Flow],$C$7,Table1[Season],$B44,Table1[Month],M$32))</f>
        <v>17663</v>
      </c>
      <c r="N44" s="16">
        <f>IF(SUMIFS(Table1[Tonnage],Table1[Product],$C$5,Table1[Flow],$C$7,Table1[Season],$B44,Table1[Month],N$32)=0,NA(),SUMIFS(Table1[Tonnage],Table1[Product],$C$5,Table1[Flow],$C$7,Table1[Season],$B44,Table1[Month],N$32))</f>
        <v>83213</v>
      </c>
    </row>
    <row r="45" spans="2:14">
      <c r="B45" s="23" t="str">
        <v>2021/2022</v>
      </c>
      <c r="C45" s="16">
        <f>IF(SUMIFS(Table1[Tonnage],Table1[Product],$C$5,Table1[Flow],$C$7,Table1[Season],$B45,Table1[Month],C$32)=0,"",SUMIFS(Table1[Tonnage],Table1[Product],$C$5,Table1[Flow],$C$7,Table1[Season],$B45,Table1[Month],C$32))</f>
        <v>173637</v>
      </c>
      <c r="D45" s="16">
        <f>IF(SUMIFS(Table1[Tonnage],Table1[Product],$C$5,Table1[Flow],$C$7,Table1[Season],$B45,Table1[Month],D$32)=0,NA(),SUMIFS(Table1[Tonnage],Table1[Product],$C$5,Table1[Flow],$C$7,Table1[Season],$B45,Table1[Month],D$32))</f>
        <v>205749</v>
      </c>
      <c r="E45" s="16">
        <f>IF(SUMIFS(Table1[Tonnage],Table1[Product],$C$5,Table1[Flow],$C$7,Table1[Season],$B45,Table1[Month],E$32)=0,NA(),SUMIFS(Table1[Tonnage],Table1[Product],$C$5,Table1[Flow],$C$7,Table1[Season],$B45,Table1[Month],E$32))</f>
        <v>66577</v>
      </c>
      <c r="F45" s="16">
        <f>IF(SUMIFS(Table1[Tonnage],Table1[Product],$C$5,Table1[Flow],$C$7,Table1[Season],$B45,Table1[Month],F$32)=0,NA(),SUMIFS(Table1[Tonnage],Table1[Product],$C$5,Table1[Flow],$C$7,Table1[Season],$B45,Table1[Month],F$32))</f>
        <v>89039</v>
      </c>
      <c r="G45" s="16">
        <f>IF(SUMIFS(Table1[Tonnage],Table1[Product],$C$5,Table1[Flow],$C$7,Table1[Season],$B45,Table1[Month],G$32)=0,NA(),SUMIFS(Table1[Tonnage],Table1[Product],$C$5,Table1[Flow],$C$7,Table1[Season],$B45,Table1[Month],G$32))</f>
        <v>71729</v>
      </c>
      <c r="H45" s="16">
        <f>IF(SUMIFS(Table1[Tonnage],Table1[Product],$C$5,Table1[Flow],$C$7,Table1[Season],$B45,Table1[Month],H$32)=0,NA(),SUMIFS(Table1[Tonnage],Table1[Product],$C$5,Table1[Flow],$C$7,Table1[Season],$B45,Table1[Month],H$32))</f>
        <v>74312</v>
      </c>
      <c r="I45" s="16">
        <f>IF(SUMIFS(Table1[Tonnage],Table1[Product],$C$5,Table1[Flow],$C$7,Table1[Season],$B45,Table1[Month],I$32)=0,NA(),SUMIFS(Table1[Tonnage],Table1[Product],$C$5,Table1[Flow],$C$7,Table1[Season],$B45,Table1[Month],I$32))</f>
        <v>77861</v>
      </c>
      <c r="J45" s="16">
        <f>IF(SUMIFS(Table1[Tonnage],Table1[Product],$C$5,Table1[Flow],$C$7,Table1[Season],$B45,Table1[Month],J$32)=0,NA(),SUMIFS(Table1[Tonnage],Table1[Product],$C$5,Table1[Flow],$C$7,Table1[Season],$B45,Table1[Month],J$32))</f>
        <v>60883</v>
      </c>
      <c r="K45" s="16">
        <f>IF(SUMIFS(Table1[Tonnage],Table1[Product],$C$5,Table1[Flow],$C$7,Table1[Season],$B45,Table1[Month],K$32)=0,NA(),SUMIFS(Table1[Tonnage],Table1[Product],$C$5,Table1[Flow],$C$7,Table1[Season],$B45,Table1[Month],K$32))</f>
        <v>47391</v>
      </c>
      <c r="L45" s="16">
        <f>IF(SUMIFS(Table1[Tonnage],Table1[Product],$C$5,Table1[Flow],$C$7,Table1[Season],$B45,Table1[Month],L$32)=0,NA(),SUMIFS(Table1[Tonnage],Table1[Product],$C$5,Table1[Flow],$C$7,Table1[Season],$B45,Table1[Month],L$32))</f>
        <v>2697</v>
      </c>
      <c r="M45" s="16">
        <f>IF(SUMIFS(Table1[Tonnage],Table1[Product],$C$5,Table1[Flow],$C$7,Table1[Season],$B45,Table1[Month],M$32)=0,NA(),SUMIFS(Table1[Tonnage],Table1[Product],$C$5,Table1[Flow],$C$7,Table1[Season],$B45,Table1[Month],M$32))</f>
        <v>26068</v>
      </c>
      <c r="N45" s="16">
        <f>IF(SUMIFS(Table1[Tonnage],Table1[Product],$C$5,Table1[Flow],$C$7,Table1[Season],$B45,Table1[Month],N$32)=0,NA(),SUMIFS(Table1[Tonnage],Table1[Product],$C$5,Table1[Flow],$C$7,Table1[Season],$B45,Table1[Month],N$32))</f>
        <v>52602</v>
      </c>
    </row>
    <row r="46" spans="2:14">
      <c r="B46" s="23" t="str">
        <v>2022/2023</v>
      </c>
      <c r="C46" s="16">
        <f>IF(SUMIFS(Table1[Tonnage],Table1[Product],$C$5,Table1[Flow],$C$7,Table1[Season],$B46,Table1[Month],C$32)=0,"",SUMIFS(Table1[Tonnage],Table1[Product],$C$5,Table1[Flow],$C$7,Table1[Season],$B46,Table1[Month],C$32))</f>
        <v>25858</v>
      </c>
      <c r="D46" s="16">
        <f>IF(SUMIFS(Table1[Tonnage],Table1[Product],$C$5,Table1[Flow],$C$7,Table1[Season],$B46,Table1[Month],D$32)=0,NA(),SUMIFS(Table1[Tonnage],Table1[Product],$C$5,Table1[Flow],$C$7,Table1[Season],$B46,Table1[Month],D$32))</f>
        <v>56194</v>
      </c>
      <c r="E46" s="16">
        <f>IF(SUMIFS(Table1[Tonnage],Table1[Product],$C$5,Table1[Flow],$C$7,Table1[Season],$B46,Table1[Month],E$32)=0,NA(),SUMIFS(Table1[Tonnage],Table1[Product],$C$5,Table1[Flow],$C$7,Table1[Season],$B46,Table1[Month],E$32))</f>
        <v>45149</v>
      </c>
      <c r="F46" s="16">
        <f>IF(SUMIFS(Table1[Tonnage],Table1[Product],$C$5,Table1[Flow],$C$7,Table1[Season],$B46,Table1[Month],F$32)=0,NA(),SUMIFS(Table1[Tonnage],Table1[Product],$C$5,Table1[Flow],$C$7,Table1[Season],$B46,Table1[Month],F$32))</f>
        <v>61870</v>
      </c>
      <c r="G46" s="16">
        <f>IF(SUMIFS(Table1[Tonnage],Table1[Product],$C$5,Table1[Flow],$C$7,Table1[Season],$B46,Table1[Month],G$32)=0,NA(),SUMIFS(Table1[Tonnage],Table1[Product],$C$5,Table1[Flow],$C$7,Table1[Season],$B46,Table1[Month],G$32))</f>
        <v>55975</v>
      </c>
      <c r="H46" s="16">
        <f>IF(SUMIFS(Table1[Tonnage],Table1[Product],$C$5,Table1[Flow],$C$7,Table1[Season],$B46,Table1[Month],H$32)=0,NA(),SUMIFS(Table1[Tonnage],Table1[Product],$C$5,Table1[Flow],$C$7,Table1[Season],$B46,Table1[Month],H$32))</f>
        <v>653</v>
      </c>
      <c r="I46" s="16">
        <f>IF(SUMIFS(Table1[Tonnage],Table1[Product],$C$5,Table1[Flow],$C$7,Table1[Season],$B46,Table1[Month],I$32)=0,NA(),SUMIFS(Table1[Tonnage],Table1[Product],$C$5,Table1[Flow],$C$7,Table1[Season],$B46,Table1[Month],I$32))</f>
        <v>11737</v>
      </c>
      <c r="J46" s="16">
        <f>IF(SUMIFS(Table1[Tonnage],Table1[Product],$C$5,Table1[Flow],$C$7,Table1[Season],$B46,Table1[Month],J$32)=0,NA(),SUMIFS(Table1[Tonnage],Table1[Product],$C$5,Table1[Flow],$C$7,Table1[Season],$B46,Table1[Month],J$32))</f>
        <v>66894</v>
      </c>
      <c r="K46" s="16">
        <f>IF(SUMIFS(Table1[Tonnage],Table1[Product],$C$5,Table1[Flow],$C$7,Table1[Season],$B46,Table1[Month],K$32)=0,NA(),SUMIFS(Table1[Tonnage],Table1[Product],$C$5,Table1[Flow],$C$7,Table1[Season],$B46,Table1[Month],K$32))</f>
        <v>272881</v>
      </c>
      <c r="L46" s="16">
        <f>IF(SUMIFS(Table1[Tonnage],Table1[Product],$C$5,Table1[Flow],$C$7,Table1[Season],$B46,Table1[Month],L$32)=0,NA(),SUMIFS(Table1[Tonnage],Table1[Product],$C$5,Table1[Flow],$C$7,Table1[Season],$B46,Table1[Month],L$32))</f>
        <v>2198</v>
      </c>
      <c r="M46" s="16">
        <f>IF(SUMIFS(Table1[Tonnage],Table1[Product],$C$5,Table1[Flow],$C$7,Table1[Season],$B46,Table1[Month],M$32)=0,NA(),SUMIFS(Table1[Tonnage],Table1[Product],$C$5,Table1[Flow],$C$7,Table1[Season],$B46,Table1[Month],M$32))</f>
        <v>114451</v>
      </c>
      <c r="N46" s="16">
        <f>IF(SUMIFS(Table1[Tonnage],Table1[Product],$C$5,Table1[Flow],$C$7,Table1[Season],$B46,Table1[Month],N$32)=0,NA(),SUMIFS(Table1[Tonnage],Table1[Product],$C$5,Table1[Flow],$C$7,Table1[Season],$B46,Table1[Month],N$32))</f>
        <v>109986</v>
      </c>
    </row>
    <row r="47" spans="2:14">
      <c r="B47" s="23" t="str">
        <v>2023/2024</v>
      </c>
      <c r="C47" s="16">
        <f>IF(SUMIFS(Table1[Tonnage],Table1[Product],$C$5,Table1[Flow],$C$7,Table1[Season],$B47,Table1[Month],C$32)=0,"",SUMIFS(Table1[Tonnage],Table1[Product],$C$5,Table1[Flow],$C$7,Table1[Season],$B47,Table1[Month],C$32))</f>
        <v>176430</v>
      </c>
      <c r="D47" s="16">
        <f>IF(SUMIFS(Table1[Tonnage],Table1[Product],$C$5,Table1[Flow],$C$7,Table1[Season],$B47,Table1[Month],D$32)=0,NA(),SUMIFS(Table1[Tonnage],Table1[Product],$C$5,Table1[Flow],$C$7,Table1[Season],$B47,Table1[Month],D$32))</f>
        <v>22924</v>
      </c>
      <c r="E47" s="16">
        <f>IF(SUMIFS(Table1[Tonnage],Table1[Product],$C$5,Table1[Flow],$C$7,Table1[Season],$B47,Table1[Month],E$32)=0,NA(),SUMIFS(Table1[Tonnage],Table1[Product],$C$5,Table1[Flow],$C$7,Table1[Season],$B47,Table1[Month],E$32))</f>
        <v>240253</v>
      </c>
      <c r="F47" s="16">
        <f>IF(SUMIFS(Table1[Tonnage],Table1[Product],$C$5,Table1[Flow],$C$7,Table1[Season],$B47,Table1[Month],F$32)=0,NA(),SUMIFS(Table1[Tonnage],Table1[Product],$C$5,Table1[Flow],$C$7,Table1[Season],$B47,Table1[Month],F$32))</f>
        <v>198714</v>
      </c>
      <c r="G47" s="16">
        <f>IF(SUMIFS(Table1[Tonnage],Table1[Product],$C$5,Table1[Flow],$C$7,Table1[Season],$B47,Table1[Month],G$32)=0,NA(),SUMIFS(Table1[Tonnage],Table1[Product],$C$5,Table1[Flow],$C$7,Table1[Season],$B47,Table1[Month],G$32))</f>
        <v>8663</v>
      </c>
      <c r="H47" s="16">
        <f>IF(SUMIFS(Table1[Tonnage],Table1[Product],$C$5,Table1[Flow],$C$7,Table1[Season],$B47,Table1[Month],H$32)=0,NA(),SUMIFS(Table1[Tonnage],Table1[Product],$C$5,Table1[Flow],$C$7,Table1[Season],$B47,Table1[Month],H$32))</f>
        <v>699</v>
      </c>
      <c r="I47" s="16">
        <f>IF(SUMIFS(Table1[Tonnage],Table1[Product],$C$5,Table1[Flow],$C$7,Table1[Season],$B47,Table1[Month],I$32)=0,NA(),SUMIFS(Table1[Tonnage],Table1[Product],$C$5,Table1[Flow],$C$7,Table1[Season],$B47,Table1[Month],I$32))</f>
        <v>76107</v>
      </c>
      <c r="J47" s="16">
        <f>IF(SUMIFS(Table1[Tonnage],Table1[Product],$C$5,Table1[Flow],$C$7,Table1[Season],$B47,Table1[Month],J$32)=0,NA(),SUMIFS(Table1[Tonnage],Table1[Product],$C$5,Table1[Flow],$C$7,Table1[Season],$B47,Table1[Month],J$32))</f>
        <v>305321</v>
      </c>
      <c r="K47" s="16">
        <f>IF(SUMIFS(Table1[Tonnage],Table1[Product],$C$5,Table1[Flow],$C$7,Table1[Season],$B47,Table1[Month],K$32)=0,NA(),SUMIFS(Table1[Tonnage],Table1[Product],$C$5,Table1[Flow],$C$7,Table1[Season],$B47,Table1[Month],K$32))</f>
        <v>263844</v>
      </c>
      <c r="L47" s="16">
        <f>IF(SUMIFS(Table1[Tonnage],Table1[Product],$C$5,Table1[Flow],$C$7,Table1[Season],$B47,Table1[Month],L$32)=0,NA(),SUMIFS(Table1[Tonnage],Table1[Product],$C$5,Table1[Flow],$C$7,Table1[Season],$B47,Table1[Month],L$32))</f>
        <v>63838</v>
      </c>
      <c r="M47" s="16">
        <f>IF(SUMIFS(Table1[Tonnage],Table1[Product],$C$5,Table1[Flow],$C$7,Table1[Season],$B47,Table1[Month],M$32)=0,NA(),SUMIFS(Table1[Tonnage],Table1[Product],$C$5,Table1[Flow],$C$7,Table1[Season],$B47,Table1[Month],M$32))</f>
        <v>5773</v>
      </c>
      <c r="N47" s="16">
        <f>IF(SUMIFS(Table1[Tonnage],Table1[Product],$C$5,Table1[Flow],$C$7,Table1[Season],$B47,Table1[Month],N$32)=0,NA(),SUMIFS(Table1[Tonnage],Table1[Product],$C$5,Table1[Flow],$C$7,Table1[Season],$B47,Table1[Month],N$32))</f>
        <v>140699</v>
      </c>
    </row>
    <row r="48" spans="2:14">
      <c r="B48" s="23" t="str">
        <v>2024/2025</v>
      </c>
      <c r="C48" s="16">
        <f>IF(SUMIFS(Table1[Tonnage],Table1[Product],$C$5,Table1[Flow],$C$7,Table1[Season],$B48,Table1[Month],C$32)=0,"",SUMIFS(Table1[Tonnage],Table1[Product],$C$5,Table1[Flow],$C$7,Table1[Season],$B48,Table1[Month],C$32))</f>
        <v>56567</v>
      </c>
      <c r="D48" s="16">
        <f>IF(SUMIFS(Table1[Tonnage],Table1[Product],$C$5,Table1[Flow],$C$7,Table1[Season],$B48,Table1[Month],D$32)=0,NA(),SUMIFS(Table1[Tonnage],Table1[Product],$C$5,Table1[Flow],$C$7,Table1[Season],$B48,Table1[Month],D$32))</f>
        <v>205361</v>
      </c>
      <c r="E48" s="16">
        <f>IF(SUMIFS(Table1[Tonnage],Table1[Product],$C$5,Table1[Flow],$C$7,Table1[Season],$B48,Table1[Month],E$32)=0,NA(),SUMIFS(Table1[Tonnage],Table1[Product],$C$5,Table1[Flow],$C$7,Table1[Season],$B48,Table1[Month],E$32))</f>
        <v>66747</v>
      </c>
      <c r="F48" s="16">
        <f>IF(SUMIFS(Table1[Tonnage],Table1[Product],$C$5,Table1[Flow],$C$7,Table1[Season],$B48,Table1[Month],F$32)=0,NA(),SUMIFS(Table1[Tonnage],Table1[Product],$C$5,Table1[Flow],$C$7,Table1[Season],$B48,Table1[Month],F$32))</f>
        <v>41444</v>
      </c>
      <c r="G48" s="16">
        <f>IF(SUMIFS(Table1[Tonnage],Table1[Product],$C$5,Table1[Flow],$C$7,Table1[Season],$B48,Table1[Month],G$32)=0,NA(),SUMIFS(Table1[Tonnage],Table1[Product],$C$5,Table1[Flow],$C$7,Table1[Season],$B48,Table1[Month],G$32))</f>
        <v>14708</v>
      </c>
      <c r="H48" s="16">
        <f>IF(SUMIFS(Table1[Tonnage],Table1[Product],$C$5,Table1[Flow],$C$7,Table1[Season],$B48,Table1[Month],H$32)=0,NA(),SUMIFS(Table1[Tonnage],Table1[Product],$C$5,Table1[Flow],$C$7,Table1[Season],$B48,Table1[Month],H$32))</f>
        <v>21741</v>
      </c>
      <c r="I48" s="16">
        <f>IF(SUMIFS(Table1[Tonnage],Table1[Product],$C$5,Table1[Flow],$C$7,Table1[Season],$B48,Table1[Month],I$32)=0,NA(),SUMIFS(Table1[Tonnage],Table1[Product],$C$5,Table1[Flow],$C$7,Table1[Season],$B48,Table1[Month],I$32))</f>
        <v>139829</v>
      </c>
      <c r="J48" s="16">
        <f>IF(SUMIFS(Table1[Tonnage],Table1[Product],$C$5,Table1[Flow],$C$7,Table1[Season],$B48,Table1[Month],J$32)=0,NA(),SUMIFS(Table1[Tonnage],Table1[Product],$C$5,Table1[Flow],$C$7,Table1[Season],$B48,Table1[Month],J$32))</f>
        <v>212673</v>
      </c>
      <c r="K48" s="16">
        <f>IF(SUMIFS(Table1[Tonnage],Table1[Product],$C$5,Table1[Flow],$C$7,Table1[Season],$B48,Table1[Month],K$32)=0,NA(),SUMIFS(Table1[Tonnage],Table1[Product],$C$5,Table1[Flow],$C$7,Table1[Season],$B48,Table1[Month],K$32))</f>
        <v>46631</v>
      </c>
      <c r="L48" s="16" t="e">
        <f>IF(SUMIFS(Table1[Tonnage],Table1[Product],$C$5,Table1[Flow],$C$7,Table1[Season],$B48,Table1[Month],L$32)=0,NA(),SUMIFS(Table1[Tonnage],Table1[Product],$C$5,Table1[Flow],$C$7,Table1[Season],$B48,Table1[Month],L$32))</f>
        <v>#N/A</v>
      </c>
      <c r="M48" s="16" t="e">
        <f>IF(SUMIFS(Table1[Tonnage],Table1[Product],$C$5,Table1[Flow],$C$7,Table1[Season],$B48,Table1[Month],M$32)=0,NA(),SUMIFS(Table1[Tonnage],Table1[Product],$C$5,Table1[Flow],$C$7,Table1[Season],$B48,Table1[Month],M$32))</f>
        <v>#N/A</v>
      </c>
      <c r="N48" s="16" t="e">
        <f>IF(SUMIFS(Table1[Tonnage],Table1[Product],$C$5,Table1[Flow],$C$7,Table1[Season],$B48,Table1[Month],N$32)=0,NA(),SUMIFS(Table1[Tonnage],Table1[Product],$C$5,Table1[Flow],$C$7,Table1[Season],$B48,Table1[Month],N$32))</f>
        <v>#N/A</v>
      </c>
    </row>
    <row r="49" spans="3:14">
      <c r="C49" s="16"/>
      <c r="D49" s="16"/>
      <c r="E49" s="16"/>
      <c r="F49" s="16"/>
      <c r="G49" s="16"/>
      <c r="H49" s="16"/>
      <c r="I49" s="16"/>
      <c r="J49" s="16"/>
      <c r="K49" s="16"/>
      <c r="L49" s="16"/>
      <c r="M49" s="16"/>
      <c r="N49" s="16"/>
    </row>
    <row r="50" spans="3:14">
      <c r="C50" s="16"/>
      <c r="D50" s="16"/>
      <c r="E50" s="16"/>
      <c r="F50" s="16"/>
      <c r="G50" s="16"/>
      <c r="H50" s="16"/>
      <c r="I50" s="16"/>
      <c r="J50" s="16"/>
      <c r="K50" s="16"/>
      <c r="L50" s="16"/>
      <c r="M50" s="16"/>
      <c r="N50" s="16"/>
    </row>
    <row r="51" spans="3:14">
      <c r="C51" s="16"/>
      <c r="D51" s="16"/>
      <c r="E51" s="16"/>
      <c r="F51" s="16"/>
      <c r="G51" s="16"/>
      <c r="H51" s="16"/>
      <c r="I51" s="16"/>
      <c r="J51" s="16"/>
      <c r="K51" s="16"/>
      <c r="L51" s="16"/>
      <c r="M51" s="16"/>
      <c r="N51" s="16"/>
    </row>
    <row r="52" spans="3:14">
      <c r="C52" s="16"/>
      <c r="D52" s="16"/>
      <c r="E52" s="16"/>
      <c r="F52" s="16"/>
      <c r="G52" s="16"/>
      <c r="H52" s="16"/>
      <c r="I52" s="16"/>
      <c r="J52" s="16"/>
      <c r="K52" s="16"/>
      <c r="L52" s="16"/>
      <c r="M52" s="16"/>
      <c r="N52" s="16"/>
    </row>
    <row r="53" spans="3:14">
      <c r="C53" s="16"/>
      <c r="D53" s="16"/>
      <c r="E53" s="16"/>
      <c r="F53" s="16"/>
      <c r="G53" s="16"/>
      <c r="H53" s="16"/>
      <c r="I53" s="16"/>
      <c r="J53" s="16"/>
      <c r="K53" s="16"/>
      <c r="L53" s="16"/>
      <c r="M53" s="16"/>
      <c r="N53" s="16"/>
    </row>
    <row r="54" spans="3:14">
      <c r="C54" s="16"/>
      <c r="D54" s="16"/>
      <c r="E54" s="16"/>
      <c r="F54" s="16"/>
      <c r="G54" s="16"/>
      <c r="H54" s="16"/>
      <c r="I54" s="16"/>
      <c r="J54" s="16"/>
      <c r="K54" s="16"/>
      <c r="L54" s="16"/>
      <c r="M54" s="16"/>
      <c r="N54" s="16"/>
    </row>
    <row r="55" spans="3:14">
      <c r="C55" s="16"/>
      <c r="D55" s="16"/>
      <c r="E55" s="16"/>
      <c r="F55" s="16"/>
      <c r="G55" s="16"/>
      <c r="H55" s="16"/>
      <c r="I55" s="16"/>
      <c r="J55" s="16"/>
      <c r="K55" s="16"/>
      <c r="L55" s="16"/>
      <c r="M55" s="16"/>
      <c r="N55" s="16"/>
    </row>
    <row r="56" spans="3:14">
      <c r="C56" s="16"/>
      <c r="D56" s="16"/>
      <c r="E56" s="16"/>
      <c r="F56" s="16"/>
      <c r="G56" s="16"/>
      <c r="H56" s="16"/>
      <c r="I56" s="16"/>
      <c r="J56" s="16"/>
      <c r="K56" s="16"/>
      <c r="L56" s="16"/>
      <c r="M56" s="16"/>
      <c r="N56" s="16"/>
    </row>
    <row r="57" spans="3:14">
      <c r="C57" s="16"/>
      <c r="D57" s="16"/>
      <c r="E57" s="16"/>
      <c r="F57" s="16"/>
      <c r="G57" s="16"/>
      <c r="H57" s="16"/>
      <c r="I57" s="16"/>
      <c r="J57" s="16"/>
      <c r="K57" s="16"/>
      <c r="L57" s="16"/>
      <c r="M57" s="16"/>
      <c r="N57" s="16"/>
    </row>
    <row r="58" spans="3:14">
      <c r="C58" s="16"/>
      <c r="D58" s="16"/>
      <c r="E58" s="16"/>
      <c r="F58" s="16"/>
      <c r="G58" s="16"/>
      <c r="H58" s="16"/>
      <c r="I58" s="16"/>
      <c r="J58" s="16"/>
      <c r="K58" s="16"/>
      <c r="L58" s="16"/>
      <c r="M58" s="16"/>
      <c r="N58" s="16"/>
    </row>
    <row r="59" spans="3:14">
      <c r="C59" s="16"/>
      <c r="D59" s="16"/>
      <c r="E59" s="16"/>
      <c r="F59" s="16"/>
      <c r="G59" s="16"/>
      <c r="H59" s="16"/>
      <c r="I59" s="16"/>
      <c r="J59" s="16"/>
      <c r="K59" s="16"/>
      <c r="L59" s="16"/>
      <c r="M59" s="16"/>
      <c r="N59" s="16"/>
    </row>
    <row r="60" spans="3:14">
      <c r="C60" s="16"/>
      <c r="D60" s="16"/>
      <c r="E60" s="16"/>
      <c r="F60" s="16"/>
      <c r="G60" s="16"/>
      <c r="H60" s="16"/>
      <c r="I60" s="16"/>
      <c r="J60" s="16"/>
      <c r="K60" s="16"/>
      <c r="L60" s="16"/>
      <c r="M60" s="16"/>
      <c r="N60" s="16"/>
    </row>
    <row r="61" spans="3:14">
      <c r="C61" s="16"/>
      <c r="D61" s="16"/>
      <c r="E61" s="16"/>
      <c r="F61" s="16"/>
      <c r="G61" s="16"/>
      <c r="H61" s="16"/>
      <c r="I61" s="16"/>
      <c r="J61" s="16"/>
      <c r="K61" s="16"/>
      <c r="L61" s="16"/>
      <c r="M61" s="16"/>
      <c r="N61" s="16"/>
    </row>
    <row r="62" spans="3:14">
      <c r="C62" s="16"/>
      <c r="D62" s="16"/>
      <c r="E62" s="16"/>
      <c r="F62" s="16"/>
      <c r="G62" s="16"/>
      <c r="H62" s="16"/>
      <c r="I62" s="16"/>
      <c r="J62" s="16"/>
      <c r="K62" s="16"/>
      <c r="L62" s="16"/>
      <c r="M62" s="16"/>
      <c r="N62" s="16"/>
    </row>
    <row r="63" spans="3:14">
      <c r="C63" s="16"/>
      <c r="D63" s="16"/>
      <c r="E63" s="16"/>
      <c r="F63" s="16"/>
      <c r="G63" s="16"/>
      <c r="H63" s="16"/>
      <c r="I63" s="16"/>
      <c r="J63" s="16"/>
      <c r="K63" s="16"/>
      <c r="L63" s="16"/>
      <c r="M63" s="16"/>
      <c r="N63" s="16"/>
    </row>
    <row r="64" spans="3:14">
      <c r="C64" s="16"/>
      <c r="D64" s="16"/>
      <c r="E64" s="16"/>
      <c r="F64" s="16"/>
      <c r="G64" s="16"/>
      <c r="H64" s="16"/>
      <c r="I64" s="16"/>
      <c r="J64" s="16"/>
      <c r="K64" s="16"/>
      <c r="L64" s="16"/>
      <c r="M64" s="16"/>
      <c r="N64" s="16"/>
    </row>
    <row r="65" spans="3:14">
      <c r="C65" s="16"/>
      <c r="D65" s="16"/>
      <c r="E65" s="16"/>
      <c r="F65" s="16"/>
      <c r="G65" s="16"/>
      <c r="H65" s="16"/>
      <c r="I65" s="16"/>
      <c r="J65" s="16"/>
      <c r="K65" s="16"/>
      <c r="L65" s="16"/>
      <c r="M65" s="16"/>
      <c r="N65" s="16"/>
    </row>
    <row r="66" spans="3:14">
      <c r="C66" s="16"/>
      <c r="D66" s="16"/>
      <c r="E66" s="16"/>
      <c r="F66" s="16"/>
      <c r="G66" s="16"/>
      <c r="H66" s="16"/>
      <c r="I66" s="16"/>
      <c r="J66" s="16"/>
      <c r="K66" s="16"/>
      <c r="L66" s="16"/>
      <c r="M66" s="16"/>
      <c r="N66" s="16"/>
    </row>
    <row r="67" spans="3:14">
      <c r="C67" s="16"/>
      <c r="D67" s="16"/>
      <c r="E67" s="16"/>
      <c r="F67" s="16"/>
      <c r="G67" s="16"/>
      <c r="H67" s="16"/>
      <c r="I67" s="16"/>
      <c r="J67" s="16"/>
      <c r="K67" s="16"/>
      <c r="L67" s="16"/>
      <c r="M67" s="16"/>
      <c r="N67" s="16"/>
    </row>
    <row r="68" spans="3:14">
      <c r="C68" s="16"/>
      <c r="D68" s="16"/>
      <c r="E68" s="16"/>
      <c r="F68" s="16"/>
      <c r="G68" s="16"/>
      <c r="H68" s="16"/>
      <c r="I68" s="16"/>
      <c r="J68" s="16"/>
      <c r="K68" s="16"/>
      <c r="L68" s="16"/>
      <c r="M68" s="16"/>
      <c r="N68" s="16"/>
    </row>
    <row r="69" spans="3:14">
      <c r="C69" s="16"/>
      <c r="D69" s="16"/>
      <c r="E69" s="16"/>
      <c r="F69" s="16"/>
      <c r="G69" s="16"/>
      <c r="H69" s="16"/>
      <c r="I69" s="16"/>
      <c r="J69" s="16"/>
      <c r="K69" s="16"/>
      <c r="L69" s="16"/>
      <c r="M69" s="16"/>
      <c r="N69" s="16"/>
    </row>
    <row r="70" spans="3:14">
      <c r="C70" s="16"/>
      <c r="D70" s="16"/>
      <c r="E70" s="16"/>
      <c r="F70" s="16"/>
      <c r="G70" s="16"/>
      <c r="H70" s="16"/>
      <c r="I70" s="16"/>
      <c r="J70" s="16"/>
      <c r="K70" s="16"/>
      <c r="L70" s="16"/>
      <c r="M70" s="16"/>
      <c r="N70" s="16"/>
    </row>
    <row r="71" spans="3:14">
      <c r="C71" s="16"/>
      <c r="D71" s="16"/>
      <c r="E71" s="16"/>
      <c r="F71" s="16"/>
      <c r="G71" s="16"/>
      <c r="H71" s="16"/>
      <c r="I71" s="16"/>
      <c r="J71" s="16"/>
      <c r="K71" s="16"/>
      <c r="L71" s="16"/>
      <c r="M71" s="16"/>
      <c r="N71" s="16"/>
    </row>
    <row r="72" spans="3:14">
      <c r="C72" s="16"/>
      <c r="D72" s="16"/>
      <c r="E72" s="16"/>
      <c r="F72" s="16"/>
      <c r="G72" s="16"/>
      <c r="H72" s="16"/>
      <c r="I72" s="16"/>
      <c r="J72" s="16"/>
      <c r="K72" s="16"/>
      <c r="L72" s="16"/>
      <c r="M72" s="16"/>
      <c r="N72" s="16"/>
    </row>
    <row r="73" spans="3:14">
      <c r="C73" s="16"/>
      <c r="D73" s="16"/>
      <c r="E73" s="16"/>
      <c r="F73" s="16"/>
      <c r="G73" s="16"/>
      <c r="H73" s="16"/>
      <c r="I73" s="16"/>
      <c r="J73" s="16"/>
      <c r="K73" s="16"/>
      <c r="L73" s="16"/>
      <c r="M73" s="16"/>
      <c r="N73" s="16"/>
    </row>
    <row r="74" spans="3:14">
      <c r="C74" s="16"/>
      <c r="D74" s="16"/>
      <c r="E74" s="16"/>
      <c r="F74" s="16"/>
      <c r="G74" s="16"/>
      <c r="H74" s="16"/>
      <c r="I74" s="16"/>
      <c r="J74" s="16"/>
      <c r="K74" s="16"/>
      <c r="L74" s="16"/>
      <c r="M74" s="16"/>
      <c r="N74" s="16"/>
    </row>
    <row r="75" spans="3:14">
      <c r="C75" s="16"/>
      <c r="D75" s="16"/>
      <c r="E75" s="16"/>
      <c r="F75" s="16"/>
      <c r="G75" s="16"/>
      <c r="H75" s="16"/>
      <c r="I75" s="16"/>
      <c r="J75" s="16"/>
      <c r="K75" s="16"/>
      <c r="L75" s="16"/>
      <c r="M75" s="16"/>
      <c r="N75" s="16"/>
    </row>
    <row r="76" spans="3:14">
      <c r="C76" s="16"/>
      <c r="D76" s="16"/>
      <c r="E76" s="16"/>
      <c r="F76" s="16"/>
      <c r="G76" s="16"/>
      <c r="H76" s="16"/>
      <c r="I76" s="16"/>
      <c r="J76" s="16"/>
      <c r="K76" s="16"/>
      <c r="L76" s="16"/>
      <c r="M76" s="16"/>
      <c r="N76" s="16"/>
    </row>
    <row r="77" spans="3:14">
      <c r="C77" s="16"/>
      <c r="D77" s="16"/>
      <c r="E77" s="16"/>
      <c r="F77" s="16"/>
      <c r="G77" s="16"/>
      <c r="H77" s="16"/>
      <c r="I77" s="16"/>
      <c r="J77" s="16"/>
      <c r="K77" s="16"/>
      <c r="L77" s="16"/>
      <c r="M77" s="16"/>
      <c r="N77" s="16"/>
    </row>
    <row r="78" spans="3:14">
      <c r="C78" s="16"/>
      <c r="D78" s="16"/>
      <c r="E78" s="16"/>
      <c r="F78" s="16"/>
      <c r="G78" s="16"/>
      <c r="H78" s="16"/>
      <c r="I78" s="16"/>
      <c r="J78" s="16"/>
      <c r="K78" s="16"/>
      <c r="L78" s="16"/>
      <c r="M78" s="16"/>
      <c r="N78" s="16"/>
    </row>
    <row r="79" spans="3:14">
      <c r="C79" s="16"/>
      <c r="D79" s="16"/>
      <c r="E79" s="16"/>
      <c r="F79" s="16"/>
      <c r="G79" s="16"/>
      <c r="H79" s="16"/>
      <c r="I79" s="16"/>
      <c r="J79" s="16"/>
      <c r="K79" s="16"/>
      <c r="L79" s="16"/>
      <c r="M79" s="16"/>
      <c r="N79" s="16"/>
    </row>
    <row r="80" spans="3:14">
      <c r="C80" s="16"/>
      <c r="D80" s="16"/>
      <c r="E80" s="16"/>
      <c r="F80" s="16"/>
      <c r="G80" s="16"/>
      <c r="H80" s="16"/>
      <c r="I80" s="16"/>
      <c r="J80" s="16"/>
      <c r="K80" s="16"/>
      <c r="L80" s="16"/>
      <c r="M80" s="16"/>
      <c r="N80" s="16"/>
    </row>
    <row r="81" spans="3:14">
      <c r="C81" s="16"/>
      <c r="D81" s="16"/>
      <c r="E81" s="16"/>
      <c r="F81" s="16"/>
      <c r="G81" s="16"/>
      <c r="H81" s="16"/>
      <c r="I81" s="16"/>
      <c r="J81" s="16"/>
      <c r="K81" s="16"/>
      <c r="L81" s="16"/>
      <c r="M81" s="16"/>
      <c r="N81" s="16"/>
    </row>
    <row r="82" spans="3:14">
      <c r="C82" s="16"/>
      <c r="D82" s="16"/>
      <c r="E82" s="16"/>
      <c r="F82" s="16"/>
      <c r="G82" s="16"/>
      <c r="H82" s="16"/>
      <c r="I82" s="16"/>
      <c r="J82" s="16"/>
      <c r="K82" s="16"/>
      <c r="L82" s="16"/>
      <c r="M82" s="16"/>
      <c r="N82" s="16"/>
    </row>
    <row r="83" spans="3:14">
      <c r="C83" s="16"/>
      <c r="D83" s="16"/>
      <c r="E83" s="16"/>
      <c r="F83" s="16"/>
      <c r="G83" s="16"/>
      <c r="H83" s="16"/>
      <c r="I83" s="16"/>
      <c r="J83" s="16"/>
      <c r="K83" s="16"/>
      <c r="L83" s="16"/>
      <c r="M83" s="16"/>
      <c r="N83" s="16"/>
    </row>
    <row r="84" spans="3:14">
      <c r="C84" s="16"/>
      <c r="D84" s="16"/>
      <c r="E84" s="16"/>
      <c r="F84" s="16"/>
      <c r="G84" s="16"/>
      <c r="H84" s="16"/>
      <c r="I84" s="16"/>
      <c r="J84" s="16"/>
      <c r="K84" s="16"/>
      <c r="L84" s="16"/>
      <c r="M84" s="16"/>
      <c r="N84" s="16"/>
    </row>
    <row r="85" spans="3:14">
      <c r="C85" s="16"/>
      <c r="D85" s="16"/>
      <c r="E85" s="16"/>
      <c r="F85" s="16"/>
      <c r="G85" s="16"/>
      <c r="H85" s="16"/>
      <c r="I85" s="16"/>
      <c r="J85" s="16"/>
      <c r="K85" s="16"/>
      <c r="L85" s="16"/>
      <c r="M85" s="16"/>
      <c r="N85" s="16"/>
    </row>
    <row r="86" spans="3:14">
      <c r="C86" s="16"/>
      <c r="D86" s="16"/>
      <c r="E86" s="16"/>
      <c r="F86" s="16"/>
      <c r="G86" s="16"/>
      <c r="H86" s="16"/>
      <c r="I86" s="16"/>
      <c r="J86" s="16"/>
      <c r="K86" s="16"/>
      <c r="L86" s="16"/>
      <c r="M86" s="16"/>
      <c r="N86" s="16"/>
    </row>
    <row r="87" spans="3:14">
      <c r="C87" s="16"/>
      <c r="D87" s="16"/>
      <c r="E87" s="16"/>
      <c r="F87" s="16"/>
      <c r="G87" s="16"/>
      <c r="H87" s="16"/>
      <c r="I87" s="16"/>
      <c r="J87" s="16"/>
      <c r="K87" s="16"/>
      <c r="L87" s="16"/>
      <c r="M87" s="16"/>
      <c r="N87" s="16"/>
    </row>
    <row r="88" spans="3:14">
      <c r="C88" s="16"/>
      <c r="D88" s="16"/>
      <c r="E88" s="16"/>
      <c r="F88" s="16"/>
      <c r="G88" s="16"/>
      <c r="H88" s="16"/>
      <c r="I88" s="16"/>
      <c r="J88" s="16"/>
      <c r="K88" s="16"/>
      <c r="L88" s="16"/>
      <c r="M88" s="16"/>
      <c r="N88" s="16"/>
    </row>
    <row r="89" spans="3:14">
      <c r="C89" s="16"/>
      <c r="D89" s="16"/>
      <c r="E89" s="16"/>
      <c r="F89" s="16"/>
      <c r="G89" s="16"/>
      <c r="H89" s="16"/>
      <c r="I89" s="16"/>
      <c r="J89" s="16"/>
      <c r="K89" s="16"/>
      <c r="L89" s="16"/>
      <c r="M89" s="16"/>
      <c r="N89" s="16"/>
    </row>
    <row r="90" spans="3:14">
      <c r="C90" s="16"/>
      <c r="D90" s="16"/>
      <c r="E90" s="16"/>
      <c r="F90" s="16"/>
      <c r="G90" s="16"/>
      <c r="H90" s="16"/>
      <c r="I90" s="16"/>
      <c r="J90" s="16"/>
      <c r="K90" s="16"/>
      <c r="L90" s="16"/>
      <c r="M90" s="16"/>
      <c r="N90" s="16"/>
    </row>
    <row r="91" spans="3:14">
      <c r="C91" s="16"/>
      <c r="D91" s="16"/>
      <c r="E91" s="16"/>
      <c r="F91" s="16"/>
      <c r="G91" s="16"/>
      <c r="H91" s="16"/>
      <c r="I91" s="16"/>
      <c r="J91" s="16"/>
      <c r="K91" s="16"/>
      <c r="L91" s="16"/>
      <c r="M91" s="16"/>
      <c r="N91" s="16"/>
    </row>
    <row r="92" spans="3:14">
      <c r="C92" s="16"/>
      <c r="D92" s="16"/>
      <c r="E92" s="16"/>
      <c r="F92" s="16"/>
      <c r="G92" s="16"/>
      <c r="H92" s="16"/>
      <c r="I92" s="16"/>
      <c r="J92" s="16"/>
      <c r="K92" s="16"/>
      <c r="L92" s="16"/>
      <c r="M92" s="16"/>
      <c r="N92" s="16"/>
    </row>
    <row r="93" spans="3:14">
      <c r="C93" s="16"/>
      <c r="D93" s="16"/>
      <c r="E93" s="16"/>
      <c r="F93" s="16"/>
      <c r="G93" s="16"/>
      <c r="H93" s="16"/>
      <c r="I93" s="16"/>
      <c r="J93" s="16"/>
      <c r="K93" s="16"/>
      <c r="L93" s="16"/>
      <c r="M93" s="16"/>
      <c r="N93" s="16"/>
    </row>
    <row r="94" spans="3:14">
      <c r="C94" s="16"/>
      <c r="D94" s="16"/>
      <c r="E94" s="16"/>
      <c r="F94" s="16"/>
      <c r="G94" s="16"/>
      <c r="H94" s="16"/>
      <c r="I94" s="16"/>
      <c r="J94" s="16"/>
      <c r="K94" s="16"/>
      <c r="L94" s="16"/>
      <c r="M94" s="16"/>
      <c r="N94" s="16"/>
    </row>
    <row r="95" spans="3:14">
      <c r="C95" s="16"/>
      <c r="D95" s="16"/>
      <c r="E95" s="16"/>
      <c r="F95" s="16"/>
      <c r="G95" s="16"/>
      <c r="H95" s="16"/>
      <c r="I95" s="16"/>
      <c r="J95" s="16"/>
      <c r="K95" s="16"/>
      <c r="L95" s="16"/>
      <c r="M95" s="16"/>
      <c r="N95" s="16"/>
    </row>
    <row r="96" spans="3:14">
      <c r="C96" s="16"/>
      <c r="D96" s="16"/>
      <c r="E96" s="16"/>
      <c r="F96" s="16"/>
      <c r="G96" s="16"/>
      <c r="H96" s="16"/>
      <c r="I96" s="16"/>
      <c r="J96" s="16"/>
      <c r="K96" s="16"/>
      <c r="L96" s="16"/>
      <c r="M96" s="16"/>
      <c r="N96" s="16"/>
    </row>
    <row r="97" spans="3:14">
      <c r="C97" s="16"/>
      <c r="D97" s="16"/>
      <c r="E97" s="16"/>
      <c r="F97" s="16"/>
      <c r="G97" s="16"/>
      <c r="H97" s="16"/>
      <c r="I97" s="16"/>
      <c r="J97" s="16"/>
      <c r="K97" s="16"/>
      <c r="L97" s="16"/>
      <c r="M97" s="16"/>
      <c r="N97" s="16"/>
    </row>
    <row r="98" spans="3:14">
      <c r="C98" s="16"/>
      <c r="D98" s="16"/>
      <c r="E98" s="16"/>
      <c r="F98" s="16"/>
      <c r="G98" s="16"/>
      <c r="H98" s="16"/>
      <c r="I98" s="16"/>
      <c r="J98" s="16"/>
      <c r="K98" s="16"/>
      <c r="L98" s="16"/>
      <c r="M98" s="16"/>
      <c r="N98" s="16"/>
    </row>
    <row r="99" spans="3:14">
      <c r="C99" s="16"/>
      <c r="D99" s="16"/>
      <c r="E99" s="16"/>
      <c r="F99" s="16"/>
      <c r="G99" s="16"/>
      <c r="H99" s="16"/>
      <c r="I99" s="16"/>
      <c r="J99" s="16"/>
      <c r="K99" s="16"/>
      <c r="L99" s="16"/>
      <c r="M99" s="16"/>
      <c r="N99" s="16"/>
    </row>
    <row r="100" spans="3:14">
      <c r="C100" s="16"/>
      <c r="D100" s="16"/>
      <c r="E100" s="16"/>
      <c r="F100" s="16"/>
      <c r="G100" s="16"/>
      <c r="H100" s="16"/>
      <c r="I100" s="16"/>
      <c r="J100" s="16"/>
      <c r="K100" s="16"/>
      <c r="L100" s="16"/>
      <c r="M100" s="16"/>
      <c r="N100" s="16"/>
    </row>
    <row r="101" spans="3:14">
      <c r="C101" s="16"/>
      <c r="D101" s="16"/>
      <c r="E101" s="16"/>
      <c r="F101" s="16"/>
      <c r="G101" s="16"/>
      <c r="H101" s="16"/>
      <c r="I101" s="16"/>
      <c r="J101" s="16"/>
      <c r="K101" s="16"/>
      <c r="L101" s="16"/>
      <c r="M101" s="16"/>
      <c r="N101" s="16"/>
    </row>
    <row r="102" spans="3:14">
      <c r="C102" s="16"/>
      <c r="D102" s="16"/>
      <c r="E102" s="16"/>
      <c r="F102" s="16"/>
      <c r="G102" s="16"/>
      <c r="H102" s="16"/>
      <c r="I102" s="16"/>
      <c r="J102" s="16"/>
      <c r="K102" s="16"/>
      <c r="L102" s="16"/>
      <c r="M102" s="16"/>
      <c r="N102" s="16"/>
    </row>
    <row r="103" spans="3:14">
      <c r="C103" s="16"/>
      <c r="D103" s="16"/>
      <c r="E103" s="16"/>
      <c r="F103" s="16"/>
      <c r="G103" s="16"/>
      <c r="H103" s="16"/>
      <c r="I103" s="16"/>
      <c r="J103" s="16"/>
      <c r="K103" s="16"/>
      <c r="L103" s="16"/>
      <c r="M103" s="16"/>
      <c r="N103" s="16"/>
    </row>
    <row r="104" spans="3:14">
      <c r="C104" s="16"/>
      <c r="D104" s="16"/>
      <c r="E104" s="16"/>
      <c r="F104" s="16"/>
      <c r="G104" s="16"/>
      <c r="H104" s="16"/>
      <c r="I104" s="16"/>
      <c r="J104" s="16"/>
      <c r="K104" s="16"/>
      <c r="L104" s="16"/>
      <c r="M104" s="16"/>
      <c r="N104" s="16"/>
    </row>
    <row r="105" spans="3:14">
      <c r="C105" s="16"/>
      <c r="D105" s="16"/>
      <c r="E105" s="16"/>
      <c r="F105" s="16"/>
      <c r="G105" s="16"/>
      <c r="H105" s="16"/>
      <c r="I105" s="16"/>
      <c r="J105" s="16"/>
      <c r="K105" s="16"/>
      <c r="L105" s="16"/>
      <c r="M105" s="16"/>
      <c r="N105" s="16"/>
    </row>
    <row r="106" spans="3:14">
      <c r="C106" s="16"/>
      <c r="D106" s="16"/>
      <c r="E106" s="16"/>
      <c r="F106" s="16"/>
      <c r="G106" s="16"/>
      <c r="H106" s="16"/>
      <c r="I106" s="16"/>
      <c r="J106" s="16"/>
      <c r="K106" s="16"/>
      <c r="L106" s="16"/>
      <c r="M106" s="16"/>
      <c r="N106" s="16"/>
    </row>
    <row r="107" spans="3:14">
      <c r="C107" s="16"/>
      <c r="D107" s="16"/>
      <c r="E107" s="16"/>
      <c r="F107" s="16"/>
      <c r="G107" s="16"/>
      <c r="H107" s="16"/>
      <c r="I107" s="16"/>
      <c r="J107" s="16"/>
      <c r="K107" s="16"/>
      <c r="L107" s="16"/>
      <c r="M107" s="16"/>
      <c r="N107" s="16"/>
    </row>
    <row r="108" spans="3:14">
      <c r="C108" s="16"/>
      <c r="D108" s="16"/>
      <c r="E108" s="16"/>
      <c r="F108" s="16"/>
      <c r="G108" s="16"/>
      <c r="H108" s="16"/>
      <c r="I108" s="16"/>
      <c r="J108" s="16"/>
      <c r="K108" s="16"/>
      <c r="L108" s="16"/>
      <c r="M108" s="16"/>
      <c r="N108" s="16"/>
    </row>
    <row r="109" spans="3:14">
      <c r="C109" s="16"/>
      <c r="D109" s="16"/>
      <c r="E109" s="16"/>
      <c r="F109" s="16"/>
      <c r="G109" s="16"/>
      <c r="H109" s="16"/>
      <c r="I109" s="16"/>
      <c r="J109" s="16"/>
      <c r="K109" s="16"/>
      <c r="L109" s="16"/>
      <c r="M109" s="16"/>
      <c r="N109" s="16"/>
    </row>
    <row r="110" spans="3:14">
      <c r="C110" s="16"/>
      <c r="D110" s="16"/>
      <c r="E110" s="16"/>
      <c r="F110" s="16"/>
      <c r="G110" s="16"/>
      <c r="H110" s="16"/>
      <c r="I110" s="16"/>
      <c r="J110" s="16"/>
      <c r="K110" s="16"/>
      <c r="L110" s="16"/>
      <c r="M110" s="16"/>
      <c r="N110" s="16"/>
    </row>
    <row r="111" spans="3:14">
      <c r="C111" s="16"/>
      <c r="D111" s="16"/>
      <c r="E111" s="16"/>
      <c r="F111" s="16"/>
      <c r="G111" s="16"/>
      <c r="H111" s="16"/>
      <c r="I111" s="16"/>
      <c r="J111" s="16"/>
      <c r="K111" s="16"/>
      <c r="L111" s="16"/>
      <c r="M111" s="16"/>
      <c r="N111" s="16"/>
    </row>
    <row r="112" spans="3:14">
      <c r="C112" s="16"/>
      <c r="D112" s="16"/>
      <c r="E112" s="16"/>
      <c r="F112" s="16"/>
      <c r="G112" s="16"/>
      <c r="H112" s="16"/>
      <c r="I112" s="16"/>
      <c r="J112" s="16"/>
      <c r="K112" s="16"/>
      <c r="L112" s="16"/>
      <c r="M112" s="16"/>
      <c r="N112" s="16"/>
    </row>
    <row r="113" spans="3:14">
      <c r="C113" s="16"/>
      <c r="D113" s="16"/>
      <c r="E113" s="16"/>
      <c r="F113" s="16"/>
      <c r="G113" s="16"/>
      <c r="H113" s="16"/>
      <c r="I113" s="16"/>
      <c r="J113" s="16"/>
      <c r="K113" s="16"/>
      <c r="L113" s="16"/>
      <c r="M113" s="16"/>
      <c r="N113" s="16"/>
    </row>
    <row r="114" spans="3:14">
      <c r="C114" s="16"/>
      <c r="D114" s="16"/>
      <c r="E114" s="16"/>
      <c r="F114" s="16"/>
      <c r="G114" s="16"/>
      <c r="H114" s="16"/>
      <c r="I114" s="16"/>
      <c r="J114" s="16"/>
      <c r="K114" s="16"/>
      <c r="L114" s="16"/>
      <c r="M114" s="16"/>
      <c r="N114" s="16"/>
    </row>
    <row r="115" spans="3:14">
      <c r="C115" s="16"/>
      <c r="D115" s="16"/>
      <c r="E115" s="16"/>
      <c r="F115" s="16"/>
      <c r="G115" s="16"/>
      <c r="H115" s="16"/>
      <c r="I115" s="16"/>
      <c r="J115" s="16"/>
      <c r="K115" s="16"/>
      <c r="L115" s="16"/>
      <c r="M115" s="16"/>
      <c r="N115" s="16"/>
    </row>
    <row r="116" spans="3:14">
      <c r="C116" s="16"/>
      <c r="D116" s="16"/>
      <c r="E116" s="16"/>
      <c r="F116" s="16"/>
      <c r="G116" s="16"/>
      <c r="H116" s="16"/>
      <c r="I116" s="16"/>
      <c r="J116" s="16"/>
      <c r="K116" s="16"/>
      <c r="L116" s="16"/>
      <c r="M116" s="16"/>
      <c r="N116" s="16"/>
    </row>
    <row r="117" spans="3:14">
      <c r="C117" s="16"/>
      <c r="D117" s="16"/>
      <c r="E117" s="16"/>
      <c r="F117" s="16"/>
      <c r="G117" s="16"/>
      <c r="H117" s="16"/>
      <c r="I117" s="16"/>
      <c r="J117" s="16"/>
      <c r="K117" s="16"/>
      <c r="L117" s="16"/>
      <c r="M117" s="16"/>
      <c r="N117" s="16"/>
    </row>
    <row r="118" spans="3:14">
      <c r="C118" s="16"/>
      <c r="D118" s="16"/>
      <c r="E118" s="16"/>
      <c r="F118" s="16"/>
      <c r="G118" s="16"/>
      <c r="H118" s="16"/>
      <c r="I118" s="16"/>
      <c r="J118" s="16"/>
      <c r="K118" s="16"/>
      <c r="L118" s="16"/>
      <c r="M118" s="16"/>
      <c r="N118" s="16"/>
    </row>
    <row r="119" spans="3:14">
      <c r="C119" s="16"/>
      <c r="D119" s="16"/>
      <c r="E119" s="16"/>
      <c r="F119" s="16"/>
      <c r="G119" s="16"/>
      <c r="H119" s="16"/>
      <c r="I119" s="16"/>
      <c r="J119" s="16"/>
      <c r="K119" s="16"/>
      <c r="L119" s="16"/>
      <c r="M119" s="16"/>
      <c r="N119" s="16"/>
    </row>
    <row r="120" spans="3:14">
      <c r="C120" s="16"/>
      <c r="D120" s="16"/>
      <c r="E120" s="16"/>
      <c r="F120" s="16"/>
      <c r="G120" s="16"/>
      <c r="H120" s="16"/>
      <c r="I120" s="16"/>
      <c r="J120" s="16"/>
      <c r="K120" s="16"/>
      <c r="L120" s="16"/>
      <c r="M120" s="16"/>
      <c r="N120" s="16"/>
    </row>
    <row r="121" spans="3:14">
      <c r="C121" s="16"/>
      <c r="D121" s="16"/>
      <c r="E121" s="16"/>
      <c r="F121" s="16"/>
      <c r="G121" s="16"/>
      <c r="H121" s="16"/>
      <c r="I121" s="16"/>
      <c r="J121" s="16"/>
      <c r="K121" s="16"/>
      <c r="L121" s="16"/>
      <c r="M121" s="16"/>
      <c r="N121" s="16"/>
    </row>
    <row r="122" spans="3:14">
      <c r="C122" s="16"/>
      <c r="D122" s="16"/>
      <c r="E122" s="16"/>
      <c r="F122" s="16"/>
      <c r="G122" s="16"/>
      <c r="H122" s="16"/>
      <c r="I122" s="16"/>
      <c r="J122" s="16"/>
      <c r="K122" s="16"/>
      <c r="L122" s="16"/>
      <c r="M122" s="16"/>
      <c r="N122" s="16"/>
    </row>
    <row r="123" spans="3:14">
      <c r="C123" s="16"/>
      <c r="D123" s="16"/>
      <c r="E123" s="16"/>
      <c r="F123" s="16"/>
      <c r="G123" s="16"/>
      <c r="H123" s="16"/>
      <c r="I123" s="16"/>
      <c r="J123" s="16"/>
      <c r="K123" s="16"/>
      <c r="L123" s="16"/>
      <c r="M123" s="16"/>
      <c r="N123" s="16"/>
    </row>
    <row r="124" spans="3:14">
      <c r="C124" s="16"/>
      <c r="D124" s="16"/>
      <c r="E124" s="16"/>
      <c r="F124" s="16"/>
      <c r="G124" s="16"/>
      <c r="H124" s="16"/>
      <c r="I124" s="16"/>
      <c r="J124" s="16"/>
      <c r="K124" s="16"/>
      <c r="L124" s="16"/>
      <c r="M124" s="16"/>
      <c r="N124" s="16"/>
    </row>
    <row r="125" spans="3:14">
      <c r="C125" s="16"/>
      <c r="D125" s="16"/>
      <c r="E125" s="16"/>
      <c r="F125" s="16"/>
      <c r="G125" s="16"/>
      <c r="H125" s="16"/>
      <c r="I125" s="16"/>
      <c r="J125" s="16"/>
      <c r="K125" s="16"/>
      <c r="L125" s="16"/>
      <c r="M125" s="16"/>
      <c r="N125" s="16"/>
    </row>
    <row r="126" spans="3:14">
      <c r="C126" s="16"/>
      <c r="D126" s="16"/>
      <c r="E126" s="16"/>
      <c r="F126" s="16"/>
      <c r="G126" s="16"/>
      <c r="H126" s="16"/>
      <c r="I126" s="16"/>
      <c r="J126" s="16"/>
      <c r="K126" s="16"/>
      <c r="L126" s="16"/>
      <c r="M126" s="16"/>
      <c r="N126" s="16"/>
    </row>
    <row r="127" spans="3:14">
      <c r="C127" s="16"/>
      <c r="D127" s="16"/>
      <c r="E127" s="16"/>
      <c r="F127" s="16"/>
      <c r="G127" s="16"/>
      <c r="H127" s="16"/>
      <c r="I127" s="16"/>
      <c r="J127" s="16"/>
      <c r="K127" s="16"/>
      <c r="L127" s="16"/>
      <c r="M127" s="16"/>
      <c r="N127" s="16"/>
    </row>
    <row r="128" spans="3:14">
      <c r="C128" s="16"/>
      <c r="D128" s="16"/>
      <c r="E128" s="16"/>
      <c r="F128" s="16"/>
      <c r="G128" s="16"/>
      <c r="H128" s="16"/>
      <c r="I128" s="16"/>
      <c r="J128" s="16"/>
      <c r="K128" s="16"/>
      <c r="L128" s="16"/>
      <c r="M128" s="16"/>
      <c r="N128" s="16"/>
    </row>
    <row r="129" spans="3:14">
      <c r="C129" s="16"/>
      <c r="D129" s="16"/>
      <c r="E129" s="16"/>
      <c r="F129" s="16"/>
      <c r="G129" s="16"/>
      <c r="H129" s="16"/>
      <c r="I129" s="16"/>
      <c r="J129" s="16"/>
      <c r="K129" s="16"/>
      <c r="L129" s="16"/>
      <c r="M129" s="16"/>
      <c r="N129" s="16"/>
    </row>
    <row r="130" spans="3:14">
      <c r="C130" s="16"/>
      <c r="D130" s="16"/>
      <c r="E130" s="16"/>
      <c r="F130" s="16"/>
      <c r="G130" s="16"/>
      <c r="H130" s="16"/>
      <c r="I130" s="16"/>
      <c r="J130" s="16"/>
      <c r="K130" s="16"/>
      <c r="L130" s="16"/>
      <c r="M130" s="16"/>
      <c r="N130" s="16"/>
    </row>
    <row r="131" spans="3:14">
      <c r="C131" s="16"/>
      <c r="D131" s="16"/>
      <c r="E131" s="16"/>
      <c r="F131" s="16"/>
      <c r="G131" s="16"/>
      <c r="H131" s="16"/>
      <c r="I131" s="16"/>
      <c r="J131" s="16"/>
      <c r="K131" s="16"/>
      <c r="L131" s="16"/>
      <c r="M131" s="16"/>
      <c r="N131" s="16"/>
    </row>
    <row r="132" spans="3:14">
      <c r="C132" s="16"/>
      <c r="D132" s="16"/>
      <c r="E132" s="16"/>
      <c r="F132" s="16"/>
      <c r="G132" s="16"/>
      <c r="H132" s="16"/>
      <c r="I132" s="16"/>
      <c r="J132" s="16"/>
      <c r="K132" s="16"/>
      <c r="L132" s="16"/>
      <c r="M132" s="16"/>
      <c r="N132" s="16"/>
    </row>
    <row r="133" spans="3:14">
      <c r="C133" s="16"/>
      <c r="D133" s="16"/>
      <c r="E133" s="16"/>
      <c r="F133" s="16"/>
      <c r="G133" s="16"/>
      <c r="H133" s="16"/>
      <c r="I133" s="16"/>
      <c r="J133" s="16"/>
      <c r="K133" s="16"/>
      <c r="L133" s="16"/>
      <c r="M133" s="16"/>
      <c r="N133" s="16"/>
    </row>
    <row r="134" spans="3:14">
      <c r="C134" s="16"/>
      <c r="D134" s="16"/>
      <c r="E134" s="16"/>
      <c r="F134" s="16"/>
      <c r="G134" s="16"/>
      <c r="H134" s="16"/>
      <c r="I134" s="16"/>
      <c r="J134" s="16"/>
      <c r="K134" s="16"/>
      <c r="L134" s="16"/>
      <c r="M134" s="16"/>
      <c r="N134" s="16"/>
    </row>
    <row r="135" spans="3:14">
      <c r="C135" s="16"/>
      <c r="D135" s="16"/>
      <c r="E135" s="16"/>
      <c r="F135" s="16"/>
      <c r="G135" s="16"/>
      <c r="H135" s="16"/>
      <c r="I135" s="16"/>
      <c r="J135" s="16"/>
      <c r="K135" s="16"/>
      <c r="L135" s="16"/>
      <c r="M135" s="16"/>
      <c r="N135" s="16"/>
    </row>
    <row r="136" spans="3:14">
      <c r="C136" s="16"/>
      <c r="D136" s="16"/>
      <c r="E136" s="16"/>
      <c r="F136" s="16"/>
      <c r="G136" s="16"/>
      <c r="H136" s="16"/>
      <c r="I136" s="16"/>
      <c r="J136" s="16"/>
      <c r="K136" s="16"/>
      <c r="L136" s="16"/>
      <c r="M136" s="16"/>
      <c r="N136" s="16"/>
    </row>
    <row r="137" spans="3:14">
      <c r="C137" s="16"/>
      <c r="D137" s="16"/>
      <c r="E137" s="16"/>
      <c r="F137" s="16"/>
      <c r="G137" s="16"/>
      <c r="H137" s="16"/>
      <c r="I137" s="16"/>
      <c r="J137" s="16"/>
      <c r="K137" s="16"/>
      <c r="L137" s="16"/>
      <c r="M137" s="16"/>
      <c r="N137" s="16"/>
    </row>
    <row r="138" spans="3:14">
      <c r="C138" s="16"/>
      <c r="D138" s="16"/>
      <c r="E138" s="16"/>
      <c r="F138" s="16"/>
      <c r="G138" s="16"/>
      <c r="H138" s="16"/>
      <c r="I138" s="16"/>
      <c r="J138" s="16"/>
      <c r="K138" s="16"/>
      <c r="L138" s="16"/>
      <c r="M138" s="16"/>
      <c r="N138" s="16"/>
    </row>
    <row r="139" spans="3:14">
      <c r="C139" s="16"/>
      <c r="D139" s="16"/>
      <c r="E139" s="16"/>
      <c r="F139" s="16"/>
      <c r="G139" s="16"/>
      <c r="H139" s="16"/>
      <c r="I139" s="16"/>
      <c r="J139" s="16"/>
      <c r="K139" s="16"/>
      <c r="L139" s="16"/>
      <c r="M139" s="16"/>
      <c r="N139" s="16"/>
    </row>
    <row r="140" spans="3:14">
      <c r="C140" s="16"/>
      <c r="D140" s="16"/>
      <c r="E140" s="16"/>
      <c r="F140" s="16"/>
      <c r="G140" s="16"/>
      <c r="H140" s="16"/>
      <c r="I140" s="16"/>
      <c r="J140" s="16"/>
      <c r="K140" s="16"/>
      <c r="L140" s="16"/>
      <c r="M140" s="16"/>
      <c r="N140" s="16"/>
    </row>
    <row r="141" spans="3:14">
      <c r="C141" s="16"/>
      <c r="D141" s="16"/>
      <c r="E141" s="16"/>
      <c r="F141" s="16"/>
      <c r="G141" s="16"/>
      <c r="H141" s="16"/>
      <c r="I141" s="16"/>
      <c r="J141" s="16"/>
      <c r="K141" s="16"/>
      <c r="L141" s="16"/>
      <c r="M141" s="16"/>
      <c r="N141" s="16"/>
    </row>
    <row r="142" spans="3:14">
      <c r="C142" s="16"/>
      <c r="D142" s="16"/>
      <c r="E142" s="16"/>
      <c r="F142" s="16"/>
      <c r="G142" s="16"/>
      <c r="H142" s="16"/>
      <c r="I142" s="16"/>
      <c r="J142" s="16"/>
      <c r="K142" s="16"/>
      <c r="L142" s="16"/>
      <c r="M142" s="16"/>
      <c r="N142" s="16"/>
    </row>
    <row r="143" spans="3:14">
      <c r="C143" s="16"/>
      <c r="D143" s="16"/>
      <c r="E143" s="16"/>
      <c r="F143" s="16"/>
      <c r="G143" s="16"/>
      <c r="H143" s="16"/>
      <c r="I143" s="16"/>
      <c r="J143" s="16"/>
      <c r="K143" s="16"/>
      <c r="L143" s="16"/>
      <c r="M143" s="16"/>
      <c r="N143" s="16"/>
    </row>
    <row r="144" spans="3:14">
      <c r="C144" s="16"/>
      <c r="D144" s="16"/>
      <c r="E144" s="16"/>
      <c r="F144" s="16"/>
      <c r="G144" s="16"/>
      <c r="H144" s="16"/>
      <c r="I144" s="16"/>
      <c r="J144" s="16"/>
      <c r="K144" s="16"/>
      <c r="L144" s="16"/>
      <c r="M144" s="16"/>
      <c r="N144" s="16"/>
    </row>
    <row r="145" spans="3:14">
      <c r="C145" s="16"/>
      <c r="D145" s="16"/>
      <c r="E145" s="16"/>
      <c r="F145" s="16"/>
      <c r="G145" s="16"/>
      <c r="H145" s="16"/>
      <c r="I145" s="16"/>
      <c r="J145" s="16"/>
      <c r="K145" s="16"/>
      <c r="L145" s="16"/>
      <c r="M145" s="16"/>
      <c r="N145" s="16"/>
    </row>
    <row r="146" spans="3:14">
      <c r="C146" s="16"/>
      <c r="D146" s="16"/>
      <c r="E146" s="16"/>
      <c r="F146" s="16"/>
      <c r="G146" s="16"/>
      <c r="H146" s="16"/>
      <c r="I146" s="16"/>
      <c r="J146" s="16"/>
      <c r="K146" s="16"/>
      <c r="L146" s="16"/>
      <c r="M146" s="16"/>
      <c r="N146" s="16"/>
    </row>
    <row r="147" spans="3:14">
      <c r="C147" s="16"/>
      <c r="D147" s="16"/>
      <c r="E147" s="16"/>
      <c r="F147" s="16"/>
      <c r="G147" s="16"/>
      <c r="H147" s="16"/>
      <c r="I147" s="16"/>
      <c r="J147" s="16"/>
      <c r="K147" s="16"/>
      <c r="L147" s="16"/>
      <c r="M147" s="16"/>
      <c r="N147" s="16"/>
    </row>
    <row r="148" spans="3:14">
      <c r="C148" s="16"/>
      <c r="D148" s="16"/>
      <c r="E148" s="16"/>
      <c r="F148" s="16"/>
      <c r="G148" s="16"/>
      <c r="H148" s="16"/>
      <c r="I148" s="16"/>
      <c r="J148" s="16"/>
      <c r="K148" s="16"/>
      <c r="L148" s="16"/>
      <c r="M148" s="16"/>
      <c r="N148" s="16"/>
    </row>
    <row r="149" spans="3:14">
      <c r="C149" s="16"/>
      <c r="D149" s="16"/>
      <c r="E149" s="16"/>
      <c r="F149" s="16"/>
      <c r="G149" s="16"/>
      <c r="H149" s="16"/>
      <c r="I149" s="16"/>
      <c r="J149" s="16"/>
      <c r="K149" s="16"/>
      <c r="L149" s="16"/>
      <c r="M149" s="16"/>
      <c r="N149" s="16"/>
    </row>
    <row r="150" spans="3:14">
      <c r="C150" s="16"/>
      <c r="D150" s="16"/>
      <c r="E150" s="16"/>
      <c r="F150" s="16"/>
      <c r="G150" s="16"/>
      <c r="H150" s="16"/>
      <c r="I150" s="16"/>
      <c r="J150" s="16"/>
      <c r="K150" s="16"/>
      <c r="L150" s="16"/>
      <c r="M150" s="16"/>
      <c r="N150" s="16"/>
    </row>
    <row r="151" spans="3:14">
      <c r="C151" s="16"/>
      <c r="D151" s="16"/>
      <c r="E151" s="16"/>
      <c r="F151" s="16"/>
      <c r="G151" s="16"/>
      <c r="H151" s="16"/>
      <c r="I151" s="16"/>
      <c r="J151" s="16"/>
      <c r="K151" s="16"/>
      <c r="L151" s="16"/>
      <c r="M151" s="16"/>
      <c r="N151" s="16"/>
    </row>
    <row r="152" spans="3:14">
      <c r="C152" s="16"/>
      <c r="D152" s="16"/>
      <c r="E152" s="16"/>
      <c r="F152" s="16"/>
      <c r="G152" s="16"/>
      <c r="H152" s="16"/>
      <c r="I152" s="16"/>
      <c r="J152" s="16"/>
      <c r="K152" s="16"/>
      <c r="L152" s="16"/>
      <c r="M152" s="16"/>
      <c r="N152" s="16"/>
    </row>
    <row r="153" spans="3:14">
      <c r="C153" s="16"/>
      <c r="D153" s="16"/>
      <c r="E153" s="16"/>
      <c r="F153" s="16"/>
      <c r="G153" s="16"/>
      <c r="H153" s="16"/>
      <c r="I153" s="16"/>
      <c r="J153" s="16"/>
      <c r="K153" s="16"/>
      <c r="L153" s="16"/>
      <c r="M153" s="16"/>
      <c r="N153" s="16"/>
    </row>
    <row r="154" spans="3:14">
      <c r="C154" s="16"/>
      <c r="D154" s="16"/>
      <c r="E154" s="16"/>
      <c r="F154" s="16"/>
      <c r="G154" s="16"/>
      <c r="H154" s="16"/>
      <c r="I154" s="16"/>
      <c r="J154" s="16"/>
      <c r="K154" s="16"/>
      <c r="L154" s="16"/>
      <c r="M154" s="16"/>
      <c r="N154" s="16"/>
    </row>
    <row r="155" spans="3:14">
      <c r="C155" s="16"/>
      <c r="D155" s="16"/>
      <c r="E155" s="16"/>
      <c r="F155" s="16"/>
      <c r="G155" s="16"/>
      <c r="H155" s="16"/>
      <c r="I155" s="16"/>
      <c r="J155" s="16"/>
      <c r="K155" s="16"/>
      <c r="L155" s="16"/>
      <c r="M155" s="16"/>
      <c r="N155" s="16"/>
    </row>
    <row r="156" spans="3:14">
      <c r="C156" s="16"/>
      <c r="D156" s="16"/>
      <c r="E156" s="16"/>
      <c r="F156" s="16"/>
      <c r="G156" s="16"/>
      <c r="H156" s="16"/>
      <c r="I156" s="16"/>
      <c r="J156" s="16"/>
      <c r="K156" s="16"/>
      <c r="L156" s="16"/>
      <c r="M156" s="16"/>
      <c r="N156" s="16"/>
    </row>
    <row r="157" spans="3:14">
      <c r="C157" s="16"/>
      <c r="D157" s="16"/>
      <c r="E157" s="16"/>
      <c r="F157" s="16"/>
      <c r="G157" s="16"/>
      <c r="H157" s="16"/>
      <c r="I157" s="16"/>
      <c r="J157" s="16"/>
      <c r="K157" s="16"/>
      <c r="L157" s="16"/>
      <c r="M157" s="16"/>
      <c r="N157" s="16"/>
    </row>
    <row r="158" spans="3:14">
      <c r="C158" s="16"/>
      <c r="D158" s="16"/>
      <c r="E158" s="16"/>
      <c r="F158" s="16"/>
      <c r="G158" s="16"/>
      <c r="H158" s="16"/>
      <c r="I158" s="16"/>
      <c r="J158" s="16"/>
      <c r="K158" s="16"/>
      <c r="L158" s="16"/>
      <c r="M158" s="16"/>
      <c r="N158" s="16"/>
    </row>
    <row r="159" spans="3:14">
      <c r="C159" s="16"/>
      <c r="D159" s="16"/>
      <c r="E159" s="16"/>
      <c r="F159" s="16"/>
      <c r="G159" s="16"/>
      <c r="H159" s="16"/>
      <c r="I159" s="16"/>
      <c r="J159" s="16"/>
      <c r="K159" s="16"/>
      <c r="L159" s="16"/>
      <c r="M159" s="16"/>
      <c r="N159" s="16"/>
    </row>
    <row r="160" spans="3:14">
      <c r="C160" s="16"/>
      <c r="D160" s="16"/>
      <c r="E160" s="16"/>
      <c r="F160" s="16"/>
      <c r="G160" s="16"/>
      <c r="H160" s="16"/>
      <c r="I160" s="16"/>
      <c r="J160" s="16"/>
      <c r="K160" s="16"/>
      <c r="L160" s="16"/>
      <c r="M160" s="16"/>
      <c r="N160" s="16"/>
    </row>
    <row r="161" spans="3:14">
      <c r="C161" s="16"/>
      <c r="D161" s="16"/>
      <c r="E161" s="16"/>
      <c r="F161" s="16"/>
      <c r="G161" s="16"/>
      <c r="H161" s="16"/>
      <c r="I161" s="16"/>
      <c r="J161" s="16"/>
      <c r="K161" s="16"/>
      <c r="L161" s="16"/>
      <c r="M161" s="16"/>
      <c r="N161" s="16"/>
    </row>
    <row r="162" spans="3:14">
      <c r="C162" s="16"/>
      <c r="D162" s="16"/>
      <c r="E162" s="16"/>
      <c r="F162" s="16"/>
      <c r="G162" s="16"/>
      <c r="H162" s="16"/>
      <c r="I162" s="16"/>
      <c r="J162" s="16"/>
      <c r="K162" s="16"/>
      <c r="L162" s="16"/>
      <c r="M162" s="16"/>
      <c r="N162" s="16"/>
    </row>
    <row r="163" spans="3:14">
      <c r="C163" s="16"/>
      <c r="D163" s="16"/>
      <c r="E163" s="16"/>
      <c r="F163" s="16"/>
      <c r="G163" s="16"/>
      <c r="H163" s="16"/>
      <c r="I163" s="16"/>
      <c r="J163" s="16"/>
      <c r="K163" s="16"/>
      <c r="L163" s="16"/>
      <c r="M163" s="16"/>
      <c r="N163" s="16"/>
    </row>
    <row r="164" spans="3:14">
      <c r="C164" s="16"/>
      <c r="D164" s="16"/>
      <c r="E164" s="16"/>
      <c r="F164" s="16"/>
      <c r="G164" s="16"/>
      <c r="H164" s="16"/>
      <c r="I164" s="16"/>
      <c r="J164" s="16"/>
      <c r="K164" s="16"/>
      <c r="L164" s="16"/>
      <c r="M164" s="16"/>
      <c r="N164" s="16"/>
    </row>
    <row r="165" spans="3:14">
      <c r="C165" s="16"/>
      <c r="D165" s="16"/>
      <c r="E165" s="16"/>
      <c r="F165" s="16"/>
      <c r="G165" s="16"/>
      <c r="H165" s="16"/>
      <c r="I165" s="16"/>
      <c r="J165" s="16"/>
      <c r="K165" s="16"/>
      <c r="L165" s="16"/>
      <c r="M165" s="16"/>
      <c r="N165" s="16"/>
    </row>
    <row r="166" spans="3:14">
      <c r="C166" s="16"/>
      <c r="D166" s="16"/>
      <c r="E166" s="16"/>
      <c r="F166" s="16"/>
      <c r="G166" s="16"/>
      <c r="H166" s="16"/>
      <c r="I166" s="16"/>
      <c r="J166" s="16"/>
      <c r="K166" s="16"/>
      <c r="L166" s="16"/>
      <c r="M166" s="16"/>
      <c r="N166" s="16"/>
    </row>
    <row r="167" spans="3:14">
      <c r="C167" s="16"/>
      <c r="D167" s="16"/>
      <c r="E167" s="16"/>
      <c r="F167" s="16"/>
      <c r="G167" s="16"/>
      <c r="H167" s="16"/>
      <c r="I167" s="16"/>
      <c r="J167" s="16"/>
      <c r="K167" s="16"/>
      <c r="L167" s="16"/>
      <c r="M167" s="16"/>
      <c r="N167" s="16"/>
    </row>
    <row r="168" spans="3:14">
      <c r="C168" s="16"/>
      <c r="D168" s="16"/>
      <c r="E168" s="16"/>
      <c r="F168" s="16"/>
      <c r="G168" s="16"/>
      <c r="H168" s="16"/>
      <c r="I168" s="16"/>
      <c r="J168" s="16"/>
      <c r="K168" s="16"/>
      <c r="L168" s="16"/>
      <c r="M168" s="16"/>
      <c r="N168" s="16"/>
    </row>
    <row r="169" spans="3:14">
      <c r="C169" s="16"/>
      <c r="D169" s="16"/>
      <c r="E169" s="16"/>
      <c r="F169" s="16"/>
      <c r="G169" s="16"/>
      <c r="H169" s="16"/>
      <c r="I169" s="16"/>
      <c r="J169" s="16"/>
      <c r="K169" s="16"/>
      <c r="L169" s="16"/>
      <c r="M169" s="16"/>
      <c r="N169" s="16"/>
    </row>
    <row r="170" spans="3:14">
      <c r="C170" s="16"/>
      <c r="D170" s="16"/>
      <c r="E170" s="16"/>
      <c r="F170" s="16"/>
      <c r="G170" s="16"/>
      <c r="H170" s="16"/>
      <c r="I170" s="16"/>
      <c r="J170" s="16"/>
      <c r="K170" s="16"/>
      <c r="L170" s="16"/>
      <c r="M170" s="16"/>
      <c r="N170" s="16"/>
    </row>
    <row r="171" spans="3:14">
      <c r="C171" s="16"/>
      <c r="D171" s="16"/>
      <c r="E171" s="16"/>
      <c r="F171" s="16"/>
      <c r="G171" s="16"/>
      <c r="H171" s="16"/>
      <c r="I171" s="16"/>
      <c r="J171" s="16"/>
      <c r="K171" s="16"/>
      <c r="L171" s="16"/>
      <c r="M171" s="16"/>
      <c r="N171" s="16"/>
    </row>
    <row r="172" spans="3:14">
      <c r="C172" s="16"/>
      <c r="D172" s="16"/>
      <c r="E172" s="16"/>
      <c r="F172" s="16"/>
      <c r="G172" s="16"/>
      <c r="H172" s="16"/>
      <c r="I172" s="16"/>
      <c r="J172" s="16"/>
      <c r="K172" s="16"/>
      <c r="L172" s="16"/>
      <c r="M172" s="16"/>
      <c r="N172" s="16"/>
    </row>
    <row r="173" spans="3:14">
      <c r="C173" s="16"/>
      <c r="D173" s="16"/>
      <c r="E173" s="16"/>
      <c r="F173" s="16"/>
      <c r="G173" s="16"/>
      <c r="H173" s="16"/>
      <c r="I173" s="16"/>
      <c r="J173" s="16"/>
      <c r="K173" s="16"/>
      <c r="L173" s="16"/>
      <c r="M173" s="16"/>
      <c r="N173" s="16"/>
    </row>
    <row r="174" spans="3:14">
      <c r="C174" s="16"/>
      <c r="D174" s="16"/>
      <c r="E174" s="16"/>
      <c r="F174" s="16"/>
      <c r="G174" s="16"/>
      <c r="H174" s="16"/>
      <c r="I174" s="16"/>
      <c r="J174" s="16"/>
      <c r="K174" s="16"/>
      <c r="L174" s="16"/>
      <c r="M174" s="16"/>
      <c r="N174" s="16"/>
    </row>
    <row r="175" spans="3:14">
      <c r="C175" s="16"/>
      <c r="D175" s="16"/>
      <c r="E175" s="16"/>
      <c r="F175" s="16"/>
      <c r="G175" s="16"/>
      <c r="H175" s="16"/>
      <c r="I175" s="16"/>
      <c r="J175" s="16"/>
      <c r="K175" s="16"/>
      <c r="L175" s="16"/>
      <c r="M175" s="16"/>
      <c r="N175" s="16"/>
    </row>
    <row r="176" spans="3:14">
      <c r="C176" s="16"/>
      <c r="D176" s="16"/>
      <c r="E176" s="16"/>
      <c r="F176" s="16"/>
      <c r="G176" s="16"/>
      <c r="H176" s="16"/>
      <c r="I176" s="16"/>
      <c r="J176" s="16"/>
      <c r="K176" s="16"/>
      <c r="L176" s="16"/>
      <c r="M176" s="16"/>
      <c r="N176" s="16"/>
    </row>
    <row r="177" spans="3:14">
      <c r="C177" s="16"/>
      <c r="D177" s="16"/>
      <c r="E177" s="16"/>
      <c r="F177" s="16"/>
      <c r="G177" s="16"/>
      <c r="H177" s="16"/>
      <c r="I177" s="16"/>
      <c r="J177" s="16"/>
      <c r="K177" s="16"/>
      <c r="L177" s="16"/>
      <c r="M177" s="16"/>
      <c r="N177" s="16"/>
    </row>
    <row r="178" spans="3:14">
      <c r="C178" s="16"/>
      <c r="D178" s="16"/>
      <c r="E178" s="16"/>
      <c r="F178" s="16"/>
      <c r="G178" s="16"/>
      <c r="H178" s="16"/>
      <c r="I178" s="16"/>
      <c r="J178" s="16"/>
      <c r="K178" s="16"/>
      <c r="L178" s="16"/>
      <c r="M178" s="16"/>
      <c r="N178" s="16"/>
    </row>
    <row r="179" spans="3:14">
      <c r="C179" s="16"/>
      <c r="D179" s="16"/>
      <c r="E179" s="16"/>
      <c r="F179" s="16"/>
      <c r="G179" s="16"/>
      <c r="H179" s="16"/>
      <c r="I179" s="16"/>
      <c r="J179" s="16"/>
      <c r="K179" s="16"/>
      <c r="L179" s="16"/>
      <c r="M179" s="16"/>
      <c r="N179" s="16"/>
    </row>
    <row r="180" spans="3:14">
      <c r="C180" s="16"/>
      <c r="D180" s="16"/>
      <c r="E180" s="16"/>
      <c r="F180" s="16"/>
      <c r="G180" s="16"/>
      <c r="H180" s="16"/>
      <c r="I180" s="16"/>
      <c r="J180" s="16"/>
      <c r="K180" s="16"/>
      <c r="L180" s="16"/>
      <c r="M180" s="16"/>
      <c r="N180" s="16"/>
    </row>
    <row r="181" spans="3:14">
      <c r="C181" s="16"/>
      <c r="D181" s="16"/>
      <c r="E181" s="16"/>
      <c r="F181" s="16"/>
      <c r="G181" s="16"/>
      <c r="H181" s="16"/>
      <c r="I181" s="16"/>
      <c r="J181" s="16"/>
      <c r="K181" s="16"/>
      <c r="L181" s="16"/>
      <c r="M181" s="16"/>
      <c r="N181" s="16"/>
    </row>
    <row r="182" spans="3:14">
      <c r="C182" s="16"/>
      <c r="D182" s="16"/>
      <c r="E182" s="16"/>
      <c r="F182" s="16"/>
      <c r="G182" s="16"/>
      <c r="H182" s="16"/>
      <c r="I182" s="16"/>
      <c r="J182" s="16"/>
      <c r="K182" s="16"/>
      <c r="L182" s="16"/>
      <c r="M182" s="16"/>
      <c r="N182" s="16"/>
    </row>
    <row r="183" spans="3:14">
      <c r="C183" s="16"/>
      <c r="D183" s="16"/>
      <c r="E183" s="16"/>
      <c r="F183" s="16"/>
      <c r="G183" s="16"/>
      <c r="H183" s="16"/>
      <c r="I183" s="16"/>
      <c r="J183" s="16"/>
      <c r="K183" s="16"/>
      <c r="L183" s="16"/>
      <c r="M183" s="16"/>
      <c r="N183" s="16"/>
    </row>
    <row r="184" spans="3:14">
      <c r="C184" s="16"/>
      <c r="D184" s="16"/>
      <c r="E184" s="16"/>
      <c r="F184" s="16"/>
      <c r="G184" s="16"/>
      <c r="H184" s="16"/>
      <c r="I184" s="16"/>
      <c r="J184" s="16"/>
      <c r="K184" s="16"/>
      <c r="L184" s="16"/>
      <c r="M184" s="16"/>
      <c r="N184" s="16"/>
    </row>
    <row r="185" spans="3:14">
      <c r="C185" s="16"/>
      <c r="D185" s="16"/>
      <c r="E185" s="16"/>
      <c r="F185" s="16"/>
      <c r="G185" s="16"/>
      <c r="H185" s="16"/>
      <c r="I185" s="16"/>
      <c r="J185" s="16"/>
      <c r="K185" s="16"/>
      <c r="L185" s="16"/>
      <c r="M185" s="16"/>
      <c r="N185" s="16"/>
    </row>
    <row r="186" spans="3:14">
      <c r="C186" s="16"/>
      <c r="D186" s="16"/>
      <c r="E186" s="16"/>
      <c r="F186" s="16"/>
      <c r="G186" s="16"/>
      <c r="H186" s="16"/>
      <c r="I186" s="16"/>
      <c r="J186" s="16"/>
      <c r="K186" s="16"/>
      <c r="L186" s="16"/>
      <c r="M186" s="16"/>
      <c r="N186" s="16"/>
    </row>
    <row r="187" spans="3:14">
      <c r="C187" s="16"/>
      <c r="D187" s="16"/>
      <c r="E187" s="16"/>
      <c r="F187" s="16"/>
      <c r="G187" s="16"/>
      <c r="H187" s="16"/>
      <c r="I187" s="16"/>
      <c r="J187" s="16"/>
      <c r="K187" s="16"/>
      <c r="L187" s="16"/>
      <c r="M187" s="16"/>
      <c r="N187" s="16"/>
    </row>
    <row r="188" spans="3:14">
      <c r="C188" s="16"/>
      <c r="D188" s="16"/>
      <c r="E188" s="16"/>
      <c r="F188" s="16"/>
      <c r="G188" s="16"/>
      <c r="H188" s="16"/>
      <c r="I188" s="16"/>
      <c r="J188" s="16"/>
      <c r="K188" s="16"/>
      <c r="L188" s="16"/>
      <c r="M188" s="16"/>
      <c r="N188" s="16"/>
    </row>
    <row r="189" spans="3:14">
      <c r="C189" s="16"/>
      <c r="D189" s="16"/>
      <c r="E189" s="16"/>
      <c r="F189" s="16"/>
      <c r="G189" s="16"/>
      <c r="H189" s="16"/>
      <c r="I189" s="16"/>
      <c r="J189" s="16"/>
      <c r="K189" s="16"/>
      <c r="L189" s="16"/>
      <c r="M189" s="16"/>
      <c r="N189" s="16"/>
    </row>
    <row r="190" spans="3:14">
      <c r="C190" s="16"/>
      <c r="D190" s="16"/>
      <c r="E190" s="16"/>
      <c r="F190" s="16"/>
      <c r="G190" s="16"/>
      <c r="H190" s="16"/>
      <c r="I190" s="16"/>
      <c r="J190" s="16"/>
      <c r="K190" s="16"/>
      <c r="L190" s="16"/>
      <c r="M190" s="16"/>
      <c r="N190" s="16"/>
    </row>
    <row r="191" spans="3:14">
      <c r="C191" s="16"/>
      <c r="D191" s="16"/>
      <c r="E191" s="16"/>
      <c r="F191" s="16"/>
      <c r="G191" s="16"/>
      <c r="H191" s="16"/>
      <c r="I191" s="16"/>
      <c r="J191" s="16"/>
      <c r="K191" s="16"/>
      <c r="L191" s="16"/>
      <c r="M191" s="16"/>
      <c r="N191" s="16"/>
    </row>
    <row r="192" spans="3:14">
      <c r="C192" s="16"/>
      <c r="D192" s="16"/>
      <c r="E192" s="16"/>
      <c r="F192" s="16"/>
      <c r="G192" s="16"/>
      <c r="H192" s="16"/>
      <c r="I192" s="16"/>
      <c r="J192" s="16"/>
      <c r="K192" s="16"/>
      <c r="L192" s="16"/>
      <c r="M192" s="16"/>
      <c r="N192" s="16"/>
    </row>
    <row r="193" spans="3:14">
      <c r="C193" s="16"/>
      <c r="D193" s="16"/>
      <c r="E193" s="16"/>
      <c r="F193" s="16"/>
      <c r="G193" s="16"/>
      <c r="H193" s="16"/>
      <c r="I193" s="16"/>
      <c r="J193" s="16"/>
      <c r="K193" s="16"/>
      <c r="L193" s="16"/>
      <c r="M193" s="16"/>
      <c r="N193" s="16"/>
    </row>
    <row r="194" spans="3:14">
      <c r="C194" s="16"/>
      <c r="D194" s="16"/>
      <c r="E194" s="16"/>
      <c r="F194" s="16"/>
      <c r="G194" s="16"/>
      <c r="H194" s="16"/>
      <c r="I194" s="16"/>
      <c r="J194" s="16"/>
      <c r="K194" s="16"/>
      <c r="L194" s="16"/>
      <c r="M194" s="16"/>
      <c r="N194" s="16"/>
    </row>
    <row r="195" spans="3:14">
      <c r="C195" s="16"/>
      <c r="D195" s="16"/>
      <c r="E195" s="16"/>
      <c r="F195" s="16"/>
      <c r="G195" s="16"/>
      <c r="H195" s="16"/>
      <c r="I195" s="16"/>
      <c r="J195" s="16"/>
      <c r="K195" s="16"/>
      <c r="L195" s="16"/>
      <c r="M195" s="16"/>
      <c r="N195" s="16"/>
    </row>
    <row r="196" spans="3:14">
      <c r="C196" s="16"/>
      <c r="D196" s="16"/>
      <c r="E196" s="16"/>
      <c r="F196" s="16"/>
      <c r="G196" s="16"/>
      <c r="H196" s="16"/>
      <c r="I196" s="16"/>
      <c r="J196" s="16"/>
      <c r="K196" s="16"/>
      <c r="L196" s="16"/>
      <c r="M196" s="16"/>
      <c r="N196" s="16"/>
    </row>
    <row r="197" spans="3:14">
      <c r="C197" s="16"/>
      <c r="D197" s="16"/>
      <c r="E197" s="16"/>
      <c r="F197" s="16"/>
      <c r="G197" s="16"/>
      <c r="H197" s="16"/>
      <c r="I197" s="16"/>
      <c r="J197" s="16"/>
      <c r="K197" s="16"/>
      <c r="L197" s="16"/>
      <c r="M197" s="16"/>
      <c r="N197" s="16"/>
    </row>
    <row r="198" spans="3:14">
      <c r="C198" s="16"/>
      <c r="D198" s="16"/>
      <c r="E198" s="16"/>
      <c r="F198" s="16"/>
      <c r="G198" s="16"/>
      <c r="H198" s="16"/>
      <c r="I198" s="16"/>
      <c r="J198" s="16"/>
      <c r="K198" s="16"/>
      <c r="L198" s="16"/>
      <c r="M198" s="16"/>
      <c r="N198" s="16"/>
    </row>
    <row r="199" spans="3:14">
      <c r="C199" s="16"/>
      <c r="D199" s="16"/>
      <c r="E199" s="16"/>
      <c r="F199" s="16"/>
      <c r="G199" s="16"/>
      <c r="H199" s="16"/>
      <c r="I199" s="16"/>
      <c r="J199" s="16"/>
      <c r="K199" s="16"/>
      <c r="L199" s="16"/>
      <c r="M199" s="16"/>
      <c r="N199" s="16"/>
    </row>
    <row r="200" spans="3:14">
      <c r="C200" s="16"/>
      <c r="D200" s="16"/>
      <c r="E200" s="16"/>
      <c r="F200" s="16"/>
      <c r="G200" s="16"/>
      <c r="H200" s="16"/>
      <c r="I200" s="16"/>
      <c r="J200" s="16"/>
      <c r="K200" s="16"/>
      <c r="L200" s="16"/>
      <c r="M200" s="16"/>
      <c r="N200" s="16"/>
    </row>
    <row r="201" spans="3:14">
      <c r="C201" s="16"/>
      <c r="D201" s="16"/>
      <c r="E201" s="16"/>
      <c r="F201" s="16"/>
      <c r="G201" s="16"/>
      <c r="H201" s="16"/>
      <c r="I201" s="16"/>
      <c r="J201" s="16"/>
      <c r="K201" s="16"/>
      <c r="L201" s="16"/>
      <c r="M201" s="16"/>
      <c r="N201" s="16"/>
    </row>
    <row r="202" spans="3:14">
      <c r="C202" s="16"/>
      <c r="D202" s="16"/>
      <c r="E202" s="16"/>
      <c r="F202" s="16"/>
      <c r="G202" s="16"/>
      <c r="H202" s="16"/>
      <c r="I202" s="16"/>
      <c r="J202" s="16"/>
      <c r="K202" s="16"/>
      <c r="L202" s="16"/>
      <c r="M202" s="16"/>
      <c r="N202" s="16"/>
    </row>
    <row r="203" spans="3:14">
      <c r="C203" s="16"/>
      <c r="D203" s="16"/>
      <c r="E203" s="16"/>
      <c r="F203" s="16"/>
      <c r="G203" s="16"/>
      <c r="H203" s="16"/>
      <c r="I203" s="16"/>
      <c r="J203" s="16"/>
      <c r="K203" s="16"/>
      <c r="L203" s="16"/>
      <c r="M203" s="16"/>
      <c r="N203" s="16"/>
    </row>
    <row r="204" spans="3:14">
      <c r="C204" s="16"/>
      <c r="D204" s="16"/>
      <c r="E204" s="16"/>
      <c r="F204" s="16"/>
      <c r="G204" s="16"/>
      <c r="H204" s="16"/>
      <c r="I204" s="16"/>
      <c r="J204" s="16"/>
      <c r="K204" s="16"/>
      <c r="L204" s="16"/>
      <c r="M204" s="16"/>
      <c r="N204" s="16"/>
    </row>
    <row r="205" spans="3:14">
      <c r="C205" s="16"/>
      <c r="D205" s="16"/>
      <c r="E205" s="16"/>
      <c r="F205" s="16"/>
      <c r="G205" s="16"/>
      <c r="H205" s="16"/>
      <c r="I205" s="16"/>
      <c r="J205" s="16"/>
      <c r="K205" s="16"/>
      <c r="L205" s="16"/>
      <c r="M205" s="16"/>
      <c r="N205" s="16"/>
    </row>
    <row r="206" spans="3:14">
      <c r="C206" s="16"/>
      <c r="D206" s="16"/>
      <c r="E206" s="16"/>
      <c r="F206" s="16"/>
      <c r="G206" s="16"/>
      <c r="H206" s="16"/>
      <c r="I206" s="16"/>
      <c r="J206" s="16"/>
      <c r="K206" s="16"/>
      <c r="L206" s="16"/>
      <c r="M206" s="16"/>
      <c r="N206" s="16"/>
    </row>
    <row r="207" spans="3:14">
      <c r="C207" s="16"/>
      <c r="D207" s="16"/>
      <c r="E207" s="16"/>
      <c r="F207" s="16"/>
      <c r="G207" s="16"/>
      <c r="H207" s="16"/>
      <c r="I207" s="16"/>
      <c r="J207" s="16"/>
      <c r="K207" s="16"/>
      <c r="L207" s="16"/>
      <c r="M207" s="16"/>
      <c r="N207" s="16"/>
    </row>
    <row r="208" spans="3:14">
      <c r="C208" s="16"/>
      <c r="D208" s="16"/>
      <c r="E208" s="16"/>
      <c r="F208" s="16"/>
      <c r="G208" s="16"/>
      <c r="H208" s="16"/>
      <c r="I208" s="16"/>
      <c r="J208" s="16"/>
      <c r="K208" s="16"/>
      <c r="L208" s="16"/>
      <c r="M208" s="16"/>
      <c r="N208" s="16"/>
    </row>
    <row r="209" spans="3:14">
      <c r="C209" s="16"/>
      <c r="D209" s="16"/>
      <c r="E209" s="16"/>
      <c r="F209" s="16"/>
      <c r="G209" s="16"/>
      <c r="H209" s="16"/>
      <c r="I209" s="16"/>
      <c r="J209" s="16"/>
      <c r="K209" s="16"/>
      <c r="L209" s="16"/>
      <c r="M209" s="16"/>
      <c r="N209" s="16"/>
    </row>
    <row r="210" spans="3:14">
      <c r="C210" s="16"/>
      <c r="D210" s="16"/>
      <c r="E210" s="16"/>
      <c r="F210" s="16"/>
      <c r="G210" s="16"/>
      <c r="H210" s="16"/>
      <c r="I210" s="16"/>
      <c r="J210" s="16"/>
      <c r="K210" s="16"/>
      <c r="L210" s="16"/>
      <c r="M210" s="16"/>
      <c r="N210" s="16"/>
    </row>
    <row r="211" spans="3:14">
      <c r="C211" s="16"/>
      <c r="D211" s="16"/>
      <c r="E211" s="16"/>
      <c r="F211" s="16"/>
      <c r="G211" s="16"/>
      <c r="H211" s="16"/>
      <c r="I211" s="16"/>
      <c r="J211" s="16"/>
      <c r="K211" s="16"/>
      <c r="L211" s="16"/>
      <c r="M211" s="16"/>
      <c r="N211" s="16"/>
    </row>
    <row r="212" spans="3:14">
      <c r="C212" s="16"/>
      <c r="D212" s="16"/>
      <c r="E212" s="16"/>
      <c r="F212" s="16"/>
      <c r="G212" s="16"/>
      <c r="H212" s="16"/>
      <c r="I212" s="16"/>
      <c r="J212" s="16"/>
      <c r="K212" s="16"/>
      <c r="L212" s="16"/>
      <c r="M212" s="16"/>
      <c r="N212" s="16"/>
    </row>
    <row r="213" spans="3:14">
      <c r="C213" s="16"/>
      <c r="D213" s="16"/>
      <c r="E213" s="16"/>
      <c r="F213" s="16"/>
      <c r="G213" s="16"/>
      <c r="H213" s="16"/>
      <c r="I213" s="16"/>
      <c r="J213" s="16"/>
      <c r="K213" s="16"/>
      <c r="L213" s="16"/>
      <c r="M213" s="16"/>
      <c r="N213" s="16"/>
    </row>
    <row r="214" spans="3:14">
      <c r="C214" s="16"/>
      <c r="D214" s="16"/>
      <c r="E214" s="16"/>
      <c r="F214" s="16"/>
      <c r="G214" s="16"/>
      <c r="H214" s="16"/>
      <c r="I214" s="16"/>
      <c r="J214" s="16"/>
      <c r="K214" s="16"/>
      <c r="L214" s="16"/>
      <c r="M214" s="16"/>
      <c r="N214" s="16"/>
    </row>
    <row r="215" spans="3:14">
      <c r="C215" s="16"/>
      <c r="D215" s="16"/>
      <c r="E215" s="16"/>
      <c r="F215" s="16"/>
      <c r="G215" s="16"/>
      <c r="H215" s="16"/>
      <c r="I215" s="16"/>
      <c r="J215" s="16"/>
      <c r="K215" s="16"/>
      <c r="L215" s="16"/>
      <c r="M215" s="16"/>
      <c r="N215" s="16"/>
    </row>
    <row r="216" spans="3:14">
      <c r="C216" s="16"/>
      <c r="D216" s="16"/>
      <c r="E216" s="16"/>
      <c r="F216" s="16"/>
      <c r="G216" s="16"/>
      <c r="H216" s="16"/>
      <c r="I216" s="16"/>
      <c r="J216" s="16"/>
      <c r="K216" s="16"/>
      <c r="L216" s="16"/>
      <c r="M216" s="16"/>
      <c r="N216" s="16"/>
    </row>
    <row r="217" spans="3:14">
      <c r="C217" s="16"/>
      <c r="D217" s="16"/>
      <c r="E217" s="16"/>
      <c r="F217" s="16"/>
      <c r="G217" s="16"/>
      <c r="H217" s="16"/>
      <c r="I217" s="16"/>
      <c r="J217" s="16"/>
      <c r="K217" s="16"/>
      <c r="L217" s="16"/>
      <c r="M217" s="16"/>
      <c r="N217" s="16"/>
    </row>
    <row r="218" spans="3:14">
      <c r="C218" s="16"/>
      <c r="D218" s="16"/>
      <c r="E218" s="16"/>
      <c r="F218" s="16"/>
      <c r="G218" s="16"/>
      <c r="H218" s="16"/>
      <c r="I218" s="16"/>
      <c r="J218" s="16"/>
      <c r="K218" s="16"/>
      <c r="L218" s="16"/>
      <c r="M218" s="16"/>
      <c r="N218" s="16"/>
    </row>
    <row r="219" spans="3:14">
      <c r="C219" s="16"/>
      <c r="D219" s="16"/>
      <c r="E219" s="16"/>
      <c r="F219" s="16"/>
      <c r="G219" s="16"/>
      <c r="H219" s="16"/>
      <c r="I219" s="16"/>
      <c r="J219" s="16"/>
      <c r="K219" s="16"/>
      <c r="L219" s="16"/>
      <c r="M219" s="16"/>
      <c r="N219" s="16"/>
    </row>
    <row r="220" spans="3:14">
      <c r="C220" s="16"/>
      <c r="D220" s="16"/>
      <c r="E220" s="16"/>
      <c r="F220" s="16"/>
      <c r="G220" s="16"/>
      <c r="H220" s="16"/>
      <c r="I220" s="16"/>
      <c r="J220" s="16"/>
      <c r="K220" s="16"/>
      <c r="L220" s="16"/>
      <c r="M220" s="16"/>
      <c r="N220" s="16"/>
    </row>
    <row r="221" spans="3:14">
      <c r="C221" s="16"/>
      <c r="D221" s="16"/>
      <c r="E221" s="16"/>
      <c r="F221" s="16"/>
      <c r="G221" s="16"/>
      <c r="H221" s="16"/>
      <c r="I221" s="16"/>
      <c r="J221" s="16"/>
      <c r="K221" s="16"/>
      <c r="L221" s="16"/>
      <c r="M221" s="16"/>
      <c r="N221" s="16"/>
    </row>
    <row r="222" spans="3:14">
      <c r="C222" s="16"/>
      <c r="D222" s="16"/>
      <c r="E222" s="16"/>
      <c r="F222" s="16"/>
      <c r="G222" s="16"/>
      <c r="H222" s="16"/>
      <c r="I222" s="16"/>
      <c r="J222" s="16"/>
      <c r="K222" s="16"/>
      <c r="L222" s="16"/>
      <c r="M222" s="16"/>
      <c r="N222" s="16"/>
    </row>
    <row r="223" spans="3:14">
      <c r="C223" s="16"/>
      <c r="D223" s="16"/>
      <c r="E223" s="16"/>
      <c r="F223" s="16"/>
      <c r="G223" s="16"/>
      <c r="H223" s="16"/>
      <c r="I223" s="16"/>
      <c r="J223" s="16"/>
      <c r="K223" s="16"/>
      <c r="L223" s="16"/>
      <c r="M223" s="16"/>
      <c r="N223" s="16"/>
    </row>
    <row r="224" spans="3:14">
      <c r="C224" s="16"/>
      <c r="D224" s="16"/>
      <c r="E224" s="16"/>
      <c r="F224" s="16"/>
      <c r="G224" s="16"/>
      <c r="H224" s="16"/>
      <c r="I224" s="16"/>
      <c r="J224" s="16"/>
      <c r="K224" s="16"/>
      <c r="L224" s="16"/>
      <c r="M224" s="16"/>
      <c r="N224" s="16"/>
    </row>
    <row r="225" spans="3:14">
      <c r="C225" s="16"/>
      <c r="D225" s="16"/>
      <c r="E225" s="16"/>
      <c r="F225" s="16"/>
      <c r="G225" s="16"/>
      <c r="H225" s="16"/>
      <c r="I225" s="16"/>
      <c r="J225" s="16"/>
      <c r="K225" s="16"/>
      <c r="L225" s="16"/>
      <c r="M225" s="16"/>
      <c r="N225" s="16"/>
    </row>
    <row r="226" spans="3:14">
      <c r="C226" s="16"/>
      <c r="D226" s="16"/>
      <c r="E226" s="16"/>
      <c r="F226" s="16"/>
      <c r="G226" s="16"/>
      <c r="H226" s="16"/>
      <c r="I226" s="16"/>
      <c r="J226" s="16"/>
      <c r="K226" s="16"/>
      <c r="L226" s="16"/>
      <c r="M226" s="16"/>
      <c r="N226" s="16"/>
    </row>
    <row r="227" spans="3:14">
      <c r="C227" s="16"/>
      <c r="D227" s="16"/>
      <c r="E227" s="16"/>
      <c r="F227" s="16"/>
      <c r="G227" s="16"/>
      <c r="H227" s="16"/>
      <c r="I227" s="16"/>
      <c r="J227" s="16"/>
      <c r="K227" s="16"/>
      <c r="L227" s="16"/>
      <c r="M227" s="16"/>
      <c r="N227" s="16"/>
    </row>
    <row r="228" spans="3:14">
      <c r="C228" s="16"/>
      <c r="D228" s="16"/>
      <c r="E228" s="16"/>
      <c r="F228" s="16"/>
      <c r="G228" s="16"/>
      <c r="H228" s="16"/>
      <c r="I228" s="16"/>
      <c r="J228" s="16"/>
      <c r="K228" s="16"/>
      <c r="L228" s="16"/>
      <c r="M228" s="16"/>
      <c r="N228" s="16"/>
    </row>
    <row r="229" spans="3:14">
      <c r="C229" s="16"/>
      <c r="D229" s="16"/>
      <c r="E229" s="16"/>
      <c r="F229" s="16"/>
      <c r="G229" s="16"/>
      <c r="H229" s="16"/>
      <c r="I229" s="16"/>
      <c r="J229" s="16"/>
      <c r="K229" s="16"/>
      <c r="L229" s="16"/>
      <c r="M229" s="16"/>
      <c r="N229" s="16"/>
    </row>
    <row r="230" spans="3:14">
      <c r="C230" s="16"/>
      <c r="D230" s="16"/>
      <c r="E230" s="16"/>
      <c r="F230" s="16"/>
      <c r="G230" s="16"/>
      <c r="H230" s="16"/>
      <c r="I230" s="16"/>
      <c r="J230" s="16"/>
      <c r="K230" s="16"/>
      <c r="L230" s="16"/>
      <c r="M230" s="16"/>
      <c r="N230" s="16"/>
    </row>
    <row r="231" spans="3:14">
      <c r="C231" s="16"/>
      <c r="D231" s="16"/>
      <c r="E231" s="16"/>
      <c r="F231" s="16"/>
      <c r="G231" s="16"/>
      <c r="H231" s="16"/>
      <c r="I231" s="16"/>
      <c r="J231" s="16"/>
      <c r="K231" s="16"/>
      <c r="L231" s="16"/>
      <c r="M231" s="16"/>
      <c r="N231" s="16"/>
    </row>
    <row r="232" spans="3:14">
      <c r="C232" s="16"/>
      <c r="D232" s="16"/>
      <c r="E232" s="16"/>
      <c r="F232" s="16"/>
      <c r="G232" s="16"/>
      <c r="H232" s="16"/>
      <c r="I232" s="16"/>
      <c r="J232" s="16"/>
      <c r="K232" s="16"/>
      <c r="L232" s="16"/>
      <c r="M232" s="16"/>
      <c r="N232" s="16"/>
    </row>
    <row r="233" spans="3:14">
      <c r="C233" s="16"/>
      <c r="D233" s="16"/>
      <c r="E233" s="16"/>
      <c r="F233" s="16"/>
      <c r="G233" s="16"/>
      <c r="H233" s="16"/>
      <c r="I233" s="16"/>
      <c r="J233" s="16"/>
      <c r="K233" s="16"/>
      <c r="L233" s="16"/>
      <c r="M233" s="16"/>
      <c r="N233" s="16"/>
    </row>
    <row r="234" spans="3:14">
      <c r="C234" s="16"/>
      <c r="D234" s="16"/>
      <c r="E234" s="16"/>
      <c r="F234" s="16"/>
      <c r="G234" s="16"/>
      <c r="H234" s="16"/>
      <c r="I234" s="16"/>
      <c r="J234" s="16"/>
      <c r="K234" s="16"/>
      <c r="L234" s="16"/>
      <c r="M234" s="16"/>
      <c r="N234" s="16"/>
    </row>
    <row r="235" spans="3:14">
      <c r="C235" s="16"/>
      <c r="D235" s="16"/>
      <c r="E235" s="16"/>
      <c r="F235" s="16"/>
      <c r="G235" s="16"/>
      <c r="H235" s="16"/>
      <c r="I235" s="16"/>
      <c r="J235" s="16"/>
      <c r="K235" s="16"/>
      <c r="L235" s="16"/>
      <c r="M235" s="16"/>
      <c r="N235" s="16"/>
    </row>
    <row r="236" spans="3:14">
      <c r="C236" s="16"/>
      <c r="D236" s="16"/>
      <c r="E236" s="16"/>
      <c r="F236" s="16"/>
      <c r="G236" s="16"/>
      <c r="H236" s="16"/>
      <c r="I236" s="16"/>
      <c r="J236" s="16"/>
      <c r="K236" s="16"/>
      <c r="L236" s="16"/>
      <c r="M236" s="16"/>
      <c r="N236" s="16"/>
    </row>
    <row r="237" spans="3:14">
      <c r="C237" s="16"/>
      <c r="D237" s="16"/>
      <c r="E237" s="16"/>
      <c r="F237" s="16"/>
      <c r="G237" s="16"/>
      <c r="H237" s="16"/>
      <c r="I237" s="16"/>
      <c r="J237" s="16"/>
      <c r="K237" s="16"/>
      <c r="L237" s="16"/>
      <c r="M237" s="16"/>
      <c r="N237" s="16"/>
    </row>
    <row r="238" spans="3:14">
      <c r="C238" s="16"/>
      <c r="D238" s="16"/>
      <c r="E238" s="16"/>
      <c r="F238" s="16"/>
      <c r="G238" s="16"/>
      <c r="H238" s="16"/>
      <c r="I238" s="16"/>
      <c r="J238" s="16"/>
      <c r="K238" s="16"/>
      <c r="L238" s="16"/>
      <c r="M238" s="16"/>
      <c r="N238" s="16"/>
    </row>
    <row r="239" spans="3:14">
      <c r="C239" s="16"/>
      <c r="D239" s="16"/>
      <c r="E239" s="16"/>
      <c r="F239" s="16"/>
      <c r="G239" s="16"/>
      <c r="H239" s="16"/>
      <c r="I239" s="16"/>
      <c r="J239" s="16"/>
      <c r="K239" s="16"/>
      <c r="L239" s="16"/>
      <c r="M239" s="16"/>
      <c r="N239" s="16"/>
    </row>
    <row r="240" spans="3:14">
      <c r="C240" s="16"/>
      <c r="D240" s="16"/>
      <c r="E240" s="16"/>
      <c r="F240" s="16"/>
      <c r="G240" s="16"/>
      <c r="H240" s="16"/>
      <c r="I240" s="16"/>
      <c r="J240" s="16"/>
      <c r="K240" s="16"/>
      <c r="L240" s="16"/>
      <c r="M240" s="16"/>
      <c r="N240" s="16"/>
    </row>
    <row r="241" spans="3:14">
      <c r="C241" s="16"/>
      <c r="D241" s="16"/>
      <c r="E241" s="16"/>
      <c r="F241" s="16"/>
      <c r="G241" s="16"/>
      <c r="H241" s="16"/>
      <c r="I241" s="16"/>
      <c r="J241" s="16"/>
      <c r="K241" s="16"/>
      <c r="L241" s="16"/>
      <c r="M241" s="16"/>
      <c r="N241" s="16"/>
    </row>
    <row r="242" spans="3:14">
      <c r="C242" s="16"/>
      <c r="D242" s="16"/>
      <c r="E242" s="16"/>
      <c r="F242" s="16"/>
      <c r="G242" s="16"/>
      <c r="H242" s="16"/>
      <c r="I242" s="16"/>
      <c r="J242" s="16"/>
      <c r="K242" s="16"/>
      <c r="L242" s="16"/>
      <c r="M242" s="16"/>
      <c r="N242" s="16"/>
    </row>
    <row r="243" spans="3:14">
      <c r="C243" s="16"/>
      <c r="D243" s="16"/>
      <c r="E243" s="16"/>
      <c r="F243" s="16"/>
      <c r="G243" s="16"/>
      <c r="H243" s="16"/>
      <c r="I243" s="16"/>
      <c r="J243" s="16"/>
      <c r="K243" s="16"/>
      <c r="L243" s="16"/>
      <c r="M243" s="16"/>
      <c r="N243" s="16"/>
    </row>
    <row r="244" spans="3:14">
      <c r="C244" s="16"/>
      <c r="D244" s="16"/>
      <c r="E244" s="16"/>
      <c r="F244" s="16"/>
      <c r="G244" s="16"/>
      <c r="H244" s="16"/>
      <c r="I244" s="16"/>
      <c r="J244" s="16"/>
      <c r="K244" s="16"/>
      <c r="L244" s="16"/>
      <c r="M244" s="16"/>
      <c r="N244" s="16"/>
    </row>
    <row r="245" spans="3:14">
      <c r="C245" s="16"/>
      <c r="D245" s="16"/>
      <c r="E245" s="16"/>
      <c r="F245" s="16"/>
      <c r="G245" s="16"/>
      <c r="H245" s="16"/>
      <c r="I245" s="16"/>
      <c r="J245" s="16"/>
      <c r="K245" s="16"/>
      <c r="L245" s="16"/>
      <c r="M245" s="16"/>
      <c r="N245" s="16"/>
    </row>
    <row r="246" spans="3:14">
      <c r="C246" s="16"/>
      <c r="D246" s="16"/>
      <c r="E246" s="16"/>
      <c r="F246" s="16"/>
      <c r="G246" s="16"/>
      <c r="H246" s="16"/>
      <c r="I246" s="16"/>
      <c r="J246" s="16"/>
      <c r="K246" s="16"/>
      <c r="L246" s="16"/>
      <c r="M246" s="16"/>
      <c r="N246" s="16"/>
    </row>
    <row r="247" spans="3:14">
      <c r="C247" s="16"/>
      <c r="D247" s="16"/>
      <c r="E247" s="16"/>
      <c r="F247" s="16"/>
      <c r="G247" s="16"/>
      <c r="H247" s="16"/>
      <c r="I247" s="16"/>
      <c r="J247" s="16"/>
      <c r="K247" s="16"/>
      <c r="L247" s="16"/>
      <c r="M247" s="16"/>
      <c r="N247" s="16"/>
    </row>
    <row r="248" spans="3:14">
      <c r="C248" s="16"/>
      <c r="D248" s="16"/>
      <c r="E248" s="16"/>
      <c r="F248" s="16"/>
      <c r="G248" s="16"/>
      <c r="H248" s="16"/>
      <c r="I248" s="16"/>
      <c r="J248" s="16"/>
      <c r="K248" s="16"/>
      <c r="L248" s="16"/>
      <c r="M248" s="16"/>
      <c r="N248" s="16"/>
    </row>
    <row r="249" spans="3:14">
      <c r="C249" s="16"/>
      <c r="D249" s="16"/>
      <c r="E249" s="16"/>
      <c r="F249" s="16"/>
      <c r="G249" s="16"/>
      <c r="H249" s="16"/>
      <c r="I249" s="16"/>
      <c r="J249" s="16"/>
      <c r="K249" s="16"/>
      <c r="L249" s="16"/>
      <c r="M249" s="16"/>
      <c r="N249" s="16"/>
    </row>
    <row r="250" spans="3:14">
      <c r="C250" s="16"/>
      <c r="D250" s="16"/>
      <c r="E250" s="16"/>
      <c r="F250" s="16"/>
      <c r="G250" s="16"/>
      <c r="H250" s="16"/>
      <c r="I250" s="16"/>
      <c r="J250" s="16"/>
      <c r="K250" s="16"/>
      <c r="L250" s="16"/>
      <c r="M250" s="16"/>
      <c r="N250" s="16"/>
    </row>
    <row r="251" spans="3:14">
      <c r="C251" s="16"/>
      <c r="D251" s="16"/>
      <c r="E251" s="16"/>
      <c r="F251" s="16"/>
      <c r="G251" s="16"/>
      <c r="H251" s="16"/>
      <c r="I251" s="16"/>
      <c r="J251" s="16"/>
      <c r="K251" s="16"/>
      <c r="L251" s="16"/>
      <c r="M251" s="16"/>
      <c r="N251" s="16"/>
    </row>
    <row r="252" spans="3:14">
      <c r="C252" s="16"/>
      <c r="D252" s="16"/>
      <c r="E252" s="16"/>
      <c r="F252" s="16"/>
      <c r="G252" s="16"/>
      <c r="H252" s="16"/>
      <c r="I252" s="16"/>
      <c r="J252" s="16"/>
      <c r="K252" s="16"/>
      <c r="L252" s="16"/>
      <c r="M252" s="16"/>
      <c r="N252" s="16"/>
    </row>
    <row r="253" spans="3:14">
      <c r="C253" s="16"/>
      <c r="D253" s="16"/>
      <c r="E253" s="16"/>
      <c r="F253" s="16"/>
      <c r="G253" s="16"/>
      <c r="H253" s="16"/>
      <c r="I253" s="16"/>
      <c r="J253" s="16"/>
      <c r="K253" s="16"/>
      <c r="L253" s="16"/>
      <c r="M253" s="16"/>
      <c r="N253" s="16"/>
    </row>
    <row r="254" spans="3:14">
      <c r="C254" s="16"/>
      <c r="D254" s="16"/>
      <c r="E254" s="16"/>
      <c r="F254" s="16"/>
      <c r="G254" s="16"/>
      <c r="H254" s="16"/>
      <c r="I254" s="16"/>
      <c r="J254" s="16"/>
      <c r="K254" s="16"/>
      <c r="L254" s="16"/>
      <c r="M254" s="16"/>
      <c r="N254" s="16"/>
    </row>
    <row r="255" spans="3:14">
      <c r="C255" s="16"/>
      <c r="D255" s="16"/>
      <c r="E255" s="16"/>
      <c r="F255" s="16"/>
      <c r="G255" s="16"/>
      <c r="H255" s="16"/>
      <c r="I255" s="16"/>
      <c r="J255" s="16"/>
      <c r="K255" s="16"/>
      <c r="L255" s="16"/>
      <c r="M255" s="16"/>
      <c r="N255" s="16"/>
    </row>
    <row r="256" spans="3:14">
      <c r="C256" s="16"/>
      <c r="D256" s="16"/>
      <c r="E256" s="16"/>
      <c r="F256" s="16"/>
      <c r="G256" s="16"/>
      <c r="H256" s="16"/>
      <c r="I256" s="16"/>
      <c r="J256" s="16"/>
      <c r="K256" s="16"/>
      <c r="L256" s="16"/>
      <c r="M256" s="16"/>
      <c r="N256" s="16"/>
    </row>
    <row r="257" spans="3:14">
      <c r="C257" s="16"/>
      <c r="D257" s="16"/>
      <c r="E257" s="16"/>
      <c r="F257" s="16"/>
      <c r="G257" s="16"/>
      <c r="H257" s="16"/>
      <c r="I257" s="16"/>
      <c r="J257" s="16"/>
      <c r="K257" s="16"/>
      <c r="L257" s="16"/>
      <c r="M257" s="16"/>
      <c r="N257" s="16"/>
    </row>
    <row r="258" spans="3:14">
      <c r="C258" s="16"/>
      <c r="D258" s="16"/>
      <c r="E258" s="16"/>
      <c r="F258" s="16"/>
      <c r="G258" s="16"/>
      <c r="H258" s="16"/>
      <c r="I258" s="16"/>
      <c r="J258" s="16"/>
      <c r="K258" s="16"/>
      <c r="L258" s="16"/>
      <c r="M258" s="16"/>
      <c r="N258" s="16"/>
    </row>
    <row r="259" spans="3:14">
      <c r="C259" s="16"/>
      <c r="D259" s="16"/>
      <c r="E259" s="16"/>
      <c r="F259" s="16"/>
      <c r="G259" s="16"/>
      <c r="H259" s="16"/>
      <c r="I259" s="16"/>
      <c r="J259" s="16"/>
      <c r="K259" s="16"/>
      <c r="L259" s="16"/>
      <c r="M259" s="16"/>
      <c r="N259" s="16"/>
    </row>
    <row r="260" spans="3:14">
      <c r="C260" s="16"/>
      <c r="D260" s="16"/>
      <c r="E260" s="16"/>
      <c r="F260" s="16"/>
      <c r="G260" s="16"/>
      <c r="H260" s="16"/>
      <c r="I260" s="16"/>
      <c r="J260" s="16"/>
      <c r="K260" s="16"/>
      <c r="L260" s="16"/>
      <c r="M260" s="16"/>
      <c r="N260" s="16"/>
    </row>
    <row r="261" spans="3:14">
      <c r="C261" s="16"/>
      <c r="D261" s="16"/>
      <c r="E261" s="16"/>
      <c r="F261" s="16"/>
      <c r="G261" s="16"/>
      <c r="H261" s="16"/>
      <c r="I261" s="16"/>
      <c r="J261" s="16"/>
      <c r="K261" s="16"/>
      <c r="L261" s="16"/>
      <c r="M261" s="16"/>
      <c r="N261" s="16"/>
    </row>
    <row r="262" spans="3:14">
      <c r="C262" s="16"/>
      <c r="D262" s="16"/>
      <c r="E262" s="16"/>
      <c r="F262" s="16"/>
      <c r="G262" s="16"/>
      <c r="H262" s="16"/>
      <c r="I262" s="16"/>
      <c r="J262" s="16"/>
      <c r="K262" s="16"/>
      <c r="L262" s="16"/>
      <c r="M262" s="16"/>
      <c r="N262" s="16"/>
    </row>
    <row r="263" spans="3:14">
      <c r="C263" s="16"/>
      <c r="D263" s="16"/>
      <c r="E263" s="16"/>
      <c r="F263" s="16"/>
      <c r="G263" s="16"/>
      <c r="H263" s="16"/>
      <c r="I263" s="16"/>
      <c r="J263" s="16"/>
      <c r="K263" s="16"/>
      <c r="L263" s="16"/>
      <c r="M263" s="16"/>
      <c r="N263" s="16"/>
    </row>
    <row r="264" spans="3:14">
      <c r="C264" s="16"/>
      <c r="D264" s="16"/>
      <c r="E264" s="16"/>
      <c r="F264" s="16"/>
      <c r="G264" s="16"/>
      <c r="H264" s="16"/>
      <c r="I264" s="16"/>
      <c r="J264" s="16"/>
      <c r="K264" s="16"/>
      <c r="L264" s="16"/>
      <c r="M264" s="16"/>
      <c r="N264" s="16"/>
    </row>
    <row r="265" spans="3:14">
      <c r="C265" s="16"/>
      <c r="D265" s="16"/>
      <c r="E265" s="16"/>
      <c r="F265" s="16"/>
      <c r="G265" s="16"/>
      <c r="H265" s="16"/>
      <c r="I265" s="16"/>
      <c r="J265" s="16"/>
      <c r="K265" s="16"/>
      <c r="L265" s="16"/>
      <c r="M265" s="16"/>
      <c r="N265" s="16"/>
    </row>
    <row r="266" spans="3:14">
      <c r="C266" s="16"/>
      <c r="D266" s="16"/>
      <c r="E266" s="16"/>
      <c r="F266" s="16"/>
      <c r="G266" s="16"/>
      <c r="H266" s="16"/>
      <c r="I266" s="16"/>
      <c r="J266" s="16"/>
      <c r="K266" s="16"/>
      <c r="L266" s="16"/>
      <c r="M266" s="16"/>
      <c r="N266" s="16"/>
    </row>
    <row r="267" spans="3:14">
      <c r="C267" s="16"/>
      <c r="D267" s="16"/>
      <c r="E267" s="16"/>
      <c r="F267" s="16"/>
      <c r="G267" s="16"/>
      <c r="H267" s="16"/>
      <c r="I267" s="16"/>
      <c r="J267" s="16"/>
      <c r="K267" s="16"/>
      <c r="L267" s="16"/>
      <c r="M267" s="16"/>
      <c r="N267" s="16"/>
    </row>
    <row r="268" spans="3:14">
      <c r="C268" s="16"/>
      <c r="D268" s="16"/>
      <c r="E268" s="16"/>
      <c r="F268" s="16"/>
      <c r="G268" s="16"/>
      <c r="H268" s="16"/>
      <c r="I268" s="16"/>
      <c r="J268" s="16"/>
      <c r="K268" s="16"/>
      <c r="L268" s="16"/>
      <c r="M268" s="16"/>
      <c r="N268" s="16"/>
    </row>
    <row r="269" spans="3:14">
      <c r="C269" s="16"/>
      <c r="D269" s="16"/>
      <c r="E269" s="16"/>
      <c r="F269" s="16"/>
      <c r="G269" s="16"/>
      <c r="H269" s="16"/>
      <c r="I269" s="16"/>
      <c r="J269" s="16"/>
      <c r="K269" s="16"/>
      <c r="L269" s="16"/>
      <c r="M269" s="16"/>
      <c r="N269" s="16"/>
    </row>
    <row r="270" spans="3:14">
      <c r="C270" s="16"/>
      <c r="D270" s="16"/>
      <c r="E270" s="16"/>
      <c r="F270" s="16"/>
      <c r="G270" s="16"/>
      <c r="H270" s="16"/>
      <c r="I270" s="16"/>
      <c r="J270" s="16"/>
      <c r="K270" s="16"/>
      <c r="L270" s="16"/>
      <c r="M270" s="16"/>
      <c r="N270" s="16"/>
    </row>
    <row r="271" spans="3:14">
      <c r="C271" s="16"/>
      <c r="D271" s="16"/>
      <c r="E271" s="16"/>
      <c r="F271" s="16"/>
      <c r="G271" s="16"/>
      <c r="H271" s="16"/>
      <c r="I271" s="16"/>
      <c r="J271" s="16"/>
      <c r="K271" s="16"/>
      <c r="L271" s="16"/>
      <c r="M271" s="16"/>
      <c r="N271" s="16"/>
    </row>
    <row r="272" spans="3:14">
      <c r="C272" s="16"/>
      <c r="D272" s="16"/>
      <c r="E272" s="16"/>
      <c r="F272" s="16"/>
      <c r="G272" s="16"/>
      <c r="H272" s="16"/>
      <c r="I272" s="16"/>
      <c r="J272" s="16"/>
      <c r="K272" s="16"/>
      <c r="L272" s="16"/>
      <c r="M272" s="16"/>
      <c r="N272" s="16"/>
    </row>
    <row r="273" spans="3:14">
      <c r="C273" s="16"/>
      <c r="D273" s="16"/>
      <c r="E273" s="16"/>
      <c r="F273" s="16"/>
      <c r="G273" s="16"/>
      <c r="H273" s="16"/>
      <c r="I273" s="16"/>
      <c r="J273" s="16"/>
      <c r="K273" s="16"/>
      <c r="L273" s="16"/>
      <c r="M273" s="16"/>
      <c r="N273" s="16"/>
    </row>
    <row r="274" spans="3:14">
      <c r="C274" s="16"/>
      <c r="D274" s="16"/>
      <c r="E274" s="16"/>
      <c r="F274" s="16"/>
      <c r="G274" s="16"/>
      <c r="H274" s="16"/>
      <c r="I274" s="16"/>
      <c r="J274" s="16"/>
      <c r="K274" s="16"/>
      <c r="L274" s="16"/>
      <c r="M274" s="16"/>
      <c r="N274" s="16"/>
    </row>
    <row r="275" spans="3:14">
      <c r="C275" s="16"/>
      <c r="D275" s="16"/>
      <c r="E275" s="16"/>
      <c r="F275" s="16"/>
      <c r="G275" s="16"/>
      <c r="H275" s="16"/>
      <c r="I275" s="16"/>
      <c r="J275" s="16"/>
      <c r="K275" s="16"/>
      <c r="L275" s="16"/>
      <c r="M275" s="16"/>
      <c r="N275" s="16"/>
    </row>
    <row r="276" spans="3:14">
      <c r="C276" s="16"/>
      <c r="D276" s="16"/>
      <c r="E276" s="16"/>
      <c r="F276" s="16"/>
      <c r="G276" s="16"/>
      <c r="H276" s="16"/>
      <c r="I276" s="16"/>
      <c r="J276" s="16"/>
      <c r="K276" s="16"/>
      <c r="L276" s="16"/>
      <c r="M276" s="16"/>
      <c r="N276" s="16"/>
    </row>
    <row r="277" spans="3:14">
      <c r="C277" s="16"/>
      <c r="D277" s="16"/>
      <c r="E277" s="16"/>
      <c r="F277" s="16"/>
      <c r="G277" s="16"/>
      <c r="H277" s="16"/>
      <c r="I277" s="16"/>
      <c r="J277" s="16"/>
      <c r="K277" s="16"/>
      <c r="L277" s="16"/>
      <c r="M277" s="16"/>
      <c r="N277" s="16"/>
    </row>
    <row r="278" spans="3:14">
      <c r="C278" s="16"/>
      <c r="D278" s="16"/>
      <c r="E278" s="16"/>
      <c r="F278" s="16"/>
      <c r="G278" s="16"/>
      <c r="H278" s="16"/>
      <c r="I278" s="16"/>
      <c r="J278" s="16"/>
      <c r="K278" s="16"/>
      <c r="L278" s="16"/>
      <c r="M278" s="16"/>
      <c r="N278" s="16"/>
    </row>
    <row r="279" spans="3:14">
      <c r="C279" s="16"/>
      <c r="D279" s="16"/>
      <c r="E279" s="16"/>
      <c r="F279" s="16"/>
      <c r="G279" s="16"/>
      <c r="H279" s="16"/>
      <c r="I279" s="16"/>
      <c r="J279" s="16"/>
      <c r="K279" s="16"/>
      <c r="L279" s="16"/>
      <c r="M279" s="16"/>
      <c r="N279" s="16"/>
    </row>
    <row r="280" spans="3:14">
      <c r="C280" s="16"/>
      <c r="D280" s="16"/>
      <c r="E280" s="16"/>
      <c r="F280" s="16"/>
      <c r="G280" s="16"/>
      <c r="H280" s="16"/>
      <c r="I280" s="16"/>
      <c r="J280" s="16"/>
      <c r="K280" s="16"/>
      <c r="L280" s="16"/>
      <c r="M280" s="16"/>
      <c r="N280" s="16"/>
    </row>
    <row r="281" spans="3:14">
      <c r="C281" s="16"/>
      <c r="D281" s="16"/>
      <c r="E281" s="16"/>
      <c r="F281" s="16"/>
      <c r="G281" s="16"/>
      <c r="H281" s="16"/>
      <c r="I281" s="16"/>
      <c r="J281" s="16"/>
      <c r="K281" s="16"/>
      <c r="L281" s="16"/>
      <c r="M281" s="16"/>
      <c r="N281" s="16"/>
    </row>
    <row r="282" spans="3:14">
      <c r="C282" s="16"/>
      <c r="D282" s="16"/>
      <c r="E282" s="16"/>
      <c r="F282" s="16"/>
      <c r="G282" s="16"/>
      <c r="H282" s="16"/>
      <c r="I282" s="16"/>
      <c r="J282" s="16"/>
      <c r="K282" s="16"/>
      <c r="L282" s="16"/>
      <c r="M282" s="16"/>
      <c r="N282" s="16"/>
    </row>
    <row r="283" spans="3:14">
      <c r="C283" s="16"/>
      <c r="D283" s="16"/>
      <c r="E283" s="16"/>
      <c r="F283" s="16"/>
      <c r="G283" s="16"/>
      <c r="H283" s="16"/>
      <c r="I283" s="16"/>
      <c r="J283" s="16"/>
      <c r="K283" s="16"/>
      <c r="L283" s="16"/>
      <c r="M283" s="16"/>
      <c r="N283" s="16"/>
    </row>
    <row r="284" spans="3:14">
      <c r="C284" s="16"/>
      <c r="D284" s="16"/>
      <c r="E284" s="16"/>
      <c r="F284" s="16"/>
      <c r="G284" s="16"/>
      <c r="H284" s="16"/>
      <c r="I284" s="16"/>
      <c r="J284" s="16"/>
      <c r="K284" s="16"/>
      <c r="L284" s="16"/>
      <c r="M284" s="16"/>
      <c r="N284" s="16"/>
    </row>
    <row r="285" spans="3:14">
      <c r="C285" s="16"/>
      <c r="D285" s="16"/>
      <c r="E285" s="16"/>
      <c r="F285" s="16"/>
      <c r="G285" s="16"/>
      <c r="H285" s="16"/>
      <c r="I285" s="16"/>
      <c r="J285" s="16"/>
      <c r="K285" s="16"/>
      <c r="L285" s="16"/>
      <c r="M285" s="16"/>
      <c r="N285" s="16"/>
    </row>
    <row r="286" spans="3:14">
      <c r="C286" s="16"/>
      <c r="D286" s="16"/>
      <c r="E286" s="16"/>
      <c r="F286" s="16"/>
      <c r="G286" s="16"/>
      <c r="H286" s="16"/>
      <c r="I286" s="16"/>
      <c r="J286" s="16"/>
      <c r="K286" s="16"/>
      <c r="L286" s="16"/>
      <c r="M286" s="16"/>
      <c r="N286" s="16"/>
    </row>
    <row r="287" spans="3:14">
      <c r="C287" s="16"/>
      <c r="D287" s="16"/>
      <c r="E287" s="16"/>
      <c r="F287" s="16"/>
      <c r="G287" s="16"/>
      <c r="H287" s="16"/>
      <c r="I287" s="16"/>
      <c r="J287" s="16"/>
      <c r="K287" s="16"/>
      <c r="L287" s="16"/>
      <c r="M287" s="16"/>
      <c r="N287" s="16"/>
    </row>
    <row r="288" spans="3:14">
      <c r="C288" s="16"/>
      <c r="D288" s="16"/>
      <c r="E288" s="16"/>
      <c r="F288" s="16"/>
      <c r="G288" s="16"/>
      <c r="H288" s="16"/>
      <c r="I288" s="16"/>
      <c r="J288" s="16"/>
      <c r="K288" s="16"/>
      <c r="L288" s="16"/>
      <c r="M288" s="16"/>
      <c r="N288" s="16"/>
    </row>
    <row r="289" spans="3:14">
      <c r="C289" s="16"/>
      <c r="D289" s="16"/>
      <c r="E289" s="16"/>
      <c r="F289" s="16"/>
      <c r="G289" s="16"/>
      <c r="H289" s="16"/>
      <c r="I289" s="16"/>
      <c r="J289" s="16"/>
      <c r="K289" s="16"/>
      <c r="L289" s="16"/>
      <c r="M289" s="16"/>
      <c r="N289" s="16"/>
    </row>
    <row r="290" spans="3:14">
      <c r="C290" s="16"/>
      <c r="D290" s="16"/>
      <c r="E290" s="16"/>
      <c r="F290" s="16"/>
      <c r="G290" s="16"/>
      <c r="H290" s="16"/>
      <c r="I290" s="16"/>
      <c r="J290" s="16"/>
      <c r="K290" s="16"/>
      <c r="L290" s="16"/>
      <c r="M290" s="16"/>
      <c r="N290" s="16"/>
    </row>
    <row r="291" spans="3:14">
      <c r="C291" s="16"/>
      <c r="D291" s="16"/>
      <c r="E291" s="16"/>
      <c r="F291" s="16"/>
      <c r="G291" s="16"/>
      <c r="H291" s="16"/>
      <c r="I291" s="16"/>
      <c r="J291" s="16"/>
      <c r="K291" s="16"/>
      <c r="L291" s="16"/>
      <c r="M291" s="16"/>
      <c r="N291" s="16"/>
    </row>
    <row r="292" spans="3:14">
      <c r="C292" s="16"/>
      <c r="D292" s="16"/>
      <c r="E292" s="16"/>
      <c r="F292" s="16"/>
      <c r="G292" s="16"/>
      <c r="H292" s="16"/>
      <c r="I292" s="16"/>
      <c r="J292" s="16"/>
      <c r="K292" s="16"/>
      <c r="L292" s="16"/>
      <c r="M292" s="16"/>
      <c r="N292" s="16"/>
    </row>
    <row r="293" spans="3:14">
      <c r="C293" s="16"/>
      <c r="D293" s="16"/>
      <c r="E293" s="16"/>
      <c r="F293" s="16"/>
      <c r="G293" s="16"/>
      <c r="H293" s="16"/>
      <c r="I293" s="16"/>
      <c r="J293" s="16"/>
      <c r="K293" s="16"/>
      <c r="L293" s="16"/>
      <c r="M293" s="16"/>
      <c r="N293" s="16"/>
    </row>
    <row r="294" spans="3:14">
      <c r="C294" s="16"/>
      <c r="D294" s="16"/>
      <c r="E294" s="16"/>
      <c r="F294" s="16"/>
      <c r="G294" s="16"/>
      <c r="H294" s="16"/>
      <c r="I294" s="16"/>
      <c r="J294" s="16"/>
      <c r="K294" s="16"/>
      <c r="L294" s="16"/>
      <c r="M294" s="16"/>
      <c r="N294" s="16"/>
    </row>
    <row r="295" spans="3:14">
      <c r="C295" s="16"/>
      <c r="D295" s="16"/>
      <c r="E295" s="16"/>
      <c r="F295" s="16"/>
      <c r="G295" s="16"/>
      <c r="H295" s="16"/>
      <c r="I295" s="16"/>
      <c r="J295" s="16"/>
      <c r="K295" s="16"/>
      <c r="L295" s="16"/>
      <c r="M295" s="16"/>
      <c r="N295" s="16"/>
    </row>
    <row r="296" spans="3:14">
      <c r="C296" s="16"/>
      <c r="D296" s="16"/>
      <c r="E296" s="16"/>
      <c r="F296" s="16"/>
      <c r="G296" s="16"/>
      <c r="H296" s="16"/>
      <c r="I296" s="16"/>
      <c r="J296" s="16"/>
      <c r="K296" s="16"/>
      <c r="L296" s="16"/>
      <c r="M296" s="16"/>
      <c r="N296" s="16"/>
    </row>
    <row r="297" spans="3:14">
      <c r="C297" s="16"/>
      <c r="D297" s="16"/>
      <c r="E297" s="16"/>
      <c r="F297" s="16"/>
      <c r="G297" s="16"/>
      <c r="H297" s="16"/>
      <c r="I297" s="16"/>
      <c r="J297" s="16"/>
      <c r="K297" s="16"/>
      <c r="L297" s="16"/>
      <c r="M297" s="16"/>
      <c r="N297" s="16"/>
    </row>
    <row r="298" spans="3:14">
      <c r="C298" s="16"/>
      <c r="D298" s="16"/>
      <c r="E298" s="16"/>
      <c r="F298" s="16"/>
      <c r="G298" s="16"/>
      <c r="H298" s="16"/>
      <c r="I298" s="16"/>
      <c r="J298" s="16"/>
      <c r="K298" s="16"/>
      <c r="L298" s="16"/>
      <c r="M298" s="16"/>
      <c r="N298" s="16"/>
    </row>
    <row r="299" spans="3:14">
      <c r="C299" s="16"/>
      <c r="D299" s="16"/>
      <c r="E299" s="16"/>
      <c r="F299" s="16"/>
      <c r="G299" s="16"/>
      <c r="H299" s="16"/>
      <c r="I299" s="16"/>
      <c r="J299" s="16"/>
      <c r="K299" s="16"/>
      <c r="L299" s="16"/>
      <c r="M299" s="16"/>
      <c r="N299" s="16"/>
    </row>
    <row r="300" spans="3:14">
      <c r="C300" s="16"/>
      <c r="D300" s="16"/>
      <c r="E300" s="16"/>
      <c r="F300" s="16"/>
      <c r="G300" s="16"/>
      <c r="H300" s="16"/>
      <c r="I300" s="16"/>
      <c r="J300" s="16"/>
      <c r="K300" s="16"/>
      <c r="L300" s="16"/>
      <c r="M300" s="16"/>
      <c r="N300" s="16"/>
    </row>
    <row r="301" spans="3:14">
      <c r="C301" s="16"/>
      <c r="D301" s="16"/>
      <c r="E301" s="16"/>
      <c r="F301" s="16"/>
      <c r="G301" s="16"/>
      <c r="H301" s="16"/>
      <c r="I301" s="16"/>
      <c r="J301" s="16"/>
      <c r="K301" s="16"/>
      <c r="L301" s="16"/>
      <c r="M301" s="16"/>
      <c r="N301" s="16"/>
    </row>
    <row r="302" spans="3:14">
      <c r="C302" s="16"/>
      <c r="D302" s="16"/>
      <c r="E302" s="16"/>
      <c r="F302" s="16"/>
      <c r="G302" s="16"/>
      <c r="H302" s="16"/>
      <c r="I302" s="16"/>
      <c r="J302" s="16"/>
      <c r="K302" s="16"/>
      <c r="L302" s="16"/>
      <c r="M302" s="16"/>
      <c r="N302" s="16"/>
    </row>
    <row r="303" spans="3:14">
      <c r="C303" s="16"/>
      <c r="D303" s="16"/>
      <c r="E303" s="16"/>
      <c r="F303" s="16"/>
      <c r="G303" s="16"/>
      <c r="H303" s="16"/>
      <c r="I303" s="16"/>
      <c r="J303" s="16"/>
      <c r="K303" s="16"/>
      <c r="L303" s="16"/>
      <c r="M303" s="16"/>
      <c r="N303" s="16"/>
    </row>
    <row r="304" spans="3:14">
      <c r="C304" s="16"/>
      <c r="D304" s="16"/>
      <c r="E304" s="16"/>
      <c r="F304" s="16"/>
      <c r="G304" s="16"/>
      <c r="H304" s="16"/>
      <c r="I304" s="16"/>
      <c r="J304" s="16"/>
      <c r="K304" s="16"/>
      <c r="L304" s="16"/>
      <c r="M304" s="16"/>
      <c r="N304" s="16"/>
    </row>
    <row r="305" spans="3:14">
      <c r="C305" s="16"/>
      <c r="D305" s="16"/>
      <c r="E305" s="16"/>
      <c r="F305" s="16"/>
      <c r="G305" s="16"/>
      <c r="H305" s="16"/>
      <c r="I305" s="16"/>
      <c r="J305" s="16"/>
      <c r="K305" s="16"/>
      <c r="L305" s="16"/>
      <c r="M305" s="16"/>
      <c r="N305" s="16"/>
    </row>
    <row r="306" spans="3:14">
      <c r="C306" s="16"/>
      <c r="D306" s="16"/>
      <c r="E306" s="16"/>
      <c r="F306" s="16"/>
      <c r="G306" s="16"/>
      <c r="H306" s="16"/>
      <c r="I306" s="16"/>
      <c r="J306" s="16"/>
      <c r="K306" s="16"/>
      <c r="L306" s="16"/>
      <c r="M306" s="16"/>
      <c r="N306" s="16"/>
    </row>
    <row r="307" spans="3:14">
      <c r="C307" s="16"/>
      <c r="D307" s="16"/>
      <c r="E307" s="16"/>
      <c r="F307" s="16"/>
      <c r="G307" s="16"/>
      <c r="H307" s="16"/>
      <c r="I307" s="16"/>
      <c r="J307" s="16"/>
      <c r="K307" s="16"/>
      <c r="L307" s="16"/>
      <c r="M307" s="16"/>
      <c r="N307" s="16"/>
    </row>
    <row r="308" spans="3:14">
      <c r="C308" s="16"/>
      <c r="D308" s="16"/>
      <c r="E308" s="16"/>
      <c r="F308" s="16"/>
      <c r="G308" s="16"/>
      <c r="H308" s="16"/>
      <c r="I308" s="16"/>
      <c r="J308" s="16"/>
      <c r="K308" s="16"/>
      <c r="L308" s="16"/>
      <c r="M308" s="16"/>
      <c r="N308" s="16"/>
    </row>
    <row r="309" spans="3:14">
      <c r="C309" s="16"/>
      <c r="D309" s="16"/>
      <c r="E309" s="16"/>
      <c r="F309" s="16"/>
      <c r="G309" s="16"/>
      <c r="H309" s="16"/>
      <c r="I309" s="16"/>
      <c r="J309" s="16"/>
      <c r="K309" s="16"/>
      <c r="L309" s="16"/>
      <c r="M309" s="16"/>
      <c r="N309" s="16"/>
    </row>
    <row r="310" spans="3:14">
      <c r="C310" s="16"/>
      <c r="D310" s="16"/>
      <c r="E310" s="16"/>
      <c r="F310" s="16"/>
      <c r="G310" s="16"/>
      <c r="H310" s="16"/>
      <c r="I310" s="16"/>
      <c r="J310" s="16"/>
      <c r="K310" s="16"/>
      <c r="L310" s="16"/>
      <c r="M310" s="16"/>
      <c r="N310" s="16"/>
    </row>
    <row r="311" spans="3:14">
      <c r="C311" s="16"/>
      <c r="D311" s="16"/>
      <c r="E311" s="16"/>
      <c r="F311" s="16"/>
      <c r="G311" s="16"/>
      <c r="H311" s="16"/>
      <c r="I311" s="16"/>
      <c r="J311" s="16"/>
      <c r="K311" s="16"/>
      <c r="L311" s="16"/>
      <c r="M311" s="16"/>
      <c r="N311" s="16"/>
    </row>
    <row r="312" spans="3:14">
      <c r="C312" s="16"/>
      <c r="D312" s="16"/>
      <c r="E312" s="16"/>
      <c r="F312" s="16"/>
      <c r="G312" s="16"/>
      <c r="H312" s="16"/>
      <c r="I312" s="16"/>
      <c r="J312" s="16"/>
      <c r="K312" s="16"/>
      <c r="L312" s="16"/>
      <c r="M312" s="16"/>
      <c r="N312" s="16"/>
    </row>
    <row r="313" spans="3:14">
      <c r="C313" s="16"/>
      <c r="D313" s="16"/>
      <c r="E313" s="16"/>
      <c r="F313" s="16"/>
      <c r="G313" s="16"/>
      <c r="H313" s="16"/>
      <c r="I313" s="16"/>
      <c r="J313" s="16"/>
      <c r="K313" s="16"/>
      <c r="L313" s="16"/>
      <c r="M313" s="16"/>
      <c r="N313" s="16"/>
    </row>
    <row r="314" spans="3:14">
      <c r="C314" s="16"/>
      <c r="D314" s="16"/>
      <c r="E314" s="16"/>
      <c r="F314" s="16"/>
      <c r="G314" s="16"/>
      <c r="H314" s="16"/>
      <c r="I314" s="16"/>
      <c r="J314" s="16"/>
      <c r="K314" s="16"/>
      <c r="L314" s="16"/>
      <c r="M314" s="16"/>
      <c r="N314" s="16"/>
    </row>
    <row r="315" spans="3:14">
      <c r="C315" s="16"/>
      <c r="D315" s="16"/>
      <c r="E315" s="16"/>
      <c r="F315" s="16"/>
      <c r="G315" s="16"/>
      <c r="H315" s="16"/>
      <c r="I315" s="16"/>
      <c r="J315" s="16"/>
      <c r="K315" s="16"/>
      <c r="L315" s="16"/>
      <c r="M315" s="16"/>
      <c r="N315" s="16"/>
    </row>
    <row r="316" spans="3:14">
      <c r="C316" s="16"/>
      <c r="D316" s="16"/>
      <c r="E316" s="16"/>
      <c r="F316" s="16"/>
      <c r="G316" s="16"/>
      <c r="H316" s="16"/>
      <c r="I316" s="16"/>
      <c r="J316" s="16"/>
      <c r="K316" s="16"/>
      <c r="L316" s="16"/>
      <c r="M316" s="16"/>
      <c r="N316" s="16"/>
    </row>
    <row r="317" spans="3:14">
      <c r="C317" s="16"/>
      <c r="D317" s="16"/>
      <c r="E317" s="16"/>
      <c r="F317" s="16"/>
      <c r="G317" s="16"/>
      <c r="H317" s="16"/>
      <c r="I317" s="16"/>
      <c r="J317" s="16"/>
      <c r="K317" s="16"/>
      <c r="L317" s="16"/>
      <c r="M317" s="16"/>
      <c r="N317" s="16"/>
    </row>
    <row r="318" spans="3:14">
      <c r="C318" s="16"/>
      <c r="D318" s="16"/>
      <c r="E318" s="16"/>
      <c r="F318" s="16"/>
      <c r="G318" s="16"/>
      <c r="H318" s="16"/>
      <c r="I318" s="16"/>
      <c r="J318" s="16"/>
      <c r="K318" s="16"/>
      <c r="L318" s="16"/>
      <c r="M318" s="16"/>
      <c r="N318" s="16"/>
    </row>
    <row r="319" spans="3:14">
      <c r="C319" s="16"/>
      <c r="D319" s="16"/>
      <c r="E319" s="16"/>
      <c r="F319" s="16"/>
      <c r="G319" s="16"/>
      <c r="H319" s="16"/>
      <c r="I319" s="16"/>
      <c r="J319" s="16"/>
      <c r="K319" s="16"/>
      <c r="L319" s="16"/>
      <c r="M319" s="16"/>
      <c r="N319" s="16"/>
    </row>
    <row r="320" spans="3:14">
      <c r="C320" s="16"/>
      <c r="D320" s="16"/>
      <c r="E320" s="16"/>
      <c r="F320" s="16"/>
      <c r="G320" s="16"/>
      <c r="H320" s="16"/>
      <c r="I320" s="16"/>
      <c r="J320" s="16"/>
      <c r="K320" s="16"/>
      <c r="L320" s="16"/>
      <c r="M320" s="16"/>
      <c r="N320" s="16"/>
    </row>
    <row r="321" spans="3:14">
      <c r="C321" s="16"/>
      <c r="D321" s="16"/>
      <c r="E321" s="16"/>
      <c r="F321" s="16"/>
      <c r="G321" s="16"/>
      <c r="H321" s="16"/>
      <c r="I321" s="16"/>
      <c r="J321" s="16"/>
      <c r="K321" s="16"/>
      <c r="L321" s="16"/>
      <c r="M321" s="16"/>
      <c r="N321" s="16"/>
    </row>
    <row r="322" spans="3:14">
      <c r="C322" s="16"/>
      <c r="D322" s="16"/>
      <c r="E322" s="16"/>
      <c r="F322" s="16"/>
      <c r="G322" s="16"/>
      <c r="H322" s="16"/>
      <c r="I322" s="16"/>
      <c r="J322" s="16"/>
      <c r="K322" s="16"/>
      <c r="L322" s="16"/>
      <c r="M322" s="16"/>
      <c r="N322" s="16"/>
    </row>
    <row r="323" spans="3:14">
      <c r="C323" s="16"/>
      <c r="D323" s="16"/>
      <c r="E323" s="16"/>
      <c r="F323" s="16"/>
      <c r="G323" s="16"/>
      <c r="H323" s="16"/>
      <c r="I323" s="16"/>
      <c r="J323" s="16"/>
      <c r="K323" s="16"/>
      <c r="L323" s="16"/>
      <c r="M323" s="16"/>
      <c r="N323" s="16"/>
    </row>
    <row r="324" spans="3:14">
      <c r="C324" s="16"/>
      <c r="D324" s="16"/>
      <c r="E324" s="16"/>
      <c r="F324" s="16"/>
      <c r="G324" s="16"/>
      <c r="H324" s="16"/>
      <c r="I324" s="16"/>
      <c r="J324" s="16"/>
      <c r="K324" s="16"/>
      <c r="L324" s="16"/>
      <c r="M324" s="16"/>
      <c r="N324" s="16"/>
    </row>
    <row r="325" spans="3:14">
      <c r="C325" s="16"/>
      <c r="D325" s="16"/>
      <c r="E325" s="16"/>
      <c r="F325" s="16"/>
      <c r="G325" s="16"/>
      <c r="H325" s="16"/>
      <c r="I325" s="16"/>
      <c r="J325" s="16"/>
      <c r="K325" s="16"/>
      <c r="L325" s="16"/>
      <c r="M325" s="16"/>
      <c r="N325" s="16"/>
    </row>
    <row r="326" spans="3:14">
      <c r="C326" s="16"/>
      <c r="D326" s="16"/>
      <c r="E326" s="16"/>
      <c r="F326" s="16"/>
      <c r="G326" s="16"/>
      <c r="H326" s="16"/>
      <c r="I326" s="16"/>
      <c r="J326" s="16"/>
      <c r="K326" s="16"/>
      <c r="L326" s="16"/>
      <c r="M326" s="16"/>
      <c r="N326" s="16"/>
    </row>
    <row r="327" spans="3:14">
      <c r="C327" s="16"/>
      <c r="D327" s="16"/>
      <c r="E327" s="16"/>
      <c r="F327" s="16"/>
      <c r="G327" s="16"/>
      <c r="H327" s="16"/>
      <c r="I327" s="16"/>
      <c r="J327" s="16"/>
      <c r="K327" s="16"/>
      <c r="L327" s="16"/>
      <c r="M327" s="16"/>
      <c r="N327" s="16"/>
    </row>
    <row r="328" spans="3:14">
      <c r="C328" s="16"/>
      <c r="D328" s="16"/>
      <c r="E328" s="16"/>
      <c r="F328" s="16"/>
      <c r="G328" s="16"/>
      <c r="H328" s="16"/>
      <c r="I328" s="16"/>
      <c r="J328" s="16"/>
      <c r="K328" s="16"/>
      <c r="L328" s="16"/>
      <c r="M328" s="16"/>
      <c r="N328" s="16"/>
    </row>
    <row r="329" spans="3:14">
      <c r="C329" s="16"/>
      <c r="D329" s="16"/>
      <c r="E329" s="16"/>
      <c r="F329" s="16"/>
      <c r="G329" s="16"/>
      <c r="H329" s="16"/>
      <c r="I329" s="16"/>
      <c r="J329" s="16"/>
      <c r="K329" s="16"/>
      <c r="L329" s="16"/>
      <c r="M329" s="16"/>
      <c r="N329" s="16"/>
    </row>
    <row r="330" spans="3:14">
      <c r="C330" s="16"/>
      <c r="D330" s="16"/>
      <c r="E330" s="16"/>
      <c r="F330" s="16"/>
      <c r="G330" s="16"/>
      <c r="H330" s="16"/>
      <c r="I330" s="16"/>
      <c r="J330" s="16"/>
      <c r="K330" s="16"/>
      <c r="L330" s="16"/>
      <c r="M330" s="16"/>
      <c r="N330" s="16"/>
    </row>
    <row r="331" spans="3:14">
      <c r="C331" s="16"/>
      <c r="D331" s="16"/>
      <c r="E331" s="16"/>
      <c r="F331" s="16"/>
      <c r="G331" s="16"/>
      <c r="H331" s="16"/>
      <c r="I331" s="16"/>
      <c r="J331" s="16"/>
      <c r="K331" s="16"/>
      <c r="L331" s="16"/>
      <c r="M331" s="16"/>
      <c r="N331" s="16"/>
    </row>
    <row r="332" spans="3:14">
      <c r="C332" s="16"/>
      <c r="D332" s="16"/>
      <c r="E332" s="16"/>
      <c r="F332" s="16"/>
      <c r="G332" s="16"/>
      <c r="H332" s="16"/>
      <c r="I332" s="16"/>
      <c r="J332" s="16"/>
      <c r="K332" s="16"/>
      <c r="L332" s="16"/>
      <c r="M332" s="16"/>
      <c r="N332" s="16"/>
    </row>
    <row r="333" spans="3:14">
      <c r="C333" s="16"/>
      <c r="D333" s="16"/>
      <c r="E333" s="16"/>
      <c r="F333" s="16"/>
      <c r="G333" s="16"/>
      <c r="H333" s="16"/>
      <c r="I333" s="16"/>
      <c r="J333" s="16"/>
      <c r="K333" s="16"/>
      <c r="L333" s="16"/>
      <c r="M333" s="16"/>
      <c r="N333" s="16"/>
    </row>
    <row r="334" spans="3:14">
      <c r="C334" s="16"/>
      <c r="D334" s="16"/>
      <c r="E334" s="16"/>
      <c r="F334" s="16"/>
      <c r="G334" s="16"/>
      <c r="H334" s="16"/>
      <c r="I334" s="16"/>
      <c r="J334" s="16"/>
      <c r="K334" s="16"/>
      <c r="L334" s="16"/>
      <c r="M334" s="16"/>
      <c r="N334" s="16"/>
    </row>
    <row r="335" spans="3:14">
      <c r="C335" s="16"/>
      <c r="D335" s="16"/>
      <c r="E335" s="16"/>
      <c r="F335" s="16"/>
      <c r="G335" s="16"/>
      <c r="H335" s="16"/>
      <c r="I335" s="16"/>
      <c r="J335" s="16"/>
      <c r="K335" s="16"/>
      <c r="L335" s="16"/>
      <c r="M335" s="16"/>
      <c r="N335" s="16"/>
    </row>
    <row r="336" spans="3:14">
      <c r="C336" s="16"/>
      <c r="D336" s="16"/>
      <c r="E336" s="16"/>
      <c r="F336" s="16"/>
      <c r="G336" s="16"/>
      <c r="H336" s="16"/>
      <c r="I336" s="16"/>
      <c r="J336" s="16"/>
      <c r="K336" s="16"/>
      <c r="L336" s="16"/>
      <c r="M336" s="16"/>
      <c r="N336" s="16"/>
    </row>
    <row r="337" spans="3:14">
      <c r="C337" s="16"/>
      <c r="D337" s="16"/>
      <c r="E337" s="16"/>
      <c r="F337" s="16"/>
      <c r="G337" s="16"/>
      <c r="H337" s="16"/>
      <c r="I337" s="16"/>
      <c r="J337" s="16"/>
      <c r="K337" s="16"/>
      <c r="L337" s="16"/>
      <c r="M337" s="16"/>
      <c r="N337" s="16"/>
    </row>
    <row r="338" spans="3:14">
      <c r="C338" s="16"/>
      <c r="D338" s="16"/>
      <c r="E338" s="16"/>
      <c r="F338" s="16"/>
      <c r="G338" s="16"/>
      <c r="H338" s="16"/>
      <c r="I338" s="16"/>
      <c r="J338" s="16"/>
      <c r="K338" s="16"/>
      <c r="L338" s="16"/>
      <c r="M338" s="16"/>
      <c r="N338" s="16"/>
    </row>
    <row r="339" spans="3:14">
      <c r="C339" s="16"/>
      <c r="D339" s="16"/>
      <c r="E339" s="16"/>
      <c r="F339" s="16"/>
      <c r="G339" s="16"/>
      <c r="H339" s="16"/>
      <c r="I339" s="16"/>
      <c r="J339" s="16"/>
      <c r="K339" s="16"/>
      <c r="L339" s="16"/>
      <c r="M339" s="16"/>
      <c r="N339" s="16"/>
    </row>
    <row r="340" spans="3:14">
      <c r="C340" s="16"/>
      <c r="D340" s="16"/>
      <c r="E340" s="16"/>
      <c r="F340" s="16"/>
      <c r="G340" s="16"/>
      <c r="H340" s="16"/>
      <c r="I340" s="16"/>
      <c r="J340" s="16"/>
      <c r="K340" s="16"/>
      <c r="L340" s="16"/>
      <c r="M340" s="16"/>
      <c r="N340" s="16"/>
    </row>
    <row r="341" spans="3:14">
      <c r="C341" s="16"/>
      <c r="D341" s="16"/>
      <c r="E341" s="16"/>
      <c r="F341" s="16"/>
      <c r="G341" s="16"/>
      <c r="H341" s="16"/>
      <c r="I341" s="16"/>
      <c r="J341" s="16"/>
      <c r="K341" s="16"/>
      <c r="L341" s="16"/>
      <c r="M341" s="16"/>
      <c r="N341" s="16"/>
    </row>
    <row r="342" spans="3:14">
      <c r="C342" s="16"/>
      <c r="D342" s="16"/>
      <c r="E342" s="16"/>
      <c r="F342" s="16"/>
      <c r="G342" s="16"/>
      <c r="H342" s="16"/>
      <c r="I342" s="16"/>
      <c r="J342" s="16"/>
      <c r="K342" s="16"/>
      <c r="L342" s="16"/>
      <c r="M342" s="16"/>
      <c r="N342" s="16"/>
    </row>
    <row r="343" spans="3:14">
      <c r="C343" s="16"/>
      <c r="D343" s="16"/>
      <c r="E343" s="16"/>
      <c r="F343" s="16"/>
      <c r="G343" s="16"/>
      <c r="H343" s="16"/>
      <c r="I343" s="16"/>
      <c r="J343" s="16"/>
      <c r="K343" s="16"/>
      <c r="L343" s="16"/>
      <c r="M343" s="16"/>
      <c r="N343" s="16"/>
    </row>
    <row r="344" spans="3:14">
      <c r="C344" s="16"/>
      <c r="D344" s="16"/>
      <c r="E344" s="16"/>
      <c r="F344" s="16"/>
      <c r="G344" s="16"/>
      <c r="H344" s="16"/>
      <c r="I344" s="16"/>
      <c r="J344" s="16"/>
      <c r="K344" s="16"/>
      <c r="L344" s="16"/>
      <c r="M344" s="16"/>
      <c r="N344" s="16"/>
    </row>
    <row r="345" spans="3:14">
      <c r="C345" s="16"/>
      <c r="D345" s="16"/>
      <c r="E345" s="16"/>
      <c r="F345" s="16"/>
      <c r="G345" s="16"/>
      <c r="H345" s="16"/>
      <c r="I345" s="16"/>
      <c r="J345" s="16"/>
      <c r="K345" s="16"/>
      <c r="L345" s="16"/>
      <c r="M345" s="16"/>
      <c r="N345" s="16"/>
    </row>
    <row r="346" spans="3:14">
      <c r="C346" s="16"/>
      <c r="D346" s="16"/>
      <c r="E346" s="16"/>
      <c r="F346" s="16"/>
      <c r="G346" s="16"/>
      <c r="H346" s="16"/>
      <c r="I346" s="16"/>
      <c r="J346" s="16"/>
      <c r="K346" s="16"/>
      <c r="L346" s="16"/>
      <c r="M346" s="16"/>
      <c r="N346" s="16"/>
    </row>
    <row r="347" spans="3:14">
      <c r="C347" s="16"/>
      <c r="D347" s="16"/>
      <c r="E347" s="16"/>
      <c r="F347" s="16"/>
      <c r="G347" s="16"/>
      <c r="H347" s="16"/>
      <c r="I347" s="16"/>
      <c r="J347" s="16"/>
      <c r="K347" s="16"/>
      <c r="L347" s="16"/>
      <c r="M347" s="16"/>
      <c r="N347" s="16"/>
    </row>
    <row r="348" spans="3:14">
      <c r="C348" s="16"/>
      <c r="D348" s="16"/>
      <c r="E348" s="16"/>
      <c r="F348" s="16"/>
      <c r="G348" s="16"/>
      <c r="H348" s="16"/>
      <c r="I348" s="16"/>
      <c r="J348" s="16"/>
      <c r="K348" s="16"/>
      <c r="L348" s="16"/>
      <c r="M348" s="16"/>
      <c r="N348" s="16"/>
    </row>
    <row r="349" spans="3:14">
      <c r="C349" s="16"/>
      <c r="D349" s="16"/>
      <c r="E349" s="16"/>
      <c r="F349" s="16"/>
      <c r="G349" s="16"/>
      <c r="H349" s="16"/>
      <c r="I349" s="16"/>
      <c r="J349" s="16"/>
      <c r="K349" s="16"/>
      <c r="L349" s="16"/>
      <c r="M349" s="16"/>
      <c r="N349" s="16"/>
    </row>
    <row r="350" spans="3:14">
      <c r="C350" s="16"/>
      <c r="D350" s="16"/>
      <c r="E350" s="16"/>
      <c r="F350" s="16"/>
      <c r="G350" s="16"/>
      <c r="H350" s="16"/>
      <c r="I350" s="16"/>
      <c r="J350" s="16"/>
      <c r="K350" s="16"/>
      <c r="L350" s="16"/>
      <c r="M350" s="16"/>
      <c r="N350" s="16"/>
    </row>
    <row r="351" spans="3:14">
      <c r="C351" s="16"/>
      <c r="D351" s="16"/>
      <c r="E351" s="16"/>
      <c r="F351" s="16"/>
      <c r="G351" s="16"/>
      <c r="H351" s="16"/>
      <c r="I351" s="16"/>
      <c r="J351" s="16"/>
      <c r="K351" s="16"/>
      <c r="L351" s="16"/>
      <c r="M351" s="16"/>
      <c r="N351" s="16"/>
    </row>
    <row r="352" spans="3:14">
      <c r="C352" s="16"/>
      <c r="D352" s="16"/>
      <c r="E352" s="16"/>
      <c r="F352" s="16"/>
      <c r="G352" s="16"/>
      <c r="H352" s="16"/>
      <c r="I352" s="16"/>
      <c r="J352" s="16"/>
      <c r="K352" s="16"/>
      <c r="L352" s="16"/>
      <c r="M352" s="16"/>
      <c r="N352" s="16"/>
    </row>
    <row r="353" spans="3:14">
      <c r="C353" s="16"/>
      <c r="D353" s="16"/>
      <c r="E353" s="16"/>
      <c r="F353" s="16"/>
      <c r="G353" s="16"/>
      <c r="H353" s="16"/>
      <c r="I353" s="16"/>
      <c r="J353" s="16"/>
      <c r="K353" s="16"/>
      <c r="L353" s="16"/>
      <c r="M353" s="16"/>
      <c r="N353" s="16"/>
    </row>
    <row r="354" spans="3:14">
      <c r="C354" s="16"/>
      <c r="D354" s="16"/>
      <c r="E354" s="16"/>
      <c r="F354" s="16"/>
      <c r="G354" s="16"/>
      <c r="H354" s="16"/>
      <c r="I354" s="16"/>
      <c r="J354" s="16"/>
      <c r="K354" s="16"/>
      <c r="L354" s="16"/>
      <c r="M354" s="16"/>
      <c r="N354" s="16"/>
    </row>
    <row r="355" spans="3:14">
      <c r="C355" s="16"/>
      <c r="D355" s="16"/>
      <c r="E355" s="16"/>
      <c r="F355" s="16"/>
      <c r="G355" s="16"/>
      <c r="H355" s="16"/>
      <c r="I355" s="16"/>
      <c r="J355" s="16"/>
      <c r="K355" s="16"/>
      <c r="L355" s="16"/>
      <c r="M355" s="16"/>
      <c r="N355" s="16"/>
    </row>
    <row r="356" spans="3:14">
      <c r="C356" s="16"/>
      <c r="D356" s="16"/>
      <c r="E356" s="16"/>
      <c r="F356" s="16"/>
      <c r="G356" s="16"/>
      <c r="H356" s="16"/>
      <c r="I356" s="16"/>
      <c r="J356" s="16"/>
      <c r="K356" s="16"/>
      <c r="L356" s="16"/>
      <c r="M356" s="16"/>
      <c r="N356" s="16"/>
    </row>
    <row r="357" spans="3:14">
      <c r="C357" s="16"/>
      <c r="D357" s="16"/>
      <c r="E357" s="16"/>
      <c r="F357" s="16"/>
      <c r="G357" s="16"/>
      <c r="H357" s="16"/>
      <c r="I357" s="16"/>
      <c r="J357" s="16"/>
      <c r="K357" s="16"/>
      <c r="L357" s="16"/>
      <c r="M357" s="16"/>
      <c r="N357" s="16"/>
    </row>
    <row r="358" spans="3:14">
      <c r="C358" s="16"/>
      <c r="D358" s="16"/>
      <c r="E358" s="16"/>
      <c r="F358" s="16"/>
      <c r="G358" s="16"/>
      <c r="H358" s="16"/>
      <c r="I358" s="16"/>
      <c r="J358" s="16"/>
      <c r="K358" s="16"/>
      <c r="L358" s="16"/>
      <c r="M358" s="16"/>
      <c r="N358" s="16"/>
    </row>
    <row r="359" spans="3:14">
      <c r="C359" s="16"/>
      <c r="D359" s="16"/>
      <c r="E359" s="16"/>
      <c r="F359" s="16"/>
      <c r="G359" s="16"/>
      <c r="H359" s="16"/>
      <c r="I359" s="16"/>
      <c r="J359" s="16"/>
      <c r="K359" s="16"/>
      <c r="L359" s="16"/>
      <c r="M359" s="16"/>
      <c r="N359" s="16"/>
    </row>
    <row r="360" spans="3:14">
      <c r="C360" s="16"/>
      <c r="D360" s="16"/>
      <c r="E360" s="16"/>
      <c r="F360" s="16"/>
      <c r="G360" s="16"/>
      <c r="H360" s="16"/>
      <c r="I360" s="16"/>
      <c r="J360" s="16"/>
      <c r="K360" s="16"/>
      <c r="L360" s="16"/>
      <c r="M360" s="16"/>
      <c r="N360" s="16"/>
    </row>
    <row r="361" spans="3:14">
      <c r="C361" s="16"/>
      <c r="D361" s="16"/>
      <c r="E361" s="16"/>
      <c r="F361" s="16"/>
      <c r="G361" s="16"/>
      <c r="H361" s="16"/>
      <c r="I361" s="16"/>
      <c r="J361" s="16"/>
      <c r="K361" s="16"/>
      <c r="L361" s="16"/>
      <c r="M361" s="16"/>
      <c r="N361" s="16"/>
    </row>
    <row r="362" spans="3:14">
      <c r="C362" s="16"/>
      <c r="D362" s="16"/>
      <c r="E362" s="16"/>
      <c r="F362" s="16"/>
      <c r="G362" s="16"/>
      <c r="H362" s="16"/>
      <c r="I362" s="16"/>
      <c r="J362" s="16"/>
      <c r="K362" s="16"/>
      <c r="L362" s="16"/>
      <c r="M362" s="16"/>
      <c r="N362" s="16"/>
    </row>
    <row r="363" spans="3:14">
      <c r="C363" s="16"/>
      <c r="D363" s="16"/>
      <c r="E363" s="16"/>
      <c r="F363" s="16"/>
      <c r="G363" s="16"/>
      <c r="H363" s="16"/>
      <c r="I363" s="16"/>
      <c r="J363" s="16"/>
      <c r="K363" s="16"/>
      <c r="L363" s="16"/>
      <c r="M363" s="16"/>
      <c r="N363" s="16"/>
    </row>
    <row r="364" spans="3:14">
      <c r="C364" s="16"/>
      <c r="D364" s="16"/>
      <c r="E364" s="16"/>
      <c r="F364" s="16"/>
      <c r="G364" s="16"/>
      <c r="H364" s="16"/>
      <c r="I364" s="16"/>
      <c r="J364" s="16"/>
      <c r="K364" s="16"/>
      <c r="L364" s="16"/>
      <c r="M364" s="16"/>
      <c r="N364" s="16"/>
    </row>
    <row r="365" spans="3:14">
      <c r="C365" s="16"/>
      <c r="D365" s="16"/>
      <c r="E365" s="16"/>
      <c r="F365" s="16"/>
      <c r="G365" s="16"/>
      <c r="H365" s="16"/>
      <c r="I365" s="16"/>
      <c r="J365" s="16"/>
      <c r="K365" s="16"/>
      <c r="L365" s="16"/>
      <c r="M365" s="16"/>
      <c r="N365" s="16"/>
    </row>
    <row r="366" spans="3:14">
      <c r="C366" s="16"/>
      <c r="D366" s="16"/>
      <c r="E366" s="16"/>
      <c r="F366" s="16"/>
      <c r="G366" s="16"/>
      <c r="H366" s="16"/>
      <c r="I366" s="16"/>
      <c r="J366" s="16"/>
      <c r="K366" s="16"/>
      <c r="L366" s="16"/>
      <c r="M366" s="16"/>
      <c r="N366" s="16"/>
    </row>
    <row r="367" spans="3:14">
      <c r="C367" s="16"/>
      <c r="D367" s="16"/>
      <c r="E367" s="16"/>
      <c r="F367" s="16"/>
      <c r="G367" s="16"/>
      <c r="H367" s="16"/>
      <c r="I367" s="16"/>
      <c r="J367" s="16"/>
      <c r="K367" s="16"/>
      <c r="L367" s="16"/>
      <c r="M367" s="16"/>
      <c r="N367" s="16"/>
    </row>
    <row r="368" spans="3:14">
      <c r="C368" s="16"/>
      <c r="D368" s="16"/>
      <c r="E368" s="16"/>
      <c r="F368" s="16"/>
      <c r="G368" s="16"/>
      <c r="H368" s="16"/>
      <c r="I368" s="16"/>
      <c r="J368" s="16"/>
      <c r="K368" s="16"/>
      <c r="L368" s="16"/>
      <c r="M368" s="16"/>
      <c r="N368" s="16"/>
    </row>
    <row r="369" spans="3:14">
      <c r="C369" s="16"/>
      <c r="D369" s="16"/>
      <c r="E369" s="16"/>
      <c r="F369" s="16"/>
      <c r="G369" s="16"/>
      <c r="H369" s="16"/>
      <c r="I369" s="16"/>
      <c r="J369" s="16"/>
      <c r="K369" s="16"/>
      <c r="L369" s="16"/>
      <c r="M369" s="16"/>
      <c r="N369" s="16"/>
    </row>
    <row r="370" spans="3:14">
      <c r="C370" s="16"/>
      <c r="D370" s="16"/>
      <c r="E370" s="16"/>
      <c r="F370" s="16"/>
      <c r="G370" s="16"/>
      <c r="H370" s="16"/>
      <c r="I370" s="16"/>
      <c r="J370" s="16"/>
      <c r="K370" s="16"/>
      <c r="L370" s="16"/>
      <c r="M370" s="16"/>
      <c r="N370" s="16"/>
    </row>
    <row r="371" spans="3:14">
      <c r="C371" s="16"/>
      <c r="D371" s="16"/>
      <c r="E371" s="16"/>
      <c r="F371" s="16"/>
      <c r="G371" s="16"/>
      <c r="H371" s="16"/>
      <c r="I371" s="16"/>
      <c r="J371" s="16"/>
      <c r="K371" s="16"/>
      <c r="L371" s="16"/>
      <c r="M371" s="16"/>
      <c r="N371" s="16"/>
    </row>
    <row r="372" spans="3:14">
      <c r="C372" s="16"/>
      <c r="D372" s="16"/>
      <c r="E372" s="16"/>
      <c r="F372" s="16"/>
      <c r="G372" s="16"/>
      <c r="H372" s="16"/>
      <c r="I372" s="16"/>
      <c r="J372" s="16"/>
      <c r="K372" s="16"/>
      <c r="L372" s="16"/>
      <c r="M372" s="16"/>
      <c r="N372" s="16"/>
    </row>
    <row r="373" spans="3:14">
      <c r="C373" s="16"/>
      <c r="D373" s="16"/>
      <c r="E373" s="16"/>
      <c r="F373" s="16"/>
      <c r="G373" s="16"/>
      <c r="H373" s="16"/>
      <c r="I373" s="16"/>
      <c r="J373" s="16"/>
      <c r="K373" s="16"/>
      <c r="L373" s="16"/>
      <c r="M373" s="16"/>
      <c r="N373" s="16"/>
    </row>
    <row r="374" spans="3:14">
      <c r="C374" s="16"/>
      <c r="D374" s="16"/>
      <c r="E374" s="16"/>
      <c r="F374" s="16"/>
      <c r="G374" s="16"/>
      <c r="H374" s="16"/>
      <c r="I374" s="16"/>
      <c r="J374" s="16"/>
      <c r="K374" s="16"/>
      <c r="L374" s="16"/>
      <c r="M374" s="16"/>
      <c r="N374" s="16"/>
    </row>
    <row r="375" spans="3:14">
      <c r="C375" s="16"/>
      <c r="D375" s="16"/>
      <c r="E375" s="16"/>
      <c r="F375" s="16"/>
      <c r="G375" s="16"/>
      <c r="H375" s="16"/>
      <c r="I375" s="16"/>
      <c r="J375" s="16"/>
      <c r="K375" s="16"/>
      <c r="L375" s="16"/>
      <c r="M375" s="16"/>
      <c r="N375" s="16"/>
    </row>
    <row r="376" spans="3:14">
      <c r="C376" s="16"/>
      <c r="D376" s="16"/>
      <c r="E376" s="16"/>
      <c r="F376" s="16"/>
      <c r="G376" s="16"/>
      <c r="H376" s="16"/>
      <c r="I376" s="16"/>
      <c r="J376" s="16"/>
      <c r="K376" s="16"/>
      <c r="L376" s="16"/>
      <c r="M376" s="16"/>
      <c r="N376" s="16"/>
    </row>
    <row r="377" spans="3:14">
      <c r="C377" s="16"/>
      <c r="D377" s="16"/>
      <c r="E377" s="16"/>
      <c r="F377" s="16"/>
      <c r="G377" s="16"/>
      <c r="H377" s="16"/>
      <c r="I377" s="16"/>
      <c r="J377" s="16"/>
      <c r="K377" s="16"/>
      <c r="L377" s="16"/>
      <c r="M377" s="16"/>
      <c r="N377" s="16"/>
    </row>
    <row r="378" spans="3:14">
      <c r="C378" s="16"/>
      <c r="D378" s="16"/>
      <c r="E378" s="16"/>
      <c r="F378" s="16"/>
      <c r="G378" s="16"/>
      <c r="H378" s="16"/>
      <c r="I378" s="16"/>
      <c r="J378" s="16"/>
      <c r="K378" s="16"/>
      <c r="L378" s="16"/>
      <c r="M378" s="16"/>
      <c r="N378" s="16"/>
    </row>
    <row r="379" spans="3:14">
      <c r="C379" s="16"/>
      <c r="D379" s="16"/>
      <c r="E379" s="16"/>
      <c r="F379" s="16"/>
      <c r="G379" s="16"/>
      <c r="H379" s="16"/>
      <c r="I379" s="16"/>
      <c r="J379" s="16"/>
      <c r="K379" s="16"/>
      <c r="L379" s="16"/>
      <c r="M379" s="16"/>
      <c r="N379" s="16"/>
    </row>
    <row r="380" spans="3:14">
      <c r="C380" s="16"/>
      <c r="D380" s="16"/>
      <c r="E380" s="16"/>
      <c r="F380" s="16"/>
      <c r="G380" s="16"/>
      <c r="H380" s="16"/>
      <c r="I380" s="16"/>
      <c r="J380" s="16"/>
      <c r="K380" s="16"/>
      <c r="L380" s="16"/>
      <c r="M380" s="16"/>
      <c r="N380" s="16"/>
    </row>
    <row r="381" spans="3:14">
      <c r="C381" s="16"/>
      <c r="D381" s="16"/>
      <c r="E381" s="16"/>
      <c r="F381" s="16"/>
      <c r="G381" s="16"/>
      <c r="H381" s="16"/>
      <c r="I381" s="16"/>
      <c r="J381" s="16"/>
      <c r="K381" s="16"/>
      <c r="L381" s="16"/>
      <c r="M381" s="16"/>
      <c r="N381" s="16"/>
    </row>
    <row r="382" spans="3:14">
      <c r="C382" s="16"/>
      <c r="D382" s="16"/>
      <c r="E382" s="16"/>
      <c r="F382" s="16"/>
      <c r="G382" s="16"/>
      <c r="H382" s="16"/>
      <c r="I382" s="16"/>
      <c r="J382" s="16"/>
      <c r="K382" s="16"/>
      <c r="L382" s="16"/>
      <c r="M382" s="16"/>
      <c r="N382" s="16"/>
    </row>
    <row r="383" spans="3:14">
      <c r="C383" s="16"/>
      <c r="D383" s="16"/>
      <c r="E383" s="16"/>
      <c r="F383" s="16"/>
      <c r="G383" s="16"/>
      <c r="H383" s="16"/>
      <c r="I383" s="16"/>
      <c r="J383" s="16"/>
      <c r="K383" s="16"/>
      <c r="L383" s="16"/>
      <c r="M383" s="16"/>
      <c r="N383" s="16"/>
    </row>
    <row r="384" spans="3:14">
      <c r="C384" s="16"/>
      <c r="D384" s="16"/>
      <c r="E384" s="16"/>
      <c r="F384" s="16"/>
      <c r="G384" s="16"/>
      <c r="H384" s="16"/>
      <c r="I384" s="16"/>
      <c r="J384" s="16"/>
      <c r="K384" s="16"/>
      <c r="L384" s="16"/>
      <c r="M384" s="16"/>
      <c r="N384" s="16"/>
    </row>
    <row r="385" spans="3:14">
      <c r="C385" s="16"/>
      <c r="D385" s="16"/>
      <c r="E385" s="16"/>
      <c r="F385" s="16"/>
      <c r="G385" s="16"/>
      <c r="H385" s="16"/>
      <c r="I385" s="16"/>
      <c r="J385" s="16"/>
      <c r="K385" s="16"/>
      <c r="L385" s="16"/>
      <c r="M385" s="16"/>
      <c r="N385" s="16"/>
    </row>
    <row r="386" spans="3:14">
      <c r="C386" s="16"/>
      <c r="D386" s="16"/>
      <c r="E386" s="16"/>
      <c r="F386" s="16"/>
      <c r="G386" s="16"/>
      <c r="H386" s="16"/>
      <c r="I386" s="16"/>
      <c r="J386" s="16"/>
      <c r="K386" s="16"/>
      <c r="L386" s="16"/>
      <c r="M386" s="16"/>
      <c r="N386" s="16"/>
    </row>
    <row r="387" spans="3:14">
      <c r="C387" s="16"/>
      <c r="D387" s="16"/>
      <c r="E387" s="16"/>
      <c r="F387" s="16"/>
      <c r="G387" s="16"/>
      <c r="H387" s="16"/>
      <c r="I387" s="16"/>
      <c r="J387" s="16"/>
      <c r="K387" s="16"/>
      <c r="L387" s="16"/>
      <c r="M387" s="16"/>
      <c r="N387" s="16"/>
    </row>
    <row r="388" spans="3:14">
      <c r="C388" s="16"/>
      <c r="D388" s="16"/>
      <c r="E388" s="16"/>
      <c r="F388" s="16"/>
      <c r="G388" s="16"/>
      <c r="H388" s="16"/>
      <c r="I388" s="16"/>
      <c r="J388" s="16"/>
      <c r="K388" s="16"/>
      <c r="L388" s="16"/>
      <c r="M388" s="16"/>
      <c r="N388" s="16"/>
    </row>
    <row r="389" spans="3:14">
      <c r="C389" s="16"/>
      <c r="D389" s="16"/>
      <c r="E389" s="16"/>
      <c r="F389" s="16"/>
      <c r="G389" s="16"/>
      <c r="H389" s="16"/>
      <c r="I389" s="16"/>
      <c r="J389" s="16"/>
      <c r="K389" s="16"/>
      <c r="L389" s="16"/>
      <c r="M389" s="16"/>
      <c r="N389" s="16"/>
    </row>
    <row r="390" spans="3:14">
      <c r="C390" s="16"/>
      <c r="D390" s="16"/>
      <c r="E390" s="16"/>
      <c r="F390" s="16"/>
      <c r="G390" s="16"/>
      <c r="H390" s="16"/>
      <c r="I390" s="16"/>
      <c r="J390" s="16"/>
      <c r="K390" s="16"/>
      <c r="L390" s="16"/>
      <c r="M390" s="16"/>
      <c r="N390" s="16"/>
    </row>
    <row r="391" spans="3:14">
      <c r="C391" s="16"/>
      <c r="D391" s="16"/>
      <c r="E391" s="16"/>
      <c r="F391" s="16"/>
      <c r="G391" s="16"/>
      <c r="H391" s="16"/>
      <c r="I391" s="16"/>
      <c r="J391" s="16"/>
      <c r="K391" s="16"/>
      <c r="L391" s="16"/>
      <c r="M391" s="16"/>
      <c r="N391" s="16"/>
    </row>
    <row r="392" spans="3:14">
      <c r="C392" s="16"/>
      <c r="D392" s="16"/>
      <c r="E392" s="16"/>
      <c r="F392" s="16"/>
      <c r="G392" s="16"/>
      <c r="H392" s="16"/>
      <c r="I392" s="16"/>
      <c r="J392" s="16"/>
      <c r="K392" s="16"/>
      <c r="L392" s="16"/>
      <c r="M392" s="16"/>
      <c r="N392" s="16"/>
    </row>
    <row r="393" spans="3:14">
      <c r="C393" s="16"/>
      <c r="D393" s="16"/>
      <c r="E393" s="16"/>
      <c r="F393" s="16"/>
      <c r="G393" s="16"/>
      <c r="H393" s="16"/>
      <c r="I393" s="16"/>
      <c r="J393" s="16"/>
      <c r="K393" s="16"/>
      <c r="L393" s="16"/>
      <c r="M393" s="16"/>
      <c r="N393" s="16"/>
    </row>
    <row r="394" spans="3:14">
      <c r="C394" s="16"/>
      <c r="D394" s="16"/>
      <c r="E394" s="16"/>
      <c r="F394" s="16"/>
      <c r="G394" s="16"/>
      <c r="H394" s="16"/>
      <c r="I394" s="16"/>
      <c r="J394" s="16"/>
      <c r="K394" s="16"/>
      <c r="L394" s="16"/>
      <c r="M394" s="16"/>
      <c r="N394" s="16"/>
    </row>
    <row r="395" spans="3:14">
      <c r="C395" s="16"/>
      <c r="D395" s="16"/>
      <c r="E395" s="16"/>
      <c r="F395" s="16"/>
      <c r="G395" s="16"/>
      <c r="H395" s="16"/>
      <c r="I395" s="16"/>
      <c r="J395" s="16"/>
      <c r="K395" s="16"/>
      <c r="L395" s="16"/>
      <c r="M395" s="16"/>
      <c r="N395" s="16"/>
    </row>
    <row r="396" spans="3:14">
      <c r="C396" s="16"/>
      <c r="D396" s="16"/>
      <c r="E396" s="16"/>
      <c r="F396" s="16"/>
      <c r="G396" s="16"/>
      <c r="H396" s="16"/>
      <c r="I396" s="16"/>
      <c r="J396" s="16"/>
      <c r="K396" s="16"/>
      <c r="L396" s="16"/>
      <c r="M396" s="16"/>
      <c r="N396" s="16"/>
    </row>
    <row r="397" spans="3:14">
      <c r="C397" s="16"/>
      <c r="D397" s="16"/>
      <c r="E397" s="16"/>
      <c r="F397" s="16"/>
      <c r="G397" s="16"/>
      <c r="H397" s="16"/>
      <c r="I397" s="16"/>
      <c r="J397" s="16"/>
      <c r="K397" s="16"/>
      <c r="L397" s="16"/>
      <c r="M397" s="16"/>
      <c r="N397" s="16"/>
    </row>
    <row r="398" spans="3:14">
      <c r="C398" s="16"/>
      <c r="D398" s="16"/>
      <c r="E398" s="16"/>
      <c r="F398" s="16"/>
      <c r="G398" s="16"/>
      <c r="H398" s="16"/>
      <c r="I398" s="16"/>
      <c r="J398" s="16"/>
      <c r="K398" s="16"/>
      <c r="L398" s="16"/>
      <c r="M398" s="16"/>
      <c r="N398" s="16"/>
    </row>
    <row r="399" spans="3:14">
      <c r="C399" s="16"/>
      <c r="D399" s="16"/>
      <c r="E399" s="16"/>
      <c r="F399" s="16"/>
      <c r="G399" s="16"/>
      <c r="H399" s="16"/>
      <c r="I399" s="16"/>
      <c r="J399" s="16"/>
      <c r="K399" s="16"/>
      <c r="L399" s="16"/>
      <c r="M399" s="16"/>
      <c r="N399" s="16"/>
    </row>
    <row r="400" spans="3:14">
      <c r="C400" s="16"/>
      <c r="D400" s="16"/>
      <c r="E400" s="16"/>
      <c r="F400" s="16"/>
      <c r="G400" s="16"/>
      <c r="H400" s="16"/>
      <c r="I400" s="16"/>
      <c r="J400" s="16"/>
      <c r="K400" s="16"/>
      <c r="L400" s="16"/>
      <c r="M400" s="16"/>
      <c r="N400" s="16"/>
    </row>
    <row r="401" spans="3:14">
      <c r="C401" s="16"/>
      <c r="D401" s="16"/>
      <c r="E401" s="16"/>
      <c r="F401" s="16"/>
      <c r="G401" s="16"/>
      <c r="H401" s="16"/>
      <c r="I401" s="16"/>
      <c r="J401" s="16"/>
      <c r="K401" s="16"/>
      <c r="L401" s="16"/>
      <c r="M401" s="16"/>
      <c r="N401" s="16"/>
    </row>
    <row r="402" spans="3:14">
      <c r="C402" s="16"/>
      <c r="D402" s="16"/>
      <c r="E402" s="16"/>
      <c r="F402" s="16"/>
      <c r="G402" s="16"/>
      <c r="H402" s="16"/>
      <c r="I402" s="16"/>
      <c r="J402" s="16"/>
      <c r="K402" s="16"/>
      <c r="L402" s="16"/>
      <c r="M402" s="16"/>
      <c r="N402" s="16"/>
    </row>
    <row r="403" spans="3:14">
      <c r="C403" s="16"/>
      <c r="D403" s="16"/>
      <c r="E403" s="16"/>
      <c r="F403" s="16"/>
      <c r="G403" s="16"/>
      <c r="H403" s="16"/>
      <c r="I403" s="16"/>
      <c r="J403" s="16"/>
      <c r="K403" s="16"/>
      <c r="L403" s="16"/>
      <c r="M403" s="16"/>
      <c r="N403" s="16"/>
    </row>
    <row r="404" spans="3:14">
      <c r="C404" s="16"/>
      <c r="D404" s="16"/>
      <c r="E404" s="16"/>
      <c r="F404" s="16"/>
      <c r="G404" s="16"/>
      <c r="H404" s="16"/>
      <c r="I404" s="16"/>
      <c r="J404" s="16"/>
      <c r="K404" s="16"/>
      <c r="L404" s="16"/>
      <c r="M404" s="16"/>
      <c r="N404" s="16"/>
    </row>
    <row r="405" spans="3:14">
      <c r="C405" s="16"/>
      <c r="D405" s="16"/>
      <c r="E405" s="16"/>
      <c r="F405" s="16"/>
      <c r="G405" s="16"/>
      <c r="H405" s="16"/>
      <c r="I405" s="16"/>
      <c r="J405" s="16"/>
      <c r="K405" s="16"/>
      <c r="L405" s="16"/>
      <c r="M405" s="16"/>
      <c r="N405" s="16"/>
    </row>
    <row r="406" spans="3:14">
      <c r="C406" s="16"/>
      <c r="D406" s="16"/>
      <c r="E406" s="16"/>
      <c r="F406" s="16"/>
      <c r="G406" s="16"/>
      <c r="H406" s="16"/>
      <c r="I406" s="16"/>
      <c r="J406" s="16"/>
      <c r="K406" s="16"/>
      <c r="L406" s="16"/>
      <c r="M406" s="16"/>
      <c r="N406" s="16"/>
    </row>
    <row r="407" spans="3:14">
      <c r="C407" s="16"/>
      <c r="D407" s="16"/>
      <c r="E407" s="16"/>
      <c r="F407" s="16"/>
      <c r="G407" s="16"/>
      <c r="H407" s="16"/>
      <c r="I407" s="16"/>
      <c r="J407" s="16"/>
      <c r="K407" s="16"/>
      <c r="L407" s="16"/>
      <c r="M407" s="16"/>
      <c r="N407" s="16"/>
    </row>
    <row r="408" spans="3:14">
      <c r="C408" s="16"/>
      <c r="D408" s="16"/>
      <c r="E408" s="16"/>
      <c r="F408" s="16"/>
      <c r="G408" s="16"/>
      <c r="H408" s="16"/>
      <c r="I408" s="16"/>
      <c r="J408" s="16"/>
      <c r="K408" s="16"/>
      <c r="L408" s="16"/>
      <c r="M408" s="16"/>
      <c r="N408" s="16"/>
    </row>
    <row r="409" spans="3:14">
      <c r="C409" s="16"/>
      <c r="D409" s="16"/>
      <c r="E409" s="16"/>
      <c r="F409" s="16"/>
      <c r="G409" s="16"/>
      <c r="H409" s="16"/>
      <c r="I409" s="16"/>
      <c r="J409" s="16"/>
      <c r="K409" s="16"/>
      <c r="L409" s="16"/>
      <c r="M409" s="16"/>
      <c r="N409" s="16"/>
    </row>
    <row r="410" spans="3:14">
      <c r="C410" s="16"/>
      <c r="D410" s="16"/>
      <c r="E410" s="16"/>
      <c r="F410" s="16"/>
      <c r="G410" s="16"/>
      <c r="H410" s="16"/>
      <c r="I410" s="16"/>
      <c r="J410" s="16"/>
      <c r="K410" s="16"/>
      <c r="L410" s="16"/>
      <c r="M410" s="16"/>
      <c r="N410" s="16"/>
    </row>
    <row r="411" spans="3:14">
      <c r="C411" s="16"/>
      <c r="D411" s="16"/>
      <c r="E411" s="16"/>
      <c r="F411" s="16"/>
      <c r="G411" s="16"/>
      <c r="H411" s="16"/>
      <c r="I411" s="16"/>
      <c r="J411" s="16"/>
      <c r="K411" s="16"/>
      <c r="L411" s="16"/>
      <c r="M411" s="16"/>
      <c r="N411" s="16"/>
    </row>
    <row r="412" spans="3:14">
      <c r="C412" s="16"/>
      <c r="D412" s="16"/>
      <c r="E412" s="16"/>
      <c r="F412" s="16"/>
      <c r="G412" s="16"/>
      <c r="H412" s="16"/>
      <c r="I412" s="16"/>
      <c r="J412" s="16"/>
      <c r="K412" s="16"/>
      <c r="L412" s="16"/>
      <c r="M412" s="16"/>
      <c r="N412" s="16"/>
    </row>
    <row r="413" spans="3:14">
      <c r="C413" s="16"/>
      <c r="D413" s="16"/>
      <c r="E413" s="16"/>
      <c r="F413" s="16"/>
      <c r="G413" s="16"/>
      <c r="H413" s="16"/>
      <c r="I413" s="16"/>
      <c r="J413" s="16"/>
      <c r="K413" s="16"/>
      <c r="L413" s="16"/>
      <c r="M413" s="16"/>
      <c r="N413" s="16"/>
    </row>
    <row r="414" spans="3:14">
      <c r="C414" s="16"/>
      <c r="D414" s="16"/>
      <c r="E414" s="16"/>
      <c r="F414" s="16"/>
      <c r="G414" s="16"/>
      <c r="H414" s="16"/>
      <c r="I414" s="16"/>
      <c r="J414" s="16"/>
      <c r="K414" s="16"/>
      <c r="L414" s="16"/>
      <c r="M414" s="16"/>
      <c r="N414" s="16"/>
    </row>
    <row r="415" spans="3:14">
      <c r="C415" s="16"/>
      <c r="D415" s="16"/>
      <c r="E415" s="16"/>
      <c r="F415" s="16"/>
      <c r="G415" s="16"/>
      <c r="H415" s="16"/>
      <c r="I415" s="16"/>
      <c r="J415" s="16"/>
      <c r="K415" s="16"/>
      <c r="L415" s="16"/>
      <c r="M415" s="16"/>
      <c r="N415" s="16"/>
    </row>
    <row r="416" spans="3:14">
      <c r="C416" s="16"/>
      <c r="D416" s="16"/>
      <c r="E416" s="16"/>
      <c r="F416" s="16"/>
      <c r="G416" s="16"/>
      <c r="H416" s="16"/>
      <c r="I416" s="16"/>
      <c r="J416" s="16"/>
      <c r="K416" s="16"/>
      <c r="L416" s="16"/>
      <c r="M416" s="16"/>
      <c r="N416" s="16"/>
    </row>
    <row r="417" spans="3:14">
      <c r="C417" s="16"/>
      <c r="D417" s="16"/>
      <c r="E417" s="16"/>
      <c r="F417" s="16"/>
      <c r="G417" s="16"/>
      <c r="H417" s="16"/>
      <c r="I417" s="16"/>
      <c r="J417" s="16"/>
      <c r="K417" s="16"/>
      <c r="L417" s="16"/>
      <c r="M417" s="16"/>
      <c r="N417" s="16"/>
    </row>
    <row r="418" spans="3:14">
      <c r="C418" s="16"/>
      <c r="D418" s="16"/>
      <c r="E418" s="16"/>
      <c r="F418" s="16"/>
      <c r="G418" s="16"/>
      <c r="H418" s="16"/>
      <c r="I418" s="16"/>
      <c r="J418" s="16"/>
      <c r="K418" s="16"/>
      <c r="L418" s="16"/>
      <c r="M418" s="16"/>
      <c r="N418" s="16"/>
    </row>
    <row r="419" spans="3:14">
      <c r="C419" s="16"/>
      <c r="D419" s="16"/>
      <c r="E419" s="16"/>
      <c r="F419" s="16"/>
      <c r="G419" s="16"/>
      <c r="H419" s="16"/>
      <c r="I419" s="16"/>
      <c r="J419" s="16"/>
      <c r="K419" s="16"/>
      <c r="L419" s="16"/>
      <c r="M419" s="16"/>
      <c r="N419" s="16"/>
    </row>
    <row r="420" spans="3:14">
      <c r="C420" s="16"/>
      <c r="D420" s="16"/>
      <c r="E420" s="16"/>
      <c r="F420" s="16"/>
      <c r="G420" s="16"/>
      <c r="H420" s="16"/>
      <c r="I420" s="16"/>
      <c r="J420" s="16"/>
      <c r="K420" s="16"/>
      <c r="L420" s="16"/>
      <c r="M420" s="16"/>
      <c r="N420" s="16"/>
    </row>
    <row r="421" spans="3:14">
      <c r="C421" s="16"/>
      <c r="D421" s="16"/>
      <c r="E421" s="16"/>
      <c r="F421" s="16"/>
      <c r="G421" s="16"/>
      <c r="H421" s="16"/>
      <c r="I421" s="16"/>
      <c r="J421" s="16"/>
      <c r="K421" s="16"/>
      <c r="L421" s="16"/>
      <c r="M421" s="16"/>
      <c r="N421" s="16"/>
    </row>
    <row r="422" spans="3:14">
      <c r="C422" s="16"/>
      <c r="D422" s="16"/>
      <c r="E422" s="16"/>
      <c r="F422" s="16"/>
      <c r="G422" s="16"/>
      <c r="H422" s="16"/>
      <c r="I422" s="16"/>
      <c r="J422" s="16"/>
      <c r="K422" s="16"/>
      <c r="L422" s="16"/>
      <c r="M422" s="16"/>
      <c r="N422" s="16"/>
    </row>
    <row r="423" spans="3:14">
      <c r="C423" s="16"/>
      <c r="D423" s="16"/>
      <c r="E423" s="16"/>
      <c r="F423" s="16"/>
      <c r="G423" s="16"/>
      <c r="H423" s="16"/>
      <c r="I423" s="16"/>
      <c r="J423" s="16"/>
      <c r="K423" s="16"/>
      <c r="L423" s="16"/>
      <c r="M423" s="16"/>
      <c r="N423" s="16"/>
    </row>
    <row r="424" spans="3:14">
      <c r="C424" s="16"/>
      <c r="D424" s="16"/>
      <c r="E424" s="16"/>
      <c r="F424" s="16"/>
      <c r="G424" s="16"/>
      <c r="H424" s="16"/>
      <c r="I424" s="16"/>
      <c r="J424" s="16"/>
      <c r="K424" s="16"/>
      <c r="L424" s="16"/>
      <c r="M424" s="16"/>
      <c r="N424" s="16"/>
    </row>
    <row r="425" spans="3:14">
      <c r="C425" s="16"/>
      <c r="D425" s="16"/>
      <c r="E425" s="16"/>
      <c r="F425" s="16"/>
      <c r="G425" s="16"/>
      <c r="H425" s="16"/>
      <c r="I425" s="16"/>
      <c r="J425" s="16"/>
      <c r="K425" s="16"/>
      <c r="L425" s="16"/>
      <c r="M425" s="16"/>
      <c r="N425" s="16"/>
    </row>
    <row r="426" spans="3:14">
      <c r="C426" s="16"/>
      <c r="D426" s="16"/>
      <c r="E426" s="16"/>
      <c r="F426" s="16"/>
      <c r="G426" s="16"/>
      <c r="H426" s="16"/>
      <c r="I426" s="16"/>
      <c r="J426" s="16"/>
      <c r="K426" s="16"/>
      <c r="L426" s="16"/>
      <c r="M426" s="16"/>
      <c r="N426" s="16"/>
    </row>
    <row r="427" spans="3:14">
      <c r="C427" s="16"/>
      <c r="D427" s="16"/>
      <c r="E427" s="16"/>
      <c r="F427" s="16"/>
      <c r="G427" s="16"/>
      <c r="H427" s="16"/>
      <c r="I427" s="16"/>
      <c r="J427" s="16"/>
      <c r="K427" s="16"/>
      <c r="L427" s="16"/>
      <c r="M427" s="16"/>
      <c r="N427" s="16"/>
    </row>
    <row r="428" spans="3:14">
      <c r="C428" s="16"/>
      <c r="D428" s="16"/>
      <c r="E428" s="16"/>
      <c r="F428" s="16"/>
      <c r="G428" s="16"/>
      <c r="H428" s="16"/>
      <c r="I428" s="16"/>
      <c r="J428" s="16"/>
      <c r="K428" s="16"/>
      <c r="L428" s="16"/>
      <c r="M428" s="16"/>
      <c r="N428" s="16"/>
    </row>
    <row r="429" spans="3:14">
      <c r="C429" s="16"/>
      <c r="D429" s="16"/>
      <c r="E429" s="16"/>
      <c r="F429" s="16"/>
      <c r="G429" s="16"/>
      <c r="H429" s="16"/>
      <c r="I429" s="16"/>
      <c r="J429" s="16"/>
      <c r="K429" s="16"/>
      <c r="L429" s="16"/>
      <c r="M429" s="16"/>
      <c r="N429" s="16"/>
    </row>
    <row r="430" spans="3:14">
      <c r="C430" s="16"/>
      <c r="D430" s="16"/>
      <c r="E430" s="16"/>
      <c r="F430" s="16"/>
      <c r="G430" s="16"/>
      <c r="H430" s="16"/>
      <c r="I430" s="16"/>
      <c r="J430" s="16"/>
      <c r="K430" s="16"/>
      <c r="L430" s="16"/>
      <c r="M430" s="16"/>
      <c r="N430" s="16"/>
    </row>
    <row r="431" spans="3:14">
      <c r="C431" s="16"/>
      <c r="D431" s="16"/>
      <c r="E431" s="16"/>
      <c r="F431" s="16"/>
      <c r="G431" s="16"/>
      <c r="H431" s="16"/>
      <c r="I431" s="16"/>
      <c r="J431" s="16"/>
      <c r="K431" s="16"/>
      <c r="L431" s="16"/>
      <c r="M431" s="16"/>
      <c r="N431" s="16"/>
    </row>
    <row r="432" spans="3:14">
      <c r="C432" s="16"/>
      <c r="D432" s="16"/>
      <c r="E432" s="16"/>
      <c r="F432" s="16"/>
      <c r="G432" s="16"/>
      <c r="H432" s="16"/>
      <c r="I432" s="16"/>
      <c r="J432" s="16"/>
      <c r="K432" s="16"/>
      <c r="L432" s="16"/>
      <c r="M432" s="16"/>
      <c r="N432" s="16"/>
    </row>
    <row r="433" spans="3:14">
      <c r="C433" s="16"/>
      <c r="D433" s="16"/>
      <c r="E433" s="16"/>
      <c r="F433" s="16"/>
      <c r="G433" s="16"/>
      <c r="H433" s="16"/>
      <c r="I433" s="16"/>
      <c r="J433" s="16"/>
      <c r="K433" s="16"/>
      <c r="L433" s="16"/>
      <c r="M433" s="16"/>
      <c r="N433" s="16"/>
    </row>
    <row r="434" spans="3:14">
      <c r="C434" s="16"/>
      <c r="D434" s="16"/>
      <c r="E434" s="16"/>
      <c r="F434" s="16"/>
      <c r="G434" s="16"/>
      <c r="H434" s="16"/>
      <c r="I434" s="16"/>
      <c r="J434" s="16"/>
      <c r="K434" s="16"/>
      <c r="L434" s="16"/>
      <c r="M434" s="16"/>
      <c r="N434" s="16"/>
    </row>
    <row r="435" spans="3:14">
      <c r="C435" s="16"/>
      <c r="D435" s="16"/>
      <c r="E435" s="16"/>
      <c r="F435" s="16"/>
      <c r="G435" s="16"/>
      <c r="H435" s="16"/>
      <c r="I435" s="16"/>
      <c r="J435" s="16"/>
      <c r="K435" s="16"/>
      <c r="L435" s="16"/>
      <c r="M435" s="16"/>
      <c r="N435" s="16"/>
    </row>
    <row r="436" spans="3:14">
      <c r="C436" s="16"/>
      <c r="D436" s="16"/>
      <c r="E436" s="16"/>
      <c r="F436" s="16"/>
      <c r="G436" s="16"/>
      <c r="H436" s="16"/>
      <c r="I436" s="16"/>
      <c r="J436" s="16"/>
      <c r="K436" s="16"/>
      <c r="L436" s="16"/>
      <c r="M436" s="16"/>
      <c r="N436" s="16"/>
    </row>
    <row r="437" spans="3:14">
      <c r="C437" s="16"/>
      <c r="D437" s="16"/>
      <c r="E437" s="16"/>
      <c r="F437" s="16"/>
      <c r="G437" s="16"/>
      <c r="H437" s="16"/>
      <c r="I437" s="16"/>
      <c r="J437" s="16"/>
      <c r="K437" s="16"/>
      <c r="L437" s="16"/>
      <c r="M437" s="16"/>
      <c r="N437" s="16"/>
    </row>
    <row r="438" spans="3:14">
      <c r="C438" s="16"/>
      <c r="D438" s="16"/>
      <c r="E438" s="16"/>
      <c r="F438" s="16"/>
      <c r="G438" s="16"/>
      <c r="H438" s="16"/>
      <c r="I438" s="16"/>
      <c r="J438" s="16"/>
      <c r="K438" s="16"/>
      <c r="L438" s="16"/>
      <c r="M438" s="16"/>
      <c r="N438" s="16"/>
    </row>
    <row r="439" spans="3:14">
      <c r="C439" s="16"/>
      <c r="D439" s="16"/>
      <c r="E439" s="16"/>
      <c r="F439" s="16"/>
      <c r="G439" s="16"/>
      <c r="H439" s="16"/>
      <c r="I439" s="16"/>
      <c r="J439" s="16"/>
      <c r="K439" s="16"/>
      <c r="L439" s="16"/>
      <c r="M439" s="16"/>
      <c r="N439" s="16"/>
    </row>
    <row r="440" spans="3:14">
      <c r="C440" s="16"/>
      <c r="D440" s="16"/>
      <c r="E440" s="16"/>
      <c r="F440" s="16"/>
      <c r="G440" s="16"/>
      <c r="H440" s="16"/>
      <c r="I440" s="16"/>
      <c r="J440" s="16"/>
      <c r="K440" s="16"/>
      <c r="L440" s="16"/>
      <c r="M440" s="16"/>
      <c r="N440" s="16"/>
    </row>
    <row r="441" spans="3:14">
      <c r="C441" s="16"/>
      <c r="D441" s="16"/>
      <c r="E441" s="16"/>
      <c r="F441" s="16"/>
      <c r="G441" s="16"/>
      <c r="H441" s="16"/>
      <c r="I441" s="16"/>
      <c r="J441" s="16"/>
      <c r="K441" s="16"/>
      <c r="L441" s="16"/>
      <c r="M441" s="16"/>
      <c r="N441" s="16"/>
    </row>
    <row r="442" spans="3:14">
      <c r="C442" s="16"/>
      <c r="D442" s="16"/>
      <c r="E442" s="16"/>
      <c r="F442" s="16"/>
      <c r="G442" s="16"/>
      <c r="H442" s="16"/>
      <c r="I442" s="16"/>
      <c r="J442" s="16"/>
      <c r="K442" s="16"/>
      <c r="L442" s="16"/>
      <c r="M442" s="16"/>
      <c r="N442" s="16"/>
    </row>
    <row r="443" spans="3:14">
      <c r="C443" s="16"/>
      <c r="D443" s="16"/>
      <c r="E443" s="16"/>
      <c r="F443" s="16"/>
      <c r="G443" s="16"/>
      <c r="H443" s="16"/>
      <c r="I443" s="16"/>
      <c r="J443" s="16"/>
      <c r="K443" s="16"/>
      <c r="L443" s="16"/>
      <c r="M443" s="16"/>
      <c r="N443" s="16"/>
    </row>
    <row r="444" spans="3:14">
      <c r="C444" s="16"/>
      <c r="D444" s="16"/>
      <c r="E444" s="16"/>
      <c r="F444" s="16"/>
      <c r="G444" s="16"/>
      <c r="H444" s="16"/>
      <c r="I444" s="16"/>
      <c r="J444" s="16"/>
      <c r="K444" s="16"/>
      <c r="L444" s="16"/>
      <c r="M444" s="16"/>
      <c r="N444" s="16"/>
    </row>
    <row r="445" spans="3:14">
      <c r="C445" s="16"/>
      <c r="D445" s="16"/>
      <c r="E445" s="16"/>
      <c r="F445" s="16"/>
      <c r="G445" s="16"/>
      <c r="H445" s="16"/>
      <c r="I445" s="16"/>
      <c r="J445" s="16"/>
      <c r="K445" s="16"/>
      <c r="L445" s="16"/>
      <c r="M445" s="16"/>
      <c r="N445" s="16"/>
    </row>
    <row r="446" spans="3:14">
      <c r="C446" s="16"/>
      <c r="D446" s="16"/>
      <c r="E446" s="16"/>
      <c r="F446" s="16"/>
      <c r="G446" s="16"/>
      <c r="H446" s="16"/>
      <c r="I446" s="16"/>
      <c r="J446" s="16"/>
      <c r="K446" s="16"/>
      <c r="L446" s="16"/>
      <c r="M446" s="16"/>
      <c r="N446" s="16"/>
    </row>
    <row r="447" spans="3:14">
      <c r="C447" s="16"/>
      <c r="D447" s="16"/>
      <c r="E447" s="16"/>
      <c r="F447" s="16"/>
      <c r="G447" s="16"/>
      <c r="H447" s="16"/>
      <c r="I447" s="16"/>
      <c r="J447" s="16"/>
      <c r="K447" s="16"/>
      <c r="L447" s="16"/>
      <c r="M447" s="16"/>
      <c r="N447" s="16"/>
    </row>
    <row r="448" spans="3:14">
      <c r="C448" s="16"/>
      <c r="D448" s="16"/>
      <c r="E448" s="16"/>
      <c r="F448" s="16"/>
      <c r="G448" s="16"/>
      <c r="H448" s="16"/>
      <c r="I448" s="16"/>
      <c r="J448" s="16"/>
      <c r="K448" s="16"/>
      <c r="L448" s="16"/>
      <c r="M448" s="16"/>
      <c r="N448" s="16"/>
    </row>
    <row r="449" spans="3:14">
      <c r="C449" s="16"/>
      <c r="D449" s="16"/>
      <c r="E449" s="16"/>
      <c r="F449" s="16"/>
      <c r="G449" s="16"/>
      <c r="H449" s="16"/>
      <c r="I449" s="16"/>
      <c r="J449" s="16"/>
      <c r="K449" s="16"/>
      <c r="L449" s="16"/>
      <c r="M449" s="16"/>
      <c r="N449" s="16"/>
    </row>
    <row r="450" spans="3:14">
      <c r="C450" s="16"/>
      <c r="D450" s="16"/>
      <c r="E450" s="16"/>
      <c r="F450" s="16"/>
      <c r="G450" s="16"/>
      <c r="H450" s="16"/>
      <c r="I450" s="16"/>
      <c r="J450" s="16"/>
      <c r="K450" s="16"/>
      <c r="L450" s="16"/>
      <c r="M450" s="16"/>
      <c r="N450" s="16"/>
    </row>
    <row r="451" spans="3:14">
      <c r="C451" s="16"/>
      <c r="D451" s="16"/>
      <c r="E451" s="16"/>
      <c r="F451" s="16"/>
      <c r="G451" s="16"/>
      <c r="H451" s="16"/>
      <c r="I451" s="16"/>
      <c r="J451" s="16"/>
      <c r="K451" s="16"/>
      <c r="L451" s="16"/>
      <c r="M451" s="16"/>
      <c r="N451" s="16"/>
    </row>
    <row r="452" spans="3:14">
      <c r="C452" s="16"/>
      <c r="D452" s="16"/>
      <c r="E452" s="16"/>
      <c r="F452" s="16"/>
      <c r="G452" s="16"/>
      <c r="H452" s="16"/>
      <c r="I452" s="16"/>
      <c r="J452" s="16"/>
      <c r="K452" s="16"/>
      <c r="L452" s="16"/>
      <c r="M452" s="16"/>
      <c r="N452" s="16"/>
    </row>
    <row r="453" spans="3:14">
      <c r="C453" s="16"/>
      <c r="D453" s="16"/>
      <c r="E453" s="16"/>
      <c r="F453" s="16"/>
      <c r="G453" s="16"/>
      <c r="H453" s="16"/>
      <c r="I453" s="16"/>
      <c r="J453" s="16"/>
      <c r="K453" s="16"/>
      <c r="L453" s="16"/>
      <c r="M453" s="16"/>
      <c r="N453" s="16"/>
    </row>
    <row r="454" spans="3:14">
      <c r="C454" s="16"/>
      <c r="D454" s="16"/>
      <c r="E454" s="16"/>
      <c r="F454" s="16"/>
      <c r="G454" s="16"/>
      <c r="H454" s="16"/>
      <c r="I454" s="16"/>
      <c r="J454" s="16"/>
      <c r="K454" s="16"/>
      <c r="L454" s="16"/>
      <c r="M454" s="16"/>
      <c r="N454" s="16"/>
    </row>
    <row r="455" spans="3:14">
      <c r="C455" s="16"/>
      <c r="D455" s="16"/>
      <c r="E455" s="16"/>
      <c r="F455" s="16"/>
      <c r="G455" s="16"/>
      <c r="H455" s="16"/>
      <c r="I455" s="16"/>
      <c r="J455" s="16"/>
      <c r="K455" s="16"/>
      <c r="L455" s="16"/>
      <c r="M455" s="16"/>
      <c r="N455" s="16"/>
    </row>
    <row r="456" spans="3:14">
      <c r="C456" s="16"/>
      <c r="D456" s="16"/>
      <c r="E456" s="16"/>
      <c r="F456" s="16"/>
      <c r="G456" s="16"/>
      <c r="H456" s="16"/>
      <c r="I456" s="16"/>
      <c r="J456" s="16"/>
      <c r="K456" s="16"/>
      <c r="L456" s="16"/>
      <c r="M456" s="16"/>
      <c r="N456" s="16"/>
    </row>
    <row r="457" spans="3:14">
      <c r="C457" s="16"/>
      <c r="D457" s="16"/>
      <c r="E457" s="16"/>
      <c r="F457" s="16"/>
      <c r="G457" s="16"/>
      <c r="H457" s="16"/>
      <c r="I457" s="16"/>
      <c r="J457" s="16"/>
      <c r="K457" s="16"/>
      <c r="L457" s="16"/>
      <c r="M457" s="16"/>
      <c r="N457" s="16"/>
    </row>
    <row r="458" spans="3:14">
      <c r="C458" s="16"/>
      <c r="D458" s="16"/>
      <c r="E458" s="16"/>
      <c r="F458" s="16"/>
      <c r="G458" s="16"/>
      <c r="H458" s="16"/>
      <c r="I458" s="16"/>
      <c r="J458" s="16"/>
      <c r="K458" s="16"/>
      <c r="L458" s="16"/>
      <c r="M458" s="16"/>
      <c r="N458" s="16"/>
    </row>
    <row r="459" spans="3:14">
      <c r="C459" s="16"/>
      <c r="D459" s="16"/>
      <c r="E459" s="16"/>
      <c r="F459" s="16"/>
      <c r="G459" s="16"/>
      <c r="H459" s="16"/>
      <c r="I459" s="16"/>
      <c r="J459" s="16"/>
      <c r="K459" s="16"/>
      <c r="L459" s="16"/>
      <c r="M459" s="16"/>
      <c r="N459" s="16"/>
    </row>
    <row r="460" spans="3:14">
      <c r="C460" s="16"/>
      <c r="D460" s="16"/>
      <c r="E460" s="16"/>
      <c r="F460" s="16"/>
      <c r="G460" s="16"/>
      <c r="H460" s="16"/>
      <c r="I460" s="16"/>
      <c r="J460" s="16"/>
      <c r="K460" s="16"/>
      <c r="L460" s="16"/>
      <c r="M460" s="16"/>
      <c r="N460" s="16"/>
    </row>
    <row r="461" spans="3:14">
      <c r="C461" s="16"/>
      <c r="D461" s="16"/>
      <c r="E461" s="16"/>
      <c r="F461" s="16"/>
      <c r="G461" s="16"/>
      <c r="H461" s="16"/>
      <c r="I461" s="16"/>
      <c r="J461" s="16"/>
      <c r="K461" s="16"/>
      <c r="L461" s="16"/>
      <c r="M461" s="16"/>
      <c r="N461" s="16"/>
    </row>
    <row r="462" spans="3:14">
      <c r="C462" s="16"/>
      <c r="D462" s="16"/>
      <c r="E462" s="16"/>
      <c r="F462" s="16"/>
      <c r="G462" s="16"/>
      <c r="H462" s="16"/>
      <c r="I462" s="16"/>
      <c r="J462" s="16"/>
      <c r="K462" s="16"/>
      <c r="L462" s="16"/>
      <c r="M462" s="16"/>
      <c r="N462" s="16"/>
    </row>
    <row r="463" spans="3:14">
      <c r="C463" s="16"/>
      <c r="D463" s="16"/>
      <c r="E463" s="16"/>
      <c r="F463" s="16"/>
      <c r="G463" s="16"/>
      <c r="H463" s="16"/>
      <c r="I463" s="16"/>
      <c r="J463" s="16"/>
      <c r="K463" s="16"/>
      <c r="L463" s="16"/>
      <c r="M463" s="16"/>
      <c r="N463" s="16"/>
    </row>
    <row r="464" spans="3:14">
      <c r="C464" s="16"/>
      <c r="D464" s="16"/>
      <c r="E464" s="16"/>
      <c r="F464" s="16"/>
      <c r="G464" s="16"/>
      <c r="H464" s="16"/>
      <c r="I464" s="16"/>
      <c r="J464" s="16"/>
      <c r="K464" s="16"/>
      <c r="L464" s="16"/>
      <c r="M464" s="16"/>
      <c r="N464" s="16"/>
    </row>
    <row r="465" spans="3:14">
      <c r="C465" s="16"/>
      <c r="D465" s="16"/>
      <c r="E465" s="16"/>
      <c r="F465" s="16"/>
      <c r="G465" s="16"/>
      <c r="H465" s="16"/>
      <c r="I465" s="16"/>
      <c r="J465" s="16"/>
      <c r="K465" s="16"/>
      <c r="L465" s="16"/>
      <c r="M465" s="16"/>
      <c r="N465" s="16"/>
    </row>
    <row r="466" spans="3:14">
      <c r="C466" s="16"/>
      <c r="D466" s="16"/>
      <c r="E466" s="16"/>
      <c r="F466" s="16"/>
      <c r="G466" s="16"/>
      <c r="H466" s="16"/>
      <c r="I466" s="16"/>
      <c r="J466" s="16"/>
      <c r="K466" s="16"/>
      <c r="L466" s="16"/>
      <c r="M466" s="16"/>
      <c r="N466" s="16"/>
    </row>
    <row r="467" spans="3:14">
      <c r="C467" s="16"/>
      <c r="D467" s="16"/>
      <c r="E467" s="16"/>
      <c r="F467" s="16"/>
      <c r="G467" s="16"/>
      <c r="H467" s="16"/>
      <c r="I467" s="16"/>
      <c r="J467" s="16"/>
      <c r="K467" s="16"/>
      <c r="L467" s="16"/>
      <c r="M467" s="16"/>
      <c r="N467" s="16"/>
    </row>
    <row r="468" spans="3:14">
      <c r="C468" s="16"/>
      <c r="D468" s="16"/>
      <c r="E468" s="16"/>
      <c r="F468" s="16"/>
      <c r="G468" s="16"/>
      <c r="H468" s="16"/>
      <c r="I468" s="16"/>
      <c r="J468" s="16"/>
      <c r="K468" s="16"/>
      <c r="L468" s="16"/>
      <c r="M468" s="16"/>
      <c r="N468" s="16"/>
    </row>
    <row r="469" spans="3:14">
      <c r="C469" s="16"/>
      <c r="D469" s="16"/>
      <c r="E469" s="16"/>
      <c r="F469" s="16"/>
      <c r="G469" s="16"/>
      <c r="H469" s="16"/>
      <c r="I469" s="16"/>
      <c r="J469" s="16"/>
      <c r="K469" s="16"/>
      <c r="L469" s="16"/>
      <c r="M469" s="16"/>
      <c r="N469" s="16"/>
    </row>
    <row r="470" spans="3:14">
      <c r="C470" s="16"/>
      <c r="D470" s="16"/>
      <c r="E470" s="16"/>
      <c r="F470" s="16"/>
      <c r="G470" s="16"/>
      <c r="H470" s="16"/>
      <c r="I470" s="16"/>
      <c r="J470" s="16"/>
      <c r="K470" s="16"/>
      <c r="L470" s="16"/>
      <c r="M470" s="16"/>
      <c r="N470" s="16"/>
    </row>
    <row r="471" spans="3:14">
      <c r="C471" s="16"/>
      <c r="D471" s="16"/>
      <c r="E471" s="16"/>
      <c r="F471" s="16"/>
      <c r="G471" s="16"/>
      <c r="H471" s="16"/>
      <c r="I471" s="16"/>
      <c r="J471" s="16"/>
      <c r="K471" s="16"/>
      <c r="L471" s="16"/>
      <c r="M471" s="16"/>
      <c r="N471" s="16"/>
    </row>
    <row r="472" spans="3:14">
      <c r="C472" s="16"/>
      <c r="D472" s="16"/>
      <c r="E472" s="16"/>
      <c r="F472" s="16"/>
      <c r="G472" s="16"/>
      <c r="H472" s="16"/>
      <c r="I472" s="16"/>
      <c r="J472" s="16"/>
      <c r="K472" s="16"/>
      <c r="L472" s="16"/>
      <c r="M472" s="16"/>
      <c r="N472" s="16"/>
    </row>
    <row r="473" spans="3:14">
      <c r="C473" s="16"/>
      <c r="D473" s="16"/>
      <c r="E473" s="16"/>
      <c r="F473" s="16"/>
      <c r="G473" s="16"/>
      <c r="H473" s="16"/>
      <c r="I473" s="16"/>
      <c r="J473" s="16"/>
      <c r="K473" s="16"/>
      <c r="L473" s="16"/>
      <c r="M473" s="16"/>
      <c r="N473" s="16"/>
    </row>
    <row r="474" spans="3:14">
      <c r="C474" s="16"/>
      <c r="D474" s="16"/>
      <c r="E474" s="16"/>
      <c r="F474" s="16"/>
      <c r="G474" s="16"/>
      <c r="H474" s="16"/>
      <c r="I474" s="16"/>
      <c r="J474" s="16"/>
      <c r="K474" s="16"/>
      <c r="L474" s="16"/>
      <c r="M474" s="16"/>
      <c r="N474" s="16"/>
    </row>
    <row r="475" spans="3:14">
      <c r="C475" s="16"/>
      <c r="D475" s="16"/>
      <c r="E475" s="16"/>
      <c r="F475" s="16"/>
      <c r="G475" s="16"/>
      <c r="H475" s="16"/>
      <c r="I475" s="16"/>
      <c r="J475" s="16"/>
      <c r="K475" s="16"/>
      <c r="L475" s="16"/>
      <c r="M475" s="16"/>
      <c r="N475" s="16"/>
    </row>
    <row r="476" spans="3:14">
      <c r="C476" s="16"/>
      <c r="D476" s="16"/>
      <c r="E476" s="16"/>
      <c r="F476" s="16"/>
      <c r="G476" s="16"/>
      <c r="H476" s="16"/>
      <c r="I476" s="16"/>
      <c r="J476" s="16"/>
      <c r="K476" s="16"/>
      <c r="L476" s="16"/>
      <c r="M476" s="16"/>
      <c r="N476" s="16"/>
    </row>
    <row r="477" spans="3:14">
      <c r="C477" s="16"/>
      <c r="D477" s="16"/>
      <c r="E477" s="16"/>
      <c r="F477" s="16"/>
      <c r="G477" s="16"/>
      <c r="H477" s="16"/>
      <c r="I477" s="16"/>
      <c r="J477" s="16"/>
      <c r="K477" s="16"/>
      <c r="L477" s="16"/>
      <c r="M477" s="16"/>
      <c r="N477" s="16"/>
    </row>
    <row r="478" spans="3:14">
      <c r="C478" s="16"/>
      <c r="D478" s="16"/>
      <c r="E478" s="16"/>
      <c r="F478" s="16"/>
      <c r="G478" s="16"/>
      <c r="H478" s="16"/>
      <c r="I478" s="16"/>
      <c r="J478" s="16"/>
      <c r="K478" s="16"/>
      <c r="L478" s="16"/>
      <c r="M478" s="16"/>
      <c r="N478" s="16"/>
    </row>
    <row r="479" spans="3:14">
      <c r="C479" s="16"/>
      <c r="D479" s="16"/>
      <c r="E479" s="16"/>
      <c r="F479" s="16"/>
      <c r="G479" s="16"/>
      <c r="H479" s="16"/>
      <c r="I479" s="16"/>
      <c r="J479" s="16"/>
      <c r="K479" s="16"/>
      <c r="L479" s="16"/>
      <c r="M479" s="16"/>
      <c r="N479" s="16"/>
    </row>
    <row r="480" spans="3:14">
      <c r="C480" s="16"/>
      <c r="D480" s="16"/>
      <c r="E480" s="16"/>
      <c r="F480" s="16"/>
      <c r="G480" s="16"/>
      <c r="H480" s="16"/>
      <c r="I480" s="16"/>
      <c r="J480" s="16"/>
      <c r="K480" s="16"/>
      <c r="L480" s="16"/>
      <c r="M480" s="16"/>
      <c r="N480" s="16"/>
    </row>
    <row r="481" spans="3:14">
      <c r="C481" s="16"/>
      <c r="D481" s="16"/>
      <c r="E481" s="16"/>
      <c r="F481" s="16"/>
      <c r="G481" s="16"/>
      <c r="H481" s="16"/>
      <c r="I481" s="16"/>
      <c r="J481" s="16"/>
      <c r="K481" s="16"/>
      <c r="L481" s="16"/>
      <c r="M481" s="16"/>
      <c r="N481" s="16"/>
    </row>
    <row r="482" spans="3:14">
      <c r="C482" s="16"/>
      <c r="D482" s="16"/>
      <c r="E482" s="16"/>
      <c r="F482" s="16"/>
      <c r="G482" s="16"/>
      <c r="H482" s="16"/>
      <c r="I482" s="16"/>
      <c r="J482" s="16"/>
      <c r="K482" s="16"/>
      <c r="L482" s="16"/>
      <c r="M482" s="16"/>
      <c r="N482" s="16"/>
    </row>
    <row r="483" spans="3:14">
      <c r="C483" s="16"/>
      <c r="D483" s="16"/>
      <c r="E483" s="16"/>
      <c r="F483" s="16"/>
      <c r="G483" s="16"/>
      <c r="H483" s="16"/>
      <c r="I483" s="16"/>
      <c r="J483" s="16"/>
      <c r="K483" s="16"/>
      <c r="L483" s="16"/>
      <c r="M483" s="16"/>
      <c r="N483" s="16"/>
    </row>
    <row r="484" spans="3:14">
      <c r="C484" s="16"/>
      <c r="D484" s="16"/>
      <c r="E484" s="16"/>
      <c r="F484" s="16"/>
      <c r="G484" s="16"/>
      <c r="H484" s="16"/>
      <c r="I484" s="16"/>
      <c r="J484" s="16"/>
      <c r="K484" s="16"/>
      <c r="L484" s="16"/>
      <c r="M484" s="16"/>
      <c r="N484" s="16"/>
    </row>
    <row r="485" spans="3:14">
      <c r="C485" s="16"/>
      <c r="D485" s="16"/>
      <c r="E485" s="16"/>
      <c r="F485" s="16"/>
      <c r="G485" s="16"/>
      <c r="H485" s="16"/>
      <c r="I485" s="16"/>
      <c r="J485" s="16"/>
      <c r="K485" s="16"/>
      <c r="L485" s="16"/>
      <c r="M485" s="16"/>
      <c r="N485" s="16"/>
    </row>
    <row r="486" spans="3:14">
      <c r="C486" s="16"/>
      <c r="D486" s="16"/>
      <c r="E486" s="16"/>
      <c r="F486" s="16"/>
      <c r="G486" s="16"/>
      <c r="H486" s="16"/>
      <c r="I486" s="16"/>
      <c r="J486" s="16"/>
      <c r="K486" s="16"/>
      <c r="L486" s="16"/>
      <c r="M486" s="16"/>
      <c r="N486" s="16"/>
    </row>
    <row r="487" spans="3:14">
      <c r="C487" s="16"/>
      <c r="D487" s="16"/>
      <c r="E487" s="16"/>
      <c r="F487" s="16"/>
      <c r="G487" s="16"/>
      <c r="H487" s="16"/>
      <c r="I487" s="16"/>
      <c r="J487" s="16"/>
      <c r="K487" s="16"/>
      <c r="L487" s="16"/>
      <c r="M487" s="16"/>
      <c r="N487" s="16"/>
    </row>
    <row r="488" spans="3:14">
      <c r="C488" s="16"/>
      <c r="D488" s="16"/>
      <c r="E488" s="16"/>
      <c r="F488" s="16"/>
      <c r="G488" s="16"/>
      <c r="H488" s="16"/>
      <c r="I488" s="16"/>
      <c r="J488" s="16"/>
      <c r="K488" s="16"/>
      <c r="L488" s="16"/>
      <c r="M488" s="16"/>
      <c r="N488" s="16"/>
    </row>
    <row r="489" spans="3:14">
      <c r="C489" s="16"/>
      <c r="D489" s="16"/>
      <c r="E489" s="16"/>
      <c r="F489" s="16"/>
      <c r="G489" s="16"/>
      <c r="H489" s="16"/>
      <c r="I489" s="16"/>
      <c r="J489" s="16"/>
      <c r="K489" s="16"/>
      <c r="L489" s="16"/>
      <c r="M489" s="16"/>
      <c r="N489" s="16"/>
    </row>
    <row r="490" spans="3:14">
      <c r="C490" s="16"/>
      <c r="D490" s="16"/>
      <c r="E490" s="16"/>
      <c r="F490" s="16"/>
      <c r="G490" s="16"/>
      <c r="H490" s="16"/>
      <c r="I490" s="16"/>
      <c r="J490" s="16"/>
      <c r="K490" s="16"/>
      <c r="L490" s="16"/>
      <c r="M490" s="16"/>
      <c r="N490" s="16"/>
    </row>
    <row r="491" spans="3:14">
      <c r="C491" s="16"/>
      <c r="D491" s="16"/>
      <c r="E491" s="16"/>
      <c r="F491" s="16"/>
      <c r="G491" s="16"/>
      <c r="H491" s="16"/>
      <c r="I491" s="16"/>
      <c r="J491" s="16"/>
      <c r="K491" s="16"/>
      <c r="L491" s="16"/>
      <c r="M491" s="16"/>
      <c r="N491" s="16"/>
    </row>
    <row r="492" spans="3:14">
      <c r="C492" s="16"/>
      <c r="D492" s="16"/>
      <c r="E492" s="16"/>
      <c r="F492" s="16"/>
      <c r="G492" s="16"/>
      <c r="H492" s="16"/>
      <c r="I492" s="16"/>
      <c r="J492" s="16"/>
      <c r="K492" s="16"/>
      <c r="L492" s="16"/>
      <c r="M492" s="16"/>
      <c r="N492" s="16"/>
    </row>
    <row r="493" spans="3:14">
      <c r="C493" s="16"/>
      <c r="D493" s="16"/>
      <c r="E493" s="16"/>
      <c r="F493" s="16"/>
      <c r="G493" s="16"/>
      <c r="H493" s="16"/>
      <c r="I493" s="16"/>
      <c r="J493" s="16"/>
      <c r="K493" s="16"/>
      <c r="L493" s="16"/>
      <c r="M493" s="16"/>
      <c r="N493" s="16"/>
    </row>
    <row r="494" spans="3:14">
      <c r="C494" s="16"/>
      <c r="D494" s="16"/>
      <c r="E494" s="16"/>
      <c r="F494" s="16"/>
      <c r="G494" s="16"/>
      <c r="H494" s="16"/>
      <c r="I494" s="16"/>
      <c r="J494" s="16"/>
      <c r="K494" s="16"/>
      <c r="L494" s="16"/>
      <c r="M494" s="16"/>
      <c r="N494" s="16"/>
    </row>
    <row r="495" spans="3:14">
      <c r="C495" s="16"/>
      <c r="D495" s="16"/>
      <c r="E495" s="16"/>
      <c r="F495" s="16"/>
      <c r="G495" s="16"/>
      <c r="H495" s="16"/>
      <c r="I495" s="16"/>
      <c r="J495" s="16"/>
      <c r="K495" s="16"/>
      <c r="L495" s="16"/>
      <c r="M495" s="16"/>
      <c r="N495" s="16"/>
    </row>
    <row r="496" spans="3:14">
      <c r="C496" s="16"/>
      <c r="D496" s="16"/>
      <c r="E496" s="16"/>
      <c r="F496" s="16"/>
      <c r="G496" s="16"/>
      <c r="H496" s="16"/>
      <c r="I496" s="16"/>
      <c r="J496" s="16"/>
      <c r="K496" s="16"/>
      <c r="L496" s="16"/>
      <c r="M496" s="16"/>
      <c r="N496" s="16"/>
    </row>
    <row r="497" spans="3:14">
      <c r="C497" s="16"/>
      <c r="D497" s="16"/>
      <c r="E497" s="16"/>
      <c r="F497" s="16"/>
      <c r="G497" s="16"/>
      <c r="H497" s="16"/>
      <c r="I497" s="16"/>
      <c r="J497" s="16"/>
      <c r="K497" s="16"/>
      <c r="L497" s="16"/>
      <c r="M497" s="16"/>
      <c r="N497" s="16"/>
    </row>
    <row r="498" spans="3:14">
      <c r="C498" s="16"/>
      <c r="D498" s="16"/>
      <c r="E498" s="16"/>
      <c r="F498" s="16"/>
      <c r="G498" s="16"/>
      <c r="H498" s="16"/>
      <c r="I498" s="16"/>
      <c r="J498" s="16"/>
      <c r="K498" s="16"/>
      <c r="L498" s="16"/>
      <c r="M498" s="16"/>
      <c r="N498" s="16"/>
    </row>
    <row r="499" spans="3:14">
      <c r="C499" s="16"/>
      <c r="D499" s="16"/>
      <c r="E499" s="16"/>
      <c r="F499" s="16"/>
      <c r="G499" s="16"/>
      <c r="H499" s="16"/>
      <c r="I499" s="16"/>
      <c r="J499" s="16"/>
      <c r="K499" s="16"/>
      <c r="L499" s="16"/>
      <c r="M499" s="16"/>
      <c r="N499" s="16"/>
    </row>
    <row r="500" spans="3:14">
      <c r="C500" s="16"/>
      <c r="D500" s="16"/>
      <c r="E500" s="16"/>
      <c r="F500" s="16"/>
      <c r="G500" s="16"/>
      <c r="H500" s="16"/>
      <c r="I500" s="16"/>
      <c r="J500" s="16"/>
      <c r="K500" s="16"/>
      <c r="L500" s="16"/>
      <c r="M500" s="16"/>
      <c r="N500" s="16"/>
    </row>
    <row r="501" spans="3:14">
      <c r="C501" s="16"/>
      <c r="D501" s="16"/>
      <c r="E501" s="16"/>
      <c r="F501" s="16"/>
      <c r="G501" s="16"/>
      <c r="H501" s="16"/>
      <c r="I501" s="16"/>
      <c r="J501" s="16"/>
      <c r="K501" s="16"/>
      <c r="L501" s="16"/>
      <c r="M501" s="16"/>
      <c r="N501" s="16"/>
    </row>
    <row r="502" spans="3:14">
      <c r="C502" s="16"/>
      <c r="D502" s="16"/>
      <c r="E502" s="16"/>
      <c r="F502" s="16"/>
      <c r="G502" s="16"/>
      <c r="H502" s="16"/>
      <c r="I502" s="16"/>
      <c r="J502" s="16"/>
      <c r="K502" s="16"/>
      <c r="L502" s="16"/>
      <c r="M502" s="16"/>
      <c r="N502" s="16"/>
    </row>
    <row r="503" spans="3:14">
      <c r="C503" s="16"/>
      <c r="D503" s="16"/>
      <c r="E503" s="16"/>
      <c r="F503" s="16"/>
      <c r="G503" s="16"/>
      <c r="H503" s="16"/>
      <c r="I503" s="16"/>
      <c r="J503" s="16"/>
      <c r="K503" s="16"/>
      <c r="L503" s="16"/>
      <c r="M503" s="16"/>
      <c r="N503" s="16"/>
    </row>
    <row r="504" spans="3:14">
      <c r="C504" s="16"/>
      <c r="D504" s="16"/>
      <c r="E504" s="16"/>
      <c r="F504" s="16"/>
      <c r="G504" s="16"/>
      <c r="H504" s="16"/>
      <c r="I504" s="16"/>
      <c r="J504" s="16"/>
      <c r="K504" s="16"/>
      <c r="L504" s="16"/>
      <c r="M504" s="16"/>
      <c r="N504" s="16"/>
    </row>
    <row r="505" spans="3:14">
      <c r="C505" s="16"/>
      <c r="D505" s="16"/>
      <c r="E505" s="16"/>
      <c r="F505" s="16"/>
      <c r="G505" s="16"/>
      <c r="H505" s="16"/>
      <c r="I505" s="16"/>
      <c r="J505" s="16"/>
      <c r="K505" s="16"/>
      <c r="L505" s="16"/>
      <c r="M505" s="16"/>
      <c r="N505" s="16"/>
    </row>
    <row r="506" spans="3:14">
      <c r="C506" s="16"/>
      <c r="D506" s="16"/>
      <c r="E506" s="16"/>
      <c r="F506" s="16"/>
      <c r="G506" s="16"/>
      <c r="H506" s="16"/>
      <c r="I506" s="16"/>
      <c r="J506" s="16"/>
      <c r="K506" s="16"/>
      <c r="L506" s="16"/>
      <c r="M506" s="16"/>
      <c r="N506" s="16"/>
    </row>
    <row r="507" spans="3:14">
      <c r="C507" s="16"/>
      <c r="D507" s="16"/>
      <c r="E507" s="16"/>
      <c r="F507" s="16"/>
      <c r="G507" s="16"/>
      <c r="H507" s="16"/>
      <c r="I507" s="16"/>
      <c r="J507" s="16"/>
      <c r="K507" s="16"/>
      <c r="L507" s="16"/>
      <c r="M507" s="16"/>
      <c r="N507" s="16"/>
    </row>
    <row r="508" spans="3:14">
      <c r="C508" s="16"/>
      <c r="D508" s="16"/>
      <c r="E508" s="16"/>
      <c r="F508" s="16"/>
      <c r="G508" s="16"/>
      <c r="H508" s="16"/>
      <c r="I508" s="16"/>
      <c r="J508" s="16"/>
      <c r="K508" s="16"/>
      <c r="L508" s="16"/>
      <c r="M508" s="16"/>
      <c r="N508" s="16"/>
    </row>
    <row r="509" spans="3:14">
      <c r="C509" s="16"/>
      <c r="D509" s="16"/>
      <c r="E509" s="16"/>
      <c r="F509" s="16"/>
      <c r="G509" s="16"/>
      <c r="H509" s="16"/>
      <c r="I509" s="16"/>
      <c r="J509" s="16"/>
      <c r="K509" s="16"/>
      <c r="L509" s="16"/>
      <c r="M509" s="16"/>
      <c r="N509" s="16"/>
    </row>
    <row r="510" spans="3:14">
      <c r="C510" s="16"/>
      <c r="D510" s="16"/>
      <c r="E510" s="16"/>
      <c r="F510" s="16"/>
      <c r="G510" s="16"/>
      <c r="H510" s="16"/>
      <c r="I510" s="16"/>
      <c r="J510" s="16"/>
      <c r="K510" s="16"/>
      <c r="L510" s="16"/>
      <c r="M510" s="16"/>
      <c r="N510" s="16"/>
    </row>
    <row r="511" spans="3:14">
      <c r="C511" s="16"/>
      <c r="D511" s="16"/>
      <c r="E511" s="16"/>
      <c r="F511" s="16"/>
      <c r="G511" s="16"/>
      <c r="H511" s="16"/>
      <c r="I511" s="16"/>
      <c r="J511" s="16"/>
      <c r="K511" s="16"/>
      <c r="L511" s="16"/>
      <c r="M511" s="16"/>
      <c r="N511" s="16"/>
    </row>
    <row r="512" spans="3:14">
      <c r="C512" s="16"/>
      <c r="D512" s="16"/>
      <c r="E512" s="16"/>
      <c r="F512" s="16"/>
      <c r="G512" s="16"/>
      <c r="H512" s="16"/>
      <c r="I512" s="16"/>
      <c r="J512" s="16"/>
      <c r="K512" s="16"/>
      <c r="L512" s="16"/>
      <c r="M512" s="16"/>
      <c r="N512" s="16"/>
    </row>
    <row r="513" spans="3:14">
      <c r="C513" s="16"/>
      <c r="D513" s="16"/>
      <c r="E513" s="16"/>
      <c r="F513" s="16"/>
      <c r="G513" s="16"/>
      <c r="H513" s="16"/>
      <c r="I513" s="16"/>
      <c r="J513" s="16"/>
      <c r="K513" s="16"/>
      <c r="L513" s="16"/>
      <c r="M513" s="16"/>
      <c r="N513" s="16"/>
    </row>
    <row r="514" spans="3:14">
      <c r="C514" s="16"/>
      <c r="D514" s="16"/>
      <c r="E514" s="16"/>
      <c r="F514" s="16"/>
      <c r="G514" s="16"/>
      <c r="H514" s="16"/>
      <c r="I514" s="16"/>
      <c r="J514" s="16"/>
      <c r="K514" s="16"/>
      <c r="L514" s="16"/>
      <c r="M514" s="16"/>
      <c r="N514" s="16"/>
    </row>
    <row r="515" spans="3:14">
      <c r="C515" s="16"/>
      <c r="D515" s="16"/>
      <c r="E515" s="16"/>
      <c r="F515" s="16"/>
      <c r="G515" s="16"/>
      <c r="H515" s="16"/>
      <c r="I515" s="16"/>
      <c r="J515" s="16"/>
      <c r="K515" s="16"/>
      <c r="L515" s="16"/>
      <c r="M515" s="16"/>
      <c r="N515" s="16"/>
    </row>
    <row r="516" spans="3:14">
      <c r="C516" s="16"/>
      <c r="D516" s="16"/>
      <c r="E516" s="16"/>
      <c r="F516" s="16"/>
      <c r="G516" s="16"/>
      <c r="H516" s="16"/>
      <c r="I516" s="16"/>
      <c r="J516" s="16"/>
      <c r="K516" s="16"/>
      <c r="L516" s="16"/>
      <c r="M516" s="16"/>
      <c r="N516" s="16"/>
    </row>
    <row r="517" spans="3:14">
      <c r="C517" s="16"/>
      <c r="D517" s="16"/>
      <c r="E517" s="16"/>
      <c r="F517" s="16"/>
      <c r="G517" s="16"/>
      <c r="H517" s="16"/>
      <c r="I517" s="16"/>
      <c r="J517" s="16"/>
      <c r="K517" s="16"/>
      <c r="L517" s="16"/>
      <c r="M517" s="16"/>
      <c r="N517" s="16"/>
    </row>
    <row r="518" spans="3:14">
      <c r="C518" s="16"/>
      <c r="D518" s="16"/>
      <c r="E518" s="16"/>
      <c r="F518" s="16"/>
      <c r="G518" s="16"/>
      <c r="H518" s="16"/>
      <c r="I518" s="16"/>
      <c r="J518" s="16"/>
      <c r="K518" s="16"/>
      <c r="L518" s="16"/>
      <c r="M518" s="16"/>
      <c r="N518" s="16"/>
    </row>
    <row r="519" spans="3:14">
      <c r="C519" s="16"/>
      <c r="D519" s="16"/>
      <c r="E519" s="16"/>
      <c r="F519" s="16"/>
      <c r="G519" s="16"/>
      <c r="H519" s="16"/>
      <c r="I519" s="16"/>
      <c r="J519" s="16"/>
      <c r="K519" s="16"/>
      <c r="L519" s="16"/>
      <c r="M519" s="16"/>
      <c r="N519" s="16"/>
    </row>
    <row r="520" spans="3:14">
      <c r="C520" s="16"/>
      <c r="D520" s="16"/>
      <c r="E520" s="16"/>
      <c r="F520" s="16"/>
      <c r="G520" s="16"/>
      <c r="H520" s="16"/>
      <c r="I520" s="16"/>
      <c r="J520" s="16"/>
      <c r="K520" s="16"/>
      <c r="L520" s="16"/>
      <c r="M520" s="16"/>
      <c r="N520" s="16"/>
    </row>
    <row r="521" spans="3:14">
      <c r="C521" s="16"/>
      <c r="D521" s="16"/>
      <c r="E521" s="16"/>
      <c r="F521" s="16"/>
      <c r="G521" s="16"/>
      <c r="H521" s="16"/>
      <c r="I521" s="16"/>
      <c r="J521" s="16"/>
      <c r="K521" s="16"/>
      <c r="L521" s="16"/>
      <c r="M521" s="16"/>
      <c r="N521" s="16"/>
    </row>
    <row r="522" spans="3:14">
      <c r="C522" s="16"/>
      <c r="D522" s="16"/>
      <c r="E522" s="16"/>
      <c r="F522" s="16"/>
      <c r="G522" s="16"/>
      <c r="H522" s="16"/>
      <c r="I522" s="16"/>
      <c r="J522" s="16"/>
      <c r="K522" s="16"/>
      <c r="L522" s="16"/>
      <c r="M522" s="16"/>
      <c r="N522" s="16"/>
    </row>
    <row r="523" spans="3:14">
      <c r="C523" s="16"/>
      <c r="D523" s="16"/>
      <c r="E523" s="16"/>
      <c r="F523" s="16"/>
      <c r="G523" s="16"/>
      <c r="H523" s="16"/>
      <c r="I523" s="16"/>
      <c r="J523" s="16"/>
      <c r="K523" s="16"/>
      <c r="L523" s="16"/>
      <c r="M523" s="16"/>
      <c r="N523" s="16"/>
    </row>
    <row r="524" spans="3:14">
      <c r="C524" s="16"/>
      <c r="D524" s="16"/>
      <c r="E524" s="16"/>
      <c r="F524" s="16"/>
      <c r="G524" s="16"/>
      <c r="H524" s="16"/>
      <c r="I524" s="16"/>
      <c r="J524" s="16"/>
      <c r="K524" s="16"/>
      <c r="L524" s="16"/>
      <c r="M524" s="16"/>
      <c r="N524" s="16"/>
    </row>
    <row r="525" spans="3:14">
      <c r="C525" s="16"/>
      <c r="D525" s="16"/>
      <c r="E525" s="16"/>
      <c r="F525" s="16"/>
      <c r="G525" s="16"/>
      <c r="H525" s="16"/>
      <c r="I525" s="16"/>
      <c r="J525" s="16"/>
      <c r="K525" s="16"/>
      <c r="L525" s="16"/>
      <c r="M525" s="16"/>
      <c r="N525" s="16"/>
    </row>
    <row r="526" spans="3:14">
      <c r="C526" s="16"/>
      <c r="D526" s="16"/>
      <c r="E526" s="16"/>
      <c r="F526" s="16"/>
      <c r="G526" s="16"/>
      <c r="H526" s="16"/>
      <c r="I526" s="16"/>
      <c r="J526" s="16"/>
      <c r="K526" s="16"/>
      <c r="L526" s="16"/>
      <c r="M526" s="16"/>
      <c r="N526" s="16"/>
    </row>
    <row r="527" spans="3:14">
      <c r="C527" s="16"/>
      <c r="D527" s="16"/>
      <c r="E527" s="16"/>
      <c r="F527" s="16"/>
      <c r="G527" s="16"/>
      <c r="H527" s="16"/>
      <c r="I527" s="16"/>
      <c r="J527" s="16"/>
      <c r="K527" s="16"/>
      <c r="L527" s="16"/>
      <c r="M527" s="16"/>
      <c r="N527" s="16"/>
    </row>
    <row r="528" spans="3:14">
      <c r="C528" s="16"/>
      <c r="D528" s="16"/>
      <c r="E528" s="16"/>
      <c r="F528" s="16"/>
      <c r="G528" s="16"/>
      <c r="H528" s="16"/>
      <c r="I528" s="16"/>
      <c r="J528" s="16"/>
      <c r="K528" s="16"/>
      <c r="L528" s="16"/>
      <c r="M528" s="16"/>
      <c r="N528" s="16"/>
    </row>
    <row r="529" spans="3:14">
      <c r="C529" s="16"/>
      <c r="D529" s="16"/>
      <c r="E529" s="16"/>
      <c r="F529" s="16"/>
      <c r="G529" s="16"/>
      <c r="H529" s="16"/>
      <c r="I529" s="16"/>
      <c r="J529" s="16"/>
      <c r="K529" s="16"/>
      <c r="L529" s="16"/>
      <c r="M529" s="16"/>
      <c r="N529" s="16"/>
    </row>
    <row r="530" spans="3:14">
      <c r="C530" s="16"/>
      <c r="D530" s="16"/>
      <c r="E530" s="16"/>
      <c r="F530" s="16"/>
      <c r="G530" s="16"/>
      <c r="H530" s="16"/>
      <c r="I530" s="16"/>
      <c r="J530" s="16"/>
      <c r="K530" s="16"/>
      <c r="L530" s="16"/>
      <c r="M530" s="16"/>
      <c r="N530" s="16"/>
    </row>
    <row r="531" spans="3:14">
      <c r="C531" s="16"/>
      <c r="D531" s="16"/>
      <c r="E531" s="16"/>
      <c r="F531" s="16"/>
      <c r="G531" s="16"/>
      <c r="H531" s="16"/>
      <c r="I531" s="16"/>
      <c r="J531" s="16"/>
      <c r="K531" s="16"/>
      <c r="L531" s="16"/>
      <c r="M531" s="16"/>
      <c r="N531" s="16"/>
    </row>
    <row r="532" spans="3:14">
      <c r="C532" s="16"/>
      <c r="D532" s="16"/>
      <c r="E532" s="16"/>
      <c r="F532" s="16"/>
      <c r="G532" s="16"/>
      <c r="H532" s="16"/>
      <c r="I532" s="16"/>
      <c r="J532" s="16"/>
      <c r="K532" s="16"/>
      <c r="L532" s="16"/>
      <c r="M532" s="16"/>
      <c r="N532" s="16"/>
    </row>
    <row r="533" spans="3:14">
      <c r="C533" s="16"/>
      <c r="D533" s="16"/>
      <c r="E533" s="16"/>
      <c r="F533" s="16"/>
      <c r="G533" s="16"/>
      <c r="H533" s="16"/>
      <c r="I533" s="16"/>
      <c r="J533" s="16"/>
      <c r="K533" s="16"/>
      <c r="L533" s="16"/>
      <c r="M533" s="16"/>
      <c r="N533" s="16"/>
    </row>
    <row r="534" spans="3:14">
      <c r="C534" s="16"/>
      <c r="D534" s="16"/>
      <c r="E534" s="16"/>
      <c r="F534" s="16"/>
      <c r="G534" s="16"/>
      <c r="H534" s="16"/>
      <c r="I534" s="16"/>
      <c r="J534" s="16"/>
      <c r="K534" s="16"/>
      <c r="L534" s="16"/>
      <c r="M534" s="16"/>
      <c r="N534" s="16"/>
    </row>
    <row r="535" spans="3:14">
      <c r="C535" s="16"/>
      <c r="D535" s="16"/>
      <c r="E535" s="16"/>
      <c r="F535" s="16"/>
      <c r="G535" s="16"/>
      <c r="H535" s="16"/>
      <c r="I535" s="16"/>
      <c r="J535" s="16"/>
      <c r="K535" s="16"/>
      <c r="L535" s="16"/>
      <c r="M535" s="16"/>
      <c r="N535" s="16"/>
    </row>
    <row r="536" spans="3:14">
      <c r="C536" s="16"/>
      <c r="D536" s="16"/>
      <c r="E536" s="16"/>
      <c r="F536" s="16"/>
      <c r="G536" s="16"/>
      <c r="H536" s="16"/>
      <c r="I536" s="16"/>
      <c r="J536" s="16"/>
      <c r="K536" s="16"/>
      <c r="L536" s="16"/>
      <c r="M536" s="16"/>
      <c r="N536" s="16"/>
    </row>
    <row r="537" spans="3:14">
      <c r="C537" s="16"/>
      <c r="D537" s="16"/>
      <c r="E537" s="16"/>
      <c r="F537" s="16"/>
      <c r="G537" s="16"/>
      <c r="H537" s="16"/>
      <c r="I537" s="16"/>
      <c r="J537" s="16"/>
      <c r="K537" s="16"/>
      <c r="L537" s="16"/>
      <c r="M537" s="16"/>
      <c r="N537" s="16"/>
    </row>
    <row r="538" spans="3:14">
      <c r="C538" s="16"/>
      <c r="D538" s="16"/>
      <c r="E538" s="16"/>
      <c r="F538" s="16"/>
      <c r="G538" s="16"/>
      <c r="H538" s="16"/>
      <c r="I538" s="16"/>
      <c r="J538" s="16"/>
      <c r="K538" s="16"/>
      <c r="L538" s="16"/>
      <c r="M538" s="16"/>
      <c r="N538" s="16"/>
    </row>
    <row r="539" spans="3:14">
      <c r="C539" s="16"/>
      <c r="D539" s="16"/>
      <c r="E539" s="16"/>
      <c r="F539" s="16"/>
      <c r="G539" s="16"/>
      <c r="H539" s="16"/>
      <c r="I539" s="16"/>
      <c r="J539" s="16"/>
      <c r="K539" s="16"/>
      <c r="L539" s="16"/>
      <c r="M539" s="16"/>
      <c r="N539" s="16"/>
    </row>
    <row r="540" spans="3:14">
      <c r="C540" s="16"/>
      <c r="D540" s="16"/>
      <c r="E540" s="16"/>
      <c r="F540" s="16"/>
      <c r="G540" s="16"/>
      <c r="H540" s="16"/>
      <c r="I540" s="16"/>
      <c r="J540" s="16"/>
      <c r="K540" s="16"/>
      <c r="L540" s="16"/>
      <c r="M540" s="16"/>
      <c r="N540" s="16"/>
    </row>
    <row r="541" spans="3:14">
      <c r="C541" s="16"/>
      <c r="D541" s="16"/>
      <c r="E541" s="16"/>
      <c r="F541" s="16"/>
      <c r="G541" s="16"/>
      <c r="H541" s="16"/>
      <c r="I541" s="16"/>
      <c r="J541" s="16"/>
      <c r="K541" s="16"/>
      <c r="L541" s="16"/>
      <c r="M541" s="16"/>
      <c r="N541" s="16"/>
    </row>
    <row r="542" spans="3:14">
      <c r="C542" s="16"/>
      <c r="D542" s="16"/>
      <c r="E542" s="16"/>
      <c r="F542" s="16"/>
      <c r="G542" s="16"/>
      <c r="H542" s="16"/>
      <c r="I542" s="16"/>
      <c r="J542" s="16"/>
      <c r="K542" s="16"/>
      <c r="L542" s="16"/>
      <c r="M542" s="16"/>
      <c r="N542" s="16"/>
    </row>
    <row r="543" spans="3:14">
      <c r="C543" s="16"/>
      <c r="D543" s="16"/>
      <c r="E543" s="16"/>
      <c r="F543" s="16"/>
      <c r="G543" s="16"/>
      <c r="H543" s="16"/>
      <c r="I543" s="16"/>
      <c r="J543" s="16"/>
      <c r="K543" s="16"/>
      <c r="L543" s="16"/>
      <c r="M543" s="16"/>
      <c r="N543" s="16"/>
    </row>
    <row r="544" spans="3:14">
      <c r="C544" s="16"/>
      <c r="D544" s="16"/>
      <c r="E544" s="16"/>
      <c r="F544" s="16"/>
      <c r="G544" s="16"/>
      <c r="H544" s="16"/>
      <c r="I544" s="16"/>
      <c r="J544" s="16"/>
      <c r="K544" s="16"/>
      <c r="L544" s="16"/>
      <c r="M544" s="16"/>
      <c r="N544" s="16"/>
    </row>
    <row r="545" spans="3:14">
      <c r="C545" s="16"/>
      <c r="D545" s="16"/>
      <c r="E545" s="16"/>
      <c r="F545" s="16"/>
      <c r="G545" s="16"/>
      <c r="H545" s="16"/>
      <c r="I545" s="16"/>
      <c r="J545" s="16"/>
      <c r="K545" s="16"/>
      <c r="L545" s="16"/>
      <c r="M545" s="16"/>
      <c r="N545" s="16"/>
    </row>
    <row r="546" spans="3:14">
      <c r="C546" s="16"/>
      <c r="D546" s="16"/>
      <c r="E546" s="16"/>
      <c r="F546" s="16"/>
      <c r="G546" s="16"/>
      <c r="H546" s="16"/>
      <c r="I546" s="16"/>
      <c r="J546" s="16"/>
      <c r="K546" s="16"/>
      <c r="L546" s="16"/>
      <c r="M546" s="16"/>
      <c r="N546" s="16"/>
    </row>
    <row r="547" spans="3:14">
      <c r="C547" s="16"/>
      <c r="D547" s="16"/>
      <c r="E547" s="16"/>
      <c r="F547" s="16"/>
      <c r="G547" s="16"/>
      <c r="H547" s="16"/>
      <c r="I547" s="16"/>
      <c r="J547" s="16"/>
      <c r="K547" s="16"/>
      <c r="L547" s="16"/>
      <c r="M547" s="16"/>
      <c r="N547" s="16"/>
    </row>
    <row r="548" spans="3:14">
      <c r="C548" s="16"/>
      <c r="D548" s="16"/>
      <c r="E548" s="16"/>
      <c r="F548" s="16"/>
      <c r="G548" s="16"/>
      <c r="H548" s="16"/>
      <c r="I548" s="16"/>
      <c r="J548" s="16"/>
      <c r="K548" s="16"/>
      <c r="L548" s="16"/>
      <c r="M548" s="16"/>
      <c r="N548" s="16"/>
    </row>
    <row r="549" spans="3:14">
      <c r="C549" s="16"/>
      <c r="D549" s="16"/>
      <c r="E549" s="16"/>
      <c r="F549" s="16"/>
      <c r="G549" s="16"/>
      <c r="H549" s="16"/>
      <c r="I549" s="16"/>
      <c r="J549" s="16"/>
      <c r="K549" s="16"/>
      <c r="L549" s="16"/>
      <c r="M549" s="16"/>
      <c r="N549" s="16"/>
    </row>
    <row r="550" spans="3:14">
      <c r="C550" s="16"/>
      <c r="D550" s="16"/>
      <c r="E550" s="16"/>
      <c r="F550" s="16"/>
      <c r="G550" s="16"/>
      <c r="H550" s="16"/>
      <c r="I550" s="16"/>
      <c r="J550" s="16"/>
      <c r="K550" s="16"/>
      <c r="L550" s="16"/>
      <c r="M550" s="16"/>
      <c r="N550" s="16"/>
    </row>
    <row r="551" spans="3:14">
      <c r="C551" s="16"/>
      <c r="D551" s="16"/>
      <c r="E551" s="16"/>
      <c r="F551" s="16"/>
      <c r="G551" s="16"/>
      <c r="H551" s="16"/>
      <c r="I551" s="16"/>
      <c r="J551" s="16"/>
      <c r="K551" s="16"/>
      <c r="L551" s="16"/>
      <c r="M551" s="16"/>
      <c r="N551" s="16"/>
    </row>
    <row r="552" spans="3:14">
      <c r="C552" s="16"/>
      <c r="D552" s="16"/>
      <c r="E552" s="16"/>
      <c r="F552" s="16"/>
      <c r="G552" s="16"/>
      <c r="H552" s="16"/>
      <c r="I552" s="16"/>
      <c r="J552" s="16"/>
      <c r="K552" s="16"/>
      <c r="L552" s="16"/>
      <c r="M552" s="16"/>
      <c r="N552" s="16"/>
    </row>
    <row r="553" spans="3:14">
      <c r="C553" s="16"/>
      <c r="D553" s="16"/>
      <c r="E553" s="16"/>
      <c r="F553" s="16"/>
      <c r="G553" s="16"/>
      <c r="H553" s="16"/>
      <c r="I553" s="16"/>
      <c r="J553" s="16"/>
      <c r="K553" s="16"/>
      <c r="L553" s="16"/>
      <c r="M553" s="16"/>
      <c r="N553" s="16"/>
    </row>
    <row r="554" spans="3:14">
      <c r="C554" s="16"/>
      <c r="D554" s="16"/>
      <c r="E554" s="16"/>
      <c r="F554" s="16"/>
      <c r="G554" s="16"/>
      <c r="H554" s="16"/>
      <c r="I554" s="16"/>
      <c r="J554" s="16"/>
      <c r="K554" s="16"/>
      <c r="L554" s="16"/>
      <c r="M554" s="16"/>
      <c r="N554" s="16"/>
    </row>
    <row r="555" spans="3:14">
      <c r="C555" s="16"/>
      <c r="D555" s="16"/>
      <c r="E555" s="16"/>
      <c r="F555" s="16"/>
      <c r="G555" s="16"/>
      <c r="H555" s="16"/>
      <c r="I555" s="16"/>
      <c r="J555" s="16"/>
      <c r="K555" s="16"/>
      <c r="L555" s="16"/>
      <c r="M555" s="16"/>
      <c r="N555" s="16"/>
    </row>
    <row r="556" spans="3:14">
      <c r="C556" s="16"/>
      <c r="D556" s="16"/>
      <c r="E556" s="16"/>
      <c r="F556" s="16"/>
      <c r="G556" s="16"/>
      <c r="H556" s="16"/>
      <c r="I556" s="16"/>
      <c r="J556" s="16"/>
      <c r="K556" s="16"/>
      <c r="L556" s="16"/>
      <c r="M556" s="16"/>
      <c r="N556" s="16"/>
    </row>
    <row r="557" spans="3:14">
      <c r="C557" s="16"/>
      <c r="D557" s="16"/>
      <c r="E557" s="16"/>
      <c r="F557" s="16"/>
      <c r="G557" s="16"/>
      <c r="H557" s="16"/>
      <c r="I557" s="16"/>
      <c r="J557" s="16"/>
      <c r="K557" s="16"/>
      <c r="L557" s="16"/>
      <c r="M557" s="16"/>
      <c r="N557" s="16"/>
    </row>
    <row r="558" spans="3:14">
      <c r="C558" s="16"/>
      <c r="D558" s="16"/>
      <c r="E558" s="16"/>
      <c r="F558" s="16"/>
      <c r="G558" s="16"/>
      <c r="H558" s="16"/>
      <c r="I558" s="16"/>
      <c r="J558" s="16"/>
      <c r="K558" s="16"/>
      <c r="L558" s="16"/>
      <c r="M558" s="16"/>
      <c r="N558" s="16"/>
    </row>
    <row r="559" spans="3:14">
      <c r="C559" s="16"/>
      <c r="D559" s="16"/>
      <c r="E559" s="16"/>
      <c r="F559" s="16"/>
      <c r="G559" s="16"/>
      <c r="H559" s="16"/>
      <c r="I559" s="16"/>
      <c r="J559" s="16"/>
      <c r="K559" s="16"/>
      <c r="L559" s="16"/>
      <c r="M559" s="16"/>
      <c r="N559" s="16"/>
    </row>
    <row r="560" spans="3:14">
      <c r="C560" s="16"/>
      <c r="D560" s="16"/>
      <c r="E560" s="16"/>
      <c r="F560" s="16"/>
      <c r="G560" s="16"/>
      <c r="H560" s="16"/>
      <c r="I560" s="16"/>
      <c r="J560" s="16"/>
      <c r="K560" s="16"/>
      <c r="L560" s="16"/>
      <c r="M560" s="16"/>
      <c r="N560" s="16"/>
    </row>
    <row r="561" spans="3:14">
      <c r="C561" s="16"/>
      <c r="D561" s="16"/>
      <c r="E561" s="16"/>
      <c r="F561" s="16"/>
      <c r="G561" s="16"/>
      <c r="H561" s="16"/>
      <c r="I561" s="16"/>
      <c r="J561" s="16"/>
      <c r="K561" s="16"/>
      <c r="L561" s="16"/>
      <c r="M561" s="16"/>
      <c r="N561" s="16"/>
    </row>
    <row r="562" spans="3:14">
      <c r="C562" s="16"/>
      <c r="D562" s="16"/>
      <c r="E562" s="16"/>
      <c r="F562" s="16"/>
      <c r="G562" s="16"/>
      <c r="H562" s="16"/>
      <c r="I562" s="16"/>
      <c r="J562" s="16"/>
      <c r="K562" s="16"/>
      <c r="L562" s="16"/>
      <c r="M562" s="16"/>
      <c r="N562" s="16"/>
    </row>
    <row r="563" spans="3:14">
      <c r="C563" s="16"/>
      <c r="D563" s="16"/>
      <c r="E563" s="16"/>
      <c r="F563" s="16"/>
      <c r="G563" s="16"/>
      <c r="H563" s="16"/>
      <c r="I563" s="16"/>
      <c r="J563" s="16"/>
      <c r="K563" s="16"/>
      <c r="L563" s="16"/>
      <c r="M563" s="16"/>
      <c r="N563" s="16"/>
    </row>
    <row r="564" spans="3:14">
      <c r="C564" s="16"/>
      <c r="D564" s="16"/>
      <c r="E564" s="16"/>
      <c r="F564" s="16"/>
      <c r="G564" s="16"/>
      <c r="H564" s="16"/>
      <c r="I564" s="16"/>
      <c r="J564" s="16"/>
      <c r="K564" s="16"/>
      <c r="L564" s="16"/>
      <c r="M564" s="16"/>
      <c r="N564" s="16"/>
    </row>
    <row r="565" spans="3:14">
      <c r="C565" s="16"/>
      <c r="D565" s="16"/>
      <c r="E565" s="16"/>
      <c r="F565" s="16"/>
      <c r="G565" s="16"/>
      <c r="H565" s="16"/>
      <c r="I565" s="16"/>
      <c r="J565" s="16"/>
      <c r="K565" s="16"/>
      <c r="L565" s="16"/>
      <c r="M565" s="16"/>
      <c r="N565" s="16"/>
    </row>
    <row r="566" spans="3:14">
      <c r="C566" s="16"/>
      <c r="D566" s="16"/>
      <c r="E566" s="16"/>
      <c r="F566" s="16"/>
      <c r="G566" s="16"/>
      <c r="H566" s="16"/>
      <c r="I566" s="16"/>
      <c r="J566" s="16"/>
      <c r="K566" s="16"/>
      <c r="L566" s="16"/>
      <c r="M566" s="16"/>
      <c r="N566" s="16"/>
    </row>
    <row r="567" spans="3:14">
      <c r="C567" s="16"/>
      <c r="D567" s="16"/>
      <c r="E567" s="16"/>
      <c r="F567" s="16"/>
      <c r="G567" s="16"/>
      <c r="H567" s="16"/>
      <c r="I567" s="16"/>
      <c r="J567" s="16"/>
      <c r="K567" s="16"/>
      <c r="L567" s="16"/>
      <c r="M567" s="16"/>
      <c r="N567" s="16"/>
    </row>
    <row r="568" spans="3:14">
      <c r="C568" s="16"/>
      <c r="D568" s="16"/>
      <c r="E568" s="16"/>
      <c r="F568" s="16"/>
      <c r="G568" s="16"/>
      <c r="H568" s="16"/>
      <c r="I568" s="16"/>
      <c r="J568" s="16"/>
      <c r="K568" s="16"/>
      <c r="L568" s="16"/>
      <c r="M568" s="16"/>
      <c r="N568" s="16"/>
    </row>
    <row r="569" spans="3:14">
      <c r="C569" s="16"/>
      <c r="D569" s="16"/>
      <c r="E569" s="16"/>
      <c r="F569" s="16"/>
      <c r="G569" s="16"/>
      <c r="H569" s="16"/>
      <c r="I569" s="16"/>
      <c r="J569" s="16"/>
      <c r="K569" s="16"/>
      <c r="L569" s="16"/>
      <c r="M569" s="16"/>
      <c r="N569" s="16"/>
    </row>
    <row r="570" spans="3:14">
      <c r="C570" s="16"/>
      <c r="D570" s="16"/>
      <c r="E570" s="16"/>
      <c r="F570" s="16"/>
      <c r="G570" s="16"/>
      <c r="H570" s="16"/>
      <c r="I570" s="16"/>
      <c r="J570" s="16"/>
      <c r="K570" s="16"/>
      <c r="L570" s="16"/>
      <c r="M570" s="16"/>
      <c r="N570" s="16"/>
    </row>
    <row r="571" spans="3:14">
      <c r="C571" s="16"/>
      <c r="D571" s="16"/>
      <c r="E571" s="16"/>
      <c r="F571" s="16"/>
      <c r="G571" s="16"/>
      <c r="H571" s="16"/>
      <c r="I571" s="16"/>
      <c r="J571" s="16"/>
      <c r="K571" s="16"/>
      <c r="L571" s="16"/>
      <c r="M571" s="16"/>
      <c r="N571" s="16"/>
    </row>
    <row r="572" spans="3:14">
      <c r="C572" s="16"/>
      <c r="D572" s="16"/>
      <c r="E572" s="16"/>
      <c r="F572" s="16"/>
      <c r="G572" s="16"/>
      <c r="H572" s="16"/>
      <c r="I572" s="16"/>
      <c r="J572" s="16"/>
      <c r="K572" s="16"/>
      <c r="L572" s="16"/>
      <c r="M572" s="16"/>
      <c r="N572" s="16"/>
    </row>
    <row r="573" spans="3:14">
      <c r="C573" s="16"/>
      <c r="D573" s="16"/>
      <c r="E573" s="16"/>
      <c r="F573" s="16"/>
      <c r="G573" s="16"/>
      <c r="H573" s="16"/>
      <c r="I573" s="16"/>
      <c r="J573" s="16"/>
      <c r="K573" s="16"/>
      <c r="L573" s="16"/>
      <c r="M573" s="16"/>
      <c r="N573" s="16"/>
    </row>
    <row r="574" spans="3:14">
      <c r="C574" s="16"/>
      <c r="D574" s="16"/>
      <c r="E574" s="16"/>
      <c r="F574" s="16"/>
      <c r="G574" s="16"/>
      <c r="H574" s="16"/>
      <c r="I574" s="16"/>
      <c r="J574" s="16"/>
      <c r="K574" s="16"/>
      <c r="L574" s="16"/>
      <c r="M574" s="16"/>
      <c r="N574" s="16"/>
    </row>
    <row r="575" spans="3:14">
      <c r="C575" s="16"/>
      <c r="D575" s="16"/>
      <c r="E575" s="16"/>
      <c r="F575" s="16"/>
      <c r="G575" s="16"/>
      <c r="H575" s="16"/>
      <c r="I575" s="16"/>
      <c r="J575" s="16"/>
      <c r="K575" s="16"/>
      <c r="L575" s="16"/>
      <c r="M575" s="16"/>
      <c r="N575" s="16"/>
    </row>
    <row r="576" spans="3:14">
      <c r="C576" s="16"/>
      <c r="D576" s="16"/>
      <c r="E576" s="16"/>
      <c r="F576" s="16"/>
      <c r="G576" s="16"/>
      <c r="H576" s="16"/>
      <c r="I576" s="16"/>
      <c r="J576" s="16"/>
      <c r="K576" s="16"/>
      <c r="L576" s="16"/>
      <c r="M576" s="16"/>
      <c r="N576" s="16"/>
    </row>
    <row r="577" spans="3:14">
      <c r="C577" s="16"/>
      <c r="D577" s="16"/>
      <c r="E577" s="16"/>
      <c r="F577" s="16"/>
      <c r="G577" s="16"/>
      <c r="H577" s="16"/>
      <c r="I577" s="16"/>
      <c r="J577" s="16"/>
      <c r="K577" s="16"/>
      <c r="L577" s="16"/>
      <c r="M577" s="16"/>
      <c r="N577" s="16"/>
    </row>
    <row r="578" spans="3:14">
      <c r="C578" s="16"/>
      <c r="D578" s="16"/>
      <c r="E578" s="16"/>
      <c r="F578" s="16"/>
      <c r="G578" s="16"/>
      <c r="H578" s="16"/>
      <c r="I578" s="16"/>
      <c r="J578" s="16"/>
      <c r="K578" s="16"/>
      <c r="L578" s="16"/>
      <c r="M578" s="16"/>
      <c r="N578" s="16"/>
    </row>
    <row r="579" spans="3:14">
      <c r="C579" s="16"/>
      <c r="D579" s="16"/>
      <c r="E579" s="16"/>
      <c r="F579" s="16"/>
      <c r="G579" s="16"/>
      <c r="H579" s="16"/>
      <c r="I579" s="16"/>
      <c r="J579" s="16"/>
      <c r="K579" s="16"/>
      <c r="L579" s="16"/>
      <c r="M579" s="16"/>
      <c r="N579" s="16"/>
    </row>
    <row r="580" spans="3:14">
      <c r="C580" s="16"/>
      <c r="D580" s="16"/>
      <c r="E580" s="16"/>
      <c r="F580" s="16"/>
      <c r="G580" s="16"/>
      <c r="H580" s="16"/>
      <c r="I580" s="16"/>
      <c r="J580" s="16"/>
      <c r="K580" s="16"/>
      <c r="L580" s="16"/>
      <c r="M580" s="16"/>
      <c r="N580" s="16"/>
    </row>
    <row r="581" spans="3:14">
      <c r="C581" s="16"/>
      <c r="D581" s="16"/>
      <c r="E581" s="16"/>
      <c r="F581" s="16"/>
      <c r="G581" s="16"/>
      <c r="H581" s="16"/>
      <c r="I581" s="16"/>
      <c r="J581" s="16"/>
      <c r="K581" s="16"/>
      <c r="L581" s="16"/>
      <c r="M581" s="16"/>
      <c r="N581" s="16"/>
    </row>
    <row r="582" spans="3:14">
      <c r="C582" s="16"/>
      <c r="D582" s="16"/>
      <c r="E582" s="16"/>
      <c r="F582" s="16"/>
      <c r="G582" s="16"/>
      <c r="H582" s="16"/>
      <c r="I582" s="16"/>
      <c r="J582" s="16"/>
      <c r="K582" s="16"/>
      <c r="L582" s="16"/>
      <c r="M582" s="16"/>
      <c r="N582" s="16"/>
    </row>
    <row r="583" spans="3:14">
      <c r="C583" s="16"/>
      <c r="D583" s="16"/>
      <c r="E583" s="16"/>
      <c r="F583" s="16"/>
      <c r="G583" s="16"/>
      <c r="H583" s="16"/>
      <c r="I583" s="16"/>
      <c r="J583" s="16"/>
      <c r="K583" s="16"/>
      <c r="L583" s="16"/>
      <c r="M583" s="16"/>
      <c r="N583" s="16"/>
    </row>
    <row r="584" spans="3:14">
      <c r="C584" s="16"/>
      <c r="D584" s="16"/>
      <c r="E584" s="16"/>
      <c r="F584" s="16"/>
      <c r="G584" s="16"/>
      <c r="H584" s="16"/>
      <c r="I584" s="16"/>
      <c r="J584" s="16"/>
      <c r="K584" s="16"/>
      <c r="L584" s="16"/>
      <c r="M584" s="16"/>
      <c r="N584" s="16"/>
    </row>
    <row r="585" spans="3:14">
      <c r="C585" s="16"/>
      <c r="D585" s="16"/>
      <c r="E585" s="16"/>
      <c r="F585" s="16"/>
      <c r="G585" s="16"/>
      <c r="H585" s="16"/>
      <c r="I585" s="16"/>
      <c r="J585" s="16"/>
      <c r="K585" s="16"/>
      <c r="L585" s="16"/>
      <c r="M585" s="16"/>
      <c r="N585" s="16"/>
    </row>
    <row r="586" spans="3:14">
      <c r="C586" s="16"/>
      <c r="D586" s="16"/>
      <c r="E586" s="16"/>
      <c r="F586" s="16"/>
      <c r="G586" s="16"/>
      <c r="H586" s="16"/>
      <c r="I586" s="16"/>
      <c r="J586" s="16"/>
      <c r="K586" s="16"/>
      <c r="L586" s="16"/>
      <c r="M586" s="16"/>
      <c r="N586" s="16"/>
    </row>
    <row r="587" spans="3:14">
      <c r="C587" s="16"/>
      <c r="D587" s="16"/>
      <c r="E587" s="16"/>
      <c r="F587" s="16"/>
      <c r="G587" s="16"/>
      <c r="H587" s="16"/>
      <c r="I587" s="16"/>
      <c r="J587" s="16"/>
      <c r="K587" s="16"/>
      <c r="L587" s="16"/>
      <c r="M587" s="16"/>
      <c r="N587" s="16"/>
    </row>
    <row r="588" spans="3:14">
      <c r="C588" s="16"/>
      <c r="D588" s="16"/>
      <c r="E588" s="16"/>
      <c r="F588" s="16"/>
      <c r="G588" s="16"/>
      <c r="H588" s="16"/>
      <c r="I588" s="16"/>
      <c r="J588" s="16"/>
      <c r="K588" s="16"/>
      <c r="L588" s="16"/>
      <c r="M588" s="16"/>
      <c r="N588" s="16"/>
    </row>
    <row r="589" spans="3:14">
      <c r="C589" s="16"/>
      <c r="D589" s="16"/>
      <c r="E589" s="16"/>
      <c r="F589" s="16"/>
      <c r="G589" s="16"/>
      <c r="H589" s="16"/>
      <c r="I589" s="16"/>
      <c r="J589" s="16"/>
      <c r="K589" s="16"/>
      <c r="L589" s="16"/>
      <c r="M589" s="16"/>
      <c r="N589" s="16"/>
    </row>
    <row r="590" spans="3:14">
      <c r="C590" s="16"/>
      <c r="D590" s="16"/>
      <c r="E590" s="16"/>
      <c r="F590" s="16"/>
      <c r="G590" s="16"/>
      <c r="H590" s="16"/>
      <c r="I590" s="16"/>
      <c r="J590" s="16"/>
      <c r="K590" s="16"/>
      <c r="L590" s="16"/>
      <c r="M590" s="16"/>
      <c r="N590" s="16"/>
    </row>
    <row r="591" spans="3:14">
      <c r="C591" s="16"/>
      <c r="D591" s="16"/>
      <c r="E591" s="16"/>
      <c r="F591" s="16"/>
      <c r="G591" s="16"/>
      <c r="H591" s="16"/>
      <c r="I591" s="16"/>
      <c r="J591" s="16"/>
      <c r="K591" s="16"/>
      <c r="L591" s="16"/>
      <c r="M591" s="16"/>
      <c r="N591" s="16"/>
    </row>
    <row r="592" spans="3:14">
      <c r="C592" s="16"/>
      <c r="D592" s="16"/>
      <c r="E592" s="16"/>
      <c r="F592" s="16"/>
      <c r="G592" s="16"/>
      <c r="H592" s="16"/>
      <c r="I592" s="16"/>
      <c r="J592" s="16"/>
      <c r="K592" s="16"/>
      <c r="L592" s="16"/>
      <c r="M592" s="16"/>
      <c r="N592" s="16"/>
    </row>
    <row r="593" spans="3:14">
      <c r="C593" s="16"/>
      <c r="D593" s="16"/>
      <c r="E593" s="16"/>
      <c r="F593" s="16"/>
      <c r="G593" s="16"/>
      <c r="H593" s="16"/>
      <c r="I593" s="16"/>
      <c r="J593" s="16"/>
      <c r="K593" s="16"/>
      <c r="L593" s="16"/>
      <c r="M593" s="16"/>
      <c r="N593" s="16"/>
    </row>
    <row r="594" spans="3:14">
      <c r="C594" s="16"/>
      <c r="D594" s="16"/>
      <c r="E594" s="16"/>
      <c r="F594" s="16"/>
      <c r="G594" s="16"/>
      <c r="H594" s="16"/>
      <c r="I594" s="16"/>
      <c r="J594" s="16"/>
      <c r="K594" s="16"/>
      <c r="L594" s="16"/>
      <c r="M594" s="16"/>
      <c r="N594" s="16"/>
    </row>
    <row r="595" spans="3:14">
      <c r="C595" s="16"/>
      <c r="D595" s="16"/>
      <c r="E595" s="16"/>
      <c r="F595" s="16"/>
      <c r="G595" s="16"/>
      <c r="H595" s="16"/>
      <c r="I595" s="16"/>
      <c r="J595" s="16"/>
      <c r="K595" s="16"/>
      <c r="L595" s="16"/>
      <c r="M595" s="16"/>
      <c r="N595" s="16"/>
    </row>
    <row r="596" spans="3:14">
      <c r="C596" s="16"/>
      <c r="D596" s="16"/>
      <c r="E596" s="16"/>
      <c r="F596" s="16"/>
      <c r="G596" s="16"/>
      <c r="H596" s="16"/>
      <c r="I596" s="16"/>
      <c r="J596" s="16"/>
      <c r="K596" s="16"/>
      <c r="L596" s="16"/>
      <c r="M596" s="16"/>
      <c r="N596" s="16"/>
    </row>
    <row r="597" spans="3:14">
      <c r="C597" s="16"/>
      <c r="D597" s="16"/>
      <c r="E597" s="16"/>
      <c r="F597" s="16"/>
      <c r="G597" s="16"/>
      <c r="H597" s="16"/>
      <c r="I597" s="16"/>
      <c r="J597" s="16"/>
      <c r="K597" s="16"/>
      <c r="L597" s="16"/>
      <c r="M597" s="16"/>
      <c r="N597" s="16"/>
    </row>
    <row r="598" spans="3:14">
      <c r="C598" s="16"/>
      <c r="D598" s="16"/>
      <c r="E598" s="16"/>
      <c r="F598" s="16"/>
      <c r="G598" s="16"/>
      <c r="H598" s="16"/>
      <c r="I598" s="16"/>
      <c r="J598" s="16"/>
      <c r="K598" s="16"/>
      <c r="L598" s="16"/>
      <c r="M598" s="16"/>
      <c r="N598" s="16"/>
    </row>
    <row r="599" spans="3:14">
      <c r="C599" s="16"/>
      <c r="D599" s="16"/>
      <c r="E599" s="16"/>
      <c r="F599" s="16"/>
      <c r="G599" s="16"/>
      <c r="H599" s="16"/>
      <c r="I599" s="16"/>
      <c r="J599" s="16"/>
      <c r="K599" s="16"/>
      <c r="L599" s="16"/>
      <c r="M599" s="16"/>
      <c r="N599" s="16"/>
    </row>
    <row r="600" spans="3:14">
      <c r="C600" s="16"/>
      <c r="D600" s="16"/>
      <c r="E600" s="16"/>
      <c r="F600" s="16"/>
      <c r="G600" s="16"/>
      <c r="H600" s="16"/>
      <c r="I600" s="16"/>
      <c r="J600" s="16"/>
      <c r="K600" s="16"/>
      <c r="L600" s="16"/>
      <c r="M600" s="16"/>
      <c r="N600" s="16"/>
    </row>
    <row r="601" spans="3:14">
      <c r="C601" s="16"/>
      <c r="D601" s="16"/>
      <c r="E601" s="16"/>
      <c r="F601" s="16"/>
      <c r="G601" s="16"/>
      <c r="H601" s="16"/>
      <c r="I601" s="16"/>
      <c r="J601" s="16"/>
      <c r="K601" s="16"/>
      <c r="L601" s="16"/>
      <c r="M601" s="16"/>
      <c r="N601" s="16"/>
    </row>
    <row r="602" spans="3:14">
      <c r="C602" s="16"/>
      <c r="D602" s="16"/>
      <c r="E602" s="16"/>
      <c r="F602" s="16"/>
      <c r="G602" s="16"/>
      <c r="H602" s="16"/>
      <c r="I602" s="16"/>
      <c r="J602" s="16"/>
      <c r="K602" s="16"/>
      <c r="L602" s="16"/>
      <c r="M602" s="16"/>
      <c r="N602" s="16"/>
    </row>
    <row r="603" spans="3:14">
      <c r="C603" s="16"/>
      <c r="D603" s="16"/>
      <c r="E603" s="16"/>
      <c r="F603" s="16"/>
      <c r="G603" s="16"/>
      <c r="H603" s="16"/>
      <c r="I603" s="16"/>
      <c r="J603" s="16"/>
      <c r="K603" s="16"/>
      <c r="L603" s="16"/>
      <c r="M603" s="16"/>
      <c r="N603" s="16"/>
    </row>
    <row r="604" spans="3:14">
      <c r="C604" s="16"/>
      <c r="D604" s="16"/>
      <c r="E604" s="16"/>
      <c r="F604" s="16"/>
      <c r="G604" s="16"/>
      <c r="H604" s="16"/>
      <c r="I604" s="16"/>
      <c r="J604" s="16"/>
      <c r="K604" s="16"/>
      <c r="L604" s="16"/>
      <c r="M604" s="16"/>
      <c r="N604" s="16"/>
    </row>
    <row r="605" spans="3:14">
      <c r="C605" s="16"/>
      <c r="D605" s="16"/>
      <c r="E605" s="16"/>
      <c r="F605" s="16"/>
      <c r="G605" s="16"/>
      <c r="H605" s="16"/>
      <c r="I605" s="16"/>
      <c r="J605" s="16"/>
      <c r="K605" s="16"/>
      <c r="L605" s="16"/>
      <c r="M605" s="16"/>
      <c r="N605" s="16"/>
    </row>
    <row r="606" spans="3:14">
      <c r="C606" s="16"/>
      <c r="D606" s="16"/>
      <c r="E606" s="16"/>
      <c r="F606" s="16"/>
      <c r="G606" s="16"/>
      <c r="H606" s="16"/>
      <c r="I606" s="16"/>
      <c r="J606" s="16"/>
      <c r="K606" s="16"/>
      <c r="L606" s="16"/>
      <c r="M606" s="16"/>
      <c r="N606" s="16"/>
    </row>
    <row r="607" spans="3:14">
      <c r="C607" s="16"/>
      <c r="D607" s="16"/>
      <c r="E607" s="16"/>
      <c r="F607" s="16"/>
      <c r="G607" s="16"/>
      <c r="H607" s="16"/>
      <c r="I607" s="16"/>
      <c r="J607" s="16"/>
      <c r="K607" s="16"/>
      <c r="L607" s="16"/>
      <c r="M607" s="16"/>
      <c r="N607" s="16"/>
    </row>
    <row r="608" spans="3:14">
      <c r="C608" s="16"/>
      <c r="D608" s="16"/>
      <c r="E608" s="16"/>
      <c r="F608" s="16"/>
      <c r="G608" s="16"/>
      <c r="H608" s="16"/>
      <c r="I608" s="16"/>
      <c r="J608" s="16"/>
      <c r="K608" s="16"/>
      <c r="L608" s="16"/>
      <c r="M608" s="16"/>
      <c r="N608" s="16"/>
    </row>
    <row r="609" spans="3:14">
      <c r="C609" s="16"/>
      <c r="D609" s="16"/>
      <c r="E609" s="16"/>
      <c r="F609" s="16"/>
      <c r="G609" s="16"/>
      <c r="H609" s="16"/>
      <c r="I609" s="16"/>
      <c r="J609" s="16"/>
      <c r="K609" s="16"/>
      <c r="L609" s="16"/>
      <c r="M609" s="16"/>
      <c r="N609" s="16"/>
    </row>
    <row r="610" spans="3:14">
      <c r="C610" s="16"/>
      <c r="D610" s="16"/>
      <c r="E610" s="16"/>
      <c r="F610" s="16"/>
      <c r="G610" s="16"/>
      <c r="H610" s="16"/>
      <c r="I610" s="16"/>
      <c r="J610" s="16"/>
      <c r="K610" s="16"/>
      <c r="L610" s="16"/>
      <c r="M610" s="16"/>
      <c r="N610" s="16"/>
    </row>
    <row r="611" spans="3:14">
      <c r="C611" s="16"/>
      <c r="D611" s="16"/>
      <c r="E611" s="16"/>
      <c r="F611" s="16"/>
      <c r="G611" s="16"/>
      <c r="H611" s="16"/>
      <c r="I611" s="16"/>
      <c r="J611" s="16"/>
      <c r="K611" s="16"/>
      <c r="L611" s="16"/>
      <c r="M611" s="16"/>
      <c r="N611" s="16"/>
    </row>
    <row r="612" spans="3:14">
      <c r="C612" s="16"/>
      <c r="D612" s="16"/>
      <c r="E612" s="16"/>
      <c r="F612" s="16"/>
      <c r="G612" s="16"/>
      <c r="H612" s="16"/>
      <c r="I612" s="16"/>
      <c r="J612" s="16"/>
      <c r="K612" s="16"/>
      <c r="L612" s="16"/>
      <c r="M612" s="16"/>
      <c r="N612" s="16"/>
    </row>
    <row r="613" spans="3:14">
      <c r="C613" s="16"/>
      <c r="D613" s="16"/>
      <c r="E613" s="16"/>
      <c r="F613" s="16"/>
      <c r="G613" s="16"/>
      <c r="H613" s="16"/>
      <c r="I613" s="16"/>
      <c r="J613" s="16"/>
      <c r="K613" s="16"/>
      <c r="L613" s="16"/>
      <c r="M613" s="16"/>
      <c r="N613" s="16"/>
    </row>
    <row r="614" spans="3:14">
      <c r="C614" s="16"/>
      <c r="D614" s="16"/>
      <c r="E614" s="16"/>
      <c r="F614" s="16"/>
      <c r="G614" s="16"/>
      <c r="H614" s="16"/>
      <c r="I614" s="16"/>
      <c r="J614" s="16"/>
      <c r="K614" s="16"/>
      <c r="L614" s="16"/>
      <c r="M614" s="16"/>
      <c r="N614" s="16"/>
    </row>
    <row r="615" spans="3:14">
      <c r="C615" s="16"/>
      <c r="D615" s="16"/>
      <c r="E615" s="16"/>
      <c r="F615" s="16"/>
      <c r="G615" s="16"/>
      <c r="H615" s="16"/>
      <c r="I615" s="16"/>
      <c r="J615" s="16"/>
      <c r="K615" s="16"/>
      <c r="L615" s="16"/>
      <c r="M615" s="16"/>
      <c r="N615" s="16"/>
    </row>
    <row r="616" spans="3:14">
      <c r="C616" s="16"/>
      <c r="D616" s="16"/>
      <c r="E616" s="16"/>
      <c r="F616" s="16"/>
      <c r="G616" s="16"/>
      <c r="H616" s="16"/>
      <c r="I616" s="16"/>
      <c r="J616" s="16"/>
      <c r="K616" s="16"/>
      <c r="L616" s="16"/>
      <c r="M616" s="16"/>
      <c r="N616" s="16"/>
    </row>
    <row r="617" spans="3:14">
      <c r="C617" s="16"/>
      <c r="D617" s="16"/>
      <c r="E617" s="16"/>
      <c r="F617" s="16"/>
      <c r="G617" s="16"/>
      <c r="H617" s="16"/>
      <c r="I617" s="16"/>
      <c r="J617" s="16"/>
      <c r="K617" s="16"/>
      <c r="L617" s="16"/>
      <c r="M617" s="16"/>
      <c r="N617" s="16"/>
    </row>
    <row r="618" spans="3:14">
      <c r="C618" s="16"/>
      <c r="D618" s="16"/>
      <c r="E618" s="16"/>
      <c r="F618" s="16"/>
      <c r="G618" s="16"/>
      <c r="H618" s="16"/>
      <c r="I618" s="16"/>
      <c r="J618" s="16"/>
      <c r="K618" s="16"/>
      <c r="L618" s="16"/>
      <c r="M618" s="16"/>
      <c r="N618" s="16"/>
    </row>
    <row r="619" spans="3:14">
      <c r="C619" s="16"/>
      <c r="D619" s="16"/>
      <c r="E619" s="16"/>
      <c r="F619" s="16"/>
      <c r="G619" s="16"/>
      <c r="H619" s="16"/>
      <c r="I619" s="16"/>
      <c r="J619" s="16"/>
      <c r="K619" s="16"/>
      <c r="L619" s="16"/>
      <c r="M619" s="16"/>
      <c r="N619" s="16"/>
    </row>
    <row r="620" spans="3:14">
      <c r="C620" s="16"/>
      <c r="D620" s="16"/>
      <c r="E620" s="16"/>
      <c r="F620" s="16"/>
      <c r="G620" s="16"/>
      <c r="H620" s="16"/>
      <c r="I620" s="16"/>
      <c r="J620" s="16"/>
      <c r="K620" s="16"/>
      <c r="L620" s="16"/>
      <c r="M620" s="16"/>
      <c r="N620" s="16"/>
    </row>
    <row r="621" spans="3:14">
      <c r="C621" s="16"/>
      <c r="D621" s="16"/>
      <c r="E621" s="16"/>
      <c r="F621" s="16"/>
      <c r="G621" s="16"/>
      <c r="H621" s="16"/>
      <c r="I621" s="16"/>
      <c r="J621" s="16"/>
      <c r="K621" s="16"/>
      <c r="L621" s="16"/>
      <c r="M621" s="16"/>
      <c r="N621" s="16"/>
    </row>
    <row r="622" spans="3:14">
      <c r="C622" s="16"/>
      <c r="D622" s="16"/>
      <c r="E622" s="16"/>
      <c r="F622" s="16"/>
      <c r="G622" s="16"/>
      <c r="H622" s="16"/>
      <c r="I622" s="16"/>
      <c r="J622" s="16"/>
      <c r="K622" s="16"/>
      <c r="L622" s="16"/>
      <c r="M622" s="16"/>
      <c r="N622" s="16"/>
    </row>
    <row r="623" spans="3:14">
      <c r="C623" s="16"/>
      <c r="D623" s="16"/>
      <c r="E623" s="16"/>
      <c r="F623" s="16"/>
      <c r="G623" s="16"/>
      <c r="H623" s="16"/>
      <c r="I623" s="16"/>
      <c r="J623" s="16"/>
      <c r="K623" s="16"/>
      <c r="L623" s="16"/>
      <c r="M623" s="16"/>
      <c r="N623" s="16"/>
    </row>
    <row r="624" spans="3:14">
      <c r="C624" s="16"/>
      <c r="D624" s="16"/>
      <c r="E624" s="16"/>
      <c r="F624" s="16"/>
      <c r="G624" s="16"/>
      <c r="H624" s="16"/>
      <c r="I624" s="16"/>
      <c r="J624" s="16"/>
      <c r="K624" s="16"/>
      <c r="L624" s="16"/>
      <c r="M624" s="16"/>
      <c r="N624" s="16"/>
    </row>
    <row r="625" spans="3:14">
      <c r="C625" s="16"/>
      <c r="D625" s="16"/>
      <c r="E625" s="16"/>
      <c r="F625" s="16"/>
      <c r="G625" s="16"/>
      <c r="H625" s="16"/>
      <c r="I625" s="16"/>
      <c r="J625" s="16"/>
      <c r="K625" s="16"/>
      <c r="L625" s="16"/>
      <c r="M625" s="16"/>
      <c r="N625" s="16"/>
    </row>
    <row r="626" spans="3:14">
      <c r="C626" s="16"/>
      <c r="D626" s="16"/>
      <c r="E626" s="16"/>
      <c r="F626" s="16"/>
      <c r="G626" s="16"/>
      <c r="H626" s="16"/>
      <c r="I626" s="16"/>
      <c r="J626" s="16"/>
      <c r="K626" s="16"/>
      <c r="L626" s="16"/>
      <c r="M626" s="16"/>
      <c r="N626" s="16"/>
    </row>
    <row r="627" spans="3:14">
      <c r="C627" s="16"/>
      <c r="D627" s="16"/>
      <c r="E627" s="16"/>
      <c r="F627" s="16"/>
      <c r="G627" s="16"/>
      <c r="H627" s="16"/>
      <c r="I627" s="16"/>
      <c r="J627" s="16"/>
      <c r="K627" s="16"/>
      <c r="L627" s="16"/>
      <c r="M627" s="16"/>
      <c r="N627" s="16"/>
    </row>
    <row r="628" spans="3:14">
      <c r="C628" s="16"/>
      <c r="D628" s="16"/>
      <c r="E628" s="16"/>
      <c r="F628" s="16"/>
      <c r="G628" s="16"/>
      <c r="H628" s="16"/>
      <c r="I628" s="16"/>
      <c r="J628" s="16"/>
      <c r="K628" s="16"/>
      <c r="L628" s="16"/>
      <c r="M628" s="16"/>
      <c r="N628" s="16"/>
    </row>
    <row r="629" spans="3:14">
      <c r="C629" s="16"/>
      <c r="D629" s="16"/>
      <c r="E629" s="16"/>
      <c r="F629" s="16"/>
      <c r="G629" s="16"/>
      <c r="H629" s="16"/>
      <c r="I629" s="16"/>
      <c r="J629" s="16"/>
      <c r="K629" s="16"/>
      <c r="L629" s="16"/>
      <c r="M629" s="16"/>
      <c r="N629" s="16"/>
    </row>
    <row r="630" spans="3:14">
      <c r="C630" s="16"/>
      <c r="D630" s="16"/>
      <c r="E630" s="16"/>
      <c r="F630" s="16"/>
      <c r="G630" s="16"/>
      <c r="H630" s="16"/>
      <c r="I630" s="16"/>
      <c r="J630" s="16"/>
      <c r="K630" s="16"/>
      <c r="L630" s="16"/>
      <c r="M630" s="16"/>
      <c r="N630" s="16"/>
    </row>
    <row r="631" spans="3:14">
      <c r="C631" s="16"/>
      <c r="D631" s="16"/>
      <c r="E631" s="16"/>
      <c r="F631" s="16"/>
      <c r="G631" s="16"/>
      <c r="H631" s="16"/>
      <c r="I631" s="16"/>
      <c r="J631" s="16"/>
      <c r="K631" s="16"/>
      <c r="L631" s="16"/>
      <c r="M631" s="16"/>
      <c r="N631" s="16"/>
    </row>
    <row r="632" spans="3:14">
      <c r="C632" s="16"/>
      <c r="D632" s="16"/>
      <c r="E632" s="16"/>
      <c r="F632" s="16"/>
      <c r="G632" s="16"/>
      <c r="H632" s="16"/>
      <c r="I632" s="16"/>
      <c r="J632" s="16"/>
      <c r="K632" s="16"/>
      <c r="L632" s="16"/>
      <c r="M632" s="16"/>
      <c r="N632" s="16"/>
    </row>
    <row r="633" spans="3:14">
      <c r="C633" s="16"/>
      <c r="D633" s="16"/>
      <c r="E633" s="16"/>
      <c r="F633" s="16"/>
      <c r="G633" s="16"/>
      <c r="H633" s="16"/>
      <c r="I633" s="16"/>
      <c r="J633" s="16"/>
      <c r="K633" s="16"/>
      <c r="L633" s="16"/>
      <c r="M633" s="16"/>
      <c r="N633" s="16"/>
    </row>
    <row r="634" spans="3:14">
      <c r="C634" s="16"/>
      <c r="D634" s="16"/>
      <c r="E634" s="16"/>
      <c r="F634" s="16"/>
      <c r="G634" s="16"/>
      <c r="H634" s="16"/>
      <c r="I634" s="16"/>
      <c r="J634" s="16"/>
      <c r="K634" s="16"/>
      <c r="L634" s="16"/>
      <c r="M634" s="16"/>
      <c r="N634" s="16"/>
    </row>
    <row r="635" spans="3:14">
      <c r="C635" s="16"/>
      <c r="D635" s="16"/>
      <c r="E635" s="16"/>
      <c r="F635" s="16"/>
      <c r="G635" s="16"/>
      <c r="H635" s="16"/>
      <c r="I635" s="16"/>
      <c r="J635" s="16"/>
      <c r="K635" s="16"/>
      <c r="L635" s="16"/>
      <c r="M635" s="16"/>
      <c r="N635" s="16"/>
    </row>
    <row r="636" spans="3:14">
      <c r="C636" s="16"/>
      <c r="D636" s="16"/>
      <c r="E636" s="16"/>
      <c r="F636" s="16"/>
      <c r="G636" s="16"/>
      <c r="H636" s="16"/>
      <c r="I636" s="16"/>
      <c r="J636" s="16"/>
      <c r="K636" s="16"/>
      <c r="L636" s="16"/>
      <c r="M636" s="16"/>
      <c r="N636" s="16"/>
    </row>
    <row r="637" spans="3:14">
      <c r="C637" s="16"/>
      <c r="D637" s="16"/>
      <c r="E637" s="16"/>
      <c r="F637" s="16"/>
      <c r="G637" s="16"/>
      <c r="H637" s="16"/>
      <c r="I637" s="16"/>
      <c r="J637" s="16"/>
      <c r="K637" s="16"/>
      <c r="L637" s="16"/>
      <c r="M637" s="16"/>
      <c r="N637" s="16"/>
    </row>
    <row r="638" spans="3:14">
      <c r="C638" s="16"/>
      <c r="D638" s="16"/>
      <c r="E638" s="16"/>
      <c r="F638" s="16"/>
      <c r="G638" s="16"/>
      <c r="H638" s="16"/>
      <c r="I638" s="16"/>
      <c r="J638" s="16"/>
      <c r="K638" s="16"/>
      <c r="L638" s="16"/>
      <c r="M638" s="16"/>
      <c r="N638" s="16"/>
    </row>
    <row r="639" spans="3:14">
      <c r="C639" s="16"/>
      <c r="D639" s="16"/>
      <c r="E639" s="16"/>
      <c r="F639" s="16"/>
      <c r="G639" s="16"/>
      <c r="H639" s="16"/>
      <c r="I639" s="16"/>
      <c r="J639" s="16"/>
      <c r="K639" s="16"/>
      <c r="L639" s="16"/>
      <c r="M639" s="16"/>
      <c r="N639" s="16"/>
    </row>
    <row r="640" spans="3:14">
      <c r="C640" s="16"/>
      <c r="D640" s="16"/>
      <c r="E640" s="16"/>
      <c r="F640" s="16"/>
      <c r="G640" s="16"/>
      <c r="H640" s="16"/>
      <c r="I640" s="16"/>
      <c r="J640" s="16"/>
      <c r="K640" s="16"/>
      <c r="L640" s="16"/>
      <c r="M640" s="16"/>
      <c r="N640" s="16"/>
    </row>
    <row r="641" spans="3:14">
      <c r="C641" s="16"/>
      <c r="D641" s="16"/>
      <c r="E641" s="16"/>
      <c r="F641" s="16"/>
      <c r="G641" s="16"/>
      <c r="H641" s="16"/>
      <c r="I641" s="16"/>
      <c r="J641" s="16"/>
      <c r="K641" s="16"/>
      <c r="L641" s="16"/>
      <c r="M641" s="16"/>
      <c r="N641" s="16"/>
    </row>
    <row r="642" spans="3:14">
      <c r="C642" s="16"/>
      <c r="D642" s="16"/>
      <c r="E642" s="16"/>
      <c r="F642" s="16"/>
      <c r="G642" s="16"/>
      <c r="H642" s="16"/>
      <c r="I642" s="16"/>
      <c r="J642" s="16"/>
      <c r="K642" s="16"/>
      <c r="L642" s="16"/>
      <c r="M642" s="16"/>
      <c r="N642" s="16"/>
    </row>
    <row r="643" spans="3:14">
      <c r="C643" s="16"/>
      <c r="D643" s="16"/>
      <c r="E643" s="16"/>
      <c r="F643" s="16"/>
      <c r="G643" s="16"/>
      <c r="H643" s="16"/>
      <c r="I643" s="16"/>
      <c r="J643" s="16"/>
      <c r="K643" s="16"/>
      <c r="L643" s="16"/>
      <c r="M643" s="16"/>
      <c r="N643" s="16"/>
    </row>
    <row r="644" spans="3:14">
      <c r="C644" s="16"/>
      <c r="D644" s="16"/>
      <c r="E644" s="16"/>
      <c r="F644" s="16"/>
      <c r="G644" s="16"/>
      <c r="H644" s="16"/>
      <c r="I644" s="16"/>
      <c r="J644" s="16"/>
      <c r="K644" s="16"/>
      <c r="L644" s="16"/>
      <c r="M644" s="16"/>
      <c r="N644" s="16"/>
    </row>
    <row r="645" spans="3:14">
      <c r="C645" s="16"/>
      <c r="D645" s="16"/>
      <c r="E645" s="16"/>
      <c r="F645" s="16"/>
      <c r="G645" s="16"/>
      <c r="H645" s="16"/>
      <c r="I645" s="16"/>
      <c r="J645" s="16"/>
      <c r="K645" s="16"/>
      <c r="L645" s="16"/>
      <c r="M645" s="16"/>
      <c r="N645" s="16"/>
    </row>
    <row r="646" spans="3:14">
      <c r="C646" s="16"/>
      <c r="D646" s="16"/>
      <c r="E646" s="16"/>
      <c r="F646" s="16"/>
      <c r="G646" s="16"/>
      <c r="H646" s="16"/>
      <c r="I646" s="16"/>
      <c r="J646" s="16"/>
      <c r="K646" s="16"/>
      <c r="L646" s="16"/>
      <c r="M646" s="16"/>
      <c r="N646" s="16"/>
    </row>
    <row r="647" spans="3:14">
      <c r="C647" s="16"/>
      <c r="D647" s="16"/>
      <c r="E647" s="16"/>
      <c r="F647" s="16"/>
      <c r="G647" s="16"/>
      <c r="H647" s="16"/>
      <c r="I647" s="16"/>
      <c r="J647" s="16"/>
      <c r="K647" s="16"/>
      <c r="L647" s="16"/>
      <c r="M647" s="16"/>
      <c r="N647" s="16"/>
    </row>
    <row r="648" spans="3:14">
      <c r="C648" s="16"/>
      <c r="D648" s="16"/>
      <c r="E648" s="16"/>
      <c r="F648" s="16"/>
      <c r="G648" s="16"/>
      <c r="H648" s="16"/>
      <c r="I648" s="16"/>
      <c r="J648" s="16"/>
      <c r="K648" s="16"/>
      <c r="L648" s="16"/>
      <c r="M648" s="16"/>
      <c r="N648" s="16"/>
    </row>
    <row r="649" spans="3:14">
      <c r="C649" s="16"/>
      <c r="D649" s="16"/>
      <c r="E649" s="16"/>
      <c r="F649" s="16"/>
      <c r="G649" s="16"/>
      <c r="H649" s="16"/>
      <c r="I649" s="16"/>
      <c r="J649" s="16"/>
      <c r="K649" s="16"/>
      <c r="L649" s="16"/>
      <c r="M649" s="16"/>
      <c r="N649" s="16"/>
    </row>
    <row r="650" spans="3:14">
      <c r="C650" s="16"/>
      <c r="D650" s="16"/>
      <c r="E650" s="16"/>
      <c r="F650" s="16"/>
      <c r="G650" s="16"/>
      <c r="H650" s="16"/>
      <c r="I650" s="16"/>
      <c r="J650" s="16"/>
      <c r="K650" s="16"/>
      <c r="L650" s="16"/>
      <c r="M650" s="16"/>
      <c r="N650" s="16"/>
    </row>
    <row r="651" spans="3:14">
      <c r="C651" s="16"/>
      <c r="D651" s="16"/>
      <c r="E651" s="16"/>
      <c r="F651" s="16"/>
      <c r="G651" s="16"/>
      <c r="H651" s="16"/>
      <c r="I651" s="16"/>
      <c r="J651" s="16"/>
      <c r="K651" s="16"/>
      <c r="L651" s="16"/>
      <c r="M651" s="16"/>
      <c r="N651" s="16"/>
    </row>
    <row r="652" spans="3:14">
      <c r="C652" s="16"/>
      <c r="D652" s="16"/>
      <c r="E652" s="16"/>
      <c r="F652" s="16"/>
      <c r="G652" s="16"/>
      <c r="H652" s="16"/>
      <c r="I652" s="16"/>
      <c r="J652" s="16"/>
      <c r="K652" s="16"/>
      <c r="L652" s="16"/>
      <c r="M652" s="16"/>
      <c r="N652" s="16"/>
    </row>
    <row r="653" spans="3:14">
      <c r="C653" s="16"/>
      <c r="D653" s="16"/>
      <c r="E653" s="16"/>
      <c r="F653" s="16"/>
      <c r="G653" s="16"/>
      <c r="H653" s="16"/>
      <c r="I653" s="16"/>
      <c r="J653" s="16"/>
      <c r="K653" s="16"/>
      <c r="L653" s="16"/>
      <c r="M653" s="16"/>
      <c r="N653" s="16"/>
    </row>
    <row r="654" spans="3:14">
      <c r="C654" s="16"/>
      <c r="D654" s="16"/>
      <c r="E654" s="16"/>
      <c r="F654" s="16"/>
      <c r="G654" s="16"/>
      <c r="H654" s="16"/>
      <c r="I654" s="16"/>
      <c r="J654" s="16"/>
      <c r="K654" s="16"/>
      <c r="L654" s="16"/>
      <c r="M654" s="16"/>
      <c r="N654" s="16"/>
    </row>
    <row r="655" spans="3:14">
      <c r="C655" s="16"/>
      <c r="D655" s="16"/>
      <c r="E655" s="16"/>
      <c r="F655" s="16"/>
      <c r="G655" s="16"/>
      <c r="H655" s="16"/>
      <c r="I655" s="16"/>
      <c r="J655" s="16"/>
      <c r="K655" s="16"/>
      <c r="L655" s="16"/>
      <c r="M655" s="16"/>
      <c r="N655" s="16"/>
    </row>
    <row r="656" spans="3:14">
      <c r="C656" s="16"/>
      <c r="D656" s="16"/>
      <c r="E656" s="16"/>
      <c r="F656" s="16"/>
      <c r="G656" s="16"/>
      <c r="H656" s="16"/>
      <c r="I656" s="16"/>
      <c r="J656" s="16"/>
      <c r="K656" s="16"/>
      <c r="L656" s="16"/>
      <c r="M656" s="16"/>
      <c r="N656" s="16"/>
    </row>
    <row r="657" spans="3:14">
      <c r="C657" s="16"/>
      <c r="D657" s="16"/>
      <c r="E657" s="16"/>
      <c r="F657" s="16"/>
      <c r="G657" s="16"/>
      <c r="H657" s="16"/>
      <c r="I657" s="16"/>
      <c r="J657" s="16"/>
      <c r="K657" s="16"/>
      <c r="L657" s="16"/>
      <c r="M657" s="16"/>
      <c r="N657" s="16"/>
    </row>
    <row r="658" spans="3:14">
      <c r="C658" s="16"/>
      <c r="D658" s="16"/>
      <c r="E658" s="16"/>
      <c r="F658" s="16"/>
      <c r="G658" s="16"/>
      <c r="H658" s="16"/>
      <c r="I658" s="16"/>
      <c r="J658" s="16"/>
      <c r="K658" s="16"/>
      <c r="L658" s="16"/>
      <c r="M658" s="16"/>
      <c r="N658" s="16"/>
    </row>
    <row r="659" spans="3:14">
      <c r="C659" s="16"/>
      <c r="D659" s="16"/>
      <c r="E659" s="16"/>
      <c r="F659" s="16"/>
      <c r="G659" s="16"/>
      <c r="H659" s="16"/>
      <c r="I659" s="16"/>
      <c r="J659" s="16"/>
      <c r="K659" s="16"/>
      <c r="L659" s="16"/>
      <c r="M659" s="16"/>
      <c r="N659" s="16"/>
    </row>
    <row r="660" spans="3:14">
      <c r="C660" s="16"/>
      <c r="D660" s="16"/>
      <c r="E660" s="16"/>
      <c r="F660" s="16"/>
      <c r="G660" s="16"/>
      <c r="H660" s="16"/>
      <c r="I660" s="16"/>
      <c r="J660" s="16"/>
      <c r="K660" s="16"/>
      <c r="L660" s="16"/>
      <c r="M660" s="16"/>
      <c r="N660" s="16"/>
    </row>
    <row r="661" spans="3:14">
      <c r="C661" s="16"/>
      <c r="D661" s="16"/>
      <c r="E661" s="16"/>
      <c r="F661" s="16"/>
      <c r="G661" s="16"/>
      <c r="H661" s="16"/>
      <c r="I661" s="16"/>
      <c r="J661" s="16"/>
      <c r="K661" s="16"/>
      <c r="L661" s="16"/>
      <c r="M661" s="16"/>
      <c r="N661" s="16"/>
    </row>
    <row r="662" spans="3:14">
      <c r="C662" s="16"/>
      <c r="D662" s="16"/>
      <c r="E662" s="16"/>
      <c r="F662" s="16"/>
      <c r="G662" s="16"/>
      <c r="H662" s="16"/>
      <c r="I662" s="16"/>
      <c r="J662" s="16"/>
      <c r="K662" s="16"/>
      <c r="L662" s="16"/>
      <c r="M662" s="16"/>
      <c r="N662" s="16"/>
    </row>
    <row r="663" spans="3:14">
      <c r="C663" s="16"/>
      <c r="D663" s="16"/>
      <c r="E663" s="16"/>
      <c r="F663" s="16"/>
      <c r="G663" s="16"/>
      <c r="H663" s="16"/>
      <c r="I663" s="16"/>
      <c r="J663" s="16"/>
      <c r="K663" s="16"/>
      <c r="L663" s="16"/>
      <c r="M663" s="16"/>
      <c r="N663" s="16"/>
    </row>
    <row r="664" spans="3:14">
      <c r="C664" s="16"/>
      <c r="D664" s="16"/>
      <c r="E664" s="16"/>
      <c r="F664" s="16"/>
      <c r="G664" s="16"/>
      <c r="H664" s="16"/>
      <c r="I664" s="16"/>
      <c r="J664" s="16"/>
      <c r="K664" s="16"/>
      <c r="L664" s="16"/>
      <c r="M664" s="16"/>
      <c r="N664" s="16"/>
    </row>
    <row r="665" spans="3:14">
      <c r="C665" s="16"/>
      <c r="D665" s="16"/>
      <c r="E665" s="16"/>
      <c r="F665" s="16"/>
      <c r="G665" s="16"/>
      <c r="H665" s="16"/>
      <c r="I665" s="16"/>
      <c r="J665" s="16"/>
      <c r="K665" s="16"/>
      <c r="L665" s="16"/>
      <c r="M665" s="16"/>
      <c r="N665" s="16"/>
    </row>
    <row r="666" spans="3:14">
      <c r="C666" s="16"/>
      <c r="D666" s="16"/>
      <c r="E666" s="16"/>
      <c r="F666" s="16"/>
      <c r="G666" s="16"/>
      <c r="H666" s="16"/>
      <c r="I666" s="16"/>
      <c r="J666" s="16"/>
      <c r="K666" s="16"/>
      <c r="L666" s="16"/>
      <c r="M666" s="16"/>
      <c r="N666" s="16"/>
    </row>
    <row r="667" spans="3:14">
      <c r="C667" s="16"/>
      <c r="D667" s="16"/>
      <c r="E667" s="16"/>
      <c r="F667" s="16"/>
      <c r="G667" s="16"/>
      <c r="H667" s="16"/>
      <c r="I667" s="16"/>
      <c r="J667" s="16"/>
      <c r="K667" s="16"/>
      <c r="L667" s="16"/>
      <c r="M667" s="16"/>
      <c r="N667" s="16"/>
    </row>
    <row r="668" spans="3:14">
      <c r="C668" s="16"/>
      <c r="D668" s="16"/>
      <c r="E668" s="16"/>
      <c r="F668" s="16"/>
      <c r="G668" s="16"/>
      <c r="H668" s="16"/>
      <c r="I668" s="16"/>
      <c r="J668" s="16"/>
      <c r="K668" s="16"/>
      <c r="L668" s="16"/>
      <c r="M668" s="16"/>
      <c r="N668" s="16"/>
    </row>
    <row r="669" spans="3:14">
      <c r="C669" s="16"/>
      <c r="D669" s="16"/>
      <c r="E669" s="16"/>
      <c r="F669" s="16"/>
      <c r="G669" s="16"/>
      <c r="H669" s="16"/>
      <c r="I669" s="16"/>
      <c r="J669" s="16"/>
      <c r="K669" s="16"/>
      <c r="L669" s="16"/>
      <c r="M669" s="16"/>
      <c r="N669" s="16"/>
    </row>
    <row r="670" spans="3:14">
      <c r="C670" s="16"/>
      <c r="D670" s="16"/>
      <c r="E670" s="16"/>
      <c r="F670" s="16"/>
      <c r="G670" s="16"/>
      <c r="H670" s="16"/>
      <c r="I670" s="16"/>
      <c r="J670" s="16"/>
      <c r="K670" s="16"/>
      <c r="L670" s="16"/>
      <c r="M670" s="16"/>
      <c r="N670" s="16"/>
    </row>
    <row r="671" spans="3:14">
      <c r="C671" s="16"/>
      <c r="D671" s="16"/>
      <c r="E671" s="16"/>
      <c r="F671" s="16"/>
      <c r="G671" s="16"/>
      <c r="H671" s="16"/>
      <c r="I671" s="16"/>
      <c r="J671" s="16"/>
      <c r="K671" s="16"/>
      <c r="L671" s="16"/>
      <c r="M671" s="16"/>
      <c r="N671" s="16"/>
    </row>
    <row r="672" spans="3:14">
      <c r="C672" s="16"/>
      <c r="D672" s="16"/>
      <c r="E672" s="16"/>
      <c r="F672" s="16"/>
      <c r="G672" s="16"/>
      <c r="H672" s="16"/>
      <c r="I672" s="16"/>
      <c r="J672" s="16"/>
      <c r="K672" s="16"/>
      <c r="L672" s="16"/>
      <c r="M672" s="16"/>
      <c r="N672" s="16"/>
    </row>
    <row r="673" spans="3:14">
      <c r="C673" s="16"/>
      <c r="D673" s="16"/>
      <c r="E673" s="16"/>
      <c r="F673" s="16"/>
      <c r="G673" s="16"/>
      <c r="H673" s="16"/>
      <c r="I673" s="16"/>
      <c r="J673" s="16"/>
      <c r="K673" s="16"/>
      <c r="L673" s="16"/>
      <c r="M673" s="16"/>
      <c r="N673" s="16"/>
    </row>
    <row r="674" spans="3:14">
      <c r="C674" s="16"/>
      <c r="D674" s="16"/>
      <c r="E674" s="16"/>
      <c r="F674" s="16"/>
      <c r="G674" s="16"/>
      <c r="H674" s="16"/>
      <c r="I674" s="16"/>
      <c r="J674" s="16"/>
      <c r="K674" s="16"/>
      <c r="L674" s="16"/>
      <c r="M674" s="16"/>
      <c r="N674" s="16"/>
    </row>
    <row r="675" spans="3:14">
      <c r="C675" s="16"/>
      <c r="D675" s="16"/>
      <c r="E675" s="16"/>
      <c r="F675" s="16"/>
      <c r="G675" s="16"/>
      <c r="H675" s="16"/>
      <c r="I675" s="16"/>
      <c r="J675" s="16"/>
      <c r="K675" s="16"/>
      <c r="L675" s="16"/>
      <c r="M675" s="16"/>
      <c r="N675" s="16"/>
    </row>
    <row r="676" spans="3:14">
      <c r="C676" s="16"/>
      <c r="D676" s="16"/>
      <c r="E676" s="16"/>
      <c r="F676" s="16"/>
      <c r="G676" s="16"/>
      <c r="H676" s="16"/>
      <c r="I676" s="16"/>
      <c r="J676" s="16"/>
      <c r="K676" s="16"/>
      <c r="L676" s="16"/>
      <c r="M676" s="16"/>
      <c r="N676" s="16"/>
    </row>
    <row r="677" spans="3:14">
      <c r="C677" s="16"/>
      <c r="D677" s="16"/>
      <c r="E677" s="16"/>
      <c r="F677" s="16"/>
      <c r="G677" s="16"/>
      <c r="H677" s="16"/>
      <c r="I677" s="16"/>
      <c r="J677" s="16"/>
      <c r="K677" s="16"/>
      <c r="L677" s="16"/>
      <c r="M677" s="16"/>
      <c r="N677" s="16"/>
    </row>
    <row r="678" spans="3:14">
      <c r="C678" s="16"/>
      <c r="D678" s="16"/>
      <c r="E678" s="16"/>
      <c r="F678" s="16"/>
      <c r="G678" s="16"/>
      <c r="H678" s="16"/>
      <c r="I678" s="16"/>
      <c r="J678" s="16"/>
      <c r="K678" s="16"/>
      <c r="L678" s="16"/>
      <c r="M678" s="16"/>
      <c r="N678" s="16"/>
    </row>
    <row r="679" spans="3:14">
      <c r="C679" s="16"/>
      <c r="D679" s="16"/>
      <c r="E679" s="16"/>
      <c r="F679" s="16"/>
      <c r="G679" s="16"/>
      <c r="H679" s="16"/>
      <c r="I679" s="16"/>
      <c r="J679" s="16"/>
      <c r="K679" s="16"/>
      <c r="L679" s="16"/>
      <c r="M679" s="16"/>
      <c r="N679" s="16"/>
    </row>
    <row r="680" spans="3:14">
      <c r="C680" s="16"/>
      <c r="D680" s="16"/>
      <c r="E680" s="16"/>
      <c r="F680" s="16"/>
      <c r="G680" s="16"/>
      <c r="H680" s="16"/>
      <c r="I680" s="16"/>
      <c r="J680" s="16"/>
      <c r="K680" s="16"/>
      <c r="L680" s="16"/>
      <c r="M680" s="16"/>
      <c r="N680" s="16"/>
    </row>
    <row r="681" spans="3:14">
      <c r="C681" s="16"/>
      <c r="D681" s="16"/>
      <c r="E681" s="16"/>
      <c r="F681" s="16"/>
      <c r="G681" s="16"/>
      <c r="H681" s="16"/>
      <c r="I681" s="16"/>
      <c r="J681" s="16"/>
      <c r="K681" s="16"/>
      <c r="L681" s="16"/>
      <c r="M681" s="16"/>
      <c r="N681" s="16"/>
    </row>
    <row r="682" spans="3:14">
      <c r="C682" s="16"/>
      <c r="D682" s="16"/>
      <c r="E682" s="16"/>
      <c r="F682" s="16"/>
      <c r="G682" s="16"/>
      <c r="H682" s="16"/>
      <c r="I682" s="16"/>
      <c r="J682" s="16"/>
      <c r="K682" s="16"/>
      <c r="L682" s="16"/>
      <c r="M682" s="16"/>
      <c r="N682" s="16"/>
    </row>
    <row r="683" spans="3:14">
      <c r="C683" s="16"/>
      <c r="D683" s="16"/>
      <c r="E683" s="16"/>
      <c r="F683" s="16"/>
      <c r="G683" s="16"/>
      <c r="H683" s="16"/>
      <c r="I683" s="16"/>
      <c r="J683" s="16"/>
      <c r="K683" s="16"/>
      <c r="L683" s="16"/>
      <c r="M683" s="16"/>
      <c r="N683" s="16"/>
    </row>
    <row r="684" spans="3:14">
      <c r="C684" s="16"/>
      <c r="D684" s="16"/>
      <c r="E684" s="16"/>
      <c r="F684" s="16"/>
      <c r="G684" s="16"/>
      <c r="H684" s="16"/>
      <c r="I684" s="16"/>
      <c r="J684" s="16"/>
      <c r="K684" s="16"/>
      <c r="L684" s="16"/>
      <c r="M684" s="16"/>
      <c r="N684" s="16"/>
    </row>
    <row r="685" spans="3:14">
      <c r="C685" s="16"/>
      <c r="D685" s="16"/>
      <c r="E685" s="16"/>
      <c r="F685" s="16"/>
      <c r="G685" s="16"/>
      <c r="H685" s="16"/>
      <c r="I685" s="16"/>
      <c r="J685" s="16"/>
      <c r="K685" s="16"/>
      <c r="L685" s="16"/>
      <c r="M685" s="16"/>
      <c r="N685" s="16"/>
    </row>
    <row r="686" spans="3:14">
      <c r="C686" s="16"/>
      <c r="D686" s="16"/>
      <c r="E686" s="16"/>
      <c r="F686" s="16"/>
      <c r="G686" s="16"/>
      <c r="H686" s="16"/>
      <c r="I686" s="16"/>
      <c r="J686" s="16"/>
      <c r="K686" s="16"/>
      <c r="L686" s="16"/>
      <c r="M686" s="16"/>
      <c r="N686" s="16"/>
    </row>
    <row r="687" spans="3:14">
      <c r="C687" s="16"/>
      <c r="D687" s="16"/>
      <c r="E687" s="16"/>
      <c r="F687" s="16"/>
      <c r="G687" s="16"/>
      <c r="H687" s="16"/>
      <c r="I687" s="16"/>
      <c r="J687" s="16"/>
      <c r="K687" s="16"/>
      <c r="L687" s="16"/>
      <c r="M687" s="16"/>
      <c r="N687" s="16"/>
    </row>
    <row r="688" spans="3:14">
      <c r="C688" s="16"/>
      <c r="D688" s="16"/>
      <c r="E688" s="16"/>
      <c r="F688" s="16"/>
      <c r="G688" s="16"/>
      <c r="H688" s="16"/>
      <c r="I688" s="16"/>
      <c r="J688" s="16"/>
      <c r="K688" s="16"/>
      <c r="L688" s="16"/>
      <c r="M688" s="16"/>
      <c r="N688" s="16"/>
    </row>
    <row r="689" spans="3:14">
      <c r="C689" s="16"/>
      <c r="D689" s="16"/>
      <c r="E689" s="16"/>
      <c r="F689" s="16"/>
      <c r="G689" s="16"/>
      <c r="H689" s="16"/>
      <c r="I689" s="16"/>
      <c r="J689" s="16"/>
      <c r="K689" s="16"/>
      <c r="L689" s="16"/>
      <c r="M689" s="16"/>
      <c r="N689" s="16"/>
    </row>
    <row r="690" spans="3:14">
      <c r="C690" s="16"/>
      <c r="D690" s="16"/>
      <c r="E690" s="16"/>
      <c r="F690" s="16"/>
      <c r="G690" s="16"/>
      <c r="H690" s="16"/>
      <c r="I690" s="16"/>
      <c r="J690" s="16"/>
      <c r="K690" s="16"/>
      <c r="L690" s="16"/>
      <c r="M690" s="16"/>
      <c r="N690" s="16"/>
    </row>
    <row r="691" spans="3:14">
      <c r="C691" s="16"/>
      <c r="D691" s="16"/>
      <c r="E691" s="16"/>
      <c r="F691" s="16"/>
      <c r="G691" s="16"/>
      <c r="H691" s="16"/>
      <c r="I691" s="16"/>
      <c r="J691" s="16"/>
      <c r="K691" s="16"/>
      <c r="L691" s="16"/>
      <c r="M691" s="16"/>
      <c r="N691" s="16"/>
    </row>
    <row r="692" spans="3:14">
      <c r="C692" s="16"/>
      <c r="D692" s="16"/>
      <c r="E692" s="16"/>
      <c r="F692" s="16"/>
      <c r="G692" s="16"/>
      <c r="H692" s="16"/>
      <c r="I692" s="16"/>
      <c r="J692" s="16"/>
      <c r="K692" s="16"/>
      <c r="L692" s="16"/>
      <c r="M692" s="16"/>
      <c r="N692" s="16"/>
    </row>
    <row r="693" spans="3:14">
      <c r="C693" s="16"/>
      <c r="D693" s="16"/>
      <c r="E693" s="16"/>
      <c r="F693" s="16"/>
      <c r="G693" s="16"/>
      <c r="H693" s="16"/>
      <c r="I693" s="16"/>
      <c r="J693" s="16"/>
      <c r="K693" s="16"/>
      <c r="L693" s="16"/>
      <c r="M693" s="16"/>
      <c r="N693" s="16"/>
    </row>
    <row r="694" spans="3:14">
      <c r="C694" s="16"/>
      <c r="D694" s="16"/>
      <c r="E694" s="16"/>
      <c r="F694" s="16"/>
      <c r="G694" s="16"/>
      <c r="H694" s="16"/>
      <c r="I694" s="16"/>
      <c r="J694" s="16"/>
      <c r="K694" s="16"/>
      <c r="L694" s="16"/>
      <c r="M694" s="16"/>
      <c r="N694" s="16"/>
    </row>
    <row r="695" spans="3:14">
      <c r="C695" s="16"/>
      <c r="D695" s="16"/>
      <c r="E695" s="16"/>
      <c r="F695" s="16"/>
      <c r="G695" s="16"/>
      <c r="H695" s="16"/>
      <c r="I695" s="16"/>
      <c r="J695" s="16"/>
      <c r="K695" s="16"/>
      <c r="L695" s="16"/>
      <c r="M695" s="16"/>
      <c r="N695" s="16"/>
    </row>
    <row r="696" spans="3:14">
      <c r="C696" s="16"/>
      <c r="D696" s="16"/>
      <c r="E696" s="16"/>
      <c r="F696" s="16"/>
      <c r="G696" s="16"/>
      <c r="H696" s="16"/>
      <c r="I696" s="16"/>
      <c r="J696" s="16"/>
      <c r="K696" s="16"/>
      <c r="L696" s="16"/>
      <c r="M696" s="16"/>
      <c r="N696" s="16"/>
    </row>
    <row r="697" spans="3:14">
      <c r="C697" s="16"/>
      <c r="D697" s="16"/>
      <c r="E697" s="16"/>
      <c r="F697" s="16"/>
      <c r="G697" s="16"/>
      <c r="H697" s="16"/>
      <c r="I697" s="16"/>
      <c r="J697" s="16"/>
      <c r="K697" s="16"/>
      <c r="L697" s="16"/>
      <c r="M697" s="16"/>
      <c r="N697" s="16"/>
    </row>
    <row r="698" spans="3:14">
      <c r="C698" s="16"/>
      <c r="D698" s="16"/>
      <c r="E698" s="16"/>
      <c r="F698" s="16"/>
      <c r="G698" s="16"/>
      <c r="H698" s="16"/>
      <c r="I698" s="16"/>
      <c r="J698" s="16"/>
      <c r="K698" s="16"/>
      <c r="L698" s="16"/>
      <c r="M698" s="16"/>
      <c r="N698" s="16"/>
    </row>
    <row r="699" spans="3:14">
      <c r="C699" s="16"/>
      <c r="D699" s="16"/>
      <c r="E699" s="16"/>
      <c r="F699" s="16"/>
      <c r="G699" s="16"/>
      <c r="H699" s="16"/>
      <c r="I699" s="16"/>
      <c r="J699" s="16"/>
      <c r="K699" s="16"/>
      <c r="L699" s="16"/>
      <c r="M699" s="16"/>
      <c r="N699" s="16"/>
    </row>
    <row r="700" spans="3:14">
      <c r="C700" s="16"/>
      <c r="D700" s="16"/>
      <c r="E700" s="16"/>
      <c r="F700" s="16"/>
      <c r="G700" s="16"/>
      <c r="H700" s="16"/>
      <c r="I700" s="16"/>
      <c r="J700" s="16"/>
      <c r="K700" s="16"/>
      <c r="L700" s="16"/>
      <c r="M700" s="16"/>
      <c r="N700" s="16"/>
    </row>
    <row r="701" spans="3:14">
      <c r="C701" s="16"/>
      <c r="D701" s="16"/>
      <c r="E701" s="16"/>
      <c r="F701" s="16"/>
      <c r="G701" s="16"/>
      <c r="H701" s="16"/>
      <c r="I701" s="16"/>
      <c r="J701" s="16"/>
      <c r="K701" s="16"/>
      <c r="L701" s="16"/>
      <c r="M701" s="16"/>
      <c r="N701" s="16"/>
    </row>
    <row r="702" spans="3:14">
      <c r="C702" s="16"/>
      <c r="D702" s="16"/>
      <c r="E702" s="16"/>
      <c r="F702" s="16"/>
      <c r="G702" s="16"/>
      <c r="H702" s="16"/>
      <c r="I702" s="16"/>
      <c r="J702" s="16"/>
      <c r="K702" s="16"/>
      <c r="L702" s="16"/>
      <c r="M702" s="16"/>
      <c r="N702" s="16"/>
    </row>
    <row r="703" spans="3:14">
      <c r="C703" s="16"/>
      <c r="D703" s="16"/>
      <c r="E703" s="16"/>
      <c r="F703" s="16"/>
      <c r="G703" s="16"/>
      <c r="H703" s="16"/>
      <c r="I703" s="16"/>
      <c r="J703" s="16"/>
      <c r="K703" s="16"/>
      <c r="L703" s="16"/>
      <c r="M703" s="16"/>
      <c r="N703" s="16"/>
    </row>
    <row r="704" spans="3:14">
      <c r="C704" s="16"/>
      <c r="D704" s="16"/>
      <c r="E704" s="16"/>
      <c r="F704" s="16"/>
      <c r="G704" s="16"/>
      <c r="H704" s="16"/>
      <c r="I704" s="16"/>
      <c r="J704" s="16"/>
      <c r="K704" s="16"/>
      <c r="L704" s="16"/>
      <c r="M704" s="16"/>
      <c r="N704" s="16"/>
    </row>
    <row r="705" spans="3:14">
      <c r="C705" s="16"/>
      <c r="D705" s="16"/>
      <c r="E705" s="16"/>
      <c r="F705" s="16"/>
      <c r="G705" s="16"/>
      <c r="H705" s="16"/>
      <c r="I705" s="16"/>
      <c r="J705" s="16"/>
      <c r="K705" s="16"/>
      <c r="L705" s="16"/>
      <c r="M705" s="16"/>
      <c r="N705" s="16"/>
    </row>
    <row r="706" spans="3:14">
      <c r="C706" s="16"/>
      <c r="D706" s="16"/>
      <c r="E706" s="16"/>
      <c r="F706" s="16"/>
      <c r="G706" s="16"/>
      <c r="H706" s="16"/>
      <c r="I706" s="16"/>
      <c r="J706" s="16"/>
      <c r="K706" s="16"/>
      <c r="L706" s="16"/>
      <c r="M706" s="16"/>
      <c r="N706" s="16"/>
    </row>
    <row r="707" spans="3:14">
      <c r="C707" s="16"/>
      <c r="D707" s="16"/>
      <c r="E707" s="16"/>
      <c r="F707" s="16"/>
      <c r="G707" s="16"/>
      <c r="H707" s="16"/>
      <c r="I707" s="16"/>
      <c r="J707" s="16"/>
      <c r="K707" s="16"/>
      <c r="L707" s="16"/>
      <c r="M707" s="16"/>
      <c r="N707" s="16"/>
    </row>
    <row r="708" spans="3:14">
      <c r="C708" s="16"/>
      <c r="D708" s="16"/>
      <c r="E708" s="16"/>
      <c r="F708" s="16"/>
      <c r="G708" s="16"/>
      <c r="H708" s="16"/>
      <c r="I708" s="16"/>
      <c r="J708" s="16"/>
      <c r="K708" s="16"/>
      <c r="L708" s="16"/>
      <c r="M708" s="16"/>
      <c r="N708" s="16"/>
    </row>
    <row r="709" spans="3:14">
      <c r="C709" s="16"/>
      <c r="D709" s="16"/>
      <c r="E709" s="16"/>
      <c r="F709" s="16"/>
      <c r="G709" s="16"/>
      <c r="H709" s="16"/>
      <c r="I709" s="16"/>
      <c r="J709" s="16"/>
      <c r="K709" s="16"/>
      <c r="L709" s="16"/>
      <c r="M709" s="16"/>
      <c r="N709" s="16"/>
    </row>
    <row r="710" spans="3:14">
      <c r="C710" s="16"/>
      <c r="D710" s="16"/>
      <c r="E710" s="16"/>
      <c r="F710" s="16"/>
      <c r="G710" s="16"/>
      <c r="H710" s="16"/>
      <c r="I710" s="16"/>
      <c r="J710" s="16"/>
      <c r="K710" s="16"/>
      <c r="L710" s="16"/>
      <c r="M710" s="16"/>
      <c r="N710" s="16"/>
    </row>
    <row r="711" spans="3:14">
      <c r="C711" s="16"/>
      <c r="D711" s="16"/>
      <c r="E711" s="16"/>
      <c r="F711" s="16"/>
      <c r="G711" s="16"/>
      <c r="H711" s="16"/>
      <c r="I711" s="16"/>
      <c r="J711" s="16"/>
      <c r="K711" s="16"/>
      <c r="L711" s="16"/>
      <c r="M711" s="16"/>
      <c r="N711" s="16"/>
    </row>
    <row r="712" spans="3:14">
      <c r="C712" s="16"/>
      <c r="D712" s="16"/>
      <c r="E712" s="16"/>
      <c r="F712" s="16"/>
      <c r="G712" s="16"/>
      <c r="H712" s="16"/>
      <c r="I712" s="16"/>
      <c r="J712" s="16"/>
      <c r="K712" s="16"/>
      <c r="L712" s="16"/>
      <c r="M712" s="16"/>
      <c r="N712" s="16"/>
    </row>
    <row r="713" spans="3:14">
      <c r="C713" s="16"/>
      <c r="D713" s="16"/>
      <c r="E713" s="16"/>
      <c r="F713" s="16"/>
      <c r="G713" s="16"/>
      <c r="H713" s="16"/>
      <c r="I713" s="16"/>
      <c r="J713" s="16"/>
      <c r="K713" s="16"/>
      <c r="L713" s="16"/>
      <c r="M713" s="16"/>
      <c r="N713" s="16"/>
    </row>
    <row r="714" spans="3:14">
      <c r="C714" s="16"/>
      <c r="D714" s="16"/>
      <c r="E714" s="16"/>
      <c r="F714" s="16"/>
      <c r="G714" s="16"/>
      <c r="H714" s="16"/>
      <c r="I714" s="16"/>
      <c r="J714" s="16"/>
      <c r="K714" s="16"/>
      <c r="L714" s="16"/>
      <c r="M714" s="16"/>
      <c r="N714" s="16"/>
    </row>
    <row r="715" spans="3:14">
      <c r="C715" s="16"/>
      <c r="D715" s="16"/>
      <c r="E715" s="16"/>
      <c r="F715" s="16"/>
      <c r="G715" s="16"/>
      <c r="H715" s="16"/>
      <c r="I715" s="16"/>
      <c r="J715" s="16"/>
      <c r="K715" s="16"/>
      <c r="L715" s="16"/>
      <c r="M715" s="16"/>
      <c r="N715" s="16"/>
    </row>
    <row r="716" spans="3:14">
      <c r="C716" s="16"/>
      <c r="D716" s="16"/>
      <c r="E716" s="16"/>
      <c r="F716" s="16"/>
      <c r="G716" s="16"/>
      <c r="H716" s="16"/>
      <c r="I716" s="16"/>
      <c r="J716" s="16"/>
      <c r="K716" s="16"/>
      <c r="L716" s="16"/>
      <c r="M716" s="16"/>
      <c r="N716" s="16"/>
    </row>
    <row r="717" spans="3:14">
      <c r="C717" s="16"/>
      <c r="D717" s="16"/>
      <c r="E717" s="16"/>
      <c r="F717" s="16"/>
      <c r="G717" s="16"/>
      <c r="H717" s="16"/>
      <c r="I717" s="16"/>
      <c r="J717" s="16"/>
      <c r="K717" s="16"/>
      <c r="L717" s="16"/>
      <c r="M717" s="16"/>
      <c r="N717" s="16"/>
    </row>
    <row r="718" spans="3:14">
      <c r="C718" s="16"/>
      <c r="D718" s="16"/>
      <c r="E718" s="16"/>
      <c r="F718" s="16"/>
      <c r="G718" s="16"/>
      <c r="H718" s="16"/>
      <c r="I718" s="16"/>
      <c r="J718" s="16"/>
      <c r="K718" s="16"/>
      <c r="L718" s="16"/>
      <c r="M718" s="16"/>
      <c r="N718" s="16"/>
    </row>
    <row r="719" spans="3:14">
      <c r="C719" s="16"/>
      <c r="D719" s="16"/>
      <c r="E719" s="16"/>
      <c r="F719" s="16"/>
      <c r="G719" s="16"/>
      <c r="H719" s="16"/>
      <c r="I719" s="16"/>
      <c r="J719" s="16"/>
      <c r="K719" s="16"/>
      <c r="L719" s="16"/>
      <c r="M719" s="16"/>
      <c r="N719" s="16"/>
    </row>
    <row r="720" spans="3:14">
      <c r="C720" s="16"/>
      <c r="D720" s="16"/>
      <c r="E720" s="16"/>
      <c r="F720" s="16"/>
      <c r="G720" s="16"/>
      <c r="H720" s="16"/>
      <c r="I720" s="16"/>
      <c r="J720" s="16"/>
      <c r="K720" s="16"/>
      <c r="L720" s="16"/>
      <c r="M720" s="16"/>
      <c r="N720" s="16"/>
    </row>
    <row r="721" spans="3:14">
      <c r="C721" s="16"/>
      <c r="D721" s="16"/>
      <c r="E721" s="16"/>
      <c r="F721" s="16"/>
      <c r="G721" s="16"/>
      <c r="H721" s="16"/>
      <c r="I721" s="16"/>
      <c r="J721" s="16"/>
      <c r="K721" s="16"/>
      <c r="L721" s="16"/>
      <c r="M721" s="16"/>
      <c r="N721" s="16"/>
    </row>
    <row r="722" spans="3:14">
      <c r="C722" s="16"/>
      <c r="D722" s="16"/>
      <c r="E722" s="16"/>
      <c r="F722" s="16"/>
      <c r="G722" s="16"/>
      <c r="H722" s="16"/>
      <c r="I722" s="16"/>
      <c r="J722" s="16"/>
      <c r="K722" s="16"/>
      <c r="L722" s="16"/>
      <c r="M722" s="16"/>
      <c r="N722" s="16"/>
    </row>
    <row r="723" spans="3:14">
      <c r="C723" s="16"/>
      <c r="D723" s="16"/>
      <c r="E723" s="16"/>
      <c r="F723" s="16"/>
      <c r="G723" s="16"/>
      <c r="H723" s="16"/>
      <c r="I723" s="16"/>
      <c r="J723" s="16"/>
      <c r="K723" s="16"/>
      <c r="L723" s="16"/>
      <c r="M723" s="16"/>
      <c r="N723" s="16"/>
    </row>
    <row r="724" spans="3:14">
      <c r="C724" s="16"/>
      <c r="D724" s="16"/>
      <c r="E724" s="16"/>
      <c r="F724" s="16"/>
      <c r="G724" s="16"/>
      <c r="H724" s="16"/>
      <c r="I724" s="16"/>
      <c r="J724" s="16"/>
      <c r="K724" s="16"/>
      <c r="L724" s="16"/>
      <c r="M724" s="16"/>
      <c r="N724" s="16"/>
    </row>
    <row r="725" spans="3:14">
      <c r="C725" s="16"/>
      <c r="D725" s="16"/>
      <c r="E725" s="16"/>
      <c r="F725" s="16"/>
      <c r="G725" s="16"/>
      <c r="H725" s="16"/>
      <c r="I725" s="16"/>
      <c r="J725" s="16"/>
      <c r="K725" s="16"/>
      <c r="L725" s="16"/>
      <c r="M725" s="16"/>
      <c r="N725" s="16"/>
    </row>
    <row r="726" spans="3:14">
      <c r="C726" s="16"/>
      <c r="D726" s="16"/>
      <c r="E726" s="16"/>
      <c r="F726" s="16"/>
      <c r="G726" s="16"/>
      <c r="H726" s="16"/>
      <c r="I726" s="16"/>
      <c r="J726" s="16"/>
      <c r="K726" s="16"/>
      <c r="L726" s="16"/>
      <c r="M726" s="16"/>
      <c r="N726" s="16"/>
    </row>
    <row r="727" spans="3:14">
      <c r="C727" s="16"/>
      <c r="D727" s="16"/>
      <c r="E727" s="16"/>
      <c r="F727" s="16"/>
      <c r="G727" s="16"/>
      <c r="H727" s="16"/>
      <c r="I727" s="16"/>
      <c r="J727" s="16"/>
      <c r="K727" s="16"/>
      <c r="L727" s="16"/>
      <c r="M727" s="16"/>
      <c r="N727" s="16"/>
    </row>
    <row r="728" spans="3:14">
      <c r="C728" s="16"/>
      <c r="D728" s="16"/>
      <c r="E728" s="16"/>
      <c r="F728" s="16"/>
      <c r="G728" s="16"/>
      <c r="H728" s="16"/>
      <c r="I728" s="16"/>
      <c r="J728" s="16"/>
      <c r="K728" s="16"/>
      <c r="L728" s="16"/>
      <c r="M728" s="16"/>
      <c r="N728" s="16"/>
    </row>
    <row r="729" spans="3:14">
      <c r="C729" s="16"/>
      <c r="D729" s="16"/>
      <c r="E729" s="16"/>
      <c r="F729" s="16"/>
      <c r="G729" s="16"/>
      <c r="H729" s="16"/>
      <c r="I729" s="16"/>
      <c r="J729" s="16"/>
      <c r="K729" s="16"/>
      <c r="L729" s="16"/>
      <c r="M729" s="16"/>
      <c r="N729" s="16"/>
    </row>
    <row r="730" spans="3:14">
      <c r="C730" s="16"/>
      <c r="D730" s="16"/>
      <c r="E730" s="16"/>
      <c r="F730" s="16"/>
      <c r="G730" s="16"/>
      <c r="H730" s="16"/>
      <c r="I730" s="16"/>
      <c r="J730" s="16"/>
      <c r="K730" s="16"/>
      <c r="L730" s="16"/>
      <c r="M730" s="16"/>
      <c r="N730" s="16"/>
    </row>
    <row r="731" spans="3:14">
      <c r="C731" s="16"/>
      <c r="D731" s="16"/>
      <c r="E731" s="16"/>
      <c r="F731" s="16"/>
      <c r="G731" s="16"/>
      <c r="H731" s="16"/>
      <c r="I731" s="16"/>
      <c r="J731" s="16"/>
      <c r="K731" s="16"/>
      <c r="L731" s="16"/>
      <c r="M731" s="16"/>
      <c r="N731" s="16"/>
    </row>
    <row r="732" spans="3:14">
      <c r="C732" s="16"/>
      <c r="D732" s="16"/>
      <c r="E732" s="16"/>
      <c r="F732" s="16"/>
      <c r="G732" s="16"/>
      <c r="H732" s="16"/>
      <c r="I732" s="16"/>
      <c r="J732" s="16"/>
      <c r="K732" s="16"/>
      <c r="L732" s="16"/>
      <c r="M732" s="16"/>
      <c r="N732" s="16"/>
    </row>
    <row r="733" spans="3:14">
      <c r="C733" s="16"/>
      <c r="D733" s="16"/>
      <c r="E733" s="16"/>
      <c r="F733" s="16"/>
      <c r="G733" s="16"/>
      <c r="H733" s="16"/>
      <c r="I733" s="16"/>
      <c r="J733" s="16"/>
      <c r="K733" s="16"/>
      <c r="L733" s="16"/>
      <c r="M733" s="16"/>
      <c r="N733" s="16"/>
    </row>
    <row r="734" spans="3:14">
      <c r="C734" s="16"/>
      <c r="D734" s="16"/>
      <c r="E734" s="16"/>
      <c r="F734" s="16"/>
      <c r="G734" s="16"/>
      <c r="H734" s="16"/>
      <c r="I734" s="16"/>
      <c r="J734" s="16"/>
      <c r="K734" s="16"/>
      <c r="L734" s="16"/>
      <c r="M734" s="16"/>
      <c r="N734" s="16"/>
    </row>
    <row r="735" spans="3:14">
      <c r="C735" s="16"/>
      <c r="D735" s="16"/>
      <c r="E735" s="16"/>
      <c r="F735" s="16"/>
      <c r="G735" s="16"/>
      <c r="H735" s="16"/>
      <c r="I735" s="16"/>
      <c r="J735" s="16"/>
      <c r="K735" s="16"/>
      <c r="L735" s="16"/>
      <c r="M735" s="16"/>
      <c r="N735" s="16"/>
    </row>
    <row r="736" spans="3:14">
      <c r="C736" s="16"/>
      <c r="D736" s="16"/>
      <c r="E736" s="16"/>
      <c r="F736" s="16"/>
      <c r="G736" s="16"/>
      <c r="H736" s="16"/>
      <c r="I736" s="16"/>
      <c r="J736" s="16"/>
      <c r="K736" s="16"/>
      <c r="L736" s="16"/>
      <c r="M736" s="16"/>
      <c r="N736" s="16"/>
    </row>
    <row r="737" spans="3:14">
      <c r="C737" s="16"/>
      <c r="D737" s="16"/>
      <c r="E737" s="16"/>
      <c r="F737" s="16"/>
      <c r="G737" s="16"/>
      <c r="H737" s="16"/>
      <c r="I737" s="16"/>
      <c r="J737" s="16"/>
      <c r="K737" s="16"/>
      <c r="L737" s="16"/>
      <c r="M737" s="16"/>
      <c r="N737" s="16"/>
    </row>
    <row r="738" spans="3:14">
      <c r="C738" s="16"/>
      <c r="D738" s="16"/>
      <c r="E738" s="16"/>
      <c r="F738" s="16"/>
      <c r="G738" s="16"/>
      <c r="H738" s="16"/>
      <c r="I738" s="16"/>
      <c r="J738" s="16"/>
      <c r="K738" s="16"/>
      <c r="L738" s="16"/>
      <c r="M738" s="16"/>
      <c r="N738" s="16"/>
    </row>
    <row r="739" spans="3:14">
      <c r="C739" s="16"/>
      <c r="D739" s="16"/>
      <c r="E739" s="16"/>
      <c r="F739" s="16"/>
      <c r="G739" s="16"/>
      <c r="H739" s="16"/>
      <c r="I739" s="16"/>
      <c r="J739" s="16"/>
      <c r="K739" s="16"/>
      <c r="L739" s="16"/>
      <c r="M739" s="16"/>
      <c r="N739" s="16"/>
    </row>
    <row r="740" spans="3:14">
      <c r="C740" s="16"/>
      <c r="D740" s="16"/>
      <c r="E740" s="16"/>
      <c r="F740" s="16"/>
      <c r="G740" s="16"/>
      <c r="H740" s="16"/>
      <c r="I740" s="16"/>
      <c r="J740" s="16"/>
      <c r="K740" s="16"/>
      <c r="L740" s="16"/>
      <c r="M740" s="16"/>
      <c r="N740" s="16"/>
    </row>
    <row r="741" spans="3:14">
      <c r="C741" s="16"/>
      <c r="D741" s="16"/>
      <c r="E741" s="16"/>
      <c r="F741" s="16"/>
      <c r="G741" s="16"/>
      <c r="H741" s="16"/>
      <c r="I741" s="16"/>
      <c r="J741" s="16"/>
      <c r="K741" s="16"/>
      <c r="L741" s="16"/>
      <c r="M741" s="16"/>
      <c r="N741" s="16"/>
    </row>
    <row r="742" spans="3:14">
      <c r="C742" s="16"/>
      <c r="D742" s="16"/>
      <c r="E742" s="16"/>
      <c r="F742" s="16"/>
      <c r="G742" s="16"/>
      <c r="H742" s="16"/>
      <c r="I742" s="16"/>
      <c r="J742" s="16"/>
      <c r="K742" s="16"/>
      <c r="L742" s="16"/>
      <c r="M742" s="16"/>
      <c r="N742" s="16"/>
    </row>
    <row r="743" spans="3:14">
      <c r="C743" s="16"/>
      <c r="D743" s="16"/>
      <c r="E743" s="16"/>
      <c r="F743" s="16"/>
      <c r="G743" s="16"/>
      <c r="H743" s="16"/>
      <c r="I743" s="16"/>
      <c r="J743" s="16"/>
      <c r="K743" s="16"/>
      <c r="L743" s="16"/>
      <c r="M743" s="16"/>
      <c r="N743" s="16"/>
    </row>
    <row r="744" spans="3:14">
      <c r="C744" s="16"/>
      <c r="D744" s="16"/>
      <c r="E744" s="16"/>
      <c r="F744" s="16"/>
      <c r="G744" s="16"/>
      <c r="H744" s="16"/>
      <c r="I744" s="16"/>
      <c r="J744" s="16"/>
      <c r="K744" s="16"/>
      <c r="L744" s="16"/>
      <c r="M744" s="16"/>
      <c r="N744" s="16"/>
    </row>
    <row r="745" spans="3:14">
      <c r="C745" s="16"/>
      <c r="D745" s="16"/>
      <c r="E745" s="16"/>
      <c r="F745" s="16"/>
      <c r="G745" s="16"/>
      <c r="H745" s="16"/>
      <c r="I745" s="16"/>
      <c r="J745" s="16"/>
      <c r="K745" s="16"/>
      <c r="L745" s="16"/>
      <c r="M745" s="16"/>
      <c r="N745" s="16"/>
    </row>
    <row r="746" spans="3:14">
      <c r="C746" s="16"/>
      <c r="D746" s="16"/>
      <c r="E746" s="16"/>
      <c r="F746" s="16"/>
      <c r="G746" s="16"/>
      <c r="H746" s="16"/>
      <c r="I746" s="16"/>
      <c r="J746" s="16"/>
      <c r="K746" s="16"/>
      <c r="L746" s="16"/>
      <c r="M746" s="16"/>
      <c r="N746" s="16"/>
    </row>
    <row r="747" spans="3:14">
      <c r="C747" s="16"/>
      <c r="D747" s="16"/>
      <c r="E747" s="16"/>
      <c r="F747" s="16"/>
      <c r="G747" s="16"/>
      <c r="H747" s="16"/>
      <c r="I747" s="16"/>
      <c r="J747" s="16"/>
      <c r="K747" s="16"/>
      <c r="L747" s="16"/>
      <c r="M747" s="16"/>
      <c r="N747" s="16"/>
    </row>
    <row r="748" spans="3:14">
      <c r="C748" s="16"/>
      <c r="D748" s="16"/>
      <c r="E748" s="16"/>
      <c r="F748" s="16"/>
      <c r="G748" s="16"/>
      <c r="H748" s="16"/>
      <c r="I748" s="16"/>
      <c r="J748" s="16"/>
      <c r="K748" s="16"/>
      <c r="L748" s="16"/>
      <c r="M748" s="16"/>
      <c r="N748" s="16"/>
    </row>
    <row r="749" spans="3:14">
      <c r="C749" s="16"/>
      <c r="D749" s="16"/>
      <c r="E749" s="16"/>
      <c r="F749" s="16"/>
      <c r="G749" s="16"/>
      <c r="H749" s="16"/>
      <c r="I749" s="16"/>
      <c r="J749" s="16"/>
      <c r="K749" s="16"/>
      <c r="L749" s="16"/>
      <c r="M749" s="16"/>
      <c r="N749" s="16"/>
    </row>
    <row r="750" spans="3:14">
      <c r="C750" s="16"/>
      <c r="D750" s="16"/>
      <c r="E750" s="16"/>
      <c r="F750" s="16"/>
      <c r="G750" s="16"/>
      <c r="H750" s="16"/>
      <c r="I750" s="16"/>
      <c r="J750" s="16"/>
      <c r="K750" s="16"/>
      <c r="L750" s="16"/>
      <c r="M750" s="16"/>
      <c r="N750" s="16"/>
    </row>
    <row r="751" spans="3:14">
      <c r="C751" s="16"/>
      <c r="D751" s="16"/>
      <c r="E751" s="16"/>
      <c r="F751" s="16"/>
      <c r="G751" s="16"/>
      <c r="H751" s="16"/>
      <c r="I751" s="16"/>
      <c r="J751" s="16"/>
      <c r="K751" s="16"/>
      <c r="L751" s="16"/>
      <c r="M751" s="16"/>
      <c r="N751" s="16"/>
    </row>
    <row r="752" spans="3:14">
      <c r="C752" s="16"/>
      <c r="D752" s="16"/>
      <c r="E752" s="16"/>
      <c r="F752" s="16"/>
      <c r="G752" s="16"/>
      <c r="H752" s="16"/>
      <c r="I752" s="16"/>
      <c r="J752" s="16"/>
      <c r="K752" s="16"/>
      <c r="L752" s="16"/>
      <c r="M752" s="16"/>
      <c r="N752" s="16"/>
    </row>
    <row r="753" spans="3:14">
      <c r="C753" s="16"/>
      <c r="D753" s="16"/>
      <c r="E753" s="16"/>
      <c r="F753" s="16"/>
      <c r="G753" s="16"/>
      <c r="H753" s="16"/>
      <c r="I753" s="16"/>
      <c r="J753" s="16"/>
      <c r="K753" s="16"/>
      <c r="L753" s="16"/>
      <c r="M753" s="16"/>
      <c r="N753" s="16"/>
    </row>
    <row r="754" spans="3:14">
      <c r="C754" s="16"/>
      <c r="D754" s="16"/>
      <c r="E754" s="16"/>
      <c r="F754" s="16"/>
      <c r="G754" s="16"/>
      <c r="H754" s="16"/>
      <c r="I754" s="16"/>
      <c r="J754" s="16"/>
      <c r="K754" s="16"/>
      <c r="L754" s="16"/>
      <c r="M754" s="16"/>
      <c r="N754" s="16"/>
    </row>
    <row r="755" spans="3:14">
      <c r="C755" s="16"/>
      <c r="D755" s="16"/>
      <c r="E755" s="16"/>
      <c r="F755" s="16"/>
      <c r="G755" s="16"/>
      <c r="H755" s="16"/>
      <c r="I755" s="16"/>
      <c r="J755" s="16"/>
      <c r="K755" s="16"/>
      <c r="L755" s="16"/>
      <c r="M755" s="16"/>
      <c r="N755" s="16"/>
    </row>
    <row r="756" spans="3:14">
      <c r="C756" s="16"/>
      <c r="D756" s="16"/>
      <c r="E756" s="16"/>
      <c r="F756" s="16"/>
      <c r="G756" s="16"/>
      <c r="H756" s="16"/>
      <c r="I756" s="16"/>
      <c r="J756" s="16"/>
      <c r="K756" s="16"/>
      <c r="L756" s="16"/>
      <c r="M756" s="16"/>
      <c r="N756" s="16"/>
    </row>
    <row r="757" spans="3:14">
      <c r="C757" s="16"/>
      <c r="D757" s="16"/>
      <c r="E757" s="16"/>
      <c r="F757" s="16"/>
      <c r="G757" s="16"/>
      <c r="H757" s="16"/>
      <c r="I757" s="16"/>
      <c r="J757" s="16"/>
      <c r="K757" s="16"/>
      <c r="L757" s="16"/>
      <c r="M757" s="16"/>
      <c r="N757" s="16"/>
    </row>
    <row r="758" spans="3:14">
      <c r="C758" s="16"/>
      <c r="D758" s="16"/>
      <c r="E758" s="16"/>
      <c r="F758" s="16"/>
      <c r="G758" s="16"/>
      <c r="H758" s="16"/>
      <c r="I758" s="16"/>
      <c r="J758" s="16"/>
      <c r="K758" s="16"/>
      <c r="L758" s="16"/>
      <c r="M758" s="16"/>
      <c r="N758" s="16"/>
    </row>
    <row r="759" spans="3:14">
      <c r="C759" s="16"/>
      <c r="D759" s="16"/>
      <c r="E759" s="16"/>
      <c r="F759" s="16"/>
      <c r="G759" s="16"/>
      <c r="H759" s="16"/>
      <c r="I759" s="16"/>
      <c r="J759" s="16"/>
      <c r="K759" s="16"/>
      <c r="L759" s="16"/>
      <c r="M759" s="16"/>
      <c r="N759" s="16"/>
    </row>
    <row r="760" spans="3:14">
      <c r="C760" s="16"/>
      <c r="D760" s="16"/>
      <c r="E760" s="16"/>
      <c r="F760" s="16"/>
      <c r="G760" s="16"/>
      <c r="H760" s="16"/>
      <c r="I760" s="16"/>
      <c r="J760" s="16"/>
      <c r="K760" s="16"/>
      <c r="L760" s="16"/>
      <c r="M760" s="16"/>
      <c r="N760" s="16"/>
    </row>
    <row r="761" spans="3:14">
      <c r="C761" s="16"/>
      <c r="D761" s="16"/>
      <c r="E761" s="16"/>
      <c r="F761" s="16"/>
      <c r="G761" s="16"/>
      <c r="H761" s="16"/>
      <c r="I761" s="16"/>
      <c r="J761" s="16"/>
      <c r="K761" s="16"/>
      <c r="L761" s="16"/>
      <c r="M761" s="16"/>
      <c r="N761" s="16"/>
    </row>
    <row r="762" spans="3:14">
      <c r="C762" s="16"/>
      <c r="D762" s="16"/>
      <c r="E762" s="16"/>
      <c r="F762" s="16"/>
      <c r="G762" s="16"/>
      <c r="H762" s="16"/>
      <c r="I762" s="16"/>
      <c r="J762" s="16"/>
      <c r="K762" s="16"/>
      <c r="L762" s="16"/>
      <c r="M762" s="16"/>
      <c r="N762" s="16"/>
    </row>
    <row r="763" spans="3:14">
      <c r="C763" s="16"/>
      <c r="D763" s="16"/>
      <c r="E763" s="16"/>
      <c r="F763" s="16"/>
      <c r="G763" s="16"/>
      <c r="H763" s="16"/>
      <c r="I763" s="16"/>
      <c r="J763" s="16"/>
      <c r="K763" s="16"/>
      <c r="L763" s="16"/>
      <c r="M763" s="16"/>
      <c r="N763" s="16"/>
    </row>
    <row r="764" spans="3:14">
      <c r="C764" s="16"/>
      <c r="D764" s="16"/>
      <c r="E764" s="16"/>
      <c r="F764" s="16"/>
      <c r="G764" s="16"/>
      <c r="H764" s="16"/>
      <c r="I764" s="16"/>
      <c r="J764" s="16"/>
      <c r="K764" s="16"/>
      <c r="L764" s="16"/>
      <c r="M764" s="16"/>
      <c r="N764" s="16"/>
    </row>
    <row r="765" spans="3:14">
      <c r="C765" s="16"/>
      <c r="D765" s="16"/>
      <c r="E765" s="16"/>
      <c r="F765" s="16"/>
      <c r="G765" s="16"/>
      <c r="H765" s="16"/>
      <c r="I765" s="16"/>
      <c r="J765" s="16"/>
      <c r="K765" s="16"/>
      <c r="L765" s="16"/>
      <c r="M765" s="16"/>
      <c r="N765" s="16"/>
    </row>
    <row r="766" spans="3:14">
      <c r="C766" s="16"/>
      <c r="D766" s="16"/>
      <c r="E766" s="16"/>
      <c r="F766" s="16"/>
      <c r="G766" s="16"/>
      <c r="H766" s="16"/>
      <c r="I766" s="16"/>
      <c r="J766" s="16"/>
      <c r="K766" s="16"/>
      <c r="L766" s="16"/>
      <c r="M766" s="16"/>
      <c r="N766" s="16"/>
    </row>
    <row r="767" spans="3:14">
      <c r="C767" s="16"/>
      <c r="D767" s="16"/>
      <c r="E767" s="16"/>
      <c r="F767" s="16"/>
      <c r="G767" s="16"/>
      <c r="H767" s="16"/>
      <c r="I767" s="16"/>
      <c r="J767" s="16"/>
      <c r="K767" s="16"/>
      <c r="L767" s="16"/>
      <c r="M767" s="16"/>
      <c r="N767" s="16"/>
    </row>
    <row r="768" spans="3:14">
      <c r="C768" s="16"/>
      <c r="D768" s="16"/>
      <c r="E768" s="16"/>
      <c r="F768" s="16"/>
      <c r="G768" s="16"/>
      <c r="H768" s="16"/>
      <c r="I768" s="16"/>
      <c r="J768" s="16"/>
      <c r="K768" s="16"/>
      <c r="L768" s="16"/>
      <c r="M768" s="16"/>
      <c r="N768" s="16"/>
    </row>
    <row r="769" spans="3:14">
      <c r="C769" s="16"/>
      <c r="D769" s="16"/>
      <c r="E769" s="16"/>
      <c r="F769" s="16"/>
      <c r="G769" s="16"/>
      <c r="H769" s="16"/>
      <c r="I769" s="16"/>
      <c r="J769" s="16"/>
      <c r="K769" s="16"/>
      <c r="L769" s="16"/>
      <c r="M769" s="16"/>
      <c r="N769" s="16"/>
    </row>
    <row r="770" spans="3:14">
      <c r="C770" s="16"/>
      <c r="D770" s="16"/>
      <c r="E770" s="16"/>
      <c r="F770" s="16"/>
      <c r="G770" s="16"/>
      <c r="H770" s="16"/>
      <c r="I770" s="16"/>
      <c r="J770" s="16"/>
      <c r="K770" s="16"/>
      <c r="L770" s="16"/>
      <c r="M770" s="16"/>
      <c r="N770" s="16"/>
    </row>
    <row r="771" spans="3:14">
      <c r="C771" s="16"/>
      <c r="D771" s="16"/>
      <c r="E771" s="16"/>
      <c r="F771" s="16"/>
      <c r="G771" s="16"/>
      <c r="H771" s="16"/>
      <c r="I771" s="16"/>
      <c r="J771" s="16"/>
      <c r="K771" s="16"/>
      <c r="L771" s="16"/>
      <c r="M771" s="16"/>
      <c r="N771" s="16"/>
    </row>
    <row r="772" spans="3:14">
      <c r="C772" s="16"/>
      <c r="D772" s="16"/>
      <c r="E772" s="16"/>
      <c r="F772" s="16"/>
      <c r="G772" s="16"/>
      <c r="H772" s="16"/>
      <c r="I772" s="16"/>
      <c r="J772" s="16"/>
      <c r="K772" s="16"/>
      <c r="L772" s="16"/>
      <c r="M772" s="16"/>
      <c r="N772" s="16"/>
    </row>
    <row r="773" spans="3:14">
      <c r="C773" s="16"/>
      <c r="D773" s="16"/>
      <c r="E773" s="16"/>
      <c r="F773" s="16"/>
      <c r="G773" s="16"/>
      <c r="H773" s="16"/>
      <c r="I773" s="16"/>
      <c r="J773" s="16"/>
      <c r="K773" s="16"/>
      <c r="L773" s="16"/>
      <c r="M773" s="16"/>
      <c r="N773" s="16"/>
    </row>
    <row r="774" spans="3:14">
      <c r="C774" s="16"/>
      <c r="D774" s="16"/>
      <c r="E774" s="16"/>
      <c r="F774" s="16"/>
      <c r="G774" s="16"/>
      <c r="H774" s="16"/>
      <c r="I774" s="16"/>
      <c r="J774" s="16"/>
      <c r="K774" s="16"/>
      <c r="L774" s="16"/>
      <c r="M774" s="16"/>
      <c r="N774" s="16"/>
    </row>
    <row r="775" spans="3:14">
      <c r="C775" s="16"/>
      <c r="D775" s="16"/>
      <c r="E775" s="16"/>
      <c r="F775" s="16"/>
      <c r="G775" s="16"/>
      <c r="H775" s="16"/>
      <c r="I775" s="16"/>
      <c r="J775" s="16"/>
      <c r="K775" s="16"/>
      <c r="L775" s="16"/>
      <c r="M775" s="16"/>
      <c r="N775" s="16"/>
    </row>
    <row r="776" spans="3:14">
      <c r="C776" s="16"/>
      <c r="D776" s="16"/>
      <c r="E776" s="16"/>
      <c r="F776" s="16"/>
      <c r="G776" s="16"/>
      <c r="H776" s="16"/>
      <c r="I776" s="16"/>
      <c r="J776" s="16"/>
      <c r="K776" s="16"/>
      <c r="L776" s="16"/>
      <c r="M776" s="16"/>
      <c r="N776" s="16"/>
    </row>
    <row r="777" spans="3:14">
      <c r="C777" s="16"/>
      <c r="D777" s="16"/>
      <c r="E777" s="16"/>
      <c r="F777" s="16"/>
      <c r="G777" s="16"/>
      <c r="H777" s="16"/>
      <c r="I777" s="16"/>
      <c r="J777" s="16"/>
      <c r="K777" s="16"/>
      <c r="L777" s="16"/>
      <c r="M777" s="16"/>
      <c r="N777" s="16"/>
    </row>
    <row r="778" spans="3:14">
      <c r="C778" s="16"/>
      <c r="D778" s="16"/>
      <c r="E778" s="16"/>
      <c r="F778" s="16"/>
      <c r="G778" s="16"/>
      <c r="H778" s="16"/>
      <c r="I778" s="16"/>
      <c r="J778" s="16"/>
      <c r="K778" s="16"/>
      <c r="L778" s="16"/>
      <c r="M778" s="16"/>
      <c r="N778" s="16"/>
    </row>
    <row r="779" spans="3:14">
      <c r="C779" s="16"/>
      <c r="D779" s="16"/>
      <c r="E779" s="16"/>
      <c r="F779" s="16"/>
      <c r="G779" s="16"/>
      <c r="H779" s="16"/>
      <c r="I779" s="16"/>
      <c r="J779" s="16"/>
      <c r="K779" s="16"/>
      <c r="L779" s="16"/>
      <c r="M779" s="16"/>
      <c r="N779" s="16"/>
    </row>
    <row r="780" spans="3:14">
      <c r="C780" s="16"/>
      <c r="D780" s="16"/>
      <c r="E780" s="16"/>
      <c r="F780" s="16"/>
      <c r="G780" s="16"/>
      <c r="H780" s="16"/>
      <c r="I780" s="16"/>
      <c r="J780" s="16"/>
      <c r="K780" s="16"/>
      <c r="L780" s="16"/>
      <c r="M780" s="16"/>
      <c r="N780" s="16"/>
    </row>
    <row r="781" spans="3:14">
      <c r="C781" s="16"/>
      <c r="D781" s="16"/>
      <c r="E781" s="16"/>
      <c r="F781" s="16"/>
      <c r="G781" s="16"/>
      <c r="H781" s="16"/>
      <c r="I781" s="16"/>
      <c r="J781" s="16"/>
      <c r="K781" s="16"/>
      <c r="L781" s="16"/>
      <c r="M781" s="16"/>
      <c r="N781" s="16"/>
    </row>
    <row r="782" spans="3:14">
      <c r="C782" s="16"/>
      <c r="D782" s="16"/>
      <c r="E782" s="16"/>
      <c r="F782" s="16"/>
      <c r="G782" s="16"/>
      <c r="H782" s="16"/>
      <c r="I782" s="16"/>
      <c r="J782" s="16"/>
      <c r="K782" s="16"/>
      <c r="L782" s="16"/>
      <c r="M782" s="16"/>
      <c r="N782" s="16"/>
    </row>
    <row r="783" spans="3:14">
      <c r="C783" s="16"/>
      <c r="D783" s="16"/>
      <c r="E783" s="16"/>
      <c r="F783" s="16"/>
      <c r="G783" s="16"/>
      <c r="H783" s="16"/>
      <c r="I783" s="16"/>
      <c r="J783" s="16"/>
      <c r="K783" s="16"/>
      <c r="L783" s="16"/>
      <c r="M783" s="16"/>
      <c r="N783" s="16"/>
    </row>
    <row r="784" spans="3:14">
      <c r="C784" s="16"/>
      <c r="D784" s="16"/>
      <c r="E784" s="16"/>
      <c r="F784" s="16"/>
      <c r="G784" s="16"/>
      <c r="H784" s="16"/>
      <c r="I784" s="16"/>
      <c r="J784" s="16"/>
      <c r="K784" s="16"/>
      <c r="L784" s="16"/>
      <c r="M784" s="16"/>
      <c r="N784" s="16"/>
    </row>
    <row r="785" spans="3:14">
      <c r="C785" s="16"/>
      <c r="D785" s="16"/>
      <c r="E785" s="16"/>
      <c r="F785" s="16"/>
      <c r="G785" s="16"/>
      <c r="H785" s="16"/>
      <c r="I785" s="16"/>
      <c r="J785" s="16"/>
      <c r="K785" s="16"/>
      <c r="L785" s="16"/>
      <c r="M785" s="16"/>
      <c r="N785" s="16"/>
    </row>
    <row r="786" spans="3:14">
      <c r="C786" s="16"/>
      <c r="D786" s="16"/>
      <c r="E786" s="16"/>
      <c r="F786" s="16"/>
      <c r="G786" s="16"/>
      <c r="H786" s="16"/>
      <c r="I786" s="16"/>
      <c r="J786" s="16"/>
      <c r="K786" s="16"/>
      <c r="L786" s="16"/>
      <c r="M786" s="16"/>
      <c r="N786" s="16"/>
    </row>
    <row r="787" spans="3:14">
      <c r="C787" s="16"/>
      <c r="D787" s="16"/>
      <c r="E787" s="16"/>
      <c r="F787" s="16"/>
      <c r="G787" s="16"/>
      <c r="H787" s="16"/>
      <c r="I787" s="16"/>
      <c r="J787" s="16"/>
      <c r="K787" s="16"/>
      <c r="L787" s="16"/>
      <c r="M787" s="16"/>
      <c r="N787" s="16"/>
    </row>
    <row r="788" spans="3:14">
      <c r="C788" s="16"/>
      <c r="D788" s="16"/>
      <c r="E788" s="16"/>
      <c r="F788" s="16"/>
      <c r="G788" s="16"/>
      <c r="H788" s="16"/>
      <c r="I788" s="16"/>
      <c r="J788" s="16"/>
      <c r="K788" s="16"/>
      <c r="L788" s="16"/>
      <c r="M788" s="16"/>
      <c r="N788" s="16"/>
    </row>
    <row r="789" spans="3:14">
      <c r="C789" s="16"/>
      <c r="D789" s="16"/>
      <c r="E789" s="16"/>
      <c r="F789" s="16"/>
      <c r="G789" s="16"/>
      <c r="H789" s="16"/>
      <c r="I789" s="16"/>
      <c r="J789" s="16"/>
      <c r="K789" s="16"/>
      <c r="L789" s="16"/>
      <c r="M789" s="16"/>
      <c r="N789" s="16"/>
    </row>
    <row r="790" spans="3:14">
      <c r="C790" s="16"/>
      <c r="D790" s="16"/>
      <c r="E790" s="16"/>
      <c r="F790" s="16"/>
      <c r="G790" s="16"/>
      <c r="H790" s="16"/>
      <c r="I790" s="16"/>
      <c r="J790" s="16"/>
      <c r="K790" s="16"/>
      <c r="L790" s="16"/>
      <c r="M790" s="16"/>
      <c r="N790" s="16"/>
    </row>
    <row r="791" spans="3:14">
      <c r="C791" s="16"/>
      <c r="D791" s="16"/>
      <c r="E791" s="16"/>
      <c r="F791" s="16"/>
      <c r="G791" s="16"/>
      <c r="H791" s="16"/>
      <c r="I791" s="16"/>
      <c r="J791" s="16"/>
      <c r="K791" s="16"/>
      <c r="L791" s="16"/>
      <c r="M791" s="16"/>
      <c r="N791" s="16"/>
    </row>
    <row r="792" spans="3:14">
      <c r="C792" s="16"/>
      <c r="D792" s="16"/>
      <c r="E792" s="16"/>
      <c r="F792" s="16"/>
      <c r="G792" s="16"/>
      <c r="H792" s="16"/>
      <c r="I792" s="16"/>
      <c r="J792" s="16"/>
      <c r="K792" s="16"/>
      <c r="L792" s="16"/>
      <c r="M792" s="16"/>
      <c r="N792" s="16"/>
    </row>
    <row r="793" spans="3:14">
      <c r="C793" s="16"/>
      <c r="D793" s="16"/>
      <c r="E793" s="16"/>
      <c r="F793" s="16"/>
      <c r="G793" s="16"/>
      <c r="H793" s="16"/>
      <c r="I793" s="16"/>
      <c r="J793" s="16"/>
      <c r="K793" s="16"/>
      <c r="L793" s="16"/>
      <c r="M793" s="16"/>
      <c r="N793" s="16"/>
    </row>
    <row r="794" spans="3:14">
      <c r="C794" s="16"/>
      <c r="D794" s="16"/>
      <c r="E794" s="16"/>
      <c r="F794" s="16"/>
      <c r="G794" s="16"/>
      <c r="H794" s="16"/>
      <c r="I794" s="16"/>
      <c r="J794" s="16"/>
      <c r="K794" s="16"/>
      <c r="L794" s="16"/>
      <c r="M794" s="16"/>
      <c r="N794" s="16"/>
    </row>
    <row r="795" spans="3:14">
      <c r="C795" s="16"/>
      <c r="D795" s="16"/>
      <c r="E795" s="16"/>
      <c r="F795" s="16"/>
      <c r="G795" s="16"/>
      <c r="H795" s="16"/>
      <c r="I795" s="16"/>
      <c r="J795" s="16"/>
      <c r="K795" s="16"/>
      <c r="L795" s="16"/>
      <c r="M795" s="16"/>
      <c r="N795" s="16"/>
    </row>
    <row r="796" spans="3:14">
      <c r="C796" s="16"/>
      <c r="D796" s="16"/>
      <c r="E796" s="16"/>
      <c r="F796" s="16"/>
      <c r="G796" s="16"/>
      <c r="H796" s="16"/>
      <c r="I796" s="16"/>
      <c r="J796" s="16"/>
      <c r="K796" s="16"/>
      <c r="L796" s="16"/>
      <c r="M796" s="16"/>
      <c r="N796" s="16"/>
    </row>
    <row r="797" spans="3:14">
      <c r="C797" s="16"/>
      <c r="D797" s="16"/>
      <c r="E797" s="16"/>
      <c r="F797" s="16"/>
      <c r="G797" s="16"/>
      <c r="H797" s="16"/>
      <c r="I797" s="16"/>
      <c r="J797" s="16"/>
      <c r="K797" s="16"/>
      <c r="L797" s="16"/>
      <c r="M797" s="16"/>
      <c r="N797" s="16"/>
    </row>
    <row r="798" spans="3:14">
      <c r="C798" s="16"/>
      <c r="D798" s="16"/>
      <c r="E798" s="16"/>
      <c r="F798" s="16"/>
      <c r="G798" s="16"/>
      <c r="H798" s="16"/>
      <c r="I798" s="16"/>
      <c r="J798" s="16"/>
      <c r="K798" s="16"/>
      <c r="L798" s="16"/>
      <c r="M798" s="16"/>
      <c r="N798" s="16"/>
    </row>
    <row r="799" spans="3:14">
      <c r="C799" s="16"/>
      <c r="D799" s="16"/>
      <c r="E799" s="16"/>
      <c r="F799" s="16"/>
      <c r="G799" s="16"/>
      <c r="H799" s="16"/>
      <c r="I799" s="16"/>
      <c r="J799" s="16"/>
      <c r="K799" s="16"/>
      <c r="L799" s="16"/>
      <c r="M799" s="16"/>
      <c r="N799" s="16"/>
    </row>
    <row r="800" spans="3:14">
      <c r="C800" s="16"/>
      <c r="D800" s="16"/>
      <c r="E800" s="16"/>
      <c r="F800" s="16"/>
      <c r="G800" s="16"/>
      <c r="H800" s="16"/>
      <c r="I800" s="16"/>
      <c r="J800" s="16"/>
      <c r="K800" s="16"/>
      <c r="L800" s="16"/>
      <c r="M800" s="16"/>
      <c r="N800" s="16"/>
    </row>
    <row r="801" spans="3:14">
      <c r="C801" s="16"/>
      <c r="D801" s="16"/>
      <c r="E801" s="16"/>
      <c r="F801" s="16"/>
      <c r="G801" s="16"/>
      <c r="H801" s="16"/>
      <c r="I801" s="16"/>
      <c r="J801" s="16"/>
      <c r="K801" s="16"/>
      <c r="L801" s="16"/>
      <c r="M801" s="16"/>
      <c r="N801" s="16"/>
    </row>
    <row r="802" spans="3:14">
      <c r="C802" s="16"/>
      <c r="D802" s="16"/>
      <c r="E802" s="16"/>
      <c r="F802" s="16"/>
      <c r="G802" s="16"/>
      <c r="H802" s="16"/>
      <c r="I802" s="16"/>
      <c r="J802" s="16"/>
      <c r="K802" s="16"/>
      <c r="L802" s="16"/>
      <c r="M802" s="16"/>
      <c r="N802" s="16"/>
    </row>
    <row r="803" spans="3:14">
      <c r="C803" s="16"/>
      <c r="D803" s="16"/>
      <c r="E803" s="16"/>
      <c r="F803" s="16"/>
      <c r="G803" s="16"/>
      <c r="H803" s="16"/>
      <c r="I803" s="16"/>
      <c r="J803" s="16"/>
      <c r="K803" s="16"/>
      <c r="L803" s="16"/>
      <c r="M803" s="16"/>
      <c r="N803" s="16"/>
    </row>
    <row r="804" spans="3:14">
      <c r="C804" s="16"/>
      <c r="D804" s="16"/>
      <c r="E804" s="16"/>
      <c r="F804" s="16"/>
      <c r="G804" s="16"/>
      <c r="H804" s="16"/>
      <c r="I804" s="16"/>
      <c r="J804" s="16"/>
      <c r="K804" s="16"/>
      <c r="L804" s="16"/>
      <c r="M804" s="16"/>
      <c r="N804" s="16"/>
    </row>
    <row r="805" spans="3:14">
      <c r="C805" s="16"/>
      <c r="D805" s="16"/>
      <c r="E805" s="16"/>
      <c r="F805" s="16"/>
      <c r="G805" s="16"/>
      <c r="H805" s="16"/>
      <c r="I805" s="16"/>
      <c r="J805" s="16"/>
      <c r="K805" s="16"/>
      <c r="L805" s="16"/>
      <c r="M805" s="16"/>
      <c r="N805" s="16"/>
    </row>
    <row r="806" spans="3:14">
      <c r="C806" s="16"/>
      <c r="D806" s="16"/>
      <c r="E806" s="16"/>
      <c r="F806" s="16"/>
      <c r="G806" s="16"/>
      <c r="H806" s="16"/>
      <c r="I806" s="16"/>
      <c r="J806" s="16"/>
      <c r="K806" s="16"/>
      <c r="L806" s="16"/>
      <c r="M806" s="16"/>
      <c r="N806" s="16"/>
    </row>
    <row r="807" spans="3:14">
      <c r="C807" s="16"/>
      <c r="D807" s="16"/>
      <c r="E807" s="16"/>
      <c r="F807" s="16"/>
      <c r="G807" s="16"/>
      <c r="H807" s="16"/>
      <c r="I807" s="16"/>
      <c r="J807" s="16"/>
      <c r="K807" s="16"/>
      <c r="L807" s="16"/>
      <c r="M807" s="16"/>
      <c r="N807" s="16"/>
    </row>
    <row r="808" spans="3:14">
      <c r="C808" s="16"/>
      <c r="D808" s="16"/>
      <c r="E808" s="16"/>
      <c r="F808" s="16"/>
      <c r="G808" s="16"/>
      <c r="H808" s="16"/>
      <c r="I808" s="16"/>
      <c r="J808" s="16"/>
      <c r="K808" s="16"/>
      <c r="L808" s="16"/>
      <c r="M808" s="16"/>
      <c r="N808" s="16"/>
    </row>
    <row r="809" spans="3:14">
      <c r="C809" s="16"/>
      <c r="D809" s="16"/>
      <c r="E809" s="16"/>
      <c r="F809" s="16"/>
      <c r="G809" s="16"/>
      <c r="H809" s="16"/>
      <c r="I809" s="16"/>
      <c r="J809" s="16"/>
      <c r="K809" s="16"/>
      <c r="L809" s="16"/>
      <c r="M809" s="16"/>
      <c r="N809" s="16"/>
    </row>
    <row r="810" spans="3:14">
      <c r="C810" s="16"/>
      <c r="D810" s="16"/>
      <c r="E810" s="16"/>
      <c r="F810" s="16"/>
      <c r="G810" s="16"/>
      <c r="H810" s="16"/>
      <c r="I810" s="16"/>
      <c r="J810" s="16"/>
      <c r="K810" s="16"/>
      <c r="L810" s="16"/>
      <c r="M810" s="16"/>
      <c r="N810" s="16"/>
    </row>
    <row r="811" spans="3:14">
      <c r="C811" s="16"/>
      <c r="D811" s="16"/>
      <c r="E811" s="16"/>
      <c r="F811" s="16"/>
      <c r="G811" s="16"/>
      <c r="H811" s="16"/>
      <c r="I811" s="16"/>
      <c r="J811" s="16"/>
      <c r="K811" s="16"/>
      <c r="L811" s="16"/>
      <c r="M811" s="16"/>
      <c r="N811" s="16"/>
    </row>
    <row r="812" spans="3:14">
      <c r="C812" s="16"/>
      <c r="D812" s="16"/>
      <c r="E812" s="16"/>
      <c r="F812" s="16"/>
      <c r="G812" s="16"/>
      <c r="H812" s="16"/>
      <c r="I812" s="16"/>
      <c r="J812" s="16"/>
      <c r="K812" s="16"/>
      <c r="L812" s="16"/>
      <c r="M812" s="16"/>
      <c r="N812" s="16"/>
    </row>
    <row r="813" spans="3:14">
      <c r="C813" s="16"/>
      <c r="D813" s="16"/>
      <c r="E813" s="16"/>
      <c r="F813" s="16"/>
      <c r="G813" s="16"/>
      <c r="H813" s="16"/>
      <c r="I813" s="16"/>
      <c r="J813" s="16"/>
      <c r="K813" s="16"/>
      <c r="L813" s="16"/>
      <c r="M813" s="16"/>
      <c r="N813" s="16"/>
    </row>
    <row r="814" spans="3:14">
      <c r="C814" s="16"/>
      <c r="D814" s="16"/>
      <c r="E814" s="16"/>
      <c r="F814" s="16"/>
      <c r="G814" s="16"/>
      <c r="H814" s="16"/>
      <c r="I814" s="16"/>
      <c r="J814" s="16"/>
      <c r="K814" s="16"/>
      <c r="L814" s="16"/>
      <c r="M814" s="16"/>
      <c r="N814" s="16"/>
    </row>
    <row r="815" spans="3:14">
      <c r="C815" s="16"/>
      <c r="D815" s="16"/>
      <c r="E815" s="16"/>
      <c r="F815" s="16"/>
      <c r="G815" s="16"/>
      <c r="H815" s="16"/>
      <c r="I815" s="16"/>
      <c r="J815" s="16"/>
      <c r="K815" s="16"/>
      <c r="L815" s="16"/>
      <c r="M815" s="16"/>
      <c r="N815" s="16"/>
    </row>
    <row r="816" spans="3:14">
      <c r="C816" s="16"/>
      <c r="D816" s="16"/>
      <c r="E816" s="16"/>
      <c r="F816" s="16"/>
      <c r="G816" s="16"/>
      <c r="H816" s="16"/>
      <c r="I816" s="16"/>
      <c r="J816" s="16"/>
      <c r="K816" s="16"/>
      <c r="L816" s="16"/>
      <c r="M816" s="16"/>
      <c r="N816" s="16"/>
    </row>
    <row r="817" spans="3:14">
      <c r="C817" s="16"/>
      <c r="D817" s="16"/>
      <c r="E817" s="16"/>
      <c r="F817" s="16"/>
      <c r="G817" s="16"/>
      <c r="H817" s="16"/>
      <c r="I817" s="16"/>
      <c r="J817" s="16"/>
      <c r="K817" s="16"/>
      <c r="L817" s="16"/>
      <c r="M817" s="16"/>
      <c r="N817" s="16"/>
    </row>
    <row r="818" spans="3:14">
      <c r="C818" s="16"/>
      <c r="D818" s="16"/>
      <c r="E818" s="16"/>
      <c r="F818" s="16"/>
      <c r="G818" s="16"/>
      <c r="H818" s="16"/>
      <c r="I818" s="16"/>
      <c r="J818" s="16"/>
      <c r="K818" s="16"/>
      <c r="L818" s="16"/>
      <c r="M818" s="16"/>
      <c r="N818" s="16"/>
    </row>
    <row r="819" spans="3:14">
      <c r="C819" s="16"/>
      <c r="D819" s="16"/>
      <c r="E819" s="16"/>
      <c r="F819" s="16"/>
      <c r="G819" s="16"/>
      <c r="H819" s="16"/>
      <c r="I819" s="16"/>
      <c r="J819" s="16"/>
      <c r="K819" s="16"/>
      <c r="L819" s="16"/>
      <c r="M819" s="16"/>
      <c r="N819" s="16"/>
    </row>
    <row r="820" spans="3:14">
      <c r="C820" s="16"/>
      <c r="D820" s="16"/>
      <c r="E820" s="16"/>
      <c r="F820" s="16"/>
      <c r="G820" s="16"/>
      <c r="H820" s="16"/>
      <c r="I820" s="16"/>
      <c r="J820" s="16"/>
      <c r="K820" s="16"/>
      <c r="L820" s="16"/>
      <c r="M820" s="16"/>
      <c r="N820" s="16"/>
    </row>
    <row r="821" spans="3:14">
      <c r="C821" s="16"/>
      <c r="D821" s="16"/>
      <c r="E821" s="16"/>
      <c r="F821" s="16"/>
      <c r="G821" s="16"/>
      <c r="H821" s="16"/>
      <c r="I821" s="16"/>
      <c r="J821" s="16"/>
      <c r="K821" s="16"/>
      <c r="L821" s="16"/>
      <c r="M821" s="16"/>
      <c r="N821" s="16"/>
    </row>
    <row r="822" spans="3:14">
      <c r="C822" s="16"/>
      <c r="D822" s="16"/>
      <c r="E822" s="16"/>
      <c r="F822" s="16"/>
      <c r="G822" s="16"/>
      <c r="H822" s="16"/>
      <c r="I822" s="16"/>
      <c r="J822" s="16"/>
      <c r="K822" s="16"/>
      <c r="L822" s="16"/>
      <c r="M822" s="16"/>
      <c r="N822" s="16"/>
    </row>
    <row r="823" spans="3:14">
      <c r="C823" s="16"/>
      <c r="D823" s="16"/>
      <c r="E823" s="16"/>
      <c r="F823" s="16"/>
      <c r="G823" s="16"/>
      <c r="H823" s="16"/>
      <c r="I823" s="16"/>
      <c r="J823" s="16"/>
      <c r="K823" s="16"/>
      <c r="L823" s="16"/>
      <c r="M823" s="16"/>
      <c r="N823" s="16"/>
    </row>
    <row r="824" spans="3:14">
      <c r="C824" s="16"/>
      <c r="D824" s="16"/>
      <c r="E824" s="16"/>
      <c r="F824" s="16"/>
      <c r="G824" s="16"/>
      <c r="H824" s="16"/>
      <c r="I824" s="16"/>
      <c r="J824" s="16"/>
      <c r="K824" s="16"/>
      <c r="L824" s="16"/>
      <c r="M824" s="16"/>
      <c r="N824" s="16"/>
    </row>
    <row r="825" spans="3:14">
      <c r="C825" s="16"/>
      <c r="D825" s="16"/>
      <c r="E825" s="16"/>
      <c r="F825" s="16"/>
      <c r="G825" s="16"/>
      <c r="H825" s="16"/>
      <c r="I825" s="16"/>
      <c r="J825" s="16"/>
      <c r="K825" s="16"/>
      <c r="L825" s="16"/>
      <c r="M825" s="16"/>
      <c r="N825" s="16"/>
    </row>
    <row r="826" spans="3:14">
      <c r="C826" s="16"/>
      <c r="D826" s="16"/>
      <c r="E826" s="16"/>
      <c r="F826" s="16"/>
      <c r="G826" s="16"/>
      <c r="H826" s="16"/>
      <c r="I826" s="16"/>
      <c r="J826" s="16"/>
      <c r="K826" s="16"/>
      <c r="L826" s="16"/>
      <c r="M826" s="16"/>
      <c r="N826" s="16"/>
    </row>
    <row r="827" spans="3:14">
      <c r="C827" s="16"/>
      <c r="D827" s="16"/>
      <c r="E827" s="16"/>
      <c r="F827" s="16"/>
      <c r="G827" s="16"/>
      <c r="H827" s="16"/>
      <c r="I827" s="16"/>
      <c r="J827" s="16"/>
      <c r="K827" s="16"/>
      <c r="L827" s="16"/>
      <c r="M827" s="16"/>
      <c r="N827" s="16"/>
    </row>
    <row r="828" spans="3:14">
      <c r="C828" s="16"/>
      <c r="D828" s="16"/>
      <c r="E828" s="16"/>
      <c r="F828" s="16"/>
      <c r="G828" s="16"/>
      <c r="H828" s="16"/>
      <c r="I828" s="16"/>
      <c r="J828" s="16"/>
      <c r="K828" s="16"/>
      <c r="L828" s="16"/>
      <c r="M828" s="16"/>
      <c r="N828" s="16"/>
    </row>
    <row r="829" spans="3:14">
      <c r="C829" s="16"/>
      <c r="D829" s="16"/>
      <c r="E829" s="16"/>
      <c r="F829" s="16"/>
      <c r="G829" s="16"/>
      <c r="H829" s="16"/>
      <c r="I829" s="16"/>
      <c r="J829" s="16"/>
      <c r="K829" s="16"/>
      <c r="L829" s="16"/>
      <c r="M829" s="16"/>
      <c r="N829" s="16"/>
    </row>
    <row r="830" spans="3:14">
      <c r="C830" s="16"/>
      <c r="D830" s="16"/>
      <c r="E830" s="16"/>
      <c r="F830" s="16"/>
      <c r="G830" s="16"/>
      <c r="H830" s="16"/>
      <c r="I830" s="16"/>
      <c r="J830" s="16"/>
      <c r="K830" s="16"/>
      <c r="L830" s="16"/>
      <c r="M830" s="16"/>
      <c r="N830" s="16"/>
    </row>
    <row r="831" spans="3:14">
      <c r="C831" s="16"/>
      <c r="D831" s="16"/>
      <c r="E831" s="16"/>
      <c r="F831" s="16"/>
      <c r="G831" s="16"/>
      <c r="H831" s="16"/>
      <c r="I831" s="16"/>
      <c r="J831" s="16"/>
      <c r="K831" s="16"/>
      <c r="L831" s="16"/>
      <c r="M831" s="16"/>
      <c r="N831" s="16"/>
    </row>
    <row r="832" spans="3:14">
      <c r="C832" s="16"/>
      <c r="D832" s="16"/>
      <c r="E832" s="16"/>
      <c r="F832" s="16"/>
      <c r="G832" s="16"/>
      <c r="H832" s="16"/>
      <c r="I832" s="16"/>
      <c r="J832" s="16"/>
      <c r="K832" s="16"/>
      <c r="L832" s="16"/>
      <c r="M832" s="16"/>
      <c r="N832" s="16"/>
    </row>
    <row r="833" spans="3:14">
      <c r="C833" s="16"/>
      <c r="D833" s="16"/>
      <c r="E833" s="16"/>
      <c r="F833" s="16"/>
      <c r="G833" s="16"/>
      <c r="H833" s="16"/>
      <c r="I833" s="16"/>
      <c r="J833" s="16"/>
      <c r="K833" s="16"/>
      <c r="L833" s="16"/>
      <c r="M833" s="16"/>
      <c r="N833" s="16"/>
    </row>
    <row r="834" spans="3:14">
      <c r="C834" s="16"/>
      <c r="D834" s="16"/>
      <c r="E834" s="16"/>
      <c r="F834" s="16"/>
      <c r="G834" s="16"/>
      <c r="H834" s="16"/>
      <c r="I834" s="16"/>
      <c r="J834" s="16"/>
      <c r="K834" s="16"/>
      <c r="L834" s="16"/>
      <c r="M834" s="16"/>
      <c r="N834" s="16"/>
    </row>
    <row r="835" spans="3:14">
      <c r="C835" s="16"/>
      <c r="D835" s="16"/>
      <c r="E835" s="16"/>
      <c r="F835" s="16"/>
      <c r="G835" s="16"/>
      <c r="H835" s="16"/>
      <c r="I835" s="16"/>
      <c r="J835" s="16"/>
      <c r="K835" s="16"/>
      <c r="L835" s="16"/>
      <c r="M835" s="16"/>
      <c r="N835" s="16"/>
    </row>
    <row r="836" spans="3:14">
      <c r="C836" s="16"/>
      <c r="D836" s="16"/>
      <c r="E836" s="16"/>
      <c r="F836" s="16"/>
      <c r="G836" s="16"/>
      <c r="H836" s="16"/>
      <c r="I836" s="16"/>
      <c r="J836" s="16"/>
      <c r="K836" s="16"/>
      <c r="L836" s="16"/>
      <c r="M836" s="16"/>
      <c r="N836" s="16"/>
    </row>
    <row r="837" spans="3:14">
      <c r="C837" s="16"/>
      <c r="D837" s="16"/>
      <c r="E837" s="16"/>
      <c r="F837" s="16"/>
      <c r="G837" s="16"/>
      <c r="H837" s="16"/>
      <c r="I837" s="16"/>
      <c r="J837" s="16"/>
      <c r="K837" s="16"/>
      <c r="L837" s="16"/>
      <c r="M837" s="16"/>
      <c r="N837" s="16"/>
    </row>
    <row r="838" spans="3:14">
      <c r="C838" s="16"/>
      <c r="D838" s="16"/>
      <c r="E838" s="16"/>
      <c r="F838" s="16"/>
      <c r="G838" s="16"/>
      <c r="H838" s="16"/>
      <c r="I838" s="16"/>
      <c r="J838" s="16"/>
      <c r="K838" s="16"/>
      <c r="L838" s="16"/>
      <c r="M838" s="16"/>
      <c r="N838" s="16"/>
    </row>
    <row r="839" spans="3:14">
      <c r="C839" s="16"/>
      <c r="D839" s="16"/>
      <c r="E839" s="16"/>
      <c r="F839" s="16"/>
      <c r="G839" s="16"/>
      <c r="H839" s="16"/>
      <c r="I839" s="16"/>
      <c r="J839" s="16"/>
      <c r="K839" s="16"/>
      <c r="L839" s="16"/>
      <c r="M839" s="16"/>
      <c r="N839" s="16"/>
    </row>
    <row r="840" spans="3:14">
      <c r="C840" s="16"/>
      <c r="D840" s="16"/>
      <c r="E840" s="16"/>
      <c r="F840" s="16"/>
      <c r="G840" s="16"/>
      <c r="H840" s="16"/>
      <c r="I840" s="16"/>
      <c r="J840" s="16"/>
      <c r="K840" s="16"/>
      <c r="L840" s="16"/>
      <c r="M840" s="16"/>
      <c r="N840" s="16"/>
    </row>
    <row r="841" spans="3:14">
      <c r="C841" s="16"/>
      <c r="D841" s="16"/>
      <c r="E841" s="16"/>
      <c r="F841" s="16"/>
      <c r="G841" s="16"/>
      <c r="H841" s="16"/>
      <c r="I841" s="16"/>
      <c r="J841" s="16"/>
      <c r="K841" s="16"/>
      <c r="L841" s="16"/>
      <c r="M841" s="16"/>
      <c r="N841" s="16"/>
    </row>
    <row r="842" spans="3:14">
      <c r="C842" s="16"/>
      <c r="D842" s="16"/>
      <c r="E842" s="16"/>
      <c r="F842" s="16"/>
      <c r="G842" s="16"/>
      <c r="H842" s="16"/>
      <c r="I842" s="16"/>
      <c r="J842" s="16"/>
      <c r="K842" s="16"/>
      <c r="L842" s="16"/>
      <c r="M842" s="16"/>
      <c r="N842" s="16"/>
    </row>
    <row r="843" spans="3:14">
      <c r="C843" s="16"/>
      <c r="D843" s="16"/>
      <c r="E843" s="16"/>
      <c r="F843" s="16"/>
      <c r="G843" s="16"/>
      <c r="H843" s="16"/>
      <c r="I843" s="16"/>
      <c r="J843" s="16"/>
      <c r="K843" s="16"/>
      <c r="L843" s="16"/>
      <c r="M843" s="16"/>
      <c r="N843" s="16"/>
    </row>
    <row r="844" spans="3:14">
      <c r="C844" s="16"/>
      <c r="D844" s="16"/>
      <c r="E844" s="16"/>
      <c r="F844" s="16"/>
      <c r="G844" s="16"/>
      <c r="H844" s="16"/>
      <c r="I844" s="16"/>
      <c r="J844" s="16"/>
      <c r="K844" s="16"/>
      <c r="L844" s="16"/>
      <c r="M844" s="16"/>
      <c r="N844" s="16"/>
    </row>
    <row r="845" spans="3:14">
      <c r="C845" s="16"/>
      <c r="D845" s="16"/>
      <c r="E845" s="16"/>
      <c r="F845" s="16"/>
      <c r="G845" s="16"/>
      <c r="H845" s="16"/>
      <c r="I845" s="16"/>
      <c r="J845" s="16"/>
      <c r="K845" s="16"/>
      <c r="L845" s="16"/>
      <c r="M845" s="16"/>
      <c r="N845" s="16"/>
    </row>
    <row r="846" spans="3:14">
      <c r="C846" s="16"/>
      <c r="D846" s="16"/>
      <c r="E846" s="16"/>
      <c r="F846" s="16"/>
      <c r="G846" s="16"/>
      <c r="H846" s="16"/>
      <c r="I846" s="16"/>
      <c r="J846" s="16"/>
      <c r="K846" s="16"/>
      <c r="L846" s="16"/>
      <c r="M846" s="16"/>
      <c r="N846" s="16"/>
    </row>
    <row r="847" spans="3:14">
      <c r="C847" s="16"/>
      <c r="D847" s="16"/>
      <c r="E847" s="16"/>
      <c r="F847" s="16"/>
      <c r="G847" s="16"/>
      <c r="H847" s="16"/>
      <c r="I847" s="16"/>
      <c r="J847" s="16"/>
      <c r="K847" s="16"/>
      <c r="L847" s="16"/>
      <c r="M847" s="16"/>
      <c r="N847" s="16"/>
    </row>
    <row r="848" spans="3:14">
      <c r="C848" s="16"/>
      <c r="D848" s="16"/>
      <c r="E848" s="16"/>
      <c r="F848" s="16"/>
      <c r="G848" s="16"/>
      <c r="H848" s="16"/>
      <c r="I848" s="16"/>
      <c r="J848" s="16"/>
      <c r="K848" s="16"/>
      <c r="L848" s="16"/>
      <c r="M848" s="16"/>
      <c r="N848" s="16"/>
    </row>
    <row r="849" spans="3:14">
      <c r="C849" s="16"/>
      <c r="D849" s="16"/>
      <c r="E849" s="16"/>
      <c r="F849" s="16"/>
      <c r="G849" s="16"/>
      <c r="H849" s="16"/>
      <c r="I849" s="16"/>
      <c r="J849" s="16"/>
      <c r="K849" s="16"/>
      <c r="L849" s="16"/>
      <c r="M849" s="16"/>
      <c r="N849" s="16"/>
    </row>
    <row r="850" spans="3:14">
      <c r="C850" s="16"/>
      <c r="D850" s="16"/>
      <c r="E850" s="16"/>
      <c r="F850" s="16"/>
      <c r="G850" s="16"/>
      <c r="H850" s="16"/>
      <c r="I850" s="16"/>
      <c r="J850" s="16"/>
      <c r="K850" s="16"/>
      <c r="L850" s="16"/>
      <c r="M850" s="16"/>
      <c r="N850" s="16"/>
    </row>
    <row r="851" spans="3:14">
      <c r="C851" s="16"/>
      <c r="D851" s="16"/>
      <c r="E851" s="16"/>
      <c r="F851" s="16"/>
      <c r="G851" s="16"/>
      <c r="H851" s="16"/>
      <c r="I851" s="16"/>
      <c r="J851" s="16"/>
      <c r="K851" s="16"/>
      <c r="L851" s="16"/>
      <c r="M851" s="16"/>
      <c r="N851" s="16"/>
    </row>
    <row r="852" spans="3:14">
      <c r="C852" s="16"/>
      <c r="D852" s="16"/>
      <c r="E852" s="16"/>
      <c r="F852" s="16"/>
      <c r="G852" s="16"/>
      <c r="H852" s="16"/>
      <c r="I852" s="16"/>
      <c r="J852" s="16"/>
      <c r="K852" s="16"/>
      <c r="L852" s="16"/>
      <c r="M852" s="16"/>
      <c r="N852" s="16"/>
    </row>
    <row r="853" spans="3:14">
      <c r="C853" s="16"/>
      <c r="D853" s="16"/>
      <c r="E853" s="16"/>
      <c r="F853" s="16"/>
      <c r="G853" s="16"/>
      <c r="H853" s="16"/>
      <c r="I853" s="16"/>
      <c r="J853" s="16"/>
      <c r="K853" s="16"/>
      <c r="L853" s="16"/>
      <c r="M853" s="16"/>
      <c r="N853" s="16"/>
    </row>
    <row r="854" spans="3:14">
      <c r="C854" s="16"/>
      <c r="D854" s="16"/>
      <c r="E854" s="16"/>
      <c r="F854" s="16"/>
      <c r="G854" s="16"/>
      <c r="H854" s="16"/>
      <c r="I854" s="16"/>
      <c r="J854" s="16"/>
      <c r="K854" s="16"/>
      <c r="L854" s="16"/>
      <c r="M854" s="16"/>
      <c r="N854" s="16"/>
    </row>
    <row r="855" spans="3:14">
      <c r="C855" s="16"/>
      <c r="D855" s="16"/>
      <c r="E855" s="16"/>
      <c r="F855" s="16"/>
      <c r="G855" s="16"/>
      <c r="H855" s="16"/>
      <c r="I855" s="16"/>
      <c r="J855" s="16"/>
      <c r="K855" s="16"/>
      <c r="L855" s="16"/>
      <c r="M855" s="16"/>
      <c r="N855" s="16"/>
    </row>
    <row r="856" spans="3:14">
      <c r="C856" s="16"/>
      <c r="D856" s="16"/>
      <c r="E856" s="16"/>
      <c r="F856" s="16"/>
      <c r="G856" s="16"/>
      <c r="H856" s="16"/>
      <c r="I856" s="16"/>
      <c r="J856" s="16"/>
      <c r="K856" s="16"/>
      <c r="L856" s="16"/>
      <c r="M856" s="16"/>
      <c r="N856" s="16"/>
    </row>
    <row r="857" spans="3:14">
      <c r="C857" s="16"/>
      <c r="D857" s="16"/>
      <c r="E857" s="16"/>
      <c r="F857" s="16"/>
      <c r="G857" s="16"/>
      <c r="H857" s="16"/>
      <c r="I857" s="16"/>
      <c r="J857" s="16"/>
      <c r="K857" s="16"/>
      <c r="L857" s="16"/>
      <c r="M857" s="16"/>
      <c r="N857" s="16"/>
    </row>
    <row r="858" spans="3:14">
      <c r="C858" s="16"/>
      <c r="D858" s="16"/>
      <c r="E858" s="16"/>
      <c r="F858" s="16"/>
      <c r="G858" s="16"/>
      <c r="H858" s="16"/>
      <c r="I858" s="16"/>
      <c r="J858" s="16"/>
      <c r="K858" s="16"/>
      <c r="L858" s="16"/>
      <c r="M858" s="16"/>
      <c r="N858" s="16"/>
    </row>
    <row r="859" spans="3:14">
      <c r="C859" s="16"/>
      <c r="D859" s="16"/>
      <c r="E859" s="16"/>
      <c r="F859" s="16"/>
      <c r="G859" s="16"/>
      <c r="H859" s="16"/>
      <c r="I859" s="16"/>
      <c r="J859" s="16"/>
      <c r="K859" s="16"/>
      <c r="L859" s="16"/>
      <c r="M859" s="16"/>
      <c r="N859" s="16"/>
    </row>
    <row r="860" spans="3:14">
      <c r="C860" s="16"/>
      <c r="D860" s="16"/>
      <c r="E860" s="16"/>
      <c r="F860" s="16"/>
      <c r="G860" s="16"/>
      <c r="H860" s="16"/>
      <c r="I860" s="16"/>
      <c r="J860" s="16"/>
      <c r="K860" s="16"/>
      <c r="L860" s="16"/>
      <c r="M860" s="16"/>
      <c r="N860" s="16"/>
    </row>
    <row r="861" spans="3:14">
      <c r="C861" s="16"/>
      <c r="D861" s="16"/>
      <c r="E861" s="16"/>
      <c r="F861" s="16"/>
      <c r="G861" s="16"/>
      <c r="H861" s="16"/>
      <c r="I861" s="16"/>
      <c r="J861" s="16"/>
      <c r="K861" s="16"/>
      <c r="L861" s="16"/>
      <c r="M861" s="16"/>
      <c r="N861" s="16"/>
    </row>
    <row r="862" spans="3:14">
      <c r="C862" s="16"/>
      <c r="D862" s="16"/>
      <c r="E862" s="16"/>
      <c r="F862" s="16"/>
      <c r="G862" s="16"/>
      <c r="H862" s="16"/>
      <c r="I862" s="16"/>
      <c r="J862" s="16"/>
      <c r="K862" s="16"/>
      <c r="L862" s="16"/>
      <c r="M862" s="16"/>
      <c r="N862" s="16"/>
    </row>
    <row r="863" spans="3:14">
      <c r="C863" s="16"/>
      <c r="D863" s="16"/>
      <c r="E863" s="16"/>
      <c r="F863" s="16"/>
      <c r="G863" s="16"/>
      <c r="H863" s="16"/>
      <c r="I863" s="16"/>
      <c r="J863" s="16"/>
      <c r="K863" s="16"/>
      <c r="L863" s="16"/>
      <c r="M863" s="16"/>
      <c r="N863" s="16"/>
    </row>
    <row r="864" spans="3:14">
      <c r="C864" s="16"/>
      <c r="D864" s="16"/>
      <c r="E864" s="16"/>
      <c r="F864" s="16"/>
      <c r="G864" s="16"/>
      <c r="H864" s="16"/>
      <c r="I864" s="16"/>
      <c r="J864" s="16"/>
      <c r="K864" s="16"/>
      <c r="L864" s="16"/>
      <c r="M864" s="16"/>
      <c r="N864" s="16"/>
    </row>
    <row r="865" spans="3:14">
      <c r="C865" s="16"/>
      <c r="D865" s="16"/>
      <c r="E865" s="16"/>
      <c r="F865" s="16"/>
      <c r="G865" s="16"/>
      <c r="H865" s="16"/>
      <c r="I865" s="16"/>
      <c r="J865" s="16"/>
      <c r="K865" s="16"/>
      <c r="L865" s="16"/>
      <c r="M865" s="16"/>
      <c r="N865" s="16"/>
    </row>
    <row r="866" spans="3:14">
      <c r="C866" s="16"/>
      <c r="D866" s="16"/>
      <c r="E866" s="16"/>
      <c r="F866" s="16"/>
      <c r="G866" s="16"/>
      <c r="H866" s="16"/>
      <c r="I866" s="16"/>
      <c r="J866" s="16"/>
      <c r="K866" s="16"/>
      <c r="L866" s="16"/>
      <c r="M866" s="16"/>
      <c r="N866" s="16"/>
    </row>
    <row r="867" spans="3:14">
      <c r="C867" s="16"/>
      <c r="D867" s="16"/>
      <c r="E867" s="16"/>
      <c r="F867" s="16"/>
      <c r="G867" s="16"/>
      <c r="H867" s="16"/>
      <c r="I867" s="16"/>
      <c r="J867" s="16"/>
      <c r="K867" s="16"/>
      <c r="L867" s="16"/>
      <c r="M867" s="16"/>
      <c r="N867" s="16"/>
    </row>
    <row r="868" spans="3:14">
      <c r="C868" s="16"/>
      <c r="D868" s="16"/>
      <c r="E868" s="16"/>
      <c r="F868" s="16"/>
      <c r="G868" s="16"/>
      <c r="H868" s="16"/>
      <c r="I868" s="16"/>
      <c r="J868" s="16"/>
      <c r="K868" s="16"/>
      <c r="L868" s="16"/>
      <c r="M868" s="16"/>
      <c r="N868" s="16"/>
    </row>
    <row r="869" spans="3:14">
      <c r="C869" s="16"/>
      <c r="D869" s="16"/>
      <c r="E869" s="16"/>
      <c r="F869" s="16"/>
      <c r="G869" s="16"/>
      <c r="H869" s="16"/>
      <c r="I869" s="16"/>
      <c r="J869" s="16"/>
      <c r="K869" s="16"/>
      <c r="L869" s="16"/>
      <c r="M869" s="16"/>
      <c r="N869" s="16"/>
    </row>
    <row r="870" spans="3:14">
      <c r="C870" s="16"/>
      <c r="D870" s="16"/>
      <c r="E870" s="16"/>
      <c r="F870" s="16"/>
      <c r="G870" s="16"/>
      <c r="H870" s="16"/>
      <c r="I870" s="16"/>
      <c r="J870" s="16"/>
      <c r="K870" s="16"/>
      <c r="L870" s="16"/>
      <c r="M870" s="16"/>
      <c r="N870" s="16"/>
    </row>
    <row r="871" spans="3:14">
      <c r="C871" s="16"/>
      <c r="D871" s="16"/>
      <c r="E871" s="16"/>
      <c r="F871" s="16"/>
      <c r="G871" s="16"/>
      <c r="H871" s="16"/>
      <c r="I871" s="16"/>
      <c r="J871" s="16"/>
      <c r="K871" s="16"/>
      <c r="L871" s="16"/>
      <c r="M871" s="16"/>
      <c r="N871" s="16"/>
    </row>
    <row r="872" spans="3:14">
      <c r="C872" s="16"/>
      <c r="D872" s="16"/>
      <c r="E872" s="16"/>
      <c r="F872" s="16"/>
      <c r="G872" s="16"/>
      <c r="H872" s="16"/>
      <c r="I872" s="16"/>
      <c r="J872" s="16"/>
      <c r="K872" s="16"/>
      <c r="L872" s="16"/>
      <c r="M872" s="16"/>
      <c r="N872" s="16"/>
    </row>
    <row r="873" spans="3:14">
      <c r="C873" s="16"/>
      <c r="D873" s="16"/>
      <c r="E873" s="16"/>
      <c r="F873" s="16"/>
      <c r="G873" s="16"/>
      <c r="H873" s="16"/>
      <c r="I873" s="16"/>
      <c r="J873" s="16"/>
      <c r="K873" s="16"/>
      <c r="L873" s="16"/>
      <c r="M873" s="16"/>
      <c r="N873" s="16"/>
    </row>
    <row r="874" spans="3:14">
      <c r="C874" s="16"/>
      <c r="D874" s="16"/>
      <c r="E874" s="16"/>
      <c r="F874" s="16"/>
      <c r="G874" s="16"/>
      <c r="H874" s="16"/>
      <c r="I874" s="16"/>
      <c r="J874" s="16"/>
      <c r="K874" s="16"/>
      <c r="L874" s="16"/>
      <c r="M874" s="16"/>
      <c r="N874" s="16"/>
    </row>
    <row r="875" spans="3:14">
      <c r="C875" s="16"/>
      <c r="D875" s="16"/>
      <c r="E875" s="16"/>
      <c r="F875" s="16"/>
      <c r="G875" s="16"/>
      <c r="H875" s="16"/>
      <c r="I875" s="16"/>
      <c r="J875" s="16"/>
      <c r="K875" s="16"/>
      <c r="L875" s="16"/>
      <c r="M875" s="16"/>
      <c r="N875" s="16"/>
    </row>
    <row r="876" spans="3:14">
      <c r="C876" s="16"/>
      <c r="D876" s="16"/>
      <c r="E876" s="16"/>
      <c r="F876" s="16"/>
      <c r="G876" s="16"/>
      <c r="H876" s="16"/>
      <c r="I876" s="16"/>
      <c r="J876" s="16"/>
      <c r="K876" s="16"/>
      <c r="L876" s="16"/>
      <c r="M876" s="16"/>
      <c r="N876" s="16"/>
    </row>
    <row r="877" spans="3:14">
      <c r="C877" s="16"/>
      <c r="D877" s="16"/>
      <c r="E877" s="16"/>
      <c r="F877" s="16"/>
      <c r="G877" s="16"/>
      <c r="H877" s="16"/>
      <c r="I877" s="16"/>
      <c r="J877" s="16"/>
      <c r="K877" s="16"/>
      <c r="L877" s="16"/>
      <c r="M877" s="16"/>
      <c r="N877" s="16"/>
    </row>
    <row r="878" spans="3:14">
      <c r="C878" s="16"/>
      <c r="D878" s="16"/>
      <c r="E878" s="16"/>
      <c r="F878" s="16"/>
      <c r="G878" s="16"/>
      <c r="H878" s="16"/>
      <c r="I878" s="16"/>
      <c r="J878" s="16"/>
      <c r="K878" s="16"/>
      <c r="L878" s="16"/>
      <c r="M878" s="16"/>
      <c r="N878" s="16"/>
    </row>
    <row r="879" spans="3:14">
      <c r="C879" s="16"/>
      <c r="D879" s="16"/>
      <c r="E879" s="16"/>
      <c r="F879" s="16"/>
      <c r="G879" s="16"/>
      <c r="H879" s="16"/>
      <c r="I879" s="16"/>
      <c r="J879" s="16"/>
      <c r="K879" s="16"/>
      <c r="L879" s="16"/>
      <c r="M879" s="16"/>
      <c r="N879" s="16"/>
    </row>
    <row r="880" spans="3:14">
      <c r="C880" s="16"/>
      <c r="D880" s="16"/>
      <c r="E880" s="16"/>
      <c r="F880" s="16"/>
      <c r="G880" s="16"/>
      <c r="H880" s="16"/>
      <c r="I880" s="16"/>
      <c r="J880" s="16"/>
      <c r="K880" s="16"/>
      <c r="L880" s="16"/>
      <c r="M880" s="16"/>
      <c r="N880" s="16"/>
    </row>
    <row r="881" spans="3:14">
      <c r="C881" s="16"/>
      <c r="D881" s="16"/>
      <c r="E881" s="16"/>
      <c r="F881" s="16"/>
      <c r="G881" s="16"/>
      <c r="H881" s="16"/>
      <c r="I881" s="16"/>
      <c r="J881" s="16"/>
      <c r="K881" s="16"/>
      <c r="L881" s="16"/>
      <c r="M881" s="16"/>
      <c r="N881" s="16"/>
    </row>
    <row r="882" spans="3:14">
      <c r="C882" s="16"/>
      <c r="D882" s="16"/>
      <c r="E882" s="16"/>
      <c r="F882" s="16"/>
      <c r="G882" s="16"/>
      <c r="H882" s="16"/>
      <c r="I882" s="16"/>
      <c r="J882" s="16"/>
      <c r="K882" s="16"/>
      <c r="L882" s="16"/>
      <c r="M882" s="16"/>
      <c r="N882" s="16"/>
    </row>
    <row r="883" spans="3:14">
      <c r="C883" s="16"/>
      <c r="D883" s="16"/>
      <c r="E883" s="16"/>
      <c r="F883" s="16"/>
      <c r="G883" s="16"/>
      <c r="H883" s="16"/>
      <c r="I883" s="16"/>
      <c r="J883" s="16"/>
      <c r="K883" s="16"/>
      <c r="L883" s="16"/>
      <c r="M883" s="16"/>
      <c r="N883" s="16"/>
    </row>
    <row r="884" spans="3:14">
      <c r="C884" s="16"/>
      <c r="D884" s="16"/>
      <c r="E884" s="16"/>
      <c r="F884" s="16"/>
      <c r="G884" s="16"/>
      <c r="H884" s="16"/>
      <c r="I884" s="16"/>
      <c r="J884" s="16"/>
      <c r="K884" s="16"/>
      <c r="L884" s="16"/>
      <c r="M884" s="16"/>
      <c r="N884" s="16"/>
    </row>
    <row r="885" spans="3:14">
      <c r="C885" s="16"/>
      <c r="D885" s="16"/>
      <c r="E885" s="16"/>
      <c r="F885" s="16"/>
      <c r="G885" s="16"/>
      <c r="H885" s="16"/>
      <c r="I885" s="16"/>
      <c r="J885" s="16"/>
      <c r="K885" s="16"/>
      <c r="L885" s="16"/>
      <c r="M885" s="16"/>
      <c r="N885" s="16"/>
    </row>
    <row r="886" spans="3:14">
      <c r="C886" s="16"/>
      <c r="D886" s="16"/>
      <c r="E886" s="16"/>
      <c r="F886" s="16"/>
      <c r="G886" s="16"/>
      <c r="H886" s="16"/>
      <c r="I886" s="16"/>
      <c r="J886" s="16"/>
      <c r="K886" s="16"/>
      <c r="L886" s="16"/>
      <c r="M886" s="16"/>
      <c r="N886" s="16"/>
    </row>
    <row r="887" spans="3:14">
      <c r="C887" s="16"/>
      <c r="D887" s="16"/>
      <c r="E887" s="16"/>
      <c r="F887" s="16"/>
      <c r="G887" s="16"/>
      <c r="H887" s="16"/>
      <c r="I887" s="16"/>
      <c r="J887" s="16"/>
      <c r="K887" s="16"/>
      <c r="L887" s="16"/>
      <c r="M887" s="16"/>
      <c r="N887" s="16"/>
    </row>
    <row r="888" spans="3:14">
      <c r="C888" s="16"/>
      <c r="D888" s="16"/>
      <c r="E888" s="16"/>
      <c r="F888" s="16"/>
      <c r="G888" s="16"/>
      <c r="H888" s="16"/>
      <c r="I888" s="16"/>
      <c r="J888" s="16"/>
      <c r="K888" s="16"/>
      <c r="L888" s="16"/>
      <c r="M888" s="16"/>
      <c r="N888" s="16"/>
    </row>
    <row r="889" spans="3:14">
      <c r="C889" s="16"/>
      <c r="D889" s="16"/>
      <c r="E889" s="16"/>
      <c r="F889" s="16"/>
      <c r="G889" s="16"/>
      <c r="H889" s="16"/>
      <c r="I889" s="16"/>
      <c r="J889" s="16"/>
      <c r="K889" s="16"/>
      <c r="L889" s="16"/>
      <c r="M889" s="16"/>
      <c r="N889" s="16"/>
    </row>
    <row r="890" spans="3:14">
      <c r="C890" s="16"/>
      <c r="D890" s="16"/>
      <c r="E890" s="16"/>
      <c r="F890" s="16"/>
      <c r="G890" s="16"/>
      <c r="H890" s="16"/>
      <c r="I890" s="16"/>
      <c r="J890" s="16"/>
      <c r="K890" s="16"/>
      <c r="L890" s="16"/>
      <c r="M890" s="16"/>
      <c r="N890" s="16"/>
    </row>
    <row r="891" spans="3:14">
      <c r="C891" s="16"/>
      <c r="D891" s="16"/>
      <c r="E891" s="16"/>
      <c r="F891" s="16"/>
      <c r="G891" s="16"/>
      <c r="H891" s="16"/>
      <c r="I891" s="16"/>
      <c r="J891" s="16"/>
      <c r="K891" s="16"/>
      <c r="L891" s="16"/>
      <c r="M891" s="16"/>
      <c r="N891" s="16"/>
    </row>
    <row r="892" spans="3:14">
      <c r="C892" s="16"/>
      <c r="D892" s="16"/>
      <c r="E892" s="16"/>
      <c r="F892" s="16"/>
      <c r="G892" s="16"/>
      <c r="H892" s="16"/>
      <c r="I892" s="16"/>
      <c r="J892" s="16"/>
      <c r="K892" s="16"/>
      <c r="L892" s="16"/>
      <c r="M892" s="16"/>
      <c r="N892" s="16"/>
    </row>
    <row r="893" spans="3:14">
      <c r="C893" s="16"/>
      <c r="D893" s="16"/>
      <c r="E893" s="16"/>
      <c r="F893" s="16"/>
      <c r="G893" s="16"/>
      <c r="H893" s="16"/>
      <c r="I893" s="16"/>
      <c r="J893" s="16"/>
      <c r="K893" s="16"/>
      <c r="L893" s="16"/>
      <c r="M893" s="16"/>
      <c r="N893" s="16"/>
    </row>
    <row r="894" spans="3:14">
      <c r="C894" s="16"/>
      <c r="D894" s="16"/>
      <c r="E894" s="16"/>
      <c r="F894" s="16"/>
      <c r="G894" s="16"/>
      <c r="H894" s="16"/>
      <c r="I894" s="16"/>
      <c r="J894" s="16"/>
      <c r="K894" s="16"/>
      <c r="L894" s="16"/>
      <c r="M894" s="16"/>
      <c r="N894" s="16"/>
    </row>
    <row r="895" spans="3:14">
      <c r="C895" s="16"/>
      <c r="D895" s="16"/>
      <c r="E895" s="16"/>
      <c r="F895" s="16"/>
      <c r="G895" s="16"/>
      <c r="H895" s="16"/>
      <c r="I895" s="16"/>
      <c r="J895" s="16"/>
      <c r="K895" s="16"/>
      <c r="L895" s="16"/>
      <c r="M895" s="16"/>
      <c r="N895" s="16"/>
    </row>
    <row r="896" spans="3:14">
      <c r="C896" s="16"/>
      <c r="D896" s="16"/>
      <c r="E896" s="16"/>
      <c r="F896" s="16"/>
      <c r="G896" s="16"/>
      <c r="H896" s="16"/>
      <c r="I896" s="16"/>
      <c r="J896" s="16"/>
      <c r="K896" s="16"/>
      <c r="L896" s="16"/>
      <c r="M896" s="16"/>
      <c r="N896" s="16"/>
    </row>
    <row r="897" spans="3:14">
      <c r="C897" s="16"/>
      <c r="D897" s="16"/>
      <c r="E897" s="16"/>
      <c r="F897" s="16"/>
      <c r="G897" s="16"/>
      <c r="H897" s="16"/>
      <c r="I897" s="16"/>
      <c r="J897" s="16"/>
      <c r="K897" s="16"/>
      <c r="L897" s="16"/>
      <c r="M897" s="16"/>
      <c r="N897" s="16"/>
    </row>
    <row r="898" spans="3:14">
      <c r="C898" s="16"/>
      <c r="D898" s="16"/>
      <c r="E898" s="16"/>
      <c r="F898" s="16"/>
      <c r="G898" s="16"/>
      <c r="H898" s="16"/>
      <c r="I898" s="16"/>
      <c r="J898" s="16"/>
      <c r="K898" s="16"/>
      <c r="L898" s="16"/>
      <c r="M898" s="16"/>
      <c r="N898" s="16"/>
    </row>
    <row r="899" spans="3:14">
      <c r="C899" s="16"/>
      <c r="D899" s="16"/>
      <c r="E899" s="16"/>
      <c r="F899" s="16"/>
      <c r="G899" s="16"/>
      <c r="H899" s="16"/>
      <c r="I899" s="16"/>
      <c r="J899" s="16"/>
      <c r="K899" s="16"/>
      <c r="L899" s="16"/>
      <c r="M899" s="16"/>
      <c r="N899" s="16"/>
    </row>
    <row r="900" spans="3:14">
      <c r="C900" s="16"/>
      <c r="D900" s="16"/>
      <c r="E900" s="16"/>
      <c r="F900" s="16"/>
      <c r="G900" s="16"/>
      <c r="H900" s="16"/>
      <c r="I900" s="16"/>
      <c r="J900" s="16"/>
      <c r="K900" s="16"/>
      <c r="L900" s="16"/>
      <c r="M900" s="16"/>
      <c r="N900" s="16"/>
    </row>
    <row r="901" spans="3:14">
      <c r="C901" s="16"/>
      <c r="D901" s="16"/>
      <c r="E901" s="16"/>
      <c r="F901" s="16"/>
      <c r="G901" s="16"/>
      <c r="H901" s="16"/>
      <c r="I901" s="16"/>
      <c r="J901" s="16"/>
      <c r="K901" s="16"/>
      <c r="L901" s="16"/>
      <c r="M901" s="16"/>
      <c r="N901" s="16"/>
    </row>
    <row r="902" spans="3:14">
      <c r="C902" s="16"/>
      <c r="D902" s="16"/>
      <c r="E902" s="16"/>
      <c r="F902" s="16"/>
      <c r="G902" s="16"/>
      <c r="H902" s="16"/>
      <c r="I902" s="16"/>
      <c r="J902" s="16"/>
      <c r="K902" s="16"/>
      <c r="L902" s="16"/>
      <c r="M902" s="16"/>
      <c r="N902" s="16"/>
    </row>
    <row r="903" spans="3:14">
      <c r="C903" s="16"/>
      <c r="D903" s="16"/>
      <c r="E903" s="16"/>
      <c r="F903" s="16"/>
      <c r="G903" s="16"/>
      <c r="H903" s="16"/>
      <c r="I903" s="16"/>
      <c r="J903" s="16"/>
      <c r="K903" s="16"/>
      <c r="L903" s="16"/>
      <c r="M903" s="16"/>
      <c r="N903" s="16"/>
    </row>
    <row r="904" spans="3:14">
      <c r="C904" s="16"/>
      <c r="D904" s="16"/>
      <c r="E904" s="16"/>
      <c r="F904" s="16"/>
      <c r="G904" s="16"/>
      <c r="H904" s="16"/>
      <c r="I904" s="16"/>
      <c r="J904" s="16"/>
      <c r="K904" s="16"/>
      <c r="L904" s="16"/>
      <c r="M904" s="16"/>
      <c r="N904" s="16"/>
    </row>
    <row r="905" spans="3:14">
      <c r="C905" s="16"/>
      <c r="D905" s="16"/>
      <c r="E905" s="16"/>
      <c r="F905" s="16"/>
      <c r="G905" s="16"/>
      <c r="H905" s="16"/>
      <c r="I905" s="16"/>
      <c r="J905" s="16"/>
      <c r="K905" s="16"/>
      <c r="L905" s="16"/>
      <c r="M905" s="16"/>
      <c r="N905" s="16"/>
    </row>
    <row r="906" spans="3:14">
      <c r="C906" s="16"/>
      <c r="D906" s="16"/>
      <c r="E906" s="16"/>
      <c r="F906" s="16"/>
      <c r="G906" s="16"/>
      <c r="H906" s="16"/>
      <c r="I906" s="16"/>
      <c r="J906" s="16"/>
      <c r="K906" s="16"/>
      <c r="L906" s="16"/>
      <c r="M906" s="16"/>
      <c r="N906" s="16"/>
    </row>
    <row r="907" spans="3:14">
      <c r="C907" s="16"/>
      <c r="D907" s="16"/>
      <c r="E907" s="16"/>
      <c r="F907" s="16"/>
      <c r="G907" s="16"/>
      <c r="H907" s="16"/>
      <c r="I907" s="16"/>
      <c r="J907" s="16"/>
      <c r="K907" s="16"/>
      <c r="L907" s="16"/>
      <c r="M907" s="16"/>
      <c r="N907" s="16"/>
    </row>
    <row r="908" spans="3:14">
      <c r="C908" s="16"/>
      <c r="D908" s="16"/>
      <c r="E908" s="16"/>
      <c r="F908" s="16"/>
      <c r="G908" s="16"/>
      <c r="H908" s="16"/>
      <c r="I908" s="16"/>
      <c r="J908" s="16"/>
      <c r="K908" s="16"/>
      <c r="L908" s="16"/>
      <c r="M908" s="16"/>
      <c r="N908" s="16"/>
    </row>
    <row r="909" spans="3:14">
      <c r="C909" s="16"/>
      <c r="D909" s="16"/>
      <c r="E909" s="16"/>
      <c r="F909" s="16"/>
      <c r="G909" s="16"/>
      <c r="H909" s="16"/>
      <c r="I909" s="16"/>
      <c r="J909" s="16"/>
      <c r="K909" s="16"/>
      <c r="L909" s="16"/>
      <c r="M909" s="16"/>
      <c r="N909" s="16"/>
    </row>
    <row r="910" spans="3:14">
      <c r="C910" s="16"/>
      <c r="D910" s="16"/>
      <c r="E910" s="16"/>
      <c r="F910" s="16"/>
      <c r="G910" s="16"/>
      <c r="H910" s="16"/>
      <c r="I910" s="16"/>
      <c r="J910" s="16"/>
      <c r="K910" s="16"/>
      <c r="L910" s="16"/>
      <c r="M910" s="16"/>
      <c r="N910" s="16"/>
    </row>
    <row r="911" spans="3:14">
      <c r="C911" s="16"/>
      <c r="D911" s="16"/>
      <c r="E911" s="16"/>
      <c r="F911" s="16"/>
      <c r="G911" s="16"/>
      <c r="H911" s="16"/>
      <c r="I911" s="16"/>
      <c r="J911" s="16"/>
      <c r="K911" s="16"/>
      <c r="L911" s="16"/>
      <c r="M911" s="16"/>
      <c r="N911" s="16"/>
    </row>
    <row r="912" spans="3:14">
      <c r="C912" s="16"/>
      <c r="D912" s="16"/>
      <c r="E912" s="16"/>
      <c r="F912" s="16"/>
      <c r="G912" s="16"/>
      <c r="H912" s="16"/>
      <c r="I912" s="16"/>
      <c r="J912" s="16"/>
      <c r="K912" s="16"/>
      <c r="L912" s="16"/>
      <c r="M912" s="16"/>
      <c r="N912" s="16"/>
    </row>
    <row r="913" spans="3:14">
      <c r="C913" s="16"/>
      <c r="D913" s="16"/>
      <c r="E913" s="16"/>
      <c r="F913" s="16"/>
      <c r="G913" s="16"/>
      <c r="H913" s="16"/>
      <c r="I913" s="16"/>
      <c r="J913" s="16"/>
      <c r="K913" s="16"/>
      <c r="L913" s="16"/>
      <c r="M913" s="16"/>
      <c r="N913" s="16"/>
    </row>
    <row r="914" spans="3:14">
      <c r="C914" s="16"/>
      <c r="D914" s="16"/>
      <c r="E914" s="16"/>
      <c r="F914" s="16"/>
      <c r="G914" s="16"/>
      <c r="H914" s="16"/>
      <c r="I914" s="16"/>
      <c r="J914" s="16"/>
      <c r="K914" s="16"/>
      <c r="L914" s="16"/>
      <c r="M914" s="16"/>
      <c r="N914" s="16"/>
    </row>
    <row r="915" spans="3:14">
      <c r="C915" s="16"/>
      <c r="D915" s="16"/>
      <c r="E915" s="16"/>
      <c r="F915" s="16"/>
      <c r="G915" s="16"/>
      <c r="H915" s="16"/>
      <c r="I915" s="16"/>
      <c r="J915" s="16"/>
      <c r="K915" s="16"/>
      <c r="L915" s="16"/>
      <c r="M915" s="16"/>
      <c r="N915" s="16"/>
    </row>
    <row r="916" spans="3:14">
      <c r="C916" s="16"/>
      <c r="D916" s="16"/>
      <c r="E916" s="16"/>
      <c r="F916" s="16"/>
      <c r="G916" s="16"/>
      <c r="H916" s="16"/>
      <c r="I916" s="16"/>
      <c r="J916" s="16"/>
      <c r="K916" s="16"/>
      <c r="L916" s="16"/>
      <c r="M916" s="16"/>
      <c r="N916" s="16"/>
    </row>
    <row r="917" spans="3:14">
      <c r="C917" s="16"/>
      <c r="D917" s="16"/>
      <c r="E917" s="16"/>
      <c r="F917" s="16"/>
      <c r="G917" s="16"/>
      <c r="H917" s="16"/>
      <c r="I917" s="16"/>
      <c r="J917" s="16"/>
      <c r="K917" s="16"/>
      <c r="L917" s="16"/>
      <c r="M917" s="16"/>
      <c r="N917" s="16"/>
    </row>
    <row r="918" spans="3:14">
      <c r="C918" s="16"/>
      <c r="D918" s="16"/>
      <c r="E918" s="16"/>
      <c r="F918" s="16"/>
      <c r="G918" s="16"/>
      <c r="H918" s="16"/>
      <c r="I918" s="16"/>
      <c r="J918" s="16"/>
      <c r="K918" s="16"/>
      <c r="L918" s="16"/>
      <c r="M918" s="16"/>
      <c r="N918" s="16"/>
    </row>
    <row r="919" spans="3:14">
      <c r="C919" s="16"/>
      <c r="D919" s="16"/>
      <c r="E919" s="16"/>
      <c r="F919" s="16"/>
      <c r="G919" s="16"/>
      <c r="H919" s="16"/>
      <c r="I919" s="16"/>
      <c r="J919" s="16"/>
      <c r="K919" s="16"/>
      <c r="L919" s="16"/>
      <c r="M919" s="16"/>
      <c r="N919" s="16"/>
    </row>
    <row r="920" spans="3:14">
      <c r="C920" s="16"/>
      <c r="D920" s="16"/>
      <c r="E920" s="16"/>
      <c r="F920" s="16"/>
      <c r="G920" s="16"/>
      <c r="H920" s="16"/>
      <c r="I920" s="16"/>
      <c r="J920" s="16"/>
      <c r="K920" s="16"/>
      <c r="L920" s="16"/>
      <c r="M920" s="16"/>
      <c r="N920" s="16"/>
    </row>
    <row r="921" spans="3:14">
      <c r="C921" s="16"/>
      <c r="D921" s="16"/>
      <c r="E921" s="16"/>
      <c r="F921" s="16"/>
      <c r="G921" s="16"/>
      <c r="H921" s="16"/>
      <c r="I921" s="16"/>
      <c r="J921" s="16"/>
      <c r="K921" s="16"/>
      <c r="L921" s="16"/>
      <c r="M921" s="16"/>
      <c r="N921" s="16"/>
    </row>
    <row r="922" spans="3:14">
      <c r="C922" s="16"/>
      <c r="D922" s="16"/>
      <c r="E922" s="16"/>
      <c r="F922" s="16"/>
      <c r="G922" s="16"/>
      <c r="H922" s="16"/>
      <c r="I922" s="16"/>
      <c r="J922" s="16"/>
      <c r="K922" s="16"/>
      <c r="L922" s="16"/>
      <c r="M922" s="16"/>
      <c r="N922" s="16"/>
    </row>
    <row r="923" spans="3:14">
      <c r="C923" s="16"/>
      <c r="D923" s="16"/>
      <c r="E923" s="16"/>
      <c r="F923" s="16"/>
      <c r="G923" s="16"/>
      <c r="H923" s="16"/>
      <c r="I923" s="16"/>
      <c r="J923" s="16"/>
      <c r="K923" s="16"/>
      <c r="L923" s="16"/>
      <c r="M923" s="16"/>
      <c r="N923" s="16"/>
    </row>
    <row r="924" spans="3:14">
      <c r="C924" s="16"/>
      <c r="D924" s="16"/>
      <c r="E924" s="16"/>
      <c r="F924" s="16"/>
      <c r="G924" s="16"/>
      <c r="H924" s="16"/>
      <c r="I924" s="16"/>
      <c r="J924" s="16"/>
      <c r="K924" s="16"/>
      <c r="L924" s="16"/>
      <c r="M924" s="16"/>
      <c r="N924" s="16"/>
    </row>
    <row r="925" spans="3:14">
      <c r="C925" s="16"/>
      <c r="D925" s="16"/>
      <c r="E925" s="16"/>
      <c r="F925" s="16"/>
      <c r="G925" s="16"/>
      <c r="H925" s="16"/>
      <c r="I925" s="16"/>
      <c r="J925" s="16"/>
      <c r="K925" s="16"/>
      <c r="L925" s="16"/>
      <c r="M925" s="16"/>
      <c r="N925" s="16"/>
    </row>
    <row r="926" spans="3:14">
      <c r="C926" s="16"/>
      <c r="D926" s="16"/>
      <c r="E926" s="16"/>
      <c r="F926" s="16"/>
      <c r="G926" s="16"/>
      <c r="H926" s="16"/>
      <c r="I926" s="16"/>
      <c r="J926" s="16"/>
      <c r="K926" s="16"/>
      <c r="L926" s="16"/>
      <c r="M926" s="16"/>
      <c r="N926" s="16"/>
    </row>
    <row r="927" spans="3:14">
      <c r="C927" s="16"/>
      <c r="D927" s="16"/>
      <c r="E927" s="16"/>
      <c r="F927" s="16"/>
      <c r="G927" s="16"/>
      <c r="H927" s="16"/>
      <c r="I927" s="16"/>
      <c r="J927" s="16"/>
      <c r="K927" s="16"/>
      <c r="L927" s="16"/>
      <c r="M927" s="16"/>
      <c r="N927" s="16"/>
    </row>
    <row r="928" spans="3:14">
      <c r="C928" s="16"/>
      <c r="D928" s="16"/>
      <c r="E928" s="16"/>
      <c r="F928" s="16"/>
      <c r="G928" s="16"/>
      <c r="H928" s="16"/>
      <c r="I928" s="16"/>
      <c r="J928" s="16"/>
      <c r="K928" s="16"/>
      <c r="L928" s="16"/>
      <c r="M928" s="16"/>
      <c r="N928" s="16"/>
    </row>
    <row r="929" spans="3:14">
      <c r="C929" s="16"/>
      <c r="D929" s="16"/>
      <c r="E929" s="16"/>
      <c r="F929" s="16"/>
      <c r="G929" s="16"/>
      <c r="H929" s="16"/>
      <c r="I929" s="16"/>
      <c r="J929" s="16"/>
      <c r="K929" s="16"/>
      <c r="L929" s="16"/>
      <c r="M929" s="16"/>
      <c r="N929" s="16"/>
    </row>
    <row r="930" spans="3:14">
      <c r="C930" s="16"/>
      <c r="D930" s="16"/>
      <c r="E930" s="16"/>
      <c r="F930" s="16"/>
      <c r="G930" s="16"/>
      <c r="H930" s="16"/>
      <c r="I930" s="16"/>
      <c r="J930" s="16"/>
      <c r="K930" s="16"/>
      <c r="L930" s="16"/>
      <c r="M930" s="16"/>
      <c r="N930" s="16"/>
    </row>
    <row r="931" spans="3:14">
      <c r="C931" s="16"/>
      <c r="D931" s="16"/>
      <c r="E931" s="16"/>
      <c r="F931" s="16"/>
      <c r="G931" s="16"/>
      <c r="H931" s="16"/>
      <c r="I931" s="16"/>
      <c r="J931" s="16"/>
      <c r="K931" s="16"/>
      <c r="L931" s="16"/>
      <c r="M931" s="16"/>
      <c r="N931" s="16"/>
    </row>
    <row r="932" spans="3:14">
      <c r="C932" s="16"/>
      <c r="D932" s="16"/>
      <c r="E932" s="16"/>
      <c r="F932" s="16"/>
      <c r="G932" s="16"/>
      <c r="H932" s="16"/>
      <c r="I932" s="16"/>
      <c r="J932" s="16"/>
      <c r="K932" s="16"/>
      <c r="L932" s="16"/>
      <c r="M932" s="16"/>
      <c r="N932" s="16"/>
    </row>
    <row r="933" spans="3:14">
      <c r="C933" s="16"/>
      <c r="D933" s="16"/>
      <c r="E933" s="16"/>
      <c r="F933" s="16"/>
      <c r="G933" s="16"/>
      <c r="H933" s="16"/>
      <c r="I933" s="16"/>
      <c r="J933" s="16"/>
      <c r="K933" s="16"/>
      <c r="L933" s="16"/>
      <c r="M933" s="16"/>
      <c r="N933" s="16"/>
    </row>
    <row r="934" spans="3:14">
      <c r="C934" s="16"/>
      <c r="D934" s="16"/>
      <c r="E934" s="16"/>
      <c r="F934" s="16"/>
      <c r="G934" s="16"/>
      <c r="H934" s="16"/>
      <c r="I934" s="16"/>
      <c r="J934" s="16"/>
      <c r="K934" s="16"/>
      <c r="L934" s="16"/>
      <c r="M934" s="16"/>
      <c r="N934" s="16"/>
    </row>
    <row r="935" spans="3:14">
      <c r="C935" s="16"/>
      <c r="D935" s="16"/>
      <c r="E935" s="16"/>
      <c r="F935" s="16"/>
      <c r="G935" s="16"/>
      <c r="H935" s="16"/>
      <c r="I935" s="16"/>
      <c r="J935" s="16"/>
      <c r="K935" s="16"/>
      <c r="L935" s="16"/>
      <c r="M935" s="16"/>
      <c r="N935" s="16"/>
    </row>
    <row r="936" spans="3:14">
      <c r="C936" s="16"/>
      <c r="D936" s="16"/>
      <c r="E936" s="16"/>
      <c r="F936" s="16"/>
      <c r="G936" s="16"/>
      <c r="H936" s="16"/>
      <c r="I936" s="16"/>
      <c r="J936" s="16"/>
      <c r="K936" s="16"/>
      <c r="L936" s="16"/>
      <c r="M936" s="16"/>
      <c r="N936" s="16"/>
    </row>
    <row r="937" spans="3:14">
      <c r="C937" s="16"/>
      <c r="D937" s="16"/>
      <c r="E937" s="16"/>
      <c r="F937" s="16"/>
      <c r="G937" s="16"/>
      <c r="H937" s="16"/>
      <c r="I937" s="16"/>
      <c r="J937" s="16"/>
      <c r="K937" s="16"/>
      <c r="L937" s="16"/>
      <c r="M937" s="16"/>
      <c r="N937" s="16"/>
    </row>
    <row r="938" spans="3:14">
      <c r="C938" s="16"/>
      <c r="D938" s="16"/>
      <c r="E938" s="16"/>
      <c r="F938" s="16"/>
      <c r="G938" s="16"/>
      <c r="H938" s="16"/>
      <c r="I938" s="16"/>
      <c r="J938" s="16"/>
      <c r="K938" s="16"/>
      <c r="L938" s="16"/>
      <c r="M938" s="16"/>
      <c r="N938" s="16"/>
    </row>
    <row r="939" spans="3:14">
      <c r="C939" s="16"/>
      <c r="D939" s="16"/>
      <c r="E939" s="16"/>
      <c r="F939" s="16"/>
      <c r="G939" s="16"/>
      <c r="H939" s="16"/>
      <c r="I939" s="16"/>
      <c r="J939" s="16"/>
      <c r="K939" s="16"/>
      <c r="L939" s="16"/>
      <c r="M939" s="16"/>
      <c r="N939" s="16"/>
    </row>
    <row r="940" spans="3:14">
      <c r="C940" s="16"/>
      <c r="D940" s="16"/>
      <c r="E940" s="16"/>
      <c r="F940" s="16"/>
      <c r="G940" s="16"/>
      <c r="H940" s="16"/>
      <c r="I940" s="16"/>
      <c r="J940" s="16"/>
      <c r="K940" s="16"/>
      <c r="L940" s="16"/>
      <c r="M940" s="16"/>
      <c r="N940" s="16"/>
    </row>
    <row r="941" spans="3:14">
      <c r="C941" s="16"/>
      <c r="D941" s="16"/>
      <c r="E941" s="16"/>
      <c r="F941" s="16"/>
      <c r="G941" s="16"/>
      <c r="H941" s="16"/>
      <c r="I941" s="16"/>
      <c r="J941" s="16"/>
      <c r="K941" s="16"/>
      <c r="L941" s="16"/>
      <c r="M941" s="16"/>
      <c r="N941" s="16"/>
    </row>
    <row r="942" spans="3:14">
      <c r="C942" s="16"/>
      <c r="D942" s="16"/>
      <c r="E942" s="16"/>
      <c r="F942" s="16"/>
      <c r="G942" s="16"/>
      <c r="H942" s="16"/>
      <c r="I942" s="16"/>
      <c r="J942" s="16"/>
      <c r="K942" s="16"/>
      <c r="L942" s="16"/>
      <c r="M942" s="16"/>
      <c r="N942" s="16"/>
    </row>
    <row r="943" spans="3:14">
      <c r="C943" s="16"/>
      <c r="D943" s="16"/>
      <c r="E943" s="16"/>
      <c r="F943" s="16"/>
      <c r="G943" s="16"/>
      <c r="H943" s="16"/>
      <c r="I943" s="16"/>
      <c r="J943" s="16"/>
      <c r="K943" s="16"/>
      <c r="L943" s="16"/>
      <c r="M943" s="16"/>
      <c r="N943" s="16"/>
    </row>
    <row r="944" spans="3:14">
      <c r="C944" s="16"/>
      <c r="D944" s="16"/>
      <c r="E944" s="16"/>
      <c r="F944" s="16"/>
      <c r="G944" s="16"/>
      <c r="H944" s="16"/>
      <c r="I944" s="16"/>
      <c r="J944" s="16"/>
      <c r="K944" s="16"/>
      <c r="L944" s="16"/>
      <c r="M944" s="16"/>
      <c r="N944" s="16"/>
    </row>
    <row r="945" spans="3:14">
      <c r="C945" s="16"/>
      <c r="D945" s="16"/>
      <c r="E945" s="16"/>
      <c r="F945" s="16"/>
      <c r="G945" s="16"/>
      <c r="H945" s="16"/>
      <c r="I945" s="16"/>
      <c r="J945" s="16"/>
      <c r="K945" s="16"/>
      <c r="L945" s="16"/>
      <c r="M945" s="16"/>
      <c r="N945" s="16"/>
    </row>
    <row r="946" spans="3:14">
      <c r="C946" s="16"/>
      <c r="D946" s="16"/>
      <c r="E946" s="16"/>
      <c r="F946" s="16"/>
      <c r="G946" s="16"/>
      <c r="H946" s="16"/>
      <c r="I946" s="16"/>
      <c r="J946" s="16"/>
      <c r="K946" s="16"/>
      <c r="L946" s="16"/>
      <c r="M946" s="16"/>
      <c r="N946" s="16"/>
    </row>
    <row r="947" spans="3:14">
      <c r="C947" s="16"/>
      <c r="D947" s="16"/>
      <c r="E947" s="16"/>
      <c r="F947" s="16"/>
      <c r="G947" s="16"/>
      <c r="H947" s="16"/>
      <c r="I947" s="16"/>
      <c r="J947" s="16"/>
      <c r="K947" s="16"/>
      <c r="L947" s="16"/>
      <c r="M947" s="16"/>
      <c r="N947" s="16"/>
    </row>
    <row r="948" spans="3:14">
      <c r="C948" s="16"/>
      <c r="D948" s="16"/>
      <c r="E948" s="16"/>
      <c r="F948" s="16"/>
      <c r="G948" s="16"/>
      <c r="H948" s="16"/>
      <c r="I948" s="16"/>
      <c r="J948" s="16"/>
      <c r="K948" s="16"/>
      <c r="L948" s="16"/>
      <c r="M948" s="16"/>
      <c r="N948" s="16"/>
    </row>
    <row r="949" spans="3:14">
      <c r="C949" s="16"/>
      <c r="D949" s="16"/>
      <c r="E949" s="16"/>
      <c r="F949" s="16"/>
      <c r="G949" s="16"/>
      <c r="H949" s="16"/>
      <c r="I949" s="16"/>
      <c r="J949" s="16"/>
      <c r="K949" s="16"/>
      <c r="L949" s="16"/>
      <c r="M949" s="16"/>
      <c r="N949" s="16"/>
    </row>
    <row r="950" spans="3:14">
      <c r="C950" s="16"/>
      <c r="D950" s="16"/>
      <c r="E950" s="16"/>
      <c r="F950" s="16"/>
      <c r="G950" s="16"/>
      <c r="H950" s="16"/>
      <c r="I950" s="16"/>
      <c r="J950" s="16"/>
      <c r="K950" s="16"/>
      <c r="L950" s="16"/>
      <c r="M950" s="16"/>
      <c r="N950" s="16"/>
    </row>
    <row r="951" spans="3:14">
      <c r="C951" s="16"/>
      <c r="D951" s="16"/>
      <c r="E951" s="16"/>
      <c r="F951" s="16"/>
      <c r="G951" s="16"/>
      <c r="H951" s="16"/>
      <c r="I951" s="16"/>
      <c r="J951" s="16"/>
      <c r="K951" s="16"/>
      <c r="L951" s="16"/>
      <c r="M951" s="16"/>
      <c r="N951" s="16"/>
    </row>
    <row r="952" spans="3:14">
      <c r="C952" s="16"/>
      <c r="D952" s="16"/>
      <c r="E952" s="16"/>
      <c r="F952" s="16"/>
      <c r="G952" s="16"/>
      <c r="H952" s="16"/>
      <c r="I952" s="16"/>
      <c r="J952" s="16"/>
      <c r="K952" s="16"/>
      <c r="L952" s="16"/>
      <c r="M952" s="16"/>
      <c r="N952" s="16"/>
    </row>
    <row r="953" spans="3:14">
      <c r="C953" s="16"/>
      <c r="D953" s="16"/>
      <c r="E953" s="16"/>
      <c r="F953" s="16"/>
      <c r="G953" s="16"/>
      <c r="H953" s="16"/>
      <c r="I953" s="16"/>
      <c r="J953" s="16"/>
      <c r="K953" s="16"/>
      <c r="L953" s="16"/>
      <c r="M953" s="16"/>
      <c r="N953" s="16"/>
    </row>
    <row r="954" spans="3:14">
      <c r="C954" s="16"/>
      <c r="D954" s="16"/>
      <c r="E954" s="16"/>
      <c r="F954" s="16"/>
      <c r="G954" s="16"/>
      <c r="H954" s="16"/>
      <c r="I954" s="16"/>
      <c r="J954" s="16"/>
      <c r="K954" s="16"/>
      <c r="L954" s="16"/>
      <c r="M954" s="16"/>
      <c r="N954" s="16"/>
    </row>
    <row r="955" spans="3:14">
      <c r="C955" s="16"/>
      <c r="D955" s="16"/>
      <c r="E955" s="16"/>
      <c r="F955" s="16"/>
      <c r="G955" s="16"/>
      <c r="H955" s="16"/>
      <c r="I955" s="16"/>
      <c r="J955" s="16"/>
      <c r="K955" s="16"/>
      <c r="L955" s="16"/>
      <c r="M955" s="16"/>
      <c r="N955" s="16"/>
    </row>
    <row r="956" spans="3:14">
      <c r="C956" s="16"/>
      <c r="D956" s="16"/>
      <c r="E956" s="16"/>
      <c r="F956" s="16"/>
      <c r="G956" s="16"/>
      <c r="H956" s="16"/>
      <c r="I956" s="16"/>
      <c r="J956" s="16"/>
      <c r="K956" s="16"/>
      <c r="L956" s="16"/>
      <c r="M956" s="16"/>
      <c r="N956" s="16"/>
    </row>
    <row r="957" spans="3:14">
      <c r="C957" s="16"/>
      <c r="D957" s="16"/>
      <c r="E957" s="16"/>
      <c r="F957" s="16"/>
      <c r="G957" s="16"/>
      <c r="H957" s="16"/>
      <c r="I957" s="16"/>
      <c r="J957" s="16"/>
      <c r="K957" s="16"/>
      <c r="L957" s="16"/>
      <c r="M957" s="16"/>
      <c r="N957" s="16"/>
    </row>
    <row r="958" spans="3:14">
      <c r="C958" s="16"/>
      <c r="D958" s="16"/>
      <c r="E958" s="16"/>
      <c r="F958" s="16"/>
      <c r="G958" s="16"/>
      <c r="H958" s="16"/>
      <c r="I958" s="16"/>
      <c r="J958" s="16"/>
      <c r="K958" s="16"/>
      <c r="L958" s="16"/>
      <c r="M958" s="16"/>
      <c r="N958" s="16"/>
    </row>
    <row r="959" spans="3:14">
      <c r="C959" s="16"/>
      <c r="D959" s="16"/>
      <c r="E959" s="16"/>
      <c r="F959" s="16"/>
      <c r="G959" s="16"/>
      <c r="H959" s="16"/>
      <c r="I959" s="16"/>
      <c r="J959" s="16"/>
      <c r="K959" s="16"/>
      <c r="L959" s="16"/>
      <c r="M959" s="16"/>
      <c r="N959" s="16"/>
    </row>
    <row r="960" spans="3:14">
      <c r="C960" s="16"/>
      <c r="D960" s="16"/>
      <c r="E960" s="16"/>
      <c r="F960" s="16"/>
      <c r="G960" s="16"/>
      <c r="H960" s="16"/>
      <c r="I960" s="16"/>
      <c r="J960" s="16"/>
      <c r="K960" s="16"/>
      <c r="L960" s="16"/>
      <c r="M960" s="16"/>
      <c r="N960" s="16"/>
    </row>
    <row r="961" spans="3:14">
      <c r="C961" s="16"/>
      <c r="D961" s="16"/>
      <c r="E961" s="16"/>
      <c r="F961" s="16"/>
      <c r="G961" s="16"/>
      <c r="H961" s="16"/>
      <c r="I961" s="16"/>
      <c r="J961" s="16"/>
      <c r="K961" s="16"/>
      <c r="L961" s="16"/>
      <c r="M961" s="16"/>
      <c r="N961" s="16"/>
    </row>
    <row r="962" spans="3:14">
      <c r="C962" s="16"/>
      <c r="D962" s="16"/>
      <c r="E962" s="16"/>
      <c r="F962" s="16"/>
      <c r="G962" s="16"/>
      <c r="H962" s="16"/>
      <c r="I962" s="16"/>
      <c r="J962" s="16"/>
      <c r="K962" s="16"/>
      <c r="L962" s="16"/>
      <c r="M962" s="16"/>
      <c r="N962" s="16"/>
    </row>
    <row r="963" spans="3:14">
      <c r="C963" s="16"/>
      <c r="D963" s="16"/>
      <c r="E963" s="16"/>
      <c r="F963" s="16"/>
      <c r="G963" s="16"/>
      <c r="H963" s="16"/>
      <c r="I963" s="16"/>
      <c r="J963" s="16"/>
      <c r="K963" s="16"/>
      <c r="L963" s="16"/>
      <c r="M963" s="16"/>
      <c r="N963" s="16"/>
    </row>
    <row r="964" spans="3:14">
      <c r="C964" s="16"/>
      <c r="D964" s="16"/>
      <c r="E964" s="16"/>
      <c r="F964" s="16"/>
      <c r="G964" s="16"/>
      <c r="H964" s="16"/>
      <c r="I964" s="16"/>
      <c r="J964" s="16"/>
      <c r="K964" s="16"/>
      <c r="L964" s="16"/>
      <c r="M964" s="16"/>
      <c r="N964" s="16"/>
    </row>
    <row r="965" spans="3:14">
      <c r="C965" s="16"/>
      <c r="D965" s="16"/>
      <c r="E965" s="16"/>
      <c r="F965" s="16"/>
      <c r="G965" s="16"/>
      <c r="H965" s="16"/>
      <c r="I965" s="16"/>
      <c r="J965" s="16"/>
      <c r="K965" s="16"/>
      <c r="L965" s="16"/>
      <c r="M965" s="16"/>
      <c r="N965" s="16"/>
    </row>
    <row r="966" spans="3:14">
      <c r="C966" s="16"/>
      <c r="D966" s="16"/>
      <c r="E966" s="16"/>
      <c r="F966" s="16"/>
      <c r="G966" s="16"/>
      <c r="H966" s="16"/>
      <c r="I966" s="16"/>
      <c r="J966" s="16"/>
      <c r="K966" s="16"/>
      <c r="L966" s="16"/>
      <c r="M966" s="16"/>
      <c r="N966" s="16"/>
    </row>
    <row r="967" spans="3:14">
      <c r="C967" s="16"/>
      <c r="D967" s="16"/>
      <c r="E967" s="16"/>
      <c r="F967" s="16"/>
      <c r="G967" s="16"/>
      <c r="H967" s="16"/>
      <c r="I967" s="16"/>
      <c r="J967" s="16"/>
      <c r="K967" s="16"/>
      <c r="L967" s="16"/>
      <c r="M967" s="16"/>
      <c r="N967" s="16"/>
    </row>
    <row r="968" spans="3:14">
      <c r="C968" s="16"/>
      <c r="D968" s="16"/>
      <c r="E968" s="16"/>
      <c r="F968" s="16"/>
      <c r="G968" s="16"/>
      <c r="H968" s="16"/>
      <c r="I968" s="16"/>
      <c r="J968" s="16"/>
      <c r="K968" s="16"/>
      <c r="L968" s="16"/>
      <c r="M968" s="16"/>
      <c r="N968" s="16"/>
    </row>
    <row r="969" spans="3:14">
      <c r="C969" s="16"/>
      <c r="D969" s="16"/>
      <c r="E969" s="16"/>
      <c r="F969" s="16"/>
      <c r="G969" s="16"/>
      <c r="H969" s="16"/>
      <c r="I969" s="16"/>
      <c r="J969" s="16"/>
      <c r="K969" s="16"/>
      <c r="L969" s="16"/>
      <c r="M969" s="16"/>
      <c r="N969" s="16"/>
    </row>
    <row r="970" spans="3:14">
      <c r="C970" s="16"/>
      <c r="D970" s="16"/>
      <c r="E970" s="16"/>
      <c r="F970" s="16"/>
      <c r="G970" s="16"/>
      <c r="H970" s="16"/>
      <c r="I970" s="16"/>
      <c r="J970" s="16"/>
      <c r="K970" s="16"/>
      <c r="L970" s="16"/>
      <c r="M970" s="16"/>
      <c r="N970" s="16"/>
    </row>
    <row r="971" spans="3:14">
      <c r="C971" s="16"/>
      <c r="D971" s="16"/>
      <c r="E971" s="16"/>
      <c r="F971" s="16"/>
      <c r="G971" s="16"/>
      <c r="H971" s="16"/>
      <c r="I971" s="16"/>
      <c r="J971" s="16"/>
      <c r="K971" s="16"/>
      <c r="L971" s="16"/>
      <c r="M971" s="16"/>
      <c r="N971" s="16"/>
    </row>
    <row r="972" spans="3:14">
      <c r="C972" s="16"/>
      <c r="D972" s="16"/>
      <c r="E972" s="16"/>
      <c r="F972" s="16"/>
      <c r="G972" s="16"/>
      <c r="H972" s="16"/>
      <c r="I972" s="16"/>
      <c r="J972" s="16"/>
      <c r="K972" s="16"/>
      <c r="L972" s="16"/>
      <c r="M972" s="16"/>
      <c r="N972" s="16"/>
    </row>
    <row r="973" spans="3:14">
      <c r="C973" s="16"/>
      <c r="D973" s="16"/>
      <c r="E973" s="16"/>
      <c r="F973" s="16"/>
      <c r="G973" s="16"/>
      <c r="H973" s="16"/>
      <c r="I973" s="16"/>
      <c r="J973" s="16"/>
      <c r="K973" s="16"/>
      <c r="L973" s="16"/>
      <c r="M973" s="16"/>
      <c r="N973" s="16"/>
    </row>
    <row r="974" spans="3:14">
      <c r="C974" s="16"/>
      <c r="D974" s="16"/>
      <c r="E974" s="16"/>
      <c r="F974" s="16"/>
      <c r="G974" s="16"/>
      <c r="H974" s="16"/>
      <c r="I974" s="16"/>
      <c r="J974" s="16"/>
      <c r="K974" s="16"/>
      <c r="L974" s="16"/>
      <c r="M974" s="16"/>
      <c r="N974" s="16"/>
    </row>
    <row r="975" spans="3:14">
      <c r="C975" s="16"/>
      <c r="D975" s="16"/>
      <c r="E975" s="16"/>
      <c r="F975" s="16"/>
      <c r="G975" s="16"/>
      <c r="H975" s="16"/>
      <c r="I975" s="16"/>
      <c r="J975" s="16"/>
      <c r="K975" s="16"/>
      <c r="L975" s="16"/>
      <c r="M975" s="16"/>
      <c r="N975" s="16"/>
    </row>
    <row r="976" spans="3:14">
      <c r="C976" s="16"/>
      <c r="D976" s="16"/>
      <c r="E976" s="16"/>
      <c r="F976" s="16"/>
      <c r="G976" s="16"/>
      <c r="H976" s="16"/>
      <c r="I976" s="16"/>
      <c r="J976" s="16"/>
      <c r="K976" s="16"/>
      <c r="L976" s="16"/>
      <c r="M976" s="16"/>
      <c r="N976" s="16"/>
    </row>
    <row r="977" spans="3:14">
      <c r="C977" s="16"/>
      <c r="D977" s="16"/>
      <c r="E977" s="16"/>
      <c r="F977" s="16"/>
      <c r="G977" s="16"/>
      <c r="H977" s="16"/>
      <c r="I977" s="16"/>
      <c r="J977" s="16"/>
      <c r="K977" s="16"/>
      <c r="L977" s="16"/>
      <c r="M977" s="16"/>
      <c r="N977" s="16"/>
    </row>
    <row r="978" spans="3:14">
      <c r="C978" s="16"/>
      <c r="D978" s="16"/>
      <c r="E978" s="16"/>
      <c r="F978" s="16"/>
      <c r="G978" s="16"/>
      <c r="H978" s="16"/>
      <c r="I978" s="16"/>
      <c r="J978" s="16"/>
      <c r="K978" s="16"/>
      <c r="L978" s="16"/>
      <c r="M978" s="16"/>
      <c r="N978" s="16"/>
    </row>
    <row r="979" spans="3:14">
      <c r="C979" s="16"/>
      <c r="D979" s="16"/>
      <c r="E979" s="16"/>
      <c r="F979" s="16"/>
      <c r="G979" s="16"/>
      <c r="H979" s="16"/>
      <c r="I979" s="16"/>
      <c r="J979" s="16"/>
      <c r="K979" s="16"/>
      <c r="L979" s="16"/>
      <c r="M979" s="16"/>
      <c r="N979" s="16"/>
    </row>
    <row r="980" spans="3:14">
      <c r="C980" s="16"/>
      <c r="D980" s="16"/>
      <c r="E980" s="16"/>
      <c r="F980" s="16"/>
      <c r="G980" s="16"/>
      <c r="H980" s="16"/>
      <c r="I980" s="16"/>
      <c r="J980" s="16"/>
      <c r="K980" s="16"/>
      <c r="L980" s="16"/>
      <c r="M980" s="16"/>
      <c r="N980" s="16"/>
    </row>
    <row r="981" spans="3:14">
      <c r="C981" s="16"/>
      <c r="D981" s="16"/>
      <c r="E981" s="16"/>
      <c r="F981" s="16"/>
      <c r="G981" s="16"/>
      <c r="H981" s="16"/>
      <c r="I981" s="16"/>
      <c r="J981" s="16"/>
      <c r="K981" s="16"/>
      <c r="L981" s="16"/>
      <c r="M981" s="16"/>
      <c r="N981" s="16"/>
    </row>
    <row r="982" spans="3:14">
      <c r="C982" s="16"/>
      <c r="D982" s="16"/>
      <c r="E982" s="16"/>
      <c r="F982" s="16"/>
      <c r="G982" s="16"/>
      <c r="H982" s="16"/>
      <c r="I982" s="16"/>
      <c r="J982" s="16"/>
      <c r="K982" s="16"/>
      <c r="L982" s="16"/>
      <c r="M982" s="16"/>
      <c r="N982" s="16"/>
    </row>
    <row r="983" spans="3:14">
      <c r="C983" s="16"/>
      <c r="D983" s="16"/>
      <c r="E983" s="16"/>
      <c r="F983" s="16"/>
      <c r="G983" s="16"/>
      <c r="H983" s="16"/>
      <c r="I983" s="16"/>
      <c r="J983" s="16"/>
      <c r="K983" s="16"/>
      <c r="L983" s="16"/>
      <c r="M983" s="16"/>
      <c r="N983" s="16"/>
    </row>
    <row r="984" spans="3:14">
      <c r="C984" s="16"/>
      <c r="D984" s="16"/>
      <c r="E984" s="16"/>
      <c r="F984" s="16"/>
      <c r="G984" s="16"/>
      <c r="H984" s="16"/>
      <c r="I984" s="16"/>
      <c r="J984" s="16"/>
      <c r="K984" s="16"/>
      <c r="L984" s="16"/>
      <c r="M984" s="16"/>
      <c r="N984" s="16"/>
    </row>
    <row r="985" spans="3:14">
      <c r="C985" s="16"/>
      <c r="D985" s="16"/>
      <c r="E985" s="16"/>
      <c r="F985" s="16"/>
      <c r="G985" s="16"/>
      <c r="H985" s="16"/>
      <c r="I985" s="16"/>
      <c r="J985" s="16"/>
      <c r="K985" s="16"/>
      <c r="L985" s="16"/>
      <c r="M985" s="16"/>
      <c r="N985" s="16"/>
    </row>
    <row r="986" spans="3:14">
      <c r="C986" s="16"/>
      <c r="D986" s="16"/>
      <c r="E986" s="16"/>
      <c r="F986" s="16"/>
      <c r="G986" s="16"/>
      <c r="H986" s="16"/>
      <c r="I986" s="16"/>
      <c r="J986" s="16"/>
      <c r="K986" s="16"/>
      <c r="L986" s="16"/>
      <c r="M986" s="16"/>
      <c r="N986" s="16"/>
    </row>
    <row r="987" spans="3:14">
      <c r="C987" s="16"/>
      <c r="D987" s="16"/>
      <c r="E987" s="16"/>
      <c r="F987" s="16"/>
      <c r="G987" s="16"/>
      <c r="H987" s="16"/>
      <c r="I987" s="16"/>
      <c r="J987" s="16"/>
      <c r="K987" s="16"/>
      <c r="L987" s="16"/>
      <c r="M987" s="16"/>
      <c r="N987" s="16"/>
    </row>
    <row r="988" spans="3:14">
      <c r="C988" s="16"/>
      <c r="D988" s="16"/>
      <c r="E988" s="16"/>
      <c r="F988" s="16"/>
      <c r="G988" s="16"/>
      <c r="H988" s="16"/>
      <c r="I988" s="16"/>
      <c r="J988" s="16"/>
      <c r="K988" s="16"/>
      <c r="L988" s="16"/>
      <c r="M988" s="16"/>
      <c r="N988" s="16"/>
    </row>
    <row r="989" spans="3:14">
      <c r="C989" s="16"/>
      <c r="D989" s="16"/>
      <c r="E989" s="16"/>
      <c r="F989" s="16"/>
      <c r="G989" s="16"/>
      <c r="H989" s="16"/>
      <c r="I989" s="16"/>
      <c r="J989" s="16"/>
      <c r="K989" s="16"/>
      <c r="L989" s="16"/>
      <c r="M989" s="16"/>
      <c r="N989" s="16"/>
    </row>
    <row r="990" spans="3:14">
      <c r="C990" s="16"/>
      <c r="D990" s="16"/>
      <c r="E990" s="16"/>
      <c r="F990" s="16"/>
      <c r="G990" s="16"/>
      <c r="H990" s="16"/>
      <c r="I990" s="16"/>
      <c r="J990" s="16"/>
      <c r="K990" s="16"/>
      <c r="L990" s="16"/>
      <c r="M990" s="16"/>
      <c r="N990" s="16"/>
    </row>
    <row r="991" spans="3:14">
      <c r="C991" s="16"/>
      <c r="D991" s="16"/>
      <c r="E991" s="16"/>
      <c r="F991" s="16"/>
      <c r="G991" s="16"/>
      <c r="H991" s="16"/>
      <c r="I991" s="16"/>
      <c r="J991" s="16"/>
      <c r="K991" s="16"/>
      <c r="L991" s="16"/>
      <c r="M991" s="16"/>
      <c r="N991" s="16"/>
    </row>
    <row r="992" spans="3:14">
      <c r="C992" s="16"/>
      <c r="D992" s="16"/>
      <c r="E992" s="16"/>
      <c r="F992" s="16"/>
      <c r="G992" s="16"/>
      <c r="H992" s="16"/>
      <c r="I992" s="16"/>
      <c r="J992" s="16"/>
      <c r="K992" s="16"/>
      <c r="L992" s="16"/>
      <c r="M992" s="16"/>
      <c r="N992" s="16"/>
    </row>
    <row r="993" spans="3:14">
      <c r="C993" s="16"/>
      <c r="D993" s="16"/>
      <c r="E993" s="16"/>
      <c r="F993" s="16"/>
      <c r="G993" s="16"/>
      <c r="H993" s="16"/>
      <c r="I993" s="16"/>
      <c r="J993" s="16"/>
      <c r="K993" s="16"/>
      <c r="L993" s="16"/>
      <c r="M993" s="16"/>
      <c r="N993" s="16"/>
    </row>
    <row r="994" spans="3:14">
      <c r="C994" s="16"/>
      <c r="D994" s="16"/>
      <c r="E994" s="16"/>
      <c r="F994" s="16"/>
      <c r="G994" s="16"/>
      <c r="H994" s="16"/>
      <c r="I994" s="16"/>
      <c r="J994" s="16"/>
      <c r="K994" s="16"/>
      <c r="L994" s="16"/>
      <c r="M994" s="16"/>
      <c r="N994" s="16"/>
    </row>
    <row r="995" spans="3:14">
      <c r="C995" s="16"/>
      <c r="D995" s="16"/>
      <c r="E995" s="16"/>
      <c r="F995" s="16"/>
      <c r="G995" s="16"/>
      <c r="H995" s="16"/>
      <c r="I995" s="16"/>
      <c r="J995" s="16"/>
      <c r="K995" s="16"/>
      <c r="L995" s="16"/>
      <c r="M995" s="16"/>
      <c r="N995" s="16"/>
    </row>
    <row r="996" spans="3:14">
      <c r="C996" s="16"/>
      <c r="D996" s="16"/>
      <c r="E996" s="16"/>
      <c r="F996" s="16"/>
      <c r="G996" s="16"/>
      <c r="H996" s="16"/>
      <c r="I996" s="16"/>
      <c r="J996" s="16"/>
      <c r="K996" s="16"/>
      <c r="L996" s="16"/>
      <c r="M996" s="16"/>
      <c r="N996" s="16"/>
    </row>
    <row r="997" spans="3:14">
      <c r="C997" s="16"/>
      <c r="D997" s="16"/>
      <c r="E997" s="16"/>
      <c r="F997" s="16"/>
      <c r="G997" s="16"/>
      <c r="H997" s="16"/>
      <c r="I997" s="16"/>
      <c r="J997" s="16"/>
      <c r="K997" s="16"/>
      <c r="L997" s="16"/>
      <c r="M997" s="16"/>
      <c r="N997" s="16"/>
    </row>
    <row r="998" spans="3:14">
      <c r="C998" s="16"/>
      <c r="D998" s="16"/>
      <c r="E998" s="16"/>
      <c r="F998" s="16"/>
      <c r="G998" s="16"/>
      <c r="H998" s="16"/>
      <c r="I998" s="16"/>
      <c r="J998" s="16"/>
      <c r="K998" s="16"/>
      <c r="L998" s="16"/>
      <c r="M998" s="16"/>
      <c r="N998" s="16"/>
    </row>
    <row r="999" spans="3:14">
      <c r="C999" s="16"/>
      <c r="D999" s="16"/>
      <c r="E999" s="16"/>
      <c r="F999" s="16"/>
      <c r="G999" s="16"/>
      <c r="H999" s="16"/>
      <c r="I999" s="16"/>
      <c r="J999" s="16"/>
      <c r="K999" s="16"/>
      <c r="L999" s="16"/>
      <c r="M999" s="16"/>
      <c r="N999" s="16"/>
    </row>
    <row r="1000" spans="3:14">
      <c r="C1000" s="16"/>
      <c r="D1000" s="16"/>
      <c r="E1000" s="16"/>
      <c r="F1000" s="16"/>
      <c r="G1000" s="16"/>
      <c r="H1000" s="16"/>
      <c r="I1000" s="16"/>
      <c r="J1000" s="16"/>
      <c r="K1000" s="16"/>
      <c r="L1000" s="16"/>
      <c r="M1000" s="16"/>
      <c r="N1000" s="16"/>
    </row>
    <row r="1001" spans="3:14">
      <c r="C1001" s="16"/>
      <c r="D1001" s="16"/>
      <c r="E1001" s="16"/>
      <c r="F1001" s="16"/>
      <c r="G1001" s="16"/>
      <c r="H1001" s="16"/>
      <c r="I1001" s="16"/>
      <c r="J1001" s="16"/>
      <c r="K1001" s="16"/>
      <c r="L1001" s="16"/>
      <c r="M1001" s="16"/>
      <c r="N1001" s="16"/>
    </row>
    <row r="1002" spans="3:14">
      <c r="C1002" s="16"/>
      <c r="D1002" s="16"/>
      <c r="E1002" s="16"/>
      <c r="F1002" s="16"/>
      <c r="G1002" s="16"/>
      <c r="H1002" s="16"/>
      <c r="I1002" s="16"/>
      <c r="J1002" s="16"/>
      <c r="K1002" s="16"/>
      <c r="L1002" s="16"/>
      <c r="M1002" s="16"/>
      <c r="N1002" s="16"/>
    </row>
    <row r="1003" spans="3:14">
      <c r="C1003" s="16"/>
      <c r="D1003" s="16"/>
      <c r="E1003" s="16"/>
      <c r="F1003" s="16"/>
      <c r="G1003" s="16"/>
      <c r="H1003" s="16"/>
      <c r="I1003" s="16"/>
      <c r="J1003" s="16"/>
      <c r="K1003" s="16"/>
      <c r="L1003" s="16"/>
      <c r="M1003" s="16"/>
      <c r="N1003" s="16"/>
    </row>
    <row r="1004" spans="3:14">
      <c r="C1004" s="16"/>
      <c r="D1004" s="16"/>
      <c r="E1004" s="16"/>
      <c r="F1004" s="16"/>
      <c r="G1004" s="16"/>
      <c r="H1004" s="16"/>
      <c r="I1004" s="16"/>
      <c r="J1004" s="16"/>
      <c r="K1004" s="16"/>
      <c r="L1004" s="16"/>
      <c r="M1004" s="16"/>
      <c r="N1004" s="16"/>
    </row>
    <row r="1005" spans="3:14">
      <c r="C1005" s="16"/>
      <c r="D1005" s="16"/>
      <c r="E1005" s="16"/>
      <c r="F1005" s="16"/>
      <c r="G1005" s="16"/>
      <c r="H1005" s="16"/>
      <c r="I1005" s="16"/>
      <c r="J1005" s="16"/>
      <c r="K1005" s="16"/>
      <c r="L1005" s="16"/>
      <c r="M1005" s="16"/>
      <c r="N1005" s="16"/>
    </row>
    <row r="1006" spans="3:14">
      <c r="C1006" s="16"/>
      <c r="D1006" s="16"/>
      <c r="E1006" s="16"/>
      <c r="F1006" s="16"/>
      <c r="G1006" s="16"/>
      <c r="H1006" s="16"/>
      <c r="I1006" s="16"/>
      <c r="J1006" s="16"/>
      <c r="K1006" s="16"/>
      <c r="L1006" s="16"/>
      <c r="M1006" s="16"/>
      <c r="N1006" s="16"/>
    </row>
    <row r="1007" spans="3:14">
      <c r="C1007" s="16"/>
      <c r="D1007" s="16"/>
      <c r="E1007" s="16"/>
      <c r="F1007" s="16"/>
      <c r="G1007" s="16"/>
      <c r="H1007" s="16"/>
      <c r="I1007" s="16"/>
      <c r="J1007" s="16"/>
      <c r="K1007" s="16"/>
      <c r="L1007" s="16"/>
      <c r="M1007" s="16"/>
      <c r="N1007" s="16"/>
    </row>
    <row r="1008" spans="3:14">
      <c r="C1008" s="16"/>
      <c r="D1008" s="16"/>
      <c r="E1008" s="16"/>
      <c r="F1008" s="16"/>
      <c r="G1008" s="16"/>
      <c r="H1008" s="16"/>
      <c r="I1008" s="16"/>
      <c r="J1008" s="16"/>
      <c r="K1008" s="16"/>
      <c r="L1008" s="16"/>
      <c r="M1008" s="16"/>
      <c r="N1008" s="16"/>
    </row>
    <row r="1009" spans="3:14">
      <c r="C1009" s="16"/>
      <c r="D1009" s="16"/>
      <c r="E1009" s="16"/>
      <c r="F1009" s="16"/>
      <c r="G1009" s="16"/>
      <c r="H1009" s="16"/>
      <c r="I1009" s="16"/>
      <c r="J1009" s="16"/>
      <c r="K1009" s="16"/>
      <c r="L1009" s="16"/>
      <c r="M1009" s="16"/>
      <c r="N1009" s="16"/>
    </row>
    <row r="1010" spans="3:14">
      <c r="C1010" s="16"/>
      <c r="D1010" s="16"/>
      <c r="E1010" s="16"/>
      <c r="F1010" s="16"/>
      <c r="G1010" s="16"/>
      <c r="H1010" s="16"/>
      <c r="I1010" s="16"/>
      <c r="J1010" s="16"/>
      <c r="K1010" s="16"/>
      <c r="L1010" s="16"/>
      <c r="M1010" s="16"/>
      <c r="N1010" s="16"/>
    </row>
    <row r="1011" spans="3:14">
      <c r="C1011" s="16"/>
      <c r="D1011" s="16"/>
      <c r="E1011" s="16"/>
      <c r="F1011" s="16"/>
      <c r="G1011" s="16"/>
      <c r="H1011" s="16"/>
      <c r="I1011" s="16"/>
      <c r="J1011" s="16"/>
      <c r="K1011" s="16"/>
      <c r="L1011" s="16"/>
      <c r="M1011" s="16"/>
      <c r="N1011" s="16"/>
    </row>
    <row r="1012" spans="3:14">
      <c r="C1012" s="16"/>
      <c r="D1012" s="16"/>
      <c r="E1012" s="16"/>
      <c r="F1012" s="16"/>
      <c r="G1012" s="16"/>
      <c r="H1012" s="16"/>
      <c r="I1012" s="16"/>
      <c r="J1012" s="16"/>
      <c r="K1012" s="16"/>
      <c r="L1012" s="16"/>
      <c r="M1012" s="16"/>
      <c r="N1012" s="16"/>
    </row>
    <row r="1013" spans="3:14">
      <c r="C1013" s="16"/>
      <c r="D1013" s="16"/>
      <c r="E1013" s="16"/>
      <c r="F1013" s="16"/>
      <c r="G1013" s="16"/>
      <c r="H1013" s="16"/>
      <c r="I1013" s="16"/>
      <c r="J1013" s="16"/>
      <c r="K1013" s="16"/>
      <c r="L1013" s="16"/>
      <c r="M1013" s="16"/>
      <c r="N1013" s="16"/>
    </row>
    <row r="1014" spans="3:14">
      <c r="C1014" s="16"/>
      <c r="D1014" s="16"/>
      <c r="E1014" s="16"/>
      <c r="F1014" s="16"/>
      <c r="G1014" s="16"/>
      <c r="H1014" s="16"/>
      <c r="I1014" s="16"/>
      <c r="J1014" s="16"/>
      <c r="K1014" s="16"/>
      <c r="L1014" s="16"/>
      <c r="M1014" s="16"/>
      <c r="N1014" s="16"/>
    </row>
    <row r="1015" spans="3:14">
      <c r="C1015" s="16"/>
      <c r="D1015" s="16"/>
      <c r="E1015" s="16"/>
      <c r="F1015" s="16"/>
      <c r="G1015" s="16"/>
      <c r="H1015" s="16"/>
      <c r="I1015" s="16"/>
      <c r="J1015" s="16"/>
      <c r="K1015" s="16"/>
      <c r="L1015" s="16"/>
      <c r="M1015" s="16"/>
      <c r="N1015" s="16"/>
    </row>
    <row r="1016" spans="3:14">
      <c r="C1016" s="16"/>
      <c r="D1016" s="16"/>
      <c r="E1016" s="16"/>
      <c r="F1016" s="16"/>
      <c r="G1016" s="16"/>
      <c r="H1016" s="16"/>
      <c r="I1016" s="16"/>
      <c r="J1016" s="16"/>
      <c r="K1016" s="16"/>
      <c r="L1016" s="16"/>
      <c r="M1016" s="16"/>
      <c r="N1016" s="16"/>
    </row>
    <row r="1017" spans="3:14">
      <c r="C1017" s="16"/>
      <c r="D1017" s="16"/>
      <c r="E1017" s="16"/>
      <c r="F1017" s="16"/>
      <c r="G1017" s="16"/>
      <c r="H1017" s="16"/>
      <c r="I1017" s="16"/>
      <c r="J1017" s="16"/>
      <c r="K1017" s="16"/>
      <c r="L1017" s="16"/>
      <c r="M1017" s="16"/>
      <c r="N1017" s="16"/>
    </row>
    <row r="1018" spans="3:14">
      <c r="C1018" s="16"/>
      <c r="D1018" s="16"/>
      <c r="E1018" s="16"/>
      <c r="F1018" s="16"/>
      <c r="G1018" s="16"/>
      <c r="H1018" s="16"/>
      <c r="I1018" s="16"/>
      <c r="J1018" s="16"/>
      <c r="K1018" s="16"/>
      <c r="L1018" s="16"/>
      <c r="M1018" s="16"/>
      <c r="N1018" s="16"/>
    </row>
    <row r="1019" spans="3:14">
      <c r="C1019" s="16"/>
      <c r="D1019" s="16"/>
      <c r="E1019" s="16"/>
      <c r="F1019" s="16"/>
      <c r="G1019" s="16"/>
      <c r="H1019" s="16"/>
      <c r="I1019" s="16"/>
      <c r="J1019" s="16"/>
      <c r="K1019" s="16"/>
      <c r="L1019" s="16"/>
      <c r="M1019" s="16"/>
      <c r="N1019" s="16"/>
    </row>
    <row r="1020" spans="3:14">
      <c r="C1020" s="16"/>
      <c r="D1020" s="16"/>
      <c r="E1020" s="16"/>
      <c r="F1020" s="16"/>
      <c r="G1020" s="16"/>
      <c r="H1020" s="16"/>
      <c r="I1020" s="16"/>
      <c r="J1020" s="16"/>
      <c r="K1020" s="16"/>
      <c r="L1020" s="16"/>
      <c r="M1020" s="16"/>
      <c r="N1020" s="16"/>
    </row>
    <row r="1021" spans="3:14">
      <c r="C1021" s="16"/>
      <c r="D1021" s="16"/>
      <c r="E1021" s="16"/>
      <c r="F1021" s="16"/>
      <c r="G1021" s="16"/>
      <c r="H1021" s="16"/>
      <c r="I1021" s="16"/>
      <c r="J1021" s="16"/>
      <c r="K1021" s="16"/>
      <c r="L1021" s="16"/>
      <c r="M1021" s="16"/>
      <c r="N1021" s="16"/>
    </row>
    <row r="1022" spans="3:14">
      <c r="C1022" s="16"/>
      <c r="D1022" s="16"/>
      <c r="E1022" s="16"/>
      <c r="F1022" s="16"/>
      <c r="G1022" s="16"/>
      <c r="H1022" s="16"/>
      <c r="I1022" s="16"/>
      <c r="J1022" s="16"/>
      <c r="K1022" s="16"/>
      <c r="L1022" s="16"/>
      <c r="M1022" s="16"/>
      <c r="N1022" s="16"/>
    </row>
    <row r="1023" spans="3:14">
      <c r="C1023" s="16"/>
      <c r="D1023" s="16"/>
      <c r="E1023" s="16"/>
      <c r="F1023" s="16"/>
      <c r="G1023" s="16"/>
      <c r="H1023" s="16"/>
      <c r="I1023" s="16"/>
      <c r="J1023" s="16"/>
      <c r="K1023" s="16"/>
      <c r="L1023" s="16"/>
      <c r="M1023" s="16"/>
      <c r="N1023" s="16"/>
    </row>
    <row r="1024" spans="3:14">
      <c r="C1024" s="16"/>
      <c r="D1024" s="16"/>
      <c r="E1024" s="16"/>
      <c r="F1024" s="16"/>
      <c r="G1024" s="16"/>
      <c r="H1024" s="16"/>
      <c r="I1024" s="16"/>
      <c r="J1024" s="16"/>
      <c r="K1024" s="16"/>
      <c r="L1024" s="16"/>
      <c r="M1024" s="16"/>
      <c r="N1024" s="16"/>
    </row>
    <row r="1025" spans="3:14">
      <c r="C1025" s="16"/>
      <c r="D1025" s="16"/>
      <c r="E1025" s="16"/>
      <c r="F1025" s="16"/>
      <c r="G1025" s="16"/>
      <c r="H1025" s="16"/>
      <c r="I1025" s="16"/>
      <c r="J1025" s="16"/>
      <c r="K1025" s="16"/>
      <c r="L1025" s="16"/>
      <c r="M1025" s="16"/>
      <c r="N1025" s="16"/>
    </row>
  </sheetData>
  <mergeCells count="1">
    <mergeCell ref="B9:J9"/>
  </mergeCells>
  <phoneticPr fontId="5" type="noConversion"/>
  <pageMargins left="0.7" right="0.7" top="0.75" bottom="0.75" header="0.3" footer="0.3"/>
  <customProperties>
    <customPr name="GUID" r:id="rId1"/>
  </customProperties>
  <drawing r:id="rId2"/>
  <extLst>
    <ext xmlns:x14="http://schemas.microsoft.com/office/spreadsheetml/2009/9/main" uri="{CCE6A557-97BC-4b89-ADB6-D9C93CAAB3DF}">
      <x14:dataValidations xmlns:xm="http://schemas.microsoft.com/office/excel/2006/main" count="2">
        <x14:dataValidation type="list" allowBlank="1" showInputMessage="1" showErrorMessage="1" xr:uid="{D7CA7BF4-8897-4711-89A5-1AC54FB6EAC7}">
          <x14:formula1>
            <xm:f>Lookup_Misc!$B$1:$B$5</xm:f>
          </x14:formula1>
          <xm:sqref>C5</xm:sqref>
        </x14:dataValidation>
        <x14:dataValidation type="list" allowBlank="1" showInputMessage="1" showErrorMessage="1" xr:uid="{FAE8CBF2-2CDE-4374-9DBB-C84AFA2D142F}">
          <x14:formula1>
            <xm:f>Lookup_Misc!$G$2:$G$3</xm:f>
          </x14:formula1>
          <xm:sqref>C7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D62988-80BC-4227-9AE8-076B7C6B7291}">
  <dimension ref="A1:N122"/>
  <sheetViews>
    <sheetView topLeftCell="A22" workbookViewId="0">
      <selection activeCell="E42" sqref="E42"/>
    </sheetView>
  </sheetViews>
  <sheetFormatPr defaultColWidth="9" defaultRowHeight="14.5"/>
  <cols>
    <col min="1" max="1" width="9" style="4"/>
    <col min="2" max="2" width="27.81640625" style="17" bestFit="1" customWidth="1"/>
    <col min="3" max="3" width="25.54296875" style="19" bestFit="1" customWidth="1"/>
    <col min="4" max="4" width="40.26953125" style="66" bestFit="1" customWidth="1"/>
    <col min="5" max="6" width="9" style="4"/>
    <col min="7" max="7" width="18.7265625" style="4" bestFit="1" customWidth="1"/>
    <col min="8" max="8" width="26" style="4" bestFit="1" customWidth="1"/>
    <col min="9" max="16384" width="9" style="4"/>
  </cols>
  <sheetData>
    <row r="1" spans="1:14" s="25" customFormat="1" ht="13.5"/>
    <row r="2" spans="1:14" s="25" customFormat="1" ht="13.5"/>
    <row r="3" spans="1:14" s="25" customFormat="1" ht="13.5"/>
    <row r="4" spans="1:14" ht="19.149999999999999" customHeight="1" thickBot="1">
      <c r="A4" s="26" t="str">
        <f ca="1">"Copyright © "&amp;YEAR(TODAY())&amp;" Argus Media group"</f>
        <v>Copyright © 2025 Argus Media group</v>
      </c>
      <c r="B4" s="4"/>
      <c r="C4" s="4"/>
      <c r="D4" s="4"/>
      <c r="G4" s="76" t="s">
        <v>57</v>
      </c>
      <c r="H4" s="76"/>
      <c r="I4" s="76"/>
    </row>
    <row r="5" spans="1:14" ht="15.5" thickTop="1" thickBot="1">
      <c r="B5" s="14" t="s">
        <v>28</v>
      </c>
      <c r="C5" s="15" t="s">
        <v>206</v>
      </c>
      <c r="D5" s="4"/>
      <c r="G5" s="14" t="s">
        <v>30</v>
      </c>
      <c r="H5" s="15" t="s">
        <v>185</v>
      </c>
    </row>
    <row r="6" spans="1:14" ht="3.75" customHeight="1" thickTop="1" thickBot="1">
      <c r="B6" s="21"/>
      <c r="C6" s="5"/>
      <c r="D6" s="4"/>
      <c r="H6" s="5"/>
    </row>
    <row r="7" spans="1:14" ht="15.5" thickTop="1" thickBot="1">
      <c r="B7" s="14" t="s">
        <v>30</v>
      </c>
      <c r="C7" s="15" t="s">
        <v>185</v>
      </c>
      <c r="D7" s="4"/>
      <c r="G7" s="14" t="s">
        <v>58</v>
      </c>
      <c r="H7" s="15" t="s">
        <v>33</v>
      </c>
    </row>
    <row r="8" spans="1:14" ht="3.75" customHeight="1" thickTop="1" thickBot="1">
      <c r="B8" s="21"/>
      <c r="C8" s="5"/>
      <c r="D8" s="4"/>
    </row>
    <row r="9" spans="1:14" ht="15.5" thickTop="1" thickBot="1">
      <c r="B9" s="14" t="s">
        <v>58</v>
      </c>
      <c r="C9" s="15" t="s">
        <v>33</v>
      </c>
      <c r="D9" s="4"/>
      <c r="G9" s="14" t="s">
        <v>59</v>
      </c>
      <c r="H9" s="15" t="s">
        <v>151</v>
      </c>
    </row>
    <row r="10" spans="1:14" ht="15" thickTop="1">
      <c r="B10" s="4"/>
      <c r="C10" s="5"/>
      <c r="D10" s="4"/>
    </row>
    <row r="11" spans="1:14">
      <c r="B11" s="78" t="s">
        <v>204</v>
      </c>
      <c r="C11" s="78"/>
      <c r="D11" s="4"/>
      <c r="G11" s="77" t="str">
        <f>"US "&amp;H5&amp;" "&amp;H7&amp;"s, "&amp;H9</f>
        <v>US DAP imports, Morocco</v>
      </c>
      <c r="H11" s="77"/>
      <c r="I11" s="77"/>
      <c r="J11" s="77"/>
      <c r="K11" s="77"/>
      <c r="L11" s="77"/>
      <c r="M11" s="77"/>
      <c r="N11" s="77"/>
    </row>
    <row r="12" spans="1:14">
      <c r="B12" s="63">
        <v>1</v>
      </c>
      <c r="C12" s="5" t="str">
        <f>IFERROR(INDEX($B$19:$D$300,MATCH($B12&amp;" of *",$D$19:$D$300,0),1),NA())</f>
        <v>Saudi Arabia</v>
      </c>
      <c r="D12" s="4"/>
    </row>
    <row r="13" spans="1:14">
      <c r="B13" s="9">
        <v>2</v>
      </c>
      <c r="C13" s="5" t="str">
        <f t="shared" ref="C13:C16" si="0">IFERROR(INDEX($B$19:$D$300,MATCH($B13&amp;" of *",$D$19:$D$300,0),1),NA())</f>
        <v>Egypt</v>
      </c>
      <c r="D13" s="4"/>
    </row>
    <row r="14" spans="1:14">
      <c r="B14" s="9">
        <v>3</v>
      </c>
      <c r="C14" s="5" t="str">
        <f t="shared" si="0"/>
        <v>Australia</v>
      </c>
      <c r="D14" s="4"/>
    </row>
    <row r="15" spans="1:14">
      <c r="B15" s="9">
        <v>4</v>
      </c>
      <c r="C15" s="5" t="str">
        <f t="shared" si="0"/>
        <v>Jordan</v>
      </c>
      <c r="D15" s="4"/>
    </row>
    <row r="16" spans="1:14">
      <c r="B16" s="65">
        <v>5</v>
      </c>
      <c r="C16" s="67" t="str">
        <f t="shared" si="0"/>
        <v>Mexico</v>
      </c>
      <c r="D16" s="4"/>
    </row>
    <row r="17" spans="2:4">
      <c r="B17" s="4"/>
      <c r="C17" s="5"/>
      <c r="D17" s="4"/>
    </row>
    <row r="18" spans="2:4" ht="15" thickBot="1">
      <c r="B18" s="8" t="s">
        <v>61</v>
      </c>
      <c r="C18" s="10" t="s">
        <v>62</v>
      </c>
      <c r="D18" s="10" t="s">
        <v>63</v>
      </c>
    </row>
    <row r="19" spans="2:4" ht="15" thickTop="1">
      <c r="B19" s="17" t="str" cm="1">
        <f t="array" ref="B19:B37">IFERROR(_xlfn._xlws.SORT(_xlfn.UNIQUE(_xlfn._xlws.FILTER(Table1[Origin],($C$5=Table1[Season])*($C$7=Table1[Product])*($C$9=Table1[Flow]),"No data available")),,1),"No data available")</f>
        <v>Algeria</v>
      </c>
      <c r="C19" s="28">
        <f>IFERROR(IF(SUMIFS(Table1[Tonnage],Table1[Season],$C$5,Table1[Product],$C$7,Table1[Flow],$C$9,Table1[Origin],$B19)=0,NA(),SUMIFS(Table1[Tonnage],Table1[Season],$C$5,Table1[Product],$C$7,Table1[Flow],$C$9,Table1[Origin],$B19)),"")</f>
        <v>58</v>
      </c>
      <c r="D19" s="64" t="str">
        <f>IFERROR(RANK($C19,$C$19:$C$10010,0)&amp;" of "&amp;COUNT($C$19:$C$10010),"")</f>
        <v>13 of 19</v>
      </c>
    </row>
    <row r="20" spans="2:4">
      <c r="B20" s="17" t="str">
        <v>Australia</v>
      </c>
      <c r="C20" s="29">
        <f>IFERROR(IF(SUMIFS(Table1[Tonnage],Table1[Season],$C$5,Table1[Product],$C$7,Table1[Flow],$C$9,Table1[Origin],$B20)=0,NA(),SUMIFS(Table1[Tonnage],Table1[Season],$C$5,Table1[Product],$C$7,Table1[Flow],$C$9,Table1[Origin],$B20)),"")</f>
        <v>63669</v>
      </c>
      <c r="D20" s="64" t="str">
        <f t="shared" ref="D20:D56" si="1">IFERROR(RANK($C20,$C$19:$C$10010,0)&amp;" of "&amp;COUNT($C$19:$C$10010),"")</f>
        <v>3 of 19</v>
      </c>
    </row>
    <row r="21" spans="2:4">
      <c r="B21" s="17" t="str">
        <v>Belgium</v>
      </c>
      <c r="C21" s="29">
        <f>IFERROR(IF(SUMIFS(Table1[Tonnage],Table1[Season],$C$5,Table1[Product],$C$7,Table1[Flow],$C$9,Table1[Origin],$B21)=0,NA(),SUMIFS(Table1[Tonnage],Table1[Season],$C$5,Table1[Product],$C$7,Table1[Flow],$C$9,Table1[Origin],$B21)),"")</f>
        <v>1842</v>
      </c>
      <c r="D21" s="64" t="str">
        <f t="shared" si="1"/>
        <v>8 of 19</v>
      </c>
    </row>
    <row r="22" spans="2:4">
      <c r="B22" s="17" t="str">
        <v>Canada</v>
      </c>
      <c r="C22" s="29">
        <f>IFERROR(IF(SUMIFS(Table1[Tonnage],Table1[Season],$C$5,Table1[Product],$C$7,Table1[Flow],$C$9,Table1[Origin],$B22)=0,NA(),SUMIFS(Table1[Tonnage],Table1[Season],$C$5,Table1[Product],$C$7,Table1[Flow],$C$9,Table1[Origin],$B22)),"")</f>
        <v>2398</v>
      </c>
      <c r="D22" s="64" t="str">
        <f t="shared" si="1"/>
        <v>7 of 19</v>
      </c>
    </row>
    <row r="23" spans="2:4">
      <c r="B23" s="17" t="str">
        <v>China (People's Republic of)</v>
      </c>
      <c r="C23" s="29">
        <f>IFERROR(IF(SUMIFS(Table1[Tonnage],Table1[Season],$C$5,Table1[Product],$C$7,Table1[Flow],$C$9,Table1[Origin],$B23)=0,NA(),SUMIFS(Table1[Tonnage],Table1[Season],$C$5,Table1[Product],$C$7,Table1[Flow],$C$9,Table1[Origin],$B23)),"")</f>
        <v>553</v>
      </c>
      <c r="D23" s="64" t="str">
        <f t="shared" si="1"/>
        <v>9 of 19</v>
      </c>
    </row>
    <row r="24" spans="2:4">
      <c r="B24" s="17" t="str">
        <v>Dominican Republic</v>
      </c>
      <c r="C24" s="29">
        <f>IFERROR(IF(SUMIFS(Table1[Tonnage],Table1[Season],$C$5,Table1[Product],$C$7,Table1[Flow],$C$9,Table1[Origin],$B24)=0,NA(),SUMIFS(Table1[Tonnage],Table1[Season],$C$5,Table1[Product],$C$7,Table1[Flow],$C$9,Table1[Origin],$B24)),"")</f>
        <v>3</v>
      </c>
      <c r="D24" s="64" t="str">
        <f t="shared" si="1"/>
        <v>18 of 19</v>
      </c>
    </row>
    <row r="25" spans="2:4">
      <c r="B25" s="17" t="str">
        <v>Egypt</v>
      </c>
      <c r="C25" s="29">
        <f>IFERROR(IF(SUMIFS(Table1[Tonnage],Table1[Season],$C$5,Table1[Product],$C$7,Table1[Flow],$C$9,Table1[Origin],$B25)=0,NA(),SUMIFS(Table1[Tonnage],Table1[Season],$C$5,Table1[Product],$C$7,Table1[Flow],$C$9,Table1[Origin],$B25)),"")</f>
        <v>112667</v>
      </c>
      <c r="D25" s="64" t="str">
        <f t="shared" si="1"/>
        <v>2 of 19</v>
      </c>
    </row>
    <row r="26" spans="2:4">
      <c r="B26" s="17" t="str">
        <v>Germany</v>
      </c>
      <c r="C26" s="29">
        <f>IFERROR(IF(SUMIFS(Table1[Tonnage],Table1[Season],$C$5,Table1[Product],$C$7,Table1[Flow],$C$9,Table1[Origin],$B26)=0,NA(),SUMIFS(Table1[Tonnage],Table1[Season],$C$5,Table1[Product],$C$7,Table1[Flow],$C$9,Table1[Origin],$B26)),"")</f>
        <v>73</v>
      </c>
      <c r="D26" s="64" t="str">
        <f t="shared" si="1"/>
        <v>11 of 19</v>
      </c>
    </row>
    <row r="27" spans="2:4">
      <c r="B27" s="17" t="str">
        <v>India</v>
      </c>
      <c r="C27" s="29">
        <f>IFERROR(IF(SUMIFS(Table1[Tonnage],Table1[Season],$C$5,Table1[Product],$C$7,Table1[Flow],$C$9,Table1[Origin],$B27)=0,NA(),SUMIFS(Table1[Tonnage],Table1[Season],$C$5,Table1[Product],$C$7,Table1[Flow],$C$9,Table1[Origin],$B27)),"")</f>
        <v>58</v>
      </c>
      <c r="D27" s="64" t="str">
        <f t="shared" si="1"/>
        <v>13 of 19</v>
      </c>
    </row>
    <row r="28" spans="2:4">
      <c r="B28" s="17" t="str">
        <v>Italy</v>
      </c>
      <c r="C28" s="29">
        <f>IFERROR(IF(SUMIFS(Table1[Tonnage],Table1[Season],$C$5,Table1[Product],$C$7,Table1[Flow],$C$9,Table1[Origin],$B28)=0,NA(),SUMIFS(Table1[Tonnage],Table1[Season],$C$5,Table1[Product],$C$7,Table1[Flow],$C$9,Table1[Origin],$B28)),"")</f>
        <v>4</v>
      </c>
      <c r="D28" s="64" t="str">
        <f t="shared" si="1"/>
        <v>17 of 19</v>
      </c>
    </row>
    <row r="29" spans="2:4">
      <c r="B29" s="17" t="str">
        <v>Jordan</v>
      </c>
      <c r="C29" s="29">
        <f>IFERROR(IF(SUMIFS(Table1[Tonnage],Table1[Season],$C$5,Table1[Product],$C$7,Table1[Flow],$C$9,Table1[Origin],$B29)=0,NA(),SUMIFS(Table1[Tonnage],Table1[Season],$C$5,Table1[Product],$C$7,Table1[Flow],$C$9,Table1[Origin],$B29)),"")</f>
        <v>55003</v>
      </c>
      <c r="D29" s="64" t="str">
        <f t="shared" si="1"/>
        <v>4 of 19</v>
      </c>
    </row>
    <row r="30" spans="2:4">
      <c r="B30" s="17" t="str">
        <v>Mexico</v>
      </c>
      <c r="C30" s="29">
        <f>IFERROR(IF(SUMIFS(Table1[Tonnage],Table1[Season],$C$5,Table1[Product],$C$7,Table1[Flow],$C$9,Table1[Origin],$B30)=0,NA(),SUMIFS(Table1[Tonnage],Table1[Season],$C$5,Table1[Product],$C$7,Table1[Flow],$C$9,Table1[Origin],$B30)),"")</f>
        <v>51519</v>
      </c>
      <c r="D30" s="64" t="str">
        <f t="shared" si="1"/>
        <v>5 of 19</v>
      </c>
    </row>
    <row r="31" spans="2:4">
      <c r="B31" s="17" t="str">
        <v>Netherlands</v>
      </c>
      <c r="C31" s="29">
        <f>IFERROR(IF(SUMIFS(Table1[Tonnage],Table1[Season],$C$5,Table1[Product],$C$7,Table1[Flow],$C$9,Table1[Origin],$B31)=0,NA(),SUMIFS(Table1[Tonnage],Table1[Season],$C$5,Table1[Product],$C$7,Table1[Flow],$C$9,Table1[Origin],$B31)),"")</f>
        <v>22</v>
      </c>
      <c r="D31" s="64" t="str">
        <f t="shared" si="1"/>
        <v>15 of 19</v>
      </c>
    </row>
    <row r="32" spans="2:4">
      <c r="B32" s="17" t="str">
        <v>Russian Federation</v>
      </c>
      <c r="C32" s="29">
        <f>IFERROR(IF(SUMIFS(Table1[Tonnage],Table1[Season],$C$5,Table1[Product],$C$7,Table1[Flow],$C$9,Table1[Origin],$B32)=0,NA(),SUMIFS(Table1[Tonnage],Table1[Season],$C$5,Table1[Product],$C$7,Table1[Flow],$C$9,Table1[Origin],$B32)),"")</f>
        <v>66</v>
      </c>
      <c r="D32" s="64" t="str">
        <f t="shared" si="1"/>
        <v>12 of 19</v>
      </c>
    </row>
    <row r="33" spans="2:4">
      <c r="B33" s="17" t="str">
        <v>Saudi Arabia</v>
      </c>
      <c r="C33" s="29">
        <f>IFERROR(IF(SUMIFS(Table1[Tonnage],Table1[Season],$C$5,Table1[Product],$C$7,Table1[Flow],$C$9,Table1[Origin],$B33)=0,NA(),SUMIFS(Table1[Tonnage],Table1[Season],$C$5,Table1[Product],$C$7,Table1[Flow],$C$9,Table1[Origin],$B33)),"")</f>
        <v>501017</v>
      </c>
      <c r="D33" s="64" t="str">
        <f t="shared" si="1"/>
        <v>1 of 19</v>
      </c>
    </row>
    <row r="34" spans="2:4">
      <c r="B34" s="17" t="str">
        <v>Slovenia</v>
      </c>
      <c r="C34" s="29">
        <f>IFERROR(IF(SUMIFS(Table1[Tonnage],Table1[Season],$C$5,Table1[Product],$C$7,Table1[Flow],$C$9,Table1[Origin],$B34)=0,NA(),SUMIFS(Table1[Tonnage],Table1[Season],$C$5,Table1[Product],$C$7,Table1[Flow],$C$9,Table1[Origin],$B34)),"")</f>
        <v>3</v>
      </c>
      <c r="D34" s="64" t="str">
        <f t="shared" si="1"/>
        <v>18 of 19</v>
      </c>
    </row>
    <row r="35" spans="2:4">
      <c r="B35" s="17" t="str">
        <v>Spain</v>
      </c>
      <c r="C35" s="29">
        <f>IFERROR(IF(SUMIFS(Table1[Tonnage],Table1[Season],$C$5,Table1[Product],$C$7,Table1[Flow],$C$9,Table1[Origin],$B35)=0,NA(),SUMIFS(Table1[Tonnage],Table1[Season],$C$5,Table1[Product],$C$7,Table1[Flow],$C$9,Table1[Origin],$B35)),"")</f>
        <v>220</v>
      </c>
      <c r="D35" s="64" t="str">
        <f t="shared" si="1"/>
        <v>10 of 19</v>
      </c>
    </row>
    <row r="36" spans="2:4">
      <c r="B36" s="17" t="str">
        <v>Thailand</v>
      </c>
      <c r="C36" s="29">
        <f>IFERROR(IF(SUMIFS(Table1[Tonnage],Table1[Season],$C$5,Table1[Product],$C$7,Table1[Flow],$C$9,Table1[Origin],$B36)=0,NA(),SUMIFS(Table1[Tonnage],Table1[Season],$C$5,Table1[Product],$C$7,Table1[Flow],$C$9,Table1[Origin],$B36)),"")</f>
        <v>20</v>
      </c>
      <c r="D36" s="64" t="str">
        <f t="shared" si="1"/>
        <v>16 of 19</v>
      </c>
    </row>
    <row r="37" spans="2:4">
      <c r="B37" s="17" t="str">
        <v>Tunisia</v>
      </c>
      <c r="C37" s="29">
        <f>IFERROR(IF(SUMIFS(Table1[Tonnage],Table1[Season],$C$5,Table1[Product],$C$7,Table1[Flow],$C$9,Table1[Origin],$B37)=0,NA(),SUMIFS(Table1[Tonnage],Table1[Season],$C$5,Table1[Product],$C$7,Table1[Flow],$C$9,Table1[Origin],$B37)),"")</f>
        <v>16506</v>
      </c>
      <c r="D37" s="64" t="str">
        <f t="shared" si="1"/>
        <v>6 of 19</v>
      </c>
    </row>
    <row r="38" spans="2:4">
      <c r="C38" s="29" t="str">
        <f>IFERROR(IF(SUMIFS(Table1[Tonnage],Table1[Season],$C$5,Table1[Product],$C$7,Table1[Flow],$C$9,Table1[Origin],$B38)=0,NA(),SUMIFS(Table1[Tonnage],Table1[Season],$C$5,Table1[Product],$C$7,Table1[Flow],$C$9,Table1[Origin],$B38)),"")</f>
        <v/>
      </c>
      <c r="D38" s="64" t="str">
        <f t="shared" si="1"/>
        <v/>
      </c>
    </row>
    <row r="39" spans="2:4">
      <c r="C39" s="29" t="str">
        <f>IFERROR(IF(SUMIFS(Table1[Tonnage],Table1[Season],$C$5,Table1[Product],$C$7,Table1[Flow],$C$9,Table1[Origin],$B39)=0,NA(),SUMIFS(Table1[Tonnage],Table1[Season],$C$5,Table1[Product],$C$7,Table1[Flow],$C$9,Table1[Origin],$B39)),"")</f>
        <v/>
      </c>
      <c r="D39" s="64" t="str">
        <f t="shared" si="1"/>
        <v/>
      </c>
    </row>
    <row r="40" spans="2:4">
      <c r="C40" s="29" t="str">
        <f>IFERROR(IF(SUMIFS(Table1[Tonnage],Table1[Season],$C$5,Table1[Product],$C$7,Table1[Flow],$C$9,Table1[Origin],$B40)=0,NA(),SUMIFS(Table1[Tonnage],Table1[Season],$C$5,Table1[Product],$C$7,Table1[Flow],$C$9,Table1[Origin],$B40)),"")</f>
        <v/>
      </c>
      <c r="D40" s="64" t="str">
        <f t="shared" si="1"/>
        <v/>
      </c>
    </row>
    <row r="41" spans="2:4">
      <c r="C41" s="29" t="str">
        <f>IFERROR(IF(SUMIFS(Table1[Tonnage],Table1[Season],$C$5,Table1[Product],$C$7,Table1[Flow],$C$9,Table1[Origin],$B41)=0,NA(),SUMIFS(Table1[Tonnage],Table1[Season],$C$5,Table1[Product],$C$7,Table1[Flow],$C$9,Table1[Origin],$B41)),"")</f>
        <v/>
      </c>
      <c r="D41" s="64" t="str">
        <f t="shared" si="1"/>
        <v/>
      </c>
    </row>
    <row r="42" spans="2:4">
      <c r="C42" s="29" t="str">
        <f>IFERROR(IF(SUMIFS(Table1[Tonnage],Table1[Season],$C$5,Table1[Product],$C$7,Table1[Flow],$C$9,Table1[Origin],$B42)=0,NA(),SUMIFS(Table1[Tonnage],Table1[Season],$C$5,Table1[Product],$C$7,Table1[Flow],$C$9,Table1[Origin],$B42)),"")</f>
        <v/>
      </c>
      <c r="D42" s="64" t="str">
        <f t="shared" si="1"/>
        <v/>
      </c>
    </row>
    <row r="43" spans="2:4">
      <c r="C43" s="29" t="str">
        <f>IFERROR(IF(SUMIFS(Table1[Tonnage],Table1[Season],$C$5,Table1[Product],$C$7,Table1[Flow],$C$9,Table1[Origin],$B43)=0,NA(),SUMIFS(Table1[Tonnage],Table1[Season],$C$5,Table1[Product],$C$7,Table1[Flow],$C$9,Table1[Origin],$B43)),"")</f>
        <v/>
      </c>
      <c r="D43" s="64" t="str">
        <f t="shared" si="1"/>
        <v/>
      </c>
    </row>
    <row r="44" spans="2:4">
      <c r="C44" s="29" t="str">
        <f>IFERROR(IF(SUMIFS(Table1[Tonnage],Table1[Season],$C$5,Table1[Product],$C$7,Table1[Flow],$C$9,Table1[Origin],$B44)=0,NA(),SUMIFS(Table1[Tonnage],Table1[Season],$C$5,Table1[Product],$C$7,Table1[Flow],$C$9,Table1[Origin],$B44)),"")</f>
        <v/>
      </c>
      <c r="D44" s="64" t="str">
        <f t="shared" si="1"/>
        <v/>
      </c>
    </row>
    <row r="45" spans="2:4">
      <c r="C45" s="29" t="str">
        <f>IFERROR(IF(SUMIFS(Table1[Tonnage],Table1[Season],$C$5,Table1[Product],$C$7,Table1[Flow],$C$9,Table1[Origin],$B45)=0,NA(),SUMIFS(Table1[Tonnage],Table1[Season],$C$5,Table1[Product],$C$7,Table1[Flow],$C$9,Table1[Origin],$B45)),"")</f>
        <v/>
      </c>
      <c r="D45" s="64" t="str">
        <f t="shared" si="1"/>
        <v/>
      </c>
    </row>
    <row r="46" spans="2:4">
      <c r="C46" s="29" t="str">
        <f>IFERROR(IF(SUMIFS(Table1[Tonnage],Table1[Season],$C$5,Table1[Product],$C$7,Table1[Flow],$C$9,Table1[Origin],$B46)=0,NA(),SUMIFS(Table1[Tonnage],Table1[Season],$C$5,Table1[Product],$C$7,Table1[Flow],$C$9,Table1[Origin],$B46)),"")</f>
        <v/>
      </c>
      <c r="D46" s="64" t="str">
        <f t="shared" si="1"/>
        <v/>
      </c>
    </row>
    <row r="47" spans="2:4">
      <c r="C47" s="29" t="str">
        <f>IFERROR(IF(SUMIFS(Table1[Tonnage],Table1[Season],$C$5,Table1[Product],$C$7,Table1[Flow],$C$9,Table1[Origin],$B47)=0,NA(),SUMIFS(Table1[Tonnage],Table1[Season],$C$5,Table1[Product],$C$7,Table1[Flow],$C$9,Table1[Origin],$B47)),"")</f>
        <v/>
      </c>
      <c r="D47" s="64" t="str">
        <f t="shared" si="1"/>
        <v/>
      </c>
    </row>
    <row r="48" spans="2:4">
      <c r="C48" s="29" t="str">
        <f>IFERROR(IF(SUMIFS(Table1[Tonnage],Table1[Season],$C$5,Table1[Product],$C$7,Table1[Flow],$C$9,Table1[Origin],$B48)=0,NA(),SUMIFS(Table1[Tonnage],Table1[Season],$C$5,Table1[Product],$C$7,Table1[Flow],$C$9,Table1[Origin],$B48)),"")</f>
        <v/>
      </c>
      <c r="D48" s="64" t="str">
        <f t="shared" si="1"/>
        <v/>
      </c>
    </row>
    <row r="49" spans="3:4">
      <c r="C49" s="29" t="str">
        <f>IFERROR(IF(SUMIFS(Table1[Tonnage],Table1[Season],$C$5,Table1[Product],$C$7,Table1[Flow],$C$9,Table1[Origin],$B49)=0,NA(),SUMIFS(Table1[Tonnage],Table1[Season],$C$5,Table1[Product],$C$7,Table1[Flow],$C$9,Table1[Origin],$B49)),"")</f>
        <v/>
      </c>
      <c r="D49" s="64" t="str">
        <f t="shared" si="1"/>
        <v/>
      </c>
    </row>
    <row r="50" spans="3:4">
      <c r="C50" s="29" t="str">
        <f>IFERROR(IF(SUMIFS(Table1[Tonnage],Table1[Season],$C$5,Table1[Product],$C$7,Table1[Flow],$C$9,Table1[Origin],$B50)=0,NA(),SUMIFS(Table1[Tonnage],Table1[Season],$C$5,Table1[Product],$C$7,Table1[Flow],$C$9,Table1[Origin],$B50)),"")</f>
        <v/>
      </c>
      <c r="D50" s="64" t="str">
        <f t="shared" si="1"/>
        <v/>
      </c>
    </row>
    <row r="51" spans="3:4">
      <c r="C51" s="29" t="str">
        <f>IFERROR(IF(SUMIFS(Table1[Tonnage],Table1[Season],$C$5,Table1[Product],$C$7,Table1[Flow],$C$9,Table1[Origin],$B51)=0,NA(),SUMIFS(Table1[Tonnage],Table1[Season],$C$5,Table1[Product],$C$7,Table1[Flow],$C$9,Table1[Origin],$B51)),"")</f>
        <v/>
      </c>
      <c r="D51" s="64" t="str">
        <f t="shared" si="1"/>
        <v/>
      </c>
    </row>
    <row r="52" spans="3:4">
      <c r="C52" s="29" t="str">
        <f>IFERROR(IF(SUMIFS(Table1[Tonnage],Table1[Season],$C$5,Table1[Product],$C$7,Table1[Flow],$C$9,Table1[Origin],$B52)=0,NA(),SUMIFS(Table1[Tonnage],Table1[Season],$C$5,Table1[Product],$C$7,Table1[Flow],$C$9,Table1[Origin],$B52)),"")</f>
        <v/>
      </c>
      <c r="D52" s="64" t="str">
        <f t="shared" si="1"/>
        <v/>
      </c>
    </row>
    <row r="53" spans="3:4">
      <c r="C53" s="29" t="str">
        <f>IFERROR(IF(SUMIFS(Table1[Tonnage],Table1[Season],$C$5,Table1[Product],$C$7,Table1[Flow],$C$9,Table1[Origin],$B53)=0,NA(),SUMIFS(Table1[Tonnage],Table1[Season],$C$5,Table1[Product],$C$7,Table1[Flow],$C$9,Table1[Origin],$B53)),"")</f>
        <v/>
      </c>
      <c r="D53" s="64" t="str">
        <f t="shared" si="1"/>
        <v/>
      </c>
    </row>
    <row r="54" spans="3:4">
      <c r="C54" s="29" t="str">
        <f>IFERROR(IF(SUMIFS(Table1[Tonnage],Table1[Season],$C$5,Table1[Product],$C$7,Table1[Flow],$C$9,Table1[Origin],$B54)=0,NA(),SUMIFS(Table1[Tonnage],Table1[Season],$C$5,Table1[Product],$C$7,Table1[Flow],$C$9,Table1[Origin],$B54)),"")</f>
        <v/>
      </c>
      <c r="D54" s="64" t="str">
        <f t="shared" si="1"/>
        <v/>
      </c>
    </row>
    <row r="55" spans="3:4">
      <c r="C55" s="29" t="str">
        <f>IFERROR(IF(SUMIFS(Table1[Tonnage],Table1[Season],$C$5,Table1[Product],$C$7,Table1[Flow],$C$9,Table1[Origin],$B55)=0,NA(),SUMIFS(Table1[Tonnage],Table1[Season],$C$5,Table1[Product],$C$7,Table1[Flow],$C$9,Table1[Origin],$B55)),"")</f>
        <v/>
      </c>
      <c r="D55" s="64" t="str">
        <f t="shared" si="1"/>
        <v/>
      </c>
    </row>
    <row r="56" spans="3:4">
      <c r="C56" s="29" t="str">
        <f>IFERROR(IF(SUMIFS(Table1[Tonnage],Table1[Season],$C$5,Table1[Product],$C$7,Table1[Flow],$C$9,Table1[Origin],$B56)=0,NA(),SUMIFS(Table1[Tonnage],Table1[Season],$C$5,Table1[Product],$C$7,Table1[Flow],$C$9,Table1[Origin],$B56)),"")</f>
        <v/>
      </c>
      <c r="D56" s="64" t="str">
        <f t="shared" si="1"/>
        <v/>
      </c>
    </row>
    <row r="57" spans="3:4">
      <c r="C57" s="29" t="str">
        <f>IFERROR(IF(SUMIFS(Table1[Tonnage],Table1[Season],$C$5,Table1[Product],$C$7,Table1[Flow],$C$9,Table1[Origin],$B57)=0,NA(),SUMIFS(Table1[Tonnage],Table1[Season],$C$5,Table1[Product],$C$7,Table1[Flow],$C$9,Table1[Origin],$B57)),"")</f>
        <v/>
      </c>
    </row>
    <row r="58" spans="3:4">
      <c r="C58" s="29" t="str">
        <f>IFERROR(IF(SUMIFS(Table1[Tonnage],Table1[Season],$C$5,Table1[Product],$C$7,Table1[Flow],$C$9,Table1[Origin],$B58)=0,NA(),SUMIFS(Table1[Tonnage],Table1[Season],$C$5,Table1[Product],$C$7,Table1[Flow],$C$9,Table1[Origin],$B58)),"")</f>
        <v/>
      </c>
    </row>
    <row r="59" spans="3:4">
      <c r="C59" s="29" t="str">
        <f>IFERROR(IF(SUMIFS(Table1[Tonnage],Table1[Season],$C$5,Table1[Product],$C$7,Table1[Flow],$C$9,Table1[Origin],$B59)=0,NA(),SUMIFS(Table1[Tonnage],Table1[Season],$C$5,Table1[Product],$C$7,Table1[Flow],$C$9,Table1[Origin],$B59)),"")</f>
        <v/>
      </c>
    </row>
    <row r="60" spans="3:4">
      <c r="C60" s="29" t="str">
        <f>IFERROR(IF(SUMIFS(Table1[Tonnage],Table1[Season],$C$5,Table1[Product],$C$7,Table1[Flow],$C$9,Table1[Origin],$B60)=0,NA(),SUMIFS(Table1[Tonnage],Table1[Season],$C$5,Table1[Product],$C$7,Table1[Flow],$C$9,Table1[Origin],$B60)),"")</f>
        <v/>
      </c>
    </row>
    <row r="61" spans="3:4">
      <c r="C61" s="29" t="str">
        <f>IFERROR(IF(SUMIFS(Table1[Tonnage],Table1[Season],$C$5,Table1[Product],$C$7,Table1[Flow],$C$9,Table1[Origin],$B61)=0,NA(),SUMIFS(Table1[Tonnage],Table1[Season],$C$5,Table1[Product],$C$7,Table1[Flow],$C$9,Table1[Origin],$B61)),"")</f>
        <v/>
      </c>
    </row>
    <row r="62" spans="3:4">
      <c r="C62" s="29" t="str">
        <f>IFERROR(IF(SUMIFS(Table1[Tonnage],Table1[Season],$C$5,Table1[Product],$C$7,Table1[Flow],$C$9,Table1[Origin],$B62)=0,NA(),SUMIFS(Table1[Tonnage],Table1[Season],$C$5,Table1[Product],$C$7,Table1[Flow],$C$9,Table1[Origin],$B62)),"")</f>
        <v/>
      </c>
    </row>
    <row r="63" spans="3:4">
      <c r="C63" s="29" t="str">
        <f>IFERROR(IF(SUMIFS(Table1[Tonnage],Table1[Season],$C$5,Table1[Product],$C$7,Table1[Flow],$C$9,Table1[Origin],$B63)=0,NA(),SUMIFS(Table1[Tonnage],Table1[Season],$C$5,Table1[Product],$C$7,Table1[Flow],$C$9,Table1[Origin],$B63)),"")</f>
        <v/>
      </c>
    </row>
    <row r="64" spans="3:4">
      <c r="C64" s="29" t="str">
        <f>IFERROR(IF(SUMIFS(Table1[Tonnage],Table1[Season],$C$5,Table1[Product],$C$7,Table1[Flow],$C$9,Table1[Origin],$B64)=0,NA(),SUMIFS(Table1[Tonnage],Table1[Season],$C$5,Table1[Product],$C$7,Table1[Flow],$C$9,Table1[Origin],$B64)),"")</f>
        <v/>
      </c>
    </row>
    <row r="65" spans="3:3">
      <c r="C65" s="29" t="str">
        <f>IFERROR(IF(SUMIFS(Table1[Tonnage],Table1[Season],$C$5,Table1[Product],$C$7,Table1[Flow],$C$9,Table1[Origin],$B65)=0,NA(),SUMIFS(Table1[Tonnage],Table1[Season],$C$5,Table1[Product],$C$7,Table1[Flow],$C$9,Table1[Origin],$B65)),"")</f>
        <v/>
      </c>
    </row>
    <row r="66" spans="3:3">
      <c r="C66" s="29" t="str">
        <f>IFERROR(IF(SUMIFS(Table1[Tonnage],Table1[Season],$C$5,Table1[Product],$C$7,Table1[Flow],$C$9,Table1[Origin],$B66)=0,NA(),SUMIFS(Table1[Tonnage],Table1[Season],$C$5,Table1[Product],$C$7,Table1[Flow],$C$9,Table1[Origin],$B66)),"")</f>
        <v/>
      </c>
    </row>
    <row r="67" spans="3:3">
      <c r="C67" s="29" t="str">
        <f>IFERROR(IF(SUMIFS(Table1[Tonnage],Table1[Season],$C$5,Table1[Product],$C$7,Table1[Flow],$C$9,Table1[Origin],$B67)=0,NA(),SUMIFS(Table1[Tonnage],Table1[Season],$C$5,Table1[Product],$C$7,Table1[Flow],$C$9,Table1[Origin],$B67)),"")</f>
        <v/>
      </c>
    </row>
    <row r="68" spans="3:3">
      <c r="C68" s="29" t="str">
        <f>IFERROR(IF(SUMIFS(Table1[Tonnage],Table1[Season],$C$5,Table1[Product],$C$7,Table1[Flow],$C$9,Table1[Origin],$B68)=0,NA(),SUMIFS(Table1[Tonnage],Table1[Season],$C$5,Table1[Product],$C$7,Table1[Flow],$C$9,Table1[Origin],$B68)),"")</f>
        <v/>
      </c>
    </row>
    <row r="69" spans="3:3">
      <c r="C69" s="29" t="str">
        <f>IFERROR(IF(SUMIFS(Table1[Tonnage],Table1[Season],$C$5,Table1[Product],$C$7,Table1[Flow],$C$9,Table1[Origin],$B69)=0,NA(),SUMIFS(Table1[Tonnage],Table1[Season],$C$5,Table1[Product],$C$7,Table1[Flow],$C$9,Table1[Origin],$B69)),"")</f>
        <v/>
      </c>
    </row>
    <row r="70" spans="3:3">
      <c r="C70" s="29" t="str">
        <f>IFERROR(IF(SUMIFS(Table1[Tonnage],Table1[Season],$C$5,Table1[Product],$C$7,Table1[Flow],$C$9,Table1[Origin],$B70)=0,NA(),SUMIFS(Table1[Tonnage],Table1[Season],$C$5,Table1[Product],$C$7,Table1[Flow],$C$9,Table1[Origin],$B70)),"")</f>
        <v/>
      </c>
    </row>
    <row r="71" spans="3:3">
      <c r="C71" s="29" t="str">
        <f>IFERROR(IF(SUMIFS(Table1[Tonnage],Table1[Season],$C$5,Table1[Product],$C$7,Table1[Flow],$C$9,Table1[Origin],$B71)=0,NA(),SUMIFS(Table1[Tonnage],Table1[Season],$C$5,Table1[Product],$C$7,Table1[Flow],$C$9,Table1[Origin],$B71)),"")</f>
        <v/>
      </c>
    </row>
    <row r="72" spans="3:3">
      <c r="C72" s="29" t="str">
        <f>IFERROR(IF(SUMIFS(Table1[Tonnage],Table1[Season],$C$5,Table1[Product],$C$7,Table1[Flow],$C$9,Table1[Origin],$B72)=0,NA(),SUMIFS(Table1[Tonnage],Table1[Season],$C$5,Table1[Product],$C$7,Table1[Flow],$C$9,Table1[Origin],$B72)),"")</f>
        <v/>
      </c>
    </row>
    <row r="73" spans="3:3">
      <c r="C73" s="29" t="str">
        <f>IFERROR(IF(SUMIFS(Table1[Tonnage],Table1[Season],$C$5,Table1[Product],$C$7,Table1[Flow],$C$9,Table1[Origin],$B73)=0,NA(),SUMIFS(Table1[Tonnage],Table1[Season],$C$5,Table1[Product],$C$7,Table1[Flow],$C$9,Table1[Origin],$B73)),"")</f>
        <v/>
      </c>
    </row>
    <row r="74" spans="3:3">
      <c r="C74" s="29" t="str">
        <f>IFERROR(IF(SUMIFS(Table1[Tonnage],Table1[Season],$C$5,Table1[Product],$C$7,Table1[Flow],$C$9,Table1[Origin],$B74)=0,NA(),SUMIFS(Table1[Tonnage],Table1[Season],$C$5,Table1[Product],$C$7,Table1[Flow],$C$9,Table1[Origin],$B74)),"")</f>
        <v/>
      </c>
    </row>
    <row r="75" spans="3:3">
      <c r="C75" s="29" t="str">
        <f>IFERROR(IF(SUMIFS(Table1[Tonnage],Table1[Season],$C$5,Table1[Product],$C$7,Table1[Flow],$C$9,Table1[Origin],$B75)=0,NA(),SUMIFS(Table1[Tonnage],Table1[Season],$C$5,Table1[Product],$C$7,Table1[Flow],$C$9,Table1[Origin],$B75)),"")</f>
        <v/>
      </c>
    </row>
    <row r="76" spans="3:3">
      <c r="C76" s="29" t="str">
        <f>IFERROR(IF(SUMIFS(Table1[Tonnage],Table1[Season],$C$5,Table1[Product],$C$7,Table1[Flow],$C$9,Table1[Origin],$B76)=0,NA(),SUMIFS(Table1[Tonnage],Table1[Season],$C$5,Table1[Product],$C$7,Table1[Flow],$C$9,Table1[Origin],$B76)),"")</f>
        <v/>
      </c>
    </row>
    <row r="77" spans="3:3">
      <c r="C77" s="29" t="str">
        <f>IFERROR(IF(SUMIFS(Table1[Tonnage],Table1[Season],$C$5,Table1[Product],$C$7,Table1[Flow],$C$9,Table1[Origin],$B77)=0,NA(),SUMIFS(Table1[Tonnage],Table1[Season],$C$5,Table1[Product],$C$7,Table1[Flow],$C$9,Table1[Origin],$B77)),"")</f>
        <v/>
      </c>
    </row>
    <row r="78" spans="3:3">
      <c r="C78" s="29" t="str">
        <f>IFERROR(IF(SUMIFS(Table1[Tonnage],Table1[Season],$C$5,Table1[Product],$C$7,Table1[Flow],$C$9,Table1[Origin],$B78)=0,NA(),SUMIFS(Table1[Tonnage],Table1[Season],$C$5,Table1[Product],$C$7,Table1[Flow],$C$9,Table1[Origin],$B78)),"")</f>
        <v/>
      </c>
    </row>
    <row r="79" spans="3:3">
      <c r="C79" s="29" t="str">
        <f>IFERROR(IF(SUMIFS(Table1[Tonnage],Table1[Season],$C$5,Table1[Product],$C$7,Table1[Flow],$C$9,Table1[Origin],$B79)=0,NA(),SUMIFS(Table1[Tonnage],Table1[Season],$C$5,Table1[Product],$C$7,Table1[Flow],$C$9,Table1[Origin],$B79)),"")</f>
        <v/>
      </c>
    </row>
    <row r="80" spans="3:3">
      <c r="C80" s="29" t="str">
        <f>IFERROR(IF(SUMIFS(Table1[Tonnage],Table1[Season],$C$5,Table1[Product],$C$7,Table1[Flow],$C$9,Table1[Origin],$B80)=0,NA(),SUMIFS(Table1[Tonnage],Table1[Season],$C$5,Table1[Product],$C$7,Table1[Flow],$C$9,Table1[Origin],$B80)),"")</f>
        <v/>
      </c>
    </row>
    <row r="81" spans="3:3">
      <c r="C81" s="29" t="str">
        <f>IFERROR(IF(SUMIFS(Table1[Tonnage],Table1[Season],$C$5,Table1[Product],$C$7,Table1[Flow],$C$9,Table1[Origin],$B81)=0,NA(),SUMIFS(Table1[Tonnage],Table1[Season],$C$5,Table1[Product],$C$7,Table1[Flow],$C$9,Table1[Origin],$B81)),"")</f>
        <v/>
      </c>
    </row>
    <row r="82" spans="3:3">
      <c r="C82" s="29" t="str">
        <f>IFERROR(IF(SUMIFS(Table1[Tonnage],Table1[Season],$C$5,Table1[Product],$C$7,Table1[Flow],$C$9,Table1[Origin],$B82)=0,NA(),SUMIFS(Table1[Tonnage],Table1[Season],$C$5,Table1[Product],$C$7,Table1[Flow],$C$9,Table1[Origin],$B82)),"")</f>
        <v/>
      </c>
    </row>
    <row r="83" spans="3:3">
      <c r="C83" s="29" t="str">
        <f>IFERROR(IF(SUMIFS(Table1[Tonnage],Table1[Season],$C$5,Table1[Product],$C$7,Table1[Flow],$C$9,Table1[Origin],$B83)=0,NA(),SUMIFS(Table1[Tonnage],Table1[Season],$C$5,Table1[Product],$C$7,Table1[Flow],$C$9,Table1[Origin],$B83)),"")</f>
        <v/>
      </c>
    </row>
    <row r="84" spans="3:3">
      <c r="C84" s="29" t="str">
        <f>IFERROR(IF(SUMIFS(Table1[Tonnage],Table1[Season],$C$5,Table1[Product],$C$7,Table1[Flow],$C$9,Table1[Origin],$B84)=0,NA(),SUMIFS(Table1[Tonnage],Table1[Season],$C$5,Table1[Product],$C$7,Table1[Flow],$C$9,Table1[Origin],$B84)),"")</f>
        <v/>
      </c>
    </row>
    <row r="85" spans="3:3">
      <c r="C85" s="29" t="str">
        <f>IFERROR(IF(SUMIFS(Table1[Tonnage],Table1[Season],$C$5,Table1[Product],$C$7,Table1[Flow],$C$9,Table1[Origin],$B85)=0,NA(),SUMIFS(Table1[Tonnage],Table1[Season],$C$5,Table1[Product],$C$7,Table1[Flow],$C$9,Table1[Origin],$B85)),"")</f>
        <v/>
      </c>
    </row>
    <row r="86" spans="3:3">
      <c r="C86" s="29" t="str">
        <f>IFERROR(IF(SUMIFS(Table1[Tonnage],Table1[Season],$C$5,Table1[Product],$C$7,Table1[Flow],$C$9,Table1[Origin],$B86)=0,NA(),SUMIFS(Table1[Tonnage],Table1[Season],$C$5,Table1[Product],$C$7,Table1[Flow],$C$9,Table1[Origin],$B86)),"")</f>
        <v/>
      </c>
    </row>
    <row r="87" spans="3:3">
      <c r="C87" s="29" t="str">
        <f>IFERROR(IF(SUMIFS(Table1[Tonnage],Table1[Season],$C$5,Table1[Product],$C$7,Table1[Flow],$C$9,Table1[Origin],$B87)=0,NA(),SUMIFS(Table1[Tonnage],Table1[Season],$C$5,Table1[Product],$C$7,Table1[Flow],$C$9,Table1[Origin],$B87)),"")</f>
        <v/>
      </c>
    </row>
    <row r="88" spans="3:3">
      <c r="C88" s="29" t="str">
        <f>IFERROR(IF(SUMIFS(Table1[Tonnage],Table1[Season],$C$5,Table1[Product],$C$7,Table1[Flow],$C$9,Table1[Origin],$B88)=0,NA(),SUMIFS(Table1[Tonnage],Table1[Season],$C$5,Table1[Product],$C$7,Table1[Flow],$C$9,Table1[Origin],$B88)),"")</f>
        <v/>
      </c>
    </row>
    <row r="89" spans="3:3">
      <c r="C89" s="29" t="str">
        <f>IFERROR(IF(SUMIFS(Table1[Tonnage],Table1[Season],$C$5,Table1[Product],$C$7,Table1[Flow],$C$9,Table1[Origin],$B89)=0,NA(),SUMIFS(Table1[Tonnage],Table1[Season],$C$5,Table1[Product],$C$7,Table1[Flow],$C$9,Table1[Origin],$B89)),"")</f>
        <v/>
      </c>
    </row>
    <row r="90" spans="3:3">
      <c r="C90" s="29" t="str">
        <f>IFERROR(IF(SUMIFS(Table1[Tonnage],Table1[Season],$C$5,Table1[Product],$C$7,Table1[Flow],$C$9,Table1[Origin],$B90)=0,NA(),SUMIFS(Table1[Tonnage],Table1[Season],$C$5,Table1[Product],$C$7,Table1[Flow],$C$9,Table1[Origin],$B90)),"")</f>
        <v/>
      </c>
    </row>
    <row r="91" spans="3:3">
      <c r="C91" s="29" t="str">
        <f>IFERROR(IF(SUMIFS(Table1[Tonnage],Table1[Season],$C$5,Table1[Product],$C$7,Table1[Flow],$C$9,Table1[Origin],$B91)=0,NA(),SUMIFS(Table1[Tonnage],Table1[Season],$C$5,Table1[Product],$C$7,Table1[Flow],$C$9,Table1[Origin],$B91)),"")</f>
        <v/>
      </c>
    </row>
    <row r="92" spans="3:3">
      <c r="C92" s="29" t="str">
        <f>IFERROR(IF(SUMIFS(Table1[Tonnage],Table1[Season],$C$5,Table1[Product],$C$7,Table1[Flow],$C$9,Table1[Origin],$B92)=0,NA(),SUMIFS(Table1[Tonnage],Table1[Season],$C$5,Table1[Product],$C$7,Table1[Flow],$C$9,Table1[Origin],$B92)),"")</f>
        <v/>
      </c>
    </row>
    <row r="93" spans="3:3">
      <c r="C93" s="29" t="str">
        <f>IFERROR(IF(SUMIFS(Table1[Tonnage],Table1[Season],$C$5,Table1[Product],$C$7,Table1[Flow],$C$9,Table1[Origin],$B93)=0,NA(),SUMIFS(Table1[Tonnage],Table1[Season],$C$5,Table1[Product],$C$7,Table1[Flow],$C$9,Table1[Origin],$B93)),"")</f>
        <v/>
      </c>
    </row>
    <row r="94" spans="3:3">
      <c r="C94" s="29" t="str">
        <f>IFERROR(IF(SUMIFS(Table1[Tonnage],Table1[Season],$C$5,Table1[Product],$C$7,Table1[Flow],$C$9,Table1[Origin],$B94)=0,NA(),SUMIFS(Table1[Tonnage],Table1[Season],$C$5,Table1[Product],$C$7,Table1[Flow],$C$9,Table1[Origin],$B94)),"")</f>
        <v/>
      </c>
    </row>
    <row r="95" spans="3:3">
      <c r="C95" s="29" t="str">
        <f>IFERROR(IF(SUMIFS(Table1[Tonnage],Table1[Season],$C$5,Table1[Product],$C$7,Table1[Flow],$C$9,Table1[Origin],$B95)=0,NA(),SUMIFS(Table1[Tonnage],Table1[Season],$C$5,Table1[Product],$C$7,Table1[Flow],$C$9,Table1[Origin],$B95)),"")</f>
        <v/>
      </c>
    </row>
    <row r="96" spans="3:3">
      <c r="C96" s="29" t="str">
        <f>IFERROR(IF(SUMIFS(Table1[Tonnage],Table1[Season],$C$5,Table1[Product],$C$7,Table1[Flow],$C$9,Table1[Origin],$B96)=0,NA(),SUMIFS(Table1[Tonnage],Table1[Season],$C$5,Table1[Product],$C$7,Table1[Flow],$C$9,Table1[Origin],$B96)),"")</f>
        <v/>
      </c>
    </row>
    <row r="97" spans="3:3">
      <c r="C97" s="29" t="str">
        <f>IFERROR(IF(SUMIFS(Table1[Tonnage],Table1[Season],$C$5,Table1[Product],$C$7,Table1[Flow],$C$9,Table1[Origin],$B97)=0,NA(),SUMIFS(Table1[Tonnage],Table1[Season],$C$5,Table1[Product],$C$7,Table1[Flow],$C$9,Table1[Origin],$B97)),"")</f>
        <v/>
      </c>
    </row>
    <row r="98" spans="3:3">
      <c r="C98" s="29" t="str">
        <f>IFERROR(IF(SUMIFS(Table1[Tonnage],Table1[Season],$C$5,Table1[Product],$C$7,Table1[Flow],$C$9,Table1[Origin],$B98)=0,NA(),SUMIFS(Table1[Tonnage],Table1[Season],$C$5,Table1[Product],$C$7,Table1[Flow],$C$9,Table1[Origin],$B98)),"")</f>
        <v/>
      </c>
    </row>
    <row r="99" spans="3:3">
      <c r="C99" s="29" t="str">
        <f>IFERROR(IF(SUMIFS(Table1[Tonnage],Table1[Season],$C$5,Table1[Product],$C$7,Table1[Flow],$C$9,Table1[Origin],$B99)=0,NA(),SUMIFS(Table1[Tonnage],Table1[Season],$C$5,Table1[Product],$C$7,Table1[Flow],$C$9,Table1[Origin],$B99)),"")</f>
        <v/>
      </c>
    </row>
    <row r="100" spans="3:3">
      <c r="C100" s="29" t="str">
        <f>IFERROR(IF(SUMIFS(Table1[Tonnage],Table1[Season],$C$5,Table1[Product],$C$7,Table1[Flow],$C$9,Table1[Origin],$B100)=0,NA(),SUMIFS(Table1[Tonnage],Table1[Season],$C$5,Table1[Product],$C$7,Table1[Flow],$C$9,Table1[Origin],$B100)),"")</f>
        <v/>
      </c>
    </row>
    <row r="101" spans="3:3">
      <c r="C101" s="29" t="str">
        <f>IFERROR(IF(SUMIFS(Table1[Tonnage],Table1[Season],$C$5,Table1[Product],$C$7,Table1[Flow],$C$9,Table1[Origin],$B101)=0,NA(),SUMIFS(Table1[Tonnage],Table1[Season],$C$5,Table1[Product],$C$7,Table1[Flow],$C$9,Table1[Origin],$B101)),"")</f>
        <v/>
      </c>
    </row>
    <row r="102" spans="3:3">
      <c r="C102" s="29" t="str">
        <f>IFERROR(IF(SUMIFS(Table1[Tonnage],Table1[Season],$C$5,Table1[Product],$C$7,Table1[Flow],$C$9,Table1[Origin],$B102)=0,NA(),SUMIFS(Table1[Tonnage],Table1[Season],$C$5,Table1[Product],$C$7,Table1[Flow],$C$9,Table1[Origin],$B102)),"")</f>
        <v/>
      </c>
    </row>
    <row r="103" spans="3:3">
      <c r="C103" s="29" t="str">
        <f>IFERROR(IF(SUMIFS(Table1[Tonnage],Table1[Season],$C$5,Table1[Product],$C$7,Table1[Flow],$C$9,Table1[Origin],$B103)=0,NA(),SUMIFS(Table1[Tonnage],Table1[Season],$C$5,Table1[Product],$C$7,Table1[Flow],$C$9,Table1[Origin],$B103)),"")</f>
        <v/>
      </c>
    </row>
    <row r="104" spans="3:3">
      <c r="C104" s="29" t="str">
        <f>IFERROR(IF(SUMIFS(Table1[Tonnage],Table1[Season],$C$5,Table1[Product],$C$7,Table1[Flow],$C$9,Table1[Origin],$B104)=0,NA(),SUMIFS(Table1[Tonnage],Table1[Season],$C$5,Table1[Product],$C$7,Table1[Flow],$C$9,Table1[Origin],$B104)),"")</f>
        <v/>
      </c>
    </row>
    <row r="105" spans="3:3">
      <c r="C105" s="29" t="str">
        <f>IFERROR(IF(SUMIFS(Table1[Tonnage],Table1[Season],$C$5,Table1[Product],$C$7,Table1[Flow],$C$9,Table1[Origin],$B105)=0,NA(),SUMIFS(Table1[Tonnage],Table1[Season],$C$5,Table1[Product],$C$7,Table1[Flow],$C$9,Table1[Origin],$B105)),"")</f>
        <v/>
      </c>
    </row>
    <row r="106" spans="3:3">
      <c r="C106" s="29" t="str">
        <f>IFERROR(IF(SUMIFS(Table1[Tonnage],Table1[Season],$C$5,Table1[Product],$C$7,Table1[Flow],$C$9,Table1[Origin],$B106)=0,NA(),SUMIFS(Table1[Tonnage],Table1[Season],$C$5,Table1[Product],$C$7,Table1[Flow],$C$9,Table1[Origin],$B106)),"")</f>
        <v/>
      </c>
    </row>
    <row r="107" spans="3:3">
      <c r="C107" s="29" t="str">
        <f>IFERROR(IF(SUMIFS(Table1[Tonnage],Table1[Season],$C$5,Table1[Product],$C$7,Table1[Flow],$C$9,Table1[Origin],$B107)=0,NA(),SUMIFS(Table1[Tonnage],Table1[Season],$C$5,Table1[Product],$C$7,Table1[Flow],$C$9,Table1[Origin],$B107)),"")</f>
        <v/>
      </c>
    </row>
    <row r="108" spans="3:3">
      <c r="C108" s="29" t="str">
        <f>IFERROR(IF(SUMIFS(Table1[Tonnage],Table1[Season],$C$5,Table1[Product],$C$7,Table1[Flow],$C$9,Table1[Origin],$B108)=0,NA(),SUMIFS(Table1[Tonnage],Table1[Season],$C$5,Table1[Product],$C$7,Table1[Flow],$C$9,Table1[Origin],$B108)),"")</f>
        <v/>
      </c>
    </row>
    <row r="109" spans="3:3">
      <c r="C109" s="29" t="str">
        <f>IFERROR(IF(SUMIFS(Table1[Tonnage],Table1[Season],$C$5,Table1[Product],$C$7,Table1[Flow],$C$9,Table1[Origin],$B109)=0,NA(),SUMIFS(Table1[Tonnage],Table1[Season],$C$5,Table1[Product],$C$7,Table1[Flow],$C$9,Table1[Origin],$B109)),"")</f>
        <v/>
      </c>
    </row>
    <row r="110" spans="3:3">
      <c r="C110" s="29" t="str">
        <f>IFERROR(IF(SUMIFS(Table1[Tonnage],Table1[Season],$C$5,Table1[Product],$C$7,Table1[Flow],$C$9,Table1[Origin],$B110)=0,NA(),SUMIFS(Table1[Tonnage],Table1[Season],$C$5,Table1[Product],$C$7,Table1[Flow],$C$9,Table1[Origin],$B110)),"")</f>
        <v/>
      </c>
    </row>
    <row r="111" spans="3:3">
      <c r="C111" s="29" t="str">
        <f>IFERROR(IF(SUMIFS(Table1[Tonnage],Table1[Season],$C$5,Table1[Product],$C$7,Table1[Flow],$C$9,Table1[Origin],$B111)=0,NA(),SUMIFS(Table1[Tonnage],Table1[Season],$C$5,Table1[Product],$C$7,Table1[Flow],$C$9,Table1[Origin],$B111)),"")</f>
        <v/>
      </c>
    </row>
    <row r="112" spans="3:3">
      <c r="C112" s="29" t="str">
        <f>IFERROR(IF(SUMIFS(Table1[Tonnage],Table1[Season],$C$5,Table1[Product],$C$7,Table1[Flow],$C$9,Table1[Origin],$B112)=0,NA(),SUMIFS(Table1[Tonnage],Table1[Season],$C$5,Table1[Product],$C$7,Table1[Flow],$C$9,Table1[Origin],$B112)),"")</f>
        <v/>
      </c>
    </row>
    <row r="113" spans="3:3">
      <c r="C113" s="29" t="str">
        <f>IFERROR(IF(SUMIFS(Table1[Tonnage],Table1[Season],$C$5,Table1[Product],$C$7,Table1[Flow],$C$9,Table1[Origin],$B113)=0,NA(),SUMIFS(Table1[Tonnage],Table1[Season],$C$5,Table1[Product],$C$7,Table1[Flow],$C$9,Table1[Origin],$B113)),"")</f>
        <v/>
      </c>
    </row>
    <row r="114" spans="3:3">
      <c r="C114" s="29" t="str">
        <f>IFERROR(IF(SUMIFS(Table1[Tonnage],Table1[Season],$C$5,Table1[Product],$C$7,Table1[Flow],$C$9,Table1[Origin],$B114)=0,NA(),SUMIFS(Table1[Tonnage],Table1[Season],$C$5,Table1[Product],$C$7,Table1[Flow],$C$9,Table1[Origin],$B114)),"")</f>
        <v/>
      </c>
    </row>
    <row r="115" spans="3:3">
      <c r="C115" s="29" t="str">
        <f>IFERROR(IF(SUMIFS(Table1[Tonnage],Table1[Season],$C$5,Table1[Product],$C$7,Table1[Flow],$C$9,Table1[Origin],$B115)=0,NA(),SUMIFS(Table1[Tonnage],Table1[Season],$C$5,Table1[Product],$C$7,Table1[Flow],$C$9,Table1[Origin],$B115)),"")</f>
        <v/>
      </c>
    </row>
    <row r="116" spans="3:3">
      <c r="C116" s="29" t="str">
        <f>IFERROR(IF(SUMIFS(Table1[Tonnage],Table1[Season],$C$5,Table1[Product],$C$7,Table1[Flow],$C$9,Table1[Origin],$B116)=0,NA(),SUMIFS(Table1[Tonnage],Table1[Season],$C$5,Table1[Product],$C$7,Table1[Flow],$C$9,Table1[Origin],$B116)),"")</f>
        <v/>
      </c>
    </row>
    <row r="117" spans="3:3">
      <c r="C117" s="29" t="str">
        <f>IFERROR(IF(SUMIFS(Table1[Tonnage],Table1[Season],$C$5,Table1[Product],$C$7,Table1[Flow],$C$9,Table1[Origin],$B117)=0,NA(),SUMIFS(Table1[Tonnage],Table1[Season],$C$5,Table1[Product],$C$7,Table1[Flow],$C$9,Table1[Origin],$B117)),"")</f>
        <v/>
      </c>
    </row>
    <row r="118" spans="3:3">
      <c r="C118" s="29" t="str">
        <f>IFERROR(IF(SUMIFS(Table1[Tonnage],Table1[Season],$C$5,Table1[Product],$C$7,Table1[Flow],$C$9,Table1[Origin],$B118)=0,NA(),SUMIFS(Table1[Tonnage],Table1[Season],$C$5,Table1[Product],$C$7,Table1[Flow],$C$9,Table1[Origin],$B118)),"")</f>
        <v/>
      </c>
    </row>
    <row r="119" spans="3:3">
      <c r="C119" s="29" t="str">
        <f>IFERROR(IF(SUMIFS(Table1[Tonnage],Table1[Season],$C$5,Table1[Product],$C$7,Table1[Flow],$C$9,Table1[Origin],$B119)=0,NA(),SUMIFS(Table1[Tonnage],Table1[Season],$C$5,Table1[Product],$C$7,Table1[Flow],$C$9,Table1[Origin],$B119)),"")</f>
        <v/>
      </c>
    </row>
    <row r="120" spans="3:3">
      <c r="C120" s="29" t="str">
        <f>IFERROR(IF(SUMIFS(Table1[Tonnage],Table1[Season],$C$5,Table1[Product],$C$7,Table1[Flow],$C$9,Table1[Origin],$B120)=0,NA(),SUMIFS(Table1[Tonnage],Table1[Season],$C$5,Table1[Product],$C$7,Table1[Flow],$C$9,Table1[Origin],$B120)),"")</f>
        <v/>
      </c>
    </row>
    <row r="121" spans="3:3">
      <c r="C121" s="29" t="str">
        <f>IFERROR(IF(SUMIFS(Table1[Tonnage],Table1[Season],$C$5,Table1[Product],$C$7,Table1[Flow],$C$9,Table1[Origin],$B121)=0,NA(),SUMIFS(Table1[Tonnage],Table1[Season],$C$5,Table1[Product],$C$7,Table1[Flow],$C$9,Table1[Origin],$B121)),"")</f>
        <v/>
      </c>
    </row>
    <row r="122" spans="3:3">
      <c r="C122" s="29" t="str">
        <f>IFERROR(IF(SUMIFS(Table1[Tonnage],Table1[Season],$C$5,Table1[Product],$C$7,Table1[Flow],$C$9,Table1[Origin],$B122)=0,NA(),SUMIFS(Table1[Tonnage],Table1[Season],$C$5,Table1[Product],$C$7,Table1[Flow],$C$9,Table1[Origin],$B122)),"")</f>
        <v/>
      </c>
    </row>
  </sheetData>
  <mergeCells count="3">
    <mergeCell ref="G4:I4"/>
    <mergeCell ref="G11:N11"/>
    <mergeCell ref="B11:C11"/>
  </mergeCells>
  <pageMargins left="0.7" right="0.7" top="0.75" bottom="0.75" header="0.3" footer="0.3"/>
  <customProperties>
    <customPr name="GUID" r:id="rId1"/>
  </customProperties>
  <drawing r:id="rId2"/>
  <extLst>
    <ext xmlns:x14="http://schemas.microsoft.com/office/spreadsheetml/2009/9/main" uri="{CCE6A557-97BC-4b89-ADB6-D9C93CAAB3DF}">
      <x14:dataValidations xmlns:xm="http://schemas.microsoft.com/office/excel/2006/main" count="4">
        <x14:dataValidation type="list" allowBlank="1" showInputMessage="1" showErrorMessage="1" xr:uid="{DF18A7B9-AFD0-4439-802D-CA565E696E11}">
          <x14:formula1>
            <xm:f>_xlfn.ANCHORARRAY(Lookup_Misc!$E$2)</xm:f>
          </x14:formula1>
          <xm:sqref>C5</xm:sqref>
        </x14:dataValidation>
        <x14:dataValidation type="list" allowBlank="1" showInputMessage="1" showErrorMessage="1" xr:uid="{DD1ABDEA-5386-46AA-BBAE-1EC211666488}">
          <x14:formula1>
            <xm:f>Lookup_Misc!$B$1:$B$5</xm:f>
          </x14:formula1>
          <xm:sqref>H5 C7</xm:sqref>
        </x14:dataValidation>
        <x14:dataValidation type="list" allowBlank="1" showInputMessage="1" showErrorMessage="1" xr:uid="{E7B64B47-9DB1-46C1-8ACE-094591CC2A2F}">
          <x14:formula1>
            <xm:f>Lookup_Misc!$G$2:$G$3</xm:f>
          </x14:formula1>
          <xm:sqref>H7 C9:C10</xm:sqref>
        </x14:dataValidation>
        <x14:dataValidation type="list" allowBlank="1" showInputMessage="1" showErrorMessage="1" xr:uid="{4AFE4795-DD6D-48EE-B925-4BEC2976A2AD}">
          <x14:formula1>
            <xm:f>_xlfn.ANCHORARRAY(Lookup_Misc!$X$2)</xm:f>
          </x14:formula1>
          <xm:sqref>H9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5EED9-3703-4A79-A733-8070DFA51167}">
  <dimension ref="A1:F1003"/>
  <sheetViews>
    <sheetView workbookViewId="0">
      <selection activeCell="B4" sqref="A4:XFD4"/>
    </sheetView>
  </sheetViews>
  <sheetFormatPr defaultColWidth="9" defaultRowHeight="14.5"/>
  <cols>
    <col min="1" max="1" width="17.1796875" style="69" customWidth="1"/>
    <col min="2" max="2" width="15.7265625" style="19" bestFit="1" customWidth="1"/>
    <col min="3" max="3" width="14.7265625" style="19" bestFit="1" customWidth="1"/>
    <col min="4" max="4" width="16.54296875" style="4" bestFit="1" customWidth="1"/>
    <col min="5" max="16384" width="9" style="4"/>
  </cols>
  <sheetData>
    <row r="1" spans="1:4" s="25" customFormat="1" ht="13.5"/>
    <row r="2" spans="1:4" s="25" customFormat="1" ht="13.5"/>
    <row r="3" spans="1:4" s="25" customFormat="1" ht="13.5"/>
    <row r="4" spans="1:4" ht="19.5" customHeight="1">
      <c r="A4" s="26" t="str">
        <f ca="1">"Copyright © "&amp;YEAR(TODAY())&amp;" Argus Media group"</f>
        <v>Copyright © 2025 Argus Media group</v>
      </c>
      <c r="B4" s="4"/>
      <c r="C4" s="4"/>
    </row>
    <row r="5" spans="1:4" ht="15" thickBot="1">
      <c r="A5" s="8" t="s">
        <v>64</v>
      </c>
      <c r="B5" s="10" t="s">
        <v>65</v>
      </c>
      <c r="C5" s="10" t="s">
        <v>66</v>
      </c>
      <c r="D5" s="7" t="s">
        <v>67</v>
      </c>
    </row>
    <row r="6" spans="1:4" ht="15" thickTop="1">
      <c r="A6" s="69" cm="1">
        <f t="array" ref="A6:A188">IFERROR(_xlfn._xlws.SORT(_xlfn.UNIQUE(Table1[Date]),,1),NA())</f>
        <v>40179</v>
      </c>
      <c r="B6" s="18">
        <f>IFERROR(SUMIFS(Table1[Nutrient],Table1[Flow],B$5,Table1[Date],$A6),NA())</f>
        <v>22451.88</v>
      </c>
      <c r="C6" s="18">
        <f>IFERROR(SUMIFS(Table1[Nutrient],Table1[Flow],C$5,Table1[Date],$A6),NA())</f>
        <v>153754.61999999997</v>
      </c>
      <c r="D6" s="16">
        <f>IFERROR(IF($A6&gt;0,B6-C6,"-"),"-")</f>
        <v>-131302.73999999996</v>
      </c>
    </row>
    <row r="7" spans="1:4">
      <c r="A7" s="69">
        <v>40210</v>
      </c>
      <c r="B7" s="18">
        <f>IFERROR(SUMIFS(Table1[Nutrient],Table1[Flow],B$5,Table1[Date],$A7),NA())</f>
        <v>19661.860000000004</v>
      </c>
      <c r="C7" s="18">
        <f>IFERROR(SUMIFS(Table1[Nutrient],Table1[Flow],C$5,Table1[Date],$A7),NA())</f>
        <v>267597.24</v>
      </c>
      <c r="D7" s="16">
        <f t="shared" ref="D7:D70" si="0">IFERROR(IF($A7&gt;0,B7-C7,"-"),"-")</f>
        <v>-247935.37999999998</v>
      </c>
    </row>
    <row r="8" spans="1:4">
      <c r="A8" s="69">
        <v>40238</v>
      </c>
      <c r="B8" s="18">
        <f>IFERROR(SUMIFS(Table1[Nutrient],Table1[Flow],B$5,Table1[Date],$A8),NA())</f>
        <v>14710.66</v>
      </c>
      <c r="C8" s="18">
        <f>IFERROR(SUMIFS(Table1[Nutrient],Table1[Flow],C$5,Table1[Date],$A8),NA())</f>
        <v>251184.18000000005</v>
      </c>
      <c r="D8" s="16">
        <f t="shared" si="0"/>
        <v>-236473.52000000005</v>
      </c>
    </row>
    <row r="9" spans="1:4">
      <c r="A9" s="69">
        <v>40269</v>
      </c>
      <c r="B9" s="18">
        <f>IFERROR(SUMIFS(Table1[Nutrient],Table1[Flow],B$5,Table1[Date],$A9),NA())</f>
        <v>17438.020000000004</v>
      </c>
      <c r="C9" s="18">
        <f>IFERROR(SUMIFS(Table1[Nutrient],Table1[Flow],C$5,Table1[Date],$A9),NA())</f>
        <v>203789.93999999997</v>
      </c>
      <c r="D9" s="16">
        <f t="shared" si="0"/>
        <v>-186351.91999999998</v>
      </c>
    </row>
    <row r="10" spans="1:4">
      <c r="A10" s="69">
        <v>40299</v>
      </c>
      <c r="B10" s="18">
        <f>IFERROR(SUMIFS(Table1[Nutrient],Table1[Flow],B$5,Table1[Date],$A10),NA())</f>
        <v>3835.6800000000007</v>
      </c>
      <c r="C10" s="18">
        <f>IFERROR(SUMIFS(Table1[Nutrient],Table1[Flow],C$5,Table1[Date],$A10),NA())</f>
        <v>332789.63999999984</v>
      </c>
      <c r="D10" s="16">
        <f t="shared" si="0"/>
        <v>-328953.95999999985</v>
      </c>
    </row>
    <row r="11" spans="1:4">
      <c r="A11" s="69">
        <v>40330</v>
      </c>
      <c r="B11" s="18">
        <f>IFERROR(SUMIFS(Table1[Nutrient],Table1[Flow],B$5,Table1[Date],$A11),NA())</f>
        <v>6279.22</v>
      </c>
      <c r="C11" s="18">
        <f>IFERROR(SUMIFS(Table1[Nutrient],Table1[Flow],C$5,Table1[Date],$A11),NA())</f>
        <v>313485.36000000004</v>
      </c>
      <c r="D11" s="16">
        <f t="shared" si="0"/>
        <v>-307206.14000000007</v>
      </c>
    </row>
    <row r="12" spans="1:4">
      <c r="A12" s="69">
        <v>40360</v>
      </c>
      <c r="B12" s="18">
        <f>IFERROR(SUMIFS(Table1[Nutrient],Table1[Flow],B$5,Table1[Date],$A12),NA())</f>
        <v>11881.400000000001</v>
      </c>
      <c r="C12" s="18">
        <f>IFERROR(SUMIFS(Table1[Nutrient],Table1[Flow],C$5,Table1[Date],$A12),NA())</f>
        <v>351175.25999999995</v>
      </c>
      <c r="D12" s="16">
        <f t="shared" si="0"/>
        <v>-339293.85999999993</v>
      </c>
    </row>
    <row r="13" spans="1:4">
      <c r="A13" s="69">
        <v>40391</v>
      </c>
      <c r="B13" s="18">
        <f>IFERROR(SUMIFS(Table1[Nutrient],Table1[Flow],B$5,Table1[Date],$A13),NA())</f>
        <v>16724.579999999998</v>
      </c>
      <c r="C13" s="18">
        <f>IFERROR(SUMIFS(Table1[Nutrient],Table1[Flow],C$5,Table1[Date],$A13),NA())</f>
        <v>311267.34000000014</v>
      </c>
      <c r="D13" s="16">
        <f t="shared" si="0"/>
        <v>-294542.76000000013</v>
      </c>
    </row>
    <row r="14" spans="1:4">
      <c r="A14" s="69">
        <v>40422</v>
      </c>
      <c r="B14" s="18">
        <f>IFERROR(SUMIFS(Table1[Nutrient],Table1[Flow],B$5,Table1[Date],$A14),NA())</f>
        <v>45695.94000000001</v>
      </c>
      <c r="C14" s="18">
        <f>IFERROR(SUMIFS(Table1[Nutrient],Table1[Flow],C$5,Table1[Date],$A14),NA())</f>
        <v>238999.39999999994</v>
      </c>
      <c r="D14" s="16">
        <f t="shared" si="0"/>
        <v>-193303.45999999993</v>
      </c>
    </row>
    <row r="15" spans="1:4">
      <c r="A15" s="69">
        <v>40452</v>
      </c>
      <c r="B15" s="18">
        <f>IFERROR(SUMIFS(Table1[Nutrient],Table1[Flow],B$5,Table1[Date],$A15),NA())</f>
        <v>14261.6</v>
      </c>
      <c r="C15" s="18">
        <f>IFERROR(SUMIFS(Table1[Nutrient],Table1[Flow],C$5,Table1[Date],$A15),NA())</f>
        <v>249844.63999999998</v>
      </c>
      <c r="D15" s="16">
        <f t="shared" si="0"/>
        <v>-235583.03999999998</v>
      </c>
    </row>
    <row r="16" spans="1:4">
      <c r="A16" s="69">
        <v>40483</v>
      </c>
      <c r="B16" s="18">
        <f>IFERROR(SUMIFS(Table1[Nutrient],Table1[Flow],B$5,Table1[Date],$A16),NA())</f>
        <v>112258.54</v>
      </c>
      <c r="C16" s="18">
        <f>IFERROR(SUMIFS(Table1[Nutrient],Table1[Flow],C$5,Table1[Date],$A16),NA())</f>
        <v>257023.3</v>
      </c>
      <c r="D16" s="16">
        <f t="shared" si="0"/>
        <v>-144764.76</v>
      </c>
    </row>
    <row r="17" spans="1:6">
      <c r="A17" s="69">
        <v>40513</v>
      </c>
      <c r="B17" s="18">
        <f>IFERROR(SUMIFS(Table1[Nutrient],Table1[Flow],B$5,Table1[Date],$A17),NA())</f>
        <v>29981.440000000002</v>
      </c>
      <c r="C17" s="18">
        <f>IFERROR(SUMIFS(Table1[Nutrient],Table1[Flow],C$5,Table1[Date],$A17),NA())</f>
        <v>159269.85999999996</v>
      </c>
      <c r="D17" s="16">
        <f t="shared" si="0"/>
        <v>-129288.41999999995</v>
      </c>
    </row>
    <row r="18" spans="1:6">
      <c r="A18" s="69">
        <v>40544</v>
      </c>
      <c r="B18" s="18">
        <f>IFERROR(SUMIFS(Table1[Nutrient],Table1[Flow],B$5,Table1[Date],$A18),NA())</f>
        <v>132809.44000000003</v>
      </c>
      <c r="C18" s="18">
        <f>IFERROR(SUMIFS(Table1[Nutrient],Table1[Flow],C$5,Table1[Date],$A18),NA())</f>
        <v>239423.78</v>
      </c>
      <c r="D18" s="16">
        <f t="shared" si="0"/>
        <v>-106614.33999999997</v>
      </c>
    </row>
    <row r="19" spans="1:6">
      <c r="A19" s="69">
        <v>40575</v>
      </c>
      <c r="B19" s="18">
        <f>IFERROR(SUMIFS(Table1[Nutrient],Table1[Flow],B$5,Table1[Date],$A19),NA())</f>
        <v>136281.72000000003</v>
      </c>
      <c r="C19" s="18">
        <f>IFERROR(SUMIFS(Table1[Nutrient],Table1[Flow],C$5,Table1[Date],$A19),NA())</f>
        <v>191604.1</v>
      </c>
      <c r="D19" s="16">
        <f t="shared" si="0"/>
        <v>-55322.379999999976</v>
      </c>
    </row>
    <row r="20" spans="1:6">
      <c r="A20" s="69">
        <v>40603</v>
      </c>
      <c r="B20" s="18">
        <f>IFERROR(SUMIFS(Table1[Nutrient],Table1[Flow],B$5,Table1[Date],$A20),NA())</f>
        <v>102470.73999999996</v>
      </c>
      <c r="C20" s="18">
        <f>IFERROR(SUMIFS(Table1[Nutrient],Table1[Flow],C$5,Table1[Date],$A20),NA())</f>
        <v>263321.10000000003</v>
      </c>
      <c r="D20" s="16">
        <f t="shared" si="0"/>
        <v>-160850.36000000007</v>
      </c>
    </row>
    <row r="21" spans="1:6">
      <c r="A21" s="69">
        <v>40634</v>
      </c>
      <c r="B21" s="18">
        <f>IFERROR(SUMIFS(Table1[Nutrient],Table1[Flow],B$5,Table1[Date],$A21),NA())</f>
        <v>2188.92</v>
      </c>
      <c r="C21" s="18">
        <f>IFERROR(SUMIFS(Table1[Nutrient],Table1[Flow],C$5,Table1[Date],$A21),NA())</f>
        <v>312549.58</v>
      </c>
      <c r="D21" s="16">
        <f t="shared" si="0"/>
        <v>-310360.66000000003</v>
      </c>
    </row>
    <row r="22" spans="1:6">
      <c r="A22" s="69">
        <v>40664</v>
      </c>
      <c r="B22" s="18">
        <f>IFERROR(SUMIFS(Table1[Nutrient],Table1[Flow],B$5,Table1[Date],$A22),NA())</f>
        <v>5778.8799999999992</v>
      </c>
      <c r="C22" s="18">
        <f>IFERROR(SUMIFS(Table1[Nutrient],Table1[Flow],C$5,Table1[Date],$A22),NA())</f>
        <v>409853.6999999999</v>
      </c>
      <c r="D22" s="16">
        <f t="shared" si="0"/>
        <v>-404074.81999999989</v>
      </c>
    </row>
    <row r="23" spans="1:6">
      <c r="A23" s="69">
        <v>40695</v>
      </c>
      <c r="B23" s="18">
        <f>IFERROR(SUMIFS(Table1[Nutrient],Table1[Flow],B$5,Table1[Date],$A23),NA())</f>
        <v>18344.36</v>
      </c>
      <c r="C23" s="18">
        <f>IFERROR(SUMIFS(Table1[Nutrient],Table1[Flow],C$5,Table1[Date],$A23),NA())</f>
        <v>316468.87999999989</v>
      </c>
      <c r="D23" s="16">
        <f t="shared" si="0"/>
        <v>-298124.5199999999</v>
      </c>
    </row>
    <row r="24" spans="1:6">
      <c r="A24" s="69">
        <v>40725</v>
      </c>
      <c r="B24" s="18">
        <f>IFERROR(SUMIFS(Table1[Nutrient],Table1[Flow],B$5,Table1[Date],$A24),NA())</f>
        <v>8008.46</v>
      </c>
      <c r="C24" s="18">
        <f>IFERROR(SUMIFS(Table1[Nutrient],Table1[Flow],C$5,Table1[Date],$A24),NA())</f>
        <v>308405.66000000003</v>
      </c>
      <c r="D24" s="16">
        <f t="shared" si="0"/>
        <v>-300397.2</v>
      </c>
    </row>
    <row r="25" spans="1:6">
      <c r="A25" s="69">
        <v>40756</v>
      </c>
      <c r="B25" s="18">
        <f>IFERROR(SUMIFS(Table1[Nutrient],Table1[Flow],B$5,Table1[Date],$A25),NA())</f>
        <v>25084.82</v>
      </c>
      <c r="C25" s="18">
        <f>IFERROR(SUMIFS(Table1[Nutrient],Table1[Flow],C$5,Table1[Date],$A25),NA())</f>
        <v>290384.09999999992</v>
      </c>
      <c r="D25" s="16">
        <f t="shared" si="0"/>
        <v>-265299.27999999991</v>
      </c>
    </row>
    <row r="26" spans="1:6">
      <c r="A26" s="69">
        <v>40787</v>
      </c>
      <c r="B26" s="18">
        <f>IFERROR(SUMIFS(Table1[Nutrient],Table1[Flow],B$5,Table1[Date],$A26),NA())</f>
        <v>35709.660000000011</v>
      </c>
      <c r="C26" s="18">
        <f>IFERROR(SUMIFS(Table1[Nutrient],Table1[Flow],C$5,Table1[Date],$A26),NA())</f>
        <v>260458.92</v>
      </c>
      <c r="D26" s="16">
        <f t="shared" si="0"/>
        <v>-224749.26</v>
      </c>
    </row>
    <row r="27" spans="1:6">
      <c r="A27" s="69">
        <v>40817</v>
      </c>
      <c r="B27" s="18">
        <f>IFERROR(SUMIFS(Table1[Nutrient],Table1[Flow],B$5,Table1[Date],$A27),NA())</f>
        <v>23405.060000000005</v>
      </c>
      <c r="C27" s="18">
        <f>IFERROR(SUMIFS(Table1[Nutrient],Table1[Flow],C$5,Table1[Date],$A27),NA())</f>
        <v>240792.59999999998</v>
      </c>
      <c r="D27" s="16">
        <f t="shared" si="0"/>
        <v>-217387.53999999998</v>
      </c>
    </row>
    <row r="28" spans="1:6">
      <c r="A28" s="69">
        <v>40848</v>
      </c>
      <c r="B28" s="18">
        <f>IFERROR(SUMIFS(Table1[Nutrient],Table1[Flow],B$5,Table1[Date],$A28),NA())</f>
        <v>21430.14</v>
      </c>
      <c r="C28" s="18">
        <f>IFERROR(SUMIFS(Table1[Nutrient],Table1[Flow],C$5,Table1[Date],$A28),NA())</f>
        <v>316435.14</v>
      </c>
      <c r="D28" s="16">
        <f t="shared" si="0"/>
        <v>-295005</v>
      </c>
    </row>
    <row r="29" spans="1:6">
      <c r="A29" s="69">
        <v>40878</v>
      </c>
      <c r="B29" s="18">
        <f>IFERROR(SUMIFS(Table1[Nutrient],Table1[Flow],B$5,Table1[Date],$A29),NA())</f>
        <v>19837.960000000003</v>
      </c>
      <c r="C29" s="18">
        <f>IFERROR(SUMIFS(Table1[Nutrient],Table1[Flow],C$5,Table1[Date],$A29),NA())</f>
        <v>205662.06000000006</v>
      </c>
      <c r="D29" s="16">
        <f t="shared" si="0"/>
        <v>-185824.10000000006</v>
      </c>
    </row>
    <row r="30" spans="1:6">
      <c r="A30" s="69">
        <v>40909</v>
      </c>
      <c r="B30" s="18">
        <f>IFERROR(SUMIFS(Table1[Nutrient],Table1[Flow],B$5,Table1[Date],$A30),NA())</f>
        <v>18844.159999999996</v>
      </c>
      <c r="C30" s="18">
        <f>IFERROR(SUMIFS(Table1[Nutrient],Table1[Flow],C$5,Table1[Date],$A30),NA())</f>
        <v>278611.04000000015</v>
      </c>
      <c r="D30" s="16">
        <f t="shared" si="0"/>
        <v>-259766.88000000015</v>
      </c>
    </row>
    <row r="31" spans="1:6">
      <c r="A31" s="69">
        <v>40940</v>
      </c>
      <c r="B31" s="18">
        <f>IFERROR(SUMIFS(Table1[Nutrient],Table1[Flow],B$5,Table1[Date],$A31),NA())</f>
        <v>71629.38</v>
      </c>
      <c r="C31" s="18">
        <f>IFERROR(SUMIFS(Table1[Nutrient],Table1[Flow],C$5,Table1[Date],$A31),NA())</f>
        <v>300652.33999999997</v>
      </c>
      <c r="D31" s="16">
        <f t="shared" si="0"/>
        <v>-229022.95999999996</v>
      </c>
      <c r="F31" s="59" t="s">
        <v>182</v>
      </c>
    </row>
    <row r="32" spans="1:6">
      <c r="A32" s="69">
        <v>40969</v>
      </c>
      <c r="B32" s="18">
        <f>IFERROR(SUMIFS(Table1[Nutrient],Table1[Flow],B$5,Table1[Date],$A32),NA())</f>
        <v>31779.240000000005</v>
      </c>
      <c r="C32" s="18">
        <f>IFERROR(SUMIFS(Table1[Nutrient],Table1[Flow],C$5,Table1[Date],$A32),NA())</f>
        <v>351015.32000000007</v>
      </c>
      <c r="D32" s="16">
        <f t="shared" si="0"/>
        <v>-319236.08000000007</v>
      </c>
    </row>
    <row r="33" spans="1:4">
      <c r="A33" s="69">
        <v>41000</v>
      </c>
      <c r="B33" s="18">
        <f>IFERROR(SUMIFS(Table1[Nutrient],Table1[Flow],B$5,Table1[Date],$A33),NA())</f>
        <v>42511.519999999997</v>
      </c>
      <c r="C33" s="18">
        <f>IFERROR(SUMIFS(Table1[Nutrient],Table1[Flow],C$5,Table1[Date],$A33),NA())</f>
        <v>311541.92</v>
      </c>
      <c r="D33" s="16">
        <f t="shared" si="0"/>
        <v>-269030.39999999997</v>
      </c>
    </row>
    <row r="34" spans="1:4">
      <c r="A34" s="69">
        <v>41030</v>
      </c>
      <c r="B34" s="18">
        <f>IFERROR(SUMIFS(Table1[Nutrient],Table1[Flow],B$5,Table1[Date],$A34),NA())</f>
        <v>9040.220000000003</v>
      </c>
      <c r="C34" s="18">
        <f>IFERROR(SUMIFS(Table1[Nutrient],Table1[Flow],C$5,Table1[Date],$A34),NA())</f>
        <v>376858.94000000006</v>
      </c>
      <c r="D34" s="16">
        <f t="shared" si="0"/>
        <v>-367818.72000000003</v>
      </c>
    </row>
    <row r="35" spans="1:4">
      <c r="A35" s="69">
        <v>41061</v>
      </c>
      <c r="B35" s="18">
        <f>IFERROR(SUMIFS(Table1[Nutrient],Table1[Flow],B$5,Table1[Date],$A35),NA())</f>
        <v>2841.1400000000003</v>
      </c>
      <c r="C35" s="18">
        <f>IFERROR(SUMIFS(Table1[Nutrient],Table1[Flow],C$5,Table1[Date],$A35),NA())</f>
        <v>166343.28000000003</v>
      </c>
      <c r="D35" s="16">
        <f t="shared" si="0"/>
        <v>-163502.14000000001</v>
      </c>
    </row>
    <row r="36" spans="1:4">
      <c r="A36" s="69">
        <v>41091</v>
      </c>
      <c r="B36" s="18">
        <f>IFERROR(SUMIFS(Table1[Nutrient],Table1[Flow],B$5,Table1[Date],$A36),NA())</f>
        <v>10081.820000000002</v>
      </c>
      <c r="C36" s="18">
        <f>IFERROR(SUMIFS(Table1[Nutrient],Table1[Flow],C$5,Table1[Date],$A36),NA())</f>
        <v>221698.23999999996</v>
      </c>
      <c r="D36" s="16">
        <f t="shared" si="0"/>
        <v>-211616.41999999995</v>
      </c>
    </row>
    <row r="37" spans="1:4">
      <c r="A37" s="69">
        <v>41122</v>
      </c>
      <c r="B37" s="18">
        <f>IFERROR(SUMIFS(Table1[Nutrient],Table1[Flow],B$5,Table1[Date],$A37),NA())</f>
        <v>29623.260000000002</v>
      </c>
      <c r="C37" s="18">
        <f>IFERROR(SUMIFS(Table1[Nutrient],Table1[Flow],C$5,Table1[Date],$A37),NA())</f>
        <v>212097.19999999992</v>
      </c>
      <c r="D37" s="16">
        <f t="shared" si="0"/>
        <v>-182473.93999999992</v>
      </c>
    </row>
    <row r="38" spans="1:4">
      <c r="A38" s="69">
        <v>41153</v>
      </c>
      <c r="B38" s="18">
        <f>IFERROR(SUMIFS(Table1[Nutrient],Table1[Flow],B$5,Table1[Date],$A38),NA())</f>
        <v>60982.34</v>
      </c>
      <c r="C38" s="18">
        <f>IFERROR(SUMIFS(Table1[Nutrient],Table1[Flow],C$5,Table1[Date],$A38),NA())</f>
        <v>226072.31999999998</v>
      </c>
      <c r="D38" s="16">
        <f t="shared" si="0"/>
        <v>-165089.97999999998</v>
      </c>
    </row>
    <row r="39" spans="1:4">
      <c r="A39" s="69">
        <v>41183</v>
      </c>
      <c r="B39" s="18">
        <f>IFERROR(SUMIFS(Table1[Nutrient],Table1[Flow],B$5,Table1[Date],$A39),NA())</f>
        <v>19642.920000000002</v>
      </c>
      <c r="C39" s="18">
        <f>IFERROR(SUMIFS(Table1[Nutrient],Table1[Flow],C$5,Table1[Date],$A39),NA())</f>
        <v>194153.03999999998</v>
      </c>
      <c r="D39" s="16">
        <f t="shared" si="0"/>
        <v>-174510.11999999997</v>
      </c>
    </row>
    <row r="40" spans="1:4">
      <c r="A40" s="69">
        <v>41214</v>
      </c>
      <c r="B40" s="18">
        <f>IFERROR(SUMIFS(Table1[Nutrient],Table1[Flow],B$5,Table1[Date],$A40),NA())</f>
        <v>71252.479999999981</v>
      </c>
      <c r="C40" s="18">
        <f>IFERROR(SUMIFS(Table1[Nutrient],Table1[Flow],C$5,Table1[Date],$A40),NA())</f>
        <v>147995.00000000003</v>
      </c>
      <c r="D40" s="16">
        <f t="shared" si="0"/>
        <v>-76742.520000000048</v>
      </c>
    </row>
    <row r="41" spans="1:4">
      <c r="A41" s="69">
        <v>41244</v>
      </c>
      <c r="B41" s="18">
        <f>IFERROR(SUMIFS(Table1[Nutrient],Table1[Flow],B$5,Table1[Date],$A41),NA())</f>
        <v>47977.38</v>
      </c>
      <c r="C41" s="18">
        <f>IFERROR(SUMIFS(Table1[Nutrient],Table1[Flow],C$5,Table1[Date],$A41),NA())</f>
        <v>221297.86</v>
      </c>
      <c r="D41" s="16">
        <f t="shared" si="0"/>
        <v>-173320.47999999998</v>
      </c>
    </row>
    <row r="42" spans="1:4">
      <c r="A42" s="69">
        <v>41275</v>
      </c>
      <c r="B42" s="18">
        <f>IFERROR(SUMIFS(Table1[Nutrient],Table1[Flow],B$5,Table1[Date],$A42),NA())</f>
        <v>70639.62000000001</v>
      </c>
      <c r="C42" s="18">
        <f>IFERROR(SUMIFS(Table1[Nutrient],Table1[Flow],C$5,Table1[Date],$A42),NA())</f>
        <v>189137.48</v>
      </c>
      <c r="D42" s="16">
        <f t="shared" si="0"/>
        <v>-118497.86</v>
      </c>
    </row>
    <row r="43" spans="1:4">
      <c r="A43" s="69">
        <v>41306</v>
      </c>
      <c r="B43" s="18">
        <f>IFERROR(SUMIFS(Table1[Nutrient],Table1[Flow],B$5,Table1[Date],$A43),NA())</f>
        <v>80094.22</v>
      </c>
      <c r="C43" s="18">
        <f>IFERROR(SUMIFS(Table1[Nutrient],Table1[Flow],C$5,Table1[Date],$A43),NA())</f>
        <v>253694.92</v>
      </c>
      <c r="D43" s="16">
        <f t="shared" si="0"/>
        <v>-173600.7</v>
      </c>
    </row>
    <row r="44" spans="1:4">
      <c r="A44" s="69">
        <v>41334</v>
      </c>
      <c r="B44" s="18">
        <f>IFERROR(SUMIFS(Table1[Nutrient],Table1[Flow],B$5,Table1[Date],$A44),NA())</f>
        <v>78695.48</v>
      </c>
      <c r="C44" s="18">
        <f>IFERROR(SUMIFS(Table1[Nutrient],Table1[Flow],C$5,Table1[Date],$A44),NA())</f>
        <v>295351.60000000003</v>
      </c>
      <c r="D44" s="16">
        <f t="shared" si="0"/>
        <v>-216656.12000000005</v>
      </c>
    </row>
    <row r="45" spans="1:4">
      <c r="A45" s="69">
        <v>41365</v>
      </c>
      <c r="B45" s="18">
        <f>IFERROR(SUMIFS(Table1[Nutrient],Table1[Flow],B$5,Table1[Date],$A45),NA())</f>
        <v>61487.319999999992</v>
      </c>
      <c r="C45" s="18">
        <f>IFERROR(SUMIFS(Table1[Nutrient],Table1[Flow],C$5,Table1[Date],$A45),NA())</f>
        <v>249198.02000000002</v>
      </c>
      <c r="D45" s="16">
        <f t="shared" si="0"/>
        <v>-187710.7</v>
      </c>
    </row>
    <row r="46" spans="1:4">
      <c r="A46" s="69">
        <v>41395</v>
      </c>
      <c r="B46" s="18">
        <f>IFERROR(SUMIFS(Table1[Nutrient],Table1[Flow],B$5,Table1[Date],$A46),NA())</f>
        <v>5089.1800000000021</v>
      </c>
      <c r="C46" s="18">
        <f>IFERROR(SUMIFS(Table1[Nutrient],Table1[Flow],C$5,Table1[Date],$A46),NA())</f>
        <v>299495.98</v>
      </c>
      <c r="D46" s="16">
        <f t="shared" si="0"/>
        <v>-294406.8</v>
      </c>
    </row>
    <row r="47" spans="1:4">
      <c r="A47" s="69">
        <v>41426</v>
      </c>
      <c r="B47" s="18">
        <f>IFERROR(SUMIFS(Table1[Nutrient],Table1[Flow],B$5,Table1[Date],$A47),NA())</f>
        <v>3334.9600000000005</v>
      </c>
      <c r="C47" s="18">
        <f>IFERROR(SUMIFS(Table1[Nutrient],Table1[Flow],C$5,Table1[Date],$A47),NA())</f>
        <v>297902.48000000004</v>
      </c>
      <c r="D47" s="16">
        <f t="shared" si="0"/>
        <v>-294567.52</v>
      </c>
    </row>
    <row r="48" spans="1:4">
      <c r="A48" s="69">
        <v>41456</v>
      </c>
      <c r="B48" s="18">
        <f>IFERROR(SUMIFS(Table1[Nutrient],Table1[Flow],B$5,Table1[Date],$A48),NA())</f>
        <v>3686.76</v>
      </c>
      <c r="C48" s="18">
        <f>IFERROR(SUMIFS(Table1[Nutrient],Table1[Flow],C$5,Table1[Date],$A48),NA())</f>
        <v>221656.30000000005</v>
      </c>
      <c r="D48" s="16">
        <f t="shared" si="0"/>
        <v>-217969.54000000004</v>
      </c>
    </row>
    <row r="49" spans="1:4">
      <c r="A49" s="69">
        <v>41487</v>
      </c>
      <c r="B49" s="18">
        <f>IFERROR(SUMIFS(Table1[Nutrient],Table1[Flow],B$5,Table1[Date],$A49),NA())</f>
        <v>3995.9800000000005</v>
      </c>
      <c r="C49" s="18">
        <f>IFERROR(SUMIFS(Table1[Nutrient],Table1[Flow],C$5,Table1[Date],$A49),NA())</f>
        <v>284959.13999999996</v>
      </c>
      <c r="D49" s="16">
        <f t="shared" si="0"/>
        <v>-280963.15999999997</v>
      </c>
    </row>
    <row r="50" spans="1:4">
      <c r="A50" s="69">
        <v>41518</v>
      </c>
      <c r="B50" s="18">
        <f>IFERROR(SUMIFS(Table1[Nutrient],Table1[Flow],B$5,Table1[Date],$A50),NA())</f>
        <v>90909.68</v>
      </c>
      <c r="C50" s="18">
        <f>IFERROR(SUMIFS(Table1[Nutrient],Table1[Flow],C$5,Table1[Date],$A50),NA())</f>
        <v>191451.36000000004</v>
      </c>
      <c r="D50" s="16">
        <f t="shared" si="0"/>
        <v>-100541.68000000005</v>
      </c>
    </row>
    <row r="51" spans="1:4">
      <c r="A51" s="69">
        <v>41548</v>
      </c>
      <c r="B51" s="18">
        <f>IFERROR(SUMIFS(Table1[Nutrient],Table1[Flow],B$5,Table1[Date],$A51),NA())</f>
        <v>73407.500000000015</v>
      </c>
      <c r="C51" s="18">
        <f>IFERROR(SUMIFS(Table1[Nutrient],Table1[Flow],C$5,Table1[Date],$A51),NA())</f>
        <v>177367.39999999997</v>
      </c>
      <c r="D51" s="16">
        <f t="shared" si="0"/>
        <v>-103959.89999999995</v>
      </c>
    </row>
    <row r="52" spans="1:4">
      <c r="A52" s="69">
        <v>41579</v>
      </c>
      <c r="B52" s="18">
        <f>IFERROR(SUMIFS(Table1[Nutrient],Table1[Flow],B$5,Table1[Date],$A52),NA())</f>
        <v>22914.2</v>
      </c>
      <c r="C52" s="18">
        <f>IFERROR(SUMIFS(Table1[Nutrient],Table1[Flow],C$5,Table1[Date],$A52),NA())</f>
        <v>174872.96000000005</v>
      </c>
      <c r="D52" s="16">
        <f t="shared" si="0"/>
        <v>-151958.76000000004</v>
      </c>
    </row>
    <row r="53" spans="1:4">
      <c r="A53" s="69">
        <v>41609</v>
      </c>
      <c r="B53" s="18">
        <f>IFERROR(SUMIFS(Table1[Nutrient],Table1[Flow],B$5,Table1[Date],$A53),NA())</f>
        <v>18698.040000000008</v>
      </c>
      <c r="C53" s="18">
        <f>IFERROR(SUMIFS(Table1[Nutrient],Table1[Flow],C$5,Table1[Date],$A53),NA())</f>
        <v>283160.53999999998</v>
      </c>
      <c r="D53" s="16">
        <f t="shared" si="0"/>
        <v>-264462.5</v>
      </c>
    </row>
    <row r="54" spans="1:4">
      <c r="A54" s="69">
        <v>41640</v>
      </c>
      <c r="B54" s="18">
        <f>IFERROR(SUMIFS(Table1[Nutrient],Table1[Flow],B$5,Table1[Date],$A54),NA())</f>
        <v>33006.700000000004</v>
      </c>
      <c r="C54" s="18">
        <f>IFERROR(SUMIFS(Table1[Nutrient],Table1[Flow],C$5,Table1[Date],$A54),NA())</f>
        <v>271532.64</v>
      </c>
      <c r="D54" s="16">
        <f t="shared" si="0"/>
        <v>-238525.94</v>
      </c>
    </row>
    <row r="55" spans="1:4">
      <c r="A55" s="69">
        <v>41671</v>
      </c>
      <c r="B55" s="18">
        <f>IFERROR(SUMIFS(Table1[Nutrient],Table1[Flow],B$5,Table1[Date],$A55),NA())</f>
        <v>20056.280000000002</v>
      </c>
      <c r="C55" s="18">
        <f>IFERROR(SUMIFS(Table1[Nutrient],Table1[Flow],C$5,Table1[Date],$A55),NA())</f>
        <v>203142.46000000002</v>
      </c>
      <c r="D55" s="16">
        <f t="shared" si="0"/>
        <v>-183086.18000000002</v>
      </c>
    </row>
    <row r="56" spans="1:4">
      <c r="A56" s="69">
        <v>41699</v>
      </c>
      <c r="B56" s="18">
        <f>IFERROR(SUMIFS(Table1[Nutrient],Table1[Flow],B$5,Table1[Date],$A56),NA())</f>
        <v>64657.839999999989</v>
      </c>
      <c r="C56" s="18">
        <f>IFERROR(SUMIFS(Table1[Nutrient],Table1[Flow],C$5,Table1[Date],$A56),NA())</f>
        <v>226192.84000000005</v>
      </c>
      <c r="D56" s="16">
        <f t="shared" si="0"/>
        <v>-161535.00000000006</v>
      </c>
    </row>
    <row r="57" spans="1:4">
      <c r="A57" s="69">
        <v>41730</v>
      </c>
      <c r="B57" s="18">
        <f>IFERROR(SUMIFS(Table1[Nutrient],Table1[Flow],B$5,Table1[Date],$A57),NA())</f>
        <v>71805.399999999965</v>
      </c>
      <c r="C57" s="18">
        <f>IFERROR(SUMIFS(Table1[Nutrient],Table1[Flow],C$5,Table1[Date],$A57),NA())</f>
        <v>221164.62000000002</v>
      </c>
      <c r="D57" s="16">
        <f t="shared" si="0"/>
        <v>-149359.22000000006</v>
      </c>
    </row>
    <row r="58" spans="1:4">
      <c r="A58" s="69">
        <v>41760</v>
      </c>
      <c r="B58" s="18">
        <f>IFERROR(SUMIFS(Table1[Nutrient],Table1[Flow],B$5,Table1[Date],$A58),NA())</f>
        <v>3211.7400000000002</v>
      </c>
      <c r="C58" s="18">
        <f>IFERROR(SUMIFS(Table1[Nutrient],Table1[Flow],C$5,Table1[Date],$A58),NA())</f>
        <v>321990.88000000006</v>
      </c>
      <c r="D58" s="16">
        <f t="shared" si="0"/>
        <v>-318779.14000000007</v>
      </c>
    </row>
    <row r="59" spans="1:4">
      <c r="A59" s="69">
        <v>41791</v>
      </c>
      <c r="B59" s="18">
        <f>IFERROR(SUMIFS(Table1[Nutrient],Table1[Flow],B$5,Table1[Date],$A59),NA())</f>
        <v>23212.560000000001</v>
      </c>
      <c r="C59" s="18">
        <f>IFERROR(SUMIFS(Table1[Nutrient],Table1[Flow],C$5,Table1[Date],$A59),NA())</f>
        <v>235119.28000000003</v>
      </c>
      <c r="D59" s="16">
        <f t="shared" si="0"/>
        <v>-211906.72000000003</v>
      </c>
    </row>
    <row r="60" spans="1:4">
      <c r="A60" s="69">
        <v>41821</v>
      </c>
      <c r="B60" s="18">
        <f>IFERROR(SUMIFS(Table1[Nutrient],Table1[Flow],B$5,Table1[Date],$A60),NA())</f>
        <v>44267.8</v>
      </c>
      <c r="C60" s="18">
        <f>IFERROR(SUMIFS(Table1[Nutrient],Table1[Flow],C$5,Table1[Date],$A60),NA())</f>
        <v>200140.58000000007</v>
      </c>
      <c r="D60" s="16">
        <f t="shared" si="0"/>
        <v>-155872.78000000009</v>
      </c>
    </row>
    <row r="61" spans="1:4">
      <c r="A61" s="69">
        <v>41852</v>
      </c>
      <c r="B61" s="18">
        <f>IFERROR(SUMIFS(Table1[Nutrient],Table1[Flow],B$5,Table1[Date],$A61),NA())</f>
        <v>98459.459999999992</v>
      </c>
      <c r="C61" s="18">
        <f>IFERROR(SUMIFS(Table1[Nutrient],Table1[Flow],C$5,Table1[Date],$A61),NA())</f>
        <v>170923.10000000003</v>
      </c>
      <c r="D61" s="16">
        <f t="shared" si="0"/>
        <v>-72463.640000000043</v>
      </c>
    </row>
    <row r="62" spans="1:4">
      <c r="A62" s="69">
        <v>41883</v>
      </c>
      <c r="B62" s="18">
        <f>IFERROR(SUMIFS(Table1[Nutrient],Table1[Flow],B$5,Table1[Date],$A62),NA())</f>
        <v>246441.34000000003</v>
      </c>
      <c r="C62" s="18">
        <f>IFERROR(SUMIFS(Table1[Nutrient],Table1[Flow],C$5,Table1[Date],$A62),NA())</f>
        <v>302995.04000000004</v>
      </c>
      <c r="D62" s="16">
        <f t="shared" si="0"/>
        <v>-56553.700000000012</v>
      </c>
    </row>
    <row r="63" spans="1:4">
      <c r="A63" s="69">
        <v>41913</v>
      </c>
      <c r="B63" s="18">
        <f>IFERROR(SUMIFS(Table1[Nutrient],Table1[Flow],B$5,Table1[Date],$A63),NA())</f>
        <v>105238.20000000001</v>
      </c>
      <c r="C63" s="18">
        <f>IFERROR(SUMIFS(Table1[Nutrient],Table1[Flow],C$5,Table1[Date],$A63),NA())</f>
        <v>247175.44000000003</v>
      </c>
      <c r="D63" s="16">
        <f t="shared" si="0"/>
        <v>-141937.24000000002</v>
      </c>
    </row>
    <row r="64" spans="1:4">
      <c r="A64" s="69">
        <v>41944</v>
      </c>
      <c r="B64" s="18">
        <f>IFERROR(SUMIFS(Table1[Nutrient],Table1[Flow],B$5,Table1[Date],$A64),NA())</f>
        <v>136197.19999999998</v>
      </c>
      <c r="C64" s="18">
        <f>IFERROR(SUMIFS(Table1[Nutrient],Table1[Flow],C$5,Table1[Date],$A64),NA())</f>
        <v>218610.96000000002</v>
      </c>
      <c r="D64" s="16">
        <f t="shared" si="0"/>
        <v>-82413.760000000038</v>
      </c>
    </row>
    <row r="65" spans="1:4">
      <c r="A65" s="69">
        <v>41974</v>
      </c>
      <c r="B65" s="18">
        <f>IFERROR(SUMIFS(Table1[Nutrient],Table1[Flow],B$5,Table1[Date],$A65),NA())</f>
        <v>43177.359999999993</v>
      </c>
      <c r="C65" s="18">
        <f>IFERROR(SUMIFS(Table1[Nutrient],Table1[Flow],C$5,Table1[Date],$A65),NA())</f>
        <v>214670.48</v>
      </c>
      <c r="D65" s="16">
        <f t="shared" si="0"/>
        <v>-171493.12000000002</v>
      </c>
    </row>
    <row r="66" spans="1:4">
      <c r="A66" s="69">
        <v>42005</v>
      </c>
      <c r="B66" s="18">
        <f>IFERROR(SUMIFS(Table1[Nutrient],Table1[Flow],B$5,Table1[Date],$A66),NA())</f>
        <v>37758.51999999999</v>
      </c>
      <c r="C66" s="18">
        <f>IFERROR(SUMIFS(Table1[Nutrient],Table1[Flow],C$5,Table1[Date],$A66),NA())</f>
        <v>215526.74000000005</v>
      </c>
      <c r="D66" s="16">
        <f t="shared" si="0"/>
        <v>-177768.22000000006</v>
      </c>
    </row>
    <row r="67" spans="1:4">
      <c r="A67" s="69">
        <v>42036</v>
      </c>
      <c r="B67" s="18">
        <f>IFERROR(SUMIFS(Table1[Nutrient],Table1[Flow],B$5,Table1[Date],$A67),NA())</f>
        <v>40138.720000000001</v>
      </c>
      <c r="C67" s="18">
        <f>IFERROR(SUMIFS(Table1[Nutrient],Table1[Flow],C$5,Table1[Date],$A67),NA())</f>
        <v>185721.08000000002</v>
      </c>
      <c r="D67" s="16">
        <f t="shared" si="0"/>
        <v>-145582.36000000002</v>
      </c>
    </row>
    <row r="68" spans="1:4">
      <c r="A68" s="69">
        <v>42064</v>
      </c>
      <c r="B68" s="18">
        <f>IFERROR(SUMIFS(Table1[Nutrient],Table1[Flow],B$5,Table1[Date],$A68),NA())</f>
        <v>102123.73999999998</v>
      </c>
      <c r="C68" s="18">
        <f>IFERROR(SUMIFS(Table1[Nutrient],Table1[Flow],C$5,Table1[Date],$A68),NA())</f>
        <v>247018.94000000003</v>
      </c>
      <c r="D68" s="16">
        <f t="shared" si="0"/>
        <v>-144895.20000000007</v>
      </c>
    </row>
    <row r="69" spans="1:4">
      <c r="A69" s="69">
        <v>42095</v>
      </c>
      <c r="B69" s="18">
        <f>IFERROR(SUMIFS(Table1[Nutrient],Table1[Flow],B$5,Table1[Date],$A69),NA())</f>
        <v>102732.18000000002</v>
      </c>
      <c r="C69" s="18">
        <f>IFERROR(SUMIFS(Table1[Nutrient],Table1[Flow],C$5,Table1[Date],$A69),NA())</f>
        <v>170784.96000000002</v>
      </c>
      <c r="D69" s="16">
        <f t="shared" si="0"/>
        <v>-68052.78</v>
      </c>
    </row>
    <row r="70" spans="1:4">
      <c r="A70" s="69">
        <v>42125</v>
      </c>
      <c r="B70" s="18">
        <f>IFERROR(SUMIFS(Table1[Nutrient],Table1[Flow],B$5,Table1[Date],$A70),NA())</f>
        <v>7319.36</v>
      </c>
      <c r="C70" s="18">
        <f>IFERROR(SUMIFS(Table1[Nutrient],Table1[Flow],C$5,Table1[Date],$A70),NA())</f>
        <v>301490.52000000008</v>
      </c>
      <c r="D70" s="16">
        <f t="shared" si="0"/>
        <v>-294171.16000000009</v>
      </c>
    </row>
    <row r="71" spans="1:4">
      <c r="A71" s="69">
        <v>42156</v>
      </c>
      <c r="B71" s="18">
        <f>IFERROR(SUMIFS(Table1[Nutrient],Table1[Flow],B$5,Table1[Date],$A71),NA())</f>
        <v>13097.08</v>
      </c>
      <c r="C71" s="18">
        <f>IFERROR(SUMIFS(Table1[Nutrient],Table1[Flow],C$5,Table1[Date],$A71),NA())</f>
        <v>334211.18000000011</v>
      </c>
      <c r="D71" s="16">
        <f t="shared" ref="D71:D134" si="1">IFERROR(IF($A71&gt;0,B71-C71,"-"),"-")</f>
        <v>-321114.10000000009</v>
      </c>
    </row>
    <row r="72" spans="1:4">
      <c r="A72" s="69">
        <v>42186</v>
      </c>
      <c r="B72" s="18">
        <f>IFERROR(SUMIFS(Table1[Nutrient],Table1[Flow],B$5,Table1[Date],$A72),NA())</f>
        <v>2549.440000000001</v>
      </c>
      <c r="C72" s="18">
        <f>IFERROR(SUMIFS(Table1[Nutrient],Table1[Flow],C$5,Table1[Date],$A72),NA())</f>
        <v>193096.86</v>
      </c>
      <c r="D72" s="16">
        <f t="shared" si="1"/>
        <v>-190547.41999999998</v>
      </c>
    </row>
    <row r="73" spans="1:4">
      <c r="A73" s="69">
        <v>42217</v>
      </c>
      <c r="B73" s="18">
        <f>IFERROR(SUMIFS(Table1[Nutrient],Table1[Flow],B$5,Table1[Date],$A73),NA())</f>
        <v>82038.980000000025</v>
      </c>
      <c r="C73" s="18">
        <f>IFERROR(SUMIFS(Table1[Nutrient],Table1[Flow],C$5,Table1[Date],$A73),NA())</f>
        <v>208522.12000000002</v>
      </c>
      <c r="D73" s="16">
        <f t="shared" si="1"/>
        <v>-126483.14</v>
      </c>
    </row>
    <row r="74" spans="1:4">
      <c r="A74" s="69">
        <v>42248</v>
      </c>
      <c r="B74" s="18">
        <f>IFERROR(SUMIFS(Table1[Nutrient],Table1[Flow],B$5,Table1[Date],$A74),NA())</f>
        <v>140572.51999999999</v>
      </c>
      <c r="C74" s="18">
        <f>IFERROR(SUMIFS(Table1[Nutrient],Table1[Flow],C$5,Table1[Date],$A74),NA())</f>
        <v>209150.90000000002</v>
      </c>
      <c r="D74" s="16">
        <f t="shared" si="1"/>
        <v>-68578.380000000034</v>
      </c>
    </row>
    <row r="75" spans="1:4">
      <c r="A75" s="69">
        <v>42278</v>
      </c>
      <c r="B75" s="18">
        <f>IFERROR(SUMIFS(Table1[Nutrient],Table1[Flow],B$5,Table1[Date],$A75),NA())</f>
        <v>50644.380000000005</v>
      </c>
      <c r="C75" s="18">
        <f>IFERROR(SUMIFS(Table1[Nutrient],Table1[Flow],C$5,Table1[Date],$A75),NA())</f>
        <v>150454.32</v>
      </c>
      <c r="D75" s="16">
        <f t="shared" si="1"/>
        <v>-99809.94</v>
      </c>
    </row>
    <row r="76" spans="1:4">
      <c r="A76" s="69">
        <v>42309</v>
      </c>
      <c r="B76" s="18">
        <f>IFERROR(SUMIFS(Table1[Nutrient],Table1[Flow],B$5,Table1[Date],$A76),NA())</f>
        <v>28919.020000000004</v>
      </c>
      <c r="C76" s="18">
        <f>IFERROR(SUMIFS(Table1[Nutrient],Table1[Flow],C$5,Table1[Date],$A76),NA())</f>
        <v>128544.12000000001</v>
      </c>
      <c r="D76" s="16">
        <f t="shared" si="1"/>
        <v>-99625.1</v>
      </c>
    </row>
    <row r="77" spans="1:4">
      <c r="A77" s="69">
        <v>42339</v>
      </c>
      <c r="B77" s="18">
        <f>IFERROR(SUMIFS(Table1[Nutrient],Table1[Flow],B$5,Table1[Date],$A77),NA())</f>
        <v>73662.760000000038</v>
      </c>
      <c r="C77" s="18">
        <f>IFERROR(SUMIFS(Table1[Nutrient],Table1[Flow],C$5,Table1[Date],$A77),NA())</f>
        <v>278114.74000000005</v>
      </c>
      <c r="D77" s="16">
        <f t="shared" si="1"/>
        <v>-204451.98</v>
      </c>
    </row>
    <row r="78" spans="1:4">
      <c r="A78" s="69">
        <v>42370</v>
      </c>
      <c r="B78" s="18">
        <f>IFERROR(SUMIFS(Table1[Nutrient],Table1[Flow],B$5,Table1[Date],$A78),NA())</f>
        <v>52639.62</v>
      </c>
      <c r="C78" s="18">
        <f>IFERROR(SUMIFS(Table1[Nutrient],Table1[Flow],C$5,Table1[Date],$A78),NA())</f>
        <v>173246.76</v>
      </c>
      <c r="D78" s="16">
        <f t="shared" si="1"/>
        <v>-120607.14000000001</v>
      </c>
    </row>
    <row r="79" spans="1:4">
      <c r="A79" s="69">
        <v>42401</v>
      </c>
      <c r="B79" s="18">
        <f>IFERROR(SUMIFS(Table1[Nutrient],Table1[Flow],B$5,Table1[Date],$A79),NA())</f>
        <v>40264</v>
      </c>
      <c r="C79" s="18">
        <f>IFERROR(SUMIFS(Table1[Nutrient],Table1[Flow],C$5,Table1[Date],$A79),NA())</f>
        <v>203372.9</v>
      </c>
      <c r="D79" s="16">
        <f t="shared" si="1"/>
        <v>-163108.9</v>
      </c>
    </row>
    <row r="80" spans="1:4">
      <c r="A80" s="69">
        <v>42430</v>
      </c>
      <c r="B80" s="18">
        <f>IFERROR(SUMIFS(Table1[Nutrient],Table1[Flow],B$5,Table1[Date],$A80),NA())</f>
        <v>205929.28000000003</v>
      </c>
      <c r="C80" s="18">
        <f>IFERROR(SUMIFS(Table1[Nutrient],Table1[Flow],C$5,Table1[Date],$A80),NA())</f>
        <v>167601.70000000004</v>
      </c>
      <c r="D80" s="16">
        <f t="shared" si="1"/>
        <v>38327.579999999987</v>
      </c>
    </row>
    <row r="81" spans="1:4">
      <c r="A81" s="69">
        <v>42461</v>
      </c>
      <c r="B81" s="18">
        <f>IFERROR(SUMIFS(Table1[Nutrient],Table1[Flow],B$5,Table1[Date],$A81),NA())</f>
        <v>96109.299999999988</v>
      </c>
      <c r="C81" s="18">
        <f>IFERROR(SUMIFS(Table1[Nutrient],Table1[Flow],C$5,Table1[Date],$A81),NA())</f>
        <v>207014.10000000006</v>
      </c>
      <c r="D81" s="16">
        <f t="shared" si="1"/>
        <v>-110904.80000000008</v>
      </c>
    </row>
    <row r="82" spans="1:4">
      <c r="A82" s="69">
        <v>42491</v>
      </c>
      <c r="B82" s="18">
        <f>IFERROR(SUMIFS(Table1[Nutrient],Table1[Flow],B$5,Table1[Date],$A82),NA())</f>
        <v>43238.920000000006</v>
      </c>
      <c r="C82" s="18">
        <f>IFERROR(SUMIFS(Table1[Nutrient],Table1[Flow],C$5,Table1[Date],$A82),NA())</f>
        <v>314257.53999999998</v>
      </c>
      <c r="D82" s="16">
        <f t="shared" si="1"/>
        <v>-271018.62</v>
      </c>
    </row>
    <row r="83" spans="1:4">
      <c r="A83" s="69">
        <v>42522</v>
      </c>
      <c r="B83" s="18">
        <f>IFERROR(SUMIFS(Table1[Nutrient],Table1[Flow],B$5,Table1[Date],$A83),NA())</f>
        <v>23621.480000000003</v>
      </c>
      <c r="C83" s="18">
        <f>IFERROR(SUMIFS(Table1[Nutrient],Table1[Flow],C$5,Table1[Date],$A83),NA())</f>
        <v>227228.16</v>
      </c>
      <c r="D83" s="16">
        <f t="shared" si="1"/>
        <v>-203606.68</v>
      </c>
    </row>
    <row r="84" spans="1:4">
      <c r="A84" s="69">
        <v>42552</v>
      </c>
      <c r="B84" s="18">
        <f>IFERROR(SUMIFS(Table1[Nutrient],Table1[Flow],B$5,Table1[Date],$A84),NA())</f>
        <v>100981.45999999999</v>
      </c>
      <c r="C84" s="18">
        <f>IFERROR(SUMIFS(Table1[Nutrient],Table1[Flow],C$5,Table1[Date],$A84),NA())</f>
        <v>242153.99999999997</v>
      </c>
      <c r="D84" s="16">
        <f t="shared" si="1"/>
        <v>-141172.53999999998</v>
      </c>
    </row>
    <row r="85" spans="1:4">
      <c r="A85" s="69">
        <v>42583</v>
      </c>
      <c r="B85" s="18">
        <f>IFERROR(SUMIFS(Table1[Nutrient],Table1[Flow],B$5,Table1[Date],$A85),NA())</f>
        <v>53560.78</v>
      </c>
      <c r="C85" s="18">
        <f>IFERROR(SUMIFS(Table1[Nutrient],Table1[Flow],C$5,Table1[Date],$A85),NA())</f>
        <v>296534.88</v>
      </c>
      <c r="D85" s="16">
        <f t="shared" si="1"/>
        <v>-242974.1</v>
      </c>
    </row>
    <row r="86" spans="1:4">
      <c r="A86" s="69">
        <v>42614</v>
      </c>
      <c r="B86" s="18">
        <f>IFERROR(SUMIFS(Table1[Nutrient],Table1[Flow],B$5,Table1[Date],$A86),NA())</f>
        <v>109093.07999999997</v>
      </c>
      <c r="C86" s="18">
        <f>IFERROR(SUMIFS(Table1[Nutrient],Table1[Flow],C$5,Table1[Date],$A86),NA())</f>
        <v>242406.90000000008</v>
      </c>
      <c r="D86" s="16">
        <f t="shared" si="1"/>
        <v>-133313.82000000012</v>
      </c>
    </row>
    <row r="87" spans="1:4">
      <c r="A87" s="69">
        <v>42644</v>
      </c>
      <c r="B87" s="18">
        <f>IFERROR(SUMIFS(Table1[Nutrient],Table1[Flow],B$5,Table1[Date],$A87),NA())</f>
        <v>54671.74</v>
      </c>
      <c r="C87" s="18">
        <f>IFERROR(SUMIFS(Table1[Nutrient],Table1[Flow],C$5,Table1[Date],$A87),NA())</f>
        <v>178346.47999999998</v>
      </c>
      <c r="D87" s="16">
        <f t="shared" si="1"/>
        <v>-123674.73999999999</v>
      </c>
    </row>
    <row r="88" spans="1:4">
      <c r="A88" s="69">
        <v>42675</v>
      </c>
      <c r="B88" s="18">
        <f>IFERROR(SUMIFS(Table1[Nutrient],Table1[Flow],B$5,Table1[Date],$A88),NA())</f>
        <v>35308.259999999995</v>
      </c>
      <c r="C88" s="18">
        <f>IFERROR(SUMIFS(Table1[Nutrient],Table1[Flow],C$5,Table1[Date],$A88),NA())</f>
        <v>183193.16</v>
      </c>
      <c r="D88" s="16">
        <f t="shared" si="1"/>
        <v>-147884.90000000002</v>
      </c>
    </row>
    <row r="89" spans="1:4">
      <c r="A89" s="69">
        <v>42705</v>
      </c>
      <c r="B89" s="18">
        <f>IFERROR(SUMIFS(Table1[Nutrient],Table1[Flow],B$5,Table1[Date],$A89),NA())</f>
        <v>66020.139999999985</v>
      </c>
      <c r="C89" s="18">
        <f>IFERROR(SUMIFS(Table1[Nutrient],Table1[Flow],C$5,Table1[Date],$A89),NA())</f>
        <v>235422.26000000004</v>
      </c>
      <c r="D89" s="16">
        <f t="shared" si="1"/>
        <v>-169402.12000000005</v>
      </c>
    </row>
    <row r="90" spans="1:4">
      <c r="A90" s="69">
        <v>42736</v>
      </c>
      <c r="B90" s="18">
        <f>IFERROR(SUMIFS(Table1[Nutrient],Table1[Flow],B$5,Table1[Date],$A90),NA())</f>
        <v>161209.86000000002</v>
      </c>
      <c r="C90" s="18">
        <f>IFERROR(SUMIFS(Table1[Nutrient],Table1[Flow],C$5,Table1[Date],$A90),NA())</f>
        <v>157651.35999999999</v>
      </c>
      <c r="D90" s="16">
        <f t="shared" si="1"/>
        <v>3558.5000000000291</v>
      </c>
    </row>
    <row r="91" spans="1:4">
      <c r="A91" s="69">
        <v>42767</v>
      </c>
      <c r="B91" s="18">
        <f>IFERROR(SUMIFS(Table1[Nutrient],Table1[Flow],B$5,Table1[Date],$A91),NA())</f>
        <v>46276.72</v>
      </c>
      <c r="C91" s="18">
        <f>IFERROR(SUMIFS(Table1[Nutrient],Table1[Flow],C$5,Table1[Date],$A91),NA())</f>
        <v>190655.37999999998</v>
      </c>
      <c r="D91" s="16">
        <f t="shared" si="1"/>
        <v>-144378.65999999997</v>
      </c>
    </row>
    <row r="92" spans="1:4">
      <c r="A92" s="69">
        <v>42795</v>
      </c>
      <c r="B92" s="18">
        <f>IFERROR(SUMIFS(Table1[Nutrient],Table1[Flow],B$5,Table1[Date],$A92),NA())</f>
        <v>212125.52000000005</v>
      </c>
      <c r="C92" s="18">
        <f>IFERROR(SUMIFS(Table1[Nutrient],Table1[Flow],C$5,Table1[Date],$A92),NA())</f>
        <v>265864.86000000004</v>
      </c>
      <c r="D92" s="16">
        <f t="shared" si="1"/>
        <v>-53739.34</v>
      </c>
    </row>
    <row r="93" spans="1:4">
      <c r="A93" s="69">
        <v>42826</v>
      </c>
      <c r="B93" s="18">
        <f>IFERROR(SUMIFS(Table1[Nutrient],Table1[Flow],B$5,Table1[Date],$A93),NA())</f>
        <v>121350.76</v>
      </c>
      <c r="C93" s="18">
        <f>IFERROR(SUMIFS(Table1[Nutrient],Table1[Flow],C$5,Table1[Date],$A93),NA())</f>
        <v>247727.54</v>
      </c>
      <c r="D93" s="16">
        <f t="shared" si="1"/>
        <v>-126376.78000000001</v>
      </c>
    </row>
    <row r="94" spans="1:4">
      <c r="A94" s="69">
        <v>42856</v>
      </c>
      <c r="B94" s="18">
        <f>IFERROR(SUMIFS(Table1[Nutrient],Table1[Flow],B$5,Table1[Date],$A94),NA())</f>
        <v>8553.4000000000015</v>
      </c>
      <c r="C94" s="18">
        <f>IFERROR(SUMIFS(Table1[Nutrient],Table1[Flow],C$5,Table1[Date],$A94),NA())</f>
        <v>280204.46000000002</v>
      </c>
      <c r="D94" s="16">
        <f t="shared" si="1"/>
        <v>-271651.06</v>
      </c>
    </row>
    <row r="95" spans="1:4">
      <c r="A95" s="69">
        <v>42887</v>
      </c>
      <c r="B95" s="18">
        <f>IFERROR(SUMIFS(Table1[Nutrient],Table1[Flow],B$5,Table1[Date],$A95),NA())</f>
        <v>42183.96</v>
      </c>
      <c r="C95" s="18">
        <f>IFERROR(SUMIFS(Table1[Nutrient],Table1[Flow],C$5,Table1[Date],$A95),NA())</f>
        <v>212068.96</v>
      </c>
      <c r="D95" s="16">
        <f t="shared" si="1"/>
        <v>-169885</v>
      </c>
    </row>
    <row r="96" spans="1:4">
      <c r="A96" s="69">
        <v>42917</v>
      </c>
      <c r="B96" s="18">
        <f>IFERROR(SUMIFS(Table1[Nutrient],Table1[Flow],B$5,Table1[Date],$A96),NA())</f>
        <v>116524.48000000001</v>
      </c>
      <c r="C96" s="18">
        <f>IFERROR(SUMIFS(Table1[Nutrient],Table1[Flow],C$5,Table1[Date],$A96),NA())</f>
        <v>184974.46</v>
      </c>
      <c r="D96" s="16">
        <f t="shared" si="1"/>
        <v>-68449.979999999981</v>
      </c>
    </row>
    <row r="97" spans="1:4">
      <c r="A97" s="69">
        <v>42948</v>
      </c>
      <c r="B97" s="18">
        <f>IFERROR(SUMIFS(Table1[Nutrient],Table1[Flow],B$5,Table1[Date],$A97),NA())</f>
        <v>85779.720000000016</v>
      </c>
      <c r="C97" s="18">
        <f>IFERROR(SUMIFS(Table1[Nutrient],Table1[Flow],C$5,Table1[Date],$A97),NA())</f>
        <v>246515.15999999995</v>
      </c>
      <c r="D97" s="16">
        <f t="shared" si="1"/>
        <v>-160735.43999999994</v>
      </c>
    </row>
    <row r="98" spans="1:4">
      <c r="A98" s="69">
        <v>42979</v>
      </c>
      <c r="B98" s="18">
        <f>IFERROR(SUMIFS(Table1[Nutrient],Table1[Flow],B$5,Table1[Date],$A98),NA())</f>
        <v>188739.96</v>
      </c>
      <c r="C98" s="18">
        <f>IFERROR(SUMIFS(Table1[Nutrient],Table1[Flow],C$5,Table1[Date],$A98),NA())</f>
        <v>141894.9</v>
      </c>
      <c r="D98" s="16">
        <f t="shared" si="1"/>
        <v>46845.06</v>
      </c>
    </row>
    <row r="99" spans="1:4">
      <c r="A99" s="69">
        <v>43009</v>
      </c>
      <c r="B99" s="18">
        <f>IFERROR(SUMIFS(Table1[Nutrient],Table1[Flow],B$5,Table1[Date],$A99),NA())</f>
        <v>95632.459999999992</v>
      </c>
      <c r="C99" s="18">
        <f>IFERROR(SUMIFS(Table1[Nutrient],Table1[Flow],C$5,Table1[Date],$A99),NA())</f>
        <v>178452.9</v>
      </c>
      <c r="D99" s="16">
        <f t="shared" si="1"/>
        <v>-82820.44</v>
      </c>
    </row>
    <row r="100" spans="1:4">
      <c r="A100" s="69">
        <v>43040</v>
      </c>
      <c r="B100" s="18">
        <f>IFERROR(SUMIFS(Table1[Nutrient],Table1[Flow],B$5,Table1[Date],$A100),NA())</f>
        <v>36787.380000000005</v>
      </c>
      <c r="C100" s="18">
        <f>IFERROR(SUMIFS(Table1[Nutrient],Table1[Flow],C$5,Table1[Date],$A100),NA())</f>
        <v>195020.16</v>
      </c>
      <c r="D100" s="16">
        <f t="shared" si="1"/>
        <v>-158232.78</v>
      </c>
    </row>
    <row r="101" spans="1:4">
      <c r="A101" s="69">
        <v>43070</v>
      </c>
      <c r="B101" s="18">
        <f>IFERROR(SUMIFS(Table1[Nutrient],Table1[Flow],B$5,Table1[Date],$A101),NA())</f>
        <v>2770.28</v>
      </c>
      <c r="C101" s="18">
        <f>IFERROR(SUMIFS(Table1[Nutrient],Table1[Flow],C$5,Table1[Date],$A101),NA())</f>
        <v>279350.74000000005</v>
      </c>
      <c r="D101" s="16">
        <f t="shared" si="1"/>
        <v>-276580.46000000002</v>
      </c>
    </row>
    <row r="102" spans="1:4">
      <c r="A102" s="69">
        <v>43101</v>
      </c>
      <c r="B102" s="18">
        <f>IFERROR(SUMIFS(Table1[Nutrient],Table1[Flow],B$5,Table1[Date],$A102),NA())</f>
        <v>159097.70000000001</v>
      </c>
      <c r="C102" s="18">
        <f>IFERROR(SUMIFS(Table1[Nutrient],Table1[Flow],C$5,Table1[Date],$A102),NA())</f>
        <v>176407.66000000003</v>
      </c>
      <c r="D102" s="16">
        <f t="shared" si="1"/>
        <v>-17309.960000000021</v>
      </c>
    </row>
    <row r="103" spans="1:4">
      <c r="A103" s="69">
        <v>43132</v>
      </c>
      <c r="B103" s="18">
        <f>IFERROR(SUMIFS(Table1[Nutrient],Table1[Flow],B$5,Table1[Date],$A103),NA())</f>
        <v>193364.38000000009</v>
      </c>
      <c r="C103" s="18">
        <f>IFERROR(SUMIFS(Table1[Nutrient],Table1[Flow],C$5,Table1[Date],$A103),NA())</f>
        <v>223554.98</v>
      </c>
      <c r="D103" s="16">
        <f t="shared" si="1"/>
        <v>-30190.599999999919</v>
      </c>
    </row>
    <row r="104" spans="1:4">
      <c r="A104" s="69">
        <v>43160</v>
      </c>
      <c r="B104" s="18">
        <f>IFERROR(SUMIFS(Table1[Nutrient],Table1[Flow],B$5,Table1[Date],$A104),NA())</f>
        <v>204087.91999999998</v>
      </c>
      <c r="C104" s="18">
        <f>IFERROR(SUMIFS(Table1[Nutrient],Table1[Flow],C$5,Table1[Date],$A104),NA())</f>
        <v>202150.7</v>
      </c>
      <c r="D104" s="16">
        <f t="shared" si="1"/>
        <v>1937.2199999999721</v>
      </c>
    </row>
    <row r="105" spans="1:4">
      <c r="A105" s="69">
        <v>43191</v>
      </c>
      <c r="B105" s="18">
        <f>IFERROR(SUMIFS(Table1[Nutrient],Table1[Flow],B$5,Table1[Date],$A105),NA())</f>
        <v>165171.91999999998</v>
      </c>
      <c r="C105" s="18">
        <f>IFERROR(SUMIFS(Table1[Nutrient],Table1[Flow],C$5,Table1[Date],$A105),NA())</f>
        <v>188491.14</v>
      </c>
      <c r="D105" s="16">
        <f t="shared" si="1"/>
        <v>-23319.22000000003</v>
      </c>
    </row>
    <row r="106" spans="1:4">
      <c r="A106" s="69">
        <v>43221</v>
      </c>
      <c r="B106" s="18">
        <f>IFERROR(SUMIFS(Table1[Nutrient],Table1[Flow],B$5,Table1[Date],$A106),NA())</f>
        <v>18853.919999999995</v>
      </c>
      <c r="C106" s="18">
        <f>IFERROR(SUMIFS(Table1[Nutrient],Table1[Flow],C$5,Table1[Date],$A106),NA())</f>
        <v>255091.1</v>
      </c>
      <c r="D106" s="16">
        <f t="shared" si="1"/>
        <v>-236237.18000000002</v>
      </c>
    </row>
    <row r="107" spans="1:4">
      <c r="A107" s="69">
        <v>43252</v>
      </c>
      <c r="B107" s="18">
        <f>IFERROR(SUMIFS(Table1[Nutrient],Table1[Flow],B$5,Table1[Date],$A107),NA())</f>
        <v>79976.839999999982</v>
      </c>
      <c r="C107" s="18">
        <f>IFERROR(SUMIFS(Table1[Nutrient],Table1[Flow],C$5,Table1[Date],$A107),NA())</f>
        <v>198614.44000000003</v>
      </c>
      <c r="D107" s="16">
        <f t="shared" si="1"/>
        <v>-118637.60000000005</v>
      </c>
    </row>
    <row r="108" spans="1:4">
      <c r="A108" s="69">
        <v>43282</v>
      </c>
      <c r="B108" s="18">
        <f>IFERROR(SUMIFS(Table1[Nutrient],Table1[Flow],B$5,Table1[Date],$A108),NA())</f>
        <v>47783.92</v>
      </c>
      <c r="C108" s="18">
        <f>IFERROR(SUMIFS(Table1[Nutrient],Table1[Flow],C$5,Table1[Date],$A108),NA())</f>
        <v>161010.65999999997</v>
      </c>
      <c r="D108" s="16">
        <f t="shared" si="1"/>
        <v>-113226.73999999998</v>
      </c>
    </row>
    <row r="109" spans="1:4">
      <c r="A109" s="69">
        <v>43313</v>
      </c>
      <c r="B109" s="18">
        <f>IFERROR(SUMIFS(Table1[Nutrient],Table1[Flow],B$5,Table1[Date],$A109),NA())</f>
        <v>148350.80000000002</v>
      </c>
      <c r="C109" s="18">
        <f>IFERROR(SUMIFS(Table1[Nutrient],Table1[Flow],C$5,Table1[Date],$A109),NA())</f>
        <v>236795.71999999997</v>
      </c>
      <c r="D109" s="16">
        <f t="shared" si="1"/>
        <v>-88444.919999999955</v>
      </c>
    </row>
    <row r="110" spans="1:4">
      <c r="A110" s="69">
        <v>43344</v>
      </c>
      <c r="B110" s="18">
        <f>IFERROR(SUMIFS(Table1[Nutrient],Table1[Flow],B$5,Table1[Date],$A110),NA())</f>
        <v>164842.81999999998</v>
      </c>
      <c r="C110" s="18">
        <f>IFERROR(SUMIFS(Table1[Nutrient],Table1[Flow],C$5,Table1[Date],$A110),NA())</f>
        <v>156207.06000000003</v>
      </c>
      <c r="D110" s="16">
        <f t="shared" si="1"/>
        <v>8635.7599999999511</v>
      </c>
    </row>
    <row r="111" spans="1:4">
      <c r="A111" s="69">
        <v>43374</v>
      </c>
      <c r="B111" s="18">
        <f>IFERROR(SUMIFS(Table1[Nutrient],Table1[Flow],B$5,Table1[Date],$A111),NA())</f>
        <v>259587.3</v>
      </c>
      <c r="C111" s="18">
        <f>IFERROR(SUMIFS(Table1[Nutrient],Table1[Flow],C$5,Table1[Date],$A111),NA())</f>
        <v>179534.39999999997</v>
      </c>
      <c r="D111" s="16">
        <f t="shared" si="1"/>
        <v>80052.900000000023</v>
      </c>
    </row>
    <row r="112" spans="1:4">
      <c r="A112" s="69">
        <v>43405</v>
      </c>
      <c r="B112" s="18">
        <f>IFERROR(SUMIFS(Table1[Nutrient],Table1[Flow],B$5,Table1[Date],$A112),NA())</f>
        <v>47774.740000000005</v>
      </c>
      <c r="C112" s="18">
        <f>IFERROR(SUMIFS(Table1[Nutrient],Table1[Flow],C$5,Table1[Date],$A112),NA())</f>
        <v>187792.03999999998</v>
      </c>
      <c r="D112" s="16">
        <f t="shared" si="1"/>
        <v>-140017.29999999999</v>
      </c>
    </row>
    <row r="113" spans="1:4">
      <c r="A113" s="69">
        <v>43435</v>
      </c>
      <c r="B113" s="18">
        <f>IFERROR(SUMIFS(Table1[Nutrient],Table1[Flow],B$5,Table1[Date],$A113),NA())</f>
        <v>176843.97999999998</v>
      </c>
      <c r="C113" s="18">
        <f>IFERROR(SUMIFS(Table1[Nutrient],Table1[Flow],C$5,Table1[Date],$A113),NA())</f>
        <v>224805.6</v>
      </c>
      <c r="D113" s="16">
        <f t="shared" si="1"/>
        <v>-47961.620000000024</v>
      </c>
    </row>
    <row r="114" spans="1:4">
      <c r="A114" s="69">
        <v>43466</v>
      </c>
      <c r="B114" s="18">
        <f>IFERROR(SUMIFS(Table1[Nutrient],Table1[Flow],B$5,Table1[Date],$A114),NA())</f>
        <v>340134.40000000002</v>
      </c>
      <c r="C114" s="18">
        <f>IFERROR(SUMIFS(Table1[Nutrient],Table1[Flow],C$5,Table1[Date],$A114),NA())</f>
        <v>206715.76</v>
      </c>
      <c r="D114" s="16">
        <f t="shared" si="1"/>
        <v>133418.64000000001</v>
      </c>
    </row>
    <row r="115" spans="1:4">
      <c r="A115" s="69">
        <v>43497</v>
      </c>
      <c r="B115" s="18">
        <f>IFERROR(SUMIFS(Table1[Nutrient],Table1[Flow],B$5,Table1[Date],$A115),NA())</f>
        <v>167533.75999999998</v>
      </c>
      <c r="C115" s="18">
        <f>IFERROR(SUMIFS(Table1[Nutrient],Table1[Flow],C$5,Table1[Date],$A115),NA())</f>
        <v>193901.72</v>
      </c>
      <c r="D115" s="16">
        <f t="shared" si="1"/>
        <v>-26367.960000000021</v>
      </c>
    </row>
    <row r="116" spans="1:4">
      <c r="A116" s="69">
        <v>43525</v>
      </c>
      <c r="B116" s="18">
        <f>IFERROR(SUMIFS(Table1[Nutrient],Table1[Flow],B$5,Table1[Date],$A116),NA())</f>
        <v>233903.93999999994</v>
      </c>
      <c r="C116" s="18">
        <f>IFERROR(SUMIFS(Table1[Nutrient],Table1[Flow],C$5,Table1[Date],$A116),NA())</f>
        <v>274868.81999999995</v>
      </c>
      <c r="D116" s="16">
        <f t="shared" si="1"/>
        <v>-40964.880000000005</v>
      </c>
    </row>
    <row r="117" spans="1:4">
      <c r="A117" s="69">
        <v>43556</v>
      </c>
      <c r="B117" s="18">
        <f>IFERROR(SUMIFS(Table1[Nutrient],Table1[Flow],B$5,Table1[Date],$A117),NA())</f>
        <v>89450.300000000047</v>
      </c>
      <c r="C117" s="18">
        <f>IFERROR(SUMIFS(Table1[Nutrient],Table1[Flow],C$5,Table1[Date],$A117),NA())</f>
        <v>207858.25999999998</v>
      </c>
      <c r="D117" s="16">
        <f t="shared" si="1"/>
        <v>-118407.95999999993</v>
      </c>
    </row>
    <row r="118" spans="1:4">
      <c r="A118" s="69">
        <v>43586</v>
      </c>
      <c r="B118" s="18">
        <f>IFERROR(SUMIFS(Table1[Nutrient],Table1[Flow],B$5,Table1[Date],$A118),NA())</f>
        <v>37767.079999999994</v>
      </c>
      <c r="C118" s="18">
        <f>IFERROR(SUMIFS(Table1[Nutrient],Table1[Flow],C$5,Table1[Date],$A118),NA())</f>
        <v>260843.23999999996</v>
      </c>
      <c r="D118" s="16">
        <f t="shared" si="1"/>
        <v>-223076.15999999997</v>
      </c>
    </row>
    <row r="119" spans="1:4">
      <c r="A119" s="69">
        <v>43617</v>
      </c>
      <c r="B119" s="18">
        <f>IFERROR(SUMIFS(Table1[Nutrient],Table1[Flow],B$5,Table1[Date],$A119),NA())</f>
        <v>67541.48</v>
      </c>
      <c r="C119" s="18">
        <f>IFERROR(SUMIFS(Table1[Nutrient],Table1[Flow],C$5,Table1[Date],$A119),NA())</f>
        <v>281864.59999999998</v>
      </c>
      <c r="D119" s="16">
        <f t="shared" si="1"/>
        <v>-214323.12</v>
      </c>
    </row>
    <row r="120" spans="1:4">
      <c r="A120" s="69">
        <v>43647</v>
      </c>
      <c r="B120" s="18">
        <f>IFERROR(SUMIFS(Table1[Nutrient],Table1[Flow],B$5,Table1[Date],$A120),NA())</f>
        <v>140003.82000000004</v>
      </c>
      <c r="C120" s="18">
        <f>IFERROR(SUMIFS(Table1[Nutrient],Table1[Flow],C$5,Table1[Date],$A120),NA())</f>
        <v>180947.3</v>
      </c>
      <c r="D120" s="16">
        <f t="shared" si="1"/>
        <v>-40943.479999999952</v>
      </c>
    </row>
    <row r="121" spans="1:4">
      <c r="A121" s="69">
        <v>43678</v>
      </c>
      <c r="B121" s="18">
        <f>IFERROR(SUMIFS(Table1[Nutrient],Table1[Flow],B$5,Table1[Date],$A121),NA())</f>
        <v>127397.72000000002</v>
      </c>
      <c r="C121" s="18">
        <f>IFERROR(SUMIFS(Table1[Nutrient],Table1[Flow],C$5,Table1[Date],$A121),NA())</f>
        <v>253016.87999999998</v>
      </c>
      <c r="D121" s="16">
        <f t="shared" si="1"/>
        <v>-125619.15999999996</v>
      </c>
    </row>
    <row r="122" spans="1:4">
      <c r="A122" s="69">
        <v>43709</v>
      </c>
      <c r="B122" s="18">
        <f>IFERROR(SUMIFS(Table1[Nutrient],Table1[Flow],B$5,Table1[Date],$A122),NA())</f>
        <v>113586.98000000001</v>
      </c>
      <c r="C122" s="18">
        <f>IFERROR(SUMIFS(Table1[Nutrient],Table1[Flow],C$5,Table1[Date],$A122),NA())</f>
        <v>240520.88</v>
      </c>
      <c r="D122" s="16">
        <f t="shared" si="1"/>
        <v>-126933.9</v>
      </c>
    </row>
    <row r="123" spans="1:4">
      <c r="A123" s="69">
        <v>43739</v>
      </c>
      <c r="B123" s="18">
        <f>IFERROR(SUMIFS(Table1[Nutrient],Table1[Flow],B$5,Table1[Date],$A123),NA())</f>
        <v>147088.76</v>
      </c>
      <c r="C123" s="18">
        <f>IFERROR(SUMIFS(Table1[Nutrient],Table1[Flow],C$5,Table1[Date],$A123),NA())</f>
        <v>153618.72</v>
      </c>
      <c r="D123" s="16">
        <f t="shared" si="1"/>
        <v>-6529.9599999999919</v>
      </c>
    </row>
    <row r="124" spans="1:4">
      <c r="A124" s="69">
        <v>43770</v>
      </c>
      <c r="B124" s="18">
        <f>IFERROR(SUMIFS(Table1[Nutrient],Table1[Flow],B$5,Table1[Date],$A124),NA())</f>
        <v>84502.36</v>
      </c>
      <c r="C124" s="18">
        <f>IFERROR(SUMIFS(Table1[Nutrient],Table1[Flow],C$5,Table1[Date],$A124),NA())</f>
        <v>160764.43999999994</v>
      </c>
      <c r="D124" s="16">
        <f t="shared" si="1"/>
        <v>-76262.079999999944</v>
      </c>
    </row>
    <row r="125" spans="1:4">
      <c r="A125" s="69">
        <v>43800</v>
      </c>
      <c r="B125" s="18">
        <f>IFERROR(SUMIFS(Table1[Nutrient],Table1[Flow],B$5,Table1[Date],$A125),NA())</f>
        <v>132070.07999999999</v>
      </c>
      <c r="C125" s="18">
        <f>IFERROR(SUMIFS(Table1[Nutrient],Table1[Flow],C$5,Table1[Date],$A125),NA())</f>
        <v>213296.46000000002</v>
      </c>
      <c r="D125" s="16">
        <f t="shared" si="1"/>
        <v>-81226.380000000034</v>
      </c>
    </row>
    <row r="126" spans="1:4">
      <c r="A126" s="69">
        <v>43831</v>
      </c>
      <c r="B126" s="18">
        <f>IFERROR(SUMIFS(Table1[Nutrient],Table1[Flow],B$5,Table1[Date],$A126),NA())</f>
        <v>152383.91999999998</v>
      </c>
      <c r="C126" s="18">
        <f>IFERROR(SUMIFS(Table1[Nutrient],Table1[Flow],C$5,Table1[Date],$A126),NA())</f>
        <v>152039.18</v>
      </c>
      <c r="D126" s="16">
        <f t="shared" si="1"/>
        <v>344.73999999999069</v>
      </c>
    </row>
    <row r="127" spans="1:4">
      <c r="A127" s="69">
        <v>43862</v>
      </c>
      <c r="B127" s="18">
        <f>IFERROR(SUMIFS(Table1[Nutrient],Table1[Flow],B$5,Table1[Date],$A127),NA())</f>
        <v>63949.000000000007</v>
      </c>
      <c r="C127" s="18">
        <f>IFERROR(SUMIFS(Table1[Nutrient],Table1[Flow],C$5,Table1[Date],$A127),NA())</f>
        <v>176022.39999999997</v>
      </c>
      <c r="D127" s="16">
        <f t="shared" si="1"/>
        <v>-112073.39999999997</v>
      </c>
    </row>
    <row r="128" spans="1:4">
      <c r="A128" s="69">
        <v>43891</v>
      </c>
      <c r="B128" s="18">
        <f>IFERROR(SUMIFS(Table1[Nutrient],Table1[Flow],B$5,Table1[Date],$A128),NA())</f>
        <v>180331.94</v>
      </c>
      <c r="C128" s="18">
        <f>IFERROR(SUMIFS(Table1[Nutrient],Table1[Flow],C$5,Table1[Date],$A128),NA())</f>
        <v>253820.69999999998</v>
      </c>
      <c r="D128" s="16">
        <f t="shared" si="1"/>
        <v>-73488.75999999998</v>
      </c>
    </row>
    <row r="129" spans="1:4">
      <c r="A129" s="69">
        <v>43922</v>
      </c>
      <c r="B129" s="18">
        <f>IFERROR(SUMIFS(Table1[Nutrient],Table1[Flow],B$5,Table1[Date],$A129),NA())</f>
        <v>171388.58000000002</v>
      </c>
      <c r="C129" s="18">
        <f>IFERROR(SUMIFS(Table1[Nutrient],Table1[Flow],C$5,Table1[Date],$A129),NA())</f>
        <v>251246.76000000007</v>
      </c>
      <c r="D129" s="16">
        <f t="shared" si="1"/>
        <v>-79858.180000000051</v>
      </c>
    </row>
    <row r="130" spans="1:4">
      <c r="A130" s="69">
        <v>43952</v>
      </c>
      <c r="B130" s="18">
        <f>IFERROR(SUMIFS(Table1[Nutrient],Table1[Flow],B$5,Table1[Date],$A130),NA())</f>
        <v>104084.45999999998</v>
      </c>
      <c r="C130" s="18">
        <f>IFERROR(SUMIFS(Table1[Nutrient],Table1[Flow],C$5,Table1[Date],$A130),NA())</f>
        <v>274034.81999999995</v>
      </c>
      <c r="D130" s="16">
        <f t="shared" si="1"/>
        <v>-169950.36</v>
      </c>
    </row>
    <row r="131" spans="1:4">
      <c r="A131" s="69">
        <v>43983</v>
      </c>
      <c r="B131" s="18">
        <f>IFERROR(SUMIFS(Table1[Nutrient],Table1[Flow],B$5,Table1[Date],$A131),NA())</f>
        <v>29073.840000000004</v>
      </c>
      <c r="C131" s="18">
        <f>IFERROR(SUMIFS(Table1[Nutrient],Table1[Flow],C$5,Table1[Date],$A131),NA())</f>
        <v>274914.07999999996</v>
      </c>
      <c r="D131" s="16">
        <f t="shared" si="1"/>
        <v>-245840.23999999996</v>
      </c>
    </row>
    <row r="132" spans="1:4">
      <c r="A132" s="69">
        <v>44013</v>
      </c>
      <c r="B132" s="18">
        <f>IFERROR(SUMIFS(Table1[Nutrient],Table1[Flow],B$5,Table1[Date],$A132),NA())</f>
        <v>44601.78</v>
      </c>
      <c r="C132" s="18">
        <f>IFERROR(SUMIFS(Table1[Nutrient],Table1[Flow],C$5,Table1[Date],$A132),NA())</f>
        <v>200020.60000000015</v>
      </c>
      <c r="D132" s="16">
        <f t="shared" si="1"/>
        <v>-155418.82000000015</v>
      </c>
    </row>
    <row r="133" spans="1:4">
      <c r="A133" s="69">
        <v>44044</v>
      </c>
      <c r="B133" s="18">
        <f>IFERROR(SUMIFS(Table1[Nutrient],Table1[Flow],B$5,Table1[Date],$A133),NA())</f>
        <v>36040.68</v>
      </c>
      <c r="C133" s="18">
        <f>IFERROR(SUMIFS(Table1[Nutrient],Table1[Flow],C$5,Table1[Date],$A133),NA())</f>
        <v>197012.92</v>
      </c>
      <c r="D133" s="16">
        <f t="shared" si="1"/>
        <v>-160972.24000000002</v>
      </c>
    </row>
    <row r="134" spans="1:4">
      <c r="A134" s="69">
        <v>44075</v>
      </c>
      <c r="B134" s="18">
        <f>IFERROR(SUMIFS(Table1[Nutrient],Table1[Flow],B$5,Table1[Date],$A134),NA())</f>
        <v>76223.06</v>
      </c>
      <c r="C134" s="18">
        <f>IFERROR(SUMIFS(Table1[Nutrient],Table1[Flow],C$5,Table1[Date],$A134),NA())</f>
        <v>197122.34</v>
      </c>
      <c r="D134" s="16">
        <f t="shared" si="1"/>
        <v>-120899.28</v>
      </c>
    </row>
    <row r="135" spans="1:4">
      <c r="A135" s="69">
        <v>44105</v>
      </c>
      <c r="B135" s="18">
        <f>IFERROR(SUMIFS(Table1[Nutrient],Table1[Flow],B$5,Table1[Date],$A135),NA())</f>
        <v>155173.28000000003</v>
      </c>
      <c r="C135" s="18">
        <f>IFERROR(SUMIFS(Table1[Nutrient],Table1[Flow],C$5,Table1[Date],$A135),NA())</f>
        <v>164301.91999999998</v>
      </c>
      <c r="D135" s="16">
        <f t="shared" ref="D135:D198" si="2">IFERROR(IF($A135&gt;0,B135-C135,"-"),"-")</f>
        <v>-9128.6399999999558</v>
      </c>
    </row>
    <row r="136" spans="1:4">
      <c r="A136" s="69">
        <v>44136</v>
      </c>
      <c r="B136" s="18">
        <f>IFERROR(SUMIFS(Table1[Nutrient],Table1[Flow],B$5,Table1[Date],$A136),NA())</f>
        <v>135998.25999999998</v>
      </c>
      <c r="C136" s="18">
        <f>IFERROR(SUMIFS(Table1[Nutrient],Table1[Flow],C$5,Table1[Date],$A136),NA())</f>
        <v>142243.01999999999</v>
      </c>
      <c r="D136" s="16">
        <f t="shared" si="2"/>
        <v>-6244.7600000000093</v>
      </c>
    </row>
    <row r="137" spans="1:4">
      <c r="A137" s="69">
        <v>44166</v>
      </c>
      <c r="B137" s="18">
        <f>IFERROR(SUMIFS(Table1[Nutrient],Table1[Flow],B$5,Table1[Date],$A137),NA())</f>
        <v>50197.22</v>
      </c>
      <c r="C137" s="18">
        <f>IFERROR(SUMIFS(Table1[Nutrient],Table1[Flow],C$5,Table1[Date],$A137),NA())</f>
        <v>172854.62000000002</v>
      </c>
      <c r="D137" s="16">
        <f t="shared" si="2"/>
        <v>-122657.40000000002</v>
      </c>
    </row>
    <row r="138" spans="1:4">
      <c r="A138" s="69">
        <v>44197</v>
      </c>
      <c r="B138" s="18">
        <f>IFERROR(SUMIFS(Table1[Nutrient],Table1[Flow],B$5,Table1[Date],$A138),NA())</f>
        <v>131908.76</v>
      </c>
      <c r="C138" s="18">
        <f>IFERROR(SUMIFS(Table1[Nutrient],Table1[Flow],C$5,Table1[Date],$A138),NA())</f>
        <v>182031.18000000002</v>
      </c>
      <c r="D138" s="16">
        <f t="shared" si="2"/>
        <v>-50122.420000000013</v>
      </c>
    </row>
    <row r="139" spans="1:4">
      <c r="A139" s="69">
        <v>44228</v>
      </c>
      <c r="B139" s="18">
        <f>IFERROR(SUMIFS(Table1[Nutrient],Table1[Flow],B$5,Table1[Date],$A139),NA())</f>
        <v>91457.5</v>
      </c>
      <c r="C139" s="18">
        <f>IFERROR(SUMIFS(Table1[Nutrient],Table1[Flow],C$5,Table1[Date],$A139),NA())</f>
        <v>169165.18</v>
      </c>
      <c r="D139" s="16">
        <f t="shared" si="2"/>
        <v>-77707.679999999993</v>
      </c>
    </row>
    <row r="140" spans="1:4">
      <c r="A140" s="69">
        <v>44256</v>
      </c>
      <c r="B140" s="18">
        <f>IFERROR(SUMIFS(Table1[Nutrient],Table1[Flow],B$5,Table1[Date],$A140),NA())</f>
        <v>297541.62</v>
      </c>
      <c r="C140" s="18">
        <f>IFERROR(SUMIFS(Table1[Nutrient],Table1[Flow],C$5,Table1[Date],$A140),NA())</f>
        <v>182142.69999999998</v>
      </c>
      <c r="D140" s="16">
        <f t="shared" si="2"/>
        <v>115398.92000000001</v>
      </c>
    </row>
    <row r="141" spans="1:4">
      <c r="A141" s="69">
        <v>44287</v>
      </c>
      <c r="B141" s="18">
        <f>IFERROR(SUMIFS(Table1[Nutrient],Table1[Flow],B$5,Table1[Date],$A141),NA())</f>
        <v>153894.43999999994</v>
      </c>
      <c r="C141" s="18">
        <f>IFERROR(SUMIFS(Table1[Nutrient],Table1[Flow],C$5,Table1[Date],$A141),NA())</f>
        <v>234506.84000000003</v>
      </c>
      <c r="D141" s="16">
        <f t="shared" si="2"/>
        <v>-80612.400000000081</v>
      </c>
    </row>
    <row r="142" spans="1:4">
      <c r="A142" s="69">
        <v>44317</v>
      </c>
      <c r="B142" s="18">
        <f>IFERROR(SUMIFS(Table1[Nutrient],Table1[Flow],B$5,Table1[Date],$A142),NA())</f>
        <v>94842.780000000013</v>
      </c>
      <c r="C142" s="18">
        <f>IFERROR(SUMIFS(Table1[Nutrient],Table1[Flow],C$5,Table1[Date],$A142),NA())</f>
        <v>198647.42000000004</v>
      </c>
      <c r="D142" s="16">
        <f t="shared" si="2"/>
        <v>-103804.64000000003</v>
      </c>
    </row>
    <row r="143" spans="1:4">
      <c r="A143" s="69">
        <v>44348</v>
      </c>
      <c r="B143" s="18">
        <f>IFERROR(SUMIFS(Table1[Nutrient],Table1[Flow],B$5,Table1[Date],$A143),NA())</f>
        <v>100712.66</v>
      </c>
      <c r="C143" s="18">
        <f>IFERROR(SUMIFS(Table1[Nutrient],Table1[Flow],C$5,Table1[Date],$A143),NA())</f>
        <v>148567.76</v>
      </c>
      <c r="D143" s="16">
        <f t="shared" si="2"/>
        <v>-47855.100000000006</v>
      </c>
    </row>
    <row r="144" spans="1:4">
      <c r="A144" s="69">
        <v>44378</v>
      </c>
      <c r="B144" s="18">
        <f>IFERROR(SUMIFS(Table1[Nutrient],Table1[Flow],B$5,Table1[Date],$A144),NA())</f>
        <v>175522.96</v>
      </c>
      <c r="C144" s="18">
        <f>IFERROR(SUMIFS(Table1[Nutrient],Table1[Flow],C$5,Table1[Date],$A144),NA())</f>
        <v>194567.22000000003</v>
      </c>
      <c r="D144" s="16">
        <f t="shared" si="2"/>
        <v>-19044.260000000038</v>
      </c>
    </row>
    <row r="145" spans="1:4">
      <c r="A145" s="69">
        <v>44409</v>
      </c>
      <c r="B145" s="18">
        <f>IFERROR(SUMIFS(Table1[Nutrient],Table1[Flow],B$5,Table1[Date],$A145),NA())</f>
        <v>183774.12</v>
      </c>
      <c r="C145" s="18">
        <f>IFERROR(SUMIFS(Table1[Nutrient],Table1[Flow],C$5,Table1[Date],$A145),NA())</f>
        <v>161928</v>
      </c>
      <c r="D145" s="16">
        <f t="shared" si="2"/>
        <v>21846.119999999995</v>
      </c>
    </row>
    <row r="146" spans="1:4">
      <c r="A146" s="69">
        <v>44440</v>
      </c>
      <c r="B146" s="18">
        <f>IFERROR(SUMIFS(Table1[Nutrient],Table1[Flow],B$5,Table1[Date],$A146),NA())</f>
        <v>53260.639999999992</v>
      </c>
      <c r="C146" s="18">
        <f>IFERROR(SUMIFS(Table1[Nutrient],Table1[Flow],C$5,Table1[Date],$A146),NA())</f>
        <v>134687.72000000006</v>
      </c>
      <c r="D146" s="16">
        <f t="shared" si="2"/>
        <v>-81427.080000000075</v>
      </c>
    </row>
    <row r="147" spans="1:4">
      <c r="A147" s="69">
        <v>44470</v>
      </c>
      <c r="B147" s="18">
        <f>IFERROR(SUMIFS(Table1[Nutrient],Table1[Flow],B$5,Table1[Date],$A147),NA())</f>
        <v>79409.459999999992</v>
      </c>
      <c r="C147" s="18">
        <f>IFERROR(SUMIFS(Table1[Nutrient],Table1[Flow],C$5,Table1[Date],$A147),NA())</f>
        <v>143389.10000000006</v>
      </c>
      <c r="D147" s="16">
        <f t="shared" si="2"/>
        <v>-63979.640000000072</v>
      </c>
    </row>
    <row r="148" spans="1:4">
      <c r="A148" s="69">
        <v>44501</v>
      </c>
      <c r="B148" s="18">
        <f>IFERROR(SUMIFS(Table1[Nutrient],Table1[Flow],B$5,Table1[Date],$A148),NA())</f>
        <v>151252.94000000003</v>
      </c>
      <c r="C148" s="18">
        <f>IFERROR(SUMIFS(Table1[Nutrient],Table1[Flow],C$5,Table1[Date],$A148),NA())</f>
        <v>152597.50000000003</v>
      </c>
      <c r="D148" s="16">
        <f t="shared" si="2"/>
        <v>-1344.5599999999977</v>
      </c>
    </row>
    <row r="149" spans="1:4">
      <c r="A149" s="69">
        <v>44531</v>
      </c>
      <c r="B149" s="18">
        <f>IFERROR(SUMIFS(Table1[Nutrient],Table1[Flow],B$5,Table1[Date],$A149),NA())</f>
        <v>79728.72</v>
      </c>
      <c r="C149" s="18">
        <f>IFERROR(SUMIFS(Table1[Nutrient],Table1[Flow],C$5,Table1[Date],$A149),NA())</f>
        <v>137896.30000000002</v>
      </c>
      <c r="D149" s="16">
        <f t="shared" si="2"/>
        <v>-58167.580000000016</v>
      </c>
    </row>
    <row r="150" spans="1:4">
      <c r="A150" s="69">
        <v>44562</v>
      </c>
      <c r="B150" s="18">
        <f>IFERROR(SUMIFS(Table1[Nutrient],Table1[Flow],B$5,Table1[Date],$A150),NA())</f>
        <v>84279.720000000016</v>
      </c>
      <c r="C150" s="18">
        <f>IFERROR(SUMIFS(Table1[Nutrient],Table1[Flow],C$5,Table1[Date],$A150),NA())</f>
        <v>178566.6</v>
      </c>
      <c r="D150" s="16">
        <f t="shared" si="2"/>
        <v>-94286.87999999999</v>
      </c>
    </row>
    <row r="151" spans="1:4">
      <c r="A151" s="69">
        <v>44593</v>
      </c>
      <c r="B151" s="18">
        <f>IFERROR(SUMIFS(Table1[Nutrient],Table1[Flow],B$5,Table1[Date],$A151),NA())</f>
        <v>64146.139999999992</v>
      </c>
      <c r="C151" s="18">
        <f>IFERROR(SUMIFS(Table1[Nutrient],Table1[Flow],C$5,Table1[Date],$A151),NA())</f>
        <v>157917.34000000005</v>
      </c>
      <c r="D151" s="16">
        <f t="shared" si="2"/>
        <v>-93771.20000000007</v>
      </c>
    </row>
    <row r="152" spans="1:4">
      <c r="A152" s="69">
        <v>44621</v>
      </c>
      <c r="B152" s="18">
        <f>IFERROR(SUMIFS(Table1[Nutrient],Table1[Flow],B$5,Table1[Date],$A152),NA())</f>
        <v>65056.22</v>
      </c>
      <c r="C152" s="18">
        <f>IFERROR(SUMIFS(Table1[Nutrient],Table1[Flow],C$5,Table1[Date],$A152),NA())</f>
        <v>252998.5</v>
      </c>
      <c r="D152" s="16">
        <f t="shared" si="2"/>
        <v>-187942.28</v>
      </c>
    </row>
    <row r="153" spans="1:4">
      <c r="A153" s="69">
        <v>44652</v>
      </c>
      <c r="B153" s="18">
        <f>IFERROR(SUMIFS(Table1[Nutrient],Table1[Flow],B$5,Table1[Date],$A153),NA())</f>
        <v>64968.160000000003</v>
      </c>
      <c r="C153" s="18">
        <f>IFERROR(SUMIFS(Table1[Nutrient],Table1[Flow],C$5,Table1[Date],$A153),NA())</f>
        <v>197632.34000000003</v>
      </c>
      <c r="D153" s="16">
        <f t="shared" si="2"/>
        <v>-132664.18000000002</v>
      </c>
    </row>
    <row r="154" spans="1:4">
      <c r="A154" s="69">
        <v>44682</v>
      </c>
      <c r="B154" s="18">
        <f>IFERROR(SUMIFS(Table1[Nutrient],Table1[Flow],B$5,Table1[Date],$A154),NA())</f>
        <v>23901.199999999997</v>
      </c>
      <c r="C154" s="18">
        <f>IFERROR(SUMIFS(Table1[Nutrient],Table1[Flow],C$5,Table1[Date],$A154),NA())</f>
        <v>183087.58000000002</v>
      </c>
      <c r="D154" s="16">
        <f t="shared" si="2"/>
        <v>-159186.38</v>
      </c>
    </row>
    <row r="155" spans="1:4">
      <c r="A155" s="69">
        <v>44713</v>
      </c>
      <c r="B155" s="18">
        <f>IFERROR(SUMIFS(Table1[Nutrient],Table1[Flow],B$5,Table1[Date],$A155),NA())</f>
        <v>47913.1</v>
      </c>
      <c r="C155" s="18">
        <f>IFERROR(SUMIFS(Table1[Nutrient],Table1[Flow],C$5,Table1[Date],$A155),NA())</f>
        <v>249868.34000000003</v>
      </c>
      <c r="D155" s="16">
        <f t="shared" si="2"/>
        <v>-201955.24000000002</v>
      </c>
    </row>
    <row r="156" spans="1:4">
      <c r="A156" s="69">
        <v>44743</v>
      </c>
      <c r="B156" s="18">
        <f>IFERROR(SUMIFS(Table1[Nutrient],Table1[Flow],B$5,Table1[Date],$A156),NA())</f>
        <v>65161.900000000009</v>
      </c>
      <c r="C156" s="18">
        <f>IFERROR(SUMIFS(Table1[Nutrient],Table1[Flow],C$5,Table1[Date],$A156),NA())</f>
        <v>121850.66000000002</v>
      </c>
      <c r="D156" s="16">
        <f t="shared" si="2"/>
        <v>-56688.760000000009</v>
      </c>
    </row>
    <row r="157" spans="1:4">
      <c r="A157" s="69">
        <v>44774</v>
      </c>
      <c r="B157" s="18">
        <f>IFERROR(SUMIFS(Table1[Nutrient],Table1[Flow],B$5,Table1[Date],$A157),NA())</f>
        <v>49870.479999999989</v>
      </c>
      <c r="C157" s="18">
        <f>IFERROR(SUMIFS(Table1[Nutrient],Table1[Flow],C$5,Table1[Date],$A157),NA())</f>
        <v>216529.41999999993</v>
      </c>
      <c r="D157" s="16">
        <f t="shared" si="2"/>
        <v>-166658.93999999994</v>
      </c>
    </row>
    <row r="158" spans="1:4">
      <c r="A158" s="69">
        <v>44805</v>
      </c>
      <c r="B158" s="18">
        <f>IFERROR(SUMIFS(Table1[Nutrient],Table1[Flow],B$5,Table1[Date],$A158),NA())</f>
        <v>122069.75999999998</v>
      </c>
      <c r="C158" s="18">
        <f>IFERROR(SUMIFS(Table1[Nutrient],Table1[Flow],C$5,Table1[Date],$A158),NA())</f>
        <v>192750.32</v>
      </c>
      <c r="D158" s="16">
        <f t="shared" si="2"/>
        <v>-70680.560000000027</v>
      </c>
    </row>
    <row r="159" spans="1:4">
      <c r="A159" s="69">
        <v>44835</v>
      </c>
      <c r="B159" s="18">
        <f>IFERROR(SUMIFS(Table1[Nutrient],Table1[Flow],B$5,Table1[Date],$A159),NA())</f>
        <v>141527.26</v>
      </c>
      <c r="C159" s="18">
        <f>IFERROR(SUMIFS(Table1[Nutrient],Table1[Flow],C$5,Table1[Date],$A159),NA())</f>
        <v>114022.14000000001</v>
      </c>
      <c r="D159" s="16">
        <f t="shared" si="2"/>
        <v>27505.119999999995</v>
      </c>
    </row>
    <row r="160" spans="1:4">
      <c r="A160" s="69">
        <v>44866</v>
      </c>
      <c r="B160" s="18">
        <f>IFERROR(SUMIFS(Table1[Nutrient],Table1[Flow],B$5,Table1[Date],$A160),NA())</f>
        <v>90383.26</v>
      </c>
      <c r="C160" s="18">
        <f>IFERROR(SUMIFS(Table1[Nutrient],Table1[Flow],C$5,Table1[Date],$A160),NA())</f>
        <v>124320.62000000001</v>
      </c>
      <c r="D160" s="16">
        <f t="shared" si="2"/>
        <v>-33937.360000000015</v>
      </c>
    </row>
    <row r="161" spans="1:4">
      <c r="A161" s="69">
        <v>44896</v>
      </c>
      <c r="B161" s="18">
        <f>IFERROR(SUMIFS(Table1[Nutrient],Table1[Flow],B$5,Table1[Date],$A161),NA())</f>
        <v>39605.740000000005</v>
      </c>
      <c r="C161" s="18">
        <f>IFERROR(SUMIFS(Table1[Nutrient],Table1[Flow],C$5,Table1[Date],$A161),NA())</f>
        <v>177200.5</v>
      </c>
      <c r="D161" s="16">
        <f t="shared" si="2"/>
        <v>-137594.76</v>
      </c>
    </row>
    <row r="162" spans="1:4">
      <c r="A162" s="69">
        <v>44927</v>
      </c>
      <c r="B162" s="18">
        <f>IFERROR(SUMIFS(Table1[Nutrient],Table1[Flow],B$5,Table1[Date],$A162),NA())</f>
        <v>104912.32000000002</v>
      </c>
      <c r="C162" s="18">
        <f>IFERROR(SUMIFS(Table1[Nutrient],Table1[Flow],C$5,Table1[Date],$A162),NA())</f>
        <v>161978.76</v>
      </c>
      <c r="D162" s="16">
        <f t="shared" si="2"/>
        <v>-57066.439999999988</v>
      </c>
    </row>
    <row r="163" spans="1:4">
      <c r="A163" s="69">
        <v>44958</v>
      </c>
      <c r="B163" s="18">
        <f>IFERROR(SUMIFS(Table1[Nutrient],Table1[Flow],B$5,Table1[Date],$A163),NA())</f>
        <v>64861.960000000006</v>
      </c>
      <c r="C163" s="18">
        <f>IFERROR(SUMIFS(Table1[Nutrient],Table1[Flow],C$5,Table1[Date],$A163),NA())</f>
        <v>142923.34</v>
      </c>
      <c r="D163" s="16">
        <f t="shared" si="2"/>
        <v>-78061.37999999999</v>
      </c>
    </row>
    <row r="164" spans="1:4">
      <c r="A164" s="69">
        <v>44986</v>
      </c>
      <c r="B164" s="18">
        <f>IFERROR(SUMIFS(Table1[Nutrient],Table1[Flow],B$5,Table1[Date],$A164),NA())</f>
        <v>161946.98000000001</v>
      </c>
      <c r="C164" s="18">
        <f>IFERROR(SUMIFS(Table1[Nutrient],Table1[Flow],C$5,Table1[Date],$A164),NA())</f>
        <v>196665.60000000001</v>
      </c>
      <c r="D164" s="16">
        <f t="shared" si="2"/>
        <v>-34718.619999999995</v>
      </c>
    </row>
    <row r="165" spans="1:4">
      <c r="A165" s="69">
        <v>45017</v>
      </c>
      <c r="B165" s="18">
        <f>IFERROR(SUMIFS(Table1[Nutrient],Table1[Flow],B$5,Table1[Date],$A165),NA())</f>
        <v>32401.180000000004</v>
      </c>
      <c r="C165" s="18">
        <f>IFERROR(SUMIFS(Table1[Nutrient],Table1[Flow],C$5,Table1[Date],$A165),NA())</f>
        <v>172756.04</v>
      </c>
      <c r="D165" s="16">
        <f t="shared" si="2"/>
        <v>-140354.86000000002</v>
      </c>
    </row>
    <row r="166" spans="1:4">
      <c r="A166" s="69">
        <v>45047</v>
      </c>
      <c r="B166" s="18">
        <f>IFERROR(SUMIFS(Table1[Nutrient],Table1[Flow],B$5,Table1[Date],$A166),NA())</f>
        <v>93389.42</v>
      </c>
      <c r="C166" s="18">
        <f>IFERROR(SUMIFS(Table1[Nutrient],Table1[Flow],C$5,Table1[Date],$A166),NA())</f>
        <v>212284.57999999996</v>
      </c>
      <c r="D166" s="16">
        <f t="shared" si="2"/>
        <v>-118895.15999999996</v>
      </c>
    </row>
    <row r="167" spans="1:4">
      <c r="A167" s="69">
        <v>45078</v>
      </c>
      <c r="B167" s="18">
        <f>IFERROR(SUMIFS(Table1[Nutrient],Table1[Flow],B$5,Table1[Date],$A167),NA())</f>
        <v>157167.22</v>
      </c>
      <c r="C167" s="18">
        <f>IFERROR(SUMIFS(Table1[Nutrient],Table1[Flow],C$5,Table1[Date],$A167),NA())</f>
        <v>162013.10000000003</v>
      </c>
      <c r="D167" s="16">
        <f t="shared" si="2"/>
        <v>-4845.8800000000338</v>
      </c>
    </row>
    <row r="168" spans="1:4">
      <c r="A168" s="69">
        <v>45108</v>
      </c>
      <c r="B168" s="18">
        <f>IFERROR(SUMIFS(Table1[Nutrient],Table1[Flow],B$5,Table1[Date],$A168),NA())</f>
        <v>143891.19999999998</v>
      </c>
      <c r="C168" s="18">
        <f>IFERROR(SUMIFS(Table1[Nutrient],Table1[Flow],C$5,Table1[Date],$A168),NA())</f>
        <v>63203.48</v>
      </c>
      <c r="D168" s="16">
        <f t="shared" si="2"/>
        <v>80687.719999999972</v>
      </c>
    </row>
    <row r="169" spans="1:4">
      <c r="A169" s="69">
        <v>45139</v>
      </c>
      <c r="B169" s="18">
        <f>IFERROR(SUMIFS(Table1[Nutrient],Table1[Flow],B$5,Table1[Date],$A169),NA())</f>
        <v>95676.7</v>
      </c>
      <c r="C169" s="18">
        <f>IFERROR(SUMIFS(Table1[Nutrient],Table1[Flow],C$5,Table1[Date],$A169),NA())</f>
        <v>121511.76000000001</v>
      </c>
      <c r="D169" s="16">
        <f t="shared" si="2"/>
        <v>-25835.060000000012</v>
      </c>
    </row>
    <row r="170" spans="1:4">
      <c r="A170" s="69">
        <v>45170</v>
      </c>
      <c r="B170" s="18">
        <f>IFERROR(SUMIFS(Table1[Nutrient],Table1[Flow],B$5,Table1[Date],$A170),NA())</f>
        <v>194305.93999999994</v>
      </c>
      <c r="C170" s="18">
        <f>IFERROR(SUMIFS(Table1[Nutrient],Table1[Flow],C$5,Table1[Date],$A170),NA())</f>
        <v>149001.43999999997</v>
      </c>
      <c r="D170" s="16">
        <f t="shared" si="2"/>
        <v>45304.499999999971</v>
      </c>
    </row>
    <row r="171" spans="1:4">
      <c r="A171" s="69">
        <v>45200</v>
      </c>
      <c r="B171" s="18">
        <f>IFERROR(SUMIFS(Table1[Nutrient],Table1[Flow],B$5,Table1[Date],$A171),NA())</f>
        <v>235075.84000000003</v>
      </c>
      <c r="C171" s="18">
        <f>IFERROR(SUMIFS(Table1[Nutrient],Table1[Flow],C$5,Table1[Date],$A171),NA())</f>
        <v>106376.56000000001</v>
      </c>
      <c r="D171" s="16">
        <f t="shared" si="2"/>
        <v>128699.28000000001</v>
      </c>
    </row>
    <row r="172" spans="1:4">
      <c r="A172" s="69">
        <v>45231</v>
      </c>
      <c r="B172" s="18">
        <f>IFERROR(SUMIFS(Table1[Nutrient],Table1[Flow],B$5,Table1[Date],$A172),NA())</f>
        <v>33010.680000000008</v>
      </c>
      <c r="C172" s="18">
        <f>IFERROR(SUMIFS(Table1[Nutrient],Table1[Flow],C$5,Table1[Date],$A172),NA())</f>
        <v>159109.6</v>
      </c>
      <c r="D172" s="16">
        <f t="shared" si="2"/>
        <v>-126098.92</v>
      </c>
    </row>
    <row r="173" spans="1:4">
      <c r="A173" s="69">
        <v>45261</v>
      </c>
      <c r="B173" s="18">
        <f>IFERROR(SUMIFS(Table1[Nutrient],Table1[Flow],B$5,Table1[Date],$A173),NA())</f>
        <v>32648.700000000004</v>
      </c>
      <c r="C173" s="18">
        <f>IFERROR(SUMIFS(Table1[Nutrient],Table1[Flow],C$5,Table1[Date],$A173),NA())</f>
        <v>189131.96000000002</v>
      </c>
      <c r="D173" s="16">
        <f t="shared" si="2"/>
        <v>-156483.26</v>
      </c>
    </row>
    <row r="174" spans="1:4">
      <c r="A174" s="69">
        <v>45292</v>
      </c>
      <c r="B174" s="18">
        <f>IFERROR(SUMIFS(Table1[Nutrient],Table1[Flow],B$5,Table1[Date],$A174),NA())</f>
        <v>162854.88</v>
      </c>
      <c r="C174" s="18">
        <f>IFERROR(SUMIFS(Table1[Nutrient],Table1[Flow],C$5,Table1[Date],$A174),NA())</f>
        <v>86716.840000000011</v>
      </c>
      <c r="D174" s="16">
        <f t="shared" si="2"/>
        <v>76138.039999999994</v>
      </c>
    </row>
    <row r="175" spans="1:4">
      <c r="A175" s="69">
        <v>45323</v>
      </c>
      <c r="B175" s="18">
        <f>IFERROR(SUMIFS(Table1[Nutrient],Table1[Flow],B$5,Table1[Date],$A175),NA())</f>
        <v>181808.74000000002</v>
      </c>
      <c r="C175" s="18">
        <f>IFERROR(SUMIFS(Table1[Nutrient],Table1[Flow],C$5,Table1[Date],$A175),NA())</f>
        <v>159944.08000000002</v>
      </c>
      <c r="D175" s="16">
        <f t="shared" si="2"/>
        <v>21864.660000000003</v>
      </c>
    </row>
    <row r="176" spans="1:4">
      <c r="A176" s="69">
        <v>45352</v>
      </c>
      <c r="B176" s="18">
        <f>IFERROR(SUMIFS(Table1[Nutrient],Table1[Flow],B$5,Table1[Date],$A176),NA())</f>
        <v>193741.99999999997</v>
      </c>
      <c r="C176" s="18">
        <f>IFERROR(SUMIFS(Table1[Nutrient],Table1[Flow],C$5,Table1[Date],$A176),NA())</f>
        <v>168065.63999999998</v>
      </c>
      <c r="D176" s="6">
        <f t="shared" si="2"/>
        <v>25676.359999999986</v>
      </c>
    </row>
    <row r="177" spans="1:4">
      <c r="A177" s="69">
        <v>45383</v>
      </c>
      <c r="B177" s="18">
        <f>IFERROR(SUMIFS(Table1[Nutrient],Table1[Flow],B$5,Table1[Date],$A177),NA())</f>
        <v>112770.8</v>
      </c>
      <c r="C177" s="18">
        <f>IFERROR(SUMIFS(Table1[Nutrient],Table1[Flow],C$5,Table1[Date],$A177),NA())</f>
        <v>143111.46000000002</v>
      </c>
      <c r="D177" s="6">
        <f t="shared" si="2"/>
        <v>-30340.660000000018</v>
      </c>
    </row>
    <row r="178" spans="1:4">
      <c r="A178" s="69">
        <v>45413</v>
      </c>
      <c r="B178" s="18">
        <f>IFERROR(SUMIFS(Table1[Nutrient],Table1[Flow],B$5,Table1[Date],$A178),NA())</f>
        <v>11076.820000000002</v>
      </c>
      <c r="C178" s="18">
        <f>IFERROR(SUMIFS(Table1[Nutrient],Table1[Flow],C$5,Table1[Date],$A178),NA())</f>
        <v>191519.2</v>
      </c>
      <c r="D178" s="6">
        <f t="shared" si="2"/>
        <v>-180442.38</v>
      </c>
    </row>
    <row r="179" spans="1:4">
      <c r="A179" s="69">
        <v>45444</v>
      </c>
      <c r="B179" s="18">
        <f>IFERROR(SUMIFS(Table1[Nutrient],Table1[Flow],B$5,Table1[Date],$A179),NA())</f>
        <v>142845.51999999999</v>
      </c>
      <c r="C179" s="18">
        <f>IFERROR(SUMIFS(Table1[Nutrient],Table1[Flow],C$5,Table1[Date],$A179),NA())</f>
        <v>87824.12</v>
      </c>
      <c r="D179" s="6">
        <f t="shared" si="2"/>
        <v>55021.399999999994</v>
      </c>
    </row>
    <row r="180" spans="1:4">
      <c r="A180" s="69">
        <v>45474</v>
      </c>
      <c r="B180" s="18">
        <f>IFERROR(SUMIFS(Table1[Nutrient],Table1[Flow],B$5,Table1[Date],$A180),NA())</f>
        <v>77769.01999999999</v>
      </c>
      <c r="C180" s="18">
        <f>IFERROR(SUMIFS(Table1[Nutrient],Table1[Flow],C$5,Table1[Date],$A180),NA())</f>
        <v>124430.12</v>
      </c>
      <c r="D180" s="6">
        <f t="shared" si="2"/>
        <v>-46661.100000000006</v>
      </c>
    </row>
    <row r="181" spans="1:4">
      <c r="A181" s="69">
        <v>45505</v>
      </c>
      <c r="B181" s="18">
        <f>IFERROR(SUMIFS(Table1[Nutrient],Table1[Flow],B$5,Table1[Date],$A181),NA())</f>
        <v>164956.74000000002</v>
      </c>
      <c r="C181" s="18">
        <f>IFERROR(SUMIFS(Table1[Nutrient],Table1[Flow],C$5,Table1[Date],$A181),NA())</f>
        <v>162814.46000000002</v>
      </c>
      <c r="D181" s="6">
        <f t="shared" si="2"/>
        <v>2142.2799999999988</v>
      </c>
    </row>
    <row r="182" spans="1:4">
      <c r="A182" s="69">
        <v>45536</v>
      </c>
      <c r="B182" s="18">
        <f>IFERROR(SUMIFS(Table1[Nutrient],Table1[Flow],B$5,Table1[Date],$A182),NA())</f>
        <v>148114.88</v>
      </c>
      <c r="C182" s="18">
        <f>IFERROR(SUMIFS(Table1[Nutrient],Table1[Flow],C$5,Table1[Date],$A182),NA())</f>
        <v>114119.52</v>
      </c>
      <c r="D182" s="6">
        <f t="shared" si="2"/>
        <v>33995.360000000001</v>
      </c>
    </row>
    <row r="183" spans="1:4">
      <c r="A183" s="69">
        <v>45566</v>
      </c>
      <c r="B183" s="18">
        <f>IFERROR(SUMIFS(Table1[Nutrient],Table1[Flow],B$5,Table1[Date],$A183),NA())</f>
        <v>145352.28</v>
      </c>
      <c r="C183" s="18">
        <f>IFERROR(SUMIFS(Table1[Nutrient],Table1[Flow],C$5,Table1[Date],$A183),NA())</f>
        <v>115106.14</v>
      </c>
      <c r="D183" s="6">
        <f t="shared" si="2"/>
        <v>30246.14</v>
      </c>
    </row>
    <row r="184" spans="1:4">
      <c r="A184" s="69">
        <v>45597</v>
      </c>
      <c r="B184" s="18">
        <f>IFERROR(SUMIFS(Table1[Nutrient],Table1[Flow],B$5,Table1[Date],$A184),NA())</f>
        <v>41618.92</v>
      </c>
      <c r="C184" s="18">
        <f>IFERROR(SUMIFS(Table1[Nutrient],Table1[Flow],C$5,Table1[Date],$A184),NA())</f>
        <v>160471.57999999999</v>
      </c>
      <c r="D184" s="6">
        <f t="shared" si="2"/>
        <v>-118852.65999999999</v>
      </c>
    </row>
    <row r="185" spans="1:4">
      <c r="A185" s="69">
        <v>45627</v>
      </c>
      <c r="B185" s="18">
        <f>IFERROR(SUMIFS(Table1[Nutrient],Table1[Flow],B$5,Table1[Date],$A185),NA())</f>
        <v>105818.50000000001</v>
      </c>
      <c r="C185" s="18">
        <f>IFERROR(SUMIFS(Table1[Nutrient],Table1[Flow],C$5,Table1[Date],$A185),NA())</f>
        <v>188386.22000000003</v>
      </c>
      <c r="D185" s="6">
        <f t="shared" si="2"/>
        <v>-82567.720000000016</v>
      </c>
    </row>
    <row r="186" spans="1:4">
      <c r="A186" s="69">
        <v>45658</v>
      </c>
      <c r="B186" s="18">
        <f>IFERROR(SUMIFS(Table1[Nutrient],Table1[Flow],B$5,Table1[Date],$A186),NA())</f>
        <v>168526.53999999998</v>
      </c>
      <c r="C186" s="18">
        <f>IFERROR(SUMIFS(Table1[Nutrient],Table1[Flow],C$5,Table1[Date],$A186),NA())</f>
        <v>100948.3</v>
      </c>
      <c r="D186" s="6">
        <f t="shared" si="2"/>
        <v>67578.239999999976</v>
      </c>
    </row>
    <row r="187" spans="1:4">
      <c r="A187" s="69">
        <v>45689</v>
      </c>
      <c r="B187" s="18">
        <f>IFERROR(SUMIFS(Table1[Nutrient],Table1[Flow],B$5,Table1[Date],$A187),NA())</f>
        <v>195686.91999999998</v>
      </c>
      <c r="C187" s="18">
        <f>IFERROR(SUMIFS(Table1[Nutrient],Table1[Flow],C$5,Table1[Date],$A187),NA())</f>
        <v>112622.40000000002</v>
      </c>
      <c r="D187" s="6">
        <f t="shared" si="2"/>
        <v>83064.51999999996</v>
      </c>
    </row>
    <row r="188" spans="1:4">
      <c r="A188" s="69">
        <v>45717</v>
      </c>
      <c r="B188" s="18">
        <f>IFERROR(SUMIFS(Table1[Nutrient],Table1[Flow],B$5,Table1[Date],$A188),NA())</f>
        <v>92419.56</v>
      </c>
      <c r="C188" s="18">
        <f>IFERROR(SUMIFS(Table1[Nutrient],Table1[Flow],C$5,Table1[Date],$A188),NA())</f>
        <v>182300.98</v>
      </c>
      <c r="D188" s="6">
        <f t="shared" si="2"/>
        <v>-89881.420000000013</v>
      </c>
    </row>
    <row r="189" spans="1:4">
      <c r="B189" s="18">
        <f>IFERROR(SUMIFS(Table1[Nutrient],Table1[Flow],B$5,Table1[Date],$A189),NA())</f>
        <v>0</v>
      </c>
      <c r="C189" s="18">
        <f>IFERROR(SUMIFS(Table1[Nutrient],Table1[Flow],C$5,Table1[Date],$A189),NA())</f>
        <v>0</v>
      </c>
      <c r="D189" s="6" t="str">
        <f t="shared" si="2"/>
        <v>-</v>
      </c>
    </row>
    <row r="190" spans="1:4">
      <c r="B190" s="18">
        <f>IFERROR(SUMIFS(Table1[Nutrient],Table1[Flow],B$5,Table1[Date],$A190),NA())</f>
        <v>0</v>
      </c>
      <c r="C190" s="18">
        <f>IFERROR(SUMIFS(Table1[Nutrient],Table1[Flow],C$5,Table1[Date],$A190),NA())</f>
        <v>0</v>
      </c>
      <c r="D190" s="6" t="str">
        <f t="shared" si="2"/>
        <v>-</v>
      </c>
    </row>
    <row r="191" spans="1:4">
      <c r="B191" s="18">
        <f>IFERROR(SUMIFS(Table1[Nutrient],Table1[Flow],B$5,Table1[Date],$A191),NA())</f>
        <v>0</v>
      </c>
      <c r="C191" s="18">
        <f>IFERROR(SUMIFS(Table1[Nutrient],Table1[Flow],C$5,Table1[Date],$A191),NA())</f>
        <v>0</v>
      </c>
      <c r="D191" s="6" t="str">
        <f t="shared" si="2"/>
        <v>-</v>
      </c>
    </row>
    <row r="192" spans="1:4">
      <c r="B192" s="18">
        <f>IFERROR(SUMIFS(Table1[Nutrient],Table1[Flow],B$5,Table1[Date],$A192),NA())</f>
        <v>0</v>
      </c>
      <c r="C192" s="18">
        <f>IFERROR(SUMIFS(Table1[Nutrient],Table1[Flow],C$5,Table1[Date],$A192),NA())</f>
        <v>0</v>
      </c>
      <c r="D192" s="6" t="str">
        <f t="shared" si="2"/>
        <v>-</v>
      </c>
    </row>
    <row r="193" spans="2:4">
      <c r="B193" s="18">
        <f>IFERROR(SUMIFS(Table1[Nutrient],Table1[Flow],B$5,Table1[Date],$A193),NA())</f>
        <v>0</v>
      </c>
      <c r="C193" s="18">
        <f>IFERROR(SUMIFS(Table1[Nutrient],Table1[Flow],C$5,Table1[Date],$A193),NA())</f>
        <v>0</v>
      </c>
      <c r="D193" s="6" t="str">
        <f t="shared" si="2"/>
        <v>-</v>
      </c>
    </row>
    <row r="194" spans="2:4">
      <c r="B194" s="18">
        <f>IFERROR(SUMIFS(Table1[Nutrient],Table1[Flow],B$5,Table1[Date],$A194),NA())</f>
        <v>0</v>
      </c>
      <c r="C194" s="18">
        <f>IFERROR(SUMIFS(Table1[Nutrient],Table1[Flow],C$5,Table1[Date],$A194),NA())</f>
        <v>0</v>
      </c>
      <c r="D194" s="6" t="str">
        <f t="shared" si="2"/>
        <v>-</v>
      </c>
    </row>
    <row r="195" spans="2:4">
      <c r="B195" s="18">
        <f>IFERROR(SUMIFS(Table1[Nutrient],Table1[Flow],B$5,Table1[Date],$A195),NA())</f>
        <v>0</v>
      </c>
      <c r="C195" s="18">
        <f>IFERROR(SUMIFS(Table1[Nutrient],Table1[Flow],C$5,Table1[Date],$A195),NA())</f>
        <v>0</v>
      </c>
      <c r="D195" s="6" t="str">
        <f t="shared" si="2"/>
        <v>-</v>
      </c>
    </row>
    <row r="196" spans="2:4">
      <c r="B196" s="18">
        <f>IFERROR(SUMIFS(Table1[Nutrient],Table1[Flow],B$5,Table1[Date],$A196),NA())</f>
        <v>0</v>
      </c>
      <c r="C196" s="18">
        <f>IFERROR(SUMIFS(Table1[Nutrient],Table1[Flow],C$5,Table1[Date],$A196),NA())</f>
        <v>0</v>
      </c>
      <c r="D196" s="6" t="str">
        <f t="shared" si="2"/>
        <v>-</v>
      </c>
    </row>
    <row r="197" spans="2:4">
      <c r="B197" s="18">
        <f>IFERROR(SUMIFS(Table1[Nutrient],Table1[Flow],B$5,Table1[Date],$A197),NA())</f>
        <v>0</v>
      </c>
      <c r="C197" s="18">
        <f>IFERROR(SUMIFS(Table1[Nutrient],Table1[Flow],C$5,Table1[Date],$A197),NA())</f>
        <v>0</v>
      </c>
      <c r="D197" s="6" t="str">
        <f t="shared" si="2"/>
        <v>-</v>
      </c>
    </row>
    <row r="198" spans="2:4">
      <c r="B198" s="18">
        <f>IFERROR(SUMIFS(Table1[Nutrient],Table1[Flow],B$5,Table1[Date],$A198),NA())</f>
        <v>0</v>
      </c>
      <c r="C198" s="18">
        <f>IFERROR(SUMIFS(Table1[Nutrient],Table1[Flow],C$5,Table1[Date],$A198),NA())</f>
        <v>0</v>
      </c>
      <c r="D198" s="6" t="str">
        <f t="shared" si="2"/>
        <v>-</v>
      </c>
    </row>
    <row r="199" spans="2:4">
      <c r="B199" s="18">
        <f>IFERROR(SUMIFS(Table1[Nutrient],Table1[Flow],B$5,Table1[Date],$A199),NA())</f>
        <v>0</v>
      </c>
      <c r="C199" s="18">
        <f>IFERROR(SUMIFS(Table1[Nutrient],Table1[Flow],C$5,Table1[Date],$A199),NA())</f>
        <v>0</v>
      </c>
      <c r="D199" s="6" t="str">
        <f t="shared" ref="D199:D262" si="3">IFERROR(IF($A199&gt;0,B199-C199,"-"),"-")</f>
        <v>-</v>
      </c>
    </row>
    <row r="200" spans="2:4">
      <c r="B200" s="18">
        <f>IFERROR(SUMIFS(Table1[Nutrient],Table1[Flow],B$5,Table1[Date],$A200),NA())</f>
        <v>0</v>
      </c>
      <c r="C200" s="18">
        <f>IFERROR(SUMIFS(Table1[Nutrient],Table1[Flow],C$5,Table1[Date],$A200),NA())</f>
        <v>0</v>
      </c>
      <c r="D200" s="6" t="str">
        <f t="shared" si="3"/>
        <v>-</v>
      </c>
    </row>
    <row r="201" spans="2:4">
      <c r="B201" s="18">
        <f>IFERROR(SUMIFS(Table1[Nutrient],Table1[Flow],B$5,Table1[Date],$A201),NA())</f>
        <v>0</v>
      </c>
      <c r="C201" s="18">
        <f>IFERROR(SUMIFS(Table1[Nutrient],Table1[Flow],C$5,Table1[Date],$A201),NA())</f>
        <v>0</v>
      </c>
      <c r="D201" s="6" t="str">
        <f t="shared" si="3"/>
        <v>-</v>
      </c>
    </row>
    <row r="202" spans="2:4">
      <c r="B202" s="18">
        <f>IFERROR(SUMIFS(Table1[Nutrient],Table1[Flow],B$5,Table1[Date],$A202),NA())</f>
        <v>0</v>
      </c>
      <c r="C202" s="18">
        <f>IFERROR(SUMIFS(Table1[Nutrient],Table1[Flow],C$5,Table1[Date],$A202),NA())</f>
        <v>0</v>
      </c>
      <c r="D202" s="6" t="str">
        <f t="shared" si="3"/>
        <v>-</v>
      </c>
    </row>
    <row r="203" spans="2:4">
      <c r="B203" s="18">
        <f>IFERROR(SUMIFS(Table1[Nutrient],Table1[Flow],B$5,Table1[Date],$A203),NA())</f>
        <v>0</v>
      </c>
      <c r="C203" s="18">
        <f>IFERROR(SUMIFS(Table1[Nutrient],Table1[Flow],C$5,Table1[Date],$A203),NA())</f>
        <v>0</v>
      </c>
      <c r="D203" s="6" t="str">
        <f t="shared" si="3"/>
        <v>-</v>
      </c>
    </row>
    <row r="204" spans="2:4">
      <c r="B204" s="18">
        <f>IFERROR(SUMIFS(Table1[Nutrient],Table1[Flow],B$5,Table1[Date],$A204),NA())</f>
        <v>0</v>
      </c>
      <c r="C204" s="18">
        <f>IFERROR(SUMIFS(Table1[Nutrient],Table1[Flow],C$5,Table1[Date],$A204),NA())</f>
        <v>0</v>
      </c>
      <c r="D204" s="6" t="str">
        <f t="shared" si="3"/>
        <v>-</v>
      </c>
    </row>
    <row r="205" spans="2:4">
      <c r="B205" s="18">
        <f>IFERROR(SUMIFS(Table1[Nutrient],Table1[Flow],B$5,Table1[Date],$A205),NA())</f>
        <v>0</v>
      </c>
      <c r="C205" s="18">
        <f>IFERROR(SUMIFS(Table1[Nutrient],Table1[Flow],C$5,Table1[Date],$A205),NA())</f>
        <v>0</v>
      </c>
      <c r="D205" s="6" t="str">
        <f t="shared" si="3"/>
        <v>-</v>
      </c>
    </row>
    <row r="206" spans="2:4">
      <c r="B206" s="18">
        <f>IFERROR(SUMIFS(Table1[Nutrient],Table1[Flow],B$5,Table1[Date],$A206),NA())</f>
        <v>0</v>
      </c>
      <c r="C206" s="18">
        <f>IFERROR(SUMIFS(Table1[Nutrient],Table1[Flow],C$5,Table1[Date],$A206),NA())</f>
        <v>0</v>
      </c>
      <c r="D206" s="6" t="str">
        <f t="shared" si="3"/>
        <v>-</v>
      </c>
    </row>
    <row r="207" spans="2:4">
      <c r="B207" s="18">
        <f>IFERROR(SUMIFS(Table1[Nutrient],Table1[Flow],B$5,Table1[Date],$A207),NA())</f>
        <v>0</v>
      </c>
      <c r="C207" s="18">
        <f>IFERROR(SUMIFS(Table1[Nutrient],Table1[Flow],C$5,Table1[Date],$A207),NA())</f>
        <v>0</v>
      </c>
      <c r="D207" s="6" t="str">
        <f t="shared" si="3"/>
        <v>-</v>
      </c>
    </row>
    <row r="208" spans="2:4">
      <c r="B208" s="18">
        <f>IFERROR(SUMIFS(Table1[Nutrient],Table1[Flow],B$5,Table1[Date],$A208),NA())</f>
        <v>0</v>
      </c>
      <c r="C208" s="18">
        <f>IFERROR(SUMIFS(Table1[Nutrient],Table1[Flow],C$5,Table1[Date],$A208),NA())</f>
        <v>0</v>
      </c>
      <c r="D208" s="6" t="str">
        <f t="shared" si="3"/>
        <v>-</v>
      </c>
    </row>
    <row r="209" spans="2:4">
      <c r="B209" s="18">
        <f>IFERROR(SUMIFS(Table1[Nutrient],Table1[Flow],B$5,Table1[Date],$A209),NA())</f>
        <v>0</v>
      </c>
      <c r="C209" s="18">
        <f>IFERROR(SUMIFS(Table1[Nutrient],Table1[Flow],C$5,Table1[Date],$A209),NA())</f>
        <v>0</v>
      </c>
      <c r="D209" s="6" t="str">
        <f t="shared" si="3"/>
        <v>-</v>
      </c>
    </row>
    <row r="210" spans="2:4">
      <c r="B210" s="18">
        <f>IFERROR(SUMIFS(Table1[Nutrient],Table1[Flow],B$5,Table1[Date],$A210),NA())</f>
        <v>0</v>
      </c>
      <c r="C210" s="18">
        <f>IFERROR(SUMIFS(Table1[Nutrient],Table1[Flow],C$5,Table1[Date],$A210),NA())</f>
        <v>0</v>
      </c>
      <c r="D210" s="6" t="str">
        <f t="shared" si="3"/>
        <v>-</v>
      </c>
    </row>
    <row r="211" spans="2:4">
      <c r="B211" s="18">
        <f>IFERROR(SUMIFS(Table1[Nutrient],Table1[Flow],B$5,Table1[Date],$A211),NA())</f>
        <v>0</v>
      </c>
      <c r="C211" s="18">
        <f>IFERROR(SUMIFS(Table1[Nutrient],Table1[Flow],C$5,Table1[Date],$A211),NA())</f>
        <v>0</v>
      </c>
      <c r="D211" s="6" t="str">
        <f t="shared" si="3"/>
        <v>-</v>
      </c>
    </row>
    <row r="212" spans="2:4">
      <c r="B212" s="18">
        <f>IFERROR(SUMIFS(Table1[Nutrient],Table1[Flow],B$5,Table1[Date],$A212),NA())</f>
        <v>0</v>
      </c>
      <c r="C212" s="18">
        <f>IFERROR(SUMIFS(Table1[Nutrient],Table1[Flow],C$5,Table1[Date],$A212),NA())</f>
        <v>0</v>
      </c>
      <c r="D212" s="6" t="str">
        <f t="shared" si="3"/>
        <v>-</v>
      </c>
    </row>
    <row r="213" spans="2:4">
      <c r="B213" s="18">
        <f>IFERROR(SUMIFS(Table1[Nutrient],Table1[Flow],B$5,Table1[Date],$A213),NA())</f>
        <v>0</v>
      </c>
      <c r="C213" s="18">
        <f>IFERROR(SUMIFS(Table1[Nutrient],Table1[Flow],C$5,Table1[Date],$A213),NA())</f>
        <v>0</v>
      </c>
      <c r="D213" s="6" t="str">
        <f t="shared" si="3"/>
        <v>-</v>
      </c>
    </row>
    <row r="214" spans="2:4">
      <c r="B214" s="18">
        <f>IFERROR(SUMIFS(Table1[Nutrient],Table1[Flow],B$5,Table1[Date],$A214),NA())</f>
        <v>0</v>
      </c>
      <c r="C214" s="18">
        <f>IFERROR(SUMIFS(Table1[Nutrient],Table1[Flow],C$5,Table1[Date],$A214),NA())</f>
        <v>0</v>
      </c>
      <c r="D214" s="6" t="str">
        <f t="shared" si="3"/>
        <v>-</v>
      </c>
    </row>
    <row r="215" spans="2:4">
      <c r="B215" s="18">
        <f>IFERROR(SUMIFS(Table1[Nutrient],Table1[Flow],B$5,Table1[Date],$A215),NA())</f>
        <v>0</v>
      </c>
      <c r="C215" s="18">
        <f>IFERROR(SUMIFS(Table1[Nutrient],Table1[Flow],C$5,Table1[Date],$A215),NA())</f>
        <v>0</v>
      </c>
      <c r="D215" s="6" t="str">
        <f t="shared" si="3"/>
        <v>-</v>
      </c>
    </row>
    <row r="216" spans="2:4">
      <c r="B216" s="18">
        <f>IFERROR(SUMIFS(Table1[Nutrient],Table1[Flow],B$5,Table1[Date],$A216),NA())</f>
        <v>0</v>
      </c>
      <c r="C216" s="18">
        <f>IFERROR(SUMIFS(Table1[Nutrient],Table1[Flow],C$5,Table1[Date],$A216),NA())</f>
        <v>0</v>
      </c>
      <c r="D216" s="6" t="str">
        <f t="shared" si="3"/>
        <v>-</v>
      </c>
    </row>
    <row r="217" spans="2:4">
      <c r="B217" s="18">
        <f>IFERROR(SUMIFS(Table1[Nutrient],Table1[Flow],B$5,Table1[Date],$A217),NA())</f>
        <v>0</v>
      </c>
      <c r="C217" s="18">
        <f>IFERROR(SUMIFS(Table1[Nutrient],Table1[Flow],C$5,Table1[Date],$A217),NA())</f>
        <v>0</v>
      </c>
      <c r="D217" s="6" t="str">
        <f t="shared" si="3"/>
        <v>-</v>
      </c>
    </row>
    <row r="218" spans="2:4">
      <c r="B218" s="18">
        <f>IFERROR(SUMIFS(Table1[Nutrient],Table1[Flow],B$5,Table1[Date],$A218),NA())</f>
        <v>0</v>
      </c>
      <c r="C218" s="18">
        <f>IFERROR(SUMIFS(Table1[Nutrient],Table1[Flow],C$5,Table1[Date],$A218),NA())</f>
        <v>0</v>
      </c>
      <c r="D218" s="6" t="str">
        <f t="shared" si="3"/>
        <v>-</v>
      </c>
    </row>
    <row r="219" spans="2:4">
      <c r="B219" s="18">
        <f>IFERROR(SUMIFS(Table1[Nutrient],Table1[Flow],B$5,Table1[Date],$A219),NA())</f>
        <v>0</v>
      </c>
      <c r="C219" s="18">
        <f>IFERROR(SUMIFS(Table1[Nutrient],Table1[Flow],C$5,Table1[Date],$A219),NA())</f>
        <v>0</v>
      </c>
      <c r="D219" s="6" t="str">
        <f t="shared" si="3"/>
        <v>-</v>
      </c>
    </row>
    <row r="220" spans="2:4">
      <c r="B220" s="18">
        <f>IFERROR(SUMIFS(Table1[Nutrient],Table1[Flow],B$5,Table1[Date],$A220),NA())</f>
        <v>0</v>
      </c>
      <c r="C220" s="18">
        <f>IFERROR(SUMIFS(Table1[Nutrient],Table1[Flow],C$5,Table1[Date],$A220),NA())</f>
        <v>0</v>
      </c>
      <c r="D220" s="6" t="str">
        <f t="shared" si="3"/>
        <v>-</v>
      </c>
    </row>
    <row r="221" spans="2:4">
      <c r="B221" s="18">
        <f>IFERROR(SUMIFS(Table1[Nutrient],Table1[Flow],B$5,Table1[Date],$A221),NA())</f>
        <v>0</v>
      </c>
      <c r="C221" s="18">
        <f>IFERROR(SUMIFS(Table1[Nutrient],Table1[Flow],C$5,Table1[Date],$A221),NA())</f>
        <v>0</v>
      </c>
      <c r="D221" s="6" t="str">
        <f t="shared" si="3"/>
        <v>-</v>
      </c>
    </row>
    <row r="222" spans="2:4">
      <c r="B222" s="18">
        <f>IFERROR(SUMIFS(Table1[Nutrient],Table1[Flow],B$5,Table1[Date],$A222),NA())</f>
        <v>0</v>
      </c>
      <c r="C222" s="18">
        <f>IFERROR(SUMIFS(Table1[Nutrient],Table1[Flow],C$5,Table1[Date],$A222),NA())</f>
        <v>0</v>
      </c>
      <c r="D222" s="6" t="str">
        <f t="shared" si="3"/>
        <v>-</v>
      </c>
    </row>
    <row r="223" spans="2:4">
      <c r="B223" s="18">
        <f>IFERROR(SUMIFS(Table1[Nutrient],Table1[Flow],B$5,Table1[Date],$A223),NA())</f>
        <v>0</v>
      </c>
      <c r="C223" s="18">
        <f>IFERROR(SUMIFS(Table1[Nutrient],Table1[Flow],C$5,Table1[Date],$A223),NA())</f>
        <v>0</v>
      </c>
      <c r="D223" s="6" t="str">
        <f t="shared" si="3"/>
        <v>-</v>
      </c>
    </row>
    <row r="224" spans="2:4">
      <c r="B224" s="18">
        <f>IFERROR(SUMIFS(Table1[Nutrient],Table1[Flow],B$5,Table1[Date],$A224),NA())</f>
        <v>0</v>
      </c>
      <c r="C224" s="18">
        <f>IFERROR(SUMIFS(Table1[Nutrient],Table1[Flow],C$5,Table1[Date],$A224),NA())</f>
        <v>0</v>
      </c>
      <c r="D224" s="6" t="str">
        <f t="shared" si="3"/>
        <v>-</v>
      </c>
    </row>
    <row r="225" spans="2:4">
      <c r="B225" s="18">
        <f>IFERROR(SUMIFS(Table1[Nutrient],Table1[Flow],B$5,Table1[Date],$A225),NA())</f>
        <v>0</v>
      </c>
      <c r="C225" s="18">
        <f>IFERROR(SUMIFS(Table1[Nutrient],Table1[Flow],C$5,Table1[Date],$A225),NA())</f>
        <v>0</v>
      </c>
      <c r="D225" s="6" t="str">
        <f t="shared" si="3"/>
        <v>-</v>
      </c>
    </row>
    <row r="226" spans="2:4">
      <c r="B226" s="18">
        <f>IFERROR(SUMIFS(Table1[Nutrient],Table1[Flow],B$5,Table1[Date],$A226),NA())</f>
        <v>0</v>
      </c>
      <c r="C226" s="18">
        <f>IFERROR(SUMIFS(Table1[Nutrient],Table1[Flow],C$5,Table1[Date],$A226),NA())</f>
        <v>0</v>
      </c>
      <c r="D226" s="6" t="str">
        <f t="shared" si="3"/>
        <v>-</v>
      </c>
    </row>
    <row r="227" spans="2:4">
      <c r="B227" s="18">
        <f>IFERROR(SUMIFS(Table1[Nutrient],Table1[Flow],B$5,Table1[Date],$A227),NA())</f>
        <v>0</v>
      </c>
      <c r="C227" s="18">
        <f>IFERROR(SUMIFS(Table1[Nutrient],Table1[Flow],C$5,Table1[Date],$A227),NA())</f>
        <v>0</v>
      </c>
      <c r="D227" s="6" t="str">
        <f t="shared" si="3"/>
        <v>-</v>
      </c>
    </row>
    <row r="228" spans="2:4">
      <c r="B228" s="18">
        <f>IFERROR(SUMIFS(Table1[Nutrient],Table1[Flow],B$5,Table1[Date],$A228),NA())</f>
        <v>0</v>
      </c>
      <c r="C228" s="18">
        <f>IFERROR(SUMIFS(Table1[Nutrient],Table1[Flow],C$5,Table1[Date],$A228),NA())</f>
        <v>0</v>
      </c>
      <c r="D228" s="6" t="str">
        <f t="shared" si="3"/>
        <v>-</v>
      </c>
    </row>
    <row r="229" spans="2:4">
      <c r="B229" s="18">
        <f>IFERROR(SUMIFS(Table1[Nutrient],Table1[Flow],B$5,Table1[Date],$A229),NA())</f>
        <v>0</v>
      </c>
      <c r="C229" s="18">
        <f>IFERROR(SUMIFS(Table1[Nutrient],Table1[Flow],C$5,Table1[Date],$A229),NA())</f>
        <v>0</v>
      </c>
      <c r="D229" s="6" t="str">
        <f t="shared" si="3"/>
        <v>-</v>
      </c>
    </row>
    <row r="230" spans="2:4">
      <c r="B230" s="18">
        <f>IFERROR(SUMIFS(Table1[Nutrient],Table1[Flow],B$5,Table1[Date],$A230),NA())</f>
        <v>0</v>
      </c>
      <c r="C230" s="18">
        <f>IFERROR(SUMIFS(Table1[Nutrient],Table1[Flow],C$5,Table1[Date],$A230),NA())</f>
        <v>0</v>
      </c>
      <c r="D230" s="6" t="str">
        <f t="shared" si="3"/>
        <v>-</v>
      </c>
    </row>
    <row r="231" spans="2:4">
      <c r="B231" s="18">
        <f>IFERROR(SUMIFS(Table1[Nutrient],Table1[Flow],B$5,Table1[Date],$A231),NA())</f>
        <v>0</v>
      </c>
      <c r="C231" s="18">
        <f>IFERROR(SUMIFS(Table1[Nutrient],Table1[Flow],C$5,Table1[Date],$A231),NA())</f>
        <v>0</v>
      </c>
      <c r="D231" s="6" t="str">
        <f t="shared" si="3"/>
        <v>-</v>
      </c>
    </row>
    <row r="232" spans="2:4">
      <c r="B232" s="18">
        <f>IFERROR(SUMIFS(Table1[Nutrient],Table1[Flow],B$5,Table1[Date],$A232),NA())</f>
        <v>0</v>
      </c>
      <c r="C232" s="18">
        <f>IFERROR(SUMIFS(Table1[Nutrient],Table1[Flow],C$5,Table1[Date],$A232),NA())</f>
        <v>0</v>
      </c>
      <c r="D232" s="6" t="str">
        <f t="shared" si="3"/>
        <v>-</v>
      </c>
    </row>
    <row r="233" spans="2:4">
      <c r="B233" s="18">
        <f>IFERROR(SUMIFS(Table1[Nutrient],Table1[Flow],B$5,Table1[Date],$A233),NA())</f>
        <v>0</v>
      </c>
      <c r="C233" s="18">
        <f>IFERROR(SUMIFS(Table1[Nutrient],Table1[Flow],C$5,Table1[Date],$A233),NA())</f>
        <v>0</v>
      </c>
      <c r="D233" s="6" t="str">
        <f t="shared" si="3"/>
        <v>-</v>
      </c>
    </row>
    <row r="234" spans="2:4">
      <c r="B234" s="18">
        <f>IFERROR(SUMIFS(Table1[Nutrient],Table1[Flow],B$5,Table1[Date],$A234),NA())</f>
        <v>0</v>
      </c>
      <c r="C234" s="18">
        <f>IFERROR(SUMIFS(Table1[Nutrient],Table1[Flow],C$5,Table1[Date],$A234),NA())</f>
        <v>0</v>
      </c>
      <c r="D234" s="6" t="str">
        <f t="shared" si="3"/>
        <v>-</v>
      </c>
    </row>
    <row r="235" spans="2:4">
      <c r="B235" s="18">
        <f>IFERROR(SUMIFS(Table1[Nutrient],Table1[Flow],B$5,Table1[Date],$A235),NA())</f>
        <v>0</v>
      </c>
      <c r="C235" s="18">
        <f>IFERROR(SUMIFS(Table1[Nutrient],Table1[Flow],C$5,Table1[Date],$A235),NA())</f>
        <v>0</v>
      </c>
      <c r="D235" s="6" t="str">
        <f t="shared" si="3"/>
        <v>-</v>
      </c>
    </row>
    <row r="236" spans="2:4">
      <c r="B236" s="18">
        <f>IFERROR(SUMIFS(Table1[Nutrient],Table1[Flow],B$5,Table1[Date],$A236),NA())</f>
        <v>0</v>
      </c>
      <c r="C236" s="18">
        <f>IFERROR(SUMIFS(Table1[Nutrient],Table1[Flow],C$5,Table1[Date],$A236),NA())</f>
        <v>0</v>
      </c>
      <c r="D236" s="6" t="str">
        <f t="shared" si="3"/>
        <v>-</v>
      </c>
    </row>
    <row r="237" spans="2:4">
      <c r="B237" s="18">
        <f>IFERROR(SUMIFS(Table1[Nutrient],Table1[Flow],B$5,Table1[Date],$A237),NA())</f>
        <v>0</v>
      </c>
      <c r="C237" s="18">
        <f>IFERROR(SUMIFS(Table1[Nutrient],Table1[Flow],C$5,Table1[Date],$A237),NA())</f>
        <v>0</v>
      </c>
      <c r="D237" s="6" t="str">
        <f t="shared" si="3"/>
        <v>-</v>
      </c>
    </row>
    <row r="238" spans="2:4">
      <c r="B238" s="18">
        <f>IFERROR(SUMIFS(Table1[Nutrient],Table1[Flow],B$5,Table1[Date],$A238),NA())</f>
        <v>0</v>
      </c>
      <c r="C238" s="18">
        <f>IFERROR(SUMIFS(Table1[Nutrient],Table1[Flow],C$5,Table1[Date],$A238),NA())</f>
        <v>0</v>
      </c>
      <c r="D238" s="6" t="str">
        <f t="shared" si="3"/>
        <v>-</v>
      </c>
    </row>
    <row r="239" spans="2:4">
      <c r="B239" s="18">
        <f>IFERROR(SUMIFS(Table1[Nutrient],Table1[Flow],B$5,Table1[Date],$A239),NA())</f>
        <v>0</v>
      </c>
      <c r="C239" s="18">
        <f>IFERROR(SUMIFS(Table1[Nutrient],Table1[Flow],C$5,Table1[Date],$A239),NA())</f>
        <v>0</v>
      </c>
      <c r="D239" s="6" t="str">
        <f t="shared" si="3"/>
        <v>-</v>
      </c>
    </row>
    <row r="240" spans="2:4">
      <c r="B240" s="18">
        <f>IFERROR(SUMIFS(Table1[Nutrient],Table1[Flow],B$5,Table1[Date],$A240),NA())</f>
        <v>0</v>
      </c>
      <c r="C240" s="18">
        <f>IFERROR(SUMIFS(Table1[Nutrient],Table1[Flow],C$5,Table1[Date],$A240),NA())</f>
        <v>0</v>
      </c>
      <c r="D240" s="6" t="str">
        <f t="shared" si="3"/>
        <v>-</v>
      </c>
    </row>
    <row r="241" spans="2:4">
      <c r="B241" s="18">
        <f>IFERROR(SUMIFS(Table1[Nutrient],Table1[Flow],B$5,Table1[Date],$A241),NA())</f>
        <v>0</v>
      </c>
      <c r="C241" s="18">
        <f>IFERROR(SUMIFS(Table1[Nutrient],Table1[Flow],C$5,Table1[Date],$A241),NA())</f>
        <v>0</v>
      </c>
      <c r="D241" s="6" t="str">
        <f t="shared" si="3"/>
        <v>-</v>
      </c>
    </row>
    <row r="242" spans="2:4">
      <c r="B242" s="18">
        <f>IFERROR(SUMIFS(Table1[Nutrient],Table1[Flow],B$5,Table1[Date],$A242),NA())</f>
        <v>0</v>
      </c>
      <c r="C242" s="18">
        <f>IFERROR(SUMIFS(Table1[Nutrient],Table1[Flow],C$5,Table1[Date],$A242),NA())</f>
        <v>0</v>
      </c>
      <c r="D242" s="6" t="str">
        <f t="shared" si="3"/>
        <v>-</v>
      </c>
    </row>
    <row r="243" spans="2:4">
      <c r="B243" s="18">
        <f>IFERROR(SUMIFS(Table1[Nutrient],Table1[Flow],B$5,Table1[Date],$A243),NA())</f>
        <v>0</v>
      </c>
      <c r="C243" s="18">
        <f>IFERROR(SUMIFS(Table1[Nutrient],Table1[Flow],C$5,Table1[Date],$A243),NA())</f>
        <v>0</v>
      </c>
      <c r="D243" s="6" t="str">
        <f t="shared" si="3"/>
        <v>-</v>
      </c>
    </row>
    <row r="244" spans="2:4">
      <c r="B244" s="18">
        <f>IFERROR(SUMIFS(Table1[Nutrient],Table1[Flow],B$5,Table1[Date],$A244),NA())</f>
        <v>0</v>
      </c>
      <c r="C244" s="18">
        <f>IFERROR(SUMIFS(Table1[Nutrient],Table1[Flow],C$5,Table1[Date],$A244),NA())</f>
        <v>0</v>
      </c>
      <c r="D244" s="6" t="str">
        <f t="shared" si="3"/>
        <v>-</v>
      </c>
    </row>
    <row r="245" spans="2:4">
      <c r="B245" s="18">
        <f>IFERROR(SUMIFS(Table1[Nutrient],Table1[Flow],B$5,Table1[Date],$A245),NA())</f>
        <v>0</v>
      </c>
      <c r="C245" s="18">
        <f>IFERROR(SUMIFS(Table1[Nutrient],Table1[Flow],C$5,Table1[Date],$A245),NA())</f>
        <v>0</v>
      </c>
      <c r="D245" s="6" t="str">
        <f t="shared" si="3"/>
        <v>-</v>
      </c>
    </row>
    <row r="246" spans="2:4">
      <c r="B246" s="18">
        <f>IFERROR(SUMIFS(Table1[Nutrient],Table1[Flow],B$5,Table1[Date],$A246),NA())</f>
        <v>0</v>
      </c>
      <c r="C246" s="18">
        <f>IFERROR(SUMIFS(Table1[Nutrient],Table1[Flow],C$5,Table1[Date],$A246),NA())</f>
        <v>0</v>
      </c>
      <c r="D246" s="6" t="str">
        <f t="shared" si="3"/>
        <v>-</v>
      </c>
    </row>
    <row r="247" spans="2:4">
      <c r="B247" s="18">
        <f>IFERROR(SUMIFS(Table1[Nutrient],Table1[Flow],B$5,Table1[Date],$A247),NA())</f>
        <v>0</v>
      </c>
      <c r="C247" s="18">
        <f>IFERROR(SUMIFS(Table1[Nutrient],Table1[Flow],C$5,Table1[Date],$A247),NA())</f>
        <v>0</v>
      </c>
      <c r="D247" s="6" t="str">
        <f t="shared" si="3"/>
        <v>-</v>
      </c>
    </row>
    <row r="248" spans="2:4">
      <c r="B248" s="18">
        <f>IFERROR(SUMIFS(Table1[Nutrient],Table1[Flow],B$5,Table1[Date],$A248),NA())</f>
        <v>0</v>
      </c>
      <c r="C248" s="18">
        <f>IFERROR(SUMIFS(Table1[Nutrient],Table1[Flow],C$5,Table1[Date],$A248),NA())</f>
        <v>0</v>
      </c>
      <c r="D248" s="6" t="str">
        <f t="shared" si="3"/>
        <v>-</v>
      </c>
    </row>
    <row r="249" spans="2:4">
      <c r="B249" s="18">
        <f>IFERROR(SUMIFS(Table1[Nutrient],Table1[Flow],B$5,Table1[Date],$A249),NA())</f>
        <v>0</v>
      </c>
      <c r="C249" s="18">
        <f>IFERROR(SUMIFS(Table1[Nutrient],Table1[Flow],C$5,Table1[Date],$A249),NA())</f>
        <v>0</v>
      </c>
      <c r="D249" s="6" t="str">
        <f t="shared" si="3"/>
        <v>-</v>
      </c>
    </row>
    <row r="250" spans="2:4">
      <c r="B250" s="18">
        <f>IFERROR(SUMIFS(Table1[Nutrient],Table1[Flow],B$5,Table1[Date],$A250),NA())</f>
        <v>0</v>
      </c>
      <c r="C250" s="18">
        <f>IFERROR(SUMIFS(Table1[Nutrient],Table1[Flow],C$5,Table1[Date],$A250),NA())</f>
        <v>0</v>
      </c>
      <c r="D250" s="6" t="str">
        <f t="shared" si="3"/>
        <v>-</v>
      </c>
    </row>
    <row r="251" spans="2:4">
      <c r="B251" s="18">
        <f>IFERROR(SUMIFS(Table1[Nutrient],Table1[Flow],B$5,Table1[Date],$A251),NA())</f>
        <v>0</v>
      </c>
      <c r="C251" s="18">
        <f>IFERROR(SUMIFS(Table1[Nutrient],Table1[Flow],C$5,Table1[Date],$A251),NA())</f>
        <v>0</v>
      </c>
      <c r="D251" s="6" t="str">
        <f t="shared" si="3"/>
        <v>-</v>
      </c>
    </row>
    <row r="252" spans="2:4">
      <c r="B252" s="18">
        <f>IFERROR(SUMIFS(Table1[Nutrient],Table1[Flow],B$5,Table1[Date],$A252),NA())</f>
        <v>0</v>
      </c>
      <c r="C252" s="18">
        <f>IFERROR(SUMIFS(Table1[Nutrient],Table1[Flow],C$5,Table1[Date],$A252),NA())</f>
        <v>0</v>
      </c>
      <c r="D252" s="6" t="str">
        <f t="shared" si="3"/>
        <v>-</v>
      </c>
    </row>
    <row r="253" spans="2:4">
      <c r="B253" s="18">
        <f>IFERROR(SUMIFS(Table1[Nutrient],Table1[Flow],B$5,Table1[Date],$A253),NA())</f>
        <v>0</v>
      </c>
      <c r="C253" s="18">
        <f>IFERROR(SUMIFS(Table1[Nutrient],Table1[Flow],C$5,Table1[Date],$A253),NA())</f>
        <v>0</v>
      </c>
      <c r="D253" s="6" t="str">
        <f t="shared" si="3"/>
        <v>-</v>
      </c>
    </row>
    <row r="254" spans="2:4">
      <c r="B254" s="18">
        <f>IFERROR(SUMIFS(Table1[Nutrient],Table1[Flow],B$5,Table1[Date],$A254),NA())</f>
        <v>0</v>
      </c>
      <c r="C254" s="18">
        <f>IFERROR(SUMIFS(Table1[Nutrient],Table1[Flow],C$5,Table1[Date],$A254),NA())</f>
        <v>0</v>
      </c>
      <c r="D254" s="6" t="str">
        <f t="shared" si="3"/>
        <v>-</v>
      </c>
    </row>
    <row r="255" spans="2:4">
      <c r="B255" s="18">
        <f>IFERROR(SUMIFS(Table1[Nutrient],Table1[Flow],B$5,Table1[Date],$A255),NA())</f>
        <v>0</v>
      </c>
      <c r="C255" s="18">
        <f>IFERROR(SUMIFS(Table1[Nutrient],Table1[Flow],C$5,Table1[Date],$A255),NA())</f>
        <v>0</v>
      </c>
      <c r="D255" s="6" t="str">
        <f t="shared" si="3"/>
        <v>-</v>
      </c>
    </row>
    <row r="256" spans="2:4">
      <c r="B256" s="18">
        <f>IFERROR(SUMIFS(Table1[Nutrient],Table1[Flow],B$5,Table1[Date],$A256),NA())</f>
        <v>0</v>
      </c>
      <c r="C256" s="18">
        <f>IFERROR(SUMIFS(Table1[Nutrient],Table1[Flow],C$5,Table1[Date],$A256),NA())</f>
        <v>0</v>
      </c>
      <c r="D256" s="6" t="str">
        <f t="shared" si="3"/>
        <v>-</v>
      </c>
    </row>
    <row r="257" spans="2:4">
      <c r="B257" s="18">
        <f>IFERROR(SUMIFS(Table1[Nutrient],Table1[Flow],B$5,Table1[Date],$A257),NA())</f>
        <v>0</v>
      </c>
      <c r="C257" s="18">
        <f>IFERROR(SUMIFS(Table1[Nutrient],Table1[Flow],C$5,Table1[Date],$A257),NA())</f>
        <v>0</v>
      </c>
      <c r="D257" s="6" t="str">
        <f t="shared" si="3"/>
        <v>-</v>
      </c>
    </row>
    <row r="258" spans="2:4">
      <c r="B258" s="18">
        <f>IFERROR(SUMIFS(Table1[Nutrient],Table1[Flow],B$5,Table1[Date],$A258),NA())</f>
        <v>0</v>
      </c>
      <c r="C258" s="18">
        <f>IFERROR(SUMIFS(Table1[Nutrient],Table1[Flow],C$5,Table1[Date],$A258),NA())</f>
        <v>0</v>
      </c>
      <c r="D258" s="6" t="str">
        <f t="shared" si="3"/>
        <v>-</v>
      </c>
    </row>
    <row r="259" spans="2:4">
      <c r="B259" s="18">
        <f>IFERROR(SUMIFS(Table1[Nutrient],Table1[Flow],B$5,Table1[Date],$A259),NA())</f>
        <v>0</v>
      </c>
      <c r="C259" s="18">
        <f>IFERROR(SUMIFS(Table1[Nutrient],Table1[Flow],C$5,Table1[Date],$A259),NA())</f>
        <v>0</v>
      </c>
      <c r="D259" s="6" t="str">
        <f t="shared" si="3"/>
        <v>-</v>
      </c>
    </row>
    <row r="260" spans="2:4">
      <c r="B260" s="18">
        <f>IFERROR(SUMIFS(Table1[Nutrient],Table1[Flow],B$5,Table1[Date],$A260),NA())</f>
        <v>0</v>
      </c>
      <c r="C260" s="18">
        <f>IFERROR(SUMIFS(Table1[Nutrient],Table1[Flow],C$5,Table1[Date],$A260),NA())</f>
        <v>0</v>
      </c>
      <c r="D260" s="6" t="str">
        <f t="shared" si="3"/>
        <v>-</v>
      </c>
    </row>
    <row r="261" spans="2:4">
      <c r="B261" s="18">
        <f>IFERROR(SUMIFS(Table1[Nutrient],Table1[Flow],B$5,Table1[Date],$A261),NA())</f>
        <v>0</v>
      </c>
      <c r="C261" s="18">
        <f>IFERROR(SUMIFS(Table1[Nutrient],Table1[Flow],C$5,Table1[Date],$A261),NA())</f>
        <v>0</v>
      </c>
      <c r="D261" s="6" t="str">
        <f t="shared" si="3"/>
        <v>-</v>
      </c>
    </row>
    <row r="262" spans="2:4">
      <c r="B262" s="18">
        <f>IFERROR(SUMIFS(Table1[Nutrient],Table1[Flow],B$5,Table1[Date],$A262),NA())</f>
        <v>0</v>
      </c>
      <c r="C262" s="18">
        <f>IFERROR(SUMIFS(Table1[Nutrient],Table1[Flow],C$5,Table1[Date],$A262),NA())</f>
        <v>0</v>
      </c>
      <c r="D262" s="6" t="str">
        <f t="shared" si="3"/>
        <v>-</v>
      </c>
    </row>
    <row r="263" spans="2:4">
      <c r="B263" s="18">
        <f>IFERROR(SUMIFS(Table1[Nutrient],Table1[Flow],B$5,Table1[Date],$A263),NA())</f>
        <v>0</v>
      </c>
      <c r="C263" s="18">
        <f>IFERROR(SUMIFS(Table1[Nutrient],Table1[Flow],C$5,Table1[Date],$A263),NA())</f>
        <v>0</v>
      </c>
      <c r="D263" s="6" t="str">
        <f t="shared" ref="D263:D326" si="4">IFERROR(IF($A263&gt;0,B263-C263,"-"),"-")</f>
        <v>-</v>
      </c>
    </row>
    <row r="264" spans="2:4">
      <c r="B264" s="18">
        <f>IFERROR(SUMIFS(Table1[Nutrient],Table1[Flow],B$5,Table1[Date],$A264),NA())</f>
        <v>0</v>
      </c>
      <c r="C264" s="18">
        <f>IFERROR(SUMIFS(Table1[Nutrient],Table1[Flow],C$5,Table1[Date],$A264),NA())</f>
        <v>0</v>
      </c>
      <c r="D264" s="6" t="str">
        <f t="shared" si="4"/>
        <v>-</v>
      </c>
    </row>
    <row r="265" spans="2:4">
      <c r="B265" s="18">
        <f>IFERROR(SUMIFS(Table1[Nutrient],Table1[Flow],B$5,Table1[Date],$A265),NA())</f>
        <v>0</v>
      </c>
      <c r="C265" s="18">
        <f>IFERROR(SUMIFS(Table1[Nutrient],Table1[Flow],C$5,Table1[Date],$A265),NA())</f>
        <v>0</v>
      </c>
      <c r="D265" s="6" t="str">
        <f t="shared" si="4"/>
        <v>-</v>
      </c>
    </row>
    <row r="266" spans="2:4">
      <c r="B266" s="18">
        <f>IFERROR(SUMIFS(Table1[Nutrient],Table1[Flow],B$5,Table1[Date],$A266),NA())</f>
        <v>0</v>
      </c>
      <c r="C266" s="18">
        <f>IFERROR(SUMIFS(Table1[Nutrient],Table1[Flow],C$5,Table1[Date],$A266),NA())</f>
        <v>0</v>
      </c>
      <c r="D266" s="6" t="str">
        <f t="shared" si="4"/>
        <v>-</v>
      </c>
    </row>
    <row r="267" spans="2:4">
      <c r="B267" s="18">
        <f>IFERROR(SUMIFS(Table1[Nutrient],Table1[Flow],B$5,Table1[Date],$A267),NA())</f>
        <v>0</v>
      </c>
      <c r="C267" s="18">
        <f>IFERROR(SUMIFS(Table1[Nutrient],Table1[Flow],C$5,Table1[Date],$A267),NA())</f>
        <v>0</v>
      </c>
      <c r="D267" s="6" t="str">
        <f t="shared" si="4"/>
        <v>-</v>
      </c>
    </row>
    <row r="268" spans="2:4">
      <c r="B268" s="18">
        <f>IFERROR(SUMIFS(Table1[Nutrient],Table1[Flow],B$5,Table1[Date],$A268),NA())</f>
        <v>0</v>
      </c>
      <c r="C268" s="18">
        <f>IFERROR(SUMIFS(Table1[Nutrient],Table1[Flow],C$5,Table1[Date],$A268),NA())</f>
        <v>0</v>
      </c>
      <c r="D268" s="6" t="str">
        <f t="shared" si="4"/>
        <v>-</v>
      </c>
    </row>
    <row r="269" spans="2:4">
      <c r="B269" s="18">
        <f>IFERROR(SUMIFS(Table1[Nutrient],Table1[Flow],B$5,Table1[Date],$A269),NA())</f>
        <v>0</v>
      </c>
      <c r="C269" s="18">
        <f>IFERROR(SUMIFS(Table1[Nutrient],Table1[Flow],C$5,Table1[Date],$A269),NA())</f>
        <v>0</v>
      </c>
      <c r="D269" s="6" t="str">
        <f t="shared" si="4"/>
        <v>-</v>
      </c>
    </row>
    <row r="270" spans="2:4">
      <c r="B270" s="18">
        <f>IFERROR(SUMIFS(Table1[Nutrient],Table1[Flow],B$5,Table1[Date],$A270),NA())</f>
        <v>0</v>
      </c>
      <c r="C270" s="18">
        <f>IFERROR(SUMIFS(Table1[Nutrient],Table1[Flow],C$5,Table1[Date],$A270),NA())</f>
        <v>0</v>
      </c>
      <c r="D270" s="6" t="str">
        <f t="shared" si="4"/>
        <v>-</v>
      </c>
    </row>
    <row r="271" spans="2:4">
      <c r="B271" s="18">
        <f>IFERROR(SUMIFS(Table1[Nutrient],Table1[Flow],B$5,Table1[Date],$A271),NA())</f>
        <v>0</v>
      </c>
      <c r="C271" s="18">
        <f>IFERROR(SUMIFS(Table1[Nutrient],Table1[Flow],C$5,Table1[Date],$A271),NA())</f>
        <v>0</v>
      </c>
      <c r="D271" s="6" t="str">
        <f t="shared" si="4"/>
        <v>-</v>
      </c>
    </row>
    <row r="272" spans="2:4">
      <c r="B272" s="18">
        <f>IFERROR(SUMIFS(Table1[Nutrient],Table1[Flow],B$5,Table1[Date],$A272),NA())</f>
        <v>0</v>
      </c>
      <c r="C272" s="18">
        <f>IFERROR(SUMIFS(Table1[Nutrient],Table1[Flow],C$5,Table1[Date],$A272),NA())</f>
        <v>0</v>
      </c>
      <c r="D272" s="6" t="str">
        <f t="shared" si="4"/>
        <v>-</v>
      </c>
    </row>
    <row r="273" spans="2:4">
      <c r="B273" s="18">
        <f>IFERROR(SUMIFS(Table1[Nutrient],Table1[Flow],B$5,Table1[Date],$A273),NA())</f>
        <v>0</v>
      </c>
      <c r="C273" s="18">
        <f>IFERROR(SUMIFS(Table1[Nutrient],Table1[Flow],C$5,Table1[Date],$A273),NA())</f>
        <v>0</v>
      </c>
      <c r="D273" s="6" t="str">
        <f t="shared" si="4"/>
        <v>-</v>
      </c>
    </row>
    <row r="274" spans="2:4">
      <c r="B274" s="18">
        <f>IFERROR(SUMIFS(Table1[Nutrient],Table1[Flow],B$5,Table1[Date],$A274),NA())</f>
        <v>0</v>
      </c>
      <c r="C274" s="18">
        <f>IFERROR(SUMIFS(Table1[Nutrient],Table1[Flow],C$5,Table1[Date],$A274),NA())</f>
        <v>0</v>
      </c>
      <c r="D274" s="6" t="str">
        <f t="shared" si="4"/>
        <v>-</v>
      </c>
    </row>
    <row r="275" spans="2:4">
      <c r="B275" s="18">
        <f>IFERROR(SUMIFS(Table1[Nutrient],Table1[Flow],B$5,Table1[Date],$A275),NA())</f>
        <v>0</v>
      </c>
      <c r="C275" s="18">
        <f>IFERROR(SUMIFS(Table1[Nutrient],Table1[Flow],C$5,Table1[Date],$A275),NA())</f>
        <v>0</v>
      </c>
      <c r="D275" s="6" t="str">
        <f t="shared" si="4"/>
        <v>-</v>
      </c>
    </row>
    <row r="276" spans="2:4">
      <c r="B276" s="18">
        <f>IFERROR(SUMIFS(Table1[Nutrient],Table1[Flow],B$5,Table1[Date],$A276),NA())</f>
        <v>0</v>
      </c>
      <c r="C276" s="18">
        <f>IFERROR(SUMIFS(Table1[Nutrient],Table1[Flow],C$5,Table1[Date],$A276),NA())</f>
        <v>0</v>
      </c>
      <c r="D276" s="6" t="str">
        <f t="shared" si="4"/>
        <v>-</v>
      </c>
    </row>
    <row r="277" spans="2:4">
      <c r="B277" s="18">
        <f>IFERROR(SUMIFS(Table1[Nutrient],Table1[Flow],B$5,Table1[Date],$A277),NA())</f>
        <v>0</v>
      </c>
      <c r="C277" s="18">
        <f>IFERROR(SUMIFS(Table1[Nutrient],Table1[Flow],C$5,Table1[Date],$A277),NA())</f>
        <v>0</v>
      </c>
      <c r="D277" s="6" t="str">
        <f t="shared" si="4"/>
        <v>-</v>
      </c>
    </row>
    <row r="278" spans="2:4">
      <c r="B278" s="18">
        <f>IFERROR(SUMIFS(Table1[Nutrient],Table1[Flow],B$5,Table1[Date],$A278),NA())</f>
        <v>0</v>
      </c>
      <c r="C278" s="18">
        <f>IFERROR(SUMIFS(Table1[Nutrient],Table1[Flow],C$5,Table1[Date],$A278),NA())</f>
        <v>0</v>
      </c>
      <c r="D278" s="6" t="str">
        <f t="shared" si="4"/>
        <v>-</v>
      </c>
    </row>
    <row r="279" spans="2:4">
      <c r="B279" s="18">
        <f>IFERROR(SUMIFS(Table1[Nutrient],Table1[Flow],B$5,Table1[Date],$A279),NA())</f>
        <v>0</v>
      </c>
      <c r="C279" s="18">
        <f>IFERROR(SUMIFS(Table1[Nutrient],Table1[Flow],C$5,Table1[Date],$A279),NA())</f>
        <v>0</v>
      </c>
      <c r="D279" s="6" t="str">
        <f t="shared" si="4"/>
        <v>-</v>
      </c>
    </row>
    <row r="280" spans="2:4">
      <c r="B280" s="18">
        <f>IFERROR(SUMIFS(Table1[Nutrient],Table1[Flow],B$5,Table1[Date],$A280),NA())</f>
        <v>0</v>
      </c>
      <c r="C280" s="18">
        <f>IFERROR(SUMIFS(Table1[Nutrient],Table1[Flow],C$5,Table1[Date],$A280),NA())</f>
        <v>0</v>
      </c>
      <c r="D280" s="6" t="str">
        <f t="shared" si="4"/>
        <v>-</v>
      </c>
    </row>
    <row r="281" spans="2:4">
      <c r="B281" s="18">
        <f>IFERROR(SUMIFS(Table1[Nutrient],Table1[Flow],B$5,Table1[Date],$A281),NA())</f>
        <v>0</v>
      </c>
      <c r="C281" s="18">
        <f>IFERROR(SUMIFS(Table1[Nutrient],Table1[Flow],C$5,Table1[Date],$A281),NA())</f>
        <v>0</v>
      </c>
      <c r="D281" s="6" t="str">
        <f t="shared" si="4"/>
        <v>-</v>
      </c>
    </row>
    <row r="282" spans="2:4">
      <c r="B282" s="18">
        <f>IFERROR(SUMIFS(Table1[Nutrient],Table1[Flow],B$5,Table1[Date],$A282),NA())</f>
        <v>0</v>
      </c>
      <c r="C282" s="18">
        <f>IFERROR(SUMIFS(Table1[Nutrient],Table1[Flow],C$5,Table1[Date],$A282),NA())</f>
        <v>0</v>
      </c>
      <c r="D282" s="6" t="str">
        <f t="shared" si="4"/>
        <v>-</v>
      </c>
    </row>
    <row r="283" spans="2:4">
      <c r="B283" s="18">
        <f>IFERROR(SUMIFS(Table1[Nutrient],Table1[Flow],B$5,Table1[Date],$A283),NA())</f>
        <v>0</v>
      </c>
      <c r="C283" s="18">
        <f>IFERROR(SUMIFS(Table1[Nutrient],Table1[Flow],C$5,Table1[Date],$A283),NA())</f>
        <v>0</v>
      </c>
      <c r="D283" s="6" t="str">
        <f t="shared" si="4"/>
        <v>-</v>
      </c>
    </row>
    <row r="284" spans="2:4">
      <c r="B284" s="18">
        <f>IFERROR(SUMIFS(Table1[Nutrient],Table1[Flow],B$5,Table1[Date],$A284),NA())</f>
        <v>0</v>
      </c>
      <c r="C284" s="18">
        <f>IFERROR(SUMIFS(Table1[Nutrient],Table1[Flow],C$5,Table1[Date],$A284),NA())</f>
        <v>0</v>
      </c>
      <c r="D284" s="6" t="str">
        <f t="shared" si="4"/>
        <v>-</v>
      </c>
    </row>
    <row r="285" spans="2:4">
      <c r="B285" s="18">
        <f>IFERROR(SUMIFS(Table1[Nutrient],Table1[Flow],B$5,Table1[Date],$A285),NA())</f>
        <v>0</v>
      </c>
      <c r="C285" s="18">
        <f>IFERROR(SUMIFS(Table1[Nutrient],Table1[Flow],C$5,Table1[Date],$A285),NA())</f>
        <v>0</v>
      </c>
      <c r="D285" s="6" t="str">
        <f t="shared" si="4"/>
        <v>-</v>
      </c>
    </row>
    <row r="286" spans="2:4">
      <c r="B286" s="18">
        <f>IFERROR(SUMIFS(Table1[Nutrient],Table1[Flow],B$5,Table1[Date],$A286),NA())</f>
        <v>0</v>
      </c>
      <c r="C286" s="18">
        <f>IFERROR(SUMIFS(Table1[Nutrient],Table1[Flow],C$5,Table1[Date],$A286),NA())</f>
        <v>0</v>
      </c>
      <c r="D286" s="6" t="str">
        <f t="shared" si="4"/>
        <v>-</v>
      </c>
    </row>
    <row r="287" spans="2:4">
      <c r="B287" s="18">
        <f>IFERROR(SUMIFS(Table1[Nutrient],Table1[Flow],B$5,Table1[Date],$A287),NA())</f>
        <v>0</v>
      </c>
      <c r="C287" s="18">
        <f>IFERROR(SUMIFS(Table1[Nutrient],Table1[Flow],C$5,Table1[Date],$A287),NA())</f>
        <v>0</v>
      </c>
      <c r="D287" s="6" t="str">
        <f t="shared" si="4"/>
        <v>-</v>
      </c>
    </row>
    <row r="288" spans="2:4">
      <c r="B288" s="18">
        <f>IFERROR(SUMIFS(Table1[Nutrient],Table1[Flow],B$5,Table1[Date],$A288),NA())</f>
        <v>0</v>
      </c>
      <c r="C288" s="18">
        <f>IFERROR(SUMIFS(Table1[Nutrient],Table1[Flow],C$5,Table1[Date],$A288),NA())</f>
        <v>0</v>
      </c>
      <c r="D288" s="6" t="str">
        <f t="shared" si="4"/>
        <v>-</v>
      </c>
    </row>
    <row r="289" spans="2:4">
      <c r="B289" s="18">
        <f>IFERROR(SUMIFS(Table1[Nutrient],Table1[Flow],B$5,Table1[Date],$A289),NA())</f>
        <v>0</v>
      </c>
      <c r="C289" s="18">
        <f>IFERROR(SUMIFS(Table1[Nutrient],Table1[Flow],C$5,Table1[Date],$A289),NA())</f>
        <v>0</v>
      </c>
      <c r="D289" s="6" t="str">
        <f t="shared" si="4"/>
        <v>-</v>
      </c>
    </row>
    <row r="290" spans="2:4">
      <c r="B290" s="18">
        <f>IFERROR(SUMIFS(Table1[Nutrient],Table1[Flow],B$5,Table1[Date],$A290),NA())</f>
        <v>0</v>
      </c>
      <c r="C290" s="18">
        <f>IFERROR(SUMIFS(Table1[Nutrient],Table1[Flow],C$5,Table1[Date],$A290),NA())</f>
        <v>0</v>
      </c>
      <c r="D290" s="6" t="str">
        <f t="shared" si="4"/>
        <v>-</v>
      </c>
    </row>
    <row r="291" spans="2:4">
      <c r="B291" s="18">
        <f>IFERROR(SUMIFS(Table1[Nutrient],Table1[Flow],B$5,Table1[Date],$A291),NA())</f>
        <v>0</v>
      </c>
      <c r="C291" s="18">
        <f>IFERROR(SUMIFS(Table1[Nutrient],Table1[Flow],C$5,Table1[Date],$A291),NA())</f>
        <v>0</v>
      </c>
      <c r="D291" s="6" t="str">
        <f t="shared" si="4"/>
        <v>-</v>
      </c>
    </row>
    <row r="292" spans="2:4">
      <c r="B292" s="18">
        <f>IFERROR(SUMIFS(Table1[Nutrient],Table1[Flow],B$5,Table1[Date],$A292),NA())</f>
        <v>0</v>
      </c>
      <c r="C292" s="18">
        <f>IFERROR(SUMIFS(Table1[Nutrient],Table1[Flow],C$5,Table1[Date],$A292),NA())</f>
        <v>0</v>
      </c>
      <c r="D292" s="6" t="str">
        <f t="shared" si="4"/>
        <v>-</v>
      </c>
    </row>
    <row r="293" spans="2:4">
      <c r="B293" s="18">
        <f>IFERROR(SUMIFS(Table1[Nutrient],Table1[Flow],B$5,Table1[Date],$A293),NA())</f>
        <v>0</v>
      </c>
      <c r="C293" s="18">
        <f>IFERROR(SUMIFS(Table1[Nutrient],Table1[Flow],C$5,Table1[Date],$A293),NA())</f>
        <v>0</v>
      </c>
      <c r="D293" s="6" t="str">
        <f t="shared" si="4"/>
        <v>-</v>
      </c>
    </row>
    <row r="294" spans="2:4">
      <c r="B294" s="18">
        <f>IFERROR(SUMIFS(Table1[Nutrient],Table1[Flow],B$5,Table1[Date],$A294),NA())</f>
        <v>0</v>
      </c>
      <c r="C294" s="18">
        <f>IFERROR(SUMIFS(Table1[Nutrient],Table1[Flow],C$5,Table1[Date],$A294),NA())</f>
        <v>0</v>
      </c>
      <c r="D294" s="6" t="str">
        <f t="shared" si="4"/>
        <v>-</v>
      </c>
    </row>
    <row r="295" spans="2:4">
      <c r="B295" s="18">
        <f>IFERROR(SUMIFS(Table1[Nutrient],Table1[Flow],B$5,Table1[Date],$A295),NA())</f>
        <v>0</v>
      </c>
      <c r="C295" s="18">
        <f>IFERROR(SUMIFS(Table1[Nutrient],Table1[Flow],C$5,Table1[Date],$A295),NA())</f>
        <v>0</v>
      </c>
      <c r="D295" s="6" t="str">
        <f t="shared" si="4"/>
        <v>-</v>
      </c>
    </row>
    <row r="296" spans="2:4">
      <c r="B296" s="18">
        <f>IFERROR(SUMIFS(Table1[Nutrient],Table1[Flow],B$5,Table1[Date],$A296),NA())</f>
        <v>0</v>
      </c>
      <c r="C296" s="18">
        <f>IFERROR(SUMIFS(Table1[Nutrient],Table1[Flow],C$5,Table1[Date],$A296),NA())</f>
        <v>0</v>
      </c>
      <c r="D296" s="6" t="str">
        <f t="shared" si="4"/>
        <v>-</v>
      </c>
    </row>
    <row r="297" spans="2:4">
      <c r="B297" s="18">
        <f>IFERROR(SUMIFS(Table1[Nutrient],Table1[Flow],B$5,Table1[Date],$A297),NA())</f>
        <v>0</v>
      </c>
      <c r="C297" s="18">
        <f>IFERROR(SUMIFS(Table1[Nutrient],Table1[Flow],C$5,Table1[Date],$A297),NA())</f>
        <v>0</v>
      </c>
      <c r="D297" s="6" t="str">
        <f t="shared" si="4"/>
        <v>-</v>
      </c>
    </row>
    <row r="298" spans="2:4">
      <c r="B298" s="18">
        <f>IFERROR(SUMIFS(Table1[Nutrient],Table1[Flow],B$5,Table1[Date],$A298),NA())</f>
        <v>0</v>
      </c>
      <c r="C298" s="18">
        <f>IFERROR(SUMIFS(Table1[Nutrient],Table1[Flow],C$5,Table1[Date],$A298),NA())</f>
        <v>0</v>
      </c>
      <c r="D298" s="6" t="str">
        <f t="shared" si="4"/>
        <v>-</v>
      </c>
    </row>
    <row r="299" spans="2:4">
      <c r="B299" s="18">
        <f>IFERROR(SUMIFS(Table1[Nutrient],Table1[Flow],B$5,Table1[Date],$A299),NA())</f>
        <v>0</v>
      </c>
      <c r="C299" s="18">
        <f>IFERROR(SUMIFS(Table1[Nutrient],Table1[Flow],C$5,Table1[Date],$A299),NA())</f>
        <v>0</v>
      </c>
      <c r="D299" s="6" t="str">
        <f t="shared" si="4"/>
        <v>-</v>
      </c>
    </row>
    <row r="300" spans="2:4">
      <c r="B300" s="18">
        <f>IFERROR(SUMIFS(Table1[Nutrient],Table1[Flow],B$5,Table1[Date],$A300),NA())</f>
        <v>0</v>
      </c>
      <c r="C300" s="18">
        <f>IFERROR(SUMIFS(Table1[Nutrient],Table1[Flow],C$5,Table1[Date],$A300),NA())</f>
        <v>0</v>
      </c>
      <c r="D300" s="6" t="str">
        <f t="shared" si="4"/>
        <v>-</v>
      </c>
    </row>
    <row r="301" spans="2:4">
      <c r="B301" s="18">
        <f>IFERROR(SUMIFS(Table1[Nutrient],Table1[Flow],B$5,Table1[Date],$A301),NA())</f>
        <v>0</v>
      </c>
      <c r="C301" s="18">
        <f>IFERROR(SUMIFS(Table1[Nutrient],Table1[Flow],C$5,Table1[Date],$A301),NA())</f>
        <v>0</v>
      </c>
      <c r="D301" s="6" t="str">
        <f t="shared" si="4"/>
        <v>-</v>
      </c>
    </row>
    <row r="302" spans="2:4">
      <c r="B302" s="18">
        <f>IFERROR(SUMIFS(Table1[Nutrient],Table1[Flow],B$5,Table1[Date],$A302),NA())</f>
        <v>0</v>
      </c>
      <c r="C302" s="18">
        <f>IFERROR(SUMIFS(Table1[Nutrient],Table1[Flow],C$5,Table1[Date],$A302),NA())</f>
        <v>0</v>
      </c>
      <c r="D302" s="6" t="str">
        <f t="shared" si="4"/>
        <v>-</v>
      </c>
    </row>
    <row r="303" spans="2:4">
      <c r="B303" s="18">
        <f>IFERROR(SUMIFS(Table1[Nutrient],Table1[Flow],B$5,Table1[Date],$A303),NA())</f>
        <v>0</v>
      </c>
      <c r="C303" s="18">
        <f>IFERROR(SUMIFS(Table1[Nutrient],Table1[Flow],C$5,Table1[Date],$A303),NA())</f>
        <v>0</v>
      </c>
      <c r="D303" s="6" t="str">
        <f t="shared" si="4"/>
        <v>-</v>
      </c>
    </row>
    <row r="304" spans="2:4">
      <c r="B304" s="18">
        <f>IFERROR(SUMIFS(Table1[Nutrient],Table1[Flow],B$5,Table1[Date],$A304),NA())</f>
        <v>0</v>
      </c>
      <c r="C304" s="18">
        <f>IFERROR(SUMIFS(Table1[Nutrient],Table1[Flow],C$5,Table1[Date],$A304),NA())</f>
        <v>0</v>
      </c>
      <c r="D304" s="6" t="str">
        <f t="shared" si="4"/>
        <v>-</v>
      </c>
    </row>
    <row r="305" spans="2:4">
      <c r="B305" s="18">
        <f>IFERROR(SUMIFS(Table1[Nutrient],Table1[Flow],B$5,Table1[Date],$A305),NA())</f>
        <v>0</v>
      </c>
      <c r="C305" s="18">
        <f>IFERROR(SUMIFS(Table1[Nutrient],Table1[Flow],C$5,Table1[Date],$A305),NA())</f>
        <v>0</v>
      </c>
      <c r="D305" s="6" t="str">
        <f t="shared" si="4"/>
        <v>-</v>
      </c>
    </row>
    <row r="306" spans="2:4">
      <c r="B306" s="18">
        <f>IFERROR(SUMIFS(Table1[Nutrient],Table1[Flow],B$5,Table1[Date],$A306),NA())</f>
        <v>0</v>
      </c>
      <c r="C306" s="18">
        <f>IFERROR(SUMIFS(Table1[Nutrient],Table1[Flow],C$5,Table1[Date],$A306),NA())</f>
        <v>0</v>
      </c>
      <c r="D306" s="6" t="str">
        <f t="shared" si="4"/>
        <v>-</v>
      </c>
    </row>
    <row r="307" spans="2:4">
      <c r="B307" s="18">
        <f>IFERROR(SUMIFS(Table1[Nutrient],Table1[Flow],B$5,Table1[Date],$A307),NA())</f>
        <v>0</v>
      </c>
      <c r="C307" s="18">
        <f>IFERROR(SUMIFS(Table1[Nutrient],Table1[Flow],C$5,Table1[Date],$A307),NA())</f>
        <v>0</v>
      </c>
      <c r="D307" s="6" t="str">
        <f t="shared" si="4"/>
        <v>-</v>
      </c>
    </row>
    <row r="308" spans="2:4">
      <c r="B308" s="18">
        <f>IFERROR(SUMIFS(Table1[Nutrient],Table1[Flow],B$5,Table1[Date],$A308),NA())</f>
        <v>0</v>
      </c>
      <c r="C308" s="18">
        <f>IFERROR(SUMIFS(Table1[Nutrient],Table1[Flow],C$5,Table1[Date],$A308),NA())</f>
        <v>0</v>
      </c>
      <c r="D308" s="6" t="str">
        <f t="shared" si="4"/>
        <v>-</v>
      </c>
    </row>
    <row r="309" spans="2:4">
      <c r="B309" s="18">
        <f>IFERROR(SUMIFS(Table1[Nutrient],Table1[Flow],B$5,Table1[Date],$A309),NA())</f>
        <v>0</v>
      </c>
      <c r="C309" s="18">
        <f>IFERROR(SUMIFS(Table1[Nutrient],Table1[Flow],C$5,Table1[Date],$A309),NA())</f>
        <v>0</v>
      </c>
      <c r="D309" s="6" t="str">
        <f t="shared" si="4"/>
        <v>-</v>
      </c>
    </row>
    <row r="310" spans="2:4">
      <c r="B310" s="18">
        <f>IFERROR(SUMIFS(Table1[Nutrient],Table1[Flow],B$5,Table1[Date],$A310),NA())</f>
        <v>0</v>
      </c>
      <c r="C310" s="18">
        <f>IFERROR(SUMIFS(Table1[Nutrient],Table1[Flow],C$5,Table1[Date],$A310),NA())</f>
        <v>0</v>
      </c>
      <c r="D310" s="6" t="str">
        <f t="shared" si="4"/>
        <v>-</v>
      </c>
    </row>
    <row r="311" spans="2:4">
      <c r="B311" s="18">
        <f>IFERROR(SUMIFS(Table1[Nutrient],Table1[Flow],B$5,Table1[Date],$A311),NA())</f>
        <v>0</v>
      </c>
      <c r="C311" s="18">
        <f>IFERROR(SUMIFS(Table1[Nutrient],Table1[Flow],C$5,Table1[Date],$A311),NA())</f>
        <v>0</v>
      </c>
      <c r="D311" s="6" t="str">
        <f t="shared" si="4"/>
        <v>-</v>
      </c>
    </row>
    <row r="312" spans="2:4">
      <c r="B312" s="18">
        <f>IFERROR(SUMIFS(Table1[Nutrient],Table1[Flow],B$5,Table1[Date],$A312),NA())</f>
        <v>0</v>
      </c>
      <c r="C312" s="18">
        <f>IFERROR(SUMIFS(Table1[Nutrient],Table1[Flow],C$5,Table1[Date],$A312),NA())</f>
        <v>0</v>
      </c>
      <c r="D312" s="6" t="str">
        <f t="shared" si="4"/>
        <v>-</v>
      </c>
    </row>
    <row r="313" spans="2:4">
      <c r="B313" s="18">
        <f>IFERROR(SUMIFS(Table1[Nutrient],Table1[Flow],B$5,Table1[Date],$A313),NA())</f>
        <v>0</v>
      </c>
      <c r="C313" s="18">
        <f>IFERROR(SUMIFS(Table1[Nutrient],Table1[Flow],C$5,Table1[Date],$A313),NA())</f>
        <v>0</v>
      </c>
      <c r="D313" s="6" t="str">
        <f t="shared" si="4"/>
        <v>-</v>
      </c>
    </row>
    <row r="314" spans="2:4">
      <c r="B314" s="18">
        <f>IFERROR(SUMIFS(Table1[Nutrient],Table1[Flow],B$5,Table1[Date],$A314),NA())</f>
        <v>0</v>
      </c>
      <c r="C314" s="18">
        <f>IFERROR(SUMIFS(Table1[Nutrient],Table1[Flow],C$5,Table1[Date],$A314),NA())</f>
        <v>0</v>
      </c>
      <c r="D314" s="6" t="str">
        <f t="shared" si="4"/>
        <v>-</v>
      </c>
    </row>
    <row r="315" spans="2:4">
      <c r="B315" s="18">
        <f>IFERROR(SUMIFS(Table1[Nutrient],Table1[Flow],B$5,Table1[Date],$A315),NA())</f>
        <v>0</v>
      </c>
      <c r="C315" s="18">
        <f>IFERROR(SUMIFS(Table1[Nutrient],Table1[Flow],C$5,Table1[Date],$A315),NA())</f>
        <v>0</v>
      </c>
      <c r="D315" s="6" t="str">
        <f t="shared" si="4"/>
        <v>-</v>
      </c>
    </row>
    <row r="316" spans="2:4">
      <c r="B316" s="18">
        <f>IFERROR(SUMIFS(Table1[Nutrient],Table1[Flow],B$5,Table1[Date],$A316),NA())</f>
        <v>0</v>
      </c>
      <c r="C316" s="18">
        <f>IFERROR(SUMIFS(Table1[Nutrient],Table1[Flow],C$5,Table1[Date],$A316),NA())</f>
        <v>0</v>
      </c>
      <c r="D316" s="6" t="str">
        <f t="shared" si="4"/>
        <v>-</v>
      </c>
    </row>
    <row r="317" spans="2:4">
      <c r="B317" s="18">
        <f>IFERROR(SUMIFS(Table1[Nutrient],Table1[Flow],B$5,Table1[Date],$A317),NA())</f>
        <v>0</v>
      </c>
      <c r="C317" s="18">
        <f>IFERROR(SUMIFS(Table1[Nutrient],Table1[Flow],C$5,Table1[Date],$A317),NA())</f>
        <v>0</v>
      </c>
      <c r="D317" s="6" t="str">
        <f t="shared" si="4"/>
        <v>-</v>
      </c>
    </row>
    <row r="318" spans="2:4">
      <c r="B318" s="18">
        <f>IFERROR(SUMIFS(Table1[Nutrient],Table1[Flow],B$5,Table1[Date],$A318),NA())</f>
        <v>0</v>
      </c>
      <c r="C318" s="18">
        <f>IFERROR(SUMIFS(Table1[Nutrient],Table1[Flow],C$5,Table1[Date],$A318),NA())</f>
        <v>0</v>
      </c>
      <c r="D318" s="6" t="str">
        <f t="shared" si="4"/>
        <v>-</v>
      </c>
    </row>
    <row r="319" spans="2:4">
      <c r="B319" s="18">
        <f>IFERROR(SUMIFS(Table1[Nutrient],Table1[Flow],B$5,Table1[Date],$A319),NA())</f>
        <v>0</v>
      </c>
      <c r="C319" s="18">
        <f>IFERROR(SUMIFS(Table1[Nutrient],Table1[Flow],C$5,Table1[Date],$A319),NA())</f>
        <v>0</v>
      </c>
      <c r="D319" s="6" t="str">
        <f t="shared" si="4"/>
        <v>-</v>
      </c>
    </row>
    <row r="320" spans="2:4">
      <c r="B320" s="18">
        <f>IFERROR(SUMIFS(Table1[Nutrient],Table1[Flow],B$5,Table1[Date],$A320),NA())</f>
        <v>0</v>
      </c>
      <c r="C320" s="18">
        <f>IFERROR(SUMIFS(Table1[Nutrient],Table1[Flow],C$5,Table1[Date],$A320),NA())</f>
        <v>0</v>
      </c>
      <c r="D320" s="6" t="str">
        <f t="shared" si="4"/>
        <v>-</v>
      </c>
    </row>
    <row r="321" spans="2:4">
      <c r="B321" s="18">
        <f>IFERROR(SUMIFS(Table1[Nutrient],Table1[Flow],B$5,Table1[Date],$A321),NA())</f>
        <v>0</v>
      </c>
      <c r="C321" s="18">
        <f>IFERROR(SUMIFS(Table1[Nutrient],Table1[Flow],C$5,Table1[Date],$A321),NA())</f>
        <v>0</v>
      </c>
      <c r="D321" s="6" t="str">
        <f t="shared" si="4"/>
        <v>-</v>
      </c>
    </row>
    <row r="322" spans="2:4">
      <c r="B322" s="18">
        <f>IFERROR(SUMIFS(Table1[Nutrient],Table1[Flow],B$5,Table1[Date],$A322),NA())</f>
        <v>0</v>
      </c>
      <c r="C322" s="18">
        <f>IFERROR(SUMIFS(Table1[Nutrient],Table1[Flow],C$5,Table1[Date],$A322),NA())</f>
        <v>0</v>
      </c>
      <c r="D322" s="6" t="str">
        <f t="shared" si="4"/>
        <v>-</v>
      </c>
    </row>
    <row r="323" spans="2:4">
      <c r="B323" s="18">
        <f>IFERROR(SUMIFS(Table1[Nutrient],Table1[Flow],B$5,Table1[Date],$A323),NA())</f>
        <v>0</v>
      </c>
      <c r="C323" s="18">
        <f>IFERROR(SUMIFS(Table1[Nutrient],Table1[Flow],C$5,Table1[Date],$A323),NA())</f>
        <v>0</v>
      </c>
      <c r="D323" s="6" t="str">
        <f t="shared" si="4"/>
        <v>-</v>
      </c>
    </row>
    <row r="324" spans="2:4">
      <c r="B324" s="18">
        <f>IFERROR(SUMIFS(Table1[Nutrient],Table1[Flow],B$5,Table1[Date],$A324),NA())</f>
        <v>0</v>
      </c>
      <c r="C324" s="18">
        <f>IFERROR(SUMIFS(Table1[Nutrient],Table1[Flow],C$5,Table1[Date],$A324),NA())</f>
        <v>0</v>
      </c>
      <c r="D324" s="6" t="str">
        <f t="shared" si="4"/>
        <v>-</v>
      </c>
    </row>
    <row r="325" spans="2:4">
      <c r="B325" s="18">
        <f>IFERROR(SUMIFS(Table1[Nutrient],Table1[Flow],B$5,Table1[Date],$A325),NA())</f>
        <v>0</v>
      </c>
      <c r="C325" s="18">
        <f>IFERROR(SUMIFS(Table1[Nutrient],Table1[Flow],C$5,Table1[Date],$A325),NA())</f>
        <v>0</v>
      </c>
      <c r="D325" s="6" t="str">
        <f t="shared" si="4"/>
        <v>-</v>
      </c>
    </row>
    <row r="326" spans="2:4">
      <c r="B326" s="18">
        <f>IFERROR(SUMIFS(Table1[Nutrient],Table1[Flow],B$5,Table1[Date],$A326),NA())</f>
        <v>0</v>
      </c>
      <c r="C326" s="18">
        <f>IFERROR(SUMIFS(Table1[Nutrient],Table1[Flow],C$5,Table1[Date],$A326),NA())</f>
        <v>0</v>
      </c>
      <c r="D326" s="6" t="str">
        <f t="shared" si="4"/>
        <v>-</v>
      </c>
    </row>
    <row r="327" spans="2:4">
      <c r="B327" s="18">
        <f>IFERROR(SUMIFS(Table1[Nutrient],Table1[Flow],B$5,Table1[Date],$A327),NA())</f>
        <v>0</v>
      </c>
      <c r="C327" s="18">
        <f>IFERROR(SUMIFS(Table1[Nutrient],Table1[Flow],C$5,Table1[Date],$A327),NA())</f>
        <v>0</v>
      </c>
      <c r="D327" s="6" t="str">
        <f t="shared" ref="D327:D390" si="5">IFERROR(IF($A327&gt;0,B327-C327,"-"),"-")</f>
        <v>-</v>
      </c>
    </row>
    <row r="328" spans="2:4">
      <c r="B328" s="18">
        <f>IFERROR(SUMIFS(Table1[Nutrient],Table1[Flow],B$5,Table1[Date],$A328),NA())</f>
        <v>0</v>
      </c>
      <c r="C328" s="18">
        <f>IFERROR(SUMIFS(Table1[Nutrient],Table1[Flow],C$5,Table1[Date],$A328),NA())</f>
        <v>0</v>
      </c>
      <c r="D328" s="6" t="str">
        <f t="shared" si="5"/>
        <v>-</v>
      </c>
    </row>
    <row r="329" spans="2:4">
      <c r="B329" s="18">
        <f>IFERROR(SUMIFS(Table1[Nutrient],Table1[Flow],B$5,Table1[Date],$A329),NA())</f>
        <v>0</v>
      </c>
      <c r="C329" s="18">
        <f>IFERROR(SUMIFS(Table1[Nutrient],Table1[Flow],C$5,Table1[Date],$A329),NA())</f>
        <v>0</v>
      </c>
      <c r="D329" s="6" t="str">
        <f t="shared" si="5"/>
        <v>-</v>
      </c>
    </row>
    <row r="330" spans="2:4">
      <c r="B330" s="18">
        <f>IFERROR(SUMIFS(Table1[Nutrient],Table1[Flow],B$5,Table1[Date],$A330),NA())</f>
        <v>0</v>
      </c>
      <c r="C330" s="18">
        <f>IFERROR(SUMIFS(Table1[Nutrient],Table1[Flow],C$5,Table1[Date],$A330),NA())</f>
        <v>0</v>
      </c>
      <c r="D330" s="6" t="str">
        <f t="shared" si="5"/>
        <v>-</v>
      </c>
    </row>
    <row r="331" spans="2:4">
      <c r="B331" s="18">
        <f>IFERROR(SUMIFS(Table1[Nutrient],Table1[Flow],B$5,Table1[Date],$A331),NA())</f>
        <v>0</v>
      </c>
      <c r="C331" s="18">
        <f>IFERROR(SUMIFS(Table1[Nutrient],Table1[Flow],C$5,Table1[Date],$A331),NA())</f>
        <v>0</v>
      </c>
      <c r="D331" s="6" t="str">
        <f t="shared" si="5"/>
        <v>-</v>
      </c>
    </row>
    <row r="332" spans="2:4">
      <c r="B332" s="18">
        <f>IFERROR(SUMIFS(Table1[Nutrient],Table1[Flow],B$5,Table1[Date],$A332),NA())</f>
        <v>0</v>
      </c>
      <c r="C332" s="18">
        <f>IFERROR(SUMIFS(Table1[Nutrient],Table1[Flow],C$5,Table1[Date],$A332),NA())</f>
        <v>0</v>
      </c>
      <c r="D332" s="6" t="str">
        <f t="shared" si="5"/>
        <v>-</v>
      </c>
    </row>
    <row r="333" spans="2:4">
      <c r="B333" s="18">
        <f>IFERROR(SUMIFS(Table1[Nutrient],Table1[Flow],B$5,Table1[Date],$A333),NA())</f>
        <v>0</v>
      </c>
      <c r="C333" s="18">
        <f>IFERROR(SUMIFS(Table1[Nutrient],Table1[Flow],C$5,Table1[Date],$A333),NA())</f>
        <v>0</v>
      </c>
      <c r="D333" s="6" t="str">
        <f t="shared" si="5"/>
        <v>-</v>
      </c>
    </row>
    <row r="334" spans="2:4">
      <c r="B334" s="18">
        <f>IFERROR(SUMIFS(Table1[Nutrient],Table1[Flow],B$5,Table1[Date],$A334),NA())</f>
        <v>0</v>
      </c>
      <c r="C334" s="18">
        <f>IFERROR(SUMIFS(Table1[Nutrient],Table1[Flow],C$5,Table1[Date],$A334),NA())</f>
        <v>0</v>
      </c>
      <c r="D334" s="6" t="str">
        <f t="shared" si="5"/>
        <v>-</v>
      </c>
    </row>
    <row r="335" spans="2:4">
      <c r="B335" s="18">
        <f>IFERROR(SUMIFS(Table1[Nutrient],Table1[Flow],B$5,Table1[Date],$A335),NA())</f>
        <v>0</v>
      </c>
      <c r="C335" s="18">
        <f>IFERROR(SUMIFS(Table1[Nutrient],Table1[Flow],C$5,Table1[Date],$A335),NA())</f>
        <v>0</v>
      </c>
      <c r="D335" s="6" t="str">
        <f t="shared" si="5"/>
        <v>-</v>
      </c>
    </row>
    <row r="336" spans="2:4">
      <c r="B336" s="18">
        <f>IFERROR(SUMIFS(Table1[Nutrient],Table1[Flow],B$5,Table1[Date],$A336),NA())</f>
        <v>0</v>
      </c>
      <c r="C336" s="18">
        <f>IFERROR(SUMIFS(Table1[Nutrient],Table1[Flow],C$5,Table1[Date],$A336),NA())</f>
        <v>0</v>
      </c>
      <c r="D336" s="6" t="str">
        <f t="shared" si="5"/>
        <v>-</v>
      </c>
    </row>
    <row r="337" spans="2:4">
      <c r="B337" s="18">
        <f>IFERROR(SUMIFS(Table1[Nutrient],Table1[Flow],B$5,Table1[Date],$A337),NA())</f>
        <v>0</v>
      </c>
      <c r="C337" s="18">
        <f>IFERROR(SUMIFS(Table1[Nutrient],Table1[Flow],C$5,Table1[Date],$A337),NA())</f>
        <v>0</v>
      </c>
      <c r="D337" s="6" t="str">
        <f t="shared" si="5"/>
        <v>-</v>
      </c>
    </row>
    <row r="338" spans="2:4">
      <c r="B338" s="18">
        <f>IFERROR(SUMIFS(Table1[Nutrient],Table1[Flow],B$5,Table1[Date],$A338),NA())</f>
        <v>0</v>
      </c>
      <c r="C338" s="18">
        <f>IFERROR(SUMIFS(Table1[Nutrient],Table1[Flow],C$5,Table1[Date],$A338),NA())</f>
        <v>0</v>
      </c>
      <c r="D338" s="6" t="str">
        <f t="shared" si="5"/>
        <v>-</v>
      </c>
    </row>
    <row r="339" spans="2:4">
      <c r="B339" s="18">
        <f>IFERROR(SUMIFS(Table1[Nutrient],Table1[Flow],B$5,Table1[Date],$A339),NA())</f>
        <v>0</v>
      </c>
      <c r="C339" s="18">
        <f>IFERROR(SUMIFS(Table1[Nutrient],Table1[Flow],C$5,Table1[Date],$A339),NA())</f>
        <v>0</v>
      </c>
      <c r="D339" s="6" t="str">
        <f t="shared" si="5"/>
        <v>-</v>
      </c>
    </row>
    <row r="340" spans="2:4">
      <c r="B340" s="18">
        <f>IFERROR(SUMIFS(Table1[Nutrient],Table1[Flow],B$5,Table1[Date],$A340),NA())</f>
        <v>0</v>
      </c>
      <c r="C340" s="18">
        <f>IFERROR(SUMIFS(Table1[Nutrient],Table1[Flow],C$5,Table1[Date],$A340),NA())</f>
        <v>0</v>
      </c>
      <c r="D340" s="6" t="str">
        <f t="shared" si="5"/>
        <v>-</v>
      </c>
    </row>
    <row r="341" spans="2:4">
      <c r="B341" s="18">
        <f>IFERROR(SUMIFS(Table1[Nutrient],Table1[Flow],B$5,Table1[Date],$A341),NA())</f>
        <v>0</v>
      </c>
      <c r="C341" s="18">
        <f>IFERROR(SUMIFS(Table1[Nutrient],Table1[Flow],C$5,Table1[Date],$A341),NA())</f>
        <v>0</v>
      </c>
      <c r="D341" s="6" t="str">
        <f t="shared" si="5"/>
        <v>-</v>
      </c>
    </row>
    <row r="342" spans="2:4">
      <c r="B342" s="18">
        <f>IFERROR(SUMIFS(Table1[Nutrient],Table1[Flow],B$5,Table1[Date],$A342),NA())</f>
        <v>0</v>
      </c>
      <c r="C342" s="18">
        <f>IFERROR(SUMIFS(Table1[Nutrient],Table1[Flow],C$5,Table1[Date],$A342),NA())</f>
        <v>0</v>
      </c>
      <c r="D342" s="6" t="str">
        <f t="shared" si="5"/>
        <v>-</v>
      </c>
    </row>
    <row r="343" spans="2:4">
      <c r="B343" s="18">
        <f>IFERROR(SUMIFS(Table1[Nutrient],Table1[Flow],B$5,Table1[Date],$A343),NA())</f>
        <v>0</v>
      </c>
      <c r="C343" s="18">
        <f>IFERROR(SUMIFS(Table1[Nutrient],Table1[Flow],C$5,Table1[Date],$A343),NA())</f>
        <v>0</v>
      </c>
      <c r="D343" s="6" t="str">
        <f t="shared" si="5"/>
        <v>-</v>
      </c>
    </row>
    <row r="344" spans="2:4">
      <c r="B344" s="18">
        <f>IFERROR(SUMIFS(Table1[Nutrient],Table1[Flow],B$5,Table1[Date],$A344),NA())</f>
        <v>0</v>
      </c>
      <c r="C344" s="18">
        <f>IFERROR(SUMIFS(Table1[Nutrient],Table1[Flow],C$5,Table1[Date],$A344),NA())</f>
        <v>0</v>
      </c>
      <c r="D344" s="6" t="str">
        <f t="shared" si="5"/>
        <v>-</v>
      </c>
    </row>
    <row r="345" spans="2:4">
      <c r="B345" s="18">
        <f>IFERROR(SUMIFS(Table1[Nutrient],Table1[Flow],B$5,Table1[Date],$A345),NA())</f>
        <v>0</v>
      </c>
      <c r="C345" s="18">
        <f>IFERROR(SUMIFS(Table1[Nutrient],Table1[Flow],C$5,Table1[Date],$A345),NA())</f>
        <v>0</v>
      </c>
      <c r="D345" s="6" t="str">
        <f t="shared" si="5"/>
        <v>-</v>
      </c>
    </row>
    <row r="346" spans="2:4">
      <c r="B346" s="18">
        <f>IFERROR(SUMIFS(Table1[Nutrient],Table1[Flow],B$5,Table1[Date],$A346),NA())</f>
        <v>0</v>
      </c>
      <c r="C346" s="18">
        <f>IFERROR(SUMIFS(Table1[Nutrient],Table1[Flow],C$5,Table1[Date],$A346),NA())</f>
        <v>0</v>
      </c>
      <c r="D346" s="6" t="str">
        <f t="shared" si="5"/>
        <v>-</v>
      </c>
    </row>
    <row r="347" spans="2:4">
      <c r="B347" s="18">
        <f>IFERROR(SUMIFS(Table1[Nutrient],Table1[Flow],B$5,Table1[Date],$A347),NA())</f>
        <v>0</v>
      </c>
      <c r="C347" s="18">
        <f>IFERROR(SUMIFS(Table1[Nutrient],Table1[Flow],C$5,Table1[Date],$A347),NA())</f>
        <v>0</v>
      </c>
      <c r="D347" s="6" t="str">
        <f t="shared" si="5"/>
        <v>-</v>
      </c>
    </row>
    <row r="348" spans="2:4">
      <c r="B348" s="18">
        <f>IFERROR(SUMIFS(Table1[Nutrient],Table1[Flow],B$5,Table1[Date],$A348),NA())</f>
        <v>0</v>
      </c>
      <c r="C348" s="18">
        <f>IFERROR(SUMIFS(Table1[Nutrient],Table1[Flow],C$5,Table1[Date],$A348),NA())</f>
        <v>0</v>
      </c>
      <c r="D348" s="6" t="str">
        <f t="shared" si="5"/>
        <v>-</v>
      </c>
    </row>
    <row r="349" spans="2:4">
      <c r="B349" s="18">
        <f>IFERROR(SUMIFS(Table1[Nutrient],Table1[Flow],B$5,Table1[Date],$A349),NA())</f>
        <v>0</v>
      </c>
      <c r="C349" s="18">
        <f>IFERROR(SUMIFS(Table1[Nutrient],Table1[Flow],C$5,Table1[Date],$A349),NA())</f>
        <v>0</v>
      </c>
      <c r="D349" s="6" t="str">
        <f t="shared" si="5"/>
        <v>-</v>
      </c>
    </row>
    <row r="350" spans="2:4">
      <c r="B350" s="18">
        <f>IFERROR(SUMIFS(Table1[Nutrient],Table1[Flow],B$5,Table1[Date],$A350),NA())</f>
        <v>0</v>
      </c>
      <c r="C350" s="18">
        <f>IFERROR(SUMIFS(Table1[Nutrient],Table1[Flow],C$5,Table1[Date],$A350),NA())</f>
        <v>0</v>
      </c>
      <c r="D350" s="6" t="str">
        <f t="shared" si="5"/>
        <v>-</v>
      </c>
    </row>
    <row r="351" spans="2:4">
      <c r="B351" s="18">
        <f>IFERROR(SUMIFS(Table1[Nutrient],Table1[Flow],B$5,Table1[Date],$A351),NA())</f>
        <v>0</v>
      </c>
      <c r="C351" s="18">
        <f>IFERROR(SUMIFS(Table1[Nutrient],Table1[Flow],C$5,Table1[Date],$A351),NA())</f>
        <v>0</v>
      </c>
      <c r="D351" s="6" t="str">
        <f t="shared" si="5"/>
        <v>-</v>
      </c>
    </row>
    <row r="352" spans="2:4">
      <c r="B352" s="18">
        <f>IFERROR(SUMIFS(Table1[Nutrient],Table1[Flow],B$5,Table1[Date],$A352),NA())</f>
        <v>0</v>
      </c>
      <c r="C352" s="18">
        <f>IFERROR(SUMIFS(Table1[Nutrient],Table1[Flow],C$5,Table1[Date],$A352),NA())</f>
        <v>0</v>
      </c>
      <c r="D352" s="6" t="str">
        <f t="shared" si="5"/>
        <v>-</v>
      </c>
    </row>
    <row r="353" spans="2:4">
      <c r="B353" s="18">
        <f>IFERROR(SUMIFS(Table1[Nutrient],Table1[Flow],B$5,Table1[Date],$A353),NA())</f>
        <v>0</v>
      </c>
      <c r="C353" s="18">
        <f>IFERROR(SUMIFS(Table1[Nutrient],Table1[Flow],C$5,Table1[Date],$A353),NA())</f>
        <v>0</v>
      </c>
      <c r="D353" s="6" t="str">
        <f t="shared" si="5"/>
        <v>-</v>
      </c>
    </row>
    <row r="354" spans="2:4">
      <c r="B354" s="18">
        <f>IFERROR(SUMIFS(Table1[Nutrient],Table1[Flow],B$5,Table1[Date],$A354),NA())</f>
        <v>0</v>
      </c>
      <c r="C354" s="18">
        <f>IFERROR(SUMIFS(Table1[Nutrient],Table1[Flow],C$5,Table1[Date],$A354),NA())</f>
        <v>0</v>
      </c>
      <c r="D354" s="6" t="str">
        <f t="shared" si="5"/>
        <v>-</v>
      </c>
    </row>
    <row r="355" spans="2:4">
      <c r="B355" s="18">
        <f>IFERROR(SUMIFS(Table1[Nutrient],Table1[Flow],B$5,Table1[Date],$A355),NA())</f>
        <v>0</v>
      </c>
      <c r="C355" s="18">
        <f>IFERROR(SUMIFS(Table1[Nutrient],Table1[Flow],C$5,Table1[Date],$A355),NA())</f>
        <v>0</v>
      </c>
      <c r="D355" s="6" t="str">
        <f t="shared" si="5"/>
        <v>-</v>
      </c>
    </row>
    <row r="356" spans="2:4">
      <c r="B356" s="18">
        <f>IFERROR(SUMIFS(Table1[Nutrient],Table1[Flow],B$5,Table1[Date],$A356),NA())</f>
        <v>0</v>
      </c>
      <c r="C356" s="18">
        <f>IFERROR(SUMIFS(Table1[Nutrient],Table1[Flow],C$5,Table1[Date],$A356),NA())</f>
        <v>0</v>
      </c>
      <c r="D356" s="6" t="str">
        <f t="shared" si="5"/>
        <v>-</v>
      </c>
    </row>
    <row r="357" spans="2:4">
      <c r="B357" s="18">
        <f>IFERROR(SUMIFS(Table1[Nutrient],Table1[Flow],B$5,Table1[Date],$A357),NA())</f>
        <v>0</v>
      </c>
      <c r="C357" s="18">
        <f>IFERROR(SUMIFS(Table1[Nutrient],Table1[Flow],C$5,Table1[Date],$A357),NA())</f>
        <v>0</v>
      </c>
      <c r="D357" s="6" t="str">
        <f t="shared" si="5"/>
        <v>-</v>
      </c>
    </row>
    <row r="358" spans="2:4">
      <c r="B358" s="18">
        <f>IFERROR(SUMIFS(Table1[Nutrient],Table1[Flow],B$5,Table1[Date],$A358),NA())</f>
        <v>0</v>
      </c>
      <c r="C358" s="18">
        <f>IFERROR(SUMIFS(Table1[Nutrient],Table1[Flow],C$5,Table1[Date],$A358),NA())</f>
        <v>0</v>
      </c>
      <c r="D358" s="6" t="str">
        <f t="shared" si="5"/>
        <v>-</v>
      </c>
    </row>
    <row r="359" spans="2:4">
      <c r="B359" s="18">
        <f>IFERROR(SUMIFS(Table1[Nutrient],Table1[Flow],B$5,Table1[Date],$A359),NA())</f>
        <v>0</v>
      </c>
      <c r="C359" s="18">
        <f>IFERROR(SUMIFS(Table1[Nutrient],Table1[Flow],C$5,Table1[Date],$A359),NA())</f>
        <v>0</v>
      </c>
      <c r="D359" s="6" t="str">
        <f t="shared" si="5"/>
        <v>-</v>
      </c>
    </row>
    <row r="360" spans="2:4">
      <c r="B360" s="18">
        <f>IFERROR(SUMIFS(Table1[Nutrient],Table1[Flow],B$5,Table1[Date],$A360),NA())</f>
        <v>0</v>
      </c>
      <c r="C360" s="18">
        <f>IFERROR(SUMIFS(Table1[Nutrient],Table1[Flow],C$5,Table1[Date],$A360),NA())</f>
        <v>0</v>
      </c>
      <c r="D360" s="6" t="str">
        <f t="shared" si="5"/>
        <v>-</v>
      </c>
    </row>
    <row r="361" spans="2:4">
      <c r="B361" s="18">
        <f>IFERROR(SUMIFS(Table1[Nutrient],Table1[Flow],B$5,Table1[Date],$A361),NA())</f>
        <v>0</v>
      </c>
      <c r="C361" s="18">
        <f>IFERROR(SUMIFS(Table1[Nutrient],Table1[Flow],C$5,Table1[Date],$A361),NA())</f>
        <v>0</v>
      </c>
      <c r="D361" s="6" t="str">
        <f t="shared" si="5"/>
        <v>-</v>
      </c>
    </row>
    <row r="362" spans="2:4">
      <c r="B362" s="18">
        <f>IFERROR(SUMIFS(Table1[Nutrient],Table1[Flow],B$5,Table1[Date],$A362),NA())</f>
        <v>0</v>
      </c>
      <c r="C362" s="18">
        <f>IFERROR(SUMIFS(Table1[Nutrient],Table1[Flow],C$5,Table1[Date],$A362),NA())</f>
        <v>0</v>
      </c>
      <c r="D362" s="6" t="str">
        <f t="shared" si="5"/>
        <v>-</v>
      </c>
    </row>
    <row r="363" spans="2:4">
      <c r="B363" s="18">
        <f>IFERROR(SUMIFS(Table1[Nutrient],Table1[Flow],B$5,Table1[Date],$A363),NA())</f>
        <v>0</v>
      </c>
      <c r="C363" s="18">
        <f>IFERROR(SUMIFS(Table1[Nutrient],Table1[Flow],C$5,Table1[Date],$A363),NA())</f>
        <v>0</v>
      </c>
      <c r="D363" s="6" t="str">
        <f t="shared" si="5"/>
        <v>-</v>
      </c>
    </row>
    <row r="364" spans="2:4">
      <c r="B364" s="18">
        <f>IFERROR(SUMIFS(Table1[Nutrient],Table1[Flow],B$5,Table1[Date],$A364),NA())</f>
        <v>0</v>
      </c>
      <c r="C364" s="18">
        <f>IFERROR(SUMIFS(Table1[Nutrient],Table1[Flow],C$5,Table1[Date],$A364),NA())</f>
        <v>0</v>
      </c>
      <c r="D364" s="6" t="str">
        <f t="shared" si="5"/>
        <v>-</v>
      </c>
    </row>
    <row r="365" spans="2:4">
      <c r="B365" s="18">
        <f>IFERROR(SUMIFS(Table1[Nutrient],Table1[Flow],B$5,Table1[Date],$A365),NA())</f>
        <v>0</v>
      </c>
      <c r="C365" s="18">
        <f>IFERROR(SUMIFS(Table1[Nutrient],Table1[Flow],C$5,Table1[Date],$A365),NA())</f>
        <v>0</v>
      </c>
      <c r="D365" s="6" t="str">
        <f t="shared" si="5"/>
        <v>-</v>
      </c>
    </row>
    <row r="366" spans="2:4">
      <c r="B366" s="18">
        <f>IFERROR(SUMIFS(Table1[Nutrient],Table1[Flow],B$5,Table1[Date],$A366),NA())</f>
        <v>0</v>
      </c>
      <c r="C366" s="18">
        <f>IFERROR(SUMIFS(Table1[Nutrient],Table1[Flow],C$5,Table1[Date],$A366),NA())</f>
        <v>0</v>
      </c>
      <c r="D366" s="6" t="str">
        <f t="shared" si="5"/>
        <v>-</v>
      </c>
    </row>
    <row r="367" spans="2:4">
      <c r="B367" s="18">
        <f>IFERROR(SUMIFS(Table1[Nutrient],Table1[Flow],B$5,Table1[Date],$A367),NA())</f>
        <v>0</v>
      </c>
      <c r="C367" s="18">
        <f>IFERROR(SUMIFS(Table1[Nutrient],Table1[Flow],C$5,Table1[Date],$A367),NA())</f>
        <v>0</v>
      </c>
      <c r="D367" s="6" t="str">
        <f t="shared" si="5"/>
        <v>-</v>
      </c>
    </row>
    <row r="368" spans="2:4">
      <c r="B368" s="18">
        <f>IFERROR(SUMIFS(Table1[Nutrient],Table1[Flow],B$5,Table1[Date],$A368),NA())</f>
        <v>0</v>
      </c>
      <c r="C368" s="18">
        <f>IFERROR(SUMIFS(Table1[Nutrient],Table1[Flow],C$5,Table1[Date],$A368),NA())</f>
        <v>0</v>
      </c>
      <c r="D368" s="6" t="str">
        <f t="shared" si="5"/>
        <v>-</v>
      </c>
    </row>
    <row r="369" spans="2:4">
      <c r="B369" s="18">
        <f>IFERROR(SUMIFS(Table1[Nutrient],Table1[Flow],B$5,Table1[Date],$A369),NA())</f>
        <v>0</v>
      </c>
      <c r="C369" s="18">
        <f>IFERROR(SUMIFS(Table1[Nutrient],Table1[Flow],C$5,Table1[Date],$A369),NA())</f>
        <v>0</v>
      </c>
      <c r="D369" s="6" t="str">
        <f t="shared" si="5"/>
        <v>-</v>
      </c>
    </row>
    <row r="370" spans="2:4">
      <c r="B370" s="18">
        <f>IFERROR(SUMIFS(Table1[Nutrient],Table1[Flow],B$5,Table1[Date],$A370),NA())</f>
        <v>0</v>
      </c>
      <c r="C370" s="18">
        <f>IFERROR(SUMIFS(Table1[Nutrient],Table1[Flow],C$5,Table1[Date],$A370),NA())</f>
        <v>0</v>
      </c>
      <c r="D370" s="6" t="str">
        <f t="shared" si="5"/>
        <v>-</v>
      </c>
    </row>
    <row r="371" spans="2:4">
      <c r="B371" s="18">
        <f>IFERROR(SUMIFS(Table1[Nutrient],Table1[Flow],B$5,Table1[Date],$A371),NA())</f>
        <v>0</v>
      </c>
      <c r="C371" s="18">
        <f>IFERROR(SUMIFS(Table1[Nutrient],Table1[Flow],C$5,Table1[Date],$A371),NA())</f>
        <v>0</v>
      </c>
      <c r="D371" s="6" t="str">
        <f t="shared" si="5"/>
        <v>-</v>
      </c>
    </row>
    <row r="372" spans="2:4">
      <c r="B372" s="18">
        <f>IFERROR(SUMIFS(Table1[Nutrient],Table1[Flow],B$5,Table1[Date],$A372),NA())</f>
        <v>0</v>
      </c>
      <c r="C372" s="18">
        <f>IFERROR(SUMIFS(Table1[Nutrient],Table1[Flow],C$5,Table1[Date],$A372),NA())</f>
        <v>0</v>
      </c>
      <c r="D372" s="6" t="str">
        <f t="shared" si="5"/>
        <v>-</v>
      </c>
    </row>
    <row r="373" spans="2:4">
      <c r="B373" s="18">
        <f>IFERROR(SUMIFS(Table1[Nutrient],Table1[Flow],B$5,Table1[Date],$A373),NA())</f>
        <v>0</v>
      </c>
      <c r="C373" s="18">
        <f>IFERROR(SUMIFS(Table1[Nutrient],Table1[Flow],C$5,Table1[Date],$A373),NA())</f>
        <v>0</v>
      </c>
      <c r="D373" s="6" t="str">
        <f t="shared" si="5"/>
        <v>-</v>
      </c>
    </row>
    <row r="374" spans="2:4">
      <c r="B374" s="18">
        <f>IFERROR(SUMIFS(Table1[Nutrient],Table1[Flow],B$5,Table1[Date],$A374),NA())</f>
        <v>0</v>
      </c>
      <c r="C374" s="18">
        <f>IFERROR(SUMIFS(Table1[Nutrient],Table1[Flow],C$5,Table1[Date],$A374),NA())</f>
        <v>0</v>
      </c>
      <c r="D374" s="6" t="str">
        <f t="shared" si="5"/>
        <v>-</v>
      </c>
    </row>
    <row r="375" spans="2:4">
      <c r="B375" s="18">
        <f>IFERROR(SUMIFS(Table1[Nutrient],Table1[Flow],B$5,Table1[Date],$A375),NA())</f>
        <v>0</v>
      </c>
      <c r="C375" s="18">
        <f>IFERROR(SUMIFS(Table1[Nutrient],Table1[Flow],C$5,Table1[Date],$A375),NA())</f>
        <v>0</v>
      </c>
      <c r="D375" s="6" t="str">
        <f t="shared" si="5"/>
        <v>-</v>
      </c>
    </row>
    <row r="376" spans="2:4">
      <c r="B376" s="18">
        <f>IFERROR(SUMIFS(Table1[Nutrient],Table1[Flow],B$5,Table1[Date],$A376),NA())</f>
        <v>0</v>
      </c>
      <c r="C376" s="18">
        <f>IFERROR(SUMIFS(Table1[Nutrient],Table1[Flow],C$5,Table1[Date],$A376),NA())</f>
        <v>0</v>
      </c>
      <c r="D376" s="6" t="str">
        <f t="shared" si="5"/>
        <v>-</v>
      </c>
    </row>
    <row r="377" spans="2:4">
      <c r="B377" s="18">
        <f>IFERROR(SUMIFS(Table1[Nutrient],Table1[Flow],B$5,Table1[Date],$A377),NA())</f>
        <v>0</v>
      </c>
      <c r="C377" s="18">
        <f>IFERROR(SUMIFS(Table1[Nutrient],Table1[Flow],C$5,Table1[Date],$A377),NA())</f>
        <v>0</v>
      </c>
      <c r="D377" s="6" t="str">
        <f t="shared" si="5"/>
        <v>-</v>
      </c>
    </row>
    <row r="378" spans="2:4">
      <c r="B378" s="18">
        <f>IFERROR(SUMIFS(Table1[Nutrient],Table1[Flow],B$5,Table1[Date],$A378),NA())</f>
        <v>0</v>
      </c>
      <c r="C378" s="18">
        <f>IFERROR(SUMIFS(Table1[Nutrient],Table1[Flow],C$5,Table1[Date],$A378),NA())</f>
        <v>0</v>
      </c>
      <c r="D378" s="6" t="str">
        <f t="shared" si="5"/>
        <v>-</v>
      </c>
    </row>
    <row r="379" spans="2:4">
      <c r="B379" s="18">
        <f>IFERROR(SUMIFS(Table1[Nutrient],Table1[Flow],B$5,Table1[Date],$A379),NA())</f>
        <v>0</v>
      </c>
      <c r="C379" s="18">
        <f>IFERROR(SUMIFS(Table1[Nutrient],Table1[Flow],C$5,Table1[Date],$A379),NA())</f>
        <v>0</v>
      </c>
      <c r="D379" s="6" t="str">
        <f t="shared" si="5"/>
        <v>-</v>
      </c>
    </row>
    <row r="380" spans="2:4">
      <c r="B380" s="18">
        <f>IFERROR(SUMIFS(Table1[Nutrient],Table1[Flow],B$5,Table1[Date],$A380),NA())</f>
        <v>0</v>
      </c>
      <c r="C380" s="18">
        <f>IFERROR(SUMIFS(Table1[Nutrient],Table1[Flow],C$5,Table1[Date],$A380),NA())</f>
        <v>0</v>
      </c>
      <c r="D380" s="6" t="str">
        <f t="shared" si="5"/>
        <v>-</v>
      </c>
    </row>
    <row r="381" spans="2:4">
      <c r="B381" s="18">
        <f>IFERROR(SUMIFS(Table1[Nutrient],Table1[Flow],B$5,Table1[Date],$A381),NA())</f>
        <v>0</v>
      </c>
      <c r="C381" s="18">
        <f>IFERROR(SUMIFS(Table1[Nutrient],Table1[Flow],C$5,Table1[Date],$A381),NA())</f>
        <v>0</v>
      </c>
      <c r="D381" s="6" t="str">
        <f t="shared" si="5"/>
        <v>-</v>
      </c>
    </row>
    <row r="382" spans="2:4">
      <c r="B382" s="18">
        <f>IFERROR(SUMIFS(Table1[Nutrient],Table1[Flow],B$5,Table1[Date],$A382),NA())</f>
        <v>0</v>
      </c>
      <c r="C382" s="18">
        <f>IFERROR(SUMIFS(Table1[Nutrient],Table1[Flow],C$5,Table1[Date],$A382),NA())</f>
        <v>0</v>
      </c>
      <c r="D382" s="6" t="str">
        <f t="shared" si="5"/>
        <v>-</v>
      </c>
    </row>
    <row r="383" spans="2:4">
      <c r="B383" s="18">
        <f>IFERROR(SUMIFS(Table1[Nutrient],Table1[Flow],B$5,Table1[Date],$A383),NA())</f>
        <v>0</v>
      </c>
      <c r="C383" s="18">
        <f>IFERROR(SUMIFS(Table1[Nutrient],Table1[Flow],C$5,Table1[Date],$A383),NA())</f>
        <v>0</v>
      </c>
      <c r="D383" s="6" t="str">
        <f t="shared" si="5"/>
        <v>-</v>
      </c>
    </row>
    <row r="384" spans="2:4">
      <c r="B384" s="18">
        <f>IFERROR(SUMIFS(Table1[Nutrient],Table1[Flow],B$5,Table1[Date],$A384),NA())</f>
        <v>0</v>
      </c>
      <c r="C384" s="18">
        <f>IFERROR(SUMIFS(Table1[Nutrient],Table1[Flow],C$5,Table1[Date],$A384),NA())</f>
        <v>0</v>
      </c>
      <c r="D384" s="6" t="str">
        <f t="shared" si="5"/>
        <v>-</v>
      </c>
    </row>
    <row r="385" spans="2:4">
      <c r="B385" s="18">
        <f>IFERROR(SUMIFS(Table1[Nutrient],Table1[Flow],B$5,Table1[Date],$A385),NA())</f>
        <v>0</v>
      </c>
      <c r="C385" s="18">
        <f>IFERROR(SUMIFS(Table1[Nutrient],Table1[Flow],C$5,Table1[Date],$A385),NA())</f>
        <v>0</v>
      </c>
      <c r="D385" s="6" t="str">
        <f t="shared" si="5"/>
        <v>-</v>
      </c>
    </row>
    <row r="386" spans="2:4">
      <c r="B386" s="18">
        <f>IFERROR(SUMIFS(Table1[Nutrient],Table1[Flow],B$5,Table1[Date],$A386),NA())</f>
        <v>0</v>
      </c>
      <c r="C386" s="18">
        <f>IFERROR(SUMIFS(Table1[Nutrient],Table1[Flow],C$5,Table1[Date],$A386),NA())</f>
        <v>0</v>
      </c>
      <c r="D386" s="6" t="str">
        <f t="shared" si="5"/>
        <v>-</v>
      </c>
    </row>
    <row r="387" spans="2:4">
      <c r="B387" s="18">
        <f>IFERROR(SUMIFS(Table1[Nutrient],Table1[Flow],B$5,Table1[Date],$A387),NA())</f>
        <v>0</v>
      </c>
      <c r="C387" s="18">
        <f>IFERROR(SUMIFS(Table1[Nutrient],Table1[Flow],C$5,Table1[Date],$A387),NA())</f>
        <v>0</v>
      </c>
      <c r="D387" s="6" t="str">
        <f t="shared" si="5"/>
        <v>-</v>
      </c>
    </row>
    <row r="388" spans="2:4">
      <c r="B388" s="18">
        <f>IFERROR(SUMIFS(Table1[Nutrient],Table1[Flow],B$5,Table1[Date],$A388),NA())</f>
        <v>0</v>
      </c>
      <c r="C388" s="18">
        <f>IFERROR(SUMIFS(Table1[Nutrient],Table1[Flow],C$5,Table1[Date],$A388),NA())</f>
        <v>0</v>
      </c>
      <c r="D388" s="6" t="str">
        <f t="shared" si="5"/>
        <v>-</v>
      </c>
    </row>
    <row r="389" spans="2:4">
      <c r="B389" s="18">
        <f>IFERROR(SUMIFS(Table1[Nutrient],Table1[Flow],B$5,Table1[Date],$A389),NA())</f>
        <v>0</v>
      </c>
      <c r="C389" s="18">
        <f>IFERROR(SUMIFS(Table1[Nutrient],Table1[Flow],C$5,Table1[Date],$A389),NA())</f>
        <v>0</v>
      </c>
      <c r="D389" s="6" t="str">
        <f t="shared" si="5"/>
        <v>-</v>
      </c>
    </row>
    <row r="390" spans="2:4">
      <c r="B390" s="18">
        <f>IFERROR(SUMIFS(Table1[Nutrient],Table1[Flow],B$5,Table1[Date],$A390),NA())</f>
        <v>0</v>
      </c>
      <c r="C390" s="18">
        <f>IFERROR(SUMIFS(Table1[Nutrient],Table1[Flow],C$5,Table1[Date],$A390),NA())</f>
        <v>0</v>
      </c>
      <c r="D390" s="6" t="str">
        <f t="shared" si="5"/>
        <v>-</v>
      </c>
    </row>
    <row r="391" spans="2:4">
      <c r="B391" s="18">
        <f>IFERROR(SUMIFS(Table1[Nutrient],Table1[Flow],B$5,Table1[Date],$A391),NA())</f>
        <v>0</v>
      </c>
      <c r="C391" s="18">
        <f>IFERROR(SUMIFS(Table1[Nutrient],Table1[Flow],C$5,Table1[Date],$A391),NA())</f>
        <v>0</v>
      </c>
      <c r="D391" s="6" t="str">
        <f t="shared" ref="D391:D454" si="6">IFERROR(IF($A391&gt;0,B391-C391,"-"),"-")</f>
        <v>-</v>
      </c>
    </row>
    <row r="392" spans="2:4">
      <c r="B392" s="18">
        <f>IFERROR(SUMIFS(Table1[Nutrient],Table1[Flow],B$5,Table1[Date],$A392),NA())</f>
        <v>0</v>
      </c>
      <c r="C392" s="18">
        <f>IFERROR(SUMIFS(Table1[Nutrient],Table1[Flow],C$5,Table1[Date],$A392),NA())</f>
        <v>0</v>
      </c>
      <c r="D392" s="6" t="str">
        <f t="shared" si="6"/>
        <v>-</v>
      </c>
    </row>
    <row r="393" spans="2:4">
      <c r="B393" s="18">
        <f>IFERROR(SUMIFS(Table1[Nutrient],Table1[Flow],B$5,Table1[Date],$A393),NA())</f>
        <v>0</v>
      </c>
      <c r="C393" s="18">
        <f>IFERROR(SUMIFS(Table1[Nutrient],Table1[Flow],C$5,Table1[Date],$A393),NA())</f>
        <v>0</v>
      </c>
      <c r="D393" s="6" t="str">
        <f t="shared" si="6"/>
        <v>-</v>
      </c>
    </row>
    <row r="394" spans="2:4">
      <c r="B394" s="18">
        <f>IFERROR(SUMIFS(Table1[Nutrient],Table1[Flow],B$5,Table1[Date],$A394),NA())</f>
        <v>0</v>
      </c>
      <c r="C394" s="18">
        <f>IFERROR(SUMIFS(Table1[Nutrient],Table1[Flow],C$5,Table1[Date],$A394),NA())</f>
        <v>0</v>
      </c>
      <c r="D394" s="6" t="str">
        <f t="shared" si="6"/>
        <v>-</v>
      </c>
    </row>
    <row r="395" spans="2:4">
      <c r="B395" s="18">
        <f>IFERROR(SUMIFS(Table1[Nutrient],Table1[Flow],B$5,Table1[Date],$A395),NA())</f>
        <v>0</v>
      </c>
      <c r="C395" s="18">
        <f>IFERROR(SUMIFS(Table1[Nutrient],Table1[Flow],C$5,Table1[Date],$A395),NA())</f>
        <v>0</v>
      </c>
      <c r="D395" s="6" t="str">
        <f t="shared" si="6"/>
        <v>-</v>
      </c>
    </row>
    <row r="396" spans="2:4">
      <c r="B396" s="18">
        <f>IFERROR(SUMIFS(Table1[Nutrient],Table1[Flow],B$5,Table1[Date],$A396),NA())</f>
        <v>0</v>
      </c>
      <c r="C396" s="18">
        <f>IFERROR(SUMIFS(Table1[Nutrient],Table1[Flow],C$5,Table1[Date],$A396),NA())</f>
        <v>0</v>
      </c>
      <c r="D396" s="6" t="str">
        <f t="shared" si="6"/>
        <v>-</v>
      </c>
    </row>
    <row r="397" spans="2:4">
      <c r="B397" s="18">
        <f>IFERROR(SUMIFS(Table1[Nutrient],Table1[Flow],B$5,Table1[Date],$A397),NA())</f>
        <v>0</v>
      </c>
      <c r="C397" s="18">
        <f>IFERROR(SUMIFS(Table1[Nutrient],Table1[Flow],C$5,Table1[Date],$A397),NA())</f>
        <v>0</v>
      </c>
      <c r="D397" s="6" t="str">
        <f t="shared" si="6"/>
        <v>-</v>
      </c>
    </row>
    <row r="398" spans="2:4">
      <c r="B398" s="18">
        <f>IFERROR(SUMIFS(Table1[Nutrient],Table1[Flow],B$5,Table1[Date],$A398),NA())</f>
        <v>0</v>
      </c>
      <c r="C398" s="18">
        <f>IFERROR(SUMIFS(Table1[Nutrient],Table1[Flow],C$5,Table1[Date],$A398),NA())</f>
        <v>0</v>
      </c>
      <c r="D398" s="6" t="str">
        <f t="shared" si="6"/>
        <v>-</v>
      </c>
    </row>
    <row r="399" spans="2:4">
      <c r="B399" s="18">
        <f>IFERROR(SUMIFS(Table1[Nutrient],Table1[Flow],B$5,Table1[Date],$A399),NA())</f>
        <v>0</v>
      </c>
      <c r="C399" s="18">
        <f>IFERROR(SUMIFS(Table1[Nutrient],Table1[Flow],C$5,Table1[Date],$A399),NA())</f>
        <v>0</v>
      </c>
      <c r="D399" s="6" t="str">
        <f t="shared" si="6"/>
        <v>-</v>
      </c>
    </row>
    <row r="400" spans="2:4">
      <c r="B400" s="18">
        <f>IFERROR(SUMIFS(Table1[Nutrient],Table1[Flow],B$5,Table1[Date],$A400),NA())</f>
        <v>0</v>
      </c>
      <c r="C400" s="18">
        <f>IFERROR(SUMIFS(Table1[Nutrient],Table1[Flow],C$5,Table1[Date],$A400),NA())</f>
        <v>0</v>
      </c>
      <c r="D400" s="6" t="str">
        <f t="shared" si="6"/>
        <v>-</v>
      </c>
    </row>
    <row r="401" spans="2:4">
      <c r="B401" s="18">
        <f>IFERROR(SUMIFS(Table1[Nutrient],Table1[Flow],B$5,Table1[Date],$A401),NA())</f>
        <v>0</v>
      </c>
      <c r="C401" s="18">
        <f>IFERROR(SUMIFS(Table1[Nutrient],Table1[Flow],C$5,Table1[Date],$A401),NA())</f>
        <v>0</v>
      </c>
      <c r="D401" s="6" t="str">
        <f t="shared" si="6"/>
        <v>-</v>
      </c>
    </row>
    <row r="402" spans="2:4">
      <c r="B402" s="18">
        <f>IFERROR(SUMIFS(Table1[Nutrient],Table1[Flow],B$5,Table1[Date],$A402),NA())</f>
        <v>0</v>
      </c>
      <c r="C402" s="18">
        <f>IFERROR(SUMIFS(Table1[Nutrient],Table1[Flow],C$5,Table1[Date],$A402),NA())</f>
        <v>0</v>
      </c>
      <c r="D402" s="6" t="str">
        <f t="shared" si="6"/>
        <v>-</v>
      </c>
    </row>
    <row r="403" spans="2:4">
      <c r="B403" s="18">
        <f>IFERROR(SUMIFS(Table1[Nutrient],Table1[Flow],B$5,Table1[Date],$A403),NA())</f>
        <v>0</v>
      </c>
      <c r="C403" s="18">
        <f>IFERROR(SUMIFS(Table1[Nutrient],Table1[Flow],C$5,Table1[Date],$A403),NA())</f>
        <v>0</v>
      </c>
      <c r="D403" s="6" t="str">
        <f t="shared" si="6"/>
        <v>-</v>
      </c>
    </row>
    <row r="404" spans="2:4">
      <c r="B404" s="18">
        <f>IFERROR(SUMIFS(Table1[Nutrient],Table1[Flow],B$5,Table1[Date],$A404),NA())</f>
        <v>0</v>
      </c>
      <c r="C404" s="18">
        <f>IFERROR(SUMIFS(Table1[Nutrient],Table1[Flow],C$5,Table1[Date],$A404),NA())</f>
        <v>0</v>
      </c>
      <c r="D404" s="6" t="str">
        <f t="shared" si="6"/>
        <v>-</v>
      </c>
    </row>
    <row r="405" spans="2:4">
      <c r="B405" s="18">
        <f>IFERROR(SUMIFS(Table1[Nutrient],Table1[Flow],B$5,Table1[Date],$A405),NA())</f>
        <v>0</v>
      </c>
      <c r="C405" s="18">
        <f>IFERROR(SUMIFS(Table1[Nutrient],Table1[Flow],C$5,Table1[Date],$A405),NA())</f>
        <v>0</v>
      </c>
      <c r="D405" s="6" t="str">
        <f t="shared" si="6"/>
        <v>-</v>
      </c>
    </row>
    <row r="406" spans="2:4">
      <c r="B406" s="18">
        <f>IFERROR(SUMIFS(Table1[Nutrient],Table1[Flow],B$5,Table1[Date],$A406),NA())</f>
        <v>0</v>
      </c>
      <c r="C406" s="18">
        <f>IFERROR(SUMIFS(Table1[Nutrient],Table1[Flow],C$5,Table1[Date],$A406),NA())</f>
        <v>0</v>
      </c>
      <c r="D406" s="6" t="str">
        <f t="shared" si="6"/>
        <v>-</v>
      </c>
    </row>
    <row r="407" spans="2:4">
      <c r="B407" s="18">
        <f>IFERROR(SUMIFS(Table1[Nutrient],Table1[Flow],B$5,Table1[Date],$A407),NA())</f>
        <v>0</v>
      </c>
      <c r="C407" s="18">
        <f>IFERROR(SUMIFS(Table1[Nutrient],Table1[Flow],C$5,Table1[Date],$A407),NA())</f>
        <v>0</v>
      </c>
      <c r="D407" s="6" t="str">
        <f t="shared" si="6"/>
        <v>-</v>
      </c>
    </row>
    <row r="408" spans="2:4">
      <c r="B408" s="18">
        <f>IFERROR(SUMIFS(Table1[Nutrient],Table1[Flow],B$5,Table1[Date],$A408),NA())</f>
        <v>0</v>
      </c>
      <c r="C408" s="18">
        <f>IFERROR(SUMIFS(Table1[Nutrient],Table1[Flow],C$5,Table1[Date],$A408),NA())</f>
        <v>0</v>
      </c>
      <c r="D408" s="6" t="str">
        <f t="shared" si="6"/>
        <v>-</v>
      </c>
    </row>
    <row r="409" spans="2:4">
      <c r="B409" s="18">
        <f>IFERROR(SUMIFS(Table1[Nutrient],Table1[Flow],B$5,Table1[Date],$A409),NA())</f>
        <v>0</v>
      </c>
      <c r="C409" s="18">
        <f>IFERROR(SUMIFS(Table1[Nutrient],Table1[Flow],C$5,Table1[Date],$A409),NA())</f>
        <v>0</v>
      </c>
      <c r="D409" s="6" t="str">
        <f t="shared" si="6"/>
        <v>-</v>
      </c>
    </row>
    <row r="410" spans="2:4">
      <c r="B410" s="18">
        <f>IFERROR(SUMIFS(Table1[Nutrient],Table1[Flow],B$5,Table1[Date],$A410),NA())</f>
        <v>0</v>
      </c>
      <c r="C410" s="18">
        <f>IFERROR(SUMIFS(Table1[Nutrient],Table1[Flow],C$5,Table1[Date],$A410),NA())</f>
        <v>0</v>
      </c>
      <c r="D410" s="6" t="str">
        <f t="shared" si="6"/>
        <v>-</v>
      </c>
    </row>
    <row r="411" spans="2:4">
      <c r="B411" s="18">
        <f>IFERROR(SUMIFS(Table1[Nutrient],Table1[Flow],B$5,Table1[Date],$A411),NA())</f>
        <v>0</v>
      </c>
      <c r="C411" s="18">
        <f>IFERROR(SUMIFS(Table1[Nutrient],Table1[Flow],C$5,Table1[Date],$A411),NA())</f>
        <v>0</v>
      </c>
      <c r="D411" s="6" t="str">
        <f t="shared" si="6"/>
        <v>-</v>
      </c>
    </row>
    <row r="412" spans="2:4">
      <c r="B412" s="18">
        <f>IFERROR(SUMIFS(Table1[Nutrient],Table1[Flow],B$5,Table1[Date],$A412),NA())</f>
        <v>0</v>
      </c>
      <c r="C412" s="18">
        <f>IFERROR(SUMIFS(Table1[Nutrient],Table1[Flow],C$5,Table1[Date],$A412),NA())</f>
        <v>0</v>
      </c>
      <c r="D412" s="6" t="str">
        <f t="shared" si="6"/>
        <v>-</v>
      </c>
    </row>
    <row r="413" spans="2:4">
      <c r="B413" s="18">
        <f>IFERROR(SUMIFS(Table1[Nutrient],Table1[Flow],B$5,Table1[Date],$A413),NA())</f>
        <v>0</v>
      </c>
      <c r="C413" s="18">
        <f>IFERROR(SUMIFS(Table1[Nutrient],Table1[Flow],C$5,Table1[Date],$A413),NA())</f>
        <v>0</v>
      </c>
      <c r="D413" s="6" t="str">
        <f t="shared" si="6"/>
        <v>-</v>
      </c>
    </row>
    <row r="414" spans="2:4">
      <c r="B414" s="18">
        <f>IFERROR(SUMIFS(Table1[Nutrient],Table1[Flow],B$5,Table1[Date],$A414),NA())</f>
        <v>0</v>
      </c>
      <c r="C414" s="18">
        <f>IFERROR(SUMIFS(Table1[Nutrient],Table1[Flow],C$5,Table1[Date],$A414),NA())</f>
        <v>0</v>
      </c>
      <c r="D414" s="6" t="str">
        <f t="shared" si="6"/>
        <v>-</v>
      </c>
    </row>
    <row r="415" spans="2:4">
      <c r="B415" s="18">
        <f>IFERROR(SUMIFS(Table1[Nutrient],Table1[Flow],B$5,Table1[Date],$A415),NA())</f>
        <v>0</v>
      </c>
      <c r="C415" s="18">
        <f>IFERROR(SUMIFS(Table1[Nutrient],Table1[Flow],C$5,Table1[Date],$A415),NA())</f>
        <v>0</v>
      </c>
      <c r="D415" s="6" t="str">
        <f t="shared" si="6"/>
        <v>-</v>
      </c>
    </row>
    <row r="416" spans="2:4">
      <c r="B416" s="18">
        <f>IFERROR(SUMIFS(Table1[Nutrient],Table1[Flow],B$5,Table1[Date],$A416),NA())</f>
        <v>0</v>
      </c>
      <c r="C416" s="18">
        <f>IFERROR(SUMIFS(Table1[Nutrient],Table1[Flow],C$5,Table1[Date],$A416),NA())</f>
        <v>0</v>
      </c>
      <c r="D416" s="6" t="str">
        <f t="shared" si="6"/>
        <v>-</v>
      </c>
    </row>
    <row r="417" spans="2:4">
      <c r="B417" s="18">
        <f>IFERROR(SUMIFS(Table1[Nutrient],Table1[Flow],B$5,Table1[Date],$A417),NA())</f>
        <v>0</v>
      </c>
      <c r="C417" s="18">
        <f>IFERROR(SUMIFS(Table1[Nutrient],Table1[Flow],C$5,Table1[Date],$A417),NA())</f>
        <v>0</v>
      </c>
      <c r="D417" s="6" t="str">
        <f t="shared" si="6"/>
        <v>-</v>
      </c>
    </row>
    <row r="418" spans="2:4">
      <c r="B418" s="18">
        <f>IFERROR(SUMIFS(Table1[Nutrient],Table1[Flow],B$5,Table1[Date],$A418),NA())</f>
        <v>0</v>
      </c>
      <c r="C418" s="18">
        <f>IFERROR(SUMIFS(Table1[Nutrient],Table1[Flow],C$5,Table1[Date],$A418),NA())</f>
        <v>0</v>
      </c>
      <c r="D418" s="6" t="str">
        <f t="shared" si="6"/>
        <v>-</v>
      </c>
    </row>
    <row r="419" spans="2:4">
      <c r="B419" s="18">
        <f>IFERROR(SUMIFS(Table1[Nutrient],Table1[Flow],B$5,Table1[Date],$A419),NA())</f>
        <v>0</v>
      </c>
      <c r="C419" s="18">
        <f>IFERROR(SUMIFS(Table1[Nutrient],Table1[Flow],C$5,Table1[Date],$A419),NA())</f>
        <v>0</v>
      </c>
      <c r="D419" s="6" t="str">
        <f t="shared" si="6"/>
        <v>-</v>
      </c>
    </row>
    <row r="420" spans="2:4">
      <c r="B420" s="18">
        <f>IFERROR(SUMIFS(Table1[Nutrient],Table1[Flow],B$5,Table1[Date],$A420),NA())</f>
        <v>0</v>
      </c>
      <c r="C420" s="18">
        <f>IFERROR(SUMIFS(Table1[Nutrient],Table1[Flow],C$5,Table1[Date],$A420),NA())</f>
        <v>0</v>
      </c>
      <c r="D420" s="6" t="str">
        <f t="shared" si="6"/>
        <v>-</v>
      </c>
    </row>
    <row r="421" spans="2:4">
      <c r="B421" s="18">
        <f>IFERROR(SUMIFS(Table1[Nutrient],Table1[Flow],B$5,Table1[Date],$A421),NA())</f>
        <v>0</v>
      </c>
      <c r="C421" s="18">
        <f>IFERROR(SUMIFS(Table1[Nutrient],Table1[Flow],C$5,Table1[Date],$A421),NA())</f>
        <v>0</v>
      </c>
      <c r="D421" s="6" t="str">
        <f t="shared" si="6"/>
        <v>-</v>
      </c>
    </row>
    <row r="422" spans="2:4">
      <c r="B422" s="18">
        <f>IFERROR(SUMIFS(Table1[Nutrient],Table1[Flow],B$5,Table1[Date],$A422),NA())</f>
        <v>0</v>
      </c>
      <c r="C422" s="18">
        <f>IFERROR(SUMIFS(Table1[Nutrient],Table1[Flow],C$5,Table1[Date],$A422),NA())</f>
        <v>0</v>
      </c>
      <c r="D422" s="6" t="str">
        <f t="shared" si="6"/>
        <v>-</v>
      </c>
    </row>
    <row r="423" spans="2:4">
      <c r="B423" s="18">
        <f>IFERROR(SUMIFS(Table1[Nutrient],Table1[Flow],B$5,Table1[Date],$A423),NA())</f>
        <v>0</v>
      </c>
      <c r="C423" s="18">
        <f>IFERROR(SUMIFS(Table1[Nutrient],Table1[Flow],C$5,Table1[Date],$A423),NA())</f>
        <v>0</v>
      </c>
      <c r="D423" s="6" t="str">
        <f t="shared" si="6"/>
        <v>-</v>
      </c>
    </row>
    <row r="424" spans="2:4">
      <c r="B424" s="18">
        <f>IFERROR(SUMIFS(Table1[Nutrient],Table1[Flow],B$5,Table1[Date],$A424),NA())</f>
        <v>0</v>
      </c>
      <c r="C424" s="18">
        <f>IFERROR(SUMIFS(Table1[Nutrient],Table1[Flow],C$5,Table1[Date],$A424),NA())</f>
        <v>0</v>
      </c>
      <c r="D424" s="6" t="str">
        <f t="shared" si="6"/>
        <v>-</v>
      </c>
    </row>
    <row r="425" spans="2:4">
      <c r="B425" s="18">
        <f>IFERROR(SUMIFS(Table1[Nutrient],Table1[Flow],B$5,Table1[Date],$A425),NA())</f>
        <v>0</v>
      </c>
      <c r="C425" s="18">
        <f>IFERROR(SUMIFS(Table1[Nutrient],Table1[Flow],C$5,Table1[Date],$A425),NA())</f>
        <v>0</v>
      </c>
      <c r="D425" s="6" t="str">
        <f t="shared" si="6"/>
        <v>-</v>
      </c>
    </row>
    <row r="426" spans="2:4">
      <c r="B426" s="18">
        <f>IFERROR(SUMIFS(Table1[Nutrient],Table1[Flow],B$5,Table1[Date],$A426),NA())</f>
        <v>0</v>
      </c>
      <c r="C426" s="18">
        <f>IFERROR(SUMIFS(Table1[Nutrient],Table1[Flow],C$5,Table1[Date],$A426),NA())</f>
        <v>0</v>
      </c>
      <c r="D426" s="6" t="str">
        <f t="shared" si="6"/>
        <v>-</v>
      </c>
    </row>
    <row r="427" spans="2:4">
      <c r="B427" s="18">
        <f>IFERROR(SUMIFS(Table1[Nutrient],Table1[Flow],B$5,Table1[Date],$A427),NA())</f>
        <v>0</v>
      </c>
      <c r="C427" s="18">
        <f>IFERROR(SUMIFS(Table1[Nutrient],Table1[Flow],C$5,Table1[Date],$A427),NA())</f>
        <v>0</v>
      </c>
      <c r="D427" s="6" t="str">
        <f t="shared" si="6"/>
        <v>-</v>
      </c>
    </row>
    <row r="428" spans="2:4">
      <c r="B428" s="18">
        <f>IFERROR(SUMIFS(Table1[Nutrient],Table1[Flow],B$5,Table1[Date],$A428),NA())</f>
        <v>0</v>
      </c>
      <c r="C428" s="18">
        <f>IFERROR(SUMIFS(Table1[Nutrient],Table1[Flow],C$5,Table1[Date],$A428),NA())</f>
        <v>0</v>
      </c>
      <c r="D428" s="6" t="str">
        <f t="shared" si="6"/>
        <v>-</v>
      </c>
    </row>
    <row r="429" spans="2:4">
      <c r="B429" s="18">
        <f>IFERROR(SUMIFS(Table1[Nutrient],Table1[Flow],B$5,Table1[Date],$A429),NA())</f>
        <v>0</v>
      </c>
      <c r="C429" s="18">
        <f>IFERROR(SUMIFS(Table1[Nutrient],Table1[Flow],C$5,Table1[Date],$A429),NA())</f>
        <v>0</v>
      </c>
      <c r="D429" s="6" t="str">
        <f t="shared" si="6"/>
        <v>-</v>
      </c>
    </row>
    <row r="430" spans="2:4">
      <c r="B430" s="18">
        <f>IFERROR(SUMIFS(Table1[Nutrient],Table1[Flow],B$5,Table1[Date],$A430),NA())</f>
        <v>0</v>
      </c>
      <c r="C430" s="18">
        <f>IFERROR(SUMIFS(Table1[Nutrient],Table1[Flow],C$5,Table1[Date],$A430),NA())</f>
        <v>0</v>
      </c>
      <c r="D430" s="6" t="str">
        <f t="shared" si="6"/>
        <v>-</v>
      </c>
    </row>
    <row r="431" spans="2:4">
      <c r="B431" s="18">
        <f>IFERROR(SUMIFS(Table1[Nutrient],Table1[Flow],B$5,Table1[Date],$A431),NA())</f>
        <v>0</v>
      </c>
      <c r="C431" s="18">
        <f>IFERROR(SUMIFS(Table1[Nutrient],Table1[Flow],C$5,Table1[Date],$A431),NA())</f>
        <v>0</v>
      </c>
      <c r="D431" s="6" t="str">
        <f t="shared" si="6"/>
        <v>-</v>
      </c>
    </row>
    <row r="432" spans="2:4">
      <c r="B432" s="18">
        <f>IFERROR(SUMIFS(Table1[Nutrient],Table1[Flow],B$5,Table1[Date],$A432),NA())</f>
        <v>0</v>
      </c>
      <c r="C432" s="18">
        <f>IFERROR(SUMIFS(Table1[Nutrient],Table1[Flow],C$5,Table1[Date],$A432),NA())</f>
        <v>0</v>
      </c>
      <c r="D432" s="6" t="str">
        <f t="shared" si="6"/>
        <v>-</v>
      </c>
    </row>
    <row r="433" spans="2:4">
      <c r="B433" s="18">
        <f>IFERROR(SUMIFS(Table1[Nutrient],Table1[Flow],B$5,Table1[Date],$A433),NA())</f>
        <v>0</v>
      </c>
      <c r="C433" s="18">
        <f>IFERROR(SUMIFS(Table1[Nutrient],Table1[Flow],C$5,Table1[Date],$A433),NA())</f>
        <v>0</v>
      </c>
      <c r="D433" s="6" t="str">
        <f t="shared" si="6"/>
        <v>-</v>
      </c>
    </row>
    <row r="434" spans="2:4">
      <c r="B434" s="18">
        <f>IFERROR(SUMIFS(Table1[Nutrient],Table1[Flow],B$5,Table1[Date],$A434),NA())</f>
        <v>0</v>
      </c>
      <c r="C434" s="18">
        <f>IFERROR(SUMIFS(Table1[Nutrient],Table1[Flow],C$5,Table1[Date],$A434),NA())</f>
        <v>0</v>
      </c>
      <c r="D434" s="6" t="str">
        <f t="shared" si="6"/>
        <v>-</v>
      </c>
    </row>
    <row r="435" spans="2:4">
      <c r="B435" s="18">
        <f>IFERROR(SUMIFS(Table1[Nutrient],Table1[Flow],B$5,Table1[Date],$A435),NA())</f>
        <v>0</v>
      </c>
      <c r="C435" s="18">
        <f>IFERROR(SUMIFS(Table1[Nutrient],Table1[Flow],C$5,Table1[Date],$A435),NA())</f>
        <v>0</v>
      </c>
      <c r="D435" s="6" t="str">
        <f t="shared" si="6"/>
        <v>-</v>
      </c>
    </row>
    <row r="436" spans="2:4">
      <c r="B436" s="18">
        <f>IFERROR(SUMIFS(Table1[Nutrient],Table1[Flow],B$5,Table1[Date],$A436),NA())</f>
        <v>0</v>
      </c>
      <c r="C436" s="18">
        <f>IFERROR(SUMIFS(Table1[Nutrient],Table1[Flow],C$5,Table1[Date],$A436),NA())</f>
        <v>0</v>
      </c>
      <c r="D436" s="6" t="str">
        <f t="shared" si="6"/>
        <v>-</v>
      </c>
    </row>
    <row r="437" spans="2:4">
      <c r="B437" s="18">
        <f>IFERROR(SUMIFS(Table1[Nutrient],Table1[Flow],B$5,Table1[Date],$A437),NA())</f>
        <v>0</v>
      </c>
      <c r="C437" s="18">
        <f>IFERROR(SUMIFS(Table1[Nutrient],Table1[Flow],C$5,Table1[Date],$A437),NA())</f>
        <v>0</v>
      </c>
      <c r="D437" s="6" t="str">
        <f t="shared" si="6"/>
        <v>-</v>
      </c>
    </row>
    <row r="438" spans="2:4">
      <c r="B438" s="18">
        <f>IFERROR(SUMIFS(Table1[Nutrient],Table1[Flow],B$5,Table1[Date],$A438),NA())</f>
        <v>0</v>
      </c>
      <c r="C438" s="18">
        <f>IFERROR(SUMIFS(Table1[Nutrient],Table1[Flow],C$5,Table1[Date],$A438),NA())</f>
        <v>0</v>
      </c>
      <c r="D438" s="6" t="str">
        <f t="shared" si="6"/>
        <v>-</v>
      </c>
    </row>
    <row r="439" spans="2:4">
      <c r="B439" s="18">
        <f>IFERROR(SUMIFS(Table1[Nutrient],Table1[Flow],B$5,Table1[Date],$A439),NA())</f>
        <v>0</v>
      </c>
      <c r="C439" s="18">
        <f>IFERROR(SUMIFS(Table1[Nutrient],Table1[Flow],C$5,Table1[Date],$A439),NA())</f>
        <v>0</v>
      </c>
      <c r="D439" s="6" t="str">
        <f t="shared" si="6"/>
        <v>-</v>
      </c>
    </row>
    <row r="440" spans="2:4">
      <c r="B440" s="18">
        <f>IFERROR(SUMIFS(Table1[Nutrient],Table1[Flow],B$5,Table1[Date],$A440),NA())</f>
        <v>0</v>
      </c>
      <c r="C440" s="18">
        <f>IFERROR(SUMIFS(Table1[Nutrient],Table1[Flow],C$5,Table1[Date],$A440),NA())</f>
        <v>0</v>
      </c>
      <c r="D440" s="6" t="str">
        <f t="shared" si="6"/>
        <v>-</v>
      </c>
    </row>
    <row r="441" spans="2:4">
      <c r="B441" s="18">
        <f>IFERROR(SUMIFS(Table1[Nutrient],Table1[Flow],B$5,Table1[Date],$A441),NA())</f>
        <v>0</v>
      </c>
      <c r="C441" s="18">
        <f>IFERROR(SUMIFS(Table1[Nutrient],Table1[Flow],C$5,Table1[Date],$A441),NA())</f>
        <v>0</v>
      </c>
      <c r="D441" s="6" t="str">
        <f t="shared" si="6"/>
        <v>-</v>
      </c>
    </row>
    <row r="442" spans="2:4">
      <c r="B442" s="18">
        <f>IFERROR(SUMIFS(Table1[Nutrient],Table1[Flow],B$5,Table1[Date],$A442),NA())</f>
        <v>0</v>
      </c>
      <c r="C442" s="18">
        <f>IFERROR(SUMIFS(Table1[Nutrient],Table1[Flow],C$5,Table1[Date],$A442),NA())</f>
        <v>0</v>
      </c>
      <c r="D442" s="6" t="str">
        <f t="shared" si="6"/>
        <v>-</v>
      </c>
    </row>
    <row r="443" spans="2:4">
      <c r="B443" s="18">
        <f>IFERROR(SUMIFS(Table1[Nutrient],Table1[Flow],B$5,Table1[Date],$A443),NA())</f>
        <v>0</v>
      </c>
      <c r="C443" s="18">
        <f>IFERROR(SUMIFS(Table1[Nutrient],Table1[Flow],C$5,Table1[Date],$A443),NA())</f>
        <v>0</v>
      </c>
      <c r="D443" s="6" t="str">
        <f t="shared" si="6"/>
        <v>-</v>
      </c>
    </row>
    <row r="444" spans="2:4">
      <c r="B444" s="18">
        <f>IFERROR(SUMIFS(Table1[Nutrient],Table1[Flow],B$5,Table1[Date],$A444),NA())</f>
        <v>0</v>
      </c>
      <c r="C444" s="18">
        <f>IFERROR(SUMIFS(Table1[Nutrient],Table1[Flow],C$5,Table1[Date],$A444),NA())</f>
        <v>0</v>
      </c>
      <c r="D444" s="6" t="str">
        <f t="shared" si="6"/>
        <v>-</v>
      </c>
    </row>
    <row r="445" spans="2:4">
      <c r="B445" s="18">
        <f>IFERROR(SUMIFS(Table1[Nutrient],Table1[Flow],B$5,Table1[Date],$A445),NA())</f>
        <v>0</v>
      </c>
      <c r="C445" s="18">
        <f>IFERROR(SUMIFS(Table1[Nutrient],Table1[Flow],C$5,Table1[Date],$A445),NA())</f>
        <v>0</v>
      </c>
      <c r="D445" s="6" t="str">
        <f t="shared" si="6"/>
        <v>-</v>
      </c>
    </row>
    <row r="446" spans="2:4">
      <c r="B446" s="18">
        <f>IFERROR(SUMIFS(Table1[Nutrient],Table1[Flow],B$5,Table1[Date],$A446),NA())</f>
        <v>0</v>
      </c>
      <c r="C446" s="18">
        <f>IFERROR(SUMIFS(Table1[Nutrient],Table1[Flow],C$5,Table1[Date],$A446),NA())</f>
        <v>0</v>
      </c>
      <c r="D446" s="6" t="str">
        <f t="shared" si="6"/>
        <v>-</v>
      </c>
    </row>
    <row r="447" spans="2:4">
      <c r="B447" s="18">
        <f>IFERROR(SUMIFS(Table1[Nutrient],Table1[Flow],B$5,Table1[Date],$A447),NA())</f>
        <v>0</v>
      </c>
      <c r="C447" s="18">
        <f>IFERROR(SUMIFS(Table1[Nutrient],Table1[Flow],C$5,Table1[Date],$A447),NA())</f>
        <v>0</v>
      </c>
      <c r="D447" s="6" t="str">
        <f t="shared" si="6"/>
        <v>-</v>
      </c>
    </row>
    <row r="448" spans="2:4">
      <c r="B448" s="18">
        <f>IFERROR(SUMIFS(Table1[Nutrient],Table1[Flow],B$5,Table1[Date],$A448),NA())</f>
        <v>0</v>
      </c>
      <c r="C448" s="18">
        <f>IFERROR(SUMIFS(Table1[Nutrient],Table1[Flow],C$5,Table1[Date],$A448),NA())</f>
        <v>0</v>
      </c>
      <c r="D448" s="6" t="str">
        <f t="shared" si="6"/>
        <v>-</v>
      </c>
    </row>
    <row r="449" spans="2:4">
      <c r="B449" s="18">
        <f>IFERROR(SUMIFS(Table1[Nutrient],Table1[Flow],B$5,Table1[Date],$A449),NA())</f>
        <v>0</v>
      </c>
      <c r="C449" s="18">
        <f>IFERROR(SUMIFS(Table1[Nutrient],Table1[Flow],C$5,Table1[Date],$A449),NA())</f>
        <v>0</v>
      </c>
      <c r="D449" s="6" t="str">
        <f t="shared" si="6"/>
        <v>-</v>
      </c>
    </row>
    <row r="450" spans="2:4">
      <c r="B450" s="18">
        <f>IFERROR(SUMIFS(Table1[Nutrient],Table1[Flow],B$5,Table1[Date],$A450),NA())</f>
        <v>0</v>
      </c>
      <c r="C450" s="18">
        <f>IFERROR(SUMIFS(Table1[Nutrient],Table1[Flow],C$5,Table1[Date],$A450),NA())</f>
        <v>0</v>
      </c>
      <c r="D450" s="6" t="str">
        <f t="shared" si="6"/>
        <v>-</v>
      </c>
    </row>
    <row r="451" spans="2:4">
      <c r="B451" s="18">
        <f>IFERROR(SUMIFS(Table1[Nutrient],Table1[Flow],B$5,Table1[Date],$A451),NA())</f>
        <v>0</v>
      </c>
      <c r="C451" s="18">
        <f>IFERROR(SUMIFS(Table1[Nutrient],Table1[Flow],C$5,Table1[Date],$A451),NA())</f>
        <v>0</v>
      </c>
      <c r="D451" s="6" t="str">
        <f t="shared" si="6"/>
        <v>-</v>
      </c>
    </row>
    <row r="452" spans="2:4">
      <c r="B452" s="18">
        <f>IFERROR(SUMIFS(Table1[Nutrient],Table1[Flow],B$5,Table1[Date],$A452),NA())</f>
        <v>0</v>
      </c>
      <c r="C452" s="18">
        <f>IFERROR(SUMIFS(Table1[Nutrient],Table1[Flow],C$5,Table1[Date],$A452),NA())</f>
        <v>0</v>
      </c>
      <c r="D452" s="6" t="str">
        <f t="shared" si="6"/>
        <v>-</v>
      </c>
    </row>
    <row r="453" spans="2:4">
      <c r="B453" s="18">
        <f>IFERROR(SUMIFS(Table1[Nutrient],Table1[Flow],B$5,Table1[Date],$A453),NA())</f>
        <v>0</v>
      </c>
      <c r="C453" s="18">
        <f>IFERROR(SUMIFS(Table1[Nutrient],Table1[Flow],C$5,Table1[Date],$A453),NA())</f>
        <v>0</v>
      </c>
      <c r="D453" s="6" t="str">
        <f t="shared" si="6"/>
        <v>-</v>
      </c>
    </row>
    <row r="454" spans="2:4">
      <c r="B454" s="18">
        <f>IFERROR(SUMIFS(Table1[Nutrient],Table1[Flow],B$5,Table1[Date],$A454),NA())</f>
        <v>0</v>
      </c>
      <c r="C454" s="18">
        <f>IFERROR(SUMIFS(Table1[Nutrient],Table1[Flow],C$5,Table1[Date],$A454),NA())</f>
        <v>0</v>
      </c>
      <c r="D454" s="6" t="str">
        <f t="shared" si="6"/>
        <v>-</v>
      </c>
    </row>
    <row r="455" spans="2:4">
      <c r="B455" s="18">
        <f>IFERROR(SUMIFS(Table1[Nutrient],Table1[Flow],B$5,Table1[Date],$A455),NA())</f>
        <v>0</v>
      </c>
      <c r="C455" s="18">
        <f>IFERROR(SUMIFS(Table1[Nutrient],Table1[Flow],C$5,Table1[Date],$A455),NA())</f>
        <v>0</v>
      </c>
      <c r="D455" s="6" t="str">
        <f t="shared" ref="D455:D518" si="7">IFERROR(IF($A455&gt;0,B455-C455,"-"),"-")</f>
        <v>-</v>
      </c>
    </row>
    <row r="456" spans="2:4">
      <c r="B456" s="18">
        <f>IFERROR(SUMIFS(Table1[Nutrient],Table1[Flow],B$5,Table1[Date],$A456),NA())</f>
        <v>0</v>
      </c>
      <c r="C456" s="18">
        <f>IFERROR(SUMIFS(Table1[Nutrient],Table1[Flow],C$5,Table1[Date],$A456),NA())</f>
        <v>0</v>
      </c>
      <c r="D456" s="6" t="str">
        <f t="shared" si="7"/>
        <v>-</v>
      </c>
    </row>
    <row r="457" spans="2:4">
      <c r="B457" s="18">
        <f>IFERROR(SUMIFS(Table1[Nutrient],Table1[Flow],B$5,Table1[Date],$A457),NA())</f>
        <v>0</v>
      </c>
      <c r="C457" s="18">
        <f>IFERROR(SUMIFS(Table1[Nutrient],Table1[Flow],C$5,Table1[Date],$A457),NA())</f>
        <v>0</v>
      </c>
      <c r="D457" s="6" t="str">
        <f t="shared" si="7"/>
        <v>-</v>
      </c>
    </row>
    <row r="458" spans="2:4">
      <c r="B458" s="18">
        <f>IFERROR(SUMIFS(Table1[Nutrient],Table1[Flow],B$5,Table1[Date],$A458),NA())</f>
        <v>0</v>
      </c>
      <c r="C458" s="18">
        <f>IFERROR(SUMIFS(Table1[Nutrient],Table1[Flow],C$5,Table1[Date],$A458),NA())</f>
        <v>0</v>
      </c>
      <c r="D458" s="6" t="str">
        <f t="shared" si="7"/>
        <v>-</v>
      </c>
    </row>
    <row r="459" spans="2:4">
      <c r="B459" s="18">
        <f>IFERROR(SUMIFS(Table1[Nutrient],Table1[Flow],B$5,Table1[Date],$A459),NA())</f>
        <v>0</v>
      </c>
      <c r="C459" s="18">
        <f>IFERROR(SUMIFS(Table1[Nutrient],Table1[Flow],C$5,Table1[Date],$A459),NA())</f>
        <v>0</v>
      </c>
      <c r="D459" s="6" t="str">
        <f t="shared" si="7"/>
        <v>-</v>
      </c>
    </row>
    <row r="460" spans="2:4">
      <c r="B460" s="18">
        <f>IFERROR(SUMIFS(Table1[Nutrient],Table1[Flow],B$5,Table1[Date],$A460),NA())</f>
        <v>0</v>
      </c>
      <c r="C460" s="18">
        <f>IFERROR(SUMIFS(Table1[Nutrient],Table1[Flow],C$5,Table1[Date],$A460),NA())</f>
        <v>0</v>
      </c>
      <c r="D460" s="6" t="str">
        <f t="shared" si="7"/>
        <v>-</v>
      </c>
    </row>
    <row r="461" spans="2:4">
      <c r="B461" s="18">
        <f>IFERROR(SUMIFS(Table1[Nutrient],Table1[Flow],B$5,Table1[Date],$A461),NA())</f>
        <v>0</v>
      </c>
      <c r="C461" s="18">
        <f>IFERROR(SUMIFS(Table1[Nutrient],Table1[Flow],C$5,Table1[Date],$A461),NA())</f>
        <v>0</v>
      </c>
      <c r="D461" s="6" t="str">
        <f t="shared" si="7"/>
        <v>-</v>
      </c>
    </row>
    <row r="462" spans="2:4">
      <c r="B462" s="18">
        <f>IFERROR(SUMIFS(Table1[Nutrient],Table1[Flow],B$5,Table1[Date],$A462),NA())</f>
        <v>0</v>
      </c>
      <c r="C462" s="18">
        <f>IFERROR(SUMIFS(Table1[Nutrient],Table1[Flow],C$5,Table1[Date],$A462),NA())</f>
        <v>0</v>
      </c>
      <c r="D462" s="6" t="str">
        <f t="shared" si="7"/>
        <v>-</v>
      </c>
    </row>
    <row r="463" spans="2:4">
      <c r="B463" s="18">
        <f>IFERROR(SUMIFS(Table1[Nutrient],Table1[Flow],B$5,Table1[Date],$A463),NA())</f>
        <v>0</v>
      </c>
      <c r="C463" s="18">
        <f>IFERROR(SUMIFS(Table1[Nutrient],Table1[Flow],C$5,Table1[Date],$A463),NA())</f>
        <v>0</v>
      </c>
      <c r="D463" s="6" t="str">
        <f t="shared" si="7"/>
        <v>-</v>
      </c>
    </row>
    <row r="464" spans="2:4">
      <c r="B464" s="18">
        <f>IFERROR(SUMIFS(Table1[Nutrient],Table1[Flow],B$5,Table1[Date],$A464),NA())</f>
        <v>0</v>
      </c>
      <c r="C464" s="18">
        <f>IFERROR(SUMIFS(Table1[Nutrient],Table1[Flow],C$5,Table1[Date],$A464),NA())</f>
        <v>0</v>
      </c>
      <c r="D464" s="6" t="str">
        <f t="shared" si="7"/>
        <v>-</v>
      </c>
    </row>
    <row r="465" spans="2:4">
      <c r="B465" s="18">
        <f>IFERROR(SUMIFS(Table1[Nutrient],Table1[Flow],B$5,Table1[Date],$A465),NA())</f>
        <v>0</v>
      </c>
      <c r="C465" s="18">
        <f>IFERROR(SUMIFS(Table1[Nutrient],Table1[Flow],C$5,Table1[Date],$A465),NA())</f>
        <v>0</v>
      </c>
      <c r="D465" s="6" t="str">
        <f t="shared" si="7"/>
        <v>-</v>
      </c>
    </row>
    <row r="466" spans="2:4">
      <c r="B466" s="18">
        <f>IFERROR(SUMIFS(Table1[Nutrient],Table1[Flow],B$5,Table1[Date],$A466),NA())</f>
        <v>0</v>
      </c>
      <c r="C466" s="18">
        <f>IFERROR(SUMIFS(Table1[Nutrient],Table1[Flow],C$5,Table1[Date],$A466),NA())</f>
        <v>0</v>
      </c>
      <c r="D466" s="6" t="str">
        <f t="shared" si="7"/>
        <v>-</v>
      </c>
    </row>
    <row r="467" spans="2:4">
      <c r="B467" s="18">
        <f>IFERROR(SUMIFS(Table1[Nutrient],Table1[Flow],B$5,Table1[Date],$A467),NA())</f>
        <v>0</v>
      </c>
      <c r="C467" s="18">
        <f>IFERROR(SUMIFS(Table1[Nutrient],Table1[Flow],C$5,Table1[Date],$A467),NA())</f>
        <v>0</v>
      </c>
      <c r="D467" s="6" t="str">
        <f t="shared" si="7"/>
        <v>-</v>
      </c>
    </row>
    <row r="468" spans="2:4">
      <c r="B468" s="18">
        <f>IFERROR(SUMIFS(Table1[Nutrient],Table1[Flow],B$5,Table1[Date],$A468),NA())</f>
        <v>0</v>
      </c>
      <c r="C468" s="18">
        <f>IFERROR(SUMIFS(Table1[Nutrient],Table1[Flow],C$5,Table1[Date],$A468),NA())</f>
        <v>0</v>
      </c>
      <c r="D468" s="6" t="str">
        <f t="shared" si="7"/>
        <v>-</v>
      </c>
    </row>
    <row r="469" spans="2:4">
      <c r="B469" s="18">
        <f>IFERROR(SUMIFS(Table1[Nutrient],Table1[Flow],B$5,Table1[Date],$A469),NA())</f>
        <v>0</v>
      </c>
      <c r="C469" s="18">
        <f>IFERROR(SUMIFS(Table1[Nutrient],Table1[Flow],C$5,Table1[Date],$A469),NA())</f>
        <v>0</v>
      </c>
      <c r="D469" s="6" t="str">
        <f t="shared" si="7"/>
        <v>-</v>
      </c>
    </row>
    <row r="470" spans="2:4">
      <c r="B470" s="18">
        <f>IFERROR(SUMIFS(Table1[Nutrient],Table1[Flow],B$5,Table1[Date],$A470),NA())</f>
        <v>0</v>
      </c>
      <c r="C470" s="18">
        <f>IFERROR(SUMIFS(Table1[Nutrient],Table1[Flow],C$5,Table1[Date],$A470),NA())</f>
        <v>0</v>
      </c>
      <c r="D470" s="6" t="str">
        <f t="shared" si="7"/>
        <v>-</v>
      </c>
    </row>
    <row r="471" spans="2:4">
      <c r="B471" s="18">
        <f>IFERROR(SUMIFS(Table1[Nutrient],Table1[Flow],B$5,Table1[Date],$A471),NA())</f>
        <v>0</v>
      </c>
      <c r="C471" s="18">
        <f>IFERROR(SUMIFS(Table1[Nutrient],Table1[Flow],C$5,Table1[Date],$A471),NA())</f>
        <v>0</v>
      </c>
      <c r="D471" s="6" t="str">
        <f t="shared" si="7"/>
        <v>-</v>
      </c>
    </row>
    <row r="472" spans="2:4">
      <c r="B472" s="18">
        <f>IFERROR(SUMIFS(Table1[Nutrient],Table1[Flow],B$5,Table1[Date],$A472),NA())</f>
        <v>0</v>
      </c>
      <c r="C472" s="18">
        <f>IFERROR(SUMIFS(Table1[Nutrient],Table1[Flow],C$5,Table1[Date],$A472),NA())</f>
        <v>0</v>
      </c>
      <c r="D472" s="6" t="str">
        <f t="shared" si="7"/>
        <v>-</v>
      </c>
    </row>
    <row r="473" spans="2:4">
      <c r="B473" s="18">
        <f>IFERROR(SUMIFS(Table1[Nutrient],Table1[Flow],B$5,Table1[Date],$A473),NA())</f>
        <v>0</v>
      </c>
      <c r="C473" s="18">
        <f>IFERROR(SUMIFS(Table1[Nutrient],Table1[Flow],C$5,Table1[Date],$A473),NA())</f>
        <v>0</v>
      </c>
      <c r="D473" s="6" t="str">
        <f t="shared" si="7"/>
        <v>-</v>
      </c>
    </row>
    <row r="474" spans="2:4">
      <c r="B474" s="18">
        <f>IFERROR(SUMIFS(Table1[Nutrient],Table1[Flow],B$5,Table1[Date],$A474),NA())</f>
        <v>0</v>
      </c>
      <c r="C474" s="18">
        <f>IFERROR(SUMIFS(Table1[Nutrient],Table1[Flow],C$5,Table1[Date],$A474),NA())</f>
        <v>0</v>
      </c>
      <c r="D474" s="6" t="str">
        <f t="shared" si="7"/>
        <v>-</v>
      </c>
    </row>
    <row r="475" spans="2:4">
      <c r="B475" s="18">
        <f>IFERROR(SUMIFS(Table1[Nutrient],Table1[Flow],B$5,Table1[Date],$A475),NA())</f>
        <v>0</v>
      </c>
      <c r="C475" s="18">
        <f>IFERROR(SUMIFS(Table1[Nutrient],Table1[Flow],C$5,Table1[Date],$A475),NA())</f>
        <v>0</v>
      </c>
      <c r="D475" s="6" t="str">
        <f t="shared" si="7"/>
        <v>-</v>
      </c>
    </row>
    <row r="476" spans="2:4">
      <c r="B476" s="18">
        <f>IFERROR(SUMIFS(Table1[Nutrient],Table1[Flow],B$5,Table1[Date],$A476),NA())</f>
        <v>0</v>
      </c>
      <c r="C476" s="18">
        <f>IFERROR(SUMIFS(Table1[Nutrient],Table1[Flow],C$5,Table1[Date],$A476),NA())</f>
        <v>0</v>
      </c>
      <c r="D476" s="6" t="str">
        <f t="shared" si="7"/>
        <v>-</v>
      </c>
    </row>
    <row r="477" spans="2:4">
      <c r="B477" s="18">
        <f>IFERROR(SUMIFS(Table1[Nutrient],Table1[Flow],B$5,Table1[Date],$A477),NA())</f>
        <v>0</v>
      </c>
      <c r="C477" s="18">
        <f>IFERROR(SUMIFS(Table1[Nutrient],Table1[Flow],C$5,Table1[Date],$A477),NA())</f>
        <v>0</v>
      </c>
      <c r="D477" s="6" t="str">
        <f t="shared" si="7"/>
        <v>-</v>
      </c>
    </row>
    <row r="478" spans="2:4">
      <c r="B478" s="18">
        <f>IFERROR(SUMIFS(Table1[Nutrient],Table1[Flow],B$5,Table1[Date],$A478),NA())</f>
        <v>0</v>
      </c>
      <c r="C478" s="18">
        <f>IFERROR(SUMIFS(Table1[Nutrient],Table1[Flow],C$5,Table1[Date],$A478),NA())</f>
        <v>0</v>
      </c>
      <c r="D478" s="6" t="str">
        <f t="shared" si="7"/>
        <v>-</v>
      </c>
    </row>
    <row r="479" spans="2:4">
      <c r="B479" s="18">
        <f>IFERROR(SUMIFS(Table1[Nutrient],Table1[Flow],B$5,Table1[Date],$A479),NA())</f>
        <v>0</v>
      </c>
      <c r="C479" s="18">
        <f>IFERROR(SUMIFS(Table1[Nutrient],Table1[Flow],C$5,Table1[Date],$A479),NA())</f>
        <v>0</v>
      </c>
      <c r="D479" s="6" t="str">
        <f t="shared" si="7"/>
        <v>-</v>
      </c>
    </row>
    <row r="480" spans="2:4">
      <c r="B480" s="18">
        <f>IFERROR(SUMIFS(Table1[Nutrient],Table1[Flow],B$5,Table1[Date],$A480),NA())</f>
        <v>0</v>
      </c>
      <c r="C480" s="18">
        <f>IFERROR(SUMIFS(Table1[Nutrient],Table1[Flow],C$5,Table1[Date],$A480),NA())</f>
        <v>0</v>
      </c>
      <c r="D480" s="6" t="str">
        <f t="shared" si="7"/>
        <v>-</v>
      </c>
    </row>
    <row r="481" spans="2:4">
      <c r="B481" s="18">
        <f>IFERROR(SUMIFS(Table1[Nutrient],Table1[Flow],B$5,Table1[Date],$A481),NA())</f>
        <v>0</v>
      </c>
      <c r="C481" s="18">
        <f>IFERROR(SUMIFS(Table1[Nutrient],Table1[Flow],C$5,Table1[Date],$A481),NA())</f>
        <v>0</v>
      </c>
      <c r="D481" s="6" t="str">
        <f t="shared" si="7"/>
        <v>-</v>
      </c>
    </row>
    <row r="482" spans="2:4">
      <c r="B482" s="18">
        <f>IFERROR(SUMIFS(Table1[Nutrient],Table1[Flow],B$5,Table1[Date],$A482),NA())</f>
        <v>0</v>
      </c>
      <c r="C482" s="18">
        <f>IFERROR(SUMIFS(Table1[Nutrient],Table1[Flow],C$5,Table1[Date],$A482),NA())</f>
        <v>0</v>
      </c>
      <c r="D482" s="6" t="str">
        <f t="shared" si="7"/>
        <v>-</v>
      </c>
    </row>
    <row r="483" spans="2:4">
      <c r="B483" s="18">
        <f>IFERROR(SUMIFS(Table1[Nutrient],Table1[Flow],B$5,Table1[Date],$A483),NA())</f>
        <v>0</v>
      </c>
      <c r="C483" s="18">
        <f>IFERROR(SUMIFS(Table1[Nutrient],Table1[Flow],C$5,Table1[Date],$A483),NA())</f>
        <v>0</v>
      </c>
      <c r="D483" s="6" t="str">
        <f t="shared" si="7"/>
        <v>-</v>
      </c>
    </row>
    <row r="484" spans="2:4">
      <c r="B484" s="18">
        <f>IFERROR(SUMIFS(Table1[Nutrient],Table1[Flow],B$5,Table1[Date],$A484),NA())</f>
        <v>0</v>
      </c>
      <c r="C484" s="18">
        <f>IFERROR(SUMIFS(Table1[Nutrient],Table1[Flow],C$5,Table1[Date],$A484),NA())</f>
        <v>0</v>
      </c>
      <c r="D484" s="6" t="str">
        <f t="shared" si="7"/>
        <v>-</v>
      </c>
    </row>
    <row r="485" spans="2:4">
      <c r="B485" s="18">
        <f>IFERROR(SUMIFS(Table1[Nutrient],Table1[Flow],B$5,Table1[Date],$A485),NA())</f>
        <v>0</v>
      </c>
      <c r="C485" s="18">
        <f>IFERROR(SUMIFS(Table1[Nutrient],Table1[Flow],C$5,Table1[Date],$A485),NA())</f>
        <v>0</v>
      </c>
      <c r="D485" s="6" t="str">
        <f t="shared" si="7"/>
        <v>-</v>
      </c>
    </row>
    <row r="486" spans="2:4">
      <c r="B486" s="18">
        <f>IFERROR(SUMIFS(Table1[Nutrient],Table1[Flow],B$5,Table1[Date],$A486),NA())</f>
        <v>0</v>
      </c>
      <c r="C486" s="18">
        <f>IFERROR(SUMIFS(Table1[Nutrient],Table1[Flow],C$5,Table1[Date],$A486),NA())</f>
        <v>0</v>
      </c>
      <c r="D486" s="6" t="str">
        <f t="shared" si="7"/>
        <v>-</v>
      </c>
    </row>
    <row r="487" spans="2:4">
      <c r="B487" s="18">
        <f>IFERROR(SUMIFS(Table1[Nutrient],Table1[Flow],B$5,Table1[Date],$A487),NA())</f>
        <v>0</v>
      </c>
      <c r="C487" s="18">
        <f>IFERROR(SUMIFS(Table1[Nutrient],Table1[Flow],C$5,Table1[Date],$A487),NA())</f>
        <v>0</v>
      </c>
      <c r="D487" s="6" t="str">
        <f t="shared" si="7"/>
        <v>-</v>
      </c>
    </row>
    <row r="488" spans="2:4">
      <c r="B488" s="18">
        <f>IFERROR(SUMIFS(Table1[Nutrient],Table1[Flow],B$5,Table1[Date],$A488),NA())</f>
        <v>0</v>
      </c>
      <c r="C488" s="18">
        <f>IFERROR(SUMIFS(Table1[Nutrient],Table1[Flow],C$5,Table1[Date],$A488),NA())</f>
        <v>0</v>
      </c>
      <c r="D488" s="6" t="str">
        <f t="shared" si="7"/>
        <v>-</v>
      </c>
    </row>
    <row r="489" spans="2:4">
      <c r="B489" s="18">
        <f>IFERROR(SUMIFS(Table1[Nutrient],Table1[Flow],B$5,Table1[Date],$A489),NA())</f>
        <v>0</v>
      </c>
      <c r="C489" s="18">
        <f>IFERROR(SUMIFS(Table1[Nutrient],Table1[Flow],C$5,Table1[Date],$A489),NA())</f>
        <v>0</v>
      </c>
      <c r="D489" s="6" t="str">
        <f t="shared" si="7"/>
        <v>-</v>
      </c>
    </row>
    <row r="490" spans="2:4">
      <c r="B490" s="18">
        <f>IFERROR(SUMIFS(Table1[Nutrient],Table1[Flow],B$5,Table1[Date],$A490),NA())</f>
        <v>0</v>
      </c>
      <c r="C490" s="18">
        <f>IFERROR(SUMIFS(Table1[Nutrient],Table1[Flow],C$5,Table1[Date],$A490),NA())</f>
        <v>0</v>
      </c>
      <c r="D490" s="6" t="str">
        <f t="shared" si="7"/>
        <v>-</v>
      </c>
    </row>
    <row r="491" spans="2:4">
      <c r="B491" s="18">
        <f>IFERROR(SUMIFS(Table1[Nutrient],Table1[Flow],B$5,Table1[Date],$A491),NA())</f>
        <v>0</v>
      </c>
      <c r="C491" s="18">
        <f>IFERROR(SUMIFS(Table1[Nutrient],Table1[Flow],C$5,Table1[Date],$A491),NA())</f>
        <v>0</v>
      </c>
      <c r="D491" s="6" t="str">
        <f t="shared" si="7"/>
        <v>-</v>
      </c>
    </row>
    <row r="492" spans="2:4">
      <c r="B492" s="18">
        <f>IFERROR(SUMIFS(Table1[Nutrient],Table1[Flow],B$5,Table1[Date],$A492),NA())</f>
        <v>0</v>
      </c>
      <c r="C492" s="18">
        <f>IFERROR(SUMIFS(Table1[Nutrient],Table1[Flow],C$5,Table1[Date],$A492),NA())</f>
        <v>0</v>
      </c>
      <c r="D492" s="6" t="str">
        <f t="shared" si="7"/>
        <v>-</v>
      </c>
    </row>
    <row r="493" spans="2:4">
      <c r="B493" s="18">
        <f>IFERROR(SUMIFS(Table1[Nutrient],Table1[Flow],B$5,Table1[Date],$A493),NA())</f>
        <v>0</v>
      </c>
      <c r="C493" s="18">
        <f>IFERROR(SUMIFS(Table1[Nutrient],Table1[Flow],C$5,Table1[Date],$A493),NA())</f>
        <v>0</v>
      </c>
      <c r="D493" s="6" t="str">
        <f t="shared" si="7"/>
        <v>-</v>
      </c>
    </row>
    <row r="494" spans="2:4">
      <c r="B494" s="18">
        <f>IFERROR(SUMIFS(Table1[Nutrient],Table1[Flow],B$5,Table1[Date],$A494),NA())</f>
        <v>0</v>
      </c>
      <c r="C494" s="18">
        <f>IFERROR(SUMIFS(Table1[Nutrient],Table1[Flow],C$5,Table1[Date],$A494),NA())</f>
        <v>0</v>
      </c>
      <c r="D494" s="6" t="str">
        <f t="shared" si="7"/>
        <v>-</v>
      </c>
    </row>
    <row r="495" spans="2:4">
      <c r="B495" s="18">
        <f>IFERROR(SUMIFS(Table1[Nutrient],Table1[Flow],B$5,Table1[Date],$A495),NA())</f>
        <v>0</v>
      </c>
      <c r="C495" s="18">
        <f>IFERROR(SUMIFS(Table1[Nutrient],Table1[Flow],C$5,Table1[Date],$A495),NA())</f>
        <v>0</v>
      </c>
      <c r="D495" s="6" t="str">
        <f t="shared" si="7"/>
        <v>-</v>
      </c>
    </row>
    <row r="496" spans="2:4">
      <c r="B496" s="18">
        <f>IFERROR(SUMIFS(Table1[Nutrient],Table1[Flow],B$5,Table1[Date],$A496),NA())</f>
        <v>0</v>
      </c>
      <c r="C496" s="18">
        <f>IFERROR(SUMIFS(Table1[Nutrient],Table1[Flow],C$5,Table1[Date],$A496),NA())</f>
        <v>0</v>
      </c>
      <c r="D496" s="6" t="str">
        <f t="shared" si="7"/>
        <v>-</v>
      </c>
    </row>
    <row r="497" spans="2:4">
      <c r="B497" s="18">
        <f>IFERROR(SUMIFS(Table1[Nutrient],Table1[Flow],B$5,Table1[Date],$A497),NA())</f>
        <v>0</v>
      </c>
      <c r="C497" s="18">
        <f>IFERROR(SUMIFS(Table1[Nutrient],Table1[Flow],C$5,Table1[Date],$A497),NA())</f>
        <v>0</v>
      </c>
      <c r="D497" s="6" t="str">
        <f t="shared" si="7"/>
        <v>-</v>
      </c>
    </row>
    <row r="498" spans="2:4">
      <c r="B498" s="18">
        <f>IFERROR(SUMIFS(Table1[Nutrient],Table1[Flow],B$5,Table1[Date],$A498),NA())</f>
        <v>0</v>
      </c>
      <c r="C498" s="18">
        <f>IFERROR(SUMIFS(Table1[Nutrient],Table1[Flow],C$5,Table1[Date],$A498),NA())</f>
        <v>0</v>
      </c>
      <c r="D498" s="6" t="str">
        <f t="shared" si="7"/>
        <v>-</v>
      </c>
    </row>
    <row r="499" spans="2:4">
      <c r="B499" s="18">
        <f>IFERROR(SUMIFS(Table1[Nutrient],Table1[Flow],B$5,Table1[Date],$A499),NA())</f>
        <v>0</v>
      </c>
      <c r="C499" s="18">
        <f>IFERROR(SUMIFS(Table1[Nutrient],Table1[Flow],C$5,Table1[Date],$A499),NA())</f>
        <v>0</v>
      </c>
      <c r="D499" s="6" t="str">
        <f t="shared" si="7"/>
        <v>-</v>
      </c>
    </row>
    <row r="500" spans="2:4">
      <c r="B500" s="18">
        <f>IFERROR(SUMIFS(Table1[Nutrient],Table1[Flow],B$5,Table1[Date],$A500),NA())</f>
        <v>0</v>
      </c>
      <c r="C500" s="18">
        <f>IFERROR(SUMIFS(Table1[Nutrient],Table1[Flow],C$5,Table1[Date],$A500),NA())</f>
        <v>0</v>
      </c>
      <c r="D500" s="6" t="str">
        <f t="shared" si="7"/>
        <v>-</v>
      </c>
    </row>
    <row r="501" spans="2:4">
      <c r="B501" s="18">
        <f>IFERROR(SUMIFS(Table1[Nutrient],Table1[Flow],B$5,Table1[Date],$A501),NA())</f>
        <v>0</v>
      </c>
      <c r="C501" s="18">
        <f>IFERROR(SUMIFS(Table1[Nutrient],Table1[Flow],C$5,Table1[Date],$A501),NA())</f>
        <v>0</v>
      </c>
      <c r="D501" s="6" t="str">
        <f t="shared" si="7"/>
        <v>-</v>
      </c>
    </row>
    <row r="502" spans="2:4">
      <c r="B502" s="18">
        <f>IFERROR(SUMIFS(Table1[Nutrient],Table1[Flow],B$5,Table1[Date],$A502),NA())</f>
        <v>0</v>
      </c>
      <c r="C502" s="18">
        <f>IFERROR(SUMIFS(Table1[Nutrient],Table1[Flow],C$5,Table1[Date],$A502),NA())</f>
        <v>0</v>
      </c>
      <c r="D502" s="6" t="str">
        <f t="shared" si="7"/>
        <v>-</v>
      </c>
    </row>
    <row r="503" spans="2:4">
      <c r="B503" s="18">
        <f>IFERROR(SUMIFS(Table1[Nutrient],Table1[Flow],B$5,Table1[Date],$A503),NA())</f>
        <v>0</v>
      </c>
      <c r="C503" s="18">
        <f>IFERROR(SUMIFS(Table1[Nutrient],Table1[Flow],C$5,Table1[Date],$A503),NA())</f>
        <v>0</v>
      </c>
      <c r="D503" s="6" t="str">
        <f t="shared" si="7"/>
        <v>-</v>
      </c>
    </row>
    <row r="504" spans="2:4">
      <c r="B504" s="18">
        <f>IFERROR(SUMIFS(Table1[Nutrient],Table1[Flow],B$5,Table1[Date],$A504),NA())</f>
        <v>0</v>
      </c>
      <c r="C504" s="18">
        <f>IFERROR(SUMIFS(Table1[Nutrient],Table1[Flow],C$5,Table1[Date],$A504),NA())</f>
        <v>0</v>
      </c>
      <c r="D504" s="6" t="str">
        <f t="shared" si="7"/>
        <v>-</v>
      </c>
    </row>
    <row r="505" spans="2:4">
      <c r="B505" s="18">
        <f>IFERROR(SUMIFS(Table1[Nutrient],Table1[Flow],B$5,Table1[Date],$A505),NA())</f>
        <v>0</v>
      </c>
      <c r="C505" s="18">
        <f>IFERROR(SUMIFS(Table1[Nutrient],Table1[Flow],C$5,Table1[Date],$A505),NA())</f>
        <v>0</v>
      </c>
      <c r="D505" s="6" t="str">
        <f t="shared" si="7"/>
        <v>-</v>
      </c>
    </row>
    <row r="506" spans="2:4">
      <c r="B506" s="18">
        <f>IFERROR(SUMIFS(Table1[Nutrient],Table1[Flow],B$5,Table1[Date],$A506),NA())</f>
        <v>0</v>
      </c>
      <c r="C506" s="18">
        <f>IFERROR(SUMIFS(Table1[Nutrient],Table1[Flow],C$5,Table1[Date],$A506),NA())</f>
        <v>0</v>
      </c>
      <c r="D506" s="6" t="str">
        <f t="shared" si="7"/>
        <v>-</v>
      </c>
    </row>
    <row r="507" spans="2:4">
      <c r="B507" s="18">
        <f>IFERROR(SUMIFS(Table1[Nutrient],Table1[Flow],B$5,Table1[Date],$A507),NA())</f>
        <v>0</v>
      </c>
      <c r="C507" s="18">
        <f>IFERROR(SUMIFS(Table1[Nutrient],Table1[Flow],C$5,Table1[Date],$A507),NA())</f>
        <v>0</v>
      </c>
      <c r="D507" s="6" t="str">
        <f t="shared" si="7"/>
        <v>-</v>
      </c>
    </row>
    <row r="508" spans="2:4">
      <c r="B508" s="18">
        <f>IFERROR(SUMIFS(Table1[Nutrient],Table1[Flow],B$5,Table1[Date],$A508),NA())</f>
        <v>0</v>
      </c>
      <c r="C508" s="18">
        <f>IFERROR(SUMIFS(Table1[Nutrient],Table1[Flow],C$5,Table1[Date],$A508),NA())</f>
        <v>0</v>
      </c>
      <c r="D508" s="6" t="str">
        <f t="shared" si="7"/>
        <v>-</v>
      </c>
    </row>
    <row r="509" spans="2:4">
      <c r="B509" s="18">
        <f>IFERROR(SUMIFS(Table1[Nutrient],Table1[Flow],B$5,Table1[Date],$A509),NA())</f>
        <v>0</v>
      </c>
      <c r="C509" s="18">
        <f>IFERROR(SUMIFS(Table1[Nutrient],Table1[Flow],C$5,Table1[Date],$A509),NA())</f>
        <v>0</v>
      </c>
      <c r="D509" s="6" t="str">
        <f t="shared" si="7"/>
        <v>-</v>
      </c>
    </row>
    <row r="510" spans="2:4">
      <c r="B510" s="18">
        <f>IFERROR(SUMIFS(Table1[Nutrient],Table1[Flow],B$5,Table1[Date],$A510),NA())</f>
        <v>0</v>
      </c>
      <c r="C510" s="18">
        <f>IFERROR(SUMIFS(Table1[Nutrient],Table1[Flow],C$5,Table1[Date],$A510),NA())</f>
        <v>0</v>
      </c>
      <c r="D510" s="6" t="str">
        <f t="shared" si="7"/>
        <v>-</v>
      </c>
    </row>
    <row r="511" spans="2:4">
      <c r="B511" s="18">
        <f>IFERROR(SUMIFS(Table1[Nutrient],Table1[Flow],B$5,Table1[Date],$A511),NA())</f>
        <v>0</v>
      </c>
      <c r="C511" s="18">
        <f>IFERROR(SUMIFS(Table1[Nutrient],Table1[Flow],C$5,Table1[Date],$A511),NA())</f>
        <v>0</v>
      </c>
      <c r="D511" s="6" t="str">
        <f t="shared" si="7"/>
        <v>-</v>
      </c>
    </row>
    <row r="512" spans="2:4">
      <c r="B512" s="18">
        <f>IFERROR(SUMIFS(Table1[Nutrient],Table1[Flow],B$5,Table1[Date],$A512),NA())</f>
        <v>0</v>
      </c>
      <c r="C512" s="18">
        <f>IFERROR(SUMIFS(Table1[Nutrient],Table1[Flow],C$5,Table1[Date],$A512),NA())</f>
        <v>0</v>
      </c>
      <c r="D512" s="6" t="str">
        <f t="shared" si="7"/>
        <v>-</v>
      </c>
    </row>
    <row r="513" spans="2:4">
      <c r="B513" s="18">
        <f>IFERROR(SUMIFS(Table1[Nutrient],Table1[Flow],B$5,Table1[Date],$A513),NA())</f>
        <v>0</v>
      </c>
      <c r="C513" s="18">
        <f>IFERROR(SUMIFS(Table1[Nutrient],Table1[Flow],C$5,Table1[Date],$A513),NA())</f>
        <v>0</v>
      </c>
      <c r="D513" s="6" t="str">
        <f t="shared" si="7"/>
        <v>-</v>
      </c>
    </row>
    <row r="514" spans="2:4">
      <c r="B514" s="18">
        <f>IFERROR(SUMIFS(Table1[Nutrient],Table1[Flow],B$5,Table1[Date],$A514),NA())</f>
        <v>0</v>
      </c>
      <c r="C514" s="18">
        <f>IFERROR(SUMIFS(Table1[Nutrient],Table1[Flow],C$5,Table1[Date],$A514),NA())</f>
        <v>0</v>
      </c>
      <c r="D514" s="6" t="str">
        <f t="shared" si="7"/>
        <v>-</v>
      </c>
    </row>
    <row r="515" spans="2:4">
      <c r="B515" s="18">
        <f>IFERROR(SUMIFS(Table1[Nutrient],Table1[Flow],B$5,Table1[Date],$A515),NA())</f>
        <v>0</v>
      </c>
      <c r="C515" s="18">
        <f>IFERROR(SUMIFS(Table1[Nutrient],Table1[Flow],C$5,Table1[Date],$A515),NA())</f>
        <v>0</v>
      </c>
      <c r="D515" s="6" t="str">
        <f t="shared" si="7"/>
        <v>-</v>
      </c>
    </row>
    <row r="516" spans="2:4">
      <c r="B516" s="18">
        <f>IFERROR(SUMIFS(Table1[Nutrient],Table1[Flow],B$5,Table1[Date],$A516),NA())</f>
        <v>0</v>
      </c>
      <c r="C516" s="18">
        <f>IFERROR(SUMIFS(Table1[Nutrient],Table1[Flow],C$5,Table1[Date],$A516),NA())</f>
        <v>0</v>
      </c>
      <c r="D516" s="6" t="str">
        <f t="shared" si="7"/>
        <v>-</v>
      </c>
    </row>
    <row r="517" spans="2:4">
      <c r="B517" s="18">
        <f>IFERROR(SUMIFS(Table1[Nutrient],Table1[Flow],B$5,Table1[Date],$A517),NA())</f>
        <v>0</v>
      </c>
      <c r="C517" s="18">
        <f>IFERROR(SUMIFS(Table1[Nutrient],Table1[Flow],C$5,Table1[Date],$A517),NA())</f>
        <v>0</v>
      </c>
      <c r="D517" s="6" t="str">
        <f t="shared" si="7"/>
        <v>-</v>
      </c>
    </row>
    <row r="518" spans="2:4">
      <c r="B518" s="18">
        <f>IFERROR(SUMIFS(Table1[Nutrient],Table1[Flow],B$5,Table1[Date],$A518),NA())</f>
        <v>0</v>
      </c>
      <c r="C518" s="18">
        <f>IFERROR(SUMIFS(Table1[Nutrient],Table1[Flow],C$5,Table1[Date],$A518),NA())</f>
        <v>0</v>
      </c>
      <c r="D518" s="6" t="str">
        <f t="shared" si="7"/>
        <v>-</v>
      </c>
    </row>
    <row r="519" spans="2:4">
      <c r="B519" s="18">
        <f>IFERROR(SUMIFS(Table1[Nutrient],Table1[Flow],B$5,Table1[Date],$A519),NA())</f>
        <v>0</v>
      </c>
      <c r="C519" s="18">
        <f>IFERROR(SUMIFS(Table1[Nutrient],Table1[Flow],C$5,Table1[Date],$A519),NA())</f>
        <v>0</v>
      </c>
      <c r="D519" s="6" t="str">
        <f t="shared" ref="D519:D582" si="8">IFERROR(IF($A519&gt;0,B519-C519,"-"),"-")</f>
        <v>-</v>
      </c>
    </row>
    <row r="520" spans="2:4">
      <c r="B520" s="18">
        <f>IFERROR(SUMIFS(Table1[Nutrient],Table1[Flow],B$5,Table1[Date],$A520),NA())</f>
        <v>0</v>
      </c>
      <c r="C520" s="18">
        <f>IFERROR(SUMIFS(Table1[Nutrient],Table1[Flow],C$5,Table1[Date],$A520),NA())</f>
        <v>0</v>
      </c>
      <c r="D520" s="6" t="str">
        <f t="shared" si="8"/>
        <v>-</v>
      </c>
    </row>
    <row r="521" spans="2:4">
      <c r="B521" s="18">
        <f>IFERROR(SUMIFS(Table1[Nutrient],Table1[Flow],B$5,Table1[Date],$A521),NA())</f>
        <v>0</v>
      </c>
      <c r="C521" s="18">
        <f>IFERROR(SUMIFS(Table1[Nutrient],Table1[Flow],C$5,Table1[Date],$A521),NA())</f>
        <v>0</v>
      </c>
      <c r="D521" s="6" t="str">
        <f t="shared" si="8"/>
        <v>-</v>
      </c>
    </row>
    <row r="522" spans="2:4">
      <c r="B522" s="18">
        <f>IFERROR(SUMIFS(Table1[Nutrient],Table1[Flow],B$5,Table1[Date],$A522),NA())</f>
        <v>0</v>
      </c>
      <c r="C522" s="18">
        <f>IFERROR(SUMIFS(Table1[Nutrient],Table1[Flow],C$5,Table1[Date],$A522),NA())</f>
        <v>0</v>
      </c>
      <c r="D522" s="6" t="str">
        <f t="shared" si="8"/>
        <v>-</v>
      </c>
    </row>
    <row r="523" spans="2:4">
      <c r="B523" s="18">
        <f>IFERROR(SUMIFS(Table1[Nutrient],Table1[Flow],B$5,Table1[Date],$A523),NA())</f>
        <v>0</v>
      </c>
      <c r="C523" s="18">
        <f>IFERROR(SUMIFS(Table1[Nutrient],Table1[Flow],C$5,Table1[Date],$A523),NA())</f>
        <v>0</v>
      </c>
      <c r="D523" s="6" t="str">
        <f t="shared" si="8"/>
        <v>-</v>
      </c>
    </row>
    <row r="524" spans="2:4">
      <c r="B524" s="18">
        <f>IFERROR(SUMIFS(Table1[Nutrient],Table1[Flow],B$5,Table1[Date],$A524),NA())</f>
        <v>0</v>
      </c>
      <c r="C524" s="18">
        <f>IFERROR(SUMIFS(Table1[Nutrient],Table1[Flow],C$5,Table1[Date],$A524),NA())</f>
        <v>0</v>
      </c>
      <c r="D524" s="6" t="str">
        <f t="shared" si="8"/>
        <v>-</v>
      </c>
    </row>
    <row r="525" spans="2:4">
      <c r="B525" s="18">
        <f>IFERROR(SUMIFS(Table1[Nutrient],Table1[Flow],B$5,Table1[Date],$A525),NA())</f>
        <v>0</v>
      </c>
      <c r="C525" s="18">
        <f>IFERROR(SUMIFS(Table1[Nutrient],Table1[Flow],C$5,Table1[Date],$A525),NA())</f>
        <v>0</v>
      </c>
      <c r="D525" s="6" t="str">
        <f t="shared" si="8"/>
        <v>-</v>
      </c>
    </row>
    <row r="526" spans="2:4">
      <c r="B526" s="18">
        <f>IFERROR(SUMIFS(Table1[Nutrient],Table1[Flow],B$5,Table1[Date],$A526),NA())</f>
        <v>0</v>
      </c>
      <c r="C526" s="18">
        <f>IFERROR(SUMIFS(Table1[Nutrient],Table1[Flow],C$5,Table1[Date],$A526),NA())</f>
        <v>0</v>
      </c>
      <c r="D526" s="6" t="str">
        <f t="shared" si="8"/>
        <v>-</v>
      </c>
    </row>
    <row r="527" spans="2:4">
      <c r="B527" s="18">
        <f>IFERROR(SUMIFS(Table1[Nutrient],Table1[Flow],B$5,Table1[Date],$A527),NA())</f>
        <v>0</v>
      </c>
      <c r="C527" s="18">
        <f>IFERROR(SUMIFS(Table1[Nutrient],Table1[Flow],C$5,Table1[Date],$A527),NA())</f>
        <v>0</v>
      </c>
      <c r="D527" s="6" t="str">
        <f t="shared" si="8"/>
        <v>-</v>
      </c>
    </row>
    <row r="528" spans="2:4">
      <c r="B528" s="18">
        <f>IFERROR(SUMIFS(Table1[Nutrient],Table1[Flow],B$5,Table1[Date],$A528),NA())</f>
        <v>0</v>
      </c>
      <c r="C528" s="18">
        <f>IFERROR(SUMIFS(Table1[Nutrient],Table1[Flow],C$5,Table1[Date],$A528),NA())</f>
        <v>0</v>
      </c>
      <c r="D528" s="6" t="str">
        <f t="shared" si="8"/>
        <v>-</v>
      </c>
    </row>
    <row r="529" spans="2:4">
      <c r="B529" s="18">
        <f>IFERROR(SUMIFS(Table1[Nutrient],Table1[Flow],B$5,Table1[Date],$A529),NA())</f>
        <v>0</v>
      </c>
      <c r="C529" s="18">
        <f>IFERROR(SUMIFS(Table1[Nutrient],Table1[Flow],C$5,Table1[Date],$A529),NA())</f>
        <v>0</v>
      </c>
      <c r="D529" s="6" t="str">
        <f t="shared" si="8"/>
        <v>-</v>
      </c>
    </row>
    <row r="530" spans="2:4">
      <c r="B530" s="18">
        <f>IFERROR(SUMIFS(Table1[Nutrient],Table1[Flow],B$5,Table1[Date],$A530),NA())</f>
        <v>0</v>
      </c>
      <c r="C530" s="18">
        <f>IFERROR(SUMIFS(Table1[Nutrient],Table1[Flow],C$5,Table1[Date],$A530),NA())</f>
        <v>0</v>
      </c>
      <c r="D530" s="6" t="str">
        <f t="shared" si="8"/>
        <v>-</v>
      </c>
    </row>
    <row r="531" spans="2:4">
      <c r="B531" s="18">
        <f>IFERROR(SUMIFS(Table1[Nutrient],Table1[Flow],B$5,Table1[Date],$A531),NA())</f>
        <v>0</v>
      </c>
      <c r="C531" s="18">
        <f>IFERROR(SUMIFS(Table1[Nutrient],Table1[Flow],C$5,Table1[Date],$A531),NA())</f>
        <v>0</v>
      </c>
      <c r="D531" s="6" t="str">
        <f t="shared" si="8"/>
        <v>-</v>
      </c>
    </row>
    <row r="532" spans="2:4">
      <c r="B532" s="18">
        <f>IFERROR(SUMIFS(Table1[Nutrient],Table1[Flow],B$5,Table1[Date],$A532),NA())</f>
        <v>0</v>
      </c>
      <c r="C532" s="18">
        <f>IFERROR(SUMIFS(Table1[Nutrient],Table1[Flow],C$5,Table1[Date],$A532),NA())</f>
        <v>0</v>
      </c>
      <c r="D532" s="6" t="str">
        <f t="shared" si="8"/>
        <v>-</v>
      </c>
    </row>
    <row r="533" spans="2:4">
      <c r="B533" s="18">
        <f>IFERROR(SUMIFS(Table1[Nutrient],Table1[Flow],B$5,Table1[Date],$A533),NA())</f>
        <v>0</v>
      </c>
      <c r="C533" s="18">
        <f>IFERROR(SUMIFS(Table1[Nutrient],Table1[Flow],C$5,Table1[Date],$A533),NA())</f>
        <v>0</v>
      </c>
      <c r="D533" s="6" t="str">
        <f t="shared" si="8"/>
        <v>-</v>
      </c>
    </row>
    <row r="534" spans="2:4">
      <c r="B534" s="18">
        <f>IFERROR(SUMIFS(Table1[Nutrient],Table1[Flow],B$5,Table1[Date],$A534),NA())</f>
        <v>0</v>
      </c>
      <c r="C534" s="18">
        <f>IFERROR(SUMIFS(Table1[Nutrient],Table1[Flow],C$5,Table1[Date],$A534),NA())</f>
        <v>0</v>
      </c>
      <c r="D534" s="6" t="str">
        <f t="shared" si="8"/>
        <v>-</v>
      </c>
    </row>
    <row r="535" spans="2:4">
      <c r="B535" s="18">
        <f>IFERROR(SUMIFS(Table1[Nutrient],Table1[Flow],B$5,Table1[Date],$A535),NA())</f>
        <v>0</v>
      </c>
      <c r="C535" s="18">
        <f>IFERROR(SUMIFS(Table1[Nutrient],Table1[Flow],C$5,Table1[Date],$A535),NA())</f>
        <v>0</v>
      </c>
      <c r="D535" s="6" t="str">
        <f t="shared" si="8"/>
        <v>-</v>
      </c>
    </row>
    <row r="536" spans="2:4">
      <c r="B536" s="18">
        <f>IFERROR(SUMIFS(Table1[Nutrient],Table1[Flow],B$5,Table1[Date],$A536),NA())</f>
        <v>0</v>
      </c>
      <c r="C536" s="18">
        <f>IFERROR(SUMIFS(Table1[Nutrient],Table1[Flow],C$5,Table1[Date],$A536),NA())</f>
        <v>0</v>
      </c>
      <c r="D536" s="6" t="str">
        <f t="shared" si="8"/>
        <v>-</v>
      </c>
    </row>
    <row r="537" spans="2:4">
      <c r="B537" s="18">
        <f>IFERROR(SUMIFS(Table1[Nutrient],Table1[Flow],B$5,Table1[Date],$A537),NA())</f>
        <v>0</v>
      </c>
      <c r="C537" s="18">
        <f>IFERROR(SUMIFS(Table1[Nutrient],Table1[Flow],C$5,Table1[Date],$A537),NA())</f>
        <v>0</v>
      </c>
      <c r="D537" s="6" t="str">
        <f t="shared" si="8"/>
        <v>-</v>
      </c>
    </row>
    <row r="538" spans="2:4">
      <c r="B538" s="18">
        <f>IFERROR(SUMIFS(Table1[Nutrient],Table1[Flow],B$5,Table1[Date],$A538),NA())</f>
        <v>0</v>
      </c>
      <c r="C538" s="18">
        <f>IFERROR(SUMIFS(Table1[Nutrient],Table1[Flow],C$5,Table1[Date],$A538),NA())</f>
        <v>0</v>
      </c>
      <c r="D538" s="6" t="str">
        <f t="shared" si="8"/>
        <v>-</v>
      </c>
    </row>
    <row r="539" spans="2:4">
      <c r="B539" s="18">
        <f>IFERROR(SUMIFS(Table1[Nutrient],Table1[Flow],B$5,Table1[Date],$A539),NA())</f>
        <v>0</v>
      </c>
      <c r="C539" s="18">
        <f>IFERROR(SUMIFS(Table1[Nutrient],Table1[Flow],C$5,Table1[Date],$A539),NA())</f>
        <v>0</v>
      </c>
      <c r="D539" s="6" t="str">
        <f t="shared" si="8"/>
        <v>-</v>
      </c>
    </row>
    <row r="540" spans="2:4">
      <c r="B540" s="18">
        <f>IFERROR(SUMIFS(Table1[Nutrient],Table1[Flow],B$5,Table1[Date],$A540),NA())</f>
        <v>0</v>
      </c>
      <c r="C540" s="18">
        <f>IFERROR(SUMIFS(Table1[Nutrient],Table1[Flow],C$5,Table1[Date],$A540),NA())</f>
        <v>0</v>
      </c>
      <c r="D540" s="6" t="str">
        <f t="shared" si="8"/>
        <v>-</v>
      </c>
    </row>
    <row r="541" spans="2:4">
      <c r="B541" s="18">
        <f>IFERROR(SUMIFS(Table1[Nutrient],Table1[Flow],B$5,Table1[Date],$A541),NA())</f>
        <v>0</v>
      </c>
      <c r="C541" s="18">
        <f>IFERROR(SUMIFS(Table1[Nutrient],Table1[Flow],C$5,Table1[Date],$A541),NA())</f>
        <v>0</v>
      </c>
      <c r="D541" s="6" t="str">
        <f t="shared" si="8"/>
        <v>-</v>
      </c>
    </row>
    <row r="542" spans="2:4">
      <c r="B542" s="18">
        <f>IFERROR(SUMIFS(Table1[Nutrient],Table1[Flow],B$5,Table1[Date],$A542),NA())</f>
        <v>0</v>
      </c>
      <c r="C542" s="18">
        <f>IFERROR(SUMIFS(Table1[Nutrient],Table1[Flow],C$5,Table1[Date],$A542),NA())</f>
        <v>0</v>
      </c>
      <c r="D542" s="6" t="str">
        <f t="shared" si="8"/>
        <v>-</v>
      </c>
    </row>
    <row r="543" spans="2:4">
      <c r="B543" s="18">
        <f>IFERROR(SUMIFS(Table1[Nutrient],Table1[Flow],B$5,Table1[Date],$A543),NA())</f>
        <v>0</v>
      </c>
      <c r="C543" s="18">
        <f>IFERROR(SUMIFS(Table1[Nutrient],Table1[Flow],C$5,Table1[Date],$A543),NA())</f>
        <v>0</v>
      </c>
      <c r="D543" s="6" t="str">
        <f t="shared" si="8"/>
        <v>-</v>
      </c>
    </row>
    <row r="544" spans="2:4">
      <c r="B544" s="18">
        <f>IFERROR(SUMIFS(Table1[Nutrient],Table1[Flow],B$5,Table1[Date],$A544),NA())</f>
        <v>0</v>
      </c>
      <c r="C544" s="18">
        <f>IFERROR(SUMIFS(Table1[Nutrient],Table1[Flow],C$5,Table1[Date],$A544),NA())</f>
        <v>0</v>
      </c>
      <c r="D544" s="6" t="str">
        <f t="shared" si="8"/>
        <v>-</v>
      </c>
    </row>
    <row r="545" spans="2:4">
      <c r="B545" s="18">
        <f>IFERROR(SUMIFS(Table1[Nutrient],Table1[Flow],B$5,Table1[Date],$A545),NA())</f>
        <v>0</v>
      </c>
      <c r="C545" s="18">
        <f>IFERROR(SUMIFS(Table1[Nutrient],Table1[Flow],C$5,Table1[Date],$A545),NA())</f>
        <v>0</v>
      </c>
      <c r="D545" s="6" t="str">
        <f t="shared" si="8"/>
        <v>-</v>
      </c>
    </row>
    <row r="546" spans="2:4">
      <c r="B546" s="18">
        <f>IFERROR(SUMIFS(Table1[Nutrient],Table1[Flow],B$5,Table1[Date],$A546),NA())</f>
        <v>0</v>
      </c>
      <c r="C546" s="18">
        <f>IFERROR(SUMIFS(Table1[Nutrient],Table1[Flow],C$5,Table1[Date],$A546),NA())</f>
        <v>0</v>
      </c>
      <c r="D546" s="6" t="str">
        <f t="shared" si="8"/>
        <v>-</v>
      </c>
    </row>
    <row r="547" spans="2:4">
      <c r="B547" s="18">
        <f>IFERROR(SUMIFS(Table1[Nutrient],Table1[Flow],B$5,Table1[Date],$A547),NA())</f>
        <v>0</v>
      </c>
      <c r="C547" s="18">
        <f>IFERROR(SUMIFS(Table1[Nutrient],Table1[Flow],C$5,Table1[Date],$A547),NA())</f>
        <v>0</v>
      </c>
      <c r="D547" s="6" t="str">
        <f t="shared" si="8"/>
        <v>-</v>
      </c>
    </row>
    <row r="548" spans="2:4">
      <c r="B548" s="18">
        <f>IFERROR(SUMIFS(Table1[Nutrient],Table1[Flow],B$5,Table1[Date],$A548),NA())</f>
        <v>0</v>
      </c>
      <c r="C548" s="18">
        <f>IFERROR(SUMIFS(Table1[Nutrient],Table1[Flow],C$5,Table1[Date],$A548),NA())</f>
        <v>0</v>
      </c>
      <c r="D548" s="6" t="str">
        <f t="shared" si="8"/>
        <v>-</v>
      </c>
    </row>
    <row r="549" spans="2:4">
      <c r="B549" s="18">
        <f>IFERROR(SUMIFS(Table1[Nutrient],Table1[Flow],B$5,Table1[Date],$A549),NA())</f>
        <v>0</v>
      </c>
      <c r="C549" s="18">
        <f>IFERROR(SUMIFS(Table1[Nutrient],Table1[Flow],C$5,Table1[Date],$A549),NA())</f>
        <v>0</v>
      </c>
      <c r="D549" s="6" t="str">
        <f t="shared" si="8"/>
        <v>-</v>
      </c>
    </row>
    <row r="550" spans="2:4">
      <c r="B550" s="18">
        <f>IFERROR(SUMIFS(Table1[Nutrient],Table1[Flow],B$5,Table1[Date],$A550),NA())</f>
        <v>0</v>
      </c>
      <c r="C550" s="18">
        <f>IFERROR(SUMIFS(Table1[Nutrient],Table1[Flow],C$5,Table1[Date],$A550),NA())</f>
        <v>0</v>
      </c>
      <c r="D550" s="6" t="str">
        <f t="shared" si="8"/>
        <v>-</v>
      </c>
    </row>
    <row r="551" spans="2:4">
      <c r="B551" s="18">
        <f>IFERROR(SUMIFS(Table1[Nutrient],Table1[Flow],B$5,Table1[Date],$A551),NA())</f>
        <v>0</v>
      </c>
      <c r="C551" s="18">
        <f>IFERROR(SUMIFS(Table1[Nutrient],Table1[Flow],C$5,Table1[Date],$A551),NA())</f>
        <v>0</v>
      </c>
      <c r="D551" s="6" t="str">
        <f t="shared" si="8"/>
        <v>-</v>
      </c>
    </row>
    <row r="552" spans="2:4">
      <c r="B552" s="18">
        <f>IFERROR(SUMIFS(Table1[Nutrient],Table1[Flow],B$5,Table1[Date],$A552),NA())</f>
        <v>0</v>
      </c>
      <c r="C552" s="18">
        <f>IFERROR(SUMIFS(Table1[Nutrient],Table1[Flow],C$5,Table1[Date],$A552),NA())</f>
        <v>0</v>
      </c>
      <c r="D552" s="6" t="str">
        <f t="shared" si="8"/>
        <v>-</v>
      </c>
    </row>
    <row r="553" spans="2:4">
      <c r="B553" s="18">
        <f>IFERROR(SUMIFS(Table1[Nutrient],Table1[Flow],B$5,Table1[Date],$A553),NA())</f>
        <v>0</v>
      </c>
      <c r="C553" s="18">
        <f>IFERROR(SUMIFS(Table1[Nutrient],Table1[Flow],C$5,Table1[Date],$A553),NA())</f>
        <v>0</v>
      </c>
      <c r="D553" s="6" t="str">
        <f t="shared" si="8"/>
        <v>-</v>
      </c>
    </row>
    <row r="554" spans="2:4">
      <c r="B554" s="18">
        <f>IFERROR(SUMIFS(Table1[Nutrient],Table1[Flow],B$5,Table1[Date],$A554),NA())</f>
        <v>0</v>
      </c>
      <c r="C554" s="18">
        <f>IFERROR(SUMIFS(Table1[Nutrient],Table1[Flow],C$5,Table1[Date],$A554),NA())</f>
        <v>0</v>
      </c>
      <c r="D554" s="6" t="str">
        <f t="shared" si="8"/>
        <v>-</v>
      </c>
    </row>
    <row r="555" spans="2:4">
      <c r="B555" s="18">
        <f>IFERROR(SUMIFS(Table1[Nutrient],Table1[Flow],B$5,Table1[Date],$A555),NA())</f>
        <v>0</v>
      </c>
      <c r="C555" s="18">
        <f>IFERROR(SUMIFS(Table1[Nutrient],Table1[Flow],C$5,Table1[Date],$A555),NA())</f>
        <v>0</v>
      </c>
      <c r="D555" s="6" t="str">
        <f t="shared" si="8"/>
        <v>-</v>
      </c>
    </row>
    <row r="556" spans="2:4">
      <c r="B556" s="18">
        <f>IFERROR(SUMIFS(Table1[Nutrient],Table1[Flow],B$5,Table1[Date],$A556),NA())</f>
        <v>0</v>
      </c>
      <c r="C556" s="18">
        <f>IFERROR(SUMIFS(Table1[Nutrient],Table1[Flow],C$5,Table1[Date],$A556),NA())</f>
        <v>0</v>
      </c>
      <c r="D556" s="6" t="str">
        <f t="shared" si="8"/>
        <v>-</v>
      </c>
    </row>
    <row r="557" spans="2:4">
      <c r="B557" s="18">
        <f>IFERROR(SUMIFS(Table1[Nutrient],Table1[Flow],B$5,Table1[Date],$A557),NA())</f>
        <v>0</v>
      </c>
      <c r="C557" s="18">
        <f>IFERROR(SUMIFS(Table1[Nutrient],Table1[Flow],C$5,Table1[Date],$A557),NA())</f>
        <v>0</v>
      </c>
      <c r="D557" s="6" t="str">
        <f t="shared" si="8"/>
        <v>-</v>
      </c>
    </row>
    <row r="558" spans="2:4">
      <c r="B558" s="18">
        <f>IFERROR(SUMIFS(Table1[Nutrient],Table1[Flow],B$5,Table1[Date],$A558),NA())</f>
        <v>0</v>
      </c>
      <c r="C558" s="18">
        <f>IFERROR(SUMIFS(Table1[Nutrient],Table1[Flow],C$5,Table1[Date],$A558),NA())</f>
        <v>0</v>
      </c>
      <c r="D558" s="6" t="str">
        <f t="shared" si="8"/>
        <v>-</v>
      </c>
    </row>
    <row r="559" spans="2:4">
      <c r="B559" s="18">
        <f>IFERROR(SUMIFS(Table1[Nutrient],Table1[Flow],B$5,Table1[Date],$A559),NA())</f>
        <v>0</v>
      </c>
      <c r="C559" s="18">
        <f>IFERROR(SUMIFS(Table1[Nutrient],Table1[Flow],C$5,Table1[Date],$A559),NA())</f>
        <v>0</v>
      </c>
      <c r="D559" s="6" t="str">
        <f t="shared" si="8"/>
        <v>-</v>
      </c>
    </row>
    <row r="560" spans="2:4">
      <c r="B560" s="18">
        <f>IFERROR(SUMIFS(Table1[Nutrient],Table1[Flow],B$5,Table1[Date],$A560),NA())</f>
        <v>0</v>
      </c>
      <c r="C560" s="18">
        <f>IFERROR(SUMIFS(Table1[Nutrient],Table1[Flow],C$5,Table1[Date],$A560),NA())</f>
        <v>0</v>
      </c>
      <c r="D560" s="6" t="str">
        <f t="shared" si="8"/>
        <v>-</v>
      </c>
    </row>
    <row r="561" spans="2:4">
      <c r="B561" s="18">
        <f>IFERROR(SUMIFS(Table1[Nutrient],Table1[Flow],B$5,Table1[Date],$A561),NA())</f>
        <v>0</v>
      </c>
      <c r="C561" s="18">
        <f>IFERROR(SUMIFS(Table1[Nutrient],Table1[Flow],C$5,Table1[Date],$A561),NA())</f>
        <v>0</v>
      </c>
      <c r="D561" s="6" t="str">
        <f t="shared" si="8"/>
        <v>-</v>
      </c>
    </row>
    <row r="562" spans="2:4">
      <c r="B562" s="18">
        <f>IFERROR(SUMIFS(Table1[Nutrient],Table1[Flow],B$5,Table1[Date],$A562),NA())</f>
        <v>0</v>
      </c>
      <c r="C562" s="18">
        <f>IFERROR(SUMIFS(Table1[Nutrient],Table1[Flow],C$5,Table1[Date],$A562),NA())</f>
        <v>0</v>
      </c>
      <c r="D562" s="6" t="str">
        <f t="shared" si="8"/>
        <v>-</v>
      </c>
    </row>
    <row r="563" spans="2:4">
      <c r="B563" s="18">
        <f>IFERROR(SUMIFS(Table1[Nutrient],Table1[Flow],B$5,Table1[Date],$A563),NA())</f>
        <v>0</v>
      </c>
      <c r="C563" s="18">
        <f>IFERROR(SUMIFS(Table1[Nutrient],Table1[Flow],C$5,Table1[Date],$A563),NA())</f>
        <v>0</v>
      </c>
      <c r="D563" s="6" t="str">
        <f t="shared" si="8"/>
        <v>-</v>
      </c>
    </row>
    <row r="564" spans="2:4">
      <c r="B564" s="18">
        <f>IFERROR(SUMIFS(Table1[Nutrient],Table1[Flow],B$5,Table1[Date],$A564),NA())</f>
        <v>0</v>
      </c>
      <c r="C564" s="18">
        <f>IFERROR(SUMIFS(Table1[Nutrient],Table1[Flow],C$5,Table1[Date],$A564),NA())</f>
        <v>0</v>
      </c>
      <c r="D564" s="6" t="str">
        <f t="shared" si="8"/>
        <v>-</v>
      </c>
    </row>
    <row r="565" spans="2:4">
      <c r="B565" s="18">
        <f>IFERROR(SUMIFS(Table1[Nutrient],Table1[Flow],B$5,Table1[Date],$A565),NA())</f>
        <v>0</v>
      </c>
      <c r="C565" s="18">
        <f>IFERROR(SUMIFS(Table1[Nutrient],Table1[Flow],C$5,Table1[Date],$A565),NA())</f>
        <v>0</v>
      </c>
      <c r="D565" s="6" t="str">
        <f t="shared" si="8"/>
        <v>-</v>
      </c>
    </row>
    <row r="566" spans="2:4">
      <c r="B566" s="18">
        <f>IFERROR(SUMIFS(Table1[Nutrient],Table1[Flow],B$5,Table1[Date],$A566),NA())</f>
        <v>0</v>
      </c>
      <c r="C566" s="18">
        <f>IFERROR(SUMIFS(Table1[Nutrient],Table1[Flow],C$5,Table1[Date],$A566),NA())</f>
        <v>0</v>
      </c>
      <c r="D566" s="6" t="str">
        <f t="shared" si="8"/>
        <v>-</v>
      </c>
    </row>
    <row r="567" spans="2:4">
      <c r="B567" s="18">
        <f>IFERROR(SUMIFS(Table1[Nutrient],Table1[Flow],B$5,Table1[Date],$A567),NA())</f>
        <v>0</v>
      </c>
      <c r="C567" s="18">
        <f>IFERROR(SUMIFS(Table1[Nutrient],Table1[Flow],C$5,Table1[Date],$A567),NA())</f>
        <v>0</v>
      </c>
      <c r="D567" s="6" t="str">
        <f t="shared" si="8"/>
        <v>-</v>
      </c>
    </row>
    <row r="568" spans="2:4">
      <c r="B568" s="18">
        <f>IFERROR(SUMIFS(Table1[Nutrient],Table1[Flow],B$5,Table1[Date],$A568),NA())</f>
        <v>0</v>
      </c>
      <c r="C568" s="18">
        <f>IFERROR(SUMIFS(Table1[Nutrient],Table1[Flow],C$5,Table1[Date],$A568),NA())</f>
        <v>0</v>
      </c>
      <c r="D568" s="6" t="str">
        <f t="shared" si="8"/>
        <v>-</v>
      </c>
    </row>
    <row r="569" spans="2:4">
      <c r="B569" s="18">
        <f>IFERROR(SUMIFS(Table1[Nutrient],Table1[Flow],B$5,Table1[Date],$A569),NA())</f>
        <v>0</v>
      </c>
      <c r="C569" s="18">
        <f>IFERROR(SUMIFS(Table1[Nutrient],Table1[Flow],C$5,Table1[Date],$A569),NA())</f>
        <v>0</v>
      </c>
      <c r="D569" s="6" t="str">
        <f t="shared" si="8"/>
        <v>-</v>
      </c>
    </row>
    <row r="570" spans="2:4">
      <c r="B570" s="18">
        <f>IFERROR(SUMIFS(Table1[Nutrient],Table1[Flow],B$5,Table1[Date],$A570),NA())</f>
        <v>0</v>
      </c>
      <c r="C570" s="18">
        <f>IFERROR(SUMIFS(Table1[Nutrient],Table1[Flow],C$5,Table1[Date],$A570),NA())</f>
        <v>0</v>
      </c>
      <c r="D570" s="6" t="str">
        <f t="shared" si="8"/>
        <v>-</v>
      </c>
    </row>
    <row r="571" spans="2:4">
      <c r="B571" s="18">
        <f>IFERROR(SUMIFS(Table1[Nutrient],Table1[Flow],B$5,Table1[Date],$A571),NA())</f>
        <v>0</v>
      </c>
      <c r="C571" s="18">
        <f>IFERROR(SUMIFS(Table1[Nutrient],Table1[Flow],C$5,Table1[Date],$A571),NA())</f>
        <v>0</v>
      </c>
      <c r="D571" s="6" t="str">
        <f t="shared" si="8"/>
        <v>-</v>
      </c>
    </row>
    <row r="572" spans="2:4">
      <c r="B572" s="18">
        <f>IFERROR(SUMIFS(Table1[Nutrient],Table1[Flow],B$5,Table1[Date],$A572),NA())</f>
        <v>0</v>
      </c>
      <c r="C572" s="18">
        <f>IFERROR(SUMIFS(Table1[Nutrient],Table1[Flow],C$5,Table1[Date],$A572),NA())</f>
        <v>0</v>
      </c>
      <c r="D572" s="6" t="str">
        <f t="shared" si="8"/>
        <v>-</v>
      </c>
    </row>
    <row r="573" spans="2:4">
      <c r="B573" s="18">
        <f>IFERROR(SUMIFS(Table1[Nutrient],Table1[Flow],B$5,Table1[Date],$A573),NA())</f>
        <v>0</v>
      </c>
      <c r="C573" s="18">
        <f>IFERROR(SUMIFS(Table1[Nutrient],Table1[Flow],C$5,Table1[Date],$A573),NA())</f>
        <v>0</v>
      </c>
      <c r="D573" s="6" t="str">
        <f t="shared" si="8"/>
        <v>-</v>
      </c>
    </row>
    <row r="574" spans="2:4">
      <c r="B574" s="18">
        <f>IFERROR(SUMIFS(Table1[Nutrient],Table1[Flow],B$5,Table1[Date],$A574),NA())</f>
        <v>0</v>
      </c>
      <c r="C574" s="18">
        <f>IFERROR(SUMIFS(Table1[Nutrient],Table1[Flow],C$5,Table1[Date],$A574),NA())</f>
        <v>0</v>
      </c>
      <c r="D574" s="6" t="str">
        <f t="shared" si="8"/>
        <v>-</v>
      </c>
    </row>
    <row r="575" spans="2:4">
      <c r="B575" s="18">
        <f>IFERROR(SUMIFS(Table1[Nutrient],Table1[Flow],B$5,Table1[Date],$A575),NA())</f>
        <v>0</v>
      </c>
      <c r="C575" s="18">
        <f>IFERROR(SUMIFS(Table1[Nutrient],Table1[Flow],C$5,Table1[Date],$A575),NA())</f>
        <v>0</v>
      </c>
      <c r="D575" s="6" t="str">
        <f t="shared" si="8"/>
        <v>-</v>
      </c>
    </row>
    <row r="576" spans="2:4">
      <c r="B576" s="18">
        <f>IFERROR(SUMIFS(Table1[Nutrient],Table1[Flow],B$5,Table1[Date],$A576),NA())</f>
        <v>0</v>
      </c>
      <c r="C576" s="18">
        <f>IFERROR(SUMIFS(Table1[Nutrient],Table1[Flow],C$5,Table1[Date],$A576),NA())</f>
        <v>0</v>
      </c>
      <c r="D576" s="6" t="str">
        <f t="shared" si="8"/>
        <v>-</v>
      </c>
    </row>
    <row r="577" spans="2:4">
      <c r="B577" s="18">
        <f>IFERROR(SUMIFS(Table1[Nutrient],Table1[Flow],B$5,Table1[Date],$A577),NA())</f>
        <v>0</v>
      </c>
      <c r="C577" s="18">
        <f>IFERROR(SUMIFS(Table1[Nutrient],Table1[Flow],C$5,Table1[Date],$A577),NA())</f>
        <v>0</v>
      </c>
      <c r="D577" s="6" t="str">
        <f t="shared" si="8"/>
        <v>-</v>
      </c>
    </row>
    <row r="578" spans="2:4">
      <c r="B578" s="18">
        <f>IFERROR(SUMIFS(Table1[Nutrient],Table1[Flow],B$5,Table1[Date],$A578),NA())</f>
        <v>0</v>
      </c>
      <c r="C578" s="18">
        <f>IFERROR(SUMIFS(Table1[Nutrient],Table1[Flow],C$5,Table1[Date],$A578),NA())</f>
        <v>0</v>
      </c>
      <c r="D578" s="6" t="str">
        <f t="shared" si="8"/>
        <v>-</v>
      </c>
    </row>
    <row r="579" spans="2:4">
      <c r="B579" s="18">
        <f>IFERROR(SUMIFS(Table1[Nutrient],Table1[Flow],B$5,Table1[Date],$A579),NA())</f>
        <v>0</v>
      </c>
      <c r="C579" s="18">
        <f>IFERROR(SUMIFS(Table1[Nutrient],Table1[Flow],C$5,Table1[Date],$A579),NA())</f>
        <v>0</v>
      </c>
      <c r="D579" s="6" t="str">
        <f t="shared" si="8"/>
        <v>-</v>
      </c>
    </row>
    <row r="580" spans="2:4">
      <c r="B580" s="18">
        <f>IFERROR(SUMIFS(Table1[Nutrient],Table1[Flow],B$5,Table1[Date],$A580),NA())</f>
        <v>0</v>
      </c>
      <c r="C580" s="18">
        <f>IFERROR(SUMIFS(Table1[Nutrient],Table1[Flow],C$5,Table1[Date],$A580),NA())</f>
        <v>0</v>
      </c>
      <c r="D580" s="6" t="str">
        <f t="shared" si="8"/>
        <v>-</v>
      </c>
    </row>
    <row r="581" spans="2:4">
      <c r="B581" s="18">
        <f>IFERROR(SUMIFS(Table1[Nutrient],Table1[Flow],B$5,Table1[Date],$A581),NA())</f>
        <v>0</v>
      </c>
      <c r="C581" s="18">
        <f>IFERROR(SUMIFS(Table1[Nutrient],Table1[Flow],C$5,Table1[Date],$A581),NA())</f>
        <v>0</v>
      </c>
      <c r="D581" s="6" t="str">
        <f t="shared" si="8"/>
        <v>-</v>
      </c>
    </row>
    <row r="582" spans="2:4">
      <c r="B582" s="18">
        <f>IFERROR(SUMIFS(Table1[Nutrient],Table1[Flow],B$5,Table1[Date],$A582),NA())</f>
        <v>0</v>
      </c>
      <c r="C582" s="18">
        <f>IFERROR(SUMIFS(Table1[Nutrient],Table1[Flow],C$5,Table1[Date],$A582),NA())</f>
        <v>0</v>
      </c>
      <c r="D582" s="6" t="str">
        <f t="shared" si="8"/>
        <v>-</v>
      </c>
    </row>
    <row r="583" spans="2:4">
      <c r="B583" s="18">
        <f>IFERROR(SUMIFS(Table1[Nutrient],Table1[Flow],B$5,Table1[Date],$A583),NA())</f>
        <v>0</v>
      </c>
      <c r="C583" s="18">
        <f>IFERROR(SUMIFS(Table1[Nutrient],Table1[Flow],C$5,Table1[Date],$A583),NA())</f>
        <v>0</v>
      </c>
      <c r="D583" s="6" t="str">
        <f t="shared" ref="D583:D646" si="9">IFERROR(IF($A583&gt;0,B583-C583,"-"),"-")</f>
        <v>-</v>
      </c>
    </row>
    <row r="584" spans="2:4">
      <c r="B584" s="18">
        <f>IFERROR(SUMIFS(Table1[Nutrient],Table1[Flow],B$5,Table1[Date],$A584),NA())</f>
        <v>0</v>
      </c>
      <c r="C584" s="18">
        <f>IFERROR(SUMIFS(Table1[Nutrient],Table1[Flow],C$5,Table1[Date],$A584),NA())</f>
        <v>0</v>
      </c>
      <c r="D584" s="6" t="str">
        <f t="shared" si="9"/>
        <v>-</v>
      </c>
    </row>
    <row r="585" spans="2:4">
      <c r="B585" s="18">
        <f>IFERROR(SUMIFS(Table1[Nutrient],Table1[Flow],B$5,Table1[Date],$A585),NA())</f>
        <v>0</v>
      </c>
      <c r="C585" s="18">
        <f>IFERROR(SUMIFS(Table1[Nutrient],Table1[Flow],C$5,Table1[Date],$A585),NA())</f>
        <v>0</v>
      </c>
      <c r="D585" s="6" t="str">
        <f t="shared" si="9"/>
        <v>-</v>
      </c>
    </row>
    <row r="586" spans="2:4">
      <c r="B586" s="18">
        <f>IFERROR(SUMIFS(Table1[Nutrient],Table1[Flow],B$5,Table1[Date],$A586),NA())</f>
        <v>0</v>
      </c>
      <c r="C586" s="18">
        <f>IFERROR(SUMIFS(Table1[Nutrient],Table1[Flow],C$5,Table1[Date],$A586),NA())</f>
        <v>0</v>
      </c>
      <c r="D586" s="6" t="str">
        <f t="shared" si="9"/>
        <v>-</v>
      </c>
    </row>
    <row r="587" spans="2:4">
      <c r="B587" s="18">
        <f>IFERROR(SUMIFS(Table1[Nutrient],Table1[Flow],B$5,Table1[Date],$A587),NA())</f>
        <v>0</v>
      </c>
      <c r="C587" s="18">
        <f>IFERROR(SUMIFS(Table1[Nutrient],Table1[Flow],C$5,Table1[Date],$A587),NA())</f>
        <v>0</v>
      </c>
      <c r="D587" s="6" t="str">
        <f t="shared" si="9"/>
        <v>-</v>
      </c>
    </row>
    <row r="588" spans="2:4">
      <c r="B588" s="18">
        <f>IFERROR(SUMIFS(Table1[Nutrient],Table1[Flow],B$5,Table1[Date],$A588),NA())</f>
        <v>0</v>
      </c>
      <c r="C588" s="18">
        <f>IFERROR(SUMIFS(Table1[Nutrient],Table1[Flow],C$5,Table1[Date],$A588),NA())</f>
        <v>0</v>
      </c>
      <c r="D588" s="6" t="str">
        <f t="shared" si="9"/>
        <v>-</v>
      </c>
    </row>
    <row r="589" spans="2:4">
      <c r="B589" s="18">
        <f>IFERROR(SUMIFS(Table1[Nutrient],Table1[Flow],B$5,Table1[Date],$A589),NA())</f>
        <v>0</v>
      </c>
      <c r="C589" s="18">
        <f>IFERROR(SUMIFS(Table1[Nutrient],Table1[Flow],C$5,Table1[Date],$A589),NA())</f>
        <v>0</v>
      </c>
      <c r="D589" s="6" t="str">
        <f t="shared" si="9"/>
        <v>-</v>
      </c>
    </row>
    <row r="590" spans="2:4">
      <c r="B590" s="18">
        <f>IFERROR(SUMIFS(Table1[Nutrient],Table1[Flow],B$5,Table1[Date],$A590),NA())</f>
        <v>0</v>
      </c>
      <c r="C590" s="18">
        <f>IFERROR(SUMIFS(Table1[Nutrient],Table1[Flow],C$5,Table1[Date],$A590),NA())</f>
        <v>0</v>
      </c>
      <c r="D590" s="6" t="str">
        <f t="shared" si="9"/>
        <v>-</v>
      </c>
    </row>
    <row r="591" spans="2:4">
      <c r="B591" s="18">
        <f>IFERROR(SUMIFS(Table1[Nutrient],Table1[Flow],B$5,Table1[Date],$A591),NA())</f>
        <v>0</v>
      </c>
      <c r="C591" s="18">
        <f>IFERROR(SUMIFS(Table1[Nutrient],Table1[Flow],C$5,Table1[Date],$A591),NA())</f>
        <v>0</v>
      </c>
      <c r="D591" s="6" t="str">
        <f t="shared" si="9"/>
        <v>-</v>
      </c>
    </row>
    <row r="592" spans="2:4">
      <c r="B592" s="18">
        <f>IFERROR(SUMIFS(Table1[Nutrient],Table1[Flow],B$5,Table1[Date],$A592),NA())</f>
        <v>0</v>
      </c>
      <c r="C592" s="18">
        <f>IFERROR(SUMIFS(Table1[Nutrient],Table1[Flow],C$5,Table1[Date],$A592),NA())</f>
        <v>0</v>
      </c>
      <c r="D592" s="6" t="str">
        <f t="shared" si="9"/>
        <v>-</v>
      </c>
    </row>
    <row r="593" spans="2:4">
      <c r="B593" s="18">
        <f>IFERROR(SUMIFS(Table1[Nutrient],Table1[Flow],B$5,Table1[Date],$A593),NA())</f>
        <v>0</v>
      </c>
      <c r="C593" s="18">
        <f>IFERROR(SUMIFS(Table1[Nutrient],Table1[Flow],C$5,Table1[Date],$A593),NA())</f>
        <v>0</v>
      </c>
      <c r="D593" s="6" t="str">
        <f t="shared" si="9"/>
        <v>-</v>
      </c>
    </row>
    <row r="594" spans="2:4">
      <c r="B594" s="18">
        <f>IFERROR(SUMIFS(Table1[Nutrient],Table1[Flow],B$5,Table1[Date],$A594),NA())</f>
        <v>0</v>
      </c>
      <c r="C594" s="18">
        <f>IFERROR(SUMIFS(Table1[Nutrient],Table1[Flow],C$5,Table1[Date],$A594),NA())</f>
        <v>0</v>
      </c>
      <c r="D594" s="6" t="str">
        <f t="shared" si="9"/>
        <v>-</v>
      </c>
    </row>
    <row r="595" spans="2:4">
      <c r="B595" s="18">
        <f>IFERROR(SUMIFS(Table1[Nutrient],Table1[Flow],B$5,Table1[Date],$A595),NA())</f>
        <v>0</v>
      </c>
      <c r="C595" s="18">
        <f>IFERROR(SUMIFS(Table1[Nutrient],Table1[Flow],C$5,Table1[Date],$A595),NA())</f>
        <v>0</v>
      </c>
      <c r="D595" s="6" t="str">
        <f t="shared" si="9"/>
        <v>-</v>
      </c>
    </row>
    <row r="596" spans="2:4">
      <c r="B596" s="18">
        <f>IFERROR(SUMIFS(Table1[Nutrient],Table1[Flow],B$5,Table1[Date],$A596),NA())</f>
        <v>0</v>
      </c>
      <c r="C596" s="18">
        <f>IFERROR(SUMIFS(Table1[Nutrient],Table1[Flow],C$5,Table1[Date],$A596),NA())</f>
        <v>0</v>
      </c>
      <c r="D596" s="6" t="str">
        <f t="shared" si="9"/>
        <v>-</v>
      </c>
    </row>
    <row r="597" spans="2:4">
      <c r="B597" s="18">
        <f>IFERROR(SUMIFS(Table1[Nutrient],Table1[Flow],B$5,Table1[Date],$A597),NA())</f>
        <v>0</v>
      </c>
      <c r="C597" s="18">
        <f>IFERROR(SUMIFS(Table1[Nutrient],Table1[Flow],C$5,Table1[Date],$A597),NA())</f>
        <v>0</v>
      </c>
      <c r="D597" s="6" t="str">
        <f t="shared" si="9"/>
        <v>-</v>
      </c>
    </row>
    <row r="598" spans="2:4">
      <c r="B598" s="18">
        <f>IFERROR(SUMIFS(Table1[Nutrient],Table1[Flow],B$5,Table1[Date],$A598),NA())</f>
        <v>0</v>
      </c>
      <c r="C598" s="18">
        <f>IFERROR(SUMIFS(Table1[Nutrient],Table1[Flow],C$5,Table1[Date],$A598),NA())</f>
        <v>0</v>
      </c>
      <c r="D598" s="6" t="str">
        <f t="shared" si="9"/>
        <v>-</v>
      </c>
    </row>
    <row r="599" spans="2:4">
      <c r="B599" s="18">
        <f>IFERROR(SUMIFS(Table1[Nutrient],Table1[Flow],B$5,Table1[Date],$A599),NA())</f>
        <v>0</v>
      </c>
      <c r="C599" s="18">
        <f>IFERROR(SUMIFS(Table1[Nutrient],Table1[Flow],C$5,Table1[Date],$A599),NA())</f>
        <v>0</v>
      </c>
      <c r="D599" s="6" t="str">
        <f t="shared" si="9"/>
        <v>-</v>
      </c>
    </row>
    <row r="600" spans="2:4">
      <c r="B600" s="18">
        <f>IFERROR(SUMIFS(Table1[Nutrient],Table1[Flow],B$5,Table1[Date],$A600),NA())</f>
        <v>0</v>
      </c>
      <c r="C600" s="18">
        <f>IFERROR(SUMIFS(Table1[Nutrient],Table1[Flow],C$5,Table1[Date],$A600),NA())</f>
        <v>0</v>
      </c>
      <c r="D600" s="6" t="str">
        <f t="shared" si="9"/>
        <v>-</v>
      </c>
    </row>
    <row r="601" spans="2:4">
      <c r="B601" s="18">
        <f>IFERROR(SUMIFS(Table1[Nutrient],Table1[Flow],B$5,Table1[Date],$A601),NA())</f>
        <v>0</v>
      </c>
      <c r="C601" s="18">
        <f>IFERROR(SUMIFS(Table1[Nutrient],Table1[Flow],C$5,Table1[Date],$A601),NA())</f>
        <v>0</v>
      </c>
      <c r="D601" s="6" t="str">
        <f t="shared" si="9"/>
        <v>-</v>
      </c>
    </row>
    <row r="602" spans="2:4">
      <c r="B602" s="18">
        <f>IFERROR(SUMIFS(Table1[Nutrient],Table1[Flow],B$5,Table1[Date],$A602),NA())</f>
        <v>0</v>
      </c>
      <c r="C602" s="18">
        <f>IFERROR(SUMIFS(Table1[Nutrient],Table1[Flow],C$5,Table1[Date],$A602),NA())</f>
        <v>0</v>
      </c>
      <c r="D602" s="6" t="str">
        <f t="shared" si="9"/>
        <v>-</v>
      </c>
    </row>
    <row r="603" spans="2:4">
      <c r="B603" s="18">
        <f>IFERROR(SUMIFS(Table1[Nutrient],Table1[Flow],B$5,Table1[Date],$A603),NA())</f>
        <v>0</v>
      </c>
      <c r="C603" s="18">
        <f>IFERROR(SUMIFS(Table1[Nutrient],Table1[Flow],C$5,Table1[Date],$A603),NA())</f>
        <v>0</v>
      </c>
      <c r="D603" s="6" t="str">
        <f t="shared" si="9"/>
        <v>-</v>
      </c>
    </row>
    <row r="604" spans="2:4">
      <c r="B604" s="18">
        <f>IFERROR(SUMIFS(Table1[Nutrient],Table1[Flow],B$5,Table1[Date],$A604),NA())</f>
        <v>0</v>
      </c>
      <c r="C604" s="18">
        <f>IFERROR(SUMIFS(Table1[Nutrient],Table1[Flow],C$5,Table1[Date],$A604),NA())</f>
        <v>0</v>
      </c>
      <c r="D604" s="6" t="str">
        <f t="shared" si="9"/>
        <v>-</v>
      </c>
    </row>
    <row r="605" spans="2:4">
      <c r="B605" s="18">
        <f>IFERROR(SUMIFS(Table1[Nutrient],Table1[Flow],B$5,Table1[Date],$A605),NA())</f>
        <v>0</v>
      </c>
      <c r="C605" s="18">
        <f>IFERROR(SUMIFS(Table1[Nutrient],Table1[Flow],C$5,Table1[Date],$A605),NA())</f>
        <v>0</v>
      </c>
      <c r="D605" s="6" t="str">
        <f t="shared" si="9"/>
        <v>-</v>
      </c>
    </row>
    <row r="606" spans="2:4">
      <c r="B606" s="18">
        <f>IFERROR(SUMIFS(Table1[Nutrient],Table1[Flow],B$5,Table1[Date],$A606),NA())</f>
        <v>0</v>
      </c>
      <c r="C606" s="18">
        <f>IFERROR(SUMIFS(Table1[Nutrient],Table1[Flow],C$5,Table1[Date],$A606),NA())</f>
        <v>0</v>
      </c>
      <c r="D606" s="6" t="str">
        <f t="shared" si="9"/>
        <v>-</v>
      </c>
    </row>
    <row r="607" spans="2:4">
      <c r="B607" s="18">
        <f>IFERROR(SUMIFS(Table1[Nutrient],Table1[Flow],B$5,Table1[Date],$A607),NA())</f>
        <v>0</v>
      </c>
      <c r="C607" s="18">
        <f>IFERROR(SUMIFS(Table1[Nutrient],Table1[Flow],C$5,Table1[Date],$A607),NA())</f>
        <v>0</v>
      </c>
      <c r="D607" s="6" t="str">
        <f t="shared" si="9"/>
        <v>-</v>
      </c>
    </row>
    <row r="608" spans="2:4">
      <c r="B608" s="18">
        <f>IFERROR(SUMIFS(Table1[Nutrient],Table1[Flow],B$5,Table1[Date],$A608),NA())</f>
        <v>0</v>
      </c>
      <c r="C608" s="18">
        <f>IFERROR(SUMIFS(Table1[Nutrient],Table1[Flow],C$5,Table1[Date],$A608),NA())</f>
        <v>0</v>
      </c>
      <c r="D608" s="6" t="str">
        <f t="shared" si="9"/>
        <v>-</v>
      </c>
    </row>
    <row r="609" spans="2:4">
      <c r="B609" s="18">
        <f>IFERROR(SUMIFS(Table1[Nutrient],Table1[Flow],B$5,Table1[Date],$A609),NA())</f>
        <v>0</v>
      </c>
      <c r="C609" s="18">
        <f>IFERROR(SUMIFS(Table1[Nutrient],Table1[Flow],C$5,Table1[Date],$A609),NA())</f>
        <v>0</v>
      </c>
      <c r="D609" s="6" t="str">
        <f t="shared" si="9"/>
        <v>-</v>
      </c>
    </row>
    <row r="610" spans="2:4">
      <c r="B610" s="18">
        <f>IFERROR(SUMIFS(Table1[Nutrient],Table1[Flow],B$5,Table1[Date],$A610),NA())</f>
        <v>0</v>
      </c>
      <c r="C610" s="18">
        <f>IFERROR(SUMIFS(Table1[Nutrient],Table1[Flow],C$5,Table1[Date],$A610),NA())</f>
        <v>0</v>
      </c>
      <c r="D610" s="6" t="str">
        <f t="shared" si="9"/>
        <v>-</v>
      </c>
    </row>
    <row r="611" spans="2:4">
      <c r="B611" s="18">
        <f>IFERROR(SUMIFS(Table1[Nutrient],Table1[Flow],B$5,Table1[Date],$A611),NA())</f>
        <v>0</v>
      </c>
      <c r="C611" s="18">
        <f>IFERROR(SUMIFS(Table1[Nutrient],Table1[Flow],C$5,Table1[Date],$A611),NA())</f>
        <v>0</v>
      </c>
      <c r="D611" s="6" t="str">
        <f t="shared" si="9"/>
        <v>-</v>
      </c>
    </row>
    <row r="612" spans="2:4">
      <c r="B612" s="18">
        <f>IFERROR(SUMIFS(Table1[Nutrient],Table1[Flow],B$5,Table1[Date],$A612),NA())</f>
        <v>0</v>
      </c>
      <c r="C612" s="18">
        <f>IFERROR(SUMIFS(Table1[Nutrient],Table1[Flow],C$5,Table1[Date],$A612),NA())</f>
        <v>0</v>
      </c>
      <c r="D612" s="6" t="str">
        <f t="shared" si="9"/>
        <v>-</v>
      </c>
    </row>
    <row r="613" spans="2:4">
      <c r="B613" s="18">
        <f>IFERROR(SUMIFS(Table1[Nutrient],Table1[Flow],B$5,Table1[Date],$A613),NA())</f>
        <v>0</v>
      </c>
      <c r="C613" s="18">
        <f>IFERROR(SUMIFS(Table1[Nutrient],Table1[Flow],C$5,Table1[Date],$A613),NA())</f>
        <v>0</v>
      </c>
      <c r="D613" s="6" t="str">
        <f t="shared" si="9"/>
        <v>-</v>
      </c>
    </row>
    <row r="614" spans="2:4">
      <c r="B614" s="18">
        <f>IFERROR(SUMIFS(Table1[Nutrient],Table1[Flow],B$5,Table1[Date],$A614),NA())</f>
        <v>0</v>
      </c>
      <c r="C614" s="18">
        <f>IFERROR(SUMIFS(Table1[Nutrient],Table1[Flow],C$5,Table1[Date],$A614),NA())</f>
        <v>0</v>
      </c>
      <c r="D614" s="6" t="str">
        <f t="shared" si="9"/>
        <v>-</v>
      </c>
    </row>
    <row r="615" spans="2:4">
      <c r="B615" s="18">
        <f>IFERROR(SUMIFS(Table1[Nutrient],Table1[Flow],B$5,Table1[Date],$A615),NA())</f>
        <v>0</v>
      </c>
      <c r="C615" s="18">
        <f>IFERROR(SUMIFS(Table1[Nutrient],Table1[Flow],C$5,Table1[Date],$A615),NA())</f>
        <v>0</v>
      </c>
      <c r="D615" s="6" t="str">
        <f t="shared" si="9"/>
        <v>-</v>
      </c>
    </row>
    <row r="616" spans="2:4">
      <c r="B616" s="18">
        <f>IFERROR(SUMIFS(Table1[Nutrient],Table1[Flow],B$5,Table1[Date],$A616),NA())</f>
        <v>0</v>
      </c>
      <c r="C616" s="18">
        <f>IFERROR(SUMIFS(Table1[Nutrient],Table1[Flow],C$5,Table1[Date],$A616),NA())</f>
        <v>0</v>
      </c>
      <c r="D616" s="6" t="str">
        <f t="shared" si="9"/>
        <v>-</v>
      </c>
    </row>
    <row r="617" spans="2:4">
      <c r="B617" s="18">
        <f>IFERROR(SUMIFS(Table1[Nutrient],Table1[Flow],B$5,Table1[Date],$A617),NA())</f>
        <v>0</v>
      </c>
      <c r="C617" s="18">
        <f>IFERROR(SUMIFS(Table1[Nutrient],Table1[Flow],C$5,Table1[Date],$A617),NA())</f>
        <v>0</v>
      </c>
      <c r="D617" s="6" t="str">
        <f t="shared" si="9"/>
        <v>-</v>
      </c>
    </row>
    <row r="618" spans="2:4">
      <c r="B618" s="18">
        <f>IFERROR(SUMIFS(Table1[Nutrient],Table1[Flow],B$5,Table1[Date],$A618),NA())</f>
        <v>0</v>
      </c>
      <c r="C618" s="18">
        <f>IFERROR(SUMIFS(Table1[Nutrient],Table1[Flow],C$5,Table1[Date],$A618),NA())</f>
        <v>0</v>
      </c>
      <c r="D618" s="6" t="str">
        <f t="shared" si="9"/>
        <v>-</v>
      </c>
    </row>
    <row r="619" spans="2:4">
      <c r="B619" s="18">
        <f>IFERROR(SUMIFS(Table1[Nutrient],Table1[Flow],B$5,Table1[Date],$A619),NA())</f>
        <v>0</v>
      </c>
      <c r="C619" s="18">
        <f>IFERROR(SUMIFS(Table1[Nutrient],Table1[Flow],C$5,Table1[Date],$A619),NA())</f>
        <v>0</v>
      </c>
      <c r="D619" s="6" t="str">
        <f t="shared" si="9"/>
        <v>-</v>
      </c>
    </row>
    <row r="620" spans="2:4">
      <c r="B620" s="18">
        <f>IFERROR(SUMIFS(Table1[Nutrient],Table1[Flow],B$5,Table1[Date],$A620),NA())</f>
        <v>0</v>
      </c>
      <c r="C620" s="18">
        <f>IFERROR(SUMIFS(Table1[Nutrient],Table1[Flow],C$5,Table1[Date],$A620),NA())</f>
        <v>0</v>
      </c>
      <c r="D620" s="6" t="str">
        <f t="shared" si="9"/>
        <v>-</v>
      </c>
    </row>
    <row r="621" spans="2:4">
      <c r="B621" s="18">
        <f>IFERROR(SUMIFS(Table1[Nutrient],Table1[Flow],B$5,Table1[Date],$A621),NA())</f>
        <v>0</v>
      </c>
      <c r="C621" s="18">
        <f>IFERROR(SUMIFS(Table1[Nutrient],Table1[Flow],C$5,Table1[Date],$A621),NA())</f>
        <v>0</v>
      </c>
      <c r="D621" s="6" t="str">
        <f t="shared" si="9"/>
        <v>-</v>
      </c>
    </row>
    <row r="622" spans="2:4">
      <c r="B622" s="18">
        <f>IFERROR(SUMIFS(Table1[Nutrient],Table1[Flow],B$5,Table1[Date],$A622),NA())</f>
        <v>0</v>
      </c>
      <c r="C622" s="18">
        <f>IFERROR(SUMIFS(Table1[Nutrient],Table1[Flow],C$5,Table1[Date],$A622),NA())</f>
        <v>0</v>
      </c>
      <c r="D622" s="6" t="str">
        <f t="shared" si="9"/>
        <v>-</v>
      </c>
    </row>
    <row r="623" spans="2:4">
      <c r="B623" s="18">
        <f>IFERROR(SUMIFS(Table1[Nutrient],Table1[Flow],B$5,Table1[Date],$A623),NA())</f>
        <v>0</v>
      </c>
      <c r="C623" s="18">
        <f>IFERROR(SUMIFS(Table1[Nutrient],Table1[Flow],C$5,Table1[Date],$A623),NA())</f>
        <v>0</v>
      </c>
      <c r="D623" s="6" t="str">
        <f t="shared" si="9"/>
        <v>-</v>
      </c>
    </row>
    <row r="624" spans="2:4">
      <c r="B624" s="18">
        <f>IFERROR(SUMIFS(Table1[Nutrient],Table1[Flow],B$5,Table1[Date],$A624),NA())</f>
        <v>0</v>
      </c>
      <c r="C624" s="18">
        <f>IFERROR(SUMIFS(Table1[Nutrient],Table1[Flow],C$5,Table1[Date],$A624),NA())</f>
        <v>0</v>
      </c>
      <c r="D624" s="6" t="str">
        <f t="shared" si="9"/>
        <v>-</v>
      </c>
    </row>
    <row r="625" spans="2:4">
      <c r="B625" s="18">
        <f>IFERROR(SUMIFS(Table1[Nutrient],Table1[Flow],B$5,Table1[Date],$A625),NA())</f>
        <v>0</v>
      </c>
      <c r="C625" s="18">
        <f>IFERROR(SUMIFS(Table1[Nutrient],Table1[Flow],C$5,Table1[Date],$A625),NA())</f>
        <v>0</v>
      </c>
      <c r="D625" s="6" t="str">
        <f t="shared" si="9"/>
        <v>-</v>
      </c>
    </row>
    <row r="626" spans="2:4">
      <c r="B626" s="18">
        <f>IFERROR(SUMIFS(Table1[Nutrient],Table1[Flow],B$5,Table1[Date],$A626),NA())</f>
        <v>0</v>
      </c>
      <c r="C626" s="18">
        <f>IFERROR(SUMIFS(Table1[Nutrient],Table1[Flow],C$5,Table1[Date],$A626),NA())</f>
        <v>0</v>
      </c>
      <c r="D626" s="6" t="str">
        <f t="shared" si="9"/>
        <v>-</v>
      </c>
    </row>
    <row r="627" spans="2:4">
      <c r="B627" s="18">
        <f>IFERROR(SUMIFS(Table1[Nutrient],Table1[Flow],B$5,Table1[Date],$A627),NA())</f>
        <v>0</v>
      </c>
      <c r="C627" s="18">
        <f>IFERROR(SUMIFS(Table1[Nutrient],Table1[Flow],C$5,Table1[Date],$A627),NA())</f>
        <v>0</v>
      </c>
      <c r="D627" s="6" t="str">
        <f t="shared" si="9"/>
        <v>-</v>
      </c>
    </row>
    <row r="628" spans="2:4">
      <c r="B628" s="18">
        <f>IFERROR(SUMIFS(Table1[Nutrient],Table1[Flow],B$5,Table1[Date],$A628),NA())</f>
        <v>0</v>
      </c>
      <c r="C628" s="18">
        <f>IFERROR(SUMIFS(Table1[Nutrient],Table1[Flow],C$5,Table1[Date],$A628),NA())</f>
        <v>0</v>
      </c>
      <c r="D628" s="6" t="str">
        <f t="shared" si="9"/>
        <v>-</v>
      </c>
    </row>
    <row r="629" spans="2:4">
      <c r="B629" s="18">
        <f>IFERROR(SUMIFS(Table1[Nutrient],Table1[Flow],B$5,Table1[Date],$A629),NA())</f>
        <v>0</v>
      </c>
      <c r="C629" s="18">
        <f>IFERROR(SUMIFS(Table1[Nutrient],Table1[Flow],C$5,Table1[Date],$A629),NA())</f>
        <v>0</v>
      </c>
      <c r="D629" s="6" t="str">
        <f t="shared" si="9"/>
        <v>-</v>
      </c>
    </row>
    <row r="630" spans="2:4">
      <c r="B630" s="18">
        <f>IFERROR(SUMIFS(Table1[Nutrient],Table1[Flow],B$5,Table1[Date],$A630),NA())</f>
        <v>0</v>
      </c>
      <c r="C630" s="18">
        <f>IFERROR(SUMIFS(Table1[Nutrient],Table1[Flow],C$5,Table1[Date],$A630),NA())</f>
        <v>0</v>
      </c>
      <c r="D630" s="6" t="str">
        <f t="shared" si="9"/>
        <v>-</v>
      </c>
    </row>
    <row r="631" spans="2:4">
      <c r="B631" s="18">
        <f>IFERROR(SUMIFS(Table1[Nutrient],Table1[Flow],B$5,Table1[Date],$A631),NA())</f>
        <v>0</v>
      </c>
      <c r="C631" s="18">
        <f>IFERROR(SUMIFS(Table1[Nutrient],Table1[Flow],C$5,Table1[Date],$A631),NA())</f>
        <v>0</v>
      </c>
      <c r="D631" s="6" t="str">
        <f t="shared" si="9"/>
        <v>-</v>
      </c>
    </row>
    <row r="632" spans="2:4">
      <c r="B632" s="18">
        <f>IFERROR(SUMIFS(Table1[Nutrient],Table1[Flow],B$5,Table1[Date],$A632),NA())</f>
        <v>0</v>
      </c>
      <c r="C632" s="18">
        <f>IFERROR(SUMIFS(Table1[Nutrient],Table1[Flow],C$5,Table1[Date],$A632),NA())</f>
        <v>0</v>
      </c>
      <c r="D632" s="6" t="str">
        <f t="shared" si="9"/>
        <v>-</v>
      </c>
    </row>
    <row r="633" spans="2:4">
      <c r="B633" s="18">
        <f>IFERROR(SUMIFS(Table1[Nutrient],Table1[Flow],B$5,Table1[Date],$A633),NA())</f>
        <v>0</v>
      </c>
      <c r="C633" s="18">
        <f>IFERROR(SUMIFS(Table1[Nutrient],Table1[Flow],C$5,Table1[Date],$A633),NA())</f>
        <v>0</v>
      </c>
      <c r="D633" s="6" t="str">
        <f t="shared" si="9"/>
        <v>-</v>
      </c>
    </row>
    <row r="634" spans="2:4">
      <c r="B634" s="18">
        <f>IFERROR(SUMIFS(Table1[Nutrient],Table1[Flow],B$5,Table1[Date],$A634),NA())</f>
        <v>0</v>
      </c>
      <c r="C634" s="18">
        <f>IFERROR(SUMIFS(Table1[Nutrient],Table1[Flow],C$5,Table1[Date],$A634),NA())</f>
        <v>0</v>
      </c>
      <c r="D634" s="6" t="str">
        <f t="shared" si="9"/>
        <v>-</v>
      </c>
    </row>
    <row r="635" spans="2:4">
      <c r="B635" s="18">
        <f>IFERROR(SUMIFS(Table1[Nutrient],Table1[Flow],B$5,Table1[Date],$A635),NA())</f>
        <v>0</v>
      </c>
      <c r="C635" s="18">
        <f>IFERROR(SUMIFS(Table1[Nutrient],Table1[Flow],C$5,Table1[Date],$A635),NA())</f>
        <v>0</v>
      </c>
      <c r="D635" s="6" t="str">
        <f t="shared" si="9"/>
        <v>-</v>
      </c>
    </row>
    <row r="636" spans="2:4">
      <c r="B636" s="18">
        <f>IFERROR(SUMIFS(Table1[Nutrient],Table1[Flow],B$5,Table1[Date],$A636),NA())</f>
        <v>0</v>
      </c>
      <c r="C636" s="18">
        <f>IFERROR(SUMIFS(Table1[Nutrient],Table1[Flow],C$5,Table1[Date],$A636),NA())</f>
        <v>0</v>
      </c>
      <c r="D636" s="6" t="str">
        <f t="shared" si="9"/>
        <v>-</v>
      </c>
    </row>
    <row r="637" spans="2:4">
      <c r="B637" s="18">
        <f>IFERROR(SUMIFS(Table1[Nutrient],Table1[Flow],B$5,Table1[Date],$A637),NA())</f>
        <v>0</v>
      </c>
      <c r="C637" s="18">
        <f>IFERROR(SUMIFS(Table1[Nutrient],Table1[Flow],C$5,Table1[Date],$A637),NA())</f>
        <v>0</v>
      </c>
      <c r="D637" s="6" t="str">
        <f t="shared" si="9"/>
        <v>-</v>
      </c>
    </row>
    <row r="638" spans="2:4">
      <c r="B638" s="18">
        <f>IFERROR(SUMIFS(Table1[Nutrient],Table1[Flow],B$5,Table1[Date],$A638),NA())</f>
        <v>0</v>
      </c>
      <c r="C638" s="18">
        <f>IFERROR(SUMIFS(Table1[Nutrient],Table1[Flow],C$5,Table1[Date],$A638),NA())</f>
        <v>0</v>
      </c>
      <c r="D638" s="6" t="str">
        <f t="shared" si="9"/>
        <v>-</v>
      </c>
    </row>
    <row r="639" spans="2:4">
      <c r="B639" s="18">
        <f>IFERROR(SUMIFS(Table1[Nutrient],Table1[Flow],B$5,Table1[Date],$A639),NA())</f>
        <v>0</v>
      </c>
      <c r="C639" s="18">
        <f>IFERROR(SUMIFS(Table1[Nutrient],Table1[Flow],C$5,Table1[Date],$A639),NA())</f>
        <v>0</v>
      </c>
      <c r="D639" s="6" t="str">
        <f t="shared" si="9"/>
        <v>-</v>
      </c>
    </row>
    <row r="640" spans="2:4">
      <c r="B640" s="18">
        <f>IFERROR(SUMIFS(Table1[Nutrient],Table1[Flow],B$5,Table1[Date],$A640),NA())</f>
        <v>0</v>
      </c>
      <c r="C640" s="18">
        <f>IFERROR(SUMIFS(Table1[Nutrient],Table1[Flow],C$5,Table1[Date],$A640),NA())</f>
        <v>0</v>
      </c>
      <c r="D640" s="6" t="str">
        <f t="shared" si="9"/>
        <v>-</v>
      </c>
    </row>
    <row r="641" spans="2:4">
      <c r="B641" s="18">
        <f>IFERROR(SUMIFS(Table1[Nutrient],Table1[Flow],B$5,Table1[Date],$A641),NA())</f>
        <v>0</v>
      </c>
      <c r="C641" s="18">
        <f>IFERROR(SUMIFS(Table1[Nutrient],Table1[Flow],C$5,Table1[Date],$A641),NA())</f>
        <v>0</v>
      </c>
      <c r="D641" s="6" t="str">
        <f t="shared" si="9"/>
        <v>-</v>
      </c>
    </row>
    <row r="642" spans="2:4">
      <c r="B642" s="18">
        <f>IFERROR(SUMIFS(Table1[Nutrient],Table1[Flow],B$5,Table1[Date],$A642),NA())</f>
        <v>0</v>
      </c>
      <c r="C642" s="18">
        <f>IFERROR(SUMIFS(Table1[Nutrient],Table1[Flow],C$5,Table1[Date],$A642),NA())</f>
        <v>0</v>
      </c>
      <c r="D642" s="6" t="str">
        <f t="shared" si="9"/>
        <v>-</v>
      </c>
    </row>
    <row r="643" spans="2:4">
      <c r="B643" s="18">
        <f>IFERROR(SUMIFS(Table1[Nutrient],Table1[Flow],B$5,Table1[Date],$A643),NA())</f>
        <v>0</v>
      </c>
      <c r="C643" s="18">
        <f>IFERROR(SUMIFS(Table1[Nutrient],Table1[Flow],C$5,Table1[Date],$A643),NA())</f>
        <v>0</v>
      </c>
      <c r="D643" s="6" t="str">
        <f t="shared" si="9"/>
        <v>-</v>
      </c>
    </row>
    <row r="644" spans="2:4">
      <c r="B644" s="18">
        <f>IFERROR(SUMIFS(Table1[Nutrient],Table1[Flow],B$5,Table1[Date],$A644),NA())</f>
        <v>0</v>
      </c>
      <c r="C644" s="18">
        <f>IFERROR(SUMIFS(Table1[Nutrient],Table1[Flow],C$5,Table1[Date],$A644),NA())</f>
        <v>0</v>
      </c>
      <c r="D644" s="6" t="str">
        <f t="shared" si="9"/>
        <v>-</v>
      </c>
    </row>
    <row r="645" spans="2:4">
      <c r="B645" s="18">
        <f>IFERROR(SUMIFS(Table1[Nutrient],Table1[Flow],B$5,Table1[Date],$A645),NA())</f>
        <v>0</v>
      </c>
      <c r="C645" s="18">
        <f>IFERROR(SUMIFS(Table1[Nutrient],Table1[Flow],C$5,Table1[Date],$A645),NA())</f>
        <v>0</v>
      </c>
      <c r="D645" s="6" t="str">
        <f t="shared" si="9"/>
        <v>-</v>
      </c>
    </row>
    <row r="646" spans="2:4">
      <c r="B646" s="18">
        <f>IFERROR(SUMIFS(Table1[Nutrient],Table1[Flow],B$5,Table1[Date],$A646),NA())</f>
        <v>0</v>
      </c>
      <c r="C646" s="18">
        <f>IFERROR(SUMIFS(Table1[Nutrient],Table1[Flow],C$5,Table1[Date],$A646),NA())</f>
        <v>0</v>
      </c>
      <c r="D646" s="6" t="str">
        <f t="shared" si="9"/>
        <v>-</v>
      </c>
    </row>
    <row r="647" spans="2:4">
      <c r="B647" s="18">
        <f>IFERROR(SUMIFS(Table1[Nutrient],Table1[Flow],B$5,Table1[Date],$A647),NA())</f>
        <v>0</v>
      </c>
      <c r="C647" s="18">
        <f>IFERROR(SUMIFS(Table1[Nutrient],Table1[Flow],C$5,Table1[Date],$A647),NA())</f>
        <v>0</v>
      </c>
      <c r="D647" s="6" t="str">
        <f t="shared" ref="D647:D710" si="10">IFERROR(IF($A647&gt;0,B647-C647,"-"),"-")</f>
        <v>-</v>
      </c>
    </row>
    <row r="648" spans="2:4">
      <c r="B648" s="18">
        <f>IFERROR(SUMIFS(Table1[Nutrient],Table1[Flow],B$5,Table1[Date],$A648),NA())</f>
        <v>0</v>
      </c>
      <c r="C648" s="18">
        <f>IFERROR(SUMIFS(Table1[Nutrient],Table1[Flow],C$5,Table1[Date],$A648),NA())</f>
        <v>0</v>
      </c>
      <c r="D648" s="6" t="str">
        <f t="shared" si="10"/>
        <v>-</v>
      </c>
    </row>
    <row r="649" spans="2:4">
      <c r="B649" s="18">
        <f>IFERROR(SUMIFS(Table1[Nutrient],Table1[Flow],B$5,Table1[Date],$A649),NA())</f>
        <v>0</v>
      </c>
      <c r="C649" s="18">
        <f>IFERROR(SUMIFS(Table1[Nutrient],Table1[Flow],C$5,Table1[Date],$A649),NA())</f>
        <v>0</v>
      </c>
      <c r="D649" s="6" t="str">
        <f t="shared" si="10"/>
        <v>-</v>
      </c>
    </row>
    <row r="650" spans="2:4">
      <c r="B650" s="18">
        <f>IFERROR(SUMIFS(Table1[Nutrient],Table1[Flow],B$5,Table1[Date],$A650),NA())</f>
        <v>0</v>
      </c>
      <c r="C650" s="18">
        <f>IFERROR(SUMIFS(Table1[Nutrient],Table1[Flow],C$5,Table1[Date],$A650),NA())</f>
        <v>0</v>
      </c>
      <c r="D650" s="6" t="str">
        <f t="shared" si="10"/>
        <v>-</v>
      </c>
    </row>
    <row r="651" spans="2:4">
      <c r="B651" s="18">
        <f>IFERROR(SUMIFS(Table1[Nutrient],Table1[Flow],B$5,Table1[Date],$A651),NA())</f>
        <v>0</v>
      </c>
      <c r="C651" s="18">
        <f>IFERROR(SUMIFS(Table1[Nutrient],Table1[Flow],C$5,Table1[Date],$A651),NA())</f>
        <v>0</v>
      </c>
      <c r="D651" s="6" t="str">
        <f t="shared" si="10"/>
        <v>-</v>
      </c>
    </row>
    <row r="652" spans="2:4">
      <c r="B652" s="18">
        <f>IFERROR(SUMIFS(Table1[Nutrient],Table1[Flow],B$5,Table1[Date],$A652),NA())</f>
        <v>0</v>
      </c>
      <c r="C652" s="18">
        <f>IFERROR(SUMIFS(Table1[Nutrient],Table1[Flow],C$5,Table1[Date],$A652),NA())</f>
        <v>0</v>
      </c>
      <c r="D652" s="6" t="str">
        <f t="shared" si="10"/>
        <v>-</v>
      </c>
    </row>
    <row r="653" spans="2:4">
      <c r="B653" s="18">
        <f>IFERROR(SUMIFS(Table1[Nutrient],Table1[Flow],B$5,Table1[Date],$A653),NA())</f>
        <v>0</v>
      </c>
      <c r="C653" s="18">
        <f>IFERROR(SUMIFS(Table1[Nutrient],Table1[Flow],C$5,Table1[Date],$A653),NA())</f>
        <v>0</v>
      </c>
      <c r="D653" s="6" t="str">
        <f t="shared" si="10"/>
        <v>-</v>
      </c>
    </row>
    <row r="654" spans="2:4">
      <c r="B654" s="18">
        <f>IFERROR(SUMIFS(Table1[Nutrient],Table1[Flow],B$5,Table1[Date],$A654),NA())</f>
        <v>0</v>
      </c>
      <c r="C654" s="18">
        <f>IFERROR(SUMIFS(Table1[Nutrient],Table1[Flow],C$5,Table1[Date],$A654),NA())</f>
        <v>0</v>
      </c>
      <c r="D654" s="6" t="str">
        <f t="shared" si="10"/>
        <v>-</v>
      </c>
    </row>
    <row r="655" spans="2:4">
      <c r="B655" s="18">
        <f>IFERROR(SUMIFS(Table1[Nutrient],Table1[Flow],B$5,Table1[Date],$A655),NA())</f>
        <v>0</v>
      </c>
      <c r="C655" s="18">
        <f>IFERROR(SUMIFS(Table1[Nutrient],Table1[Flow],C$5,Table1[Date],$A655),NA())</f>
        <v>0</v>
      </c>
      <c r="D655" s="6" t="str">
        <f t="shared" si="10"/>
        <v>-</v>
      </c>
    </row>
    <row r="656" spans="2:4">
      <c r="B656" s="18">
        <f>IFERROR(SUMIFS(Table1[Nutrient],Table1[Flow],B$5,Table1[Date],$A656),NA())</f>
        <v>0</v>
      </c>
      <c r="C656" s="18">
        <f>IFERROR(SUMIFS(Table1[Nutrient],Table1[Flow],C$5,Table1[Date],$A656),NA())</f>
        <v>0</v>
      </c>
      <c r="D656" s="6" t="str">
        <f t="shared" si="10"/>
        <v>-</v>
      </c>
    </row>
    <row r="657" spans="2:4">
      <c r="B657" s="18">
        <f>IFERROR(SUMIFS(Table1[Nutrient],Table1[Flow],B$5,Table1[Date],$A657),NA())</f>
        <v>0</v>
      </c>
      <c r="C657" s="18">
        <f>IFERROR(SUMIFS(Table1[Nutrient],Table1[Flow],C$5,Table1[Date],$A657),NA())</f>
        <v>0</v>
      </c>
      <c r="D657" s="6" t="str">
        <f t="shared" si="10"/>
        <v>-</v>
      </c>
    </row>
    <row r="658" spans="2:4">
      <c r="B658" s="18">
        <f>IFERROR(SUMIFS(Table1[Nutrient],Table1[Flow],B$5,Table1[Date],$A658),NA())</f>
        <v>0</v>
      </c>
      <c r="C658" s="18">
        <f>IFERROR(SUMIFS(Table1[Nutrient],Table1[Flow],C$5,Table1[Date],$A658),NA())</f>
        <v>0</v>
      </c>
      <c r="D658" s="6" t="str">
        <f t="shared" si="10"/>
        <v>-</v>
      </c>
    </row>
    <row r="659" spans="2:4">
      <c r="B659" s="18">
        <f>IFERROR(SUMIFS(Table1[Nutrient],Table1[Flow],B$5,Table1[Date],$A659),NA())</f>
        <v>0</v>
      </c>
      <c r="C659" s="18">
        <f>IFERROR(SUMIFS(Table1[Nutrient],Table1[Flow],C$5,Table1[Date],$A659),NA())</f>
        <v>0</v>
      </c>
      <c r="D659" s="6" t="str">
        <f t="shared" si="10"/>
        <v>-</v>
      </c>
    </row>
    <row r="660" spans="2:4">
      <c r="B660" s="18">
        <f>IFERROR(SUMIFS(Table1[Nutrient],Table1[Flow],B$5,Table1[Date],$A660),NA())</f>
        <v>0</v>
      </c>
      <c r="C660" s="18">
        <f>IFERROR(SUMIFS(Table1[Nutrient],Table1[Flow],C$5,Table1[Date],$A660),NA())</f>
        <v>0</v>
      </c>
      <c r="D660" s="6" t="str">
        <f t="shared" si="10"/>
        <v>-</v>
      </c>
    </row>
    <row r="661" spans="2:4">
      <c r="B661" s="18">
        <f>IFERROR(SUMIFS(Table1[Nutrient],Table1[Flow],B$5,Table1[Date],$A661),NA())</f>
        <v>0</v>
      </c>
      <c r="C661" s="18">
        <f>IFERROR(SUMIFS(Table1[Nutrient],Table1[Flow],C$5,Table1[Date],$A661),NA())</f>
        <v>0</v>
      </c>
      <c r="D661" s="6" t="str">
        <f t="shared" si="10"/>
        <v>-</v>
      </c>
    </row>
    <row r="662" spans="2:4">
      <c r="B662" s="18">
        <f>IFERROR(SUMIFS(Table1[Nutrient],Table1[Flow],B$5,Table1[Date],$A662),NA())</f>
        <v>0</v>
      </c>
      <c r="C662" s="18">
        <f>IFERROR(SUMIFS(Table1[Nutrient],Table1[Flow],C$5,Table1[Date],$A662),NA())</f>
        <v>0</v>
      </c>
      <c r="D662" s="6" t="str">
        <f t="shared" si="10"/>
        <v>-</v>
      </c>
    </row>
    <row r="663" spans="2:4">
      <c r="B663" s="18">
        <f>IFERROR(SUMIFS(Table1[Nutrient],Table1[Flow],B$5,Table1[Date],$A663),NA())</f>
        <v>0</v>
      </c>
      <c r="C663" s="18">
        <f>IFERROR(SUMIFS(Table1[Nutrient],Table1[Flow],C$5,Table1[Date],$A663),NA())</f>
        <v>0</v>
      </c>
      <c r="D663" s="6" t="str">
        <f t="shared" si="10"/>
        <v>-</v>
      </c>
    </row>
    <row r="664" spans="2:4">
      <c r="B664" s="18">
        <f>IFERROR(SUMIFS(Table1[Nutrient],Table1[Flow],B$5,Table1[Date],$A664),NA())</f>
        <v>0</v>
      </c>
      <c r="C664" s="18">
        <f>IFERROR(SUMIFS(Table1[Nutrient],Table1[Flow],C$5,Table1[Date],$A664),NA())</f>
        <v>0</v>
      </c>
      <c r="D664" s="6" t="str">
        <f t="shared" si="10"/>
        <v>-</v>
      </c>
    </row>
    <row r="665" spans="2:4">
      <c r="B665" s="18">
        <f>IFERROR(SUMIFS(Table1[Nutrient],Table1[Flow],B$5,Table1[Date],$A665),NA())</f>
        <v>0</v>
      </c>
      <c r="C665" s="18">
        <f>IFERROR(SUMIFS(Table1[Nutrient],Table1[Flow],C$5,Table1[Date],$A665),NA())</f>
        <v>0</v>
      </c>
      <c r="D665" s="6" t="str">
        <f t="shared" si="10"/>
        <v>-</v>
      </c>
    </row>
    <row r="666" spans="2:4">
      <c r="B666" s="18">
        <f>IFERROR(SUMIFS(Table1[Nutrient],Table1[Flow],B$5,Table1[Date],$A666),NA())</f>
        <v>0</v>
      </c>
      <c r="C666" s="18">
        <f>IFERROR(SUMIFS(Table1[Nutrient],Table1[Flow],C$5,Table1[Date],$A666),NA())</f>
        <v>0</v>
      </c>
      <c r="D666" s="6" t="str">
        <f t="shared" si="10"/>
        <v>-</v>
      </c>
    </row>
    <row r="667" spans="2:4">
      <c r="B667" s="18">
        <f>IFERROR(SUMIFS(Table1[Nutrient],Table1[Flow],B$5,Table1[Date],$A667),NA())</f>
        <v>0</v>
      </c>
      <c r="C667" s="18">
        <f>IFERROR(SUMIFS(Table1[Nutrient],Table1[Flow],C$5,Table1[Date],$A667),NA())</f>
        <v>0</v>
      </c>
      <c r="D667" s="6" t="str">
        <f t="shared" si="10"/>
        <v>-</v>
      </c>
    </row>
    <row r="668" spans="2:4">
      <c r="B668" s="18">
        <f>IFERROR(SUMIFS(Table1[Nutrient],Table1[Flow],B$5,Table1[Date],$A668),NA())</f>
        <v>0</v>
      </c>
      <c r="C668" s="18">
        <f>IFERROR(SUMIFS(Table1[Nutrient],Table1[Flow],C$5,Table1[Date],$A668),NA())</f>
        <v>0</v>
      </c>
      <c r="D668" s="6" t="str">
        <f t="shared" si="10"/>
        <v>-</v>
      </c>
    </row>
    <row r="669" spans="2:4">
      <c r="B669" s="18">
        <f>IFERROR(SUMIFS(Table1[Nutrient],Table1[Flow],B$5,Table1[Date],$A669),NA())</f>
        <v>0</v>
      </c>
      <c r="C669" s="18">
        <f>IFERROR(SUMIFS(Table1[Nutrient],Table1[Flow],C$5,Table1[Date],$A669),NA())</f>
        <v>0</v>
      </c>
      <c r="D669" s="6" t="str">
        <f t="shared" si="10"/>
        <v>-</v>
      </c>
    </row>
    <row r="670" spans="2:4">
      <c r="B670" s="18">
        <f>IFERROR(SUMIFS(Table1[Nutrient],Table1[Flow],B$5,Table1[Date],$A670),NA())</f>
        <v>0</v>
      </c>
      <c r="C670" s="18">
        <f>IFERROR(SUMIFS(Table1[Nutrient],Table1[Flow],C$5,Table1[Date],$A670),NA())</f>
        <v>0</v>
      </c>
      <c r="D670" s="6" t="str">
        <f t="shared" si="10"/>
        <v>-</v>
      </c>
    </row>
    <row r="671" spans="2:4">
      <c r="B671" s="18">
        <f>IFERROR(SUMIFS(Table1[Nutrient],Table1[Flow],B$5,Table1[Date],$A671),NA())</f>
        <v>0</v>
      </c>
      <c r="C671" s="18">
        <f>IFERROR(SUMIFS(Table1[Nutrient],Table1[Flow],C$5,Table1[Date],$A671),NA())</f>
        <v>0</v>
      </c>
      <c r="D671" s="6" t="str">
        <f t="shared" si="10"/>
        <v>-</v>
      </c>
    </row>
    <row r="672" spans="2:4">
      <c r="B672" s="18">
        <f>IFERROR(SUMIFS(Table1[Nutrient],Table1[Flow],B$5,Table1[Date],$A672),NA())</f>
        <v>0</v>
      </c>
      <c r="C672" s="18">
        <f>IFERROR(SUMIFS(Table1[Nutrient],Table1[Flow],C$5,Table1[Date],$A672),NA())</f>
        <v>0</v>
      </c>
      <c r="D672" s="6" t="str">
        <f t="shared" si="10"/>
        <v>-</v>
      </c>
    </row>
    <row r="673" spans="2:4">
      <c r="B673" s="18">
        <f>IFERROR(SUMIFS(Table1[Nutrient],Table1[Flow],B$5,Table1[Date],$A673),NA())</f>
        <v>0</v>
      </c>
      <c r="C673" s="18">
        <f>IFERROR(SUMIFS(Table1[Nutrient],Table1[Flow],C$5,Table1[Date],$A673),NA())</f>
        <v>0</v>
      </c>
      <c r="D673" s="6" t="str">
        <f t="shared" si="10"/>
        <v>-</v>
      </c>
    </row>
    <row r="674" spans="2:4">
      <c r="B674" s="18">
        <f>IFERROR(SUMIFS(Table1[Nutrient],Table1[Flow],B$5,Table1[Date],$A674),NA())</f>
        <v>0</v>
      </c>
      <c r="C674" s="18">
        <f>IFERROR(SUMIFS(Table1[Nutrient],Table1[Flow],C$5,Table1[Date],$A674),NA())</f>
        <v>0</v>
      </c>
      <c r="D674" s="6" t="str">
        <f t="shared" si="10"/>
        <v>-</v>
      </c>
    </row>
    <row r="675" spans="2:4">
      <c r="B675" s="18">
        <f>IFERROR(SUMIFS(Table1[Nutrient],Table1[Flow],B$5,Table1[Date],$A675),NA())</f>
        <v>0</v>
      </c>
      <c r="C675" s="18">
        <f>IFERROR(SUMIFS(Table1[Nutrient],Table1[Flow],C$5,Table1[Date],$A675),NA())</f>
        <v>0</v>
      </c>
      <c r="D675" s="6" t="str">
        <f t="shared" si="10"/>
        <v>-</v>
      </c>
    </row>
    <row r="676" spans="2:4">
      <c r="B676" s="18">
        <f>IFERROR(SUMIFS(Table1[Nutrient],Table1[Flow],B$5,Table1[Date],$A676),NA())</f>
        <v>0</v>
      </c>
      <c r="C676" s="18">
        <f>IFERROR(SUMIFS(Table1[Nutrient],Table1[Flow],C$5,Table1[Date],$A676),NA())</f>
        <v>0</v>
      </c>
      <c r="D676" s="6" t="str">
        <f t="shared" si="10"/>
        <v>-</v>
      </c>
    </row>
    <row r="677" spans="2:4">
      <c r="B677" s="18">
        <f>IFERROR(SUMIFS(Table1[Nutrient],Table1[Flow],B$5,Table1[Date],$A677),NA())</f>
        <v>0</v>
      </c>
      <c r="C677" s="18">
        <f>IFERROR(SUMIFS(Table1[Nutrient],Table1[Flow],C$5,Table1[Date],$A677),NA())</f>
        <v>0</v>
      </c>
      <c r="D677" s="6" t="str">
        <f t="shared" si="10"/>
        <v>-</v>
      </c>
    </row>
    <row r="678" spans="2:4">
      <c r="B678" s="18">
        <f>IFERROR(SUMIFS(Table1[Nutrient],Table1[Flow],B$5,Table1[Date],$A678),NA())</f>
        <v>0</v>
      </c>
      <c r="C678" s="18">
        <f>IFERROR(SUMIFS(Table1[Nutrient],Table1[Flow],C$5,Table1[Date],$A678),NA())</f>
        <v>0</v>
      </c>
      <c r="D678" s="6" t="str">
        <f t="shared" si="10"/>
        <v>-</v>
      </c>
    </row>
    <row r="679" spans="2:4">
      <c r="B679" s="18">
        <f>IFERROR(SUMIFS(Table1[Nutrient],Table1[Flow],B$5,Table1[Date],$A679),NA())</f>
        <v>0</v>
      </c>
      <c r="C679" s="18">
        <f>IFERROR(SUMIFS(Table1[Nutrient],Table1[Flow],C$5,Table1[Date],$A679),NA())</f>
        <v>0</v>
      </c>
      <c r="D679" s="6" t="str">
        <f t="shared" si="10"/>
        <v>-</v>
      </c>
    </row>
    <row r="680" spans="2:4">
      <c r="B680" s="18">
        <f>IFERROR(SUMIFS(Table1[Nutrient],Table1[Flow],B$5,Table1[Date],$A680),NA())</f>
        <v>0</v>
      </c>
      <c r="C680" s="18">
        <f>IFERROR(SUMIFS(Table1[Nutrient],Table1[Flow],C$5,Table1[Date],$A680),NA())</f>
        <v>0</v>
      </c>
      <c r="D680" s="6" t="str">
        <f t="shared" si="10"/>
        <v>-</v>
      </c>
    </row>
    <row r="681" spans="2:4">
      <c r="B681" s="18">
        <f>IFERROR(SUMIFS(Table1[Nutrient],Table1[Flow],B$5,Table1[Date],$A681),NA())</f>
        <v>0</v>
      </c>
      <c r="C681" s="18">
        <f>IFERROR(SUMIFS(Table1[Nutrient],Table1[Flow],C$5,Table1[Date],$A681),NA())</f>
        <v>0</v>
      </c>
      <c r="D681" s="6" t="str">
        <f t="shared" si="10"/>
        <v>-</v>
      </c>
    </row>
    <row r="682" spans="2:4">
      <c r="B682" s="18">
        <f>IFERROR(SUMIFS(Table1[Nutrient],Table1[Flow],B$5,Table1[Date],$A682),NA())</f>
        <v>0</v>
      </c>
      <c r="C682" s="18">
        <f>IFERROR(SUMIFS(Table1[Nutrient],Table1[Flow],C$5,Table1[Date],$A682),NA())</f>
        <v>0</v>
      </c>
      <c r="D682" s="6" t="str">
        <f t="shared" si="10"/>
        <v>-</v>
      </c>
    </row>
    <row r="683" spans="2:4">
      <c r="B683" s="18">
        <f>IFERROR(SUMIFS(Table1[Nutrient],Table1[Flow],B$5,Table1[Date],$A683),NA())</f>
        <v>0</v>
      </c>
      <c r="C683" s="18">
        <f>IFERROR(SUMIFS(Table1[Nutrient],Table1[Flow],C$5,Table1[Date],$A683),NA())</f>
        <v>0</v>
      </c>
      <c r="D683" s="6" t="str">
        <f t="shared" si="10"/>
        <v>-</v>
      </c>
    </row>
    <row r="684" spans="2:4">
      <c r="B684" s="18">
        <f>IFERROR(SUMIFS(Table1[Nutrient],Table1[Flow],B$5,Table1[Date],$A684),NA())</f>
        <v>0</v>
      </c>
      <c r="C684" s="18">
        <f>IFERROR(SUMIFS(Table1[Nutrient],Table1[Flow],C$5,Table1[Date],$A684),NA())</f>
        <v>0</v>
      </c>
      <c r="D684" s="6" t="str">
        <f t="shared" si="10"/>
        <v>-</v>
      </c>
    </row>
    <row r="685" spans="2:4">
      <c r="B685" s="18">
        <f>IFERROR(SUMIFS(Table1[Nutrient],Table1[Flow],B$5,Table1[Date],$A685),NA())</f>
        <v>0</v>
      </c>
      <c r="C685" s="18">
        <f>IFERROR(SUMIFS(Table1[Nutrient],Table1[Flow],C$5,Table1[Date],$A685),NA())</f>
        <v>0</v>
      </c>
      <c r="D685" s="6" t="str">
        <f t="shared" si="10"/>
        <v>-</v>
      </c>
    </row>
    <row r="686" spans="2:4">
      <c r="B686" s="18">
        <f>IFERROR(SUMIFS(Table1[Nutrient],Table1[Flow],B$5,Table1[Date],$A686),NA())</f>
        <v>0</v>
      </c>
      <c r="C686" s="18">
        <f>IFERROR(SUMIFS(Table1[Nutrient],Table1[Flow],C$5,Table1[Date],$A686),NA())</f>
        <v>0</v>
      </c>
      <c r="D686" s="6" t="str">
        <f t="shared" si="10"/>
        <v>-</v>
      </c>
    </row>
    <row r="687" spans="2:4">
      <c r="B687" s="18">
        <f>IFERROR(SUMIFS(Table1[Nutrient],Table1[Flow],B$5,Table1[Date],$A687),NA())</f>
        <v>0</v>
      </c>
      <c r="C687" s="18">
        <f>IFERROR(SUMIFS(Table1[Nutrient],Table1[Flow],C$5,Table1[Date],$A687),NA())</f>
        <v>0</v>
      </c>
      <c r="D687" s="6" t="str">
        <f t="shared" si="10"/>
        <v>-</v>
      </c>
    </row>
    <row r="688" spans="2:4">
      <c r="B688" s="18">
        <f>IFERROR(SUMIFS(Table1[Nutrient],Table1[Flow],B$5,Table1[Date],$A688),NA())</f>
        <v>0</v>
      </c>
      <c r="C688" s="18">
        <f>IFERROR(SUMIFS(Table1[Nutrient],Table1[Flow],C$5,Table1[Date],$A688),NA())</f>
        <v>0</v>
      </c>
      <c r="D688" s="6" t="str">
        <f t="shared" si="10"/>
        <v>-</v>
      </c>
    </row>
    <row r="689" spans="2:4">
      <c r="B689" s="18">
        <f>IFERROR(SUMIFS(Table1[Nutrient],Table1[Flow],B$5,Table1[Date],$A689),NA())</f>
        <v>0</v>
      </c>
      <c r="C689" s="18">
        <f>IFERROR(SUMIFS(Table1[Nutrient],Table1[Flow],C$5,Table1[Date],$A689),NA())</f>
        <v>0</v>
      </c>
      <c r="D689" s="6" t="str">
        <f t="shared" si="10"/>
        <v>-</v>
      </c>
    </row>
    <row r="690" spans="2:4">
      <c r="B690" s="18">
        <f>IFERROR(SUMIFS(Table1[Nutrient],Table1[Flow],B$5,Table1[Date],$A690),NA())</f>
        <v>0</v>
      </c>
      <c r="C690" s="18">
        <f>IFERROR(SUMIFS(Table1[Nutrient],Table1[Flow],C$5,Table1[Date],$A690),NA())</f>
        <v>0</v>
      </c>
      <c r="D690" s="6" t="str">
        <f t="shared" si="10"/>
        <v>-</v>
      </c>
    </row>
    <row r="691" spans="2:4">
      <c r="B691" s="18">
        <f>IFERROR(SUMIFS(Table1[Nutrient],Table1[Flow],B$5,Table1[Date],$A691),NA())</f>
        <v>0</v>
      </c>
      <c r="C691" s="18">
        <f>IFERROR(SUMIFS(Table1[Nutrient],Table1[Flow],C$5,Table1[Date],$A691),NA())</f>
        <v>0</v>
      </c>
      <c r="D691" s="6" t="str">
        <f t="shared" si="10"/>
        <v>-</v>
      </c>
    </row>
    <row r="692" spans="2:4">
      <c r="B692" s="18">
        <f>IFERROR(SUMIFS(Table1[Nutrient],Table1[Flow],B$5,Table1[Date],$A692),NA())</f>
        <v>0</v>
      </c>
      <c r="C692" s="18">
        <f>IFERROR(SUMIFS(Table1[Nutrient],Table1[Flow],C$5,Table1[Date],$A692),NA())</f>
        <v>0</v>
      </c>
      <c r="D692" s="6" t="str">
        <f t="shared" si="10"/>
        <v>-</v>
      </c>
    </row>
    <row r="693" spans="2:4">
      <c r="B693" s="18">
        <f>IFERROR(SUMIFS(Table1[Nutrient],Table1[Flow],B$5,Table1[Date],$A693),NA())</f>
        <v>0</v>
      </c>
      <c r="C693" s="18">
        <f>IFERROR(SUMIFS(Table1[Nutrient],Table1[Flow],C$5,Table1[Date],$A693),NA())</f>
        <v>0</v>
      </c>
      <c r="D693" s="6" t="str">
        <f t="shared" si="10"/>
        <v>-</v>
      </c>
    </row>
    <row r="694" spans="2:4">
      <c r="B694" s="18">
        <f>IFERROR(SUMIFS(Table1[Nutrient],Table1[Flow],B$5,Table1[Date],$A694),NA())</f>
        <v>0</v>
      </c>
      <c r="C694" s="18">
        <f>IFERROR(SUMIFS(Table1[Nutrient],Table1[Flow],C$5,Table1[Date],$A694),NA())</f>
        <v>0</v>
      </c>
      <c r="D694" s="6" t="str">
        <f t="shared" si="10"/>
        <v>-</v>
      </c>
    </row>
    <row r="695" spans="2:4">
      <c r="B695" s="18">
        <f>IFERROR(SUMIFS(Table1[Nutrient],Table1[Flow],B$5,Table1[Date],$A695),NA())</f>
        <v>0</v>
      </c>
      <c r="C695" s="18">
        <f>IFERROR(SUMIFS(Table1[Nutrient],Table1[Flow],C$5,Table1[Date],$A695),NA())</f>
        <v>0</v>
      </c>
      <c r="D695" s="6" t="str">
        <f t="shared" si="10"/>
        <v>-</v>
      </c>
    </row>
    <row r="696" spans="2:4">
      <c r="B696" s="18">
        <f>IFERROR(SUMIFS(Table1[Nutrient],Table1[Flow],B$5,Table1[Date],$A696),NA())</f>
        <v>0</v>
      </c>
      <c r="C696" s="18">
        <f>IFERROR(SUMIFS(Table1[Nutrient],Table1[Flow],C$5,Table1[Date],$A696),NA())</f>
        <v>0</v>
      </c>
      <c r="D696" s="6" t="str">
        <f t="shared" si="10"/>
        <v>-</v>
      </c>
    </row>
    <row r="697" spans="2:4">
      <c r="B697" s="18">
        <f>IFERROR(SUMIFS(Table1[Nutrient],Table1[Flow],B$5,Table1[Date],$A697),NA())</f>
        <v>0</v>
      </c>
      <c r="C697" s="18">
        <f>IFERROR(SUMIFS(Table1[Nutrient],Table1[Flow],C$5,Table1[Date],$A697),NA())</f>
        <v>0</v>
      </c>
      <c r="D697" s="6" t="str">
        <f t="shared" si="10"/>
        <v>-</v>
      </c>
    </row>
    <row r="698" spans="2:4">
      <c r="B698" s="18">
        <f>IFERROR(SUMIFS(Table1[Nutrient],Table1[Flow],B$5,Table1[Date],$A698),NA())</f>
        <v>0</v>
      </c>
      <c r="C698" s="18">
        <f>IFERROR(SUMIFS(Table1[Nutrient],Table1[Flow],C$5,Table1[Date],$A698),NA())</f>
        <v>0</v>
      </c>
      <c r="D698" s="6" t="str">
        <f t="shared" si="10"/>
        <v>-</v>
      </c>
    </row>
    <row r="699" spans="2:4">
      <c r="B699" s="18">
        <f>IFERROR(SUMIFS(Table1[Nutrient],Table1[Flow],B$5,Table1[Date],$A699),NA())</f>
        <v>0</v>
      </c>
      <c r="C699" s="18">
        <f>IFERROR(SUMIFS(Table1[Nutrient],Table1[Flow],C$5,Table1[Date],$A699),NA())</f>
        <v>0</v>
      </c>
      <c r="D699" s="6" t="str">
        <f t="shared" si="10"/>
        <v>-</v>
      </c>
    </row>
    <row r="700" spans="2:4">
      <c r="B700" s="18">
        <f>IFERROR(SUMIFS(Table1[Nutrient],Table1[Flow],B$5,Table1[Date],$A700),NA())</f>
        <v>0</v>
      </c>
      <c r="C700" s="18">
        <f>IFERROR(SUMIFS(Table1[Nutrient],Table1[Flow],C$5,Table1[Date],$A700),NA())</f>
        <v>0</v>
      </c>
      <c r="D700" s="6" t="str">
        <f t="shared" si="10"/>
        <v>-</v>
      </c>
    </row>
    <row r="701" spans="2:4">
      <c r="B701" s="18">
        <f>IFERROR(SUMIFS(Table1[Nutrient],Table1[Flow],B$5,Table1[Date],$A701),NA())</f>
        <v>0</v>
      </c>
      <c r="C701" s="18">
        <f>IFERROR(SUMIFS(Table1[Nutrient],Table1[Flow],C$5,Table1[Date],$A701),NA())</f>
        <v>0</v>
      </c>
      <c r="D701" s="6" t="str">
        <f t="shared" si="10"/>
        <v>-</v>
      </c>
    </row>
    <row r="702" spans="2:4">
      <c r="B702" s="18">
        <f>IFERROR(SUMIFS(Table1[Nutrient],Table1[Flow],B$5,Table1[Date],$A702),NA())</f>
        <v>0</v>
      </c>
      <c r="C702" s="18">
        <f>IFERROR(SUMIFS(Table1[Nutrient],Table1[Flow],C$5,Table1[Date],$A702),NA())</f>
        <v>0</v>
      </c>
      <c r="D702" s="6" t="str">
        <f t="shared" si="10"/>
        <v>-</v>
      </c>
    </row>
    <row r="703" spans="2:4">
      <c r="B703" s="18">
        <f>IFERROR(SUMIFS(Table1[Nutrient],Table1[Flow],B$5,Table1[Date],$A703),NA())</f>
        <v>0</v>
      </c>
      <c r="C703" s="18">
        <f>IFERROR(SUMIFS(Table1[Nutrient],Table1[Flow],C$5,Table1[Date],$A703),NA())</f>
        <v>0</v>
      </c>
      <c r="D703" s="6" t="str">
        <f t="shared" si="10"/>
        <v>-</v>
      </c>
    </row>
    <row r="704" spans="2:4">
      <c r="B704" s="18">
        <f>IFERROR(SUMIFS(Table1[Nutrient],Table1[Flow],B$5,Table1[Date],$A704),NA())</f>
        <v>0</v>
      </c>
      <c r="C704" s="18">
        <f>IFERROR(SUMIFS(Table1[Nutrient],Table1[Flow],C$5,Table1[Date],$A704),NA())</f>
        <v>0</v>
      </c>
      <c r="D704" s="6" t="str">
        <f t="shared" si="10"/>
        <v>-</v>
      </c>
    </row>
    <row r="705" spans="2:4">
      <c r="B705" s="18">
        <f>IFERROR(SUMIFS(Table1[Nutrient],Table1[Flow],B$5,Table1[Date],$A705),NA())</f>
        <v>0</v>
      </c>
      <c r="C705" s="18">
        <f>IFERROR(SUMIFS(Table1[Nutrient],Table1[Flow],C$5,Table1[Date],$A705),NA())</f>
        <v>0</v>
      </c>
      <c r="D705" s="6" t="str">
        <f t="shared" si="10"/>
        <v>-</v>
      </c>
    </row>
    <row r="706" spans="2:4">
      <c r="B706" s="18">
        <f>IFERROR(SUMIFS(Table1[Nutrient],Table1[Flow],B$5,Table1[Date],$A706),NA())</f>
        <v>0</v>
      </c>
      <c r="C706" s="18">
        <f>IFERROR(SUMIFS(Table1[Nutrient],Table1[Flow],C$5,Table1[Date],$A706),NA())</f>
        <v>0</v>
      </c>
      <c r="D706" s="6" t="str">
        <f t="shared" si="10"/>
        <v>-</v>
      </c>
    </row>
    <row r="707" spans="2:4">
      <c r="B707" s="18">
        <f>IFERROR(SUMIFS(Table1[Nutrient],Table1[Flow],B$5,Table1[Date],$A707),NA())</f>
        <v>0</v>
      </c>
      <c r="C707" s="18">
        <f>IFERROR(SUMIFS(Table1[Nutrient],Table1[Flow],C$5,Table1[Date],$A707),NA())</f>
        <v>0</v>
      </c>
      <c r="D707" s="6" t="str">
        <f t="shared" si="10"/>
        <v>-</v>
      </c>
    </row>
    <row r="708" spans="2:4">
      <c r="B708" s="18">
        <f>IFERROR(SUMIFS(Table1[Nutrient],Table1[Flow],B$5,Table1[Date],$A708),NA())</f>
        <v>0</v>
      </c>
      <c r="C708" s="18">
        <f>IFERROR(SUMIFS(Table1[Nutrient],Table1[Flow],C$5,Table1[Date],$A708),NA())</f>
        <v>0</v>
      </c>
      <c r="D708" s="6" t="str">
        <f t="shared" si="10"/>
        <v>-</v>
      </c>
    </row>
    <row r="709" spans="2:4">
      <c r="B709" s="18">
        <f>IFERROR(SUMIFS(Table1[Nutrient],Table1[Flow],B$5,Table1[Date],$A709),NA())</f>
        <v>0</v>
      </c>
      <c r="C709" s="18">
        <f>IFERROR(SUMIFS(Table1[Nutrient],Table1[Flow],C$5,Table1[Date],$A709),NA())</f>
        <v>0</v>
      </c>
      <c r="D709" s="6" t="str">
        <f t="shared" si="10"/>
        <v>-</v>
      </c>
    </row>
    <row r="710" spans="2:4">
      <c r="B710" s="18">
        <f>IFERROR(SUMIFS(Table1[Nutrient],Table1[Flow],B$5,Table1[Date],$A710),NA())</f>
        <v>0</v>
      </c>
      <c r="C710" s="18">
        <f>IFERROR(SUMIFS(Table1[Nutrient],Table1[Flow],C$5,Table1[Date],$A710),NA())</f>
        <v>0</v>
      </c>
      <c r="D710" s="6" t="str">
        <f t="shared" si="10"/>
        <v>-</v>
      </c>
    </row>
    <row r="711" spans="2:4">
      <c r="B711" s="18">
        <f>IFERROR(SUMIFS(Table1[Nutrient],Table1[Flow],B$5,Table1[Date],$A711),NA())</f>
        <v>0</v>
      </c>
      <c r="C711" s="18">
        <f>IFERROR(SUMIFS(Table1[Nutrient],Table1[Flow],C$5,Table1[Date],$A711),NA())</f>
        <v>0</v>
      </c>
      <c r="D711" s="6" t="str">
        <f t="shared" ref="D711:D774" si="11">IFERROR(IF($A711&gt;0,B711-C711,"-"),"-")</f>
        <v>-</v>
      </c>
    </row>
    <row r="712" spans="2:4">
      <c r="B712" s="18">
        <f>IFERROR(SUMIFS(Table1[Nutrient],Table1[Flow],B$5,Table1[Date],$A712),NA())</f>
        <v>0</v>
      </c>
      <c r="C712" s="18">
        <f>IFERROR(SUMIFS(Table1[Nutrient],Table1[Flow],C$5,Table1[Date],$A712),NA())</f>
        <v>0</v>
      </c>
      <c r="D712" s="6" t="str">
        <f t="shared" si="11"/>
        <v>-</v>
      </c>
    </row>
    <row r="713" spans="2:4">
      <c r="B713" s="18">
        <f>IFERROR(SUMIFS(Table1[Nutrient],Table1[Flow],B$5,Table1[Date],$A713),NA())</f>
        <v>0</v>
      </c>
      <c r="C713" s="18">
        <f>IFERROR(SUMIFS(Table1[Nutrient],Table1[Flow],C$5,Table1[Date],$A713),NA())</f>
        <v>0</v>
      </c>
      <c r="D713" s="6" t="str">
        <f t="shared" si="11"/>
        <v>-</v>
      </c>
    </row>
    <row r="714" spans="2:4">
      <c r="B714" s="18">
        <f>IFERROR(SUMIFS(Table1[Nutrient],Table1[Flow],B$5,Table1[Date],$A714),NA())</f>
        <v>0</v>
      </c>
      <c r="C714" s="18">
        <f>IFERROR(SUMIFS(Table1[Nutrient],Table1[Flow],C$5,Table1[Date],$A714),NA())</f>
        <v>0</v>
      </c>
      <c r="D714" s="6" t="str">
        <f t="shared" si="11"/>
        <v>-</v>
      </c>
    </row>
    <row r="715" spans="2:4">
      <c r="B715" s="18">
        <f>IFERROR(SUMIFS(Table1[Nutrient],Table1[Flow],B$5,Table1[Date],$A715),NA())</f>
        <v>0</v>
      </c>
      <c r="C715" s="18">
        <f>IFERROR(SUMIFS(Table1[Nutrient],Table1[Flow],C$5,Table1[Date],$A715),NA())</f>
        <v>0</v>
      </c>
      <c r="D715" s="6" t="str">
        <f t="shared" si="11"/>
        <v>-</v>
      </c>
    </row>
    <row r="716" spans="2:4">
      <c r="B716" s="18">
        <f>IFERROR(SUMIFS(Table1[Nutrient],Table1[Flow],B$5,Table1[Date],$A716),NA())</f>
        <v>0</v>
      </c>
      <c r="C716" s="18">
        <f>IFERROR(SUMIFS(Table1[Nutrient],Table1[Flow],C$5,Table1[Date],$A716),NA())</f>
        <v>0</v>
      </c>
      <c r="D716" s="6" t="str">
        <f t="shared" si="11"/>
        <v>-</v>
      </c>
    </row>
    <row r="717" spans="2:4">
      <c r="B717" s="18">
        <f>IFERROR(SUMIFS(Table1[Nutrient],Table1[Flow],B$5,Table1[Date],$A717),NA())</f>
        <v>0</v>
      </c>
      <c r="C717" s="18">
        <f>IFERROR(SUMIFS(Table1[Nutrient],Table1[Flow],C$5,Table1[Date],$A717),NA())</f>
        <v>0</v>
      </c>
      <c r="D717" s="6" t="str">
        <f t="shared" si="11"/>
        <v>-</v>
      </c>
    </row>
    <row r="718" spans="2:4">
      <c r="B718" s="18">
        <f>IFERROR(SUMIFS(Table1[Nutrient],Table1[Flow],B$5,Table1[Date],$A718),NA())</f>
        <v>0</v>
      </c>
      <c r="C718" s="18">
        <f>IFERROR(SUMIFS(Table1[Nutrient],Table1[Flow],C$5,Table1[Date],$A718),NA())</f>
        <v>0</v>
      </c>
      <c r="D718" s="6" t="str">
        <f t="shared" si="11"/>
        <v>-</v>
      </c>
    </row>
    <row r="719" spans="2:4">
      <c r="B719" s="18">
        <f>IFERROR(SUMIFS(Table1[Nutrient],Table1[Flow],B$5,Table1[Date],$A719),NA())</f>
        <v>0</v>
      </c>
      <c r="C719" s="18">
        <f>IFERROR(SUMIFS(Table1[Nutrient],Table1[Flow],C$5,Table1[Date],$A719),NA())</f>
        <v>0</v>
      </c>
      <c r="D719" s="6" t="str">
        <f t="shared" si="11"/>
        <v>-</v>
      </c>
    </row>
    <row r="720" spans="2:4">
      <c r="B720" s="18">
        <f>IFERROR(SUMIFS(Table1[Nutrient],Table1[Flow],B$5,Table1[Date],$A720),NA())</f>
        <v>0</v>
      </c>
      <c r="C720" s="18">
        <f>IFERROR(SUMIFS(Table1[Nutrient],Table1[Flow],C$5,Table1[Date],$A720),NA())</f>
        <v>0</v>
      </c>
      <c r="D720" s="6" t="str">
        <f t="shared" si="11"/>
        <v>-</v>
      </c>
    </row>
    <row r="721" spans="2:4">
      <c r="B721" s="18">
        <f>IFERROR(SUMIFS(Table1[Nutrient],Table1[Flow],B$5,Table1[Date],$A721),NA())</f>
        <v>0</v>
      </c>
      <c r="C721" s="18">
        <f>IFERROR(SUMIFS(Table1[Nutrient],Table1[Flow],C$5,Table1[Date],$A721),NA())</f>
        <v>0</v>
      </c>
      <c r="D721" s="6" t="str">
        <f t="shared" si="11"/>
        <v>-</v>
      </c>
    </row>
    <row r="722" spans="2:4">
      <c r="B722" s="18">
        <f>IFERROR(SUMIFS(Table1[Nutrient],Table1[Flow],B$5,Table1[Date],$A722),NA())</f>
        <v>0</v>
      </c>
      <c r="C722" s="18">
        <f>IFERROR(SUMIFS(Table1[Nutrient],Table1[Flow],C$5,Table1[Date],$A722),NA())</f>
        <v>0</v>
      </c>
      <c r="D722" s="6" t="str">
        <f t="shared" si="11"/>
        <v>-</v>
      </c>
    </row>
    <row r="723" spans="2:4">
      <c r="B723" s="18">
        <f>IFERROR(SUMIFS(Table1[Nutrient],Table1[Flow],B$5,Table1[Date],$A723),NA())</f>
        <v>0</v>
      </c>
      <c r="C723" s="18">
        <f>IFERROR(SUMIFS(Table1[Nutrient],Table1[Flow],C$5,Table1[Date],$A723),NA())</f>
        <v>0</v>
      </c>
      <c r="D723" s="6" t="str">
        <f t="shared" si="11"/>
        <v>-</v>
      </c>
    </row>
    <row r="724" spans="2:4">
      <c r="B724" s="18">
        <f>IFERROR(SUMIFS(Table1[Nutrient],Table1[Flow],B$5,Table1[Date],$A724),NA())</f>
        <v>0</v>
      </c>
      <c r="C724" s="18">
        <f>IFERROR(SUMIFS(Table1[Nutrient],Table1[Flow],C$5,Table1[Date],$A724),NA())</f>
        <v>0</v>
      </c>
      <c r="D724" s="6" t="str">
        <f t="shared" si="11"/>
        <v>-</v>
      </c>
    </row>
    <row r="725" spans="2:4">
      <c r="B725" s="18">
        <f>IFERROR(SUMIFS(Table1[Nutrient],Table1[Flow],B$5,Table1[Date],$A725),NA())</f>
        <v>0</v>
      </c>
      <c r="C725" s="18">
        <f>IFERROR(SUMIFS(Table1[Nutrient],Table1[Flow],C$5,Table1[Date],$A725),NA())</f>
        <v>0</v>
      </c>
      <c r="D725" s="6" t="str">
        <f t="shared" si="11"/>
        <v>-</v>
      </c>
    </row>
    <row r="726" spans="2:4">
      <c r="B726" s="18">
        <f>IFERROR(SUMIFS(Table1[Nutrient],Table1[Flow],B$5,Table1[Date],$A726),NA())</f>
        <v>0</v>
      </c>
      <c r="C726" s="18">
        <f>IFERROR(SUMIFS(Table1[Nutrient],Table1[Flow],C$5,Table1[Date],$A726),NA())</f>
        <v>0</v>
      </c>
      <c r="D726" s="6" t="str">
        <f t="shared" si="11"/>
        <v>-</v>
      </c>
    </row>
    <row r="727" spans="2:4">
      <c r="B727" s="18">
        <f>IFERROR(SUMIFS(Table1[Nutrient],Table1[Flow],B$5,Table1[Date],$A727),NA())</f>
        <v>0</v>
      </c>
      <c r="C727" s="18">
        <f>IFERROR(SUMIFS(Table1[Nutrient],Table1[Flow],C$5,Table1[Date],$A727),NA())</f>
        <v>0</v>
      </c>
      <c r="D727" s="6" t="str">
        <f t="shared" si="11"/>
        <v>-</v>
      </c>
    </row>
    <row r="728" spans="2:4">
      <c r="B728" s="18">
        <f>IFERROR(SUMIFS(Table1[Nutrient],Table1[Flow],B$5,Table1[Date],$A728),NA())</f>
        <v>0</v>
      </c>
      <c r="C728" s="18">
        <f>IFERROR(SUMIFS(Table1[Nutrient],Table1[Flow],C$5,Table1[Date],$A728),NA())</f>
        <v>0</v>
      </c>
      <c r="D728" s="6" t="str">
        <f t="shared" si="11"/>
        <v>-</v>
      </c>
    </row>
    <row r="729" spans="2:4">
      <c r="B729" s="18">
        <f>IFERROR(SUMIFS(Table1[Nutrient],Table1[Flow],B$5,Table1[Date],$A729),NA())</f>
        <v>0</v>
      </c>
      <c r="C729" s="18">
        <f>IFERROR(SUMIFS(Table1[Nutrient],Table1[Flow],C$5,Table1[Date],$A729),NA())</f>
        <v>0</v>
      </c>
      <c r="D729" s="6" t="str">
        <f t="shared" si="11"/>
        <v>-</v>
      </c>
    </row>
    <row r="730" spans="2:4">
      <c r="B730" s="18">
        <f>IFERROR(SUMIFS(Table1[Nutrient],Table1[Flow],B$5,Table1[Date],$A730),NA())</f>
        <v>0</v>
      </c>
      <c r="C730" s="18">
        <f>IFERROR(SUMIFS(Table1[Nutrient],Table1[Flow],C$5,Table1[Date],$A730),NA())</f>
        <v>0</v>
      </c>
      <c r="D730" s="6" t="str">
        <f t="shared" si="11"/>
        <v>-</v>
      </c>
    </row>
    <row r="731" spans="2:4">
      <c r="B731" s="18">
        <f>IFERROR(SUMIFS(Table1[Nutrient],Table1[Flow],B$5,Table1[Date],$A731),NA())</f>
        <v>0</v>
      </c>
      <c r="C731" s="18">
        <f>IFERROR(SUMIFS(Table1[Nutrient],Table1[Flow],C$5,Table1[Date],$A731),NA())</f>
        <v>0</v>
      </c>
      <c r="D731" s="6" t="str">
        <f t="shared" si="11"/>
        <v>-</v>
      </c>
    </row>
    <row r="732" spans="2:4">
      <c r="B732" s="18">
        <f>IFERROR(SUMIFS(Table1[Nutrient],Table1[Flow],B$5,Table1[Date],$A732),NA())</f>
        <v>0</v>
      </c>
      <c r="C732" s="18">
        <f>IFERROR(SUMIFS(Table1[Nutrient],Table1[Flow],C$5,Table1[Date],$A732),NA())</f>
        <v>0</v>
      </c>
      <c r="D732" s="6" t="str">
        <f t="shared" si="11"/>
        <v>-</v>
      </c>
    </row>
    <row r="733" spans="2:4">
      <c r="B733" s="18">
        <f>IFERROR(SUMIFS(Table1[Nutrient],Table1[Flow],B$5,Table1[Date],$A733),NA())</f>
        <v>0</v>
      </c>
      <c r="C733" s="18">
        <f>IFERROR(SUMIFS(Table1[Nutrient],Table1[Flow],C$5,Table1[Date],$A733),NA())</f>
        <v>0</v>
      </c>
      <c r="D733" s="6" t="str">
        <f t="shared" si="11"/>
        <v>-</v>
      </c>
    </row>
    <row r="734" spans="2:4">
      <c r="B734" s="18">
        <f>IFERROR(SUMIFS(Table1[Nutrient],Table1[Flow],B$5,Table1[Date],$A734),NA())</f>
        <v>0</v>
      </c>
      <c r="C734" s="18">
        <f>IFERROR(SUMIFS(Table1[Nutrient],Table1[Flow],C$5,Table1[Date],$A734),NA())</f>
        <v>0</v>
      </c>
      <c r="D734" s="6" t="str">
        <f t="shared" si="11"/>
        <v>-</v>
      </c>
    </row>
    <row r="735" spans="2:4">
      <c r="B735" s="18">
        <f>IFERROR(SUMIFS(Table1[Nutrient],Table1[Flow],B$5,Table1[Date],$A735),NA())</f>
        <v>0</v>
      </c>
      <c r="C735" s="18">
        <f>IFERROR(SUMIFS(Table1[Nutrient],Table1[Flow],C$5,Table1[Date],$A735),NA())</f>
        <v>0</v>
      </c>
      <c r="D735" s="6" t="str">
        <f t="shared" si="11"/>
        <v>-</v>
      </c>
    </row>
    <row r="736" spans="2:4">
      <c r="B736" s="18">
        <f>IFERROR(SUMIFS(Table1[Nutrient],Table1[Flow],B$5,Table1[Date],$A736),NA())</f>
        <v>0</v>
      </c>
      <c r="C736" s="18">
        <f>IFERROR(SUMIFS(Table1[Nutrient],Table1[Flow],C$5,Table1[Date],$A736),NA())</f>
        <v>0</v>
      </c>
      <c r="D736" s="6" t="str">
        <f t="shared" si="11"/>
        <v>-</v>
      </c>
    </row>
    <row r="737" spans="2:4">
      <c r="B737" s="18">
        <f>IFERROR(SUMIFS(Table1[Nutrient],Table1[Flow],B$5,Table1[Date],$A737),NA())</f>
        <v>0</v>
      </c>
      <c r="C737" s="18">
        <f>IFERROR(SUMIFS(Table1[Nutrient],Table1[Flow],C$5,Table1[Date],$A737),NA())</f>
        <v>0</v>
      </c>
      <c r="D737" s="6" t="str">
        <f t="shared" si="11"/>
        <v>-</v>
      </c>
    </row>
    <row r="738" spans="2:4">
      <c r="B738" s="18">
        <f>IFERROR(SUMIFS(Table1[Nutrient],Table1[Flow],B$5,Table1[Date],$A738),NA())</f>
        <v>0</v>
      </c>
      <c r="C738" s="18">
        <f>IFERROR(SUMIFS(Table1[Nutrient],Table1[Flow],C$5,Table1[Date],$A738),NA())</f>
        <v>0</v>
      </c>
      <c r="D738" s="6" t="str">
        <f t="shared" si="11"/>
        <v>-</v>
      </c>
    </row>
    <row r="739" spans="2:4">
      <c r="B739" s="18">
        <f>IFERROR(SUMIFS(Table1[Nutrient],Table1[Flow],B$5,Table1[Date],$A739),NA())</f>
        <v>0</v>
      </c>
      <c r="C739" s="18">
        <f>IFERROR(SUMIFS(Table1[Nutrient],Table1[Flow],C$5,Table1[Date],$A739),NA())</f>
        <v>0</v>
      </c>
      <c r="D739" s="6" t="str">
        <f t="shared" si="11"/>
        <v>-</v>
      </c>
    </row>
    <row r="740" spans="2:4">
      <c r="B740" s="18">
        <f>IFERROR(SUMIFS(Table1[Nutrient],Table1[Flow],B$5,Table1[Date],$A740),NA())</f>
        <v>0</v>
      </c>
      <c r="C740" s="18">
        <f>IFERROR(SUMIFS(Table1[Nutrient],Table1[Flow],C$5,Table1[Date],$A740),NA())</f>
        <v>0</v>
      </c>
      <c r="D740" s="6" t="str">
        <f t="shared" si="11"/>
        <v>-</v>
      </c>
    </row>
    <row r="741" spans="2:4">
      <c r="B741" s="18">
        <f>IFERROR(SUMIFS(Table1[Nutrient],Table1[Flow],B$5,Table1[Date],$A741),NA())</f>
        <v>0</v>
      </c>
      <c r="C741" s="18">
        <f>IFERROR(SUMIFS(Table1[Nutrient],Table1[Flow],C$5,Table1[Date],$A741),NA())</f>
        <v>0</v>
      </c>
      <c r="D741" s="6" t="str">
        <f t="shared" si="11"/>
        <v>-</v>
      </c>
    </row>
    <row r="742" spans="2:4">
      <c r="B742" s="18">
        <f>IFERROR(SUMIFS(Table1[Nutrient],Table1[Flow],B$5,Table1[Date],$A742),NA())</f>
        <v>0</v>
      </c>
      <c r="C742" s="18">
        <f>IFERROR(SUMIFS(Table1[Nutrient],Table1[Flow],C$5,Table1[Date],$A742),NA())</f>
        <v>0</v>
      </c>
      <c r="D742" s="6" t="str">
        <f t="shared" si="11"/>
        <v>-</v>
      </c>
    </row>
    <row r="743" spans="2:4">
      <c r="B743" s="18">
        <f>IFERROR(SUMIFS(Table1[Nutrient],Table1[Flow],B$5,Table1[Date],$A743),NA())</f>
        <v>0</v>
      </c>
      <c r="C743" s="18">
        <f>IFERROR(SUMIFS(Table1[Nutrient],Table1[Flow],C$5,Table1[Date],$A743),NA())</f>
        <v>0</v>
      </c>
      <c r="D743" s="6" t="str">
        <f t="shared" si="11"/>
        <v>-</v>
      </c>
    </row>
    <row r="744" spans="2:4">
      <c r="B744" s="18">
        <f>IFERROR(SUMIFS(Table1[Nutrient],Table1[Flow],B$5,Table1[Date],$A744),NA())</f>
        <v>0</v>
      </c>
      <c r="C744" s="18">
        <f>IFERROR(SUMIFS(Table1[Nutrient],Table1[Flow],C$5,Table1[Date],$A744),NA())</f>
        <v>0</v>
      </c>
      <c r="D744" s="6" t="str">
        <f t="shared" si="11"/>
        <v>-</v>
      </c>
    </row>
    <row r="745" spans="2:4">
      <c r="B745" s="18">
        <f>IFERROR(SUMIFS(Table1[Nutrient],Table1[Flow],B$5,Table1[Date],$A745),NA())</f>
        <v>0</v>
      </c>
      <c r="C745" s="18">
        <f>IFERROR(SUMIFS(Table1[Nutrient],Table1[Flow],C$5,Table1[Date],$A745),NA())</f>
        <v>0</v>
      </c>
      <c r="D745" s="6" t="str">
        <f t="shared" si="11"/>
        <v>-</v>
      </c>
    </row>
    <row r="746" spans="2:4">
      <c r="B746" s="18">
        <f>IFERROR(SUMIFS(Table1[Nutrient],Table1[Flow],B$5,Table1[Date],$A746),NA())</f>
        <v>0</v>
      </c>
      <c r="C746" s="18">
        <f>IFERROR(SUMIFS(Table1[Nutrient],Table1[Flow],C$5,Table1[Date],$A746),NA())</f>
        <v>0</v>
      </c>
      <c r="D746" s="6" t="str">
        <f t="shared" si="11"/>
        <v>-</v>
      </c>
    </row>
    <row r="747" spans="2:4">
      <c r="B747" s="18">
        <f>IFERROR(SUMIFS(Table1[Nutrient],Table1[Flow],B$5,Table1[Date],$A747),NA())</f>
        <v>0</v>
      </c>
      <c r="C747" s="18">
        <f>IFERROR(SUMIFS(Table1[Nutrient],Table1[Flow],C$5,Table1[Date],$A747),NA())</f>
        <v>0</v>
      </c>
      <c r="D747" s="6" t="str">
        <f t="shared" si="11"/>
        <v>-</v>
      </c>
    </row>
    <row r="748" spans="2:4">
      <c r="B748" s="18">
        <f>IFERROR(SUMIFS(Table1[Nutrient],Table1[Flow],B$5,Table1[Date],$A748),NA())</f>
        <v>0</v>
      </c>
      <c r="C748" s="18">
        <f>IFERROR(SUMIFS(Table1[Nutrient],Table1[Flow],C$5,Table1[Date],$A748),NA())</f>
        <v>0</v>
      </c>
      <c r="D748" s="6" t="str">
        <f t="shared" si="11"/>
        <v>-</v>
      </c>
    </row>
    <row r="749" spans="2:4">
      <c r="B749" s="18">
        <f>IFERROR(SUMIFS(Table1[Nutrient],Table1[Flow],B$5,Table1[Date],$A749),NA())</f>
        <v>0</v>
      </c>
      <c r="C749" s="18">
        <f>IFERROR(SUMIFS(Table1[Nutrient],Table1[Flow],C$5,Table1[Date],$A749),NA())</f>
        <v>0</v>
      </c>
      <c r="D749" s="6" t="str">
        <f t="shared" si="11"/>
        <v>-</v>
      </c>
    </row>
    <row r="750" spans="2:4">
      <c r="B750" s="18">
        <f>IFERROR(SUMIFS(Table1[Nutrient],Table1[Flow],B$5,Table1[Date],$A750),NA())</f>
        <v>0</v>
      </c>
      <c r="C750" s="18">
        <f>IFERROR(SUMIFS(Table1[Nutrient],Table1[Flow],C$5,Table1[Date],$A750),NA())</f>
        <v>0</v>
      </c>
      <c r="D750" s="6" t="str">
        <f t="shared" si="11"/>
        <v>-</v>
      </c>
    </row>
    <row r="751" spans="2:4">
      <c r="B751" s="18">
        <f>IFERROR(SUMIFS(Table1[Nutrient],Table1[Flow],B$5,Table1[Date],$A751),NA())</f>
        <v>0</v>
      </c>
      <c r="C751" s="18">
        <f>IFERROR(SUMIFS(Table1[Nutrient],Table1[Flow],C$5,Table1[Date],$A751),NA())</f>
        <v>0</v>
      </c>
      <c r="D751" s="6" t="str">
        <f t="shared" si="11"/>
        <v>-</v>
      </c>
    </row>
    <row r="752" spans="2:4">
      <c r="B752" s="18">
        <f>IFERROR(SUMIFS(Table1[Nutrient],Table1[Flow],B$5,Table1[Date],$A752),NA())</f>
        <v>0</v>
      </c>
      <c r="C752" s="18">
        <f>IFERROR(SUMIFS(Table1[Nutrient],Table1[Flow],C$5,Table1[Date],$A752),NA())</f>
        <v>0</v>
      </c>
      <c r="D752" s="6" t="str">
        <f t="shared" si="11"/>
        <v>-</v>
      </c>
    </row>
    <row r="753" spans="2:4">
      <c r="B753" s="18">
        <f>IFERROR(SUMIFS(Table1[Nutrient],Table1[Flow],B$5,Table1[Date],$A753),NA())</f>
        <v>0</v>
      </c>
      <c r="C753" s="18">
        <f>IFERROR(SUMIFS(Table1[Nutrient],Table1[Flow],C$5,Table1[Date],$A753),NA())</f>
        <v>0</v>
      </c>
      <c r="D753" s="6" t="str">
        <f t="shared" si="11"/>
        <v>-</v>
      </c>
    </row>
    <row r="754" spans="2:4">
      <c r="B754" s="18">
        <f>IFERROR(SUMIFS(Table1[Nutrient],Table1[Flow],B$5,Table1[Date],$A754),NA())</f>
        <v>0</v>
      </c>
      <c r="C754" s="18">
        <f>IFERROR(SUMIFS(Table1[Nutrient],Table1[Flow],C$5,Table1[Date],$A754),NA())</f>
        <v>0</v>
      </c>
      <c r="D754" s="6" t="str">
        <f t="shared" si="11"/>
        <v>-</v>
      </c>
    </row>
    <row r="755" spans="2:4">
      <c r="B755" s="18">
        <f>IFERROR(SUMIFS(Table1[Nutrient],Table1[Flow],B$5,Table1[Date],$A755),NA())</f>
        <v>0</v>
      </c>
      <c r="C755" s="18">
        <f>IFERROR(SUMIFS(Table1[Nutrient],Table1[Flow],C$5,Table1[Date],$A755),NA())</f>
        <v>0</v>
      </c>
      <c r="D755" s="6" t="str">
        <f t="shared" si="11"/>
        <v>-</v>
      </c>
    </row>
    <row r="756" spans="2:4">
      <c r="B756" s="18">
        <f>IFERROR(SUMIFS(Table1[Nutrient],Table1[Flow],B$5,Table1[Date],$A756),NA())</f>
        <v>0</v>
      </c>
      <c r="C756" s="18">
        <f>IFERROR(SUMIFS(Table1[Nutrient],Table1[Flow],C$5,Table1[Date],$A756),NA())</f>
        <v>0</v>
      </c>
      <c r="D756" s="6" t="str">
        <f t="shared" si="11"/>
        <v>-</v>
      </c>
    </row>
    <row r="757" spans="2:4">
      <c r="B757" s="18">
        <f>IFERROR(SUMIFS(Table1[Nutrient],Table1[Flow],B$5,Table1[Date],$A757),NA())</f>
        <v>0</v>
      </c>
      <c r="C757" s="18">
        <f>IFERROR(SUMIFS(Table1[Nutrient],Table1[Flow],C$5,Table1[Date],$A757),NA())</f>
        <v>0</v>
      </c>
      <c r="D757" s="6" t="str">
        <f t="shared" si="11"/>
        <v>-</v>
      </c>
    </row>
    <row r="758" spans="2:4">
      <c r="B758" s="18">
        <f>IFERROR(SUMIFS(Table1[Nutrient],Table1[Flow],B$5,Table1[Date],$A758),NA())</f>
        <v>0</v>
      </c>
      <c r="C758" s="18">
        <f>IFERROR(SUMIFS(Table1[Nutrient],Table1[Flow],C$5,Table1[Date],$A758),NA())</f>
        <v>0</v>
      </c>
      <c r="D758" s="6" t="str">
        <f t="shared" si="11"/>
        <v>-</v>
      </c>
    </row>
    <row r="759" spans="2:4">
      <c r="B759" s="18">
        <f>IFERROR(SUMIFS(Table1[Nutrient],Table1[Flow],B$5,Table1[Date],$A759),NA())</f>
        <v>0</v>
      </c>
      <c r="C759" s="18">
        <f>IFERROR(SUMIFS(Table1[Nutrient],Table1[Flow],C$5,Table1[Date],$A759),NA())</f>
        <v>0</v>
      </c>
      <c r="D759" s="6" t="str">
        <f t="shared" si="11"/>
        <v>-</v>
      </c>
    </row>
    <row r="760" spans="2:4">
      <c r="B760" s="18">
        <f>IFERROR(SUMIFS(Table1[Nutrient],Table1[Flow],B$5,Table1[Date],$A760),NA())</f>
        <v>0</v>
      </c>
      <c r="C760" s="18">
        <f>IFERROR(SUMIFS(Table1[Nutrient],Table1[Flow],C$5,Table1[Date],$A760),NA())</f>
        <v>0</v>
      </c>
      <c r="D760" s="6" t="str">
        <f t="shared" si="11"/>
        <v>-</v>
      </c>
    </row>
    <row r="761" spans="2:4">
      <c r="B761" s="18">
        <f>IFERROR(SUMIFS(Table1[Nutrient],Table1[Flow],B$5,Table1[Date],$A761),NA())</f>
        <v>0</v>
      </c>
      <c r="C761" s="18">
        <f>IFERROR(SUMIFS(Table1[Nutrient],Table1[Flow],C$5,Table1[Date],$A761),NA())</f>
        <v>0</v>
      </c>
      <c r="D761" s="6" t="str">
        <f t="shared" si="11"/>
        <v>-</v>
      </c>
    </row>
    <row r="762" spans="2:4">
      <c r="B762" s="18">
        <f>IFERROR(SUMIFS(Table1[Nutrient],Table1[Flow],B$5,Table1[Date],$A762),NA())</f>
        <v>0</v>
      </c>
      <c r="C762" s="18">
        <f>IFERROR(SUMIFS(Table1[Nutrient],Table1[Flow],C$5,Table1[Date],$A762),NA())</f>
        <v>0</v>
      </c>
      <c r="D762" s="6" t="str">
        <f t="shared" si="11"/>
        <v>-</v>
      </c>
    </row>
    <row r="763" spans="2:4">
      <c r="B763" s="18">
        <f>IFERROR(SUMIFS(Table1[Nutrient],Table1[Flow],B$5,Table1[Date],$A763),NA())</f>
        <v>0</v>
      </c>
      <c r="C763" s="18">
        <f>IFERROR(SUMIFS(Table1[Nutrient],Table1[Flow],C$5,Table1[Date],$A763),NA())</f>
        <v>0</v>
      </c>
      <c r="D763" s="6" t="str">
        <f t="shared" si="11"/>
        <v>-</v>
      </c>
    </row>
    <row r="764" spans="2:4">
      <c r="B764" s="18">
        <f>IFERROR(SUMIFS(Table1[Nutrient],Table1[Flow],B$5,Table1[Date],$A764),NA())</f>
        <v>0</v>
      </c>
      <c r="C764" s="18">
        <f>IFERROR(SUMIFS(Table1[Nutrient],Table1[Flow],C$5,Table1[Date],$A764),NA())</f>
        <v>0</v>
      </c>
      <c r="D764" s="6" t="str">
        <f t="shared" si="11"/>
        <v>-</v>
      </c>
    </row>
    <row r="765" spans="2:4">
      <c r="B765" s="18">
        <f>IFERROR(SUMIFS(Table1[Nutrient],Table1[Flow],B$5,Table1[Date],$A765),NA())</f>
        <v>0</v>
      </c>
      <c r="C765" s="18">
        <f>IFERROR(SUMIFS(Table1[Nutrient],Table1[Flow],C$5,Table1[Date],$A765),NA())</f>
        <v>0</v>
      </c>
      <c r="D765" s="6" t="str">
        <f t="shared" si="11"/>
        <v>-</v>
      </c>
    </row>
    <row r="766" spans="2:4">
      <c r="B766" s="18">
        <f>IFERROR(SUMIFS(Table1[Nutrient],Table1[Flow],B$5,Table1[Date],$A766),NA())</f>
        <v>0</v>
      </c>
      <c r="C766" s="18">
        <f>IFERROR(SUMIFS(Table1[Nutrient],Table1[Flow],C$5,Table1[Date],$A766),NA())</f>
        <v>0</v>
      </c>
      <c r="D766" s="6" t="str">
        <f t="shared" si="11"/>
        <v>-</v>
      </c>
    </row>
    <row r="767" spans="2:4">
      <c r="B767" s="18">
        <f>IFERROR(SUMIFS(Table1[Nutrient],Table1[Flow],B$5,Table1[Date],$A767),NA())</f>
        <v>0</v>
      </c>
      <c r="C767" s="18">
        <f>IFERROR(SUMIFS(Table1[Nutrient],Table1[Flow],C$5,Table1[Date],$A767),NA())</f>
        <v>0</v>
      </c>
      <c r="D767" s="6" t="str">
        <f t="shared" si="11"/>
        <v>-</v>
      </c>
    </row>
    <row r="768" spans="2:4">
      <c r="B768" s="18">
        <f>IFERROR(SUMIFS(Table1[Nutrient],Table1[Flow],B$5,Table1[Date],$A768),NA())</f>
        <v>0</v>
      </c>
      <c r="C768" s="18">
        <f>IFERROR(SUMIFS(Table1[Nutrient],Table1[Flow],C$5,Table1[Date],$A768),NA())</f>
        <v>0</v>
      </c>
      <c r="D768" s="6" t="str">
        <f t="shared" si="11"/>
        <v>-</v>
      </c>
    </row>
    <row r="769" spans="2:4">
      <c r="B769" s="18">
        <f>IFERROR(SUMIFS(Table1[Nutrient],Table1[Flow],B$5,Table1[Date],$A769),NA())</f>
        <v>0</v>
      </c>
      <c r="C769" s="18">
        <f>IFERROR(SUMIFS(Table1[Nutrient],Table1[Flow],C$5,Table1[Date],$A769),NA())</f>
        <v>0</v>
      </c>
      <c r="D769" s="6" t="str">
        <f t="shared" si="11"/>
        <v>-</v>
      </c>
    </row>
    <row r="770" spans="2:4">
      <c r="B770" s="18">
        <f>IFERROR(SUMIFS(Table1[Nutrient],Table1[Flow],B$5,Table1[Date],$A770),NA())</f>
        <v>0</v>
      </c>
      <c r="C770" s="18">
        <f>IFERROR(SUMIFS(Table1[Nutrient],Table1[Flow],C$5,Table1[Date],$A770),NA())</f>
        <v>0</v>
      </c>
      <c r="D770" s="6" t="str">
        <f t="shared" si="11"/>
        <v>-</v>
      </c>
    </row>
    <row r="771" spans="2:4">
      <c r="B771" s="18">
        <f>IFERROR(SUMIFS(Table1[Nutrient],Table1[Flow],B$5,Table1[Date],$A771),NA())</f>
        <v>0</v>
      </c>
      <c r="C771" s="18">
        <f>IFERROR(SUMIFS(Table1[Nutrient],Table1[Flow],C$5,Table1[Date],$A771),NA())</f>
        <v>0</v>
      </c>
      <c r="D771" s="6" t="str">
        <f t="shared" si="11"/>
        <v>-</v>
      </c>
    </row>
    <row r="772" spans="2:4">
      <c r="B772" s="18">
        <f>IFERROR(SUMIFS(Table1[Nutrient],Table1[Flow],B$5,Table1[Date],$A772),NA())</f>
        <v>0</v>
      </c>
      <c r="C772" s="18">
        <f>IFERROR(SUMIFS(Table1[Nutrient],Table1[Flow],C$5,Table1[Date],$A772),NA())</f>
        <v>0</v>
      </c>
      <c r="D772" s="6" t="str">
        <f t="shared" si="11"/>
        <v>-</v>
      </c>
    </row>
    <row r="773" spans="2:4">
      <c r="B773" s="18">
        <f>IFERROR(SUMIFS(Table1[Nutrient],Table1[Flow],B$5,Table1[Date],$A773),NA())</f>
        <v>0</v>
      </c>
      <c r="C773" s="18">
        <f>IFERROR(SUMIFS(Table1[Nutrient],Table1[Flow],C$5,Table1[Date],$A773),NA())</f>
        <v>0</v>
      </c>
      <c r="D773" s="6" t="str">
        <f t="shared" si="11"/>
        <v>-</v>
      </c>
    </row>
    <row r="774" spans="2:4">
      <c r="B774" s="18">
        <f>IFERROR(SUMIFS(Table1[Nutrient],Table1[Flow],B$5,Table1[Date],$A774),NA())</f>
        <v>0</v>
      </c>
      <c r="C774" s="18">
        <f>IFERROR(SUMIFS(Table1[Nutrient],Table1[Flow],C$5,Table1[Date],$A774),NA())</f>
        <v>0</v>
      </c>
      <c r="D774" s="6" t="str">
        <f t="shared" si="11"/>
        <v>-</v>
      </c>
    </row>
    <row r="775" spans="2:4">
      <c r="B775" s="18">
        <f>IFERROR(SUMIFS(Table1[Nutrient],Table1[Flow],B$5,Table1[Date],$A775),NA())</f>
        <v>0</v>
      </c>
      <c r="C775" s="18">
        <f>IFERROR(SUMIFS(Table1[Nutrient],Table1[Flow],C$5,Table1[Date],$A775),NA())</f>
        <v>0</v>
      </c>
      <c r="D775" s="6" t="str">
        <f t="shared" ref="D775:D838" si="12">IFERROR(IF($A775&gt;0,B775-C775,"-"),"-")</f>
        <v>-</v>
      </c>
    </row>
    <row r="776" spans="2:4">
      <c r="B776" s="18">
        <f>IFERROR(SUMIFS(Table1[Nutrient],Table1[Flow],B$5,Table1[Date],$A776),NA())</f>
        <v>0</v>
      </c>
      <c r="C776" s="18">
        <f>IFERROR(SUMIFS(Table1[Nutrient],Table1[Flow],C$5,Table1[Date],$A776),NA())</f>
        <v>0</v>
      </c>
      <c r="D776" s="6" t="str">
        <f t="shared" si="12"/>
        <v>-</v>
      </c>
    </row>
    <row r="777" spans="2:4">
      <c r="B777" s="18">
        <f>IFERROR(SUMIFS(Table1[Nutrient],Table1[Flow],B$5,Table1[Date],$A777),NA())</f>
        <v>0</v>
      </c>
      <c r="C777" s="18">
        <f>IFERROR(SUMIFS(Table1[Nutrient],Table1[Flow],C$5,Table1[Date],$A777),NA())</f>
        <v>0</v>
      </c>
      <c r="D777" s="6" t="str">
        <f t="shared" si="12"/>
        <v>-</v>
      </c>
    </row>
    <row r="778" spans="2:4">
      <c r="B778" s="18">
        <f>IFERROR(SUMIFS(Table1[Nutrient],Table1[Flow],B$5,Table1[Date],$A778),NA())</f>
        <v>0</v>
      </c>
      <c r="C778" s="18">
        <f>IFERROR(SUMIFS(Table1[Nutrient],Table1[Flow],C$5,Table1[Date],$A778),NA())</f>
        <v>0</v>
      </c>
      <c r="D778" s="6" t="str">
        <f t="shared" si="12"/>
        <v>-</v>
      </c>
    </row>
    <row r="779" spans="2:4">
      <c r="B779" s="18">
        <f>IFERROR(SUMIFS(Table1[Nutrient],Table1[Flow],B$5,Table1[Date],$A779),NA())</f>
        <v>0</v>
      </c>
      <c r="C779" s="18">
        <f>IFERROR(SUMIFS(Table1[Nutrient],Table1[Flow],C$5,Table1[Date],$A779),NA())</f>
        <v>0</v>
      </c>
      <c r="D779" s="6" t="str">
        <f t="shared" si="12"/>
        <v>-</v>
      </c>
    </row>
    <row r="780" spans="2:4">
      <c r="B780" s="18">
        <f>IFERROR(SUMIFS(Table1[Nutrient],Table1[Flow],B$5,Table1[Date],$A780),NA())</f>
        <v>0</v>
      </c>
      <c r="C780" s="18">
        <f>IFERROR(SUMIFS(Table1[Nutrient],Table1[Flow],C$5,Table1[Date],$A780),NA())</f>
        <v>0</v>
      </c>
      <c r="D780" s="6" t="str">
        <f t="shared" si="12"/>
        <v>-</v>
      </c>
    </row>
    <row r="781" spans="2:4">
      <c r="B781" s="18">
        <f>IFERROR(SUMIFS(Table1[Nutrient],Table1[Flow],B$5,Table1[Date],$A781),NA())</f>
        <v>0</v>
      </c>
      <c r="C781" s="18">
        <f>IFERROR(SUMIFS(Table1[Nutrient],Table1[Flow],C$5,Table1[Date],$A781),NA())</f>
        <v>0</v>
      </c>
      <c r="D781" s="6" t="str">
        <f t="shared" si="12"/>
        <v>-</v>
      </c>
    </row>
    <row r="782" spans="2:4">
      <c r="B782" s="18">
        <f>IFERROR(SUMIFS(Table1[Nutrient],Table1[Flow],B$5,Table1[Date],$A782),NA())</f>
        <v>0</v>
      </c>
      <c r="C782" s="18">
        <f>IFERROR(SUMIFS(Table1[Nutrient],Table1[Flow],C$5,Table1[Date],$A782),NA())</f>
        <v>0</v>
      </c>
      <c r="D782" s="6" t="str">
        <f t="shared" si="12"/>
        <v>-</v>
      </c>
    </row>
    <row r="783" spans="2:4">
      <c r="B783" s="18">
        <f>IFERROR(SUMIFS(Table1[Nutrient],Table1[Flow],B$5,Table1[Date],$A783),NA())</f>
        <v>0</v>
      </c>
      <c r="C783" s="18">
        <f>IFERROR(SUMIFS(Table1[Nutrient],Table1[Flow],C$5,Table1[Date],$A783),NA())</f>
        <v>0</v>
      </c>
      <c r="D783" s="6" t="str">
        <f t="shared" si="12"/>
        <v>-</v>
      </c>
    </row>
    <row r="784" spans="2:4">
      <c r="B784" s="18">
        <f>IFERROR(SUMIFS(Table1[Nutrient],Table1[Flow],B$5,Table1[Date],$A784),NA())</f>
        <v>0</v>
      </c>
      <c r="C784" s="18">
        <f>IFERROR(SUMIFS(Table1[Nutrient],Table1[Flow],C$5,Table1[Date],$A784),NA())</f>
        <v>0</v>
      </c>
      <c r="D784" s="6" t="str">
        <f t="shared" si="12"/>
        <v>-</v>
      </c>
    </row>
    <row r="785" spans="2:4">
      <c r="B785" s="18">
        <f>IFERROR(SUMIFS(Table1[Nutrient],Table1[Flow],B$5,Table1[Date],$A785),NA())</f>
        <v>0</v>
      </c>
      <c r="C785" s="18">
        <f>IFERROR(SUMIFS(Table1[Nutrient],Table1[Flow],C$5,Table1[Date],$A785),NA())</f>
        <v>0</v>
      </c>
      <c r="D785" s="6" t="str">
        <f t="shared" si="12"/>
        <v>-</v>
      </c>
    </row>
    <row r="786" spans="2:4">
      <c r="B786" s="18">
        <f>IFERROR(SUMIFS(Table1[Nutrient],Table1[Flow],B$5,Table1[Date],$A786),NA())</f>
        <v>0</v>
      </c>
      <c r="C786" s="18">
        <f>IFERROR(SUMIFS(Table1[Nutrient],Table1[Flow],C$5,Table1[Date],$A786),NA())</f>
        <v>0</v>
      </c>
      <c r="D786" s="6" t="str">
        <f t="shared" si="12"/>
        <v>-</v>
      </c>
    </row>
    <row r="787" spans="2:4">
      <c r="B787" s="18">
        <f>IFERROR(SUMIFS(Table1[Nutrient],Table1[Flow],B$5,Table1[Date],$A787),NA())</f>
        <v>0</v>
      </c>
      <c r="C787" s="18">
        <f>IFERROR(SUMIFS(Table1[Nutrient],Table1[Flow],C$5,Table1[Date],$A787),NA())</f>
        <v>0</v>
      </c>
      <c r="D787" s="6" t="str">
        <f t="shared" si="12"/>
        <v>-</v>
      </c>
    </row>
    <row r="788" spans="2:4">
      <c r="B788" s="18">
        <f>IFERROR(SUMIFS(Table1[Nutrient],Table1[Flow],B$5,Table1[Date],$A788),NA())</f>
        <v>0</v>
      </c>
      <c r="C788" s="18">
        <f>IFERROR(SUMIFS(Table1[Nutrient],Table1[Flow],C$5,Table1[Date],$A788),NA())</f>
        <v>0</v>
      </c>
      <c r="D788" s="6" t="str">
        <f t="shared" si="12"/>
        <v>-</v>
      </c>
    </row>
    <row r="789" spans="2:4">
      <c r="B789" s="18">
        <f>IFERROR(SUMIFS(Table1[Nutrient],Table1[Flow],B$5,Table1[Date],$A789),NA())</f>
        <v>0</v>
      </c>
      <c r="C789" s="18">
        <f>IFERROR(SUMIFS(Table1[Nutrient],Table1[Flow],C$5,Table1[Date],$A789),NA())</f>
        <v>0</v>
      </c>
      <c r="D789" s="6" t="str">
        <f t="shared" si="12"/>
        <v>-</v>
      </c>
    </row>
    <row r="790" spans="2:4">
      <c r="B790" s="18">
        <f>IFERROR(SUMIFS(Table1[Nutrient],Table1[Flow],B$5,Table1[Date],$A790),NA())</f>
        <v>0</v>
      </c>
      <c r="C790" s="18">
        <f>IFERROR(SUMIFS(Table1[Nutrient],Table1[Flow],C$5,Table1[Date],$A790),NA())</f>
        <v>0</v>
      </c>
      <c r="D790" s="6" t="str">
        <f t="shared" si="12"/>
        <v>-</v>
      </c>
    </row>
    <row r="791" spans="2:4">
      <c r="B791" s="18">
        <f>IFERROR(SUMIFS(Table1[Nutrient],Table1[Flow],B$5,Table1[Date],$A791),NA())</f>
        <v>0</v>
      </c>
      <c r="C791" s="18">
        <f>IFERROR(SUMIFS(Table1[Nutrient],Table1[Flow],C$5,Table1[Date],$A791),NA())</f>
        <v>0</v>
      </c>
      <c r="D791" s="6" t="str">
        <f t="shared" si="12"/>
        <v>-</v>
      </c>
    </row>
    <row r="792" spans="2:4">
      <c r="B792" s="18">
        <f>IFERROR(SUMIFS(Table1[Nutrient],Table1[Flow],B$5,Table1[Date],$A792),NA())</f>
        <v>0</v>
      </c>
      <c r="C792" s="18">
        <f>IFERROR(SUMIFS(Table1[Nutrient],Table1[Flow],C$5,Table1[Date],$A792),NA())</f>
        <v>0</v>
      </c>
      <c r="D792" s="6" t="str">
        <f t="shared" si="12"/>
        <v>-</v>
      </c>
    </row>
    <row r="793" spans="2:4">
      <c r="B793" s="18">
        <f>IFERROR(SUMIFS(Table1[Nutrient],Table1[Flow],B$5,Table1[Date],$A793),NA())</f>
        <v>0</v>
      </c>
      <c r="C793" s="18">
        <f>IFERROR(SUMIFS(Table1[Nutrient],Table1[Flow],C$5,Table1[Date],$A793),NA())</f>
        <v>0</v>
      </c>
      <c r="D793" s="6" t="str">
        <f t="shared" si="12"/>
        <v>-</v>
      </c>
    </row>
    <row r="794" spans="2:4">
      <c r="B794" s="18">
        <f>IFERROR(SUMIFS(Table1[Nutrient],Table1[Flow],B$5,Table1[Date],$A794),NA())</f>
        <v>0</v>
      </c>
      <c r="C794" s="18">
        <f>IFERROR(SUMIFS(Table1[Nutrient],Table1[Flow],C$5,Table1[Date],$A794),NA())</f>
        <v>0</v>
      </c>
      <c r="D794" s="6" t="str">
        <f t="shared" si="12"/>
        <v>-</v>
      </c>
    </row>
    <row r="795" spans="2:4">
      <c r="B795" s="18">
        <f>IFERROR(SUMIFS(Table1[Nutrient],Table1[Flow],B$5,Table1[Date],$A795),NA())</f>
        <v>0</v>
      </c>
      <c r="C795" s="18">
        <f>IFERROR(SUMIFS(Table1[Nutrient],Table1[Flow],C$5,Table1[Date],$A795),NA())</f>
        <v>0</v>
      </c>
      <c r="D795" s="6" t="str">
        <f t="shared" si="12"/>
        <v>-</v>
      </c>
    </row>
    <row r="796" spans="2:4">
      <c r="B796" s="18">
        <f>IFERROR(SUMIFS(Table1[Nutrient],Table1[Flow],B$5,Table1[Date],$A796),NA())</f>
        <v>0</v>
      </c>
      <c r="C796" s="18">
        <f>IFERROR(SUMIFS(Table1[Nutrient],Table1[Flow],C$5,Table1[Date],$A796),NA())</f>
        <v>0</v>
      </c>
      <c r="D796" s="6" t="str">
        <f t="shared" si="12"/>
        <v>-</v>
      </c>
    </row>
    <row r="797" spans="2:4">
      <c r="B797" s="18">
        <f>IFERROR(SUMIFS(Table1[Nutrient],Table1[Flow],B$5,Table1[Date],$A797),NA())</f>
        <v>0</v>
      </c>
      <c r="C797" s="18">
        <f>IFERROR(SUMIFS(Table1[Nutrient],Table1[Flow],C$5,Table1[Date],$A797),NA())</f>
        <v>0</v>
      </c>
      <c r="D797" s="6" t="str">
        <f t="shared" si="12"/>
        <v>-</v>
      </c>
    </row>
    <row r="798" spans="2:4">
      <c r="B798" s="18">
        <f>IFERROR(SUMIFS(Table1[Nutrient],Table1[Flow],B$5,Table1[Date],$A798),NA())</f>
        <v>0</v>
      </c>
      <c r="C798" s="18">
        <f>IFERROR(SUMIFS(Table1[Nutrient],Table1[Flow],C$5,Table1[Date],$A798),NA())</f>
        <v>0</v>
      </c>
      <c r="D798" s="6" t="str">
        <f t="shared" si="12"/>
        <v>-</v>
      </c>
    </row>
    <row r="799" spans="2:4">
      <c r="B799" s="18">
        <f>IFERROR(SUMIFS(Table1[Nutrient],Table1[Flow],B$5,Table1[Date],$A799),NA())</f>
        <v>0</v>
      </c>
      <c r="C799" s="18">
        <f>IFERROR(SUMIFS(Table1[Nutrient],Table1[Flow],C$5,Table1[Date],$A799),NA())</f>
        <v>0</v>
      </c>
      <c r="D799" s="6" t="str">
        <f t="shared" si="12"/>
        <v>-</v>
      </c>
    </row>
    <row r="800" spans="2:4">
      <c r="B800" s="18">
        <f>IFERROR(SUMIFS(Table1[Nutrient],Table1[Flow],B$5,Table1[Date],$A800),NA())</f>
        <v>0</v>
      </c>
      <c r="C800" s="18">
        <f>IFERROR(SUMIFS(Table1[Nutrient],Table1[Flow],C$5,Table1[Date],$A800),NA())</f>
        <v>0</v>
      </c>
      <c r="D800" s="6" t="str">
        <f t="shared" si="12"/>
        <v>-</v>
      </c>
    </row>
    <row r="801" spans="2:4">
      <c r="B801" s="18">
        <f>IFERROR(SUMIFS(Table1[Nutrient],Table1[Flow],B$5,Table1[Date],$A801),NA())</f>
        <v>0</v>
      </c>
      <c r="C801" s="18">
        <f>IFERROR(SUMIFS(Table1[Nutrient],Table1[Flow],C$5,Table1[Date],$A801),NA())</f>
        <v>0</v>
      </c>
      <c r="D801" s="6" t="str">
        <f t="shared" si="12"/>
        <v>-</v>
      </c>
    </row>
    <row r="802" spans="2:4">
      <c r="B802" s="18">
        <f>IFERROR(SUMIFS(Table1[Nutrient],Table1[Flow],B$5,Table1[Date],$A802),NA())</f>
        <v>0</v>
      </c>
      <c r="C802" s="18">
        <f>IFERROR(SUMIFS(Table1[Nutrient],Table1[Flow],C$5,Table1[Date],$A802),NA())</f>
        <v>0</v>
      </c>
      <c r="D802" s="6" t="str">
        <f t="shared" si="12"/>
        <v>-</v>
      </c>
    </row>
    <row r="803" spans="2:4">
      <c r="B803" s="18">
        <f>IFERROR(SUMIFS(Table1[Nutrient],Table1[Flow],B$5,Table1[Date],$A803),NA())</f>
        <v>0</v>
      </c>
      <c r="C803" s="18">
        <f>IFERROR(SUMIFS(Table1[Nutrient],Table1[Flow],C$5,Table1[Date],$A803),NA())</f>
        <v>0</v>
      </c>
      <c r="D803" s="6" t="str">
        <f t="shared" si="12"/>
        <v>-</v>
      </c>
    </row>
    <row r="804" spans="2:4">
      <c r="B804" s="18">
        <f>IFERROR(SUMIFS(Table1[Nutrient],Table1[Flow],B$5,Table1[Date],$A804),NA())</f>
        <v>0</v>
      </c>
      <c r="C804" s="18">
        <f>IFERROR(SUMIFS(Table1[Nutrient],Table1[Flow],C$5,Table1[Date],$A804),NA())</f>
        <v>0</v>
      </c>
      <c r="D804" s="6" t="str">
        <f t="shared" si="12"/>
        <v>-</v>
      </c>
    </row>
    <row r="805" spans="2:4">
      <c r="B805" s="18">
        <f>IFERROR(SUMIFS(Table1[Nutrient],Table1[Flow],B$5,Table1[Date],$A805),NA())</f>
        <v>0</v>
      </c>
      <c r="C805" s="18">
        <f>IFERROR(SUMIFS(Table1[Nutrient],Table1[Flow],C$5,Table1[Date],$A805),NA())</f>
        <v>0</v>
      </c>
      <c r="D805" s="6" t="str">
        <f t="shared" si="12"/>
        <v>-</v>
      </c>
    </row>
    <row r="806" spans="2:4">
      <c r="B806" s="18">
        <f>IFERROR(SUMIFS(Table1[Nutrient],Table1[Flow],B$5,Table1[Date],$A806),NA())</f>
        <v>0</v>
      </c>
      <c r="C806" s="18">
        <f>IFERROR(SUMIFS(Table1[Nutrient],Table1[Flow],C$5,Table1[Date],$A806),NA())</f>
        <v>0</v>
      </c>
      <c r="D806" s="6" t="str">
        <f t="shared" si="12"/>
        <v>-</v>
      </c>
    </row>
    <row r="807" spans="2:4">
      <c r="B807" s="18">
        <f>IFERROR(SUMIFS(Table1[Nutrient],Table1[Flow],B$5,Table1[Date],$A807),NA())</f>
        <v>0</v>
      </c>
      <c r="C807" s="18">
        <f>IFERROR(SUMIFS(Table1[Nutrient],Table1[Flow],C$5,Table1[Date],$A807),NA())</f>
        <v>0</v>
      </c>
      <c r="D807" s="6" t="str">
        <f t="shared" si="12"/>
        <v>-</v>
      </c>
    </row>
    <row r="808" spans="2:4">
      <c r="B808" s="18">
        <f>IFERROR(SUMIFS(Table1[Nutrient],Table1[Flow],B$5,Table1[Date],$A808),NA())</f>
        <v>0</v>
      </c>
      <c r="C808" s="18">
        <f>IFERROR(SUMIFS(Table1[Nutrient],Table1[Flow],C$5,Table1[Date],$A808),NA())</f>
        <v>0</v>
      </c>
      <c r="D808" s="6" t="str">
        <f t="shared" si="12"/>
        <v>-</v>
      </c>
    </row>
    <row r="809" spans="2:4">
      <c r="B809" s="18">
        <f>IFERROR(SUMIFS(Table1[Nutrient],Table1[Flow],B$5,Table1[Date],$A809),NA())</f>
        <v>0</v>
      </c>
      <c r="C809" s="18">
        <f>IFERROR(SUMIFS(Table1[Nutrient],Table1[Flow],C$5,Table1[Date],$A809),NA())</f>
        <v>0</v>
      </c>
      <c r="D809" s="6" t="str">
        <f t="shared" si="12"/>
        <v>-</v>
      </c>
    </row>
    <row r="810" spans="2:4">
      <c r="B810" s="18">
        <f>IFERROR(SUMIFS(Table1[Nutrient],Table1[Flow],B$5,Table1[Date],$A810),NA())</f>
        <v>0</v>
      </c>
      <c r="C810" s="18">
        <f>IFERROR(SUMIFS(Table1[Nutrient],Table1[Flow],C$5,Table1[Date],$A810),NA())</f>
        <v>0</v>
      </c>
      <c r="D810" s="6" t="str">
        <f t="shared" si="12"/>
        <v>-</v>
      </c>
    </row>
    <row r="811" spans="2:4">
      <c r="B811" s="18">
        <f>IFERROR(SUMIFS(Table1[Nutrient],Table1[Flow],B$5,Table1[Date],$A811),NA())</f>
        <v>0</v>
      </c>
      <c r="C811" s="18">
        <f>IFERROR(SUMIFS(Table1[Nutrient],Table1[Flow],C$5,Table1[Date],$A811),NA())</f>
        <v>0</v>
      </c>
      <c r="D811" s="6" t="str">
        <f t="shared" si="12"/>
        <v>-</v>
      </c>
    </row>
    <row r="812" spans="2:4">
      <c r="B812" s="18">
        <f>IFERROR(SUMIFS(Table1[Nutrient],Table1[Flow],B$5,Table1[Date],$A812),NA())</f>
        <v>0</v>
      </c>
      <c r="C812" s="18">
        <f>IFERROR(SUMIFS(Table1[Nutrient],Table1[Flow],C$5,Table1[Date],$A812),NA())</f>
        <v>0</v>
      </c>
      <c r="D812" s="6" t="str">
        <f t="shared" si="12"/>
        <v>-</v>
      </c>
    </row>
    <row r="813" spans="2:4">
      <c r="B813" s="18">
        <f>IFERROR(SUMIFS(Table1[Nutrient],Table1[Flow],B$5,Table1[Date],$A813),NA())</f>
        <v>0</v>
      </c>
      <c r="C813" s="18">
        <f>IFERROR(SUMIFS(Table1[Nutrient],Table1[Flow],C$5,Table1[Date],$A813),NA())</f>
        <v>0</v>
      </c>
      <c r="D813" s="6" t="str">
        <f t="shared" si="12"/>
        <v>-</v>
      </c>
    </row>
    <row r="814" spans="2:4">
      <c r="B814" s="18">
        <f>IFERROR(SUMIFS(Table1[Nutrient],Table1[Flow],B$5,Table1[Date],$A814),NA())</f>
        <v>0</v>
      </c>
      <c r="C814" s="18">
        <f>IFERROR(SUMIFS(Table1[Nutrient],Table1[Flow],C$5,Table1[Date],$A814),NA())</f>
        <v>0</v>
      </c>
      <c r="D814" s="6" t="str">
        <f t="shared" si="12"/>
        <v>-</v>
      </c>
    </row>
    <row r="815" spans="2:4">
      <c r="B815" s="18">
        <f>IFERROR(SUMIFS(Table1[Nutrient],Table1[Flow],B$5,Table1[Date],$A815),NA())</f>
        <v>0</v>
      </c>
      <c r="C815" s="18">
        <f>IFERROR(SUMIFS(Table1[Nutrient],Table1[Flow],C$5,Table1[Date],$A815),NA())</f>
        <v>0</v>
      </c>
      <c r="D815" s="6" t="str">
        <f t="shared" si="12"/>
        <v>-</v>
      </c>
    </row>
    <row r="816" spans="2:4">
      <c r="B816" s="18">
        <f>IFERROR(SUMIFS(Table1[Nutrient],Table1[Flow],B$5,Table1[Date],$A816),NA())</f>
        <v>0</v>
      </c>
      <c r="C816" s="18">
        <f>IFERROR(SUMIFS(Table1[Nutrient],Table1[Flow],C$5,Table1[Date],$A816),NA())</f>
        <v>0</v>
      </c>
      <c r="D816" s="6" t="str">
        <f t="shared" si="12"/>
        <v>-</v>
      </c>
    </row>
    <row r="817" spans="2:4">
      <c r="B817" s="18">
        <f>IFERROR(SUMIFS(Table1[Nutrient],Table1[Flow],B$5,Table1[Date],$A817),NA())</f>
        <v>0</v>
      </c>
      <c r="C817" s="18">
        <f>IFERROR(SUMIFS(Table1[Nutrient],Table1[Flow],C$5,Table1[Date],$A817),NA())</f>
        <v>0</v>
      </c>
      <c r="D817" s="6" t="str">
        <f t="shared" si="12"/>
        <v>-</v>
      </c>
    </row>
    <row r="818" spans="2:4">
      <c r="B818" s="18">
        <f>IFERROR(SUMIFS(Table1[Nutrient],Table1[Flow],B$5,Table1[Date],$A818),NA())</f>
        <v>0</v>
      </c>
      <c r="C818" s="18">
        <f>IFERROR(SUMIFS(Table1[Nutrient],Table1[Flow],C$5,Table1[Date],$A818),NA())</f>
        <v>0</v>
      </c>
      <c r="D818" s="6" t="str">
        <f t="shared" si="12"/>
        <v>-</v>
      </c>
    </row>
    <row r="819" spans="2:4">
      <c r="B819" s="18">
        <f>IFERROR(SUMIFS(Table1[Nutrient],Table1[Flow],B$5,Table1[Date],$A819),NA())</f>
        <v>0</v>
      </c>
      <c r="C819" s="18">
        <f>IFERROR(SUMIFS(Table1[Nutrient],Table1[Flow],C$5,Table1[Date],$A819),NA())</f>
        <v>0</v>
      </c>
      <c r="D819" s="6" t="str">
        <f t="shared" si="12"/>
        <v>-</v>
      </c>
    </row>
    <row r="820" spans="2:4">
      <c r="B820" s="18">
        <f>IFERROR(SUMIFS(Table1[Nutrient],Table1[Flow],B$5,Table1[Date],$A820),NA())</f>
        <v>0</v>
      </c>
      <c r="C820" s="18">
        <f>IFERROR(SUMIFS(Table1[Nutrient],Table1[Flow],C$5,Table1[Date],$A820),NA())</f>
        <v>0</v>
      </c>
      <c r="D820" s="6" t="str">
        <f t="shared" si="12"/>
        <v>-</v>
      </c>
    </row>
    <row r="821" spans="2:4">
      <c r="B821" s="18">
        <f>IFERROR(SUMIFS(Table1[Nutrient],Table1[Flow],B$5,Table1[Date],$A821),NA())</f>
        <v>0</v>
      </c>
      <c r="C821" s="18">
        <f>IFERROR(SUMIFS(Table1[Nutrient],Table1[Flow],C$5,Table1[Date],$A821),NA())</f>
        <v>0</v>
      </c>
      <c r="D821" s="6" t="str">
        <f t="shared" si="12"/>
        <v>-</v>
      </c>
    </row>
    <row r="822" spans="2:4">
      <c r="B822" s="18">
        <f>IFERROR(SUMIFS(Table1[Nutrient],Table1[Flow],B$5,Table1[Date],$A822),NA())</f>
        <v>0</v>
      </c>
      <c r="C822" s="18">
        <f>IFERROR(SUMIFS(Table1[Nutrient],Table1[Flow],C$5,Table1[Date],$A822),NA())</f>
        <v>0</v>
      </c>
      <c r="D822" s="6" t="str">
        <f t="shared" si="12"/>
        <v>-</v>
      </c>
    </row>
    <row r="823" spans="2:4">
      <c r="B823" s="18">
        <f>IFERROR(SUMIFS(Table1[Nutrient],Table1[Flow],B$5,Table1[Date],$A823),NA())</f>
        <v>0</v>
      </c>
      <c r="C823" s="18">
        <f>IFERROR(SUMIFS(Table1[Nutrient],Table1[Flow],C$5,Table1[Date],$A823),NA())</f>
        <v>0</v>
      </c>
      <c r="D823" s="6" t="str">
        <f t="shared" si="12"/>
        <v>-</v>
      </c>
    </row>
    <row r="824" spans="2:4">
      <c r="B824" s="18">
        <f>IFERROR(SUMIFS(Table1[Nutrient],Table1[Flow],B$5,Table1[Date],$A824),NA())</f>
        <v>0</v>
      </c>
      <c r="C824" s="18">
        <f>IFERROR(SUMIFS(Table1[Nutrient],Table1[Flow],C$5,Table1[Date],$A824),NA())</f>
        <v>0</v>
      </c>
      <c r="D824" s="6" t="str">
        <f t="shared" si="12"/>
        <v>-</v>
      </c>
    </row>
    <row r="825" spans="2:4">
      <c r="B825" s="18">
        <f>IFERROR(SUMIFS(Table1[Nutrient],Table1[Flow],B$5,Table1[Date],$A825),NA())</f>
        <v>0</v>
      </c>
      <c r="C825" s="18">
        <f>IFERROR(SUMIFS(Table1[Nutrient],Table1[Flow],C$5,Table1[Date],$A825),NA())</f>
        <v>0</v>
      </c>
      <c r="D825" s="6" t="str">
        <f t="shared" si="12"/>
        <v>-</v>
      </c>
    </row>
    <row r="826" spans="2:4">
      <c r="B826" s="18">
        <f>IFERROR(SUMIFS(Table1[Nutrient],Table1[Flow],B$5,Table1[Date],$A826),NA())</f>
        <v>0</v>
      </c>
      <c r="C826" s="18">
        <f>IFERROR(SUMIFS(Table1[Nutrient],Table1[Flow],C$5,Table1[Date],$A826),NA())</f>
        <v>0</v>
      </c>
      <c r="D826" s="6" t="str">
        <f t="shared" si="12"/>
        <v>-</v>
      </c>
    </row>
    <row r="827" spans="2:4">
      <c r="B827" s="18">
        <f>IFERROR(SUMIFS(Table1[Nutrient],Table1[Flow],B$5,Table1[Date],$A827),NA())</f>
        <v>0</v>
      </c>
      <c r="C827" s="18">
        <f>IFERROR(SUMIFS(Table1[Nutrient],Table1[Flow],C$5,Table1[Date],$A827),NA())</f>
        <v>0</v>
      </c>
      <c r="D827" s="6" t="str">
        <f t="shared" si="12"/>
        <v>-</v>
      </c>
    </row>
    <row r="828" spans="2:4">
      <c r="B828" s="18">
        <f>IFERROR(SUMIFS(Table1[Nutrient],Table1[Flow],B$5,Table1[Date],$A828),NA())</f>
        <v>0</v>
      </c>
      <c r="C828" s="18">
        <f>IFERROR(SUMIFS(Table1[Nutrient],Table1[Flow],C$5,Table1[Date],$A828),NA())</f>
        <v>0</v>
      </c>
      <c r="D828" s="6" t="str">
        <f t="shared" si="12"/>
        <v>-</v>
      </c>
    </row>
    <row r="829" spans="2:4">
      <c r="B829" s="18">
        <f>IFERROR(SUMIFS(Table1[Nutrient],Table1[Flow],B$5,Table1[Date],$A829),NA())</f>
        <v>0</v>
      </c>
      <c r="C829" s="18">
        <f>IFERROR(SUMIFS(Table1[Nutrient],Table1[Flow],C$5,Table1[Date],$A829),NA())</f>
        <v>0</v>
      </c>
      <c r="D829" s="6" t="str">
        <f t="shared" si="12"/>
        <v>-</v>
      </c>
    </row>
    <row r="830" spans="2:4">
      <c r="B830" s="18">
        <f>IFERROR(SUMIFS(Table1[Nutrient],Table1[Flow],B$5,Table1[Date],$A830),NA())</f>
        <v>0</v>
      </c>
      <c r="C830" s="18">
        <f>IFERROR(SUMIFS(Table1[Nutrient],Table1[Flow],C$5,Table1[Date],$A830),NA())</f>
        <v>0</v>
      </c>
      <c r="D830" s="6" t="str">
        <f t="shared" si="12"/>
        <v>-</v>
      </c>
    </row>
    <row r="831" spans="2:4">
      <c r="B831" s="18">
        <f>IFERROR(SUMIFS(Table1[Nutrient],Table1[Flow],B$5,Table1[Date],$A831),NA())</f>
        <v>0</v>
      </c>
      <c r="C831" s="18">
        <f>IFERROR(SUMIFS(Table1[Nutrient],Table1[Flow],C$5,Table1[Date],$A831),NA())</f>
        <v>0</v>
      </c>
      <c r="D831" s="6" t="str">
        <f t="shared" si="12"/>
        <v>-</v>
      </c>
    </row>
    <row r="832" spans="2:4">
      <c r="B832" s="18">
        <f>IFERROR(SUMIFS(Table1[Nutrient],Table1[Flow],B$5,Table1[Date],$A832),NA())</f>
        <v>0</v>
      </c>
      <c r="C832" s="18">
        <f>IFERROR(SUMIFS(Table1[Nutrient],Table1[Flow],C$5,Table1[Date],$A832),NA())</f>
        <v>0</v>
      </c>
      <c r="D832" s="6" t="str">
        <f t="shared" si="12"/>
        <v>-</v>
      </c>
    </row>
    <row r="833" spans="2:4">
      <c r="B833" s="18">
        <f>IFERROR(SUMIFS(Table1[Nutrient],Table1[Flow],B$5,Table1[Date],$A833),NA())</f>
        <v>0</v>
      </c>
      <c r="C833" s="18">
        <f>IFERROR(SUMIFS(Table1[Nutrient],Table1[Flow],C$5,Table1[Date],$A833),NA())</f>
        <v>0</v>
      </c>
      <c r="D833" s="6" t="str">
        <f t="shared" si="12"/>
        <v>-</v>
      </c>
    </row>
    <row r="834" spans="2:4">
      <c r="B834" s="18">
        <f>IFERROR(SUMIFS(Table1[Nutrient],Table1[Flow],B$5,Table1[Date],$A834),NA())</f>
        <v>0</v>
      </c>
      <c r="C834" s="18">
        <f>IFERROR(SUMIFS(Table1[Nutrient],Table1[Flow],C$5,Table1[Date],$A834),NA())</f>
        <v>0</v>
      </c>
      <c r="D834" s="6" t="str">
        <f t="shared" si="12"/>
        <v>-</v>
      </c>
    </row>
    <row r="835" spans="2:4">
      <c r="B835" s="18">
        <f>IFERROR(SUMIFS(Table1[Nutrient],Table1[Flow],B$5,Table1[Date],$A835),NA())</f>
        <v>0</v>
      </c>
      <c r="C835" s="18">
        <f>IFERROR(SUMIFS(Table1[Nutrient],Table1[Flow],C$5,Table1[Date],$A835),NA())</f>
        <v>0</v>
      </c>
      <c r="D835" s="6" t="str">
        <f t="shared" si="12"/>
        <v>-</v>
      </c>
    </row>
    <row r="836" spans="2:4">
      <c r="B836" s="18">
        <f>IFERROR(SUMIFS(Table1[Nutrient],Table1[Flow],B$5,Table1[Date],$A836),NA())</f>
        <v>0</v>
      </c>
      <c r="C836" s="18">
        <f>IFERROR(SUMIFS(Table1[Nutrient],Table1[Flow],C$5,Table1[Date],$A836),NA())</f>
        <v>0</v>
      </c>
      <c r="D836" s="6" t="str">
        <f t="shared" si="12"/>
        <v>-</v>
      </c>
    </row>
    <row r="837" spans="2:4">
      <c r="B837" s="18">
        <f>IFERROR(SUMIFS(Table1[Nutrient],Table1[Flow],B$5,Table1[Date],$A837),NA())</f>
        <v>0</v>
      </c>
      <c r="C837" s="18">
        <f>IFERROR(SUMIFS(Table1[Nutrient],Table1[Flow],C$5,Table1[Date],$A837),NA())</f>
        <v>0</v>
      </c>
      <c r="D837" s="6" t="str">
        <f t="shared" si="12"/>
        <v>-</v>
      </c>
    </row>
    <row r="838" spans="2:4">
      <c r="B838" s="18">
        <f>IFERROR(SUMIFS(Table1[Nutrient],Table1[Flow],B$5,Table1[Date],$A838),NA())</f>
        <v>0</v>
      </c>
      <c r="C838" s="18">
        <f>IFERROR(SUMIFS(Table1[Nutrient],Table1[Flow],C$5,Table1[Date],$A838),NA())</f>
        <v>0</v>
      </c>
      <c r="D838" s="6" t="str">
        <f t="shared" si="12"/>
        <v>-</v>
      </c>
    </row>
    <row r="839" spans="2:4">
      <c r="B839" s="18">
        <f>IFERROR(SUMIFS(Table1[Nutrient],Table1[Flow],B$5,Table1[Date],$A839),NA())</f>
        <v>0</v>
      </c>
      <c r="C839" s="18">
        <f>IFERROR(SUMIFS(Table1[Nutrient],Table1[Flow],C$5,Table1[Date],$A839),NA())</f>
        <v>0</v>
      </c>
      <c r="D839" s="6" t="str">
        <f t="shared" ref="D839:D902" si="13">IFERROR(IF($A839&gt;0,B839-C839,"-"),"-")</f>
        <v>-</v>
      </c>
    </row>
    <row r="840" spans="2:4">
      <c r="B840" s="18">
        <f>IFERROR(SUMIFS(Table1[Nutrient],Table1[Flow],B$5,Table1[Date],$A840),NA())</f>
        <v>0</v>
      </c>
      <c r="C840" s="18">
        <f>IFERROR(SUMIFS(Table1[Nutrient],Table1[Flow],C$5,Table1[Date],$A840),NA())</f>
        <v>0</v>
      </c>
      <c r="D840" s="6" t="str">
        <f t="shared" si="13"/>
        <v>-</v>
      </c>
    </row>
    <row r="841" spans="2:4">
      <c r="B841" s="18">
        <f>IFERROR(SUMIFS(Table1[Nutrient],Table1[Flow],B$5,Table1[Date],$A841),NA())</f>
        <v>0</v>
      </c>
      <c r="C841" s="18">
        <f>IFERROR(SUMIFS(Table1[Nutrient],Table1[Flow],C$5,Table1[Date],$A841),NA())</f>
        <v>0</v>
      </c>
      <c r="D841" s="6" t="str">
        <f t="shared" si="13"/>
        <v>-</v>
      </c>
    </row>
    <row r="842" spans="2:4">
      <c r="B842" s="18">
        <f>IFERROR(SUMIFS(Table1[Nutrient],Table1[Flow],B$5,Table1[Date],$A842),NA())</f>
        <v>0</v>
      </c>
      <c r="C842" s="18">
        <f>IFERROR(SUMIFS(Table1[Nutrient],Table1[Flow],C$5,Table1[Date],$A842),NA())</f>
        <v>0</v>
      </c>
      <c r="D842" s="6" t="str">
        <f t="shared" si="13"/>
        <v>-</v>
      </c>
    </row>
    <row r="843" spans="2:4">
      <c r="B843" s="18">
        <f>IFERROR(SUMIFS(Table1[Nutrient],Table1[Flow],B$5,Table1[Date],$A843),NA())</f>
        <v>0</v>
      </c>
      <c r="C843" s="18">
        <f>IFERROR(SUMIFS(Table1[Nutrient],Table1[Flow],C$5,Table1[Date],$A843),NA())</f>
        <v>0</v>
      </c>
      <c r="D843" s="6" t="str">
        <f t="shared" si="13"/>
        <v>-</v>
      </c>
    </row>
    <row r="844" spans="2:4">
      <c r="B844" s="18">
        <f>IFERROR(SUMIFS(Table1[Nutrient],Table1[Flow],B$5,Table1[Date],$A844),NA())</f>
        <v>0</v>
      </c>
      <c r="C844" s="18">
        <f>IFERROR(SUMIFS(Table1[Nutrient],Table1[Flow],C$5,Table1[Date],$A844),NA())</f>
        <v>0</v>
      </c>
      <c r="D844" s="6" t="str">
        <f t="shared" si="13"/>
        <v>-</v>
      </c>
    </row>
    <row r="845" spans="2:4">
      <c r="B845" s="18">
        <f>IFERROR(SUMIFS(Table1[Nutrient],Table1[Flow],B$5,Table1[Date],$A845),NA())</f>
        <v>0</v>
      </c>
      <c r="C845" s="18">
        <f>IFERROR(SUMIFS(Table1[Nutrient],Table1[Flow],C$5,Table1[Date],$A845),NA())</f>
        <v>0</v>
      </c>
      <c r="D845" s="6" t="str">
        <f t="shared" si="13"/>
        <v>-</v>
      </c>
    </row>
    <row r="846" spans="2:4">
      <c r="B846" s="18">
        <f>IFERROR(SUMIFS(Table1[Nutrient],Table1[Flow],B$5,Table1[Date],$A846),NA())</f>
        <v>0</v>
      </c>
      <c r="C846" s="18">
        <f>IFERROR(SUMIFS(Table1[Nutrient],Table1[Flow],C$5,Table1[Date],$A846),NA())</f>
        <v>0</v>
      </c>
      <c r="D846" s="6" t="str">
        <f t="shared" si="13"/>
        <v>-</v>
      </c>
    </row>
    <row r="847" spans="2:4">
      <c r="B847" s="18">
        <f>IFERROR(SUMIFS(Table1[Nutrient],Table1[Flow],B$5,Table1[Date],$A847),NA())</f>
        <v>0</v>
      </c>
      <c r="C847" s="18">
        <f>IFERROR(SUMIFS(Table1[Nutrient],Table1[Flow],C$5,Table1[Date],$A847),NA())</f>
        <v>0</v>
      </c>
      <c r="D847" s="6" t="str">
        <f t="shared" si="13"/>
        <v>-</v>
      </c>
    </row>
    <row r="848" spans="2:4">
      <c r="B848" s="18">
        <f>IFERROR(SUMIFS(Table1[Nutrient],Table1[Flow],B$5,Table1[Date],$A848),NA())</f>
        <v>0</v>
      </c>
      <c r="C848" s="18">
        <f>IFERROR(SUMIFS(Table1[Nutrient],Table1[Flow],C$5,Table1[Date],$A848),NA())</f>
        <v>0</v>
      </c>
      <c r="D848" s="6" t="str">
        <f t="shared" si="13"/>
        <v>-</v>
      </c>
    </row>
    <row r="849" spans="2:4">
      <c r="B849" s="18">
        <f>IFERROR(SUMIFS(Table1[Nutrient],Table1[Flow],B$5,Table1[Date],$A849),NA())</f>
        <v>0</v>
      </c>
      <c r="C849" s="18">
        <f>IFERROR(SUMIFS(Table1[Nutrient],Table1[Flow],C$5,Table1[Date],$A849),NA())</f>
        <v>0</v>
      </c>
      <c r="D849" s="6" t="str">
        <f t="shared" si="13"/>
        <v>-</v>
      </c>
    </row>
    <row r="850" spans="2:4">
      <c r="B850" s="18">
        <f>IFERROR(SUMIFS(Table1[Nutrient],Table1[Flow],B$5,Table1[Date],$A850),NA())</f>
        <v>0</v>
      </c>
      <c r="C850" s="18">
        <f>IFERROR(SUMIFS(Table1[Nutrient],Table1[Flow],C$5,Table1[Date],$A850),NA())</f>
        <v>0</v>
      </c>
      <c r="D850" s="6" t="str">
        <f t="shared" si="13"/>
        <v>-</v>
      </c>
    </row>
    <row r="851" spans="2:4">
      <c r="B851" s="18">
        <f>IFERROR(SUMIFS(Table1[Nutrient],Table1[Flow],B$5,Table1[Date],$A851),NA())</f>
        <v>0</v>
      </c>
      <c r="C851" s="18">
        <f>IFERROR(SUMIFS(Table1[Nutrient],Table1[Flow],C$5,Table1[Date],$A851),NA())</f>
        <v>0</v>
      </c>
      <c r="D851" s="6" t="str">
        <f t="shared" si="13"/>
        <v>-</v>
      </c>
    </row>
    <row r="852" spans="2:4">
      <c r="B852" s="18">
        <f>IFERROR(SUMIFS(Table1[Nutrient],Table1[Flow],B$5,Table1[Date],$A852),NA())</f>
        <v>0</v>
      </c>
      <c r="C852" s="18">
        <f>IFERROR(SUMIFS(Table1[Nutrient],Table1[Flow],C$5,Table1[Date],$A852),NA())</f>
        <v>0</v>
      </c>
      <c r="D852" s="6" t="str">
        <f t="shared" si="13"/>
        <v>-</v>
      </c>
    </row>
    <row r="853" spans="2:4">
      <c r="B853" s="18">
        <f>IFERROR(SUMIFS(Table1[Nutrient],Table1[Flow],B$5,Table1[Date],$A853),NA())</f>
        <v>0</v>
      </c>
      <c r="C853" s="18">
        <f>IFERROR(SUMIFS(Table1[Nutrient],Table1[Flow],C$5,Table1[Date],$A853),NA())</f>
        <v>0</v>
      </c>
      <c r="D853" s="6" t="str">
        <f t="shared" si="13"/>
        <v>-</v>
      </c>
    </row>
    <row r="854" spans="2:4">
      <c r="B854" s="18">
        <f>IFERROR(SUMIFS(Table1[Nutrient],Table1[Flow],B$5,Table1[Date],$A854),NA())</f>
        <v>0</v>
      </c>
      <c r="C854" s="18">
        <f>IFERROR(SUMIFS(Table1[Nutrient],Table1[Flow],C$5,Table1[Date],$A854),NA())</f>
        <v>0</v>
      </c>
      <c r="D854" s="6" t="str">
        <f t="shared" si="13"/>
        <v>-</v>
      </c>
    </row>
    <row r="855" spans="2:4">
      <c r="B855" s="18">
        <f>IFERROR(SUMIFS(Table1[Nutrient],Table1[Flow],B$5,Table1[Date],$A855),NA())</f>
        <v>0</v>
      </c>
      <c r="C855" s="18">
        <f>IFERROR(SUMIFS(Table1[Nutrient],Table1[Flow],C$5,Table1[Date],$A855),NA())</f>
        <v>0</v>
      </c>
      <c r="D855" s="6" t="str">
        <f t="shared" si="13"/>
        <v>-</v>
      </c>
    </row>
    <row r="856" spans="2:4">
      <c r="B856" s="18">
        <f>IFERROR(SUMIFS(Table1[Nutrient],Table1[Flow],B$5,Table1[Date],$A856),NA())</f>
        <v>0</v>
      </c>
      <c r="C856" s="18">
        <f>IFERROR(SUMIFS(Table1[Nutrient],Table1[Flow],C$5,Table1[Date],$A856),NA())</f>
        <v>0</v>
      </c>
      <c r="D856" s="6" t="str">
        <f t="shared" si="13"/>
        <v>-</v>
      </c>
    </row>
    <row r="857" spans="2:4">
      <c r="B857" s="18">
        <f>IFERROR(SUMIFS(Table1[Nutrient],Table1[Flow],B$5,Table1[Date],$A857),NA())</f>
        <v>0</v>
      </c>
      <c r="C857" s="18">
        <f>IFERROR(SUMIFS(Table1[Nutrient],Table1[Flow],C$5,Table1[Date],$A857),NA())</f>
        <v>0</v>
      </c>
      <c r="D857" s="6" t="str">
        <f t="shared" si="13"/>
        <v>-</v>
      </c>
    </row>
    <row r="858" spans="2:4">
      <c r="B858" s="18">
        <f>IFERROR(SUMIFS(Table1[Nutrient],Table1[Flow],B$5,Table1[Date],$A858),NA())</f>
        <v>0</v>
      </c>
      <c r="C858" s="18">
        <f>IFERROR(SUMIFS(Table1[Nutrient],Table1[Flow],C$5,Table1[Date],$A858),NA())</f>
        <v>0</v>
      </c>
      <c r="D858" s="6" t="str">
        <f t="shared" si="13"/>
        <v>-</v>
      </c>
    </row>
    <row r="859" spans="2:4">
      <c r="B859" s="18">
        <f>IFERROR(SUMIFS(Table1[Nutrient],Table1[Flow],B$5,Table1[Date],$A859),NA())</f>
        <v>0</v>
      </c>
      <c r="C859" s="18">
        <f>IFERROR(SUMIFS(Table1[Nutrient],Table1[Flow],C$5,Table1[Date],$A859),NA())</f>
        <v>0</v>
      </c>
      <c r="D859" s="6" t="str">
        <f t="shared" si="13"/>
        <v>-</v>
      </c>
    </row>
    <row r="860" spans="2:4">
      <c r="B860" s="18">
        <f>IFERROR(SUMIFS(Table1[Nutrient],Table1[Flow],B$5,Table1[Date],$A860),NA())</f>
        <v>0</v>
      </c>
      <c r="C860" s="18">
        <f>IFERROR(SUMIFS(Table1[Nutrient],Table1[Flow],C$5,Table1[Date],$A860),NA())</f>
        <v>0</v>
      </c>
      <c r="D860" s="6" t="str">
        <f t="shared" si="13"/>
        <v>-</v>
      </c>
    </row>
    <row r="861" spans="2:4">
      <c r="B861" s="18">
        <f>IFERROR(SUMIFS(Table1[Nutrient],Table1[Flow],B$5,Table1[Date],$A861),NA())</f>
        <v>0</v>
      </c>
      <c r="C861" s="18">
        <f>IFERROR(SUMIFS(Table1[Nutrient],Table1[Flow],C$5,Table1[Date],$A861),NA())</f>
        <v>0</v>
      </c>
      <c r="D861" s="6" t="str">
        <f t="shared" si="13"/>
        <v>-</v>
      </c>
    </row>
    <row r="862" spans="2:4">
      <c r="B862" s="18">
        <f>IFERROR(SUMIFS(Table1[Nutrient],Table1[Flow],B$5,Table1[Date],$A862),NA())</f>
        <v>0</v>
      </c>
      <c r="C862" s="18">
        <f>IFERROR(SUMIFS(Table1[Nutrient],Table1[Flow],C$5,Table1[Date],$A862),NA())</f>
        <v>0</v>
      </c>
      <c r="D862" s="6" t="str">
        <f t="shared" si="13"/>
        <v>-</v>
      </c>
    </row>
    <row r="863" spans="2:4">
      <c r="B863" s="18">
        <f>IFERROR(SUMIFS(Table1[Nutrient],Table1[Flow],B$5,Table1[Date],$A863),NA())</f>
        <v>0</v>
      </c>
      <c r="C863" s="18">
        <f>IFERROR(SUMIFS(Table1[Nutrient],Table1[Flow],C$5,Table1[Date],$A863),NA())</f>
        <v>0</v>
      </c>
      <c r="D863" s="6" t="str">
        <f t="shared" si="13"/>
        <v>-</v>
      </c>
    </row>
    <row r="864" spans="2:4">
      <c r="B864" s="18">
        <f>IFERROR(SUMIFS(Table1[Nutrient],Table1[Flow],B$5,Table1[Date],$A864),NA())</f>
        <v>0</v>
      </c>
      <c r="C864" s="18">
        <f>IFERROR(SUMIFS(Table1[Nutrient],Table1[Flow],C$5,Table1[Date],$A864),NA())</f>
        <v>0</v>
      </c>
      <c r="D864" s="6" t="str">
        <f t="shared" si="13"/>
        <v>-</v>
      </c>
    </row>
    <row r="865" spans="2:4">
      <c r="B865" s="18">
        <f>IFERROR(SUMIFS(Table1[Nutrient],Table1[Flow],B$5,Table1[Date],$A865),NA())</f>
        <v>0</v>
      </c>
      <c r="C865" s="18">
        <f>IFERROR(SUMIFS(Table1[Nutrient],Table1[Flow],C$5,Table1[Date],$A865),NA())</f>
        <v>0</v>
      </c>
      <c r="D865" s="6" t="str">
        <f t="shared" si="13"/>
        <v>-</v>
      </c>
    </row>
    <row r="866" spans="2:4">
      <c r="B866" s="18">
        <f>IFERROR(SUMIFS(Table1[Nutrient],Table1[Flow],B$5,Table1[Date],$A866),NA())</f>
        <v>0</v>
      </c>
      <c r="C866" s="18">
        <f>IFERROR(SUMIFS(Table1[Nutrient],Table1[Flow],C$5,Table1[Date],$A866),NA())</f>
        <v>0</v>
      </c>
      <c r="D866" s="6" t="str">
        <f t="shared" si="13"/>
        <v>-</v>
      </c>
    </row>
    <row r="867" spans="2:4">
      <c r="B867" s="18">
        <f>IFERROR(SUMIFS(Table1[Nutrient],Table1[Flow],B$5,Table1[Date],$A867),NA())</f>
        <v>0</v>
      </c>
      <c r="C867" s="18">
        <f>IFERROR(SUMIFS(Table1[Nutrient],Table1[Flow],C$5,Table1[Date],$A867),NA())</f>
        <v>0</v>
      </c>
      <c r="D867" s="6" t="str">
        <f t="shared" si="13"/>
        <v>-</v>
      </c>
    </row>
    <row r="868" spans="2:4">
      <c r="B868" s="18">
        <f>IFERROR(SUMIFS(Table1[Nutrient],Table1[Flow],B$5,Table1[Date],$A868),NA())</f>
        <v>0</v>
      </c>
      <c r="C868" s="18">
        <f>IFERROR(SUMIFS(Table1[Nutrient],Table1[Flow],C$5,Table1[Date],$A868),NA())</f>
        <v>0</v>
      </c>
      <c r="D868" s="6" t="str">
        <f t="shared" si="13"/>
        <v>-</v>
      </c>
    </row>
    <row r="869" spans="2:4">
      <c r="B869" s="18">
        <f>IFERROR(SUMIFS(Table1[Nutrient],Table1[Flow],B$5,Table1[Date],$A869),NA())</f>
        <v>0</v>
      </c>
      <c r="C869" s="18">
        <f>IFERROR(SUMIFS(Table1[Nutrient],Table1[Flow],C$5,Table1[Date],$A869),NA())</f>
        <v>0</v>
      </c>
      <c r="D869" s="6" t="str">
        <f t="shared" si="13"/>
        <v>-</v>
      </c>
    </row>
    <row r="870" spans="2:4">
      <c r="B870" s="18">
        <f>IFERROR(SUMIFS(Table1[Nutrient],Table1[Flow],B$5,Table1[Date],$A870),NA())</f>
        <v>0</v>
      </c>
      <c r="C870" s="18">
        <f>IFERROR(SUMIFS(Table1[Nutrient],Table1[Flow],C$5,Table1[Date],$A870),NA())</f>
        <v>0</v>
      </c>
      <c r="D870" s="6" t="str">
        <f t="shared" si="13"/>
        <v>-</v>
      </c>
    </row>
    <row r="871" spans="2:4">
      <c r="B871" s="18">
        <f>IFERROR(SUMIFS(Table1[Nutrient],Table1[Flow],B$5,Table1[Date],$A871),NA())</f>
        <v>0</v>
      </c>
      <c r="C871" s="18">
        <f>IFERROR(SUMIFS(Table1[Nutrient],Table1[Flow],C$5,Table1[Date],$A871),NA())</f>
        <v>0</v>
      </c>
      <c r="D871" s="6" t="str">
        <f t="shared" si="13"/>
        <v>-</v>
      </c>
    </row>
    <row r="872" spans="2:4">
      <c r="B872" s="18">
        <f>IFERROR(SUMIFS(Table1[Nutrient],Table1[Flow],B$5,Table1[Date],$A872),NA())</f>
        <v>0</v>
      </c>
      <c r="C872" s="18">
        <f>IFERROR(SUMIFS(Table1[Nutrient],Table1[Flow],C$5,Table1[Date],$A872),NA())</f>
        <v>0</v>
      </c>
      <c r="D872" s="6" t="str">
        <f t="shared" si="13"/>
        <v>-</v>
      </c>
    </row>
    <row r="873" spans="2:4">
      <c r="B873" s="18">
        <f>IFERROR(SUMIFS(Table1[Nutrient],Table1[Flow],B$5,Table1[Date],$A873),NA())</f>
        <v>0</v>
      </c>
      <c r="C873" s="18">
        <f>IFERROR(SUMIFS(Table1[Nutrient],Table1[Flow],C$5,Table1[Date],$A873),NA())</f>
        <v>0</v>
      </c>
      <c r="D873" s="6" t="str">
        <f t="shared" si="13"/>
        <v>-</v>
      </c>
    </row>
    <row r="874" spans="2:4">
      <c r="B874" s="18">
        <f>IFERROR(SUMIFS(Table1[Nutrient],Table1[Flow],B$5,Table1[Date],$A874),NA())</f>
        <v>0</v>
      </c>
      <c r="C874" s="18">
        <f>IFERROR(SUMIFS(Table1[Nutrient],Table1[Flow],C$5,Table1[Date],$A874),NA())</f>
        <v>0</v>
      </c>
      <c r="D874" s="6" t="str">
        <f t="shared" si="13"/>
        <v>-</v>
      </c>
    </row>
    <row r="875" spans="2:4">
      <c r="B875" s="18">
        <f>IFERROR(SUMIFS(Table1[Nutrient],Table1[Flow],B$5,Table1[Date],$A875),NA())</f>
        <v>0</v>
      </c>
      <c r="C875" s="18">
        <f>IFERROR(SUMIFS(Table1[Nutrient],Table1[Flow],C$5,Table1[Date],$A875),NA())</f>
        <v>0</v>
      </c>
      <c r="D875" s="6" t="str">
        <f t="shared" si="13"/>
        <v>-</v>
      </c>
    </row>
    <row r="876" spans="2:4">
      <c r="B876" s="18">
        <f>IFERROR(SUMIFS(Table1[Nutrient],Table1[Flow],B$5,Table1[Date],$A876),NA())</f>
        <v>0</v>
      </c>
      <c r="C876" s="18">
        <f>IFERROR(SUMIFS(Table1[Nutrient],Table1[Flow],C$5,Table1[Date],$A876),NA())</f>
        <v>0</v>
      </c>
      <c r="D876" s="6" t="str">
        <f t="shared" si="13"/>
        <v>-</v>
      </c>
    </row>
    <row r="877" spans="2:4">
      <c r="B877" s="18">
        <f>IFERROR(SUMIFS(Table1[Nutrient],Table1[Flow],B$5,Table1[Date],$A877),NA())</f>
        <v>0</v>
      </c>
      <c r="C877" s="18">
        <f>IFERROR(SUMIFS(Table1[Nutrient],Table1[Flow],C$5,Table1[Date],$A877),NA())</f>
        <v>0</v>
      </c>
      <c r="D877" s="6" t="str">
        <f t="shared" si="13"/>
        <v>-</v>
      </c>
    </row>
    <row r="878" spans="2:4">
      <c r="B878" s="18">
        <f>IFERROR(SUMIFS(Table1[Nutrient],Table1[Flow],B$5,Table1[Date],$A878),NA())</f>
        <v>0</v>
      </c>
      <c r="C878" s="18">
        <f>IFERROR(SUMIFS(Table1[Nutrient],Table1[Flow],C$5,Table1[Date],$A878),NA())</f>
        <v>0</v>
      </c>
      <c r="D878" s="6" t="str">
        <f t="shared" si="13"/>
        <v>-</v>
      </c>
    </row>
    <row r="879" spans="2:4">
      <c r="B879" s="18">
        <f>IFERROR(SUMIFS(Table1[Nutrient],Table1[Flow],B$5,Table1[Date],$A879),NA())</f>
        <v>0</v>
      </c>
      <c r="C879" s="18">
        <f>IFERROR(SUMIFS(Table1[Nutrient],Table1[Flow],C$5,Table1[Date],$A879),NA())</f>
        <v>0</v>
      </c>
      <c r="D879" s="6" t="str">
        <f t="shared" si="13"/>
        <v>-</v>
      </c>
    </row>
    <row r="880" spans="2:4">
      <c r="B880" s="18">
        <f>IFERROR(SUMIFS(Table1[Nutrient],Table1[Flow],B$5,Table1[Date],$A880),NA())</f>
        <v>0</v>
      </c>
      <c r="C880" s="18">
        <f>IFERROR(SUMIFS(Table1[Nutrient],Table1[Flow],C$5,Table1[Date],$A880),NA())</f>
        <v>0</v>
      </c>
      <c r="D880" s="6" t="str">
        <f t="shared" si="13"/>
        <v>-</v>
      </c>
    </row>
    <row r="881" spans="2:4">
      <c r="B881" s="18">
        <f>IFERROR(SUMIFS(Table1[Nutrient],Table1[Flow],B$5,Table1[Date],$A881),NA())</f>
        <v>0</v>
      </c>
      <c r="C881" s="18">
        <f>IFERROR(SUMIFS(Table1[Nutrient],Table1[Flow],C$5,Table1[Date],$A881),NA())</f>
        <v>0</v>
      </c>
      <c r="D881" s="6" t="str">
        <f t="shared" si="13"/>
        <v>-</v>
      </c>
    </row>
    <row r="882" spans="2:4">
      <c r="B882" s="18">
        <f>IFERROR(SUMIFS(Table1[Nutrient],Table1[Flow],B$5,Table1[Date],$A882),NA())</f>
        <v>0</v>
      </c>
      <c r="C882" s="18">
        <f>IFERROR(SUMIFS(Table1[Nutrient],Table1[Flow],C$5,Table1[Date],$A882),NA())</f>
        <v>0</v>
      </c>
      <c r="D882" s="6" t="str">
        <f t="shared" si="13"/>
        <v>-</v>
      </c>
    </row>
    <row r="883" spans="2:4">
      <c r="B883" s="18">
        <f>IFERROR(SUMIFS(Table1[Nutrient],Table1[Flow],B$5,Table1[Date],$A883),NA())</f>
        <v>0</v>
      </c>
      <c r="C883" s="18">
        <f>IFERROR(SUMIFS(Table1[Nutrient],Table1[Flow],C$5,Table1[Date],$A883),NA())</f>
        <v>0</v>
      </c>
      <c r="D883" s="6" t="str">
        <f t="shared" si="13"/>
        <v>-</v>
      </c>
    </row>
    <row r="884" spans="2:4">
      <c r="B884" s="18">
        <f>IFERROR(SUMIFS(Table1[Nutrient],Table1[Flow],B$5,Table1[Date],$A884),NA())</f>
        <v>0</v>
      </c>
      <c r="C884" s="18">
        <f>IFERROR(SUMIFS(Table1[Nutrient],Table1[Flow],C$5,Table1[Date],$A884),NA())</f>
        <v>0</v>
      </c>
      <c r="D884" s="6" t="str">
        <f t="shared" si="13"/>
        <v>-</v>
      </c>
    </row>
    <row r="885" spans="2:4">
      <c r="B885" s="18">
        <f>IFERROR(SUMIFS(Table1[Nutrient],Table1[Flow],B$5,Table1[Date],$A885),NA())</f>
        <v>0</v>
      </c>
      <c r="C885" s="18">
        <f>IFERROR(SUMIFS(Table1[Nutrient],Table1[Flow],C$5,Table1[Date],$A885),NA())</f>
        <v>0</v>
      </c>
      <c r="D885" s="6" t="str">
        <f t="shared" si="13"/>
        <v>-</v>
      </c>
    </row>
    <row r="886" spans="2:4">
      <c r="B886" s="18">
        <f>IFERROR(SUMIFS(Table1[Nutrient],Table1[Flow],B$5,Table1[Date],$A886),NA())</f>
        <v>0</v>
      </c>
      <c r="C886" s="18">
        <f>IFERROR(SUMIFS(Table1[Nutrient],Table1[Flow],C$5,Table1[Date],$A886),NA())</f>
        <v>0</v>
      </c>
      <c r="D886" s="6" t="str">
        <f t="shared" si="13"/>
        <v>-</v>
      </c>
    </row>
    <row r="887" spans="2:4">
      <c r="B887" s="18">
        <f>IFERROR(SUMIFS(Table1[Nutrient],Table1[Flow],B$5,Table1[Date],$A887),NA())</f>
        <v>0</v>
      </c>
      <c r="C887" s="18">
        <f>IFERROR(SUMIFS(Table1[Nutrient],Table1[Flow],C$5,Table1[Date],$A887),NA())</f>
        <v>0</v>
      </c>
      <c r="D887" s="6" t="str">
        <f t="shared" si="13"/>
        <v>-</v>
      </c>
    </row>
    <row r="888" spans="2:4">
      <c r="B888" s="18">
        <f>IFERROR(SUMIFS(Table1[Nutrient],Table1[Flow],B$5,Table1[Date],$A888),NA())</f>
        <v>0</v>
      </c>
      <c r="C888" s="18">
        <f>IFERROR(SUMIFS(Table1[Nutrient],Table1[Flow],C$5,Table1[Date],$A888),NA())</f>
        <v>0</v>
      </c>
      <c r="D888" s="6" t="str">
        <f t="shared" si="13"/>
        <v>-</v>
      </c>
    </row>
    <row r="889" spans="2:4">
      <c r="B889" s="18">
        <f>IFERROR(SUMIFS(Table1[Nutrient],Table1[Flow],B$5,Table1[Date],$A889),NA())</f>
        <v>0</v>
      </c>
      <c r="C889" s="18">
        <f>IFERROR(SUMIFS(Table1[Nutrient],Table1[Flow],C$5,Table1[Date],$A889),NA())</f>
        <v>0</v>
      </c>
      <c r="D889" s="6" t="str">
        <f t="shared" si="13"/>
        <v>-</v>
      </c>
    </row>
    <row r="890" spans="2:4">
      <c r="B890" s="18">
        <f>IFERROR(SUMIFS(Table1[Nutrient],Table1[Flow],B$5,Table1[Date],$A890),NA())</f>
        <v>0</v>
      </c>
      <c r="C890" s="18">
        <f>IFERROR(SUMIFS(Table1[Nutrient],Table1[Flow],C$5,Table1[Date],$A890),NA())</f>
        <v>0</v>
      </c>
      <c r="D890" s="6" t="str">
        <f t="shared" si="13"/>
        <v>-</v>
      </c>
    </row>
    <row r="891" spans="2:4">
      <c r="B891" s="18">
        <f>IFERROR(SUMIFS(Table1[Nutrient],Table1[Flow],B$5,Table1[Date],$A891),NA())</f>
        <v>0</v>
      </c>
      <c r="C891" s="18">
        <f>IFERROR(SUMIFS(Table1[Nutrient],Table1[Flow],C$5,Table1[Date],$A891),NA())</f>
        <v>0</v>
      </c>
      <c r="D891" s="6" t="str">
        <f t="shared" si="13"/>
        <v>-</v>
      </c>
    </row>
    <row r="892" spans="2:4">
      <c r="B892" s="18">
        <f>IFERROR(SUMIFS(Table1[Nutrient],Table1[Flow],B$5,Table1[Date],$A892),NA())</f>
        <v>0</v>
      </c>
      <c r="C892" s="18">
        <f>IFERROR(SUMIFS(Table1[Nutrient],Table1[Flow],C$5,Table1[Date],$A892),NA())</f>
        <v>0</v>
      </c>
      <c r="D892" s="6" t="str">
        <f t="shared" si="13"/>
        <v>-</v>
      </c>
    </row>
    <row r="893" spans="2:4">
      <c r="B893" s="18">
        <f>IFERROR(SUMIFS(Table1[Nutrient],Table1[Flow],B$5,Table1[Date],$A893),NA())</f>
        <v>0</v>
      </c>
      <c r="C893" s="18">
        <f>IFERROR(SUMIFS(Table1[Nutrient],Table1[Flow],C$5,Table1[Date],$A893),NA())</f>
        <v>0</v>
      </c>
      <c r="D893" s="6" t="str">
        <f t="shared" si="13"/>
        <v>-</v>
      </c>
    </row>
    <row r="894" spans="2:4">
      <c r="B894" s="18">
        <f>IFERROR(SUMIFS(Table1[Nutrient],Table1[Flow],B$5,Table1[Date],$A894),NA())</f>
        <v>0</v>
      </c>
      <c r="C894" s="18">
        <f>IFERROR(SUMIFS(Table1[Nutrient],Table1[Flow],C$5,Table1[Date],$A894),NA())</f>
        <v>0</v>
      </c>
      <c r="D894" s="6" t="str">
        <f t="shared" si="13"/>
        <v>-</v>
      </c>
    </row>
    <row r="895" spans="2:4">
      <c r="B895" s="18">
        <f>IFERROR(SUMIFS(Table1[Nutrient],Table1[Flow],B$5,Table1[Date],$A895),NA())</f>
        <v>0</v>
      </c>
      <c r="C895" s="18">
        <f>IFERROR(SUMIFS(Table1[Nutrient],Table1[Flow],C$5,Table1[Date],$A895),NA())</f>
        <v>0</v>
      </c>
      <c r="D895" s="6" t="str">
        <f t="shared" si="13"/>
        <v>-</v>
      </c>
    </row>
    <row r="896" spans="2:4">
      <c r="B896" s="18">
        <f>IFERROR(SUMIFS(Table1[Nutrient],Table1[Flow],B$5,Table1[Date],$A896),NA())</f>
        <v>0</v>
      </c>
      <c r="C896" s="18">
        <f>IFERROR(SUMIFS(Table1[Nutrient],Table1[Flow],C$5,Table1[Date],$A896),NA())</f>
        <v>0</v>
      </c>
      <c r="D896" s="6" t="str">
        <f t="shared" si="13"/>
        <v>-</v>
      </c>
    </row>
    <row r="897" spans="2:4">
      <c r="B897" s="18">
        <f>IFERROR(SUMIFS(Table1[Nutrient],Table1[Flow],B$5,Table1[Date],$A897),NA())</f>
        <v>0</v>
      </c>
      <c r="C897" s="18">
        <f>IFERROR(SUMIFS(Table1[Nutrient],Table1[Flow],C$5,Table1[Date],$A897),NA())</f>
        <v>0</v>
      </c>
      <c r="D897" s="6" t="str">
        <f t="shared" si="13"/>
        <v>-</v>
      </c>
    </row>
    <row r="898" spans="2:4">
      <c r="B898" s="18">
        <f>IFERROR(SUMIFS(Table1[Nutrient],Table1[Flow],B$5,Table1[Date],$A898),NA())</f>
        <v>0</v>
      </c>
      <c r="C898" s="18">
        <f>IFERROR(SUMIFS(Table1[Nutrient],Table1[Flow],C$5,Table1[Date],$A898),NA())</f>
        <v>0</v>
      </c>
      <c r="D898" s="6" t="str">
        <f t="shared" si="13"/>
        <v>-</v>
      </c>
    </row>
    <row r="899" spans="2:4">
      <c r="B899" s="18">
        <f>IFERROR(SUMIFS(Table1[Nutrient],Table1[Flow],B$5,Table1[Date],$A899),NA())</f>
        <v>0</v>
      </c>
      <c r="C899" s="18">
        <f>IFERROR(SUMIFS(Table1[Nutrient],Table1[Flow],C$5,Table1[Date],$A899),NA())</f>
        <v>0</v>
      </c>
      <c r="D899" s="6" t="str">
        <f t="shared" si="13"/>
        <v>-</v>
      </c>
    </row>
    <row r="900" spans="2:4">
      <c r="B900" s="18">
        <f>IFERROR(SUMIFS(Table1[Nutrient],Table1[Flow],B$5,Table1[Date],$A900),NA())</f>
        <v>0</v>
      </c>
      <c r="C900" s="18">
        <f>IFERROR(SUMIFS(Table1[Nutrient],Table1[Flow],C$5,Table1[Date],$A900),NA())</f>
        <v>0</v>
      </c>
      <c r="D900" s="6" t="str">
        <f t="shared" si="13"/>
        <v>-</v>
      </c>
    </row>
    <row r="901" spans="2:4">
      <c r="B901" s="18">
        <f>IFERROR(SUMIFS(Table1[Nutrient],Table1[Flow],B$5,Table1[Date],$A901),NA())</f>
        <v>0</v>
      </c>
      <c r="C901" s="18">
        <f>IFERROR(SUMIFS(Table1[Nutrient],Table1[Flow],C$5,Table1[Date],$A901),NA())</f>
        <v>0</v>
      </c>
      <c r="D901" s="6" t="str">
        <f t="shared" si="13"/>
        <v>-</v>
      </c>
    </row>
    <row r="902" spans="2:4">
      <c r="B902" s="18">
        <f>IFERROR(SUMIFS(Table1[Nutrient],Table1[Flow],B$5,Table1[Date],$A902),NA())</f>
        <v>0</v>
      </c>
      <c r="C902" s="18">
        <f>IFERROR(SUMIFS(Table1[Nutrient],Table1[Flow],C$5,Table1[Date],$A902),NA())</f>
        <v>0</v>
      </c>
      <c r="D902" s="6" t="str">
        <f t="shared" si="13"/>
        <v>-</v>
      </c>
    </row>
    <row r="903" spans="2:4">
      <c r="B903" s="18">
        <f>IFERROR(SUMIFS(Table1[Nutrient],Table1[Flow],B$5,Table1[Date],$A903),NA())</f>
        <v>0</v>
      </c>
      <c r="C903" s="18">
        <f>IFERROR(SUMIFS(Table1[Nutrient],Table1[Flow],C$5,Table1[Date],$A903),NA())</f>
        <v>0</v>
      </c>
      <c r="D903" s="6" t="str">
        <f t="shared" ref="D903:D966" si="14">IFERROR(IF($A903&gt;0,B903-C903,"-"),"-")</f>
        <v>-</v>
      </c>
    </row>
    <row r="904" spans="2:4">
      <c r="B904" s="18">
        <f>IFERROR(SUMIFS(Table1[Nutrient],Table1[Flow],B$5,Table1[Date],$A904),NA())</f>
        <v>0</v>
      </c>
      <c r="C904" s="18">
        <f>IFERROR(SUMIFS(Table1[Nutrient],Table1[Flow],C$5,Table1[Date],$A904),NA())</f>
        <v>0</v>
      </c>
      <c r="D904" s="6" t="str">
        <f t="shared" si="14"/>
        <v>-</v>
      </c>
    </row>
    <row r="905" spans="2:4">
      <c r="B905" s="18">
        <f>IFERROR(SUMIFS(Table1[Nutrient],Table1[Flow],B$5,Table1[Date],$A905),NA())</f>
        <v>0</v>
      </c>
      <c r="C905" s="18">
        <f>IFERROR(SUMIFS(Table1[Nutrient],Table1[Flow],C$5,Table1[Date],$A905),NA())</f>
        <v>0</v>
      </c>
      <c r="D905" s="6" t="str">
        <f t="shared" si="14"/>
        <v>-</v>
      </c>
    </row>
    <row r="906" spans="2:4">
      <c r="B906" s="18">
        <f>IFERROR(SUMIFS(Table1[Nutrient],Table1[Flow],B$5,Table1[Date],$A906),NA())</f>
        <v>0</v>
      </c>
      <c r="C906" s="18">
        <f>IFERROR(SUMIFS(Table1[Nutrient],Table1[Flow],C$5,Table1[Date],$A906),NA())</f>
        <v>0</v>
      </c>
      <c r="D906" s="6" t="str">
        <f t="shared" si="14"/>
        <v>-</v>
      </c>
    </row>
    <row r="907" spans="2:4">
      <c r="B907" s="18">
        <f>IFERROR(SUMIFS(Table1[Nutrient],Table1[Flow],B$5,Table1[Date],$A907),NA())</f>
        <v>0</v>
      </c>
      <c r="C907" s="18">
        <f>IFERROR(SUMIFS(Table1[Nutrient],Table1[Flow],C$5,Table1[Date],$A907),NA())</f>
        <v>0</v>
      </c>
      <c r="D907" s="6" t="str">
        <f t="shared" si="14"/>
        <v>-</v>
      </c>
    </row>
    <row r="908" spans="2:4">
      <c r="B908" s="18">
        <f>IFERROR(SUMIFS(Table1[Nutrient],Table1[Flow],B$5,Table1[Date],$A908),NA())</f>
        <v>0</v>
      </c>
      <c r="C908" s="18">
        <f>IFERROR(SUMIFS(Table1[Nutrient],Table1[Flow],C$5,Table1[Date],$A908),NA())</f>
        <v>0</v>
      </c>
      <c r="D908" s="6" t="str">
        <f t="shared" si="14"/>
        <v>-</v>
      </c>
    </row>
    <row r="909" spans="2:4">
      <c r="B909" s="18">
        <f>IFERROR(SUMIFS(Table1[Nutrient],Table1[Flow],B$5,Table1[Date],$A909),NA())</f>
        <v>0</v>
      </c>
      <c r="C909" s="18">
        <f>IFERROR(SUMIFS(Table1[Nutrient],Table1[Flow],C$5,Table1[Date],$A909),NA())</f>
        <v>0</v>
      </c>
      <c r="D909" s="6" t="str">
        <f t="shared" si="14"/>
        <v>-</v>
      </c>
    </row>
    <row r="910" spans="2:4">
      <c r="B910" s="18">
        <f>IFERROR(SUMIFS(Table1[Nutrient],Table1[Flow],B$5,Table1[Date],$A910),NA())</f>
        <v>0</v>
      </c>
      <c r="C910" s="18">
        <f>IFERROR(SUMIFS(Table1[Nutrient],Table1[Flow],C$5,Table1[Date],$A910),NA())</f>
        <v>0</v>
      </c>
      <c r="D910" s="6" t="str">
        <f t="shared" si="14"/>
        <v>-</v>
      </c>
    </row>
    <row r="911" spans="2:4">
      <c r="B911" s="18">
        <f>IFERROR(SUMIFS(Table1[Nutrient],Table1[Flow],B$5,Table1[Date],$A911),NA())</f>
        <v>0</v>
      </c>
      <c r="C911" s="18">
        <f>IFERROR(SUMIFS(Table1[Nutrient],Table1[Flow],C$5,Table1[Date],$A911),NA())</f>
        <v>0</v>
      </c>
      <c r="D911" s="6" t="str">
        <f t="shared" si="14"/>
        <v>-</v>
      </c>
    </row>
    <row r="912" spans="2:4">
      <c r="B912" s="18">
        <f>IFERROR(SUMIFS(Table1[Nutrient],Table1[Flow],B$5,Table1[Date],$A912),NA())</f>
        <v>0</v>
      </c>
      <c r="C912" s="18">
        <f>IFERROR(SUMIFS(Table1[Nutrient],Table1[Flow],C$5,Table1[Date],$A912),NA())</f>
        <v>0</v>
      </c>
      <c r="D912" s="6" t="str">
        <f t="shared" si="14"/>
        <v>-</v>
      </c>
    </row>
    <row r="913" spans="2:4">
      <c r="B913" s="18">
        <f>IFERROR(SUMIFS(Table1[Nutrient],Table1[Flow],B$5,Table1[Date],$A913),NA())</f>
        <v>0</v>
      </c>
      <c r="C913" s="18">
        <f>IFERROR(SUMIFS(Table1[Nutrient],Table1[Flow],C$5,Table1[Date],$A913),NA())</f>
        <v>0</v>
      </c>
      <c r="D913" s="6" t="str">
        <f t="shared" si="14"/>
        <v>-</v>
      </c>
    </row>
    <row r="914" spans="2:4">
      <c r="B914" s="18">
        <f>IFERROR(SUMIFS(Table1[Nutrient],Table1[Flow],B$5,Table1[Date],$A914),NA())</f>
        <v>0</v>
      </c>
      <c r="C914" s="18">
        <f>IFERROR(SUMIFS(Table1[Nutrient],Table1[Flow],C$5,Table1[Date],$A914),NA())</f>
        <v>0</v>
      </c>
      <c r="D914" s="6" t="str">
        <f t="shared" si="14"/>
        <v>-</v>
      </c>
    </row>
    <row r="915" spans="2:4">
      <c r="B915" s="18">
        <f>IFERROR(SUMIFS(Table1[Nutrient],Table1[Flow],B$5,Table1[Date],$A915),NA())</f>
        <v>0</v>
      </c>
      <c r="C915" s="18">
        <f>IFERROR(SUMIFS(Table1[Nutrient],Table1[Flow],C$5,Table1[Date],$A915),NA())</f>
        <v>0</v>
      </c>
      <c r="D915" s="6" t="str">
        <f t="shared" si="14"/>
        <v>-</v>
      </c>
    </row>
    <row r="916" spans="2:4">
      <c r="B916" s="18">
        <f>IFERROR(SUMIFS(Table1[Nutrient],Table1[Flow],B$5,Table1[Date],$A916),NA())</f>
        <v>0</v>
      </c>
      <c r="C916" s="18">
        <f>IFERROR(SUMIFS(Table1[Nutrient],Table1[Flow],C$5,Table1[Date],$A916),NA())</f>
        <v>0</v>
      </c>
      <c r="D916" s="6" t="str">
        <f t="shared" si="14"/>
        <v>-</v>
      </c>
    </row>
    <row r="917" spans="2:4">
      <c r="B917" s="18">
        <f>IFERROR(SUMIFS(Table1[Nutrient],Table1[Flow],B$5,Table1[Date],$A917),NA())</f>
        <v>0</v>
      </c>
      <c r="C917" s="18">
        <f>IFERROR(SUMIFS(Table1[Nutrient],Table1[Flow],C$5,Table1[Date],$A917),NA())</f>
        <v>0</v>
      </c>
      <c r="D917" s="6" t="str">
        <f t="shared" si="14"/>
        <v>-</v>
      </c>
    </row>
    <row r="918" spans="2:4">
      <c r="B918" s="18">
        <f>IFERROR(SUMIFS(Table1[Nutrient],Table1[Flow],B$5,Table1[Date],$A918),NA())</f>
        <v>0</v>
      </c>
      <c r="C918" s="18">
        <f>IFERROR(SUMIFS(Table1[Nutrient],Table1[Flow],C$5,Table1[Date],$A918),NA())</f>
        <v>0</v>
      </c>
      <c r="D918" s="6" t="str">
        <f t="shared" si="14"/>
        <v>-</v>
      </c>
    </row>
    <row r="919" spans="2:4">
      <c r="B919" s="18">
        <f>IFERROR(SUMIFS(Table1[Nutrient],Table1[Flow],B$5,Table1[Date],$A919),NA())</f>
        <v>0</v>
      </c>
      <c r="C919" s="18">
        <f>IFERROR(SUMIFS(Table1[Nutrient],Table1[Flow],C$5,Table1[Date],$A919),NA())</f>
        <v>0</v>
      </c>
      <c r="D919" s="6" t="str">
        <f t="shared" si="14"/>
        <v>-</v>
      </c>
    </row>
    <row r="920" spans="2:4">
      <c r="B920" s="18">
        <f>IFERROR(SUMIFS(Table1[Nutrient],Table1[Flow],B$5,Table1[Date],$A920),NA())</f>
        <v>0</v>
      </c>
      <c r="C920" s="18">
        <f>IFERROR(SUMIFS(Table1[Nutrient],Table1[Flow],C$5,Table1[Date],$A920),NA())</f>
        <v>0</v>
      </c>
      <c r="D920" s="6" t="str">
        <f t="shared" si="14"/>
        <v>-</v>
      </c>
    </row>
    <row r="921" spans="2:4">
      <c r="B921" s="18">
        <f>IFERROR(SUMIFS(Table1[Nutrient],Table1[Flow],B$5,Table1[Date],$A921),NA())</f>
        <v>0</v>
      </c>
      <c r="C921" s="18">
        <f>IFERROR(SUMIFS(Table1[Nutrient],Table1[Flow],C$5,Table1[Date],$A921),NA())</f>
        <v>0</v>
      </c>
      <c r="D921" s="6" t="str">
        <f t="shared" si="14"/>
        <v>-</v>
      </c>
    </row>
    <row r="922" spans="2:4">
      <c r="B922" s="18">
        <f>IFERROR(SUMIFS(Table1[Nutrient],Table1[Flow],B$5,Table1[Date],$A922),NA())</f>
        <v>0</v>
      </c>
      <c r="C922" s="18">
        <f>IFERROR(SUMIFS(Table1[Nutrient],Table1[Flow],C$5,Table1[Date],$A922),NA())</f>
        <v>0</v>
      </c>
      <c r="D922" s="6" t="str">
        <f t="shared" si="14"/>
        <v>-</v>
      </c>
    </row>
    <row r="923" spans="2:4">
      <c r="B923" s="18">
        <f>IFERROR(SUMIFS(Table1[Nutrient],Table1[Flow],B$5,Table1[Date],$A923),NA())</f>
        <v>0</v>
      </c>
      <c r="C923" s="18">
        <f>IFERROR(SUMIFS(Table1[Nutrient],Table1[Flow],C$5,Table1[Date],$A923),NA())</f>
        <v>0</v>
      </c>
      <c r="D923" s="6" t="str">
        <f t="shared" si="14"/>
        <v>-</v>
      </c>
    </row>
    <row r="924" spans="2:4">
      <c r="B924" s="18">
        <f>IFERROR(SUMIFS(Table1[Nutrient],Table1[Flow],B$5,Table1[Date],$A924),NA())</f>
        <v>0</v>
      </c>
      <c r="C924" s="18">
        <f>IFERROR(SUMIFS(Table1[Nutrient],Table1[Flow],C$5,Table1[Date],$A924),NA())</f>
        <v>0</v>
      </c>
      <c r="D924" s="6" t="str">
        <f t="shared" si="14"/>
        <v>-</v>
      </c>
    </row>
    <row r="925" spans="2:4">
      <c r="B925" s="18">
        <f>IFERROR(SUMIFS(Table1[Nutrient],Table1[Flow],B$5,Table1[Date],$A925),NA())</f>
        <v>0</v>
      </c>
      <c r="C925" s="18">
        <f>IFERROR(SUMIFS(Table1[Nutrient],Table1[Flow],C$5,Table1[Date],$A925),NA())</f>
        <v>0</v>
      </c>
      <c r="D925" s="6" t="str">
        <f t="shared" si="14"/>
        <v>-</v>
      </c>
    </row>
    <row r="926" spans="2:4">
      <c r="B926" s="18">
        <f>IFERROR(SUMIFS(Table1[Nutrient],Table1[Flow],B$5,Table1[Date],$A926),NA())</f>
        <v>0</v>
      </c>
      <c r="C926" s="18">
        <f>IFERROR(SUMIFS(Table1[Nutrient],Table1[Flow],C$5,Table1[Date],$A926),NA())</f>
        <v>0</v>
      </c>
      <c r="D926" s="6" t="str">
        <f t="shared" si="14"/>
        <v>-</v>
      </c>
    </row>
    <row r="927" spans="2:4">
      <c r="B927" s="18">
        <f>IFERROR(SUMIFS(Table1[Nutrient],Table1[Flow],B$5,Table1[Date],$A927),NA())</f>
        <v>0</v>
      </c>
      <c r="C927" s="18">
        <f>IFERROR(SUMIFS(Table1[Nutrient],Table1[Flow],C$5,Table1[Date],$A927),NA())</f>
        <v>0</v>
      </c>
      <c r="D927" s="6" t="str">
        <f t="shared" si="14"/>
        <v>-</v>
      </c>
    </row>
    <row r="928" spans="2:4">
      <c r="B928" s="18">
        <f>IFERROR(SUMIFS(Table1[Nutrient],Table1[Flow],B$5,Table1[Date],$A928),NA())</f>
        <v>0</v>
      </c>
      <c r="C928" s="18">
        <f>IFERROR(SUMIFS(Table1[Nutrient],Table1[Flow],C$5,Table1[Date],$A928),NA())</f>
        <v>0</v>
      </c>
      <c r="D928" s="6" t="str">
        <f t="shared" si="14"/>
        <v>-</v>
      </c>
    </row>
    <row r="929" spans="2:4">
      <c r="B929" s="18">
        <f>IFERROR(SUMIFS(Table1[Nutrient],Table1[Flow],B$5,Table1[Date],$A929),NA())</f>
        <v>0</v>
      </c>
      <c r="C929" s="18">
        <f>IFERROR(SUMIFS(Table1[Nutrient],Table1[Flow],C$5,Table1[Date],$A929),NA())</f>
        <v>0</v>
      </c>
      <c r="D929" s="6" t="str">
        <f t="shared" si="14"/>
        <v>-</v>
      </c>
    </row>
    <row r="930" spans="2:4">
      <c r="B930" s="18">
        <f>IFERROR(SUMIFS(Table1[Nutrient],Table1[Flow],B$5,Table1[Date],$A930),NA())</f>
        <v>0</v>
      </c>
      <c r="C930" s="18">
        <f>IFERROR(SUMIFS(Table1[Nutrient],Table1[Flow],C$5,Table1[Date],$A930),NA())</f>
        <v>0</v>
      </c>
      <c r="D930" s="6" t="str">
        <f t="shared" si="14"/>
        <v>-</v>
      </c>
    </row>
    <row r="931" spans="2:4">
      <c r="B931" s="18">
        <f>IFERROR(SUMIFS(Table1[Nutrient],Table1[Flow],B$5,Table1[Date],$A931),NA())</f>
        <v>0</v>
      </c>
      <c r="C931" s="18">
        <f>IFERROR(SUMIFS(Table1[Nutrient],Table1[Flow],C$5,Table1[Date],$A931),NA())</f>
        <v>0</v>
      </c>
      <c r="D931" s="6" t="str">
        <f t="shared" si="14"/>
        <v>-</v>
      </c>
    </row>
    <row r="932" spans="2:4">
      <c r="B932" s="18">
        <f>IFERROR(SUMIFS(Table1[Nutrient],Table1[Flow],B$5,Table1[Date],$A932),NA())</f>
        <v>0</v>
      </c>
      <c r="C932" s="18">
        <f>IFERROR(SUMIFS(Table1[Nutrient],Table1[Flow],C$5,Table1[Date],$A932),NA())</f>
        <v>0</v>
      </c>
      <c r="D932" s="6" t="str">
        <f t="shared" si="14"/>
        <v>-</v>
      </c>
    </row>
    <row r="933" spans="2:4">
      <c r="B933" s="18">
        <f>IFERROR(SUMIFS(Table1[Nutrient],Table1[Flow],B$5,Table1[Date],$A933),NA())</f>
        <v>0</v>
      </c>
      <c r="C933" s="18">
        <f>IFERROR(SUMIFS(Table1[Nutrient],Table1[Flow],C$5,Table1[Date],$A933),NA())</f>
        <v>0</v>
      </c>
      <c r="D933" s="6" t="str">
        <f t="shared" si="14"/>
        <v>-</v>
      </c>
    </row>
    <row r="934" spans="2:4">
      <c r="B934" s="18">
        <f>IFERROR(SUMIFS(Table1[Nutrient],Table1[Flow],B$5,Table1[Date],$A934),NA())</f>
        <v>0</v>
      </c>
      <c r="C934" s="18">
        <f>IFERROR(SUMIFS(Table1[Nutrient],Table1[Flow],C$5,Table1[Date],$A934),NA())</f>
        <v>0</v>
      </c>
      <c r="D934" s="6" t="str">
        <f t="shared" si="14"/>
        <v>-</v>
      </c>
    </row>
    <row r="935" spans="2:4">
      <c r="B935" s="18">
        <f>IFERROR(SUMIFS(Table1[Nutrient],Table1[Flow],B$5,Table1[Date],$A935),NA())</f>
        <v>0</v>
      </c>
      <c r="C935" s="18">
        <f>IFERROR(SUMIFS(Table1[Nutrient],Table1[Flow],C$5,Table1[Date],$A935),NA())</f>
        <v>0</v>
      </c>
      <c r="D935" s="6" t="str">
        <f t="shared" si="14"/>
        <v>-</v>
      </c>
    </row>
    <row r="936" spans="2:4">
      <c r="B936" s="18">
        <f>IFERROR(SUMIFS(Table1[Nutrient],Table1[Flow],B$5,Table1[Date],$A936),NA())</f>
        <v>0</v>
      </c>
      <c r="C936" s="18">
        <f>IFERROR(SUMIFS(Table1[Nutrient],Table1[Flow],C$5,Table1[Date],$A936),NA())</f>
        <v>0</v>
      </c>
      <c r="D936" s="6" t="str">
        <f t="shared" si="14"/>
        <v>-</v>
      </c>
    </row>
    <row r="937" spans="2:4">
      <c r="B937" s="18">
        <f>IFERROR(SUMIFS(Table1[Nutrient],Table1[Flow],B$5,Table1[Date],$A937),NA())</f>
        <v>0</v>
      </c>
      <c r="C937" s="18">
        <f>IFERROR(SUMIFS(Table1[Nutrient],Table1[Flow],C$5,Table1[Date],$A937),NA())</f>
        <v>0</v>
      </c>
      <c r="D937" s="6" t="str">
        <f t="shared" si="14"/>
        <v>-</v>
      </c>
    </row>
    <row r="938" spans="2:4">
      <c r="B938" s="18">
        <f>IFERROR(SUMIFS(Table1[Nutrient],Table1[Flow],B$5,Table1[Date],$A938),NA())</f>
        <v>0</v>
      </c>
      <c r="C938" s="18">
        <f>IFERROR(SUMIFS(Table1[Nutrient],Table1[Flow],C$5,Table1[Date],$A938),NA())</f>
        <v>0</v>
      </c>
      <c r="D938" s="6" t="str">
        <f t="shared" si="14"/>
        <v>-</v>
      </c>
    </row>
    <row r="939" spans="2:4">
      <c r="B939" s="18">
        <f>IFERROR(SUMIFS(Table1[Nutrient],Table1[Flow],B$5,Table1[Date],$A939),NA())</f>
        <v>0</v>
      </c>
      <c r="C939" s="18">
        <f>IFERROR(SUMIFS(Table1[Nutrient],Table1[Flow],C$5,Table1[Date],$A939),NA())</f>
        <v>0</v>
      </c>
      <c r="D939" s="6" t="str">
        <f t="shared" si="14"/>
        <v>-</v>
      </c>
    </row>
    <row r="940" spans="2:4">
      <c r="B940" s="18">
        <f>IFERROR(SUMIFS(Table1[Nutrient],Table1[Flow],B$5,Table1[Date],$A940),NA())</f>
        <v>0</v>
      </c>
      <c r="C940" s="18">
        <f>IFERROR(SUMIFS(Table1[Nutrient],Table1[Flow],C$5,Table1[Date],$A940),NA())</f>
        <v>0</v>
      </c>
      <c r="D940" s="6" t="str">
        <f t="shared" si="14"/>
        <v>-</v>
      </c>
    </row>
    <row r="941" spans="2:4">
      <c r="B941" s="18">
        <f>IFERROR(SUMIFS(Table1[Nutrient],Table1[Flow],B$5,Table1[Date],$A941),NA())</f>
        <v>0</v>
      </c>
      <c r="C941" s="18">
        <f>IFERROR(SUMIFS(Table1[Nutrient],Table1[Flow],C$5,Table1[Date],$A941),NA())</f>
        <v>0</v>
      </c>
      <c r="D941" s="6" t="str">
        <f t="shared" si="14"/>
        <v>-</v>
      </c>
    </row>
    <row r="942" spans="2:4">
      <c r="B942" s="18">
        <f>IFERROR(SUMIFS(Table1[Nutrient],Table1[Flow],B$5,Table1[Date],$A942),NA())</f>
        <v>0</v>
      </c>
      <c r="C942" s="18">
        <f>IFERROR(SUMIFS(Table1[Nutrient],Table1[Flow],C$5,Table1[Date],$A942),NA())</f>
        <v>0</v>
      </c>
      <c r="D942" s="6" t="str">
        <f t="shared" si="14"/>
        <v>-</v>
      </c>
    </row>
    <row r="943" spans="2:4">
      <c r="B943" s="18">
        <f>IFERROR(SUMIFS(Table1[Nutrient],Table1[Flow],B$5,Table1[Date],$A943),NA())</f>
        <v>0</v>
      </c>
      <c r="C943" s="18">
        <f>IFERROR(SUMIFS(Table1[Nutrient],Table1[Flow],C$5,Table1[Date],$A943),NA())</f>
        <v>0</v>
      </c>
      <c r="D943" s="6" t="str">
        <f t="shared" si="14"/>
        <v>-</v>
      </c>
    </row>
    <row r="944" spans="2:4">
      <c r="B944" s="18">
        <f>IFERROR(SUMIFS(Table1[Nutrient],Table1[Flow],B$5,Table1[Date],$A944),NA())</f>
        <v>0</v>
      </c>
      <c r="C944" s="18">
        <f>IFERROR(SUMIFS(Table1[Nutrient],Table1[Flow],C$5,Table1[Date],$A944),NA())</f>
        <v>0</v>
      </c>
      <c r="D944" s="6" t="str">
        <f t="shared" si="14"/>
        <v>-</v>
      </c>
    </row>
    <row r="945" spans="2:4">
      <c r="B945" s="18">
        <f>IFERROR(SUMIFS(Table1[Nutrient],Table1[Flow],B$5,Table1[Date],$A945),NA())</f>
        <v>0</v>
      </c>
      <c r="C945" s="18">
        <f>IFERROR(SUMIFS(Table1[Nutrient],Table1[Flow],C$5,Table1[Date],$A945),NA())</f>
        <v>0</v>
      </c>
      <c r="D945" s="6" t="str">
        <f t="shared" si="14"/>
        <v>-</v>
      </c>
    </row>
    <row r="946" spans="2:4">
      <c r="B946" s="18">
        <f>IFERROR(SUMIFS(Table1[Nutrient],Table1[Flow],B$5,Table1[Date],$A946),NA())</f>
        <v>0</v>
      </c>
      <c r="C946" s="18">
        <f>IFERROR(SUMIFS(Table1[Nutrient],Table1[Flow],C$5,Table1[Date],$A946),NA())</f>
        <v>0</v>
      </c>
      <c r="D946" s="6" t="str">
        <f t="shared" si="14"/>
        <v>-</v>
      </c>
    </row>
    <row r="947" spans="2:4">
      <c r="B947" s="18">
        <f>IFERROR(SUMIFS(Table1[Nutrient],Table1[Flow],B$5,Table1[Date],$A947),NA())</f>
        <v>0</v>
      </c>
      <c r="C947" s="18">
        <f>IFERROR(SUMIFS(Table1[Nutrient],Table1[Flow],C$5,Table1[Date],$A947),NA())</f>
        <v>0</v>
      </c>
      <c r="D947" s="6" t="str">
        <f t="shared" si="14"/>
        <v>-</v>
      </c>
    </row>
    <row r="948" spans="2:4">
      <c r="B948" s="18">
        <f>IFERROR(SUMIFS(Table1[Nutrient],Table1[Flow],B$5,Table1[Date],$A948),NA())</f>
        <v>0</v>
      </c>
      <c r="C948" s="18">
        <f>IFERROR(SUMIFS(Table1[Nutrient],Table1[Flow],C$5,Table1[Date],$A948),NA())</f>
        <v>0</v>
      </c>
      <c r="D948" s="6" t="str">
        <f t="shared" si="14"/>
        <v>-</v>
      </c>
    </row>
    <row r="949" spans="2:4">
      <c r="B949" s="18">
        <f>IFERROR(SUMIFS(Table1[Nutrient],Table1[Flow],B$5,Table1[Date],$A949),NA())</f>
        <v>0</v>
      </c>
      <c r="C949" s="18">
        <f>IFERROR(SUMIFS(Table1[Nutrient],Table1[Flow],C$5,Table1[Date],$A949),NA())</f>
        <v>0</v>
      </c>
      <c r="D949" s="6" t="str">
        <f t="shared" si="14"/>
        <v>-</v>
      </c>
    </row>
    <row r="950" spans="2:4">
      <c r="B950" s="18">
        <f>IFERROR(SUMIFS(Table1[Nutrient],Table1[Flow],B$5,Table1[Date],$A950),NA())</f>
        <v>0</v>
      </c>
      <c r="C950" s="18">
        <f>IFERROR(SUMIFS(Table1[Nutrient],Table1[Flow],C$5,Table1[Date],$A950),NA())</f>
        <v>0</v>
      </c>
      <c r="D950" s="6" t="str">
        <f t="shared" si="14"/>
        <v>-</v>
      </c>
    </row>
    <row r="951" spans="2:4">
      <c r="B951" s="18">
        <f>IFERROR(SUMIFS(Table1[Nutrient],Table1[Flow],B$5,Table1[Date],$A951),NA())</f>
        <v>0</v>
      </c>
      <c r="C951" s="18">
        <f>IFERROR(SUMIFS(Table1[Nutrient],Table1[Flow],C$5,Table1[Date],$A951),NA())</f>
        <v>0</v>
      </c>
      <c r="D951" s="6" t="str">
        <f t="shared" si="14"/>
        <v>-</v>
      </c>
    </row>
    <row r="952" spans="2:4">
      <c r="B952" s="18">
        <f>IFERROR(SUMIFS(Table1[Nutrient],Table1[Flow],B$5,Table1[Date],$A952),NA())</f>
        <v>0</v>
      </c>
      <c r="C952" s="18">
        <f>IFERROR(SUMIFS(Table1[Nutrient],Table1[Flow],C$5,Table1[Date],$A952),NA())</f>
        <v>0</v>
      </c>
      <c r="D952" s="6" t="str">
        <f t="shared" si="14"/>
        <v>-</v>
      </c>
    </row>
    <row r="953" spans="2:4">
      <c r="B953" s="18">
        <f>IFERROR(SUMIFS(Table1[Nutrient],Table1[Flow],B$5,Table1[Date],$A953),NA())</f>
        <v>0</v>
      </c>
      <c r="C953" s="18">
        <f>IFERROR(SUMIFS(Table1[Nutrient],Table1[Flow],C$5,Table1[Date],$A953),NA())</f>
        <v>0</v>
      </c>
      <c r="D953" s="6" t="str">
        <f t="shared" si="14"/>
        <v>-</v>
      </c>
    </row>
    <row r="954" spans="2:4">
      <c r="B954" s="18">
        <f>IFERROR(SUMIFS(Table1[Nutrient],Table1[Flow],B$5,Table1[Date],$A954),NA())</f>
        <v>0</v>
      </c>
      <c r="C954" s="18">
        <f>IFERROR(SUMIFS(Table1[Nutrient],Table1[Flow],C$5,Table1[Date],$A954),NA())</f>
        <v>0</v>
      </c>
      <c r="D954" s="6" t="str">
        <f t="shared" si="14"/>
        <v>-</v>
      </c>
    </row>
    <row r="955" spans="2:4">
      <c r="B955" s="18">
        <f>IFERROR(SUMIFS(Table1[Nutrient],Table1[Flow],B$5,Table1[Date],$A955),NA())</f>
        <v>0</v>
      </c>
      <c r="C955" s="18">
        <f>IFERROR(SUMIFS(Table1[Nutrient],Table1[Flow],C$5,Table1[Date],$A955),NA())</f>
        <v>0</v>
      </c>
      <c r="D955" s="6" t="str">
        <f t="shared" si="14"/>
        <v>-</v>
      </c>
    </row>
    <row r="956" spans="2:4">
      <c r="B956" s="18">
        <f>IFERROR(SUMIFS(Table1[Nutrient],Table1[Flow],B$5,Table1[Date],$A956),NA())</f>
        <v>0</v>
      </c>
      <c r="C956" s="18">
        <f>IFERROR(SUMIFS(Table1[Nutrient],Table1[Flow],C$5,Table1[Date],$A956),NA())</f>
        <v>0</v>
      </c>
      <c r="D956" s="6" t="str">
        <f t="shared" si="14"/>
        <v>-</v>
      </c>
    </row>
    <row r="957" spans="2:4">
      <c r="B957" s="18">
        <f>IFERROR(SUMIFS(Table1[Nutrient],Table1[Flow],B$5,Table1[Date],$A957),NA())</f>
        <v>0</v>
      </c>
      <c r="C957" s="18">
        <f>IFERROR(SUMIFS(Table1[Nutrient],Table1[Flow],C$5,Table1[Date],$A957),NA())</f>
        <v>0</v>
      </c>
      <c r="D957" s="6" t="str">
        <f t="shared" si="14"/>
        <v>-</v>
      </c>
    </row>
    <row r="958" spans="2:4">
      <c r="B958" s="18">
        <f>IFERROR(SUMIFS(Table1[Nutrient],Table1[Flow],B$5,Table1[Date],$A958),NA())</f>
        <v>0</v>
      </c>
      <c r="C958" s="18">
        <f>IFERROR(SUMIFS(Table1[Nutrient],Table1[Flow],C$5,Table1[Date],$A958),NA())</f>
        <v>0</v>
      </c>
      <c r="D958" s="6" t="str">
        <f t="shared" si="14"/>
        <v>-</v>
      </c>
    </row>
    <row r="959" spans="2:4">
      <c r="B959" s="18">
        <f>IFERROR(SUMIFS(Table1[Nutrient],Table1[Flow],B$5,Table1[Date],$A959),NA())</f>
        <v>0</v>
      </c>
      <c r="C959" s="18">
        <f>IFERROR(SUMIFS(Table1[Nutrient],Table1[Flow],C$5,Table1[Date],$A959),NA())</f>
        <v>0</v>
      </c>
      <c r="D959" s="6" t="str">
        <f t="shared" si="14"/>
        <v>-</v>
      </c>
    </row>
    <row r="960" spans="2:4">
      <c r="B960" s="18">
        <f>IFERROR(SUMIFS(Table1[Nutrient],Table1[Flow],B$5,Table1[Date],$A960),NA())</f>
        <v>0</v>
      </c>
      <c r="C960" s="18">
        <f>IFERROR(SUMIFS(Table1[Nutrient],Table1[Flow],C$5,Table1[Date],$A960),NA())</f>
        <v>0</v>
      </c>
      <c r="D960" s="6" t="str">
        <f t="shared" si="14"/>
        <v>-</v>
      </c>
    </row>
    <row r="961" spans="2:4">
      <c r="B961" s="18">
        <f>IFERROR(SUMIFS(Table1[Nutrient],Table1[Flow],B$5,Table1[Date],$A961),NA())</f>
        <v>0</v>
      </c>
      <c r="C961" s="18">
        <f>IFERROR(SUMIFS(Table1[Nutrient],Table1[Flow],C$5,Table1[Date],$A961),NA())</f>
        <v>0</v>
      </c>
      <c r="D961" s="6" t="str">
        <f t="shared" si="14"/>
        <v>-</v>
      </c>
    </row>
    <row r="962" spans="2:4">
      <c r="B962" s="18">
        <f>IFERROR(SUMIFS(Table1[Nutrient],Table1[Flow],B$5,Table1[Date],$A962),NA())</f>
        <v>0</v>
      </c>
      <c r="C962" s="18">
        <f>IFERROR(SUMIFS(Table1[Nutrient],Table1[Flow],C$5,Table1[Date],$A962),NA())</f>
        <v>0</v>
      </c>
      <c r="D962" s="6" t="str">
        <f t="shared" si="14"/>
        <v>-</v>
      </c>
    </row>
    <row r="963" spans="2:4">
      <c r="B963" s="18">
        <f>IFERROR(SUMIFS(Table1[Nutrient],Table1[Flow],B$5,Table1[Date],$A963),NA())</f>
        <v>0</v>
      </c>
      <c r="C963" s="18">
        <f>IFERROR(SUMIFS(Table1[Nutrient],Table1[Flow],C$5,Table1[Date],$A963),NA())</f>
        <v>0</v>
      </c>
      <c r="D963" s="6" t="str">
        <f t="shared" si="14"/>
        <v>-</v>
      </c>
    </row>
    <row r="964" spans="2:4">
      <c r="B964" s="18">
        <f>IFERROR(SUMIFS(Table1[Nutrient],Table1[Flow],B$5,Table1[Date],$A964),NA())</f>
        <v>0</v>
      </c>
      <c r="C964" s="18">
        <f>IFERROR(SUMIFS(Table1[Nutrient],Table1[Flow],C$5,Table1[Date],$A964),NA())</f>
        <v>0</v>
      </c>
      <c r="D964" s="6" t="str">
        <f t="shared" si="14"/>
        <v>-</v>
      </c>
    </row>
    <row r="965" spans="2:4">
      <c r="B965" s="18">
        <f>IFERROR(SUMIFS(Table1[Nutrient],Table1[Flow],B$5,Table1[Date],$A965),NA())</f>
        <v>0</v>
      </c>
      <c r="C965" s="18">
        <f>IFERROR(SUMIFS(Table1[Nutrient],Table1[Flow],C$5,Table1[Date],$A965),NA())</f>
        <v>0</v>
      </c>
      <c r="D965" s="6" t="str">
        <f t="shared" si="14"/>
        <v>-</v>
      </c>
    </row>
    <row r="966" spans="2:4">
      <c r="B966" s="18">
        <f>IFERROR(SUMIFS(Table1[Nutrient],Table1[Flow],B$5,Table1[Date],$A966),NA())</f>
        <v>0</v>
      </c>
      <c r="C966" s="18">
        <f>IFERROR(SUMIFS(Table1[Nutrient],Table1[Flow],C$5,Table1[Date],$A966),NA())</f>
        <v>0</v>
      </c>
      <c r="D966" s="6" t="str">
        <f t="shared" si="14"/>
        <v>-</v>
      </c>
    </row>
    <row r="967" spans="2:4">
      <c r="B967" s="18">
        <f>IFERROR(SUMIFS(Table1[Nutrient],Table1[Flow],B$5,Table1[Date],$A967),NA())</f>
        <v>0</v>
      </c>
      <c r="C967" s="18">
        <f>IFERROR(SUMIFS(Table1[Nutrient],Table1[Flow],C$5,Table1[Date],$A967),NA())</f>
        <v>0</v>
      </c>
      <c r="D967" s="6" t="str">
        <f t="shared" ref="D967:D1003" si="15">IFERROR(IF($A967&gt;0,B967-C967,"-"),"-")</f>
        <v>-</v>
      </c>
    </row>
    <row r="968" spans="2:4">
      <c r="B968" s="18">
        <f>IFERROR(SUMIFS(Table1[Nutrient],Table1[Flow],B$5,Table1[Date],$A968),NA())</f>
        <v>0</v>
      </c>
      <c r="C968" s="18">
        <f>IFERROR(SUMIFS(Table1[Nutrient],Table1[Flow],C$5,Table1[Date],$A968),NA())</f>
        <v>0</v>
      </c>
      <c r="D968" s="6" t="str">
        <f t="shared" si="15"/>
        <v>-</v>
      </c>
    </row>
    <row r="969" spans="2:4">
      <c r="B969" s="18">
        <f>IFERROR(SUMIFS(Table1[Nutrient],Table1[Flow],B$5,Table1[Date],$A969),NA())</f>
        <v>0</v>
      </c>
      <c r="C969" s="18">
        <f>IFERROR(SUMIFS(Table1[Nutrient],Table1[Flow],C$5,Table1[Date],$A969),NA())</f>
        <v>0</v>
      </c>
      <c r="D969" s="6" t="str">
        <f t="shared" si="15"/>
        <v>-</v>
      </c>
    </row>
    <row r="970" spans="2:4">
      <c r="B970" s="18">
        <f>IFERROR(SUMIFS(Table1[Nutrient],Table1[Flow],B$5,Table1[Date],$A970),NA())</f>
        <v>0</v>
      </c>
      <c r="C970" s="18">
        <f>IFERROR(SUMIFS(Table1[Nutrient],Table1[Flow],C$5,Table1[Date],$A970),NA())</f>
        <v>0</v>
      </c>
      <c r="D970" s="6" t="str">
        <f t="shared" si="15"/>
        <v>-</v>
      </c>
    </row>
    <row r="971" spans="2:4">
      <c r="B971" s="18">
        <f>IFERROR(SUMIFS(Table1[Nutrient],Table1[Flow],B$5,Table1[Date],$A971),NA())</f>
        <v>0</v>
      </c>
      <c r="C971" s="18">
        <f>IFERROR(SUMIFS(Table1[Nutrient],Table1[Flow],C$5,Table1[Date],$A971),NA())</f>
        <v>0</v>
      </c>
      <c r="D971" s="6" t="str">
        <f t="shared" si="15"/>
        <v>-</v>
      </c>
    </row>
    <row r="972" spans="2:4">
      <c r="B972" s="18">
        <f>IFERROR(SUMIFS(Table1[Nutrient],Table1[Flow],B$5,Table1[Date],$A972),NA())</f>
        <v>0</v>
      </c>
      <c r="C972" s="18">
        <f>IFERROR(SUMIFS(Table1[Nutrient],Table1[Flow],C$5,Table1[Date],$A972),NA())</f>
        <v>0</v>
      </c>
      <c r="D972" s="6" t="str">
        <f t="shared" si="15"/>
        <v>-</v>
      </c>
    </row>
    <row r="973" spans="2:4">
      <c r="B973" s="18">
        <f>IFERROR(SUMIFS(Table1[Nutrient],Table1[Flow],B$5,Table1[Date],$A973),NA())</f>
        <v>0</v>
      </c>
      <c r="C973" s="18">
        <f>IFERROR(SUMIFS(Table1[Nutrient],Table1[Flow],C$5,Table1[Date],$A973),NA())</f>
        <v>0</v>
      </c>
      <c r="D973" s="6" t="str">
        <f t="shared" si="15"/>
        <v>-</v>
      </c>
    </row>
    <row r="974" spans="2:4">
      <c r="B974" s="18">
        <f>IFERROR(SUMIFS(Table1[Nutrient],Table1[Flow],B$5,Table1[Date],$A974),NA())</f>
        <v>0</v>
      </c>
      <c r="C974" s="18">
        <f>IFERROR(SUMIFS(Table1[Nutrient],Table1[Flow],C$5,Table1[Date],$A974),NA())</f>
        <v>0</v>
      </c>
      <c r="D974" s="6" t="str">
        <f t="shared" si="15"/>
        <v>-</v>
      </c>
    </row>
    <row r="975" spans="2:4">
      <c r="B975" s="18">
        <f>IFERROR(SUMIFS(Table1[Nutrient],Table1[Flow],B$5,Table1[Date],$A975),NA())</f>
        <v>0</v>
      </c>
      <c r="C975" s="18">
        <f>IFERROR(SUMIFS(Table1[Nutrient],Table1[Flow],C$5,Table1[Date],$A975),NA())</f>
        <v>0</v>
      </c>
      <c r="D975" s="6" t="str">
        <f t="shared" si="15"/>
        <v>-</v>
      </c>
    </row>
    <row r="976" spans="2:4">
      <c r="B976" s="18">
        <f>IFERROR(SUMIFS(Table1[Nutrient],Table1[Flow],B$5,Table1[Date],$A976),NA())</f>
        <v>0</v>
      </c>
      <c r="C976" s="18">
        <f>IFERROR(SUMIFS(Table1[Nutrient],Table1[Flow],C$5,Table1[Date],$A976),NA())</f>
        <v>0</v>
      </c>
      <c r="D976" s="6" t="str">
        <f t="shared" si="15"/>
        <v>-</v>
      </c>
    </row>
    <row r="977" spans="2:4">
      <c r="B977" s="18">
        <f>IFERROR(SUMIFS(Table1[Nutrient],Table1[Flow],B$5,Table1[Date],$A977),NA())</f>
        <v>0</v>
      </c>
      <c r="C977" s="18">
        <f>IFERROR(SUMIFS(Table1[Nutrient],Table1[Flow],C$5,Table1[Date],$A977),NA())</f>
        <v>0</v>
      </c>
      <c r="D977" s="6" t="str">
        <f t="shared" si="15"/>
        <v>-</v>
      </c>
    </row>
    <row r="978" spans="2:4">
      <c r="B978" s="18">
        <f>IFERROR(SUMIFS(Table1[Nutrient],Table1[Flow],B$5,Table1[Date],$A978),NA())</f>
        <v>0</v>
      </c>
      <c r="C978" s="18">
        <f>IFERROR(SUMIFS(Table1[Nutrient],Table1[Flow],C$5,Table1[Date],$A978),NA())</f>
        <v>0</v>
      </c>
      <c r="D978" s="6" t="str">
        <f t="shared" si="15"/>
        <v>-</v>
      </c>
    </row>
    <row r="979" spans="2:4">
      <c r="B979" s="18">
        <f>IFERROR(SUMIFS(Table1[Nutrient],Table1[Flow],B$5,Table1[Date],$A979),NA())</f>
        <v>0</v>
      </c>
      <c r="C979" s="18">
        <f>IFERROR(SUMIFS(Table1[Nutrient],Table1[Flow],C$5,Table1[Date],$A979),NA())</f>
        <v>0</v>
      </c>
      <c r="D979" s="6" t="str">
        <f t="shared" si="15"/>
        <v>-</v>
      </c>
    </row>
    <row r="980" spans="2:4">
      <c r="B980" s="18">
        <f>IFERROR(SUMIFS(Table1[Nutrient],Table1[Flow],B$5,Table1[Date],$A980),NA())</f>
        <v>0</v>
      </c>
      <c r="C980" s="18">
        <f>IFERROR(SUMIFS(Table1[Nutrient],Table1[Flow],C$5,Table1[Date],$A980),NA())</f>
        <v>0</v>
      </c>
      <c r="D980" s="6" t="str">
        <f t="shared" si="15"/>
        <v>-</v>
      </c>
    </row>
    <row r="981" spans="2:4">
      <c r="B981" s="18">
        <f>IFERROR(SUMIFS(Table1[Nutrient],Table1[Flow],B$5,Table1[Date],$A981),NA())</f>
        <v>0</v>
      </c>
      <c r="C981" s="18">
        <f>IFERROR(SUMIFS(Table1[Nutrient],Table1[Flow],C$5,Table1[Date],$A981),NA())</f>
        <v>0</v>
      </c>
      <c r="D981" s="6" t="str">
        <f t="shared" si="15"/>
        <v>-</v>
      </c>
    </row>
    <row r="982" spans="2:4">
      <c r="B982" s="18">
        <f>IFERROR(SUMIFS(Table1[Nutrient],Table1[Flow],B$5,Table1[Date],$A982),NA())</f>
        <v>0</v>
      </c>
      <c r="C982" s="18">
        <f>IFERROR(SUMIFS(Table1[Nutrient],Table1[Flow],C$5,Table1[Date],$A982),NA())</f>
        <v>0</v>
      </c>
      <c r="D982" s="6" t="str">
        <f t="shared" si="15"/>
        <v>-</v>
      </c>
    </row>
    <row r="983" spans="2:4">
      <c r="B983" s="18">
        <f>IFERROR(SUMIFS(Table1[Nutrient],Table1[Flow],B$5,Table1[Date],$A983),NA())</f>
        <v>0</v>
      </c>
      <c r="C983" s="18">
        <f>IFERROR(SUMIFS(Table1[Nutrient],Table1[Flow],C$5,Table1[Date],$A983),NA())</f>
        <v>0</v>
      </c>
      <c r="D983" s="6" t="str">
        <f t="shared" si="15"/>
        <v>-</v>
      </c>
    </row>
    <row r="984" spans="2:4">
      <c r="B984" s="18">
        <f>IFERROR(SUMIFS(Table1[Nutrient],Table1[Flow],B$5,Table1[Date],$A984),NA())</f>
        <v>0</v>
      </c>
      <c r="C984" s="18">
        <f>IFERROR(SUMIFS(Table1[Nutrient],Table1[Flow],C$5,Table1[Date],$A984),NA())</f>
        <v>0</v>
      </c>
      <c r="D984" s="6" t="str">
        <f t="shared" si="15"/>
        <v>-</v>
      </c>
    </row>
    <row r="985" spans="2:4">
      <c r="B985" s="18">
        <f>IFERROR(SUMIFS(Table1[Nutrient],Table1[Flow],B$5,Table1[Date],$A985),NA())</f>
        <v>0</v>
      </c>
      <c r="C985" s="18">
        <f>IFERROR(SUMIFS(Table1[Nutrient],Table1[Flow],C$5,Table1[Date],$A985),NA())</f>
        <v>0</v>
      </c>
      <c r="D985" s="6" t="str">
        <f t="shared" si="15"/>
        <v>-</v>
      </c>
    </row>
    <row r="986" spans="2:4">
      <c r="B986" s="18">
        <f>IFERROR(SUMIFS(Table1[Nutrient],Table1[Flow],B$5,Table1[Date],$A986),NA())</f>
        <v>0</v>
      </c>
      <c r="C986" s="18">
        <f>IFERROR(SUMIFS(Table1[Nutrient],Table1[Flow],C$5,Table1[Date],$A986),NA())</f>
        <v>0</v>
      </c>
      <c r="D986" s="6" t="str">
        <f t="shared" si="15"/>
        <v>-</v>
      </c>
    </row>
    <row r="987" spans="2:4">
      <c r="B987" s="18">
        <f>IFERROR(SUMIFS(Table1[Nutrient],Table1[Flow],B$5,Table1[Date],$A987),NA())</f>
        <v>0</v>
      </c>
      <c r="C987" s="18">
        <f>IFERROR(SUMIFS(Table1[Nutrient],Table1[Flow],C$5,Table1[Date],$A987),NA())</f>
        <v>0</v>
      </c>
      <c r="D987" s="6" t="str">
        <f t="shared" si="15"/>
        <v>-</v>
      </c>
    </row>
    <row r="988" spans="2:4">
      <c r="B988" s="18">
        <f>IFERROR(SUMIFS(Table1[Nutrient],Table1[Flow],B$5,Table1[Date],$A988),NA())</f>
        <v>0</v>
      </c>
      <c r="C988" s="18">
        <f>IFERROR(SUMIFS(Table1[Nutrient],Table1[Flow],C$5,Table1[Date],$A988),NA())</f>
        <v>0</v>
      </c>
      <c r="D988" s="6" t="str">
        <f t="shared" si="15"/>
        <v>-</v>
      </c>
    </row>
    <row r="989" spans="2:4">
      <c r="B989" s="18">
        <f>IFERROR(SUMIFS(Table1[Nutrient],Table1[Flow],B$5,Table1[Date],$A989),NA())</f>
        <v>0</v>
      </c>
      <c r="C989" s="18">
        <f>IFERROR(SUMIFS(Table1[Nutrient],Table1[Flow],C$5,Table1[Date],$A989),NA())</f>
        <v>0</v>
      </c>
      <c r="D989" s="6" t="str">
        <f t="shared" si="15"/>
        <v>-</v>
      </c>
    </row>
    <row r="990" spans="2:4">
      <c r="B990" s="18">
        <f>IFERROR(SUMIFS(Table1[Nutrient],Table1[Flow],B$5,Table1[Date],$A990),NA())</f>
        <v>0</v>
      </c>
      <c r="C990" s="18">
        <f>IFERROR(SUMIFS(Table1[Nutrient],Table1[Flow],C$5,Table1[Date],$A990),NA())</f>
        <v>0</v>
      </c>
      <c r="D990" s="6" t="str">
        <f t="shared" si="15"/>
        <v>-</v>
      </c>
    </row>
    <row r="991" spans="2:4">
      <c r="B991" s="18">
        <f>IFERROR(SUMIFS(Table1[Nutrient],Table1[Flow],B$5,Table1[Date],$A991),NA())</f>
        <v>0</v>
      </c>
      <c r="C991" s="18">
        <f>IFERROR(SUMIFS(Table1[Nutrient],Table1[Flow],C$5,Table1[Date],$A991),NA())</f>
        <v>0</v>
      </c>
      <c r="D991" s="6" t="str">
        <f t="shared" si="15"/>
        <v>-</v>
      </c>
    </row>
    <row r="992" spans="2:4">
      <c r="B992" s="18">
        <f>IFERROR(SUMIFS(Table1[Nutrient],Table1[Flow],B$5,Table1[Date],$A992),NA())</f>
        <v>0</v>
      </c>
      <c r="C992" s="18">
        <f>IFERROR(SUMIFS(Table1[Nutrient],Table1[Flow],C$5,Table1[Date],$A992),NA())</f>
        <v>0</v>
      </c>
      <c r="D992" s="6" t="str">
        <f t="shared" si="15"/>
        <v>-</v>
      </c>
    </row>
    <row r="993" spans="2:4">
      <c r="B993" s="18">
        <f>IFERROR(SUMIFS(Table1[Nutrient],Table1[Flow],B$5,Table1[Date],$A993),NA())</f>
        <v>0</v>
      </c>
      <c r="C993" s="18">
        <f>IFERROR(SUMIFS(Table1[Nutrient],Table1[Flow],C$5,Table1[Date],$A993),NA())</f>
        <v>0</v>
      </c>
      <c r="D993" s="6" t="str">
        <f t="shared" si="15"/>
        <v>-</v>
      </c>
    </row>
    <row r="994" spans="2:4">
      <c r="B994" s="18">
        <f>IFERROR(SUMIFS(Table1[Nutrient],Table1[Flow],B$5,Table1[Date],$A994),NA())</f>
        <v>0</v>
      </c>
      <c r="C994" s="18">
        <f>IFERROR(SUMIFS(Table1[Nutrient],Table1[Flow],C$5,Table1[Date],$A994),NA())</f>
        <v>0</v>
      </c>
      <c r="D994" s="6" t="str">
        <f t="shared" si="15"/>
        <v>-</v>
      </c>
    </row>
    <row r="995" spans="2:4">
      <c r="B995" s="18">
        <f>IFERROR(SUMIFS(Table1[Nutrient],Table1[Flow],B$5,Table1[Date],$A995),NA())</f>
        <v>0</v>
      </c>
      <c r="C995" s="18">
        <f>IFERROR(SUMIFS(Table1[Nutrient],Table1[Flow],C$5,Table1[Date],$A995),NA())</f>
        <v>0</v>
      </c>
      <c r="D995" s="6" t="str">
        <f t="shared" si="15"/>
        <v>-</v>
      </c>
    </row>
    <row r="996" spans="2:4">
      <c r="B996" s="18">
        <f>IFERROR(SUMIFS(Table1[Nutrient],Table1[Flow],B$5,Table1[Date],$A996),NA())</f>
        <v>0</v>
      </c>
      <c r="C996" s="18">
        <f>IFERROR(SUMIFS(Table1[Nutrient],Table1[Flow],C$5,Table1[Date],$A996),NA())</f>
        <v>0</v>
      </c>
      <c r="D996" s="6" t="str">
        <f t="shared" si="15"/>
        <v>-</v>
      </c>
    </row>
    <row r="997" spans="2:4">
      <c r="B997" s="18">
        <f>IFERROR(SUMIFS(Table1[Nutrient],Table1[Flow],B$5,Table1[Date],$A997),NA())</f>
        <v>0</v>
      </c>
      <c r="C997" s="18">
        <f>IFERROR(SUMIFS(Table1[Nutrient],Table1[Flow],C$5,Table1[Date],$A997),NA())</f>
        <v>0</v>
      </c>
      <c r="D997" s="6" t="str">
        <f t="shared" si="15"/>
        <v>-</v>
      </c>
    </row>
    <row r="998" spans="2:4">
      <c r="B998" s="18">
        <f>IFERROR(SUMIFS(Table1[Nutrient],Table1[Flow],B$5,Table1[Date],$A998),NA())</f>
        <v>0</v>
      </c>
      <c r="C998" s="18">
        <f>IFERROR(SUMIFS(Table1[Nutrient],Table1[Flow],C$5,Table1[Date],$A998),NA())</f>
        <v>0</v>
      </c>
      <c r="D998" s="6" t="str">
        <f t="shared" si="15"/>
        <v>-</v>
      </c>
    </row>
    <row r="999" spans="2:4">
      <c r="B999" s="18">
        <f>IFERROR(SUMIFS(Table1[Nutrient],Table1[Flow],B$5,Table1[Date],$A999),NA())</f>
        <v>0</v>
      </c>
      <c r="C999" s="18">
        <f>IFERROR(SUMIFS(Table1[Nutrient],Table1[Flow],C$5,Table1[Date],$A999),NA())</f>
        <v>0</v>
      </c>
      <c r="D999" s="6" t="str">
        <f t="shared" si="15"/>
        <v>-</v>
      </c>
    </row>
    <row r="1000" spans="2:4">
      <c r="B1000" s="18">
        <f>IFERROR(SUMIFS(Table1[Nutrient],Table1[Flow],B$5,Table1[Date],$A1000),NA())</f>
        <v>0</v>
      </c>
      <c r="C1000" s="18">
        <f>IFERROR(SUMIFS(Table1[Nutrient],Table1[Flow],C$5,Table1[Date],$A1000),NA())</f>
        <v>0</v>
      </c>
      <c r="D1000" s="6" t="str">
        <f t="shared" si="15"/>
        <v>-</v>
      </c>
    </row>
    <row r="1001" spans="2:4">
      <c r="B1001" s="18">
        <f>IFERROR(SUMIFS(Table1[Nutrient],Table1[Flow],B$5,Table1[Date],$A1001),NA())</f>
        <v>0</v>
      </c>
      <c r="C1001" s="18">
        <f>IFERROR(SUMIFS(Table1[Nutrient],Table1[Flow],C$5,Table1[Date],$A1001),NA())</f>
        <v>0</v>
      </c>
      <c r="D1001" s="6" t="str">
        <f t="shared" si="15"/>
        <v>-</v>
      </c>
    </row>
    <row r="1002" spans="2:4">
      <c r="B1002" s="18">
        <f>IFERROR(SUMIFS(Table1[Nutrient],Table1[Flow],B$5,Table1[Date],$A1002),NA())</f>
        <v>0</v>
      </c>
      <c r="C1002" s="18">
        <f>IFERROR(SUMIFS(Table1[Nutrient],Table1[Flow],C$5,Table1[Date],$A1002),NA())</f>
        <v>0</v>
      </c>
      <c r="D1002" s="6" t="str">
        <f t="shared" si="15"/>
        <v>-</v>
      </c>
    </row>
    <row r="1003" spans="2:4">
      <c r="B1003" s="18">
        <f>IFERROR(SUMIFS(Table1[Nutrient],Table1[Flow],B$5,Table1[Date],$A1003),NA())</f>
        <v>0</v>
      </c>
      <c r="C1003" s="18">
        <f>IFERROR(SUMIFS(Table1[Nutrient],Table1[Flow],C$5,Table1[Date],$A1003),NA())</f>
        <v>0</v>
      </c>
      <c r="D1003" s="6" t="str">
        <f t="shared" si="15"/>
        <v>-</v>
      </c>
    </row>
  </sheetData>
  <pageMargins left="0.7" right="0.7" top="0.75" bottom="0.75" header="0.3" footer="0.3"/>
  <pageSetup orientation="portrait" verticalDpi="0" r:id="rId1"/>
  <customProperties>
    <customPr name="GUID" r:id="rId2"/>
  </customProperties>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69009B-73B2-46A7-8A22-793CBBECEB5B}">
  <dimension ref="A1:N10084"/>
  <sheetViews>
    <sheetView topLeftCell="A10071" workbookViewId="0">
      <selection activeCell="N10094" sqref="N10094"/>
    </sheetView>
  </sheetViews>
  <sheetFormatPr defaultRowHeight="14.5"/>
  <cols>
    <col min="1" max="1" width="9.1796875" customWidth="1"/>
    <col min="3" max="3" width="9.1796875" bestFit="1" customWidth="1"/>
    <col min="4" max="4" width="11.1796875" style="3" bestFit="1" customWidth="1"/>
    <col min="5" max="5" width="10.26953125" bestFit="1" customWidth="1"/>
    <col min="6" max="6" width="9.1796875" customWidth="1"/>
    <col min="7" max="7" width="9.81640625" customWidth="1"/>
    <col min="9" max="9" width="9.81640625" customWidth="1"/>
  </cols>
  <sheetData>
    <row r="1" spans="1:14">
      <c r="D1"/>
    </row>
    <row r="2" spans="1:14">
      <c r="D2"/>
    </row>
    <row r="3" spans="1:14">
      <c r="D3"/>
    </row>
    <row r="4" spans="1:14">
      <c r="D4"/>
    </row>
    <row r="5" spans="1:14">
      <c r="A5" s="2" t="s">
        <v>35</v>
      </c>
      <c r="B5" s="2" t="s">
        <v>36</v>
      </c>
      <c r="C5" s="2" t="s">
        <v>64</v>
      </c>
      <c r="D5" s="2" t="s">
        <v>68</v>
      </c>
      <c r="E5" s="2" t="s">
        <v>69</v>
      </c>
      <c r="F5" s="2" t="s">
        <v>70</v>
      </c>
      <c r="G5" s="2" t="s">
        <v>71</v>
      </c>
      <c r="H5" s="2" t="s">
        <v>42</v>
      </c>
      <c r="I5" s="2" t="s">
        <v>72</v>
      </c>
      <c r="J5" s="2" t="s">
        <v>37</v>
      </c>
    </row>
    <row r="6" spans="1:14">
      <c r="A6" t="s">
        <v>185</v>
      </c>
      <c r="B6" t="s">
        <v>33</v>
      </c>
      <c r="C6" s="60">
        <v>40179</v>
      </c>
      <c r="D6" s="3">
        <f>Table1[[#This Row],[End Year]]-1</f>
        <v>2009</v>
      </c>
      <c r="E6" s="3">
        <f t="shared" ref="E6:E69" si="0">IF(AND(MONTH(C6)&gt;=7,MONTH(C6)&lt;=12),YEAR(C6)+1,YEAR(C6))</f>
        <v>2010</v>
      </c>
      <c r="F6" s="1" t="str">
        <f t="shared" ref="F6:F69" si="1">D6&amp;"/"&amp;E6</f>
        <v>2009/2010</v>
      </c>
      <c r="G6">
        <v>20</v>
      </c>
      <c r="H6" t="s">
        <v>75</v>
      </c>
      <c r="I6">
        <f>IFERROR(INDEX(Lookup_Misc!$A$1:$C$7,MATCH(Table1[[#This Row],[Product]],Lookup_Misc!$B$1:$B$7,0),3)*Table1[[#This Row],[Tonnage]],NA())</f>
        <v>9.2000000000000011</v>
      </c>
      <c r="J6">
        <f t="shared" ref="J6:J69" si="2">MONTH(C6)</f>
        <v>1</v>
      </c>
      <c r="N6" s="1"/>
    </row>
    <row r="7" spans="1:14">
      <c r="A7" t="s">
        <v>185</v>
      </c>
      <c r="B7" t="s">
        <v>33</v>
      </c>
      <c r="C7" s="60">
        <v>40179</v>
      </c>
      <c r="D7" s="3">
        <f>Table1[[#This Row],[End Year]]-1</f>
        <v>2009</v>
      </c>
      <c r="E7" s="3">
        <f t="shared" si="0"/>
        <v>2010</v>
      </c>
      <c r="F7" s="1" t="str">
        <f t="shared" si="1"/>
        <v>2009/2010</v>
      </c>
      <c r="G7">
        <v>180</v>
      </c>
      <c r="H7" t="s">
        <v>119</v>
      </c>
      <c r="I7">
        <f>IFERROR(INDEX(Lookup_Misc!$A$1:$C$7,MATCH(Table1[[#This Row],[Product]],Lookup_Misc!$B$1:$B$7,0),3)*Table1[[#This Row],[Tonnage]],NA())</f>
        <v>82.8</v>
      </c>
      <c r="J7">
        <f t="shared" si="2"/>
        <v>1</v>
      </c>
    </row>
    <row r="8" spans="1:14">
      <c r="A8" t="s">
        <v>185</v>
      </c>
      <c r="B8" t="s">
        <v>33</v>
      </c>
      <c r="C8" s="60">
        <v>40179</v>
      </c>
      <c r="D8" s="3">
        <f>Table1[[#This Row],[End Year]]-1</f>
        <v>2009</v>
      </c>
      <c r="E8" s="3">
        <f t="shared" si="0"/>
        <v>2010</v>
      </c>
      <c r="F8" s="1" t="str">
        <f t="shared" si="1"/>
        <v>2009/2010</v>
      </c>
      <c r="G8">
        <v>495</v>
      </c>
      <c r="H8" t="s">
        <v>79</v>
      </c>
      <c r="I8">
        <f>IFERROR(INDEX(Lookup_Misc!$A$1:$C$7,MATCH(Table1[[#This Row],[Product]],Lookup_Misc!$B$1:$B$7,0),3)*Table1[[#This Row],[Tonnage]],NA())</f>
        <v>227.70000000000002</v>
      </c>
      <c r="J8">
        <f t="shared" si="2"/>
        <v>1</v>
      </c>
    </row>
    <row r="9" spans="1:14">
      <c r="A9" t="s">
        <v>185</v>
      </c>
      <c r="B9" t="s">
        <v>33</v>
      </c>
      <c r="C9" s="60">
        <v>40179</v>
      </c>
      <c r="D9" s="3">
        <f>Table1[[#This Row],[End Year]]-1</f>
        <v>2009</v>
      </c>
      <c r="E9" s="3">
        <f t="shared" si="0"/>
        <v>2010</v>
      </c>
      <c r="F9" s="1" t="str">
        <f t="shared" si="1"/>
        <v>2009/2010</v>
      </c>
      <c r="G9">
        <v>210</v>
      </c>
      <c r="H9" t="s">
        <v>86</v>
      </c>
      <c r="I9">
        <f>IFERROR(INDEX(Lookup_Misc!$A$1:$C$7,MATCH(Table1[[#This Row],[Product]],Lookup_Misc!$B$1:$B$7,0),3)*Table1[[#This Row],[Tonnage]],NA())</f>
        <v>96.600000000000009</v>
      </c>
      <c r="J9">
        <f t="shared" si="2"/>
        <v>1</v>
      </c>
    </row>
    <row r="10" spans="1:14">
      <c r="A10" t="s">
        <v>185</v>
      </c>
      <c r="B10" t="s">
        <v>33</v>
      </c>
      <c r="C10" s="60">
        <v>40179</v>
      </c>
      <c r="D10" s="3">
        <f>Table1[[#This Row],[End Year]]-1</f>
        <v>2009</v>
      </c>
      <c r="E10" s="3">
        <f t="shared" si="0"/>
        <v>2010</v>
      </c>
      <c r="F10" s="1" t="str">
        <f t="shared" si="1"/>
        <v>2009/2010</v>
      </c>
      <c r="G10">
        <v>4</v>
      </c>
      <c r="H10" t="s">
        <v>100</v>
      </c>
      <c r="I10">
        <f>IFERROR(INDEX(Lookup_Misc!$A$1:$C$7,MATCH(Table1[[#This Row],[Product]],Lookup_Misc!$B$1:$B$7,0),3)*Table1[[#This Row],[Tonnage]],NA())</f>
        <v>1.84</v>
      </c>
      <c r="J10">
        <f t="shared" si="2"/>
        <v>1</v>
      </c>
    </row>
    <row r="11" spans="1:14">
      <c r="A11" t="s">
        <v>185</v>
      </c>
      <c r="B11" t="s">
        <v>33</v>
      </c>
      <c r="C11" s="60">
        <v>40210</v>
      </c>
      <c r="D11" s="3">
        <f>Table1[[#This Row],[End Year]]-1</f>
        <v>2009</v>
      </c>
      <c r="E11" s="3">
        <f t="shared" si="0"/>
        <v>2010</v>
      </c>
      <c r="F11" s="1" t="str">
        <f t="shared" si="1"/>
        <v>2009/2010</v>
      </c>
      <c r="G11">
        <v>76</v>
      </c>
      <c r="H11" t="s">
        <v>119</v>
      </c>
      <c r="I11">
        <f>IFERROR(INDEX(Lookup_Misc!$A$1:$C$7,MATCH(Table1[[#This Row],[Product]],Lookup_Misc!$B$1:$B$7,0),3)*Table1[[#This Row],[Tonnage]],NA())</f>
        <v>34.96</v>
      </c>
      <c r="J11">
        <f t="shared" si="2"/>
        <v>2</v>
      </c>
    </row>
    <row r="12" spans="1:14">
      <c r="A12" t="s">
        <v>185</v>
      </c>
      <c r="B12" t="s">
        <v>33</v>
      </c>
      <c r="C12" s="60">
        <v>40210</v>
      </c>
      <c r="D12" s="3">
        <f>Table1[[#This Row],[End Year]]-1</f>
        <v>2009</v>
      </c>
      <c r="E12" s="3">
        <f t="shared" si="0"/>
        <v>2010</v>
      </c>
      <c r="F12" s="1" t="str">
        <f t="shared" si="1"/>
        <v>2009/2010</v>
      </c>
      <c r="G12">
        <v>175</v>
      </c>
      <c r="H12" t="s">
        <v>79</v>
      </c>
      <c r="I12">
        <f>IFERROR(INDEX(Lookup_Misc!$A$1:$C$7,MATCH(Table1[[#This Row],[Product]],Lookup_Misc!$B$1:$B$7,0),3)*Table1[[#This Row],[Tonnage]],NA())</f>
        <v>80.5</v>
      </c>
      <c r="J12">
        <f t="shared" si="2"/>
        <v>2</v>
      </c>
    </row>
    <row r="13" spans="1:14">
      <c r="A13" t="s">
        <v>185</v>
      </c>
      <c r="B13" t="s">
        <v>33</v>
      </c>
      <c r="C13" s="60">
        <v>40210</v>
      </c>
      <c r="D13" s="3">
        <f>Table1[[#This Row],[End Year]]-1</f>
        <v>2009</v>
      </c>
      <c r="E13" s="3">
        <f t="shared" si="0"/>
        <v>2010</v>
      </c>
      <c r="F13" s="1" t="str">
        <f t="shared" si="1"/>
        <v>2009/2010</v>
      </c>
      <c r="G13">
        <v>100</v>
      </c>
      <c r="H13" t="s">
        <v>86</v>
      </c>
      <c r="I13">
        <f>IFERROR(INDEX(Lookup_Misc!$A$1:$C$7,MATCH(Table1[[#This Row],[Product]],Lookup_Misc!$B$1:$B$7,0),3)*Table1[[#This Row],[Tonnage]],NA())</f>
        <v>46</v>
      </c>
      <c r="J13">
        <f t="shared" si="2"/>
        <v>2</v>
      </c>
    </row>
    <row r="14" spans="1:14">
      <c r="A14" t="s">
        <v>185</v>
      </c>
      <c r="B14" t="s">
        <v>33</v>
      </c>
      <c r="C14" s="60">
        <v>40238</v>
      </c>
      <c r="D14" s="3">
        <f>Table1[[#This Row],[End Year]]-1</f>
        <v>2009</v>
      </c>
      <c r="E14" s="3">
        <f t="shared" si="0"/>
        <v>2010</v>
      </c>
      <c r="F14" s="1" t="str">
        <f t="shared" si="1"/>
        <v>2009/2010</v>
      </c>
      <c r="G14">
        <v>253</v>
      </c>
      <c r="H14" t="s">
        <v>75</v>
      </c>
      <c r="I14">
        <f>IFERROR(INDEX(Lookup_Misc!$A$1:$C$7,MATCH(Table1[[#This Row],[Product]],Lookup_Misc!$B$1:$B$7,0),3)*Table1[[#This Row],[Tonnage]],NA())</f>
        <v>116.38000000000001</v>
      </c>
      <c r="J14">
        <f t="shared" si="2"/>
        <v>3</v>
      </c>
    </row>
    <row r="15" spans="1:14">
      <c r="A15" t="s">
        <v>185</v>
      </c>
      <c r="B15" t="s">
        <v>33</v>
      </c>
      <c r="C15" s="60">
        <v>40238</v>
      </c>
      <c r="D15" s="3">
        <f>Table1[[#This Row],[End Year]]-1</f>
        <v>2009</v>
      </c>
      <c r="E15" s="3">
        <f t="shared" si="0"/>
        <v>2010</v>
      </c>
      <c r="F15" s="1" t="str">
        <f t="shared" si="1"/>
        <v>2009/2010</v>
      </c>
      <c r="G15">
        <v>271</v>
      </c>
      <c r="H15" t="s">
        <v>119</v>
      </c>
      <c r="I15">
        <f>IFERROR(INDEX(Lookup_Misc!$A$1:$C$7,MATCH(Table1[[#This Row],[Product]],Lookup_Misc!$B$1:$B$7,0),3)*Table1[[#This Row],[Tonnage]],NA())</f>
        <v>124.66000000000001</v>
      </c>
      <c r="J15">
        <f t="shared" si="2"/>
        <v>3</v>
      </c>
    </row>
    <row r="16" spans="1:14">
      <c r="A16" t="s">
        <v>185</v>
      </c>
      <c r="B16" t="s">
        <v>33</v>
      </c>
      <c r="C16" s="60">
        <v>40238</v>
      </c>
      <c r="D16" s="3">
        <f>Table1[[#This Row],[End Year]]-1</f>
        <v>2009</v>
      </c>
      <c r="E16" s="3">
        <f t="shared" si="0"/>
        <v>2010</v>
      </c>
      <c r="F16" s="1" t="str">
        <f t="shared" si="1"/>
        <v>2009/2010</v>
      </c>
      <c r="G16">
        <v>592</v>
      </c>
      <c r="H16" t="s">
        <v>79</v>
      </c>
      <c r="I16">
        <f>IFERROR(INDEX(Lookup_Misc!$A$1:$C$7,MATCH(Table1[[#This Row],[Product]],Lookup_Misc!$B$1:$B$7,0),3)*Table1[[#This Row],[Tonnage]],NA())</f>
        <v>272.32</v>
      </c>
      <c r="J16">
        <f t="shared" si="2"/>
        <v>3</v>
      </c>
    </row>
    <row r="17" spans="1:10">
      <c r="A17" t="s">
        <v>185</v>
      </c>
      <c r="B17" t="s">
        <v>33</v>
      </c>
      <c r="C17" s="60">
        <v>40238</v>
      </c>
      <c r="D17" s="3">
        <f>Table1[[#This Row],[End Year]]-1</f>
        <v>2009</v>
      </c>
      <c r="E17" s="3">
        <f t="shared" si="0"/>
        <v>2010</v>
      </c>
      <c r="F17" s="1" t="str">
        <f t="shared" si="1"/>
        <v>2009/2010</v>
      </c>
      <c r="G17">
        <v>39</v>
      </c>
      <c r="H17" t="s">
        <v>86</v>
      </c>
      <c r="I17">
        <f>IFERROR(INDEX(Lookup_Misc!$A$1:$C$7,MATCH(Table1[[#This Row],[Product]],Lookup_Misc!$B$1:$B$7,0),3)*Table1[[#This Row],[Tonnage]],NA())</f>
        <v>17.940000000000001</v>
      </c>
      <c r="J17">
        <f t="shared" si="2"/>
        <v>3</v>
      </c>
    </row>
    <row r="18" spans="1:10">
      <c r="A18" t="s">
        <v>185</v>
      </c>
      <c r="B18" t="s">
        <v>33</v>
      </c>
      <c r="C18" s="60">
        <v>40269</v>
      </c>
      <c r="D18" s="3">
        <f>Table1[[#This Row],[End Year]]-1</f>
        <v>2009</v>
      </c>
      <c r="E18" s="3">
        <f t="shared" si="0"/>
        <v>2010</v>
      </c>
      <c r="F18" s="1" t="str">
        <f t="shared" si="1"/>
        <v>2009/2010</v>
      </c>
      <c r="G18">
        <v>343</v>
      </c>
      <c r="H18" t="s">
        <v>119</v>
      </c>
      <c r="I18">
        <f>IFERROR(INDEX(Lookup_Misc!$A$1:$C$7,MATCH(Table1[[#This Row],[Product]],Lookup_Misc!$B$1:$B$7,0),3)*Table1[[#This Row],[Tonnage]],NA())</f>
        <v>157.78</v>
      </c>
      <c r="J18">
        <f t="shared" si="2"/>
        <v>4</v>
      </c>
    </row>
    <row r="19" spans="1:10">
      <c r="A19" t="s">
        <v>185</v>
      </c>
      <c r="B19" t="s">
        <v>33</v>
      </c>
      <c r="C19" s="60">
        <v>40269</v>
      </c>
      <c r="D19" s="3">
        <f>Table1[[#This Row],[End Year]]-1</f>
        <v>2009</v>
      </c>
      <c r="E19" s="3">
        <f t="shared" si="0"/>
        <v>2010</v>
      </c>
      <c r="F19" s="1" t="str">
        <f t="shared" si="1"/>
        <v>2009/2010</v>
      </c>
      <c r="G19">
        <v>26129</v>
      </c>
      <c r="H19" t="s">
        <v>95</v>
      </c>
      <c r="I19">
        <f>IFERROR(INDEX(Lookup_Misc!$A$1:$C$7,MATCH(Table1[[#This Row],[Product]],Lookup_Misc!$B$1:$B$7,0),3)*Table1[[#This Row],[Tonnage]],NA())</f>
        <v>12019.34</v>
      </c>
      <c r="J19">
        <f t="shared" si="2"/>
        <v>4</v>
      </c>
    </row>
    <row r="20" spans="1:10">
      <c r="A20" t="s">
        <v>185</v>
      </c>
      <c r="B20" t="s">
        <v>33</v>
      </c>
      <c r="C20" s="60">
        <v>40269</v>
      </c>
      <c r="D20" s="3">
        <f>Table1[[#This Row],[End Year]]-1</f>
        <v>2009</v>
      </c>
      <c r="E20" s="3">
        <f t="shared" si="0"/>
        <v>2010</v>
      </c>
      <c r="F20" s="1" t="str">
        <f t="shared" si="1"/>
        <v>2009/2010</v>
      </c>
      <c r="G20">
        <v>1</v>
      </c>
      <c r="H20" t="s">
        <v>60</v>
      </c>
      <c r="I20">
        <f>IFERROR(INDEX(Lookup_Misc!$A$1:$C$7,MATCH(Table1[[#This Row],[Product]],Lookup_Misc!$B$1:$B$7,0),3)*Table1[[#This Row],[Tonnage]],NA())</f>
        <v>0.46</v>
      </c>
      <c r="J20">
        <f t="shared" si="2"/>
        <v>4</v>
      </c>
    </row>
    <row r="21" spans="1:10">
      <c r="A21" t="s">
        <v>185</v>
      </c>
      <c r="B21" t="s">
        <v>33</v>
      </c>
      <c r="C21" s="60">
        <v>40269</v>
      </c>
      <c r="D21" s="3">
        <f>Table1[[#This Row],[End Year]]-1</f>
        <v>2009</v>
      </c>
      <c r="E21" s="3">
        <f t="shared" si="0"/>
        <v>2010</v>
      </c>
      <c r="F21" s="1" t="str">
        <f t="shared" si="1"/>
        <v>2009/2010</v>
      </c>
      <c r="G21">
        <v>562</v>
      </c>
      <c r="H21" t="s">
        <v>79</v>
      </c>
      <c r="I21">
        <f>IFERROR(INDEX(Lookup_Misc!$A$1:$C$7,MATCH(Table1[[#This Row],[Product]],Lookup_Misc!$B$1:$B$7,0),3)*Table1[[#This Row],[Tonnage]],NA())</f>
        <v>258.52000000000004</v>
      </c>
      <c r="J21">
        <f t="shared" si="2"/>
        <v>4</v>
      </c>
    </row>
    <row r="22" spans="1:10">
      <c r="A22" t="s">
        <v>185</v>
      </c>
      <c r="B22" t="s">
        <v>33</v>
      </c>
      <c r="C22" s="60">
        <v>40299</v>
      </c>
      <c r="D22" s="3">
        <f>Table1[[#This Row],[End Year]]-1</f>
        <v>2009</v>
      </c>
      <c r="E22" s="3">
        <f t="shared" si="0"/>
        <v>2010</v>
      </c>
      <c r="F22" s="1" t="str">
        <f t="shared" si="1"/>
        <v>2009/2010</v>
      </c>
      <c r="G22">
        <v>272</v>
      </c>
      <c r="H22" t="s">
        <v>75</v>
      </c>
      <c r="I22">
        <f>IFERROR(INDEX(Lookup_Misc!$A$1:$C$7,MATCH(Table1[[#This Row],[Product]],Lookup_Misc!$B$1:$B$7,0),3)*Table1[[#This Row],[Tonnage]],NA())</f>
        <v>125.12</v>
      </c>
      <c r="J22">
        <f t="shared" si="2"/>
        <v>5</v>
      </c>
    </row>
    <row r="23" spans="1:10">
      <c r="A23" t="s">
        <v>185</v>
      </c>
      <c r="B23" t="s">
        <v>33</v>
      </c>
      <c r="C23" s="60">
        <v>40299</v>
      </c>
      <c r="D23" s="3">
        <f>Table1[[#This Row],[End Year]]-1</f>
        <v>2009</v>
      </c>
      <c r="E23" s="3">
        <f t="shared" si="0"/>
        <v>2010</v>
      </c>
      <c r="F23" s="1" t="str">
        <f t="shared" si="1"/>
        <v>2009/2010</v>
      </c>
      <c r="G23">
        <v>90</v>
      </c>
      <c r="H23" t="s">
        <v>119</v>
      </c>
      <c r="I23">
        <f>IFERROR(INDEX(Lookup_Misc!$A$1:$C$7,MATCH(Table1[[#This Row],[Product]],Lookup_Misc!$B$1:$B$7,0),3)*Table1[[#This Row],[Tonnage]],NA())</f>
        <v>41.4</v>
      </c>
      <c r="J23">
        <f t="shared" si="2"/>
        <v>5</v>
      </c>
    </row>
    <row r="24" spans="1:10">
      <c r="A24" t="s">
        <v>185</v>
      </c>
      <c r="B24" t="s">
        <v>33</v>
      </c>
      <c r="C24" s="60">
        <v>40299</v>
      </c>
      <c r="D24" s="3">
        <f>Table1[[#This Row],[End Year]]-1</f>
        <v>2009</v>
      </c>
      <c r="E24" s="3">
        <f t="shared" si="0"/>
        <v>2010</v>
      </c>
      <c r="F24" s="1" t="str">
        <f t="shared" si="1"/>
        <v>2009/2010</v>
      </c>
      <c r="G24">
        <v>91</v>
      </c>
      <c r="H24" t="s">
        <v>60</v>
      </c>
      <c r="I24">
        <f>IFERROR(INDEX(Lookup_Misc!$A$1:$C$7,MATCH(Table1[[#This Row],[Product]],Lookup_Misc!$B$1:$B$7,0),3)*Table1[[#This Row],[Tonnage]],NA())</f>
        <v>41.86</v>
      </c>
      <c r="J24">
        <f t="shared" si="2"/>
        <v>5</v>
      </c>
    </row>
    <row r="25" spans="1:10">
      <c r="A25" t="s">
        <v>185</v>
      </c>
      <c r="B25" t="s">
        <v>33</v>
      </c>
      <c r="C25" s="60">
        <v>40299</v>
      </c>
      <c r="D25" s="3">
        <f>Table1[[#This Row],[End Year]]-1</f>
        <v>2009</v>
      </c>
      <c r="E25" s="3">
        <f t="shared" si="0"/>
        <v>2010</v>
      </c>
      <c r="F25" s="1" t="str">
        <f t="shared" si="1"/>
        <v>2009/2010</v>
      </c>
      <c r="G25">
        <v>808</v>
      </c>
      <c r="H25" t="s">
        <v>79</v>
      </c>
      <c r="I25">
        <f>IFERROR(INDEX(Lookup_Misc!$A$1:$C$7,MATCH(Table1[[#This Row],[Product]],Lookup_Misc!$B$1:$B$7,0),3)*Table1[[#This Row],[Tonnage]],NA())</f>
        <v>371.68</v>
      </c>
      <c r="J25">
        <f t="shared" si="2"/>
        <v>5</v>
      </c>
    </row>
    <row r="26" spans="1:10">
      <c r="A26" t="s">
        <v>185</v>
      </c>
      <c r="B26" t="s">
        <v>33</v>
      </c>
      <c r="C26" s="60">
        <v>40330</v>
      </c>
      <c r="D26" s="3">
        <f>Table1[[#This Row],[End Year]]-1</f>
        <v>2009</v>
      </c>
      <c r="E26" s="3">
        <f t="shared" si="0"/>
        <v>2010</v>
      </c>
      <c r="F26" s="1" t="str">
        <f t="shared" si="1"/>
        <v>2009/2010</v>
      </c>
      <c r="G26">
        <v>36</v>
      </c>
      <c r="H26" t="s">
        <v>74</v>
      </c>
      <c r="I26">
        <f>IFERROR(INDEX(Lookup_Misc!$A$1:$C$7,MATCH(Table1[[#This Row],[Product]],Lookup_Misc!$B$1:$B$7,0),3)*Table1[[#This Row],[Tonnage]],NA())</f>
        <v>16.560000000000002</v>
      </c>
      <c r="J26">
        <f t="shared" si="2"/>
        <v>6</v>
      </c>
    </row>
    <row r="27" spans="1:10">
      <c r="A27" t="s">
        <v>185</v>
      </c>
      <c r="B27" t="s">
        <v>33</v>
      </c>
      <c r="C27" s="60">
        <v>40330</v>
      </c>
      <c r="D27" s="3">
        <f>Table1[[#This Row],[End Year]]-1</f>
        <v>2009</v>
      </c>
      <c r="E27" s="3">
        <f t="shared" si="0"/>
        <v>2010</v>
      </c>
      <c r="F27" s="1" t="str">
        <f t="shared" si="1"/>
        <v>2009/2010</v>
      </c>
      <c r="G27">
        <v>492</v>
      </c>
      <c r="H27" t="s">
        <v>75</v>
      </c>
      <c r="I27">
        <f>IFERROR(INDEX(Lookup_Misc!$A$1:$C$7,MATCH(Table1[[#This Row],[Product]],Lookup_Misc!$B$1:$B$7,0),3)*Table1[[#This Row],[Tonnage]],NA())</f>
        <v>226.32000000000002</v>
      </c>
      <c r="J27">
        <f t="shared" si="2"/>
        <v>6</v>
      </c>
    </row>
    <row r="28" spans="1:10">
      <c r="A28" t="s">
        <v>185</v>
      </c>
      <c r="B28" t="s">
        <v>33</v>
      </c>
      <c r="C28" s="60">
        <v>40330</v>
      </c>
      <c r="D28" s="3">
        <f>Table1[[#This Row],[End Year]]-1</f>
        <v>2009</v>
      </c>
      <c r="E28" s="3">
        <f t="shared" si="0"/>
        <v>2010</v>
      </c>
      <c r="F28" s="1" t="str">
        <f t="shared" si="1"/>
        <v>2009/2010</v>
      </c>
      <c r="G28">
        <v>287</v>
      </c>
      <c r="H28" t="s">
        <v>119</v>
      </c>
      <c r="I28">
        <f>IFERROR(INDEX(Lookup_Misc!$A$1:$C$7,MATCH(Table1[[#This Row],[Product]],Lookup_Misc!$B$1:$B$7,0),3)*Table1[[#This Row],[Tonnage]],NA())</f>
        <v>132.02000000000001</v>
      </c>
      <c r="J28">
        <f t="shared" si="2"/>
        <v>6</v>
      </c>
    </row>
    <row r="29" spans="1:10">
      <c r="A29" t="s">
        <v>185</v>
      </c>
      <c r="B29" t="s">
        <v>33</v>
      </c>
      <c r="C29" s="60">
        <v>40330</v>
      </c>
      <c r="D29" s="3">
        <f>Table1[[#This Row],[End Year]]-1</f>
        <v>2009</v>
      </c>
      <c r="E29" s="3">
        <f t="shared" si="0"/>
        <v>2010</v>
      </c>
      <c r="F29" s="1" t="str">
        <f t="shared" si="1"/>
        <v>2009/2010</v>
      </c>
      <c r="G29">
        <v>1285</v>
      </c>
      <c r="H29" t="s">
        <v>79</v>
      </c>
      <c r="I29">
        <f>IFERROR(INDEX(Lookup_Misc!$A$1:$C$7,MATCH(Table1[[#This Row],[Product]],Lookup_Misc!$B$1:$B$7,0),3)*Table1[[#This Row],[Tonnage]],NA())</f>
        <v>591.1</v>
      </c>
      <c r="J29">
        <f t="shared" si="2"/>
        <v>6</v>
      </c>
    </row>
    <row r="30" spans="1:10">
      <c r="A30" t="s">
        <v>185</v>
      </c>
      <c r="B30" t="s">
        <v>33</v>
      </c>
      <c r="C30" s="60">
        <v>40330</v>
      </c>
      <c r="D30" s="3">
        <f>Table1[[#This Row],[End Year]]-1</f>
        <v>2009</v>
      </c>
      <c r="E30" s="3">
        <f t="shared" si="0"/>
        <v>2010</v>
      </c>
      <c r="F30" s="1" t="str">
        <f t="shared" si="1"/>
        <v>2009/2010</v>
      </c>
      <c r="G30">
        <v>37</v>
      </c>
      <c r="H30" t="s">
        <v>86</v>
      </c>
      <c r="I30">
        <f>IFERROR(INDEX(Lookup_Misc!$A$1:$C$7,MATCH(Table1[[#This Row],[Product]],Lookup_Misc!$B$1:$B$7,0),3)*Table1[[#This Row],[Tonnage]],NA())</f>
        <v>17.02</v>
      </c>
      <c r="J30">
        <f t="shared" si="2"/>
        <v>6</v>
      </c>
    </row>
    <row r="31" spans="1:10">
      <c r="A31" t="s">
        <v>185</v>
      </c>
      <c r="B31" t="s">
        <v>33</v>
      </c>
      <c r="C31" s="60">
        <v>40360</v>
      </c>
      <c r="D31" s="3">
        <f>Table1[[#This Row],[End Year]]-1</f>
        <v>2010</v>
      </c>
      <c r="E31" s="3">
        <f t="shared" si="0"/>
        <v>2011</v>
      </c>
      <c r="F31" s="1" t="str">
        <f t="shared" si="1"/>
        <v>2010/2011</v>
      </c>
      <c r="G31">
        <v>21</v>
      </c>
      <c r="H31" t="s">
        <v>73</v>
      </c>
      <c r="I31">
        <f>IFERROR(INDEX(Lookup_Misc!$A$1:$C$7,MATCH(Table1[[#This Row],[Product]],Lookup_Misc!$B$1:$B$7,0),3)*Table1[[#This Row],[Tonnage]],NA())</f>
        <v>9.66</v>
      </c>
      <c r="J31">
        <f t="shared" si="2"/>
        <v>7</v>
      </c>
    </row>
    <row r="32" spans="1:10">
      <c r="A32" t="s">
        <v>185</v>
      </c>
      <c r="B32" t="s">
        <v>33</v>
      </c>
      <c r="C32" s="60">
        <v>40360</v>
      </c>
      <c r="D32" s="3">
        <f>Table1[[#This Row],[End Year]]-1</f>
        <v>2010</v>
      </c>
      <c r="E32" s="3">
        <f t="shared" si="0"/>
        <v>2011</v>
      </c>
      <c r="F32" s="1" t="str">
        <f t="shared" si="1"/>
        <v>2010/2011</v>
      </c>
      <c r="G32">
        <v>749</v>
      </c>
      <c r="H32" t="s">
        <v>75</v>
      </c>
      <c r="I32">
        <f>IFERROR(INDEX(Lookup_Misc!$A$1:$C$7,MATCH(Table1[[#This Row],[Product]],Lookup_Misc!$B$1:$B$7,0),3)*Table1[[#This Row],[Tonnage]],NA())</f>
        <v>344.54</v>
      </c>
      <c r="J32">
        <f t="shared" si="2"/>
        <v>7</v>
      </c>
    </row>
    <row r="33" spans="1:10">
      <c r="A33" t="s">
        <v>185</v>
      </c>
      <c r="B33" t="s">
        <v>33</v>
      </c>
      <c r="C33" s="60">
        <v>40360</v>
      </c>
      <c r="D33" s="3">
        <f>Table1[[#This Row],[End Year]]-1</f>
        <v>2010</v>
      </c>
      <c r="E33" s="3">
        <f t="shared" si="0"/>
        <v>2011</v>
      </c>
      <c r="F33" s="1" t="str">
        <f t="shared" si="1"/>
        <v>2010/2011</v>
      </c>
      <c r="G33">
        <v>2417</v>
      </c>
      <c r="H33" t="s">
        <v>119</v>
      </c>
      <c r="I33">
        <f>IFERROR(INDEX(Lookup_Misc!$A$1:$C$7,MATCH(Table1[[#This Row],[Product]],Lookup_Misc!$B$1:$B$7,0),3)*Table1[[#This Row],[Tonnage]],NA())</f>
        <v>1111.82</v>
      </c>
      <c r="J33">
        <f t="shared" si="2"/>
        <v>7</v>
      </c>
    </row>
    <row r="34" spans="1:10">
      <c r="A34" t="s">
        <v>185</v>
      </c>
      <c r="B34" t="s">
        <v>33</v>
      </c>
      <c r="C34" s="60">
        <v>40360</v>
      </c>
      <c r="D34" s="3">
        <f>Table1[[#This Row],[End Year]]-1</f>
        <v>2010</v>
      </c>
      <c r="E34" s="3">
        <f t="shared" si="0"/>
        <v>2011</v>
      </c>
      <c r="F34" s="1" t="str">
        <f t="shared" si="1"/>
        <v>2010/2011</v>
      </c>
      <c r="G34">
        <v>8</v>
      </c>
      <c r="H34" t="s">
        <v>60</v>
      </c>
      <c r="I34">
        <f>IFERROR(INDEX(Lookup_Misc!$A$1:$C$7,MATCH(Table1[[#This Row],[Product]],Lookup_Misc!$B$1:$B$7,0),3)*Table1[[#This Row],[Tonnage]],NA())</f>
        <v>3.68</v>
      </c>
      <c r="J34">
        <f t="shared" si="2"/>
        <v>7</v>
      </c>
    </row>
    <row r="35" spans="1:10">
      <c r="A35" t="s">
        <v>185</v>
      </c>
      <c r="B35" t="s">
        <v>33</v>
      </c>
      <c r="C35" s="60">
        <v>40360</v>
      </c>
      <c r="D35" s="3">
        <f>Table1[[#This Row],[End Year]]-1</f>
        <v>2010</v>
      </c>
      <c r="E35" s="3">
        <f t="shared" si="0"/>
        <v>2011</v>
      </c>
      <c r="F35" s="1" t="str">
        <f t="shared" si="1"/>
        <v>2010/2011</v>
      </c>
      <c r="G35">
        <v>868</v>
      </c>
      <c r="H35" t="s">
        <v>79</v>
      </c>
      <c r="I35">
        <f>IFERROR(INDEX(Lookup_Misc!$A$1:$C$7,MATCH(Table1[[#This Row],[Product]],Lookup_Misc!$B$1:$B$7,0),3)*Table1[[#This Row],[Tonnage]],NA())</f>
        <v>399.28000000000003</v>
      </c>
      <c r="J35">
        <f t="shared" si="2"/>
        <v>7</v>
      </c>
    </row>
    <row r="36" spans="1:10">
      <c r="A36" t="s">
        <v>185</v>
      </c>
      <c r="B36" t="s">
        <v>33</v>
      </c>
      <c r="C36" s="60">
        <v>40391</v>
      </c>
      <c r="D36" s="3">
        <f>Table1[[#This Row],[End Year]]-1</f>
        <v>2010</v>
      </c>
      <c r="E36" s="3">
        <f t="shared" si="0"/>
        <v>2011</v>
      </c>
      <c r="F36" s="1" t="str">
        <f t="shared" si="1"/>
        <v>2010/2011</v>
      </c>
      <c r="G36">
        <v>42</v>
      </c>
      <c r="H36" t="s">
        <v>119</v>
      </c>
      <c r="I36">
        <f>IFERROR(INDEX(Lookup_Misc!$A$1:$C$7,MATCH(Table1[[#This Row],[Product]],Lookup_Misc!$B$1:$B$7,0),3)*Table1[[#This Row],[Tonnage]],NA())</f>
        <v>19.32</v>
      </c>
      <c r="J36">
        <f t="shared" si="2"/>
        <v>8</v>
      </c>
    </row>
    <row r="37" spans="1:10">
      <c r="A37" t="s">
        <v>185</v>
      </c>
      <c r="B37" t="s">
        <v>33</v>
      </c>
      <c r="C37" s="60">
        <v>40391</v>
      </c>
      <c r="D37" s="3">
        <f>Table1[[#This Row],[End Year]]-1</f>
        <v>2010</v>
      </c>
      <c r="E37" s="3">
        <f t="shared" si="0"/>
        <v>2011</v>
      </c>
      <c r="F37" s="1" t="str">
        <f t="shared" si="1"/>
        <v>2010/2011</v>
      </c>
      <c r="G37">
        <v>2</v>
      </c>
      <c r="H37" t="s">
        <v>60</v>
      </c>
      <c r="I37">
        <f>IFERROR(INDEX(Lookup_Misc!$A$1:$C$7,MATCH(Table1[[#This Row],[Product]],Lookup_Misc!$B$1:$B$7,0),3)*Table1[[#This Row],[Tonnage]],NA())</f>
        <v>0.92</v>
      </c>
      <c r="J37">
        <f t="shared" si="2"/>
        <v>8</v>
      </c>
    </row>
    <row r="38" spans="1:10">
      <c r="A38" t="s">
        <v>185</v>
      </c>
      <c r="B38" t="s">
        <v>33</v>
      </c>
      <c r="C38" s="60">
        <v>40391</v>
      </c>
      <c r="D38" s="3">
        <f>Table1[[#This Row],[End Year]]-1</f>
        <v>2010</v>
      </c>
      <c r="E38" s="3">
        <f t="shared" si="0"/>
        <v>2011</v>
      </c>
      <c r="F38" s="1" t="str">
        <f t="shared" si="1"/>
        <v>2010/2011</v>
      </c>
      <c r="G38">
        <v>494</v>
      </c>
      <c r="H38" t="s">
        <v>79</v>
      </c>
      <c r="I38">
        <f>IFERROR(INDEX(Lookup_Misc!$A$1:$C$7,MATCH(Table1[[#This Row],[Product]],Lookup_Misc!$B$1:$B$7,0),3)*Table1[[#This Row],[Tonnage]],NA())</f>
        <v>227.24</v>
      </c>
      <c r="J38">
        <f t="shared" si="2"/>
        <v>8</v>
      </c>
    </row>
    <row r="39" spans="1:10">
      <c r="A39" t="s">
        <v>185</v>
      </c>
      <c r="B39" t="s">
        <v>33</v>
      </c>
      <c r="C39" s="60">
        <v>40391</v>
      </c>
      <c r="D39" s="3">
        <f>Table1[[#This Row],[End Year]]-1</f>
        <v>2010</v>
      </c>
      <c r="E39" s="3">
        <f t="shared" si="0"/>
        <v>2011</v>
      </c>
      <c r="F39" s="1" t="str">
        <f t="shared" si="1"/>
        <v>2010/2011</v>
      </c>
      <c r="G39">
        <v>112</v>
      </c>
      <c r="H39" t="s">
        <v>86</v>
      </c>
      <c r="I39">
        <f>IFERROR(INDEX(Lookup_Misc!$A$1:$C$7,MATCH(Table1[[#This Row],[Product]],Lookup_Misc!$B$1:$B$7,0),3)*Table1[[#This Row],[Tonnage]],NA())</f>
        <v>51.52</v>
      </c>
      <c r="J39">
        <f t="shared" si="2"/>
        <v>8</v>
      </c>
    </row>
    <row r="40" spans="1:10">
      <c r="A40" t="s">
        <v>185</v>
      </c>
      <c r="B40" t="s">
        <v>33</v>
      </c>
      <c r="C40" s="60">
        <v>40422</v>
      </c>
      <c r="D40" s="3">
        <f>Table1[[#This Row],[End Year]]-1</f>
        <v>2010</v>
      </c>
      <c r="E40" s="3">
        <f t="shared" si="0"/>
        <v>2011</v>
      </c>
      <c r="F40" s="1" t="str">
        <f t="shared" si="1"/>
        <v>2010/2011</v>
      </c>
      <c r="G40">
        <v>8</v>
      </c>
      <c r="H40" t="s">
        <v>73</v>
      </c>
      <c r="I40">
        <f>IFERROR(INDEX(Lookup_Misc!$A$1:$C$7,MATCH(Table1[[#This Row],[Product]],Lookup_Misc!$B$1:$B$7,0),3)*Table1[[#This Row],[Tonnage]],NA())</f>
        <v>3.68</v>
      </c>
      <c r="J40">
        <f t="shared" si="2"/>
        <v>9</v>
      </c>
    </row>
    <row r="41" spans="1:10">
      <c r="A41" t="s">
        <v>185</v>
      </c>
      <c r="B41" t="s">
        <v>33</v>
      </c>
      <c r="C41" s="60">
        <v>40422</v>
      </c>
      <c r="D41" s="3">
        <f>Table1[[#This Row],[End Year]]-1</f>
        <v>2010</v>
      </c>
      <c r="E41" s="3">
        <f t="shared" si="0"/>
        <v>2011</v>
      </c>
      <c r="F41" s="1" t="str">
        <f t="shared" si="1"/>
        <v>2010/2011</v>
      </c>
      <c r="G41">
        <v>253</v>
      </c>
      <c r="H41" t="s">
        <v>75</v>
      </c>
      <c r="I41">
        <f>IFERROR(INDEX(Lookup_Misc!$A$1:$C$7,MATCH(Table1[[#This Row],[Product]],Lookup_Misc!$B$1:$B$7,0),3)*Table1[[#This Row],[Tonnage]],NA())</f>
        <v>116.38000000000001</v>
      </c>
      <c r="J41">
        <f t="shared" si="2"/>
        <v>9</v>
      </c>
    </row>
    <row r="42" spans="1:10">
      <c r="A42" t="s">
        <v>185</v>
      </c>
      <c r="B42" t="s">
        <v>33</v>
      </c>
      <c r="C42" s="60">
        <v>40422</v>
      </c>
      <c r="D42" s="3">
        <f>Table1[[#This Row],[End Year]]-1</f>
        <v>2010</v>
      </c>
      <c r="E42" s="3">
        <f t="shared" si="0"/>
        <v>2011</v>
      </c>
      <c r="F42" s="1" t="str">
        <f t="shared" si="1"/>
        <v>2010/2011</v>
      </c>
      <c r="G42">
        <v>31506</v>
      </c>
      <c r="H42" t="s">
        <v>151</v>
      </c>
      <c r="I42">
        <f>IFERROR(INDEX(Lookup_Misc!$A$1:$C$7,MATCH(Table1[[#This Row],[Product]],Lookup_Misc!$B$1:$B$7,0),3)*Table1[[#This Row],[Tonnage]],NA())</f>
        <v>14492.76</v>
      </c>
      <c r="J42">
        <f t="shared" si="2"/>
        <v>9</v>
      </c>
    </row>
    <row r="43" spans="1:10">
      <c r="A43" t="s">
        <v>185</v>
      </c>
      <c r="B43" t="s">
        <v>33</v>
      </c>
      <c r="C43" s="60">
        <v>40422</v>
      </c>
      <c r="D43" s="3">
        <f>Table1[[#This Row],[End Year]]-1</f>
        <v>2010</v>
      </c>
      <c r="E43" s="3">
        <f t="shared" si="0"/>
        <v>2011</v>
      </c>
      <c r="F43" s="1" t="str">
        <f t="shared" si="1"/>
        <v>2010/2011</v>
      </c>
      <c r="G43">
        <v>969</v>
      </c>
      <c r="H43" t="s">
        <v>79</v>
      </c>
      <c r="I43">
        <f>IFERROR(INDEX(Lookup_Misc!$A$1:$C$7,MATCH(Table1[[#This Row],[Product]],Lookup_Misc!$B$1:$B$7,0),3)*Table1[[#This Row],[Tonnage]],NA())</f>
        <v>445.74</v>
      </c>
      <c r="J43">
        <f t="shared" si="2"/>
        <v>9</v>
      </c>
    </row>
    <row r="44" spans="1:10">
      <c r="A44" t="s">
        <v>185</v>
      </c>
      <c r="B44" t="s">
        <v>33</v>
      </c>
      <c r="C44" s="60">
        <v>40422</v>
      </c>
      <c r="D44" s="3">
        <f>Table1[[#This Row],[End Year]]-1</f>
        <v>2010</v>
      </c>
      <c r="E44" s="3">
        <f t="shared" si="0"/>
        <v>2011</v>
      </c>
      <c r="F44" s="1" t="str">
        <f t="shared" si="1"/>
        <v>2010/2011</v>
      </c>
      <c r="G44">
        <v>100</v>
      </c>
      <c r="H44" t="s">
        <v>86</v>
      </c>
      <c r="I44">
        <f>IFERROR(INDEX(Lookup_Misc!$A$1:$C$7,MATCH(Table1[[#This Row],[Product]],Lookup_Misc!$B$1:$B$7,0),3)*Table1[[#This Row],[Tonnage]],NA())</f>
        <v>46</v>
      </c>
      <c r="J44">
        <f t="shared" si="2"/>
        <v>9</v>
      </c>
    </row>
    <row r="45" spans="1:10">
      <c r="A45" t="s">
        <v>185</v>
      </c>
      <c r="B45" t="s">
        <v>33</v>
      </c>
      <c r="C45" s="60">
        <v>40452</v>
      </c>
      <c r="D45" s="3">
        <f>Table1[[#This Row],[End Year]]-1</f>
        <v>2010</v>
      </c>
      <c r="E45" s="3">
        <f t="shared" si="0"/>
        <v>2011</v>
      </c>
      <c r="F45" s="1" t="str">
        <f t="shared" si="1"/>
        <v>2010/2011</v>
      </c>
      <c r="G45">
        <v>253</v>
      </c>
      <c r="H45" t="s">
        <v>75</v>
      </c>
      <c r="I45">
        <f>IFERROR(INDEX(Lookup_Misc!$A$1:$C$7,MATCH(Table1[[#This Row],[Product]],Lookup_Misc!$B$1:$B$7,0),3)*Table1[[#This Row],[Tonnage]],NA())</f>
        <v>116.38000000000001</v>
      </c>
      <c r="J45">
        <f t="shared" si="2"/>
        <v>10</v>
      </c>
    </row>
    <row r="46" spans="1:10">
      <c r="A46" t="s">
        <v>185</v>
      </c>
      <c r="B46" t="s">
        <v>33</v>
      </c>
      <c r="C46" s="60">
        <v>40452</v>
      </c>
      <c r="D46" s="3">
        <f>Table1[[#This Row],[End Year]]-1</f>
        <v>2010</v>
      </c>
      <c r="E46" s="3">
        <f t="shared" si="0"/>
        <v>2011</v>
      </c>
      <c r="F46" s="1" t="str">
        <f t="shared" si="1"/>
        <v>2010/2011</v>
      </c>
      <c r="G46">
        <v>78</v>
      </c>
      <c r="H46" t="s">
        <v>119</v>
      </c>
      <c r="I46">
        <f>IFERROR(INDEX(Lookup_Misc!$A$1:$C$7,MATCH(Table1[[#This Row],[Product]],Lookup_Misc!$B$1:$B$7,0),3)*Table1[[#This Row],[Tonnage]],NA())</f>
        <v>35.880000000000003</v>
      </c>
      <c r="J46">
        <f t="shared" si="2"/>
        <v>10</v>
      </c>
    </row>
    <row r="47" spans="1:10">
      <c r="A47" t="s">
        <v>185</v>
      </c>
      <c r="B47" t="s">
        <v>33</v>
      </c>
      <c r="C47" s="60">
        <v>40452</v>
      </c>
      <c r="D47" s="3">
        <f>Table1[[#This Row],[End Year]]-1</f>
        <v>2010</v>
      </c>
      <c r="E47" s="3">
        <f t="shared" si="0"/>
        <v>2011</v>
      </c>
      <c r="F47" s="1" t="str">
        <f t="shared" si="1"/>
        <v>2010/2011</v>
      </c>
      <c r="G47">
        <v>266</v>
      </c>
      <c r="H47" t="s">
        <v>79</v>
      </c>
      <c r="I47">
        <f>IFERROR(INDEX(Lookup_Misc!$A$1:$C$7,MATCH(Table1[[#This Row],[Product]],Lookup_Misc!$B$1:$B$7,0),3)*Table1[[#This Row],[Tonnage]],NA())</f>
        <v>122.36</v>
      </c>
      <c r="J47">
        <f t="shared" si="2"/>
        <v>10</v>
      </c>
    </row>
    <row r="48" spans="1:10">
      <c r="A48" t="s">
        <v>185</v>
      </c>
      <c r="B48" t="s">
        <v>33</v>
      </c>
      <c r="C48" s="60">
        <v>40483</v>
      </c>
      <c r="D48" s="3">
        <f>Table1[[#This Row],[End Year]]-1</f>
        <v>2010</v>
      </c>
      <c r="E48" s="3">
        <f t="shared" si="0"/>
        <v>2011</v>
      </c>
      <c r="F48" s="1" t="str">
        <f t="shared" si="1"/>
        <v>2010/2011</v>
      </c>
      <c r="G48">
        <v>525</v>
      </c>
      <c r="H48" t="s">
        <v>75</v>
      </c>
      <c r="I48">
        <f>IFERROR(INDEX(Lookup_Misc!$A$1:$C$7,MATCH(Table1[[#This Row],[Product]],Lookup_Misc!$B$1:$B$7,0),3)*Table1[[#This Row],[Tonnage]],NA())</f>
        <v>241.5</v>
      </c>
      <c r="J48">
        <f t="shared" si="2"/>
        <v>11</v>
      </c>
    </row>
    <row r="49" spans="1:10">
      <c r="A49" t="s">
        <v>185</v>
      </c>
      <c r="B49" t="s">
        <v>33</v>
      </c>
      <c r="C49" s="60">
        <v>40483</v>
      </c>
      <c r="D49" s="3">
        <f>Table1[[#This Row],[End Year]]-1</f>
        <v>2010</v>
      </c>
      <c r="E49" s="3">
        <f t="shared" si="0"/>
        <v>2011</v>
      </c>
      <c r="F49" s="1" t="str">
        <f t="shared" si="1"/>
        <v>2010/2011</v>
      </c>
      <c r="G49">
        <v>55</v>
      </c>
      <c r="H49" t="s">
        <v>119</v>
      </c>
      <c r="I49">
        <f>IFERROR(INDEX(Lookup_Misc!$A$1:$C$7,MATCH(Table1[[#This Row],[Product]],Lookup_Misc!$B$1:$B$7,0),3)*Table1[[#This Row],[Tonnage]],NA())</f>
        <v>25.3</v>
      </c>
      <c r="J49">
        <f t="shared" si="2"/>
        <v>11</v>
      </c>
    </row>
    <row r="50" spans="1:10">
      <c r="A50" t="s">
        <v>185</v>
      </c>
      <c r="B50" t="s">
        <v>33</v>
      </c>
      <c r="C50" s="60">
        <v>40483</v>
      </c>
      <c r="D50" s="3">
        <f>Table1[[#This Row],[End Year]]-1</f>
        <v>2010</v>
      </c>
      <c r="E50" s="3">
        <f t="shared" si="0"/>
        <v>2011</v>
      </c>
      <c r="F50" s="1" t="str">
        <f t="shared" si="1"/>
        <v>2010/2011</v>
      </c>
      <c r="G50">
        <v>43214</v>
      </c>
      <c r="H50" t="s">
        <v>95</v>
      </c>
      <c r="I50">
        <f>IFERROR(INDEX(Lookup_Misc!$A$1:$C$7,MATCH(Table1[[#This Row],[Product]],Lookup_Misc!$B$1:$B$7,0),3)*Table1[[#This Row],[Tonnage]],NA())</f>
        <v>19878.440000000002</v>
      </c>
      <c r="J50">
        <f t="shared" si="2"/>
        <v>11</v>
      </c>
    </row>
    <row r="51" spans="1:10">
      <c r="A51" t="s">
        <v>185</v>
      </c>
      <c r="B51" t="s">
        <v>33</v>
      </c>
      <c r="C51" s="60">
        <v>40483</v>
      </c>
      <c r="D51" s="3">
        <f>Table1[[#This Row],[End Year]]-1</f>
        <v>2010</v>
      </c>
      <c r="E51" s="3">
        <f t="shared" si="0"/>
        <v>2011</v>
      </c>
      <c r="F51" s="1" t="str">
        <f t="shared" si="1"/>
        <v>2010/2011</v>
      </c>
      <c r="G51">
        <v>46300</v>
      </c>
      <c r="H51" t="s">
        <v>151</v>
      </c>
      <c r="I51">
        <f>IFERROR(INDEX(Lookup_Misc!$A$1:$C$7,MATCH(Table1[[#This Row],[Product]],Lookup_Misc!$B$1:$B$7,0),3)*Table1[[#This Row],[Tonnage]],NA())</f>
        <v>21298</v>
      </c>
      <c r="J51">
        <f t="shared" si="2"/>
        <v>11</v>
      </c>
    </row>
    <row r="52" spans="1:10">
      <c r="A52" t="s">
        <v>185</v>
      </c>
      <c r="B52" t="s">
        <v>33</v>
      </c>
      <c r="C52" s="60">
        <v>40483</v>
      </c>
      <c r="D52" s="3">
        <f>Table1[[#This Row],[End Year]]-1</f>
        <v>2010</v>
      </c>
      <c r="E52" s="3">
        <f t="shared" si="0"/>
        <v>2011</v>
      </c>
      <c r="F52" s="1" t="str">
        <f t="shared" si="1"/>
        <v>2010/2011</v>
      </c>
      <c r="G52">
        <v>1</v>
      </c>
      <c r="H52" t="s">
        <v>60</v>
      </c>
      <c r="I52">
        <f>IFERROR(INDEX(Lookup_Misc!$A$1:$C$7,MATCH(Table1[[#This Row],[Product]],Lookup_Misc!$B$1:$B$7,0),3)*Table1[[#This Row],[Tonnage]],NA())</f>
        <v>0.46</v>
      </c>
      <c r="J52">
        <f t="shared" si="2"/>
        <v>11</v>
      </c>
    </row>
    <row r="53" spans="1:10">
      <c r="A53" t="s">
        <v>185</v>
      </c>
      <c r="B53" t="s">
        <v>33</v>
      </c>
      <c r="C53" s="60">
        <v>40483</v>
      </c>
      <c r="D53" s="3">
        <f>Table1[[#This Row],[End Year]]-1</f>
        <v>2010</v>
      </c>
      <c r="E53" s="3">
        <f t="shared" si="0"/>
        <v>2011</v>
      </c>
      <c r="F53" s="1" t="str">
        <f t="shared" si="1"/>
        <v>2010/2011</v>
      </c>
      <c r="G53">
        <v>543</v>
      </c>
      <c r="H53" t="s">
        <v>79</v>
      </c>
      <c r="I53">
        <f>IFERROR(INDEX(Lookup_Misc!$A$1:$C$7,MATCH(Table1[[#This Row],[Product]],Lookup_Misc!$B$1:$B$7,0),3)*Table1[[#This Row],[Tonnage]],NA())</f>
        <v>249.78</v>
      </c>
      <c r="J53">
        <f t="shared" si="2"/>
        <v>11</v>
      </c>
    </row>
    <row r="54" spans="1:10">
      <c r="A54" t="s">
        <v>185</v>
      </c>
      <c r="B54" t="s">
        <v>33</v>
      </c>
      <c r="C54" s="60">
        <v>40483</v>
      </c>
      <c r="D54" s="3">
        <f>Table1[[#This Row],[End Year]]-1</f>
        <v>2010</v>
      </c>
      <c r="E54" s="3">
        <f t="shared" si="0"/>
        <v>2011</v>
      </c>
      <c r="F54" s="1" t="str">
        <f t="shared" si="1"/>
        <v>2010/2011</v>
      </c>
      <c r="G54">
        <v>19</v>
      </c>
      <c r="H54" t="s">
        <v>102</v>
      </c>
      <c r="I54">
        <f>IFERROR(INDEX(Lookup_Misc!$A$1:$C$7,MATCH(Table1[[#This Row],[Product]],Lookup_Misc!$B$1:$B$7,0),3)*Table1[[#This Row],[Tonnage]],NA())</f>
        <v>8.74</v>
      </c>
      <c r="J54">
        <f t="shared" si="2"/>
        <v>11</v>
      </c>
    </row>
    <row r="55" spans="1:10">
      <c r="A55" t="s">
        <v>185</v>
      </c>
      <c r="B55" t="s">
        <v>33</v>
      </c>
      <c r="C55" s="60">
        <v>40483</v>
      </c>
      <c r="D55" s="3">
        <f>Table1[[#This Row],[End Year]]-1</f>
        <v>2010</v>
      </c>
      <c r="E55" s="3">
        <f t="shared" si="0"/>
        <v>2011</v>
      </c>
      <c r="F55" s="1" t="str">
        <f t="shared" si="1"/>
        <v>2010/2011</v>
      </c>
      <c r="G55">
        <v>22</v>
      </c>
      <c r="H55" t="s">
        <v>86</v>
      </c>
      <c r="I55">
        <f>IFERROR(INDEX(Lookup_Misc!$A$1:$C$7,MATCH(Table1[[#This Row],[Product]],Lookup_Misc!$B$1:$B$7,0),3)*Table1[[#This Row],[Tonnage]],NA())</f>
        <v>10.120000000000001</v>
      </c>
      <c r="J55">
        <f t="shared" si="2"/>
        <v>11</v>
      </c>
    </row>
    <row r="56" spans="1:10">
      <c r="A56" t="s">
        <v>185</v>
      </c>
      <c r="B56" t="s">
        <v>33</v>
      </c>
      <c r="C56" s="60">
        <v>40513</v>
      </c>
      <c r="D56" s="3">
        <f>Table1[[#This Row],[End Year]]-1</f>
        <v>2010</v>
      </c>
      <c r="E56" s="3">
        <f t="shared" si="0"/>
        <v>2011</v>
      </c>
      <c r="F56" s="1" t="str">
        <f t="shared" si="1"/>
        <v>2010/2011</v>
      </c>
      <c r="G56">
        <v>20</v>
      </c>
      <c r="H56" t="s">
        <v>75</v>
      </c>
      <c r="I56">
        <f>IFERROR(INDEX(Lookup_Misc!$A$1:$C$7,MATCH(Table1[[#This Row],[Product]],Lookup_Misc!$B$1:$B$7,0),3)*Table1[[#This Row],[Tonnage]],NA())</f>
        <v>9.2000000000000011</v>
      </c>
      <c r="J56">
        <f t="shared" si="2"/>
        <v>12</v>
      </c>
    </row>
    <row r="57" spans="1:10">
      <c r="A57" t="s">
        <v>185</v>
      </c>
      <c r="B57" t="s">
        <v>33</v>
      </c>
      <c r="C57" s="60">
        <v>40513</v>
      </c>
      <c r="D57" s="3">
        <f>Table1[[#This Row],[End Year]]-1</f>
        <v>2010</v>
      </c>
      <c r="E57" s="3">
        <f t="shared" si="0"/>
        <v>2011</v>
      </c>
      <c r="F57" s="1" t="str">
        <f t="shared" si="1"/>
        <v>2010/2011</v>
      </c>
      <c r="G57">
        <v>185</v>
      </c>
      <c r="H57" t="s">
        <v>119</v>
      </c>
      <c r="I57">
        <f>IFERROR(INDEX(Lookup_Misc!$A$1:$C$7,MATCH(Table1[[#This Row],[Product]],Lookup_Misc!$B$1:$B$7,0),3)*Table1[[#This Row],[Tonnage]],NA())</f>
        <v>85.100000000000009</v>
      </c>
      <c r="J57">
        <f t="shared" si="2"/>
        <v>12</v>
      </c>
    </row>
    <row r="58" spans="1:10">
      <c r="A58" t="s">
        <v>185</v>
      </c>
      <c r="B58" t="s">
        <v>33</v>
      </c>
      <c r="C58" s="60">
        <v>40513</v>
      </c>
      <c r="D58" s="3">
        <f>Table1[[#This Row],[End Year]]-1</f>
        <v>2010</v>
      </c>
      <c r="E58" s="3">
        <f t="shared" si="0"/>
        <v>2011</v>
      </c>
      <c r="F58" s="1" t="str">
        <f t="shared" si="1"/>
        <v>2010/2011</v>
      </c>
      <c r="G58">
        <v>22800</v>
      </c>
      <c r="H58" t="s">
        <v>103</v>
      </c>
      <c r="I58">
        <f>IFERROR(INDEX(Lookup_Misc!$A$1:$C$7,MATCH(Table1[[#This Row],[Product]],Lookup_Misc!$B$1:$B$7,0),3)*Table1[[#This Row],[Tonnage]],NA())</f>
        <v>10488</v>
      </c>
      <c r="J58">
        <f t="shared" si="2"/>
        <v>12</v>
      </c>
    </row>
    <row r="59" spans="1:10">
      <c r="A59" t="s">
        <v>185</v>
      </c>
      <c r="B59" t="s">
        <v>33</v>
      </c>
      <c r="C59" s="60">
        <v>40513</v>
      </c>
      <c r="D59" s="3">
        <f>Table1[[#This Row],[End Year]]-1</f>
        <v>2010</v>
      </c>
      <c r="E59" s="3">
        <f t="shared" si="0"/>
        <v>2011</v>
      </c>
      <c r="F59" s="1" t="str">
        <f t="shared" si="1"/>
        <v>2010/2011</v>
      </c>
      <c r="G59">
        <v>378</v>
      </c>
      <c r="H59" t="s">
        <v>95</v>
      </c>
      <c r="I59">
        <f>IFERROR(INDEX(Lookup_Misc!$A$1:$C$7,MATCH(Table1[[#This Row],[Product]],Lookup_Misc!$B$1:$B$7,0),3)*Table1[[#This Row],[Tonnage]],NA())</f>
        <v>173.88</v>
      </c>
      <c r="J59">
        <f t="shared" si="2"/>
        <v>12</v>
      </c>
    </row>
    <row r="60" spans="1:10">
      <c r="A60" t="s">
        <v>185</v>
      </c>
      <c r="B60" t="s">
        <v>33</v>
      </c>
      <c r="C60" s="60">
        <v>40513</v>
      </c>
      <c r="D60" s="3">
        <f>Table1[[#This Row],[End Year]]-1</f>
        <v>2010</v>
      </c>
      <c r="E60" s="3">
        <f t="shared" si="0"/>
        <v>2011</v>
      </c>
      <c r="F60" s="1" t="str">
        <f t="shared" si="1"/>
        <v>2010/2011</v>
      </c>
      <c r="G60">
        <v>147</v>
      </c>
      <c r="H60" t="s">
        <v>79</v>
      </c>
      <c r="I60">
        <f>IFERROR(INDEX(Lookup_Misc!$A$1:$C$7,MATCH(Table1[[#This Row],[Product]],Lookup_Misc!$B$1:$B$7,0),3)*Table1[[#This Row],[Tonnage]],NA())</f>
        <v>67.62</v>
      </c>
      <c r="J60">
        <f t="shared" si="2"/>
        <v>12</v>
      </c>
    </row>
    <row r="61" spans="1:10">
      <c r="A61" t="s">
        <v>185</v>
      </c>
      <c r="B61" t="s">
        <v>33</v>
      </c>
      <c r="C61" s="60">
        <v>40513</v>
      </c>
      <c r="D61" s="3">
        <f>Table1[[#This Row],[End Year]]-1</f>
        <v>2010</v>
      </c>
      <c r="E61" s="3">
        <f t="shared" si="0"/>
        <v>2011</v>
      </c>
      <c r="F61" s="1" t="str">
        <f t="shared" si="1"/>
        <v>2010/2011</v>
      </c>
      <c r="G61">
        <v>61</v>
      </c>
      <c r="H61" t="s">
        <v>86</v>
      </c>
      <c r="I61">
        <f>IFERROR(INDEX(Lookup_Misc!$A$1:$C$7,MATCH(Table1[[#This Row],[Product]],Lookup_Misc!$B$1:$B$7,0),3)*Table1[[#This Row],[Tonnage]],NA())</f>
        <v>28.060000000000002</v>
      </c>
      <c r="J61">
        <f t="shared" si="2"/>
        <v>12</v>
      </c>
    </row>
    <row r="62" spans="1:10">
      <c r="A62" t="s">
        <v>185</v>
      </c>
      <c r="B62" t="s">
        <v>33</v>
      </c>
      <c r="C62" s="60">
        <v>40544</v>
      </c>
      <c r="D62" s="3">
        <f>Table1[[#This Row],[End Year]]-1</f>
        <v>2010</v>
      </c>
      <c r="E62" s="3">
        <f t="shared" si="0"/>
        <v>2011</v>
      </c>
      <c r="F62" s="1" t="str">
        <f t="shared" si="1"/>
        <v>2010/2011</v>
      </c>
      <c r="G62">
        <v>271</v>
      </c>
      <c r="H62" t="s">
        <v>75</v>
      </c>
      <c r="I62">
        <f>IFERROR(INDEX(Lookup_Misc!$A$1:$C$7,MATCH(Table1[[#This Row],[Product]],Lookup_Misc!$B$1:$B$7,0),3)*Table1[[#This Row],[Tonnage]],NA())</f>
        <v>124.66000000000001</v>
      </c>
      <c r="J62">
        <f t="shared" si="2"/>
        <v>1</v>
      </c>
    </row>
    <row r="63" spans="1:10">
      <c r="A63" t="s">
        <v>185</v>
      </c>
      <c r="B63" t="s">
        <v>33</v>
      </c>
      <c r="C63" s="60">
        <v>40544</v>
      </c>
      <c r="D63" s="3">
        <f>Table1[[#This Row],[End Year]]-1</f>
        <v>2010</v>
      </c>
      <c r="E63" s="3">
        <f t="shared" si="0"/>
        <v>2011</v>
      </c>
      <c r="F63" s="1" t="str">
        <f t="shared" si="1"/>
        <v>2010/2011</v>
      </c>
      <c r="G63">
        <v>55</v>
      </c>
      <c r="H63" t="s">
        <v>119</v>
      </c>
      <c r="I63">
        <f>IFERROR(INDEX(Lookup_Misc!$A$1:$C$7,MATCH(Table1[[#This Row],[Product]],Lookup_Misc!$B$1:$B$7,0),3)*Table1[[#This Row],[Tonnage]],NA())</f>
        <v>25.3</v>
      </c>
      <c r="J63">
        <f t="shared" si="2"/>
        <v>1</v>
      </c>
    </row>
    <row r="64" spans="1:10">
      <c r="A64" t="s">
        <v>185</v>
      </c>
      <c r="B64" t="s">
        <v>33</v>
      </c>
      <c r="C64" s="60">
        <v>40544</v>
      </c>
      <c r="D64" s="3">
        <f>Table1[[#This Row],[End Year]]-1</f>
        <v>2010</v>
      </c>
      <c r="E64" s="3">
        <f t="shared" si="0"/>
        <v>2011</v>
      </c>
      <c r="F64" s="1" t="str">
        <f t="shared" si="1"/>
        <v>2010/2011</v>
      </c>
      <c r="G64">
        <v>31854</v>
      </c>
      <c r="H64" t="s">
        <v>103</v>
      </c>
      <c r="I64">
        <f>IFERROR(INDEX(Lookup_Misc!$A$1:$C$7,MATCH(Table1[[#This Row],[Product]],Lookup_Misc!$B$1:$B$7,0),3)*Table1[[#This Row],[Tonnage]],NA())</f>
        <v>14652.84</v>
      </c>
      <c r="J64">
        <f t="shared" si="2"/>
        <v>1</v>
      </c>
    </row>
    <row r="65" spans="1:10">
      <c r="A65" t="s">
        <v>185</v>
      </c>
      <c r="B65" t="s">
        <v>33</v>
      </c>
      <c r="C65" s="60">
        <v>40544</v>
      </c>
      <c r="D65" s="3">
        <f>Table1[[#This Row],[End Year]]-1</f>
        <v>2010</v>
      </c>
      <c r="E65" s="3">
        <f t="shared" si="0"/>
        <v>2011</v>
      </c>
      <c r="F65" s="1" t="str">
        <f t="shared" si="1"/>
        <v>2010/2011</v>
      </c>
      <c r="G65">
        <v>55960</v>
      </c>
      <c r="H65" t="s">
        <v>95</v>
      </c>
      <c r="I65">
        <f>IFERROR(INDEX(Lookup_Misc!$A$1:$C$7,MATCH(Table1[[#This Row],[Product]],Lookup_Misc!$B$1:$B$7,0),3)*Table1[[#This Row],[Tonnage]],NA())</f>
        <v>25741.600000000002</v>
      </c>
      <c r="J65">
        <f t="shared" si="2"/>
        <v>1</v>
      </c>
    </row>
    <row r="66" spans="1:10">
      <c r="A66" t="s">
        <v>185</v>
      </c>
      <c r="B66" t="s">
        <v>33</v>
      </c>
      <c r="C66" s="60">
        <v>40544</v>
      </c>
      <c r="D66" s="3">
        <f>Table1[[#This Row],[End Year]]-1</f>
        <v>2010</v>
      </c>
      <c r="E66" s="3">
        <f t="shared" si="0"/>
        <v>2011</v>
      </c>
      <c r="F66" s="1" t="str">
        <f t="shared" si="1"/>
        <v>2010/2011</v>
      </c>
      <c r="G66">
        <v>1</v>
      </c>
      <c r="H66" t="s">
        <v>60</v>
      </c>
      <c r="I66">
        <f>IFERROR(INDEX(Lookup_Misc!$A$1:$C$7,MATCH(Table1[[#This Row],[Product]],Lookup_Misc!$B$1:$B$7,0),3)*Table1[[#This Row],[Tonnage]],NA())</f>
        <v>0.46</v>
      </c>
      <c r="J66">
        <f t="shared" si="2"/>
        <v>1</v>
      </c>
    </row>
    <row r="67" spans="1:10">
      <c r="A67" t="s">
        <v>185</v>
      </c>
      <c r="B67" t="s">
        <v>33</v>
      </c>
      <c r="C67" s="60">
        <v>40544</v>
      </c>
      <c r="D67" s="3">
        <f>Table1[[#This Row],[End Year]]-1</f>
        <v>2010</v>
      </c>
      <c r="E67" s="3">
        <f t="shared" si="0"/>
        <v>2011</v>
      </c>
      <c r="F67" s="1" t="str">
        <f t="shared" si="1"/>
        <v>2010/2011</v>
      </c>
      <c r="G67">
        <v>592</v>
      </c>
      <c r="H67" t="s">
        <v>79</v>
      </c>
      <c r="I67">
        <f>IFERROR(INDEX(Lookup_Misc!$A$1:$C$7,MATCH(Table1[[#This Row],[Product]],Lookup_Misc!$B$1:$B$7,0),3)*Table1[[#This Row],[Tonnage]],NA())</f>
        <v>272.32</v>
      </c>
      <c r="J67">
        <f t="shared" si="2"/>
        <v>1</v>
      </c>
    </row>
    <row r="68" spans="1:10">
      <c r="A68" t="s">
        <v>185</v>
      </c>
      <c r="B68" t="s">
        <v>33</v>
      </c>
      <c r="C68" s="60">
        <v>40544</v>
      </c>
      <c r="D68" s="3">
        <f>Table1[[#This Row],[End Year]]-1</f>
        <v>2010</v>
      </c>
      <c r="E68" s="3">
        <f t="shared" si="0"/>
        <v>2011</v>
      </c>
      <c r="F68" s="1" t="str">
        <f t="shared" si="1"/>
        <v>2010/2011</v>
      </c>
      <c r="G68">
        <v>147</v>
      </c>
      <c r="H68" t="s">
        <v>86</v>
      </c>
      <c r="I68">
        <f>IFERROR(INDEX(Lookup_Misc!$A$1:$C$7,MATCH(Table1[[#This Row],[Product]],Lookup_Misc!$B$1:$B$7,0),3)*Table1[[#This Row],[Tonnage]],NA())</f>
        <v>67.62</v>
      </c>
      <c r="J68">
        <f t="shared" si="2"/>
        <v>1</v>
      </c>
    </row>
    <row r="69" spans="1:10">
      <c r="A69" t="s">
        <v>185</v>
      </c>
      <c r="B69" t="s">
        <v>33</v>
      </c>
      <c r="C69" s="60">
        <v>40575</v>
      </c>
      <c r="D69" s="3">
        <f>Table1[[#This Row],[End Year]]-1</f>
        <v>2010</v>
      </c>
      <c r="E69" s="3">
        <f t="shared" si="0"/>
        <v>2011</v>
      </c>
      <c r="F69" s="1" t="str">
        <f t="shared" si="1"/>
        <v>2010/2011</v>
      </c>
      <c r="G69">
        <v>11</v>
      </c>
      <c r="H69" t="s">
        <v>75</v>
      </c>
      <c r="I69">
        <f>IFERROR(INDEX(Lookup_Misc!$A$1:$C$7,MATCH(Table1[[#This Row],[Product]],Lookup_Misc!$B$1:$B$7,0),3)*Table1[[#This Row],[Tonnage]],NA())</f>
        <v>5.0600000000000005</v>
      </c>
      <c r="J69">
        <f t="shared" si="2"/>
        <v>2</v>
      </c>
    </row>
    <row r="70" spans="1:10">
      <c r="A70" t="s">
        <v>185</v>
      </c>
      <c r="B70" t="s">
        <v>33</v>
      </c>
      <c r="C70" s="60">
        <v>40575</v>
      </c>
      <c r="D70" s="3">
        <f>Table1[[#This Row],[End Year]]-1</f>
        <v>2010</v>
      </c>
      <c r="E70" s="3">
        <f t="shared" ref="E70:E133" si="3">IF(AND(MONTH(C70)&gt;=7,MONTH(C70)&lt;=12),YEAR(C70)+1,YEAR(C70))</f>
        <v>2011</v>
      </c>
      <c r="F70" s="1" t="str">
        <f t="shared" ref="F70:F133" si="4">D70&amp;"/"&amp;E70</f>
        <v>2010/2011</v>
      </c>
      <c r="G70">
        <v>126</v>
      </c>
      <c r="H70" t="s">
        <v>119</v>
      </c>
      <c r="I70">
        <f>IFERROR(INDEX(Lookup_Misc!$A$1:$C$7,MATCH(Table1[[#This Row],[Product]],Lookup_Misc!$B$1:$B$7,0),3)*Table1[[#This Row],[Tonnage]],NA())</f>
        <v>57.96</v>
      </c>
      <c r="J70">
        <f t="shared" ref="J70:J133" si="5">MONTH(C70)</f>
        <v>2</v>
      </c>
    </row>
    <row r="71" spans="1:10">
      <c r="A71" t="s">
        <v>185</v>
      </c>
      <c r="B71" t="s">
        <v>33</v>
      </c>
      <c r="C71" s="60">
        <v>40575</v>
      </c>
      <c r="D71" s="3">
        <f>Table1[[#This Row],[End Year]]-1</f>
        <v>2010</v>
      </c>
      <c r="E71" s="3">
        <f t="shared" si="3"/>
        <v>2011</v>
      </c>
      <c r="F71" s="1" t="str">
        <f t="shared" si="4"/>
        <v>2010/2011</v>
      </c>
      <c r="G71">
        <v>11165</v>
      </c>
      <c r="H71" t="s">
        <v>95</v>
      </c>
      <c r="I71">
        <f>IFERROR(INDEX(Lookup_Misc!$A$1:$C$7,MATCH(Table1[[#This Row],[Product]],Lookup_Misc!$B$1:$B$7,0),3)*Table1[[#This Row],[Tonnage]],NA())</f>
        <v>5135.9000000000005</v>
      </c>
      <c r="J71">
        <f t="shared" si="5"/>
        <v>2</v>
      </c>
    </row>
    <row r="72" spans="1:10">
      <c r="A72" t="s">
        <v>185</v>
      </c>
      <c r="B72" t="s">
        <v>33</v>
      </c>
      <c r="C72" s="60">
        <v>40575</v>
      </c>
      <c r="D72" s="3">
        <f>Table1[[#This Row],[End Year]]-1</f>
        <v>2010</v>
      </c>
      <c r="E72" s="3">
        <f t="shared" si="3"/>
        <v>2011</v>
      </c>
      <c r="F72" s="1" t="str">
        <f t="shared" si="4"/>
        <v>2010/2011</v>
      </c>
      <c r="G72">
        <v>61962</v>
      </c>
      <c r="H72" t="s">
        <v>151</v>
      </c>
      <c r="I72">
        <f>IFERROR(INDEX(Lookup_Misc!$A$1:$C$7,MATCH(Table1[[#This Row],[Product]],Lookup_Misc!$B$1:$B$7,0),3)*Table1[[#This Row],[Tonnage]],NA())</f>
        <v>28502.52</v>
      </c>
      <c r="J72">
        <f t="shared" si="5"/>
        <v>2</v>
      </c>
    </row>
    <row r="73" spans="1:10">
      <c r="A73" t="s">
        <v>185</v>
      </c>
      <c r="B73" t="s">
        <v>33</v>
      </c>
      <c r="C73" s="60">
        <v>40575</v>
      </c>
      <c r="D73" s="3">
        <f>Table1[[#This Row],[End Year]]-1</f>
        <v>2010</v>
      </c>
      <c r="E73" s="3">
        <f t="shared" si="3"/>
        <v>2011</v>
      </c>
      <c r="F73" s="1" t="str">
        <f t="shared" si="4"/>
        <v>2010/2011</v>
      </c>
      <c r="G73">
        <v>6000</v>
      </c>
      <c r="H73" t="s">
        <v>169</v>
      </c>
      <c r="I73">
        <f>IFERROR(INDEX(Lookup_Misc!$A$1:$C$7,MATCH(Table1[[#This Row],[Product]],Lookup_Misc!$B$1:$B$7,0),3)*Table1[[#This Row],[Tonnage]],NA())</f>
        <v>2760</v>
      </c>
      <c r="J73">
        <f t="shared" si="5"/>
        <v>2</v>
      </c>
    </row>
    <row r="74" spans="1:10">
      <c r="A74" t="s">
        <v>185</v>
      </c>
      <c r="B74" t="s">
        <v>33</v>
      </c>
      <c r="C74" s="60">
        <v>40575</v>
      </c>
      <c r="D74" s="3">
        <f>Table1[[#This Row],[End Year]]-1</f>
        <v>2010</v>
      </c>
      <c r="E74" s="3">
        <f t="shared" si="3"/>
        <v>2011</v>
      </c>
      <c r="F74" s="1" t="str">
        <f t="shared" si="4"/>
        <v>2010/2011</v>
      </c>
      <c r="G74">
        <v>657</v>
      </c>
      <c r="H74" t="s">
        <v>79</v>
      </c>
      <c r="I74">
        <f>IFERROR(INDEX(Lookup_Misc!$A$1:$C$7,MATCH(Table1[[#This Row],[Product]],Lookup_Misc!$B$1:$B$7,0),3)*Table1[[#This Row],[Tonnage]],NA())</f>
        <v>302.22000000000003</v>
      </c>
      <c r="J74">
        <f t="shared" si="5"/>
        <v>2</v>
      </c>
    </row>
    <row r="75" spans="1:10">
      <c r="A75" t="s">
        <v>185</v>
      </c>
      <c r="B75" t="s">
        <v>33</v>
      </c>
      <c r="C75" s="60">
        <v>40575</v>
      </c>
      <c r="D75" s="3">
        <f>Table1[[#This Row],[End Year]]-1</f>
        <v>2010</v>
      </c>
      <c r="E75" s="3">
        <f t="shared" si="3"/>
        <v>2011</v>
      </c>
      <c r="F75" s="1" t="str">
        <f t="shared" si="4"/>
        <v>2010/2011</v>
      </c>
      <c r="G75">
        <v>118</v>
      </c>
      <c r="H75" t="s">
        <v>86</v>
      </c>
      <c r="I75">
        <f>IFERROR(INDEX(Lookup_Misc!$A$1:$C$7,MATCH(Table1[[#This Row],[Product]],Lookup_Misc!$B$1:$B$7,0),3)*Table1[[#This Row],[Tonnage]],NA())</f>
        <v>54.28</v>
      </c>
      <c r="J75">
        <f t="shared" si="5"/>
        <v>2</v>
      </c>
    </row>
    <row r="76" spans="1:10">
      <c r="A76" t="s">
        <v>185</v>
      </c>
      <c r="B76" t="s">
        <v>33</v>
      </c>
      <c r="C76" s="60">
        <v>40603</v>
      </c>
      <c r="D76" s="3">
        <f>Table1[[#This Row],[End Year]]-1</f>
        <v>2010</v>
      </c>
      <c r="E76" s="3">
        <f t="shared" si="3"/>
        <v>2011</v>
      </c>
      <c r="F76" s="1" t="str">
        <f t="shared" si="4"/>
        <v>2010/2011</v>
      </c>
      <c r="G76">
        <v>557</v>
      </c>
      <c r="H76" t="s">
        <v>75</v>
      </c>
      <c r="I76">
        <f>IFERROR(INDEX(Lookup_Misc!$A$1:$C$7,MATCH(Table1[[#This Row],[Product]],Lookup_Misc!$B$1:$B$7,0),3)*Table1[[#This Row],[Tonnage]],NA())</f>
        <v>256.22000000000003</v>
      </c>
      <c r="J76">
        <f t="shared" si="5"/>
        <v>3</v>
      </c>
    </row>
    <row r="77" spans="1:10">
      <c r="A77" t="s">
        <v>185</v>
      </c>
      <c r="B77" t="s">
        <v>33</v>
      </c>
      <c r="C77" s="60">
        <v>40603</v>
      </c>
      <c r="D77" s="3">
        <f>Table1[[#This Row],[End Year]]-1</f>
        <v>2010</v>
      </c>
      <c r="E77" s="3">
        <f t="shared" si="3"/>
        <v>2011</v>
      </c>
      <c r="F77" s="1" t="str">
        <f t="shared" si="4"/>
        <v>2010/2011</v>
      </c>
      <c r="G77">
        <v>126</v>
      </c>
      <c r="H77" t="s">
        <v>119</v>
      </c>
      <c r="I77">
        <f>IFERROR(INDEX(Lookup_Misc!$A$1:$C$7,MATCH(Table1[[#This Row],[Product]],Lookup_Misc!$B$1:$B$7,0),3)*Table1[[#This Row],[Tonnage]],NA())</f>
        <v>57.96</v>
      </c>
      <c r="J77">
        <f t="shared" si="5"/>
        <v>3</v>
      </c>
    </row>
    <row r="78" spans="1:10">
      <c r="A78" t="s">
        <v>185</v>
      </c>
      <c r="B78" t="s">
        <v>33</v>
      </c>
      <c r="C78" s="60">
        <v>40603</v>
      </c>
      <c r="D78" s="3">
        <f>Table1[[#This Row],[End Year]]-1</f>
        <v>2010</v>
      </c>
      <c r="E78" s="3">
        <f t="shared" si="3"/>
        <v>2011</v>
      </c>
      <c r="F78" s="1" t="str">
        <f t="shared" si="4"/>
        <v>2010/2011</v>
      </c>
      <c r="G78">
        <v>38442</v>
      </c>
      <c r="H78" t="s">
        <v>95</v>
      </c>
      <c r="I78">
        <f>IFERROR(INDEX(Lookup_Misc!$A$1:$C$7,MATCH(Table1[[#This Row],[Product]],Lookup_Misc!$B$1:$B$7,0),3)*Table1[[#This Row],[Tonnage]],NA())</f>
        <v>17683.32</v>
      </c>
      <c r="J78">
        <f t="shared" si="5"/>
        <v>3</v>
      </c>
    </row>
    <row r="79" spans="1:10">
      <c r="A79" t="s">
        <v>185</v>
      </c>
      <c r="B79" t="s">
        <v>33</v>
      </c>
      <c r="C79" s="60">
        <v>40603</v>
      </c>
      <c r="D79" s="3">
        <f>Table1[[#This Row],[End Year]]-1</f>
        <v>2010</v>
      </c>
      <c r="E79" s="3">
        <f t="shared" si="3"/>
        <v>2011</v>
      </c>
      <c r="F79" s="1" t="str">
        <f t="shared" si="4"/>
        <v>2010/2011</v>
      </c>
      <c r="G79">
        <v>27500</v>
      </c>
      <c r="H79" t="s">
        <v>151</v>
      </c>
      <c r="I79">
        <f>IFERROR(INDEX(Lookup_Misc!$A$1:$C$7,MATCH(Table1[[#This Row],[Product]],Lookup_Misc!$B$1:$B$7,0),3)*Table1[[#This Row],[Tonnage]],NA())</f>
        <v>12650</v>
      </c>
      <c r="J79">
        <f t="shared" si="5"/>
        <v>3</v>
      </c>
    </row>
    <row r="80" spans="1:10">
      <c r="A80" t="s">
        <v>185</v>
      </c>
      <c r="B80" t="s">
        <v>33</v>
      </c>
      <c r="C80" s="60">
        <v>40603</v>
      </c>
      <c r="D80" s="3">
        <f>Table1[[#This Row],[End Year]]-1</f>
        <v>2010</v>
      </c>
      <c r="E80" s="3">
        <f t="shared" si="3"/>
        <v>2011</v>
      </c>
      <c r="F80" s="1" t="str">
        <f t="shared" si="4"/>
        <v>2010/2011</v>
      </c>
      <c r="G80">
        <v>10500</v>
      </c>
      <c r="H80" t="s">
        <v>169</v>
      </c>
      <c r="I80">
        <f>IFERROR(INDEX(Lookup_Misc!$A$1:$C$7,MATCH(Table1[[#This Row],[Product]],Lookup_Misc!$B$1:$B$7,0),3)*Table1[[#This Row],[Tonnage]],NA())</f>
        <v>4830</v>
      </c>
      <c r="J80">
        <f t="shared" si="5"/>
        <v>3</v>
      </c>
    </row>
    <row r="81" spans="1:10">
      <c r="A81" t="s">
        <v>185</v>
      </c>
      <c r="B81" t="s">
        <v>33</v>
      </c>
      <c r="C81" s="60">
        <v>40603</v>
      </c>
      <c r="D81" s="3">
        <f>Table1[[#This Row],[End Year]]-1</f>
        <v>2010</v>
      </c>
      <c r="E81" s="3">
        <f t="shared" si="3"/>
        <v>2011</v>
      </c>
      <c r="F81" s="1" t="str">
        <f t="shared" si="4"/>
        <v>2010/2011</v>
      </c>
      <c r="G81">
        <v>4</v>
      </c>
      <c r="H81" t="s">
        <v>60</v>
      </c>
      <c r="I81">
        <f>IFERROR(INDEX(Lookup_Misc!$A$1:$C$7,MATCH(Table1[[#This Row],[Product]],Lookup_Misc!$B$1:$B$7,0),3)*Table1[[#This Row],[Tonnage]],NA())</f>
        <v>1.84</v>
      </c>
      <c r="J81">
        <f t="shared" si="5"/>
        <v>3</v>
      </c>
    </row>
    <row r="82" spans="1:10">
      <c r="A82" t="s">
        <v>185</v>
      </c>
      <c r="B82" t="s">
        <v>33</v>
      </c>
      <c r="C82" s="60">
        <v>40603</v>
      </c>
      <c r="D82" s="3">
        <f>Table1[[#This Row],[End Year]]-1</f>
        <v>2010</v>
      </c>
      <c r="E82" s="3">
        <f t="shared" si="3"/>
        <v>2011</v>
      </c>
      <c r="F82" s="1" t="str">
        <f t="shared" si="4"/>
        <v>2010/2011</v>
      </c>
      <c r="G82">
        <v>650</v>
      </c>
      <c r="H82" t="s">
        <v>79</v>
      </c>
      <c r="I82">
        <f>IFERROR(INDEX(Lookup_Misc!$A$1:$C$7,MATCH(Table1[[#This Row],[Product]],Lookup_Misc!$B$1:$B$7,0),3)*Table1[[#This Row],[Tonnage]],NA())</f>
        <v>299</v>
      </c>
      <c r="J82">
        <f t="shared" si="5"/>
        <v>3</v>
      </c>
    </row>
    <row r="83" spans="1:10">
      <c r="A83" t="s">
        <v>185</v>
      </c>
      <c r="B83" t="s">
        <v>33</v>
      </c>
      <c r="C83" s="60">
        <v>40603</v>
      </c>
      <c r="D83" s="3">
        <f>Table1[[#This Row],[End Year]]-1</f>
        <v>2010</v>
      </c>
      <c r="E83" s="3">
        <f t="shared" si="3"/>
        <v>2011</v>
      </c>
      <c r="F83" s="1" t="str">
        <f t="shared" si="4"/>
        <v>2010/2011</v>
      </c>
      <c r="G83">
        <v>42</v>
      </c>
      <c r="H83" t="s">
        <v>86</v>
      </c>
      <c r="I83">
        <f>IFERROR(INDEX(Lookup_Misc!$A$1:$C$7,MATCH(Table1[[#This Row],[Product]],Lookup_Misc!$B$1:$B$7,0),3)*Table1[[#This Row],[Tonnage]],NA())</f>
        <v>19.32</v>
      </c>
      <c r="J83">
        <f t="shared" si="5"/>
        <v>3</v>
      </c>
    </row>
    <row r="84" spans="1:10">
      <c r="A84" t="s">
        <v>185</v>
      </c>
      <c r="B84" t="s">
        <v>33</v>
      </c>
      <c r="C84" s="60">
        <v>40634</v>
      </c>
      <c r="D84" s="3">
        <f>Table1[[#This Row],[End Year]]-1</f>
        <v>2010</v>
      </c>
      <c r="E84" s="3">
        <f t="shared" si="3"/>
        <v>2011</v>
      </c>
      <c r="F84" s="1" t="str">
        <f t="shared" si="4"/>
        <v>2010/2011</v>
      </c>
      <c r="G84">
        <v>258</v>
      </c>
      <c r="H84" t="s">
        <v>75</v>
      </c>
      <c r="I84">
        <f>IFERROR(INDEX(Lookup_Misc!$A$1:$C$7,MATCH(Table1[[#This Row],[Product]],Lookup_Misc!$B$1:$B$7,0),3)*Table1[[#This Row],[Tonnage]],NA())</f>
        <v>118.68</v>
      </c>
      <c r="J84">
        <f t="shared" si="5"/>
        <v>4</v>
      </c>
    </row>
    <row r="85" spans="1:10">
      <c r="A85" t="s">
        <v>185</v>
      </c>
      <c r="B85" t="s">
        <v>33</v>
      </c>
      <c r="C85" s="60">
        <v>40634</v>
      </c>
      <c r="D85" s="3">
        <f>Table1[[#This Row],[End Year]]-1</f>
        <v>2010</v>
      </c>
      <c r="E85" s="3">
        <f t="shared" si="3"/>
        <v>2011</v>
      </c>
      <c r="F85" s="1" t="str">
        <f t="shared" si="4"/>
        <v>2010/2011</v>
      </c>
      <c r="G85">
        <v>180</v>
      </c>
      <c r="H85" t="s">
        <v>119</v>
      </c>
      <c r="I85">
        <f>IFERROR(INDEX(Lookup_Misc!$A$1:$C$7,MATCH(Table1[[#This Row],[Product]],Lookup_Misc!$B$1:$B$7,0),3)*Table1[[#This Row],[Tonnage]],NA())</f>
        <v>82.8</v>
      </c>
      <c r="J85">
        <f t="shared" si="5"/>
        <v>4</v>
      </c>
    </row>
    <row r="86" spans="1:10">
      <c r="A86" t="s">
        <v>185</v>
      </c>
      <c r="B86" t="s">
        <v>33</v>
      </c>
      <c r="C86" s="60">
        <v>40634</v>
      </c>
      <c r="D86" s="3">
        <f>Table1[[#This Row],[End Year]]-1</f>
        <v>2010</v>
      </c>
      <c r="E86" s="3">
        <f t="shared" si="3"/>
        <v>2011</v>
      </c>
      <c r="F86" s="1" t="str">
        <f t="shared" si="4"/>
        <v>2010/2011</v>
      </c>
      <c r="G86">
        <v>99</v>
      </c>
      <c r="H86" t="s">
        <v>95</v>
      </c>
      <c r="I86">
        <f>IFERROR(INDEX(Lookup_Misc!$A$1:$C$7,MATCH(Table1[[#This Row],[Product]],Lookup_Misc!$B$1:$B$7,0),3)*Table1[[#This Row],[Tonnage]],NA())</f>
        <v>45.54</v>
      </c>
      <c r="J86">
        <f t="shared" si="5"/>
        <v>4</v>
      </c>
    </row>
    <row r="87" spans="1:10">
      <c r="A87" t="s">
        <v>185</v>
      </c>
      <c r="B87" t="s">
        <v>33</v>
      </c>
      <c r="C87" s="60">
        <v>40634</v>
      </c>
      <c r="D87" s="3">
        <f>Table1[[#This Row],[End Year]]-1</f>
        <v>2010</v>
      </c>
      <c r="E87" s="3">
        <f t="shared" si="3"/>
        <v>2011</v>
      </c>
      <c r="F87" s="1" t="str">
        <f t="shared" si="4"/>
        <v>2010/2011</v>
      </c>
      <c r="G87">
        <v>86</v>
      </c>
      <c r="H87" t="s">
        <v>79</v>
      </c>
      <c r="I87">
        <f>IFERROR(INDEX(Lookup_Misc!$A$1:$C$7,MATCH(Table1[[#This Row],[Product]],Lookup_Misc!$B$1:$B$7,0),3)*Table1[[#This Row],[Tonnage]],NA())</f>
        <v>39.56</v>
      </c>
      <c r="J87">
        <f t="shared" si="5"/>
        <v>4</v>
      </c>
    </row>
    <row r="88" spans="1:10">
      <c r="A88" t="s">
        <v>185</v>
      </c>
      <c r="B88" t="s">
        <v>33</v>
      </c>
      <c r="C88" s="60">
        <v>40634</v>
      </c>
      <c r="D88" s="3">
        <f>Table1[[#This Row],[End Year]]-1</f>
        <v>2010</v>
      </c>
      <c r="E88" s="3">
        <f t="shared" si="3"/>
        <v>2011</v>
      </c>
      <c r="F88" s="1" t="str">
        <f t="shared" si="4"/>
        <v>2010/2011</v>
      </c>
      <c r="G88">
        <v>103</v>
      </c>
      <c r="H88" t="s">
        <v>86</v>
      </c>
      <c r="I88">
        <f>IFERROR(INDEX(Lookup_Misc!$A$1:$C$7,MATCH(Table1[[#This Row],[Product]],Lookup_Misc!$B$1:$B$7,0),3)*Table1[[#This Row],[Tonnage]],NA())</f>
        <v>47.38</v>
      </c>
      <c r="J88">
        <f t="shared" si="5"/>
        <v>4</v>
      </c>
    </row>
    <row r="89" spans="1:10">
      <c r="A89" t="s">
        <v>185</v>
      </c>
      <c r="B89" t="s">
        <v>33</v>
      </c>
      <c r="C89" s="60">
        <v>40634</v>
      </c>
      <c r="D89" s="3">
        <f>Table1[[#This Row],[End Year]]-1</f>
        <v>2010</v>
      </c>
      <c r="E89" s="3">
        <f t="shared" si="3"/>
        <v>2011</v>
      </c>
      <c r="F89" s="1" t="str">
        <f t="shared" si="4"/>
        <v>2010/2011</v>
      </c>
      <c r="G89">
        <v>2</v>
      </c>
      <c r="H89" t="s">
        <v>106</v>
      </c>
      <c r="I89">
        <f>IFERROR(INDEX(Lookup_Misc!$A$1:$C$7,MATCH(Table1[[#This Row],[Product]],Lookup_Misc!$B$1:$B$7,0),3)*Table1[[#This Row],[Tonnage]],NA())</f>
        <v>0.92</v>
      </c>
      <c r="J89">
        <f t="shared" si="5"/>
        <v>4</v>
      </c>
    </row>
    <row r="90" spans="1:10">
      <c r="A90" t="s">
        <v>185</v>
      </c>
      <c r="B90" t="s">
        <v>33</v>
      </c>
      <c r="C90" s="60">
        <v>40664</v>
      </c>
      <c r="D90" s="3">
        <f>Table1[[#This Row],[End Year]]-1</f>
        <v>2010</v>
      </c>
      <c r="E90" s="3">
        <f t="shared" si="3"/>
        <v>2011</v>
      </c>
      <c r="F90" s="1" t="str">
        <f t="shared" si="4"/>
        <v>2010/2011</v>
      </c>
      <c r="G90">
        <v>1</v>
      </c>
      <c r="H90" t="s">
        <v>73</v>
      </c>
      <c r="I90">
        <f>IFERROR(INDEX(Lookup_Misc!$A$1:$C$7,MATCH(Table1[[#This Row],[Product]],Lookup_Misc!$B$1:$B$7,0),3)*Table1[[#This Row],[Tonnage]],NA())</f>
        <v>0.46</v>
      </c>
      <c r="J90">
        <f t="shared" si="5"/>
        <v>5</v>
      </c>
    </row>
    <row r="91" spans="1:10">
      <c r="A91" t="s">
        <v>185</v>
      </c>
      <c r="B91" t="s">
        <v>33</v>
      </c>
      <c r="C91" s="60">
        <v>40664</v>
      </c>
      <c r="D91" s="3">
        <f>Table1[[#This Row],[End Year]]-1</f>
        <v>2010</v>
      </c>
      <c r="E91" s="3">
        <f t="shared" si="3"/>
        <v>2011</v>
      </c>
      <c r="F91" s="1" t="str">
        <f t="shared" si="4"/>
        <v>2010/2011</v>
      </c>
      <c r="G91">
        <v>253</v>
      </c>
      <c r="H91" t="s">
        <v>75</v>
      </c>
      <c r="I91">
        <f>IFERROR(INDEX(Lookup_Misc!$A$1:$C$7,MATCH(Table1[[#This Row],[Product]],Lookup_Misc!$B$1:$B$7,0),3)*Table1[[#This Row],[Tonnage]],NA())</f>
        <v>116.38000000000001</v>
      </c>
      <c r="J91">
        <f t="shared" si="5"/>
        <v>5</v>
      </c>
    </row>
    <row r="92" spans="1:10">
      <c r="A92" t="s">
        <v>185</v>
      </c>
      <c r="B92" t="s">
        <v>33</v>
      </c>
      <c r="C92" s="60">
        <v>40664</v>
      </c>
      <c r="D92" s="3">
        <f>Table1[[#This Row],[End Year]]-1</f>
        <v>2010</v>
      </c>
      <c r="E92" s="3">
        <f t="shared" si="3"/>
        <v>2011</v>
      </c>
      <c r="F92" s="1" t="str">
        <f t="shared" si="4"/>
        <v>2010/2011</v>
      </c>
      <c r="G92">
        <v>73</v>
      </c>
      <c r="H92" t="s">
        <v>119</v>
      </c>
      <c r="I92">
        <f>IFERROR(INDEX(Lookup_Misc!$A$1:$C$7,MATCH(Table1[[#This Row],[Product]],Lookup_Misc!$B$1:$B$7,0),3)*Table1[[#This Row],[Tonnage]],NA())</f>
        <v>33.58</v>
      </c>
      <c r="J92">
        <f t="shared" si="5"/>
        <v>5</v>
      </c>
    </row>
    <row r="93" spans="1:10">
      <c r="A93" t="s">
        <v>185</v>
      </c>
      <c r="B93" t="s">
        <v>33</v>
      </c>
      <c r="C93" s="60">
        <v>40664</v>
      </c>
      <c r="D93" s="3">
        <f>Table1[[#This Row],[End Year]]-1</f>
        <v>2010</v>
      </c>
      <c r="E93" s="3">
        <f t="shared" si="3"/>
        <v>2011</v>
      </c>
      <c r="F93" s="1" t="str">
        <f t="shared" si="4"/>
        <v>2010/2011</v>
      </c>
      <c r="G93">
        <v>194</v>
      </c>
      <c r="H93" t="s">
        <v>103</v>
      </c>
      <c r="I93">
        <f>IFERROR(INDEX(Lookup_Misc!$A$1:$C$7,MATCH(Table1[[#This Row],[Product]],Lookup_Misc!$B$1:$B$7,0),3)*Table1[[#This Row],[Tonnage]],NA())</f>
        <v>89.240000000000009</v>
      </c>
      <c r="J93">
        <f t="shared" si="5"/>
        <v>5</v>
      </c>
    </row>
    <row r="94" spans="1:10">
      <c r="A94" t="s">
        <v>185</v>
      </c>
      <c r="B94" t="s">
        <v>33</v>
      </c>
      <c r="C94" s="60">
        <v>40664</v>
      </c>
      <c r="D94" s="3">
        <f>Table1[[#This Row],[End Year]]-1</f>
        <v>2010</v>
      </c>
      <c r="E94" s="3">
        <f t="shared" si="3"/>
        <v>2011</v>
      </c>
      <c r="F94" s="1" t="str">
        <f t="shared" si="4"/>
        <v>2010/2011</v>
      </c>
      <c r="G94">
        <v>871</v>
      </c>
      <c r="H94" t="s">
        <v>95</v>
      </c>
      <c r="I94">
        <f>IFERROR(INDEX(Lookup_Misc!$A$1:$C$7,MATCH(Table1[[#This Row],[Product]],Lookup_Misc!$B$1:$B$7,0),3)*Table1[[#This Row],[Tonnage]],NA())</f>
        <v>400.66</v>
      </c>
      <c r="J94">
        <f t="shared" si="5"/>
        <v>5</v>
      </c>
    </row>
    <row r="95" spans="1:10">
      <c r="A95" t="s">
        <v>185</v>
      </c>
      <c r="B95" t="s">
        <v>33</v>
      </c>
      <c r="C95" s="60">
        <v>40664</v>
      </c>
      <c r="D95" s="3">
        <f>Table1[[#This Row],[End Year]]-1</f>
        <v>2010</v>
      </c>
      <c r="E95" s="3">
        <f t="shared" si="3"/>
        <v>2011</v>
      </c>
      <c r="F95" s="1" t="str">
        <f t="shared" si="4"/>
        <v>2010/2011</v>
      </c>
      <c r="G95">
        <v>1</v>
      </c>
      <c r="H95" t="s">
        <v>60</v>
      </c>
      <c r="I95">
        <f>IFERROR(INDEX(Lookup_Misc!$A$1:$C$7,MATCH(Table1[[#This Row],[Product]],Lookup_Misc!$B$1:$B$7,0),3)*Table1[[#This Row],[Tonnage]],NA())</f>
        <v>0.46</v>
      </c>
      <c r="J95">
        <f t="shared" si="5"/>
        <v>5</v>
      </c>
    </row>
    <row r="96" spans="1:10">
      <c r="A96" t="s">
        <v>185</v>
      </c>
      <c r="B96" t="s">
        <v>33</v>
      </c>
      <c r="C96" s="60">
        <v>40664</v>
      </c>
      <c r="D96" s="3">
        <f>Table1[[#This Row],[End Year]]-1</f>
        <v>2010</v>
      </c>
      <c r="E96" s="3">
        <f t="shared" si="3"/>
        <v>2011</v>
      </c>
      <c r="F96" s="1" t="str">
        <f t="shared" si="4"/>
        <v>2010/2011</v>
      </c>
      <c r="G96">
        <v>891</v>
      </c>
      <c r="H96" t="s">
        <v>79</v>
      </c>
      <c r="I96">
        <f>IFERROR(INDEX(Lookup_Misc!$A$1:$C$7,MATCH(Table1[[#This Row],[Product]],Lookup_Misc!$B$1:$B$7,0),3)*Table1[[#This Row],[Tonnage]],NA())</f>
        <v>409.86</v>
      </c>
      <c r="J96">
        <f t="shared" si="5"/>
        <v>5</v>
      </c>
    </row>
    <row r="97" spans="1:10">
      <c r="A97" t="s">
        <v>185</v>
      </c>
      <c r="B97" t="s">
        <v>33</v>
      </c>
      <c r="C97" s="60">
        <v>40664</v>
      </c>
      <c r="D97" s="3">
        <f>Table1[[#This Row],[End Year]]-1</f>
        <v>2010</v>
      </c>
      <c r="E97" s="3">
        <f t="shared" si="3"/>
        <v>2011</v>
      </c>
      <c r="F97" s="1" t="str">
        <f t="shared" si="4"/>
        <v>2010/2011</v>
      </c>
      <c r="G97">
        <v>144</v>
      </c>
      <c r="H97" t="s">
        <v>86</v>
      </c>
      <c r="I97">
        <f>IFERROR(INDEX(Lookup_Misc!$A$1:$C$7,MATCH(Table1[[#This Row],[Product]],Lookup_Misc!$B$1:$B$7,0),3)*Table1[[#This Row],[Tonnage]],NA())</f>
        <v>66.240000000000009</v>
      </c>
      <c r="J97">
        <f t="shared" si="5"/>
        <v>5</v>
      </c>
    </row>
    <row r="98" spans="1:10">
      <c r="A98" t="s">
        <v>185</v>
      </c>
      <c r="B98" t="s">
        <v>33</v>
      </c>
      <c r="C98" s="60">
        <v>40695</v>
      </c>
      <c r="D98" s="3">
        <f>Table1[[#This Row],[End Year]]-1</f>
        <v>2010</v>
      </c>
      <c r="E98" s="3">
        <f t="shared" si="3"/>
        <v>2011</v>
      </c>
      <c r="F98" s="1" t="str">
        <f t="shared" si="4"/>
        <v>2010/2011</v>
      </c>
      <c r="G98">
        <v>259</v>
      </c>
      <c r="H98" t="s">
        <v>73</v>
      </c>
      <c r="I98">
        <f>IFERROR(INDEX(Lookup_Misc!$A$1:$C$7,MATCH(Table1[[#This Row],[Product]],Lookup_Misc!$B$1:$B$7,0),3)*Table1[[#This Row],[Tonnage]],NA())</f>
        <v>119.14</v>
      </c>
      <c r="J98">
        <f t="shared" si="5"/>
        <v>6</v>
      </c>
    </row>
    <row r="99" spans="1:10">
      <c r="A99" t="s">
        <v>185</v>
      </c>
      <c r="B99" t="s">
        <v>33</v>
      </c>
      <c r="C99" s="60">
        <v>40695</v>
      </c>
      <c r="D99" s="3">
        <f>Table1[[#This Row],[End Year]]-1</f>
        <v>2010</v>
      </c>
      <c r="E99" s="3">
        <f t="shared" si="3"/>
        <v>2011</v>
      </c>
      <c r="F99" s="1" t="str">
        <f t="shared" si="4"/>
        <v>2010/2011</v>
      </c>
      <c r="G99">
        <v>572</v>
      </c>
      <c r="H99" t="s">
        <v>75</v>
      </c>
      <c r="I99">
        <f>IFERROR(INDEX(Lookup_Misc!$A$1:$C$7,MATCH(Table1[[#This Row],[Product]],Lookup_Misc!$B$1:$B$7,0),3)*Table1[[#This Row],[Tonnage]],NA())</f>
        <v>263.12</v>
      </c>
      <c r="J99">
        <f t="shared" si="5"/>
        <v>6</v>
      </c>
    </row>
    <row r="100" spans="1:10">
      <c r="A100" t="s">
        <v>185</v>
      </c>
      <c r="B100" t="s">
        <v>33</v>
      </c>
      <c r="C100" s="60">
        <v>40695</v>
      </c>
      <c r="D100" s="3">
        <f>Table1[[#This Row],[End Year]]-1</f>
        <v>2010</v>
      </c>
      <c r="E100" s="3">
        <f t="shared" si="3"/>
        <v>2011</v>
      </c>
      <c r="F100" s="1" t="str">
        <f t="shared" si="4"/>
        <v>2010/2011</v>
      </c>
      <c r="G100">
        <v>72</v>
      </c>
      <c r="H100" t="s">
        <v>119</v>
      </c>
      <c r="I100">
        <f>IFERROR(INDEX(Lookup_Misc!$A$1:$C$7,MATCH(Table1[[#This Row],[Product]],Lookup_Misc!$B$1:$B$7,0),3)*Table1[[#This Row],[Tonnage]],NA())</f>
        <v>33.120000000000005</v>
      </c>
      <c r="J100">
        <f t="shared" si="5"/>
        <v>6</v>
      </c>
    </row>
    <row r="101" spans="1:10">
      <c r="A101" t="s">
        <v>185</v>
      </c>
      <c r="B101" t="s">
        <v>33</v>
      </c>
      <c r="C101" s="60">
        <v>40695</v>
      </c>
      <c r="D101" s="3">
        <f>Table1[[#This Row],[End Year]]-1</f>
        <v>2010</v>
      </c>
      <c r="E101" s="3">
        <f t="shared" si="3"/>
        <v>2011</v>
      </c>
      <c r="F101" s="1" t="str">
        <f t="shared" si="4"/>
        <v>2010/2011</v>
      </c>
      <c r="G101">
        <v>1</v>
      </c>
      <c r="H101" t="s">
        <v>136</v>
      </c>
      <c r="I101">
        <f>IFERROR(INDEX(Lookup_Misc!$A$1:$C$7,MATCH(Table1[[#This Row],[Product]],Lookup_Misc!$B$1:$B$7,0),3)*Table1[[#This Row],[Tonnage]],NA())</f>
        <v>0.46</v>
      </c>
      <c r="J101">
        <f t="shared" si="5"/>
        <v>6</v>
      </c>
    </row>
    <row r="102" spans="1:10">
      <c r="A102" t="s">
        <v>185</v>
      </c>
      <c r="B102" t="s">
        <v>33</v>
      </c>
      <c r="C102" s="60">
        <v>40695</v>
      </c>
      <c r="D102" s="3">
        <f>Table1[[#This Row],[End Year]]-1</f>
        <v>2010</v>
      </c>
      <c r="E102" s="3">
        <f t="shared" si="3"/>
        <v>2011</v>
      </c>
      <c r="F102" s="1" t="str">
        <f t="shared" si="4"/>
        <v>2010/2011</v>
      </c>
      <c r="G102">
        <v>26</v>
      </c>
      <c r="H102" t="s">
        <v>103</v>
      </c>
      <c r="I102">
        <f>IFERROR(INDEX(Lookup_Misc!$A$1:$C$7,MATCH(Table1[[#This Row],[Product]],Lookup_Misc!$B$1:$B$7,0),3)*Table1[[#This Row],[Tonnage]],NA())</f>
        <v>11.96</v>
      </c>
      <c r="J102">
        <f t="shared" si="5"/>
        <v>6</v>
      </c>
    </row>
    <row r="103" spans="1:10">
      <c r="A103" t="s">
        <v>185</v>
      </c>
      <c r="B103" t="s">
        <v>33</v>
      </c>
      <c r="C103" s="60">
        <v>40695</v>
      </c>
      <c r="D103" s="3">
        <f>Table1[[#This Row],[End Year]]-1</f>
        <v>2010</v>
      </c>
      <c r="E103" s="3">
        <f t="shared" si="3"/>
        <v>2011</v>
      </c>
      <c r="F103" s="1" t="str">
        <f t="shared" si="4"/>
        <v>2010/2011</v>
      </c>
      <c r="G103">
        <v>435</v>
      </c>
      <c r="H103" t="s">
        <v>95</v>
      </c>
      <c r="I103">
        <f>IFERROR(INDEX(Lookup_Misc!$A$1:$C$7,MATCH(Table1[[#This Row],[Product]],Lookup_Misc!$B$1:$B$7,0),3)*Table1[[#This Row],[Tonnage]],NA())</f>
        <v>200.10000000000002</v>
      </c>
      <c r="J103">
        <f t="shared" si="5"/>
        <v>6</v>
      </c>
    </row>
    <row r="104" spans="1:10">
      <c r="A104" t="s">
        <v>185</v>
      </c>
      <c r="B104" t="s">
        <v>33</v>
      </c>
      <c r="C104" s="60">
        <v>40695</v>
      </c>
      <c r="D104" s="3">
        <f>Table1[[#This Row],[End Year]]-1</f>
        <v>2010</v>
      </c>
      <c r="E104" s="3">
        <f t="shared" si="3"/>
        <v>2011</v>
      </c>
      <c r="F104" s="1" t="str">
        <f t="shared" si="4"/>
        <v>2010/2011</v>
      </c>
      <c r="G104">
        <v>474</v>
      </c>
      <c r="H104" t="s">
        <v>79</v>
      </c>
      <c r="I104">
        <f>IFERROR(INDEX(Lookup_Misc!$A$1:$C$7,MATCH(Table1[[#This Row],[Product]],Lookup_Misc!$B$1:$B$7,0),3)*Table1[[#This Row],[Tonnage]],NA())</f>
        <v>218.04000000000002</v>
      </c>
      <c r="J104">
        <f t="shared" si="5"/>
        <v>6</v>
      </c>
    </row>
    <row r="105" spans="1:10">
      <c r="A105" t="s">
        <v>185</v>
      </c>
      <c r="B105" t="s">
        <v>33</v>
      </c>
      <c r="C105" s="60">
        <v>40695</v>
      </c>
      <c r="D105" s="3">
        <f>Table1[[#This Row],[End Year]]-1</f>
        <v>2010</v>
      </c>
      <c r="E105" s="3">
        <f t="shared" si="3"/>
        <v>2011</v>
      </c>
      <c r="F105" s="1" t="str">
        <f t="shared" si="4"/>
        <v>2010/2011</v>
      </c>
      <c r="G105">
        <v>60</v>
      </c>
      <c r="H105" t="s">
        <v>86</v>
      </c>
      <c r="I105">
        <f>IFERROR(INDEX(Lookup_Misc!$A$1:$C$7,MATCH(Table1[[#This Row],[Product]],Lookup_Misc!$B$1:$B$7,0),3)*Table1[[#This Row],[Tonnage]],NA())</f>
        <v>27.6</v>
      </c>
      <c r="J105">
        <f t="shared" si="5"/>
        <v>6</v>
      </c>
    </row>
    <row r="106" spans="1:10">
      <c r="A106" t="s">
        <v>185</v>
      </c>
      <c r="B106" t="s">
        <v>33</v>
      </c>
      <c r="C106" s="60">
        <v>40725</v>
      </c>
      <c r="D106" s="3">
        <f>Table1[[#This Row],[End Year]]-1</f>
        <v>2011</v>
      </c>
      <c r="E106" s="3">
        <f t="shared" si="3"/>
        <v>2012</v>
      </c>
      <c r="F106" s="1" t="str">
        <f t="shared" si="4"/>
        <v>2011/2012</v>
      </c>
      <c r="G106">
        <v>275</v>
      </c>
      <c r="H106" t="s">
        <v>74</v>
      </c>
      <c r="I106">
        <f>IFERROR(INDEX(Lookup_Misc!$A$1:$C$7,MATCH(Table1[[#This Row],[Product]],Lookup_Misc!$B$1:$B$7,0),3)*Table1[[#This Row],[Tonnage]],NA())</f>
        <v>126.5</v>
      </c>
      <c r="J106">
        <f t="shared" si="5"/>
        <v>7</v>
      </c>
    </row>
    <row r="107" spans="1:10">
      <c r="A107" t="s">
        <v>185</v>
      </c>
      <c r="B107" t="s">
        <v>33</v>
      </c>
      <c r="C107" s="60">
        <v>40725</v>
      </c>
      <c r="D107" s="3">
        <f>Table1[[#This Row],[End Year]]-1</f>
        <v>2011</v>
      </c>
      <c r="E107" s="3">
        <f t="shared" si="3"/>
        <v>2012</v>
      </c>
      <c r="F107" s="1" t="str">
        <f t="shared" si="4"/>
        <v>2011/2012</v>
      </c>
      <c r="G107">
        <v>803</v>
      </c>
      <c r="H107" t="s">
        <v>75</v>
      </c>
      <c r="I107">
        <f>IFERROR(INDEX(Lookup_Misc!$A$1:$C$7,MATCH(Table1[[#This Row],[Product]],Lookup_Misc!$B$1:$B$7,0),3)*Table1[[#This Row],[Tonnage]],NA())</f>
        <v>369.38</v>
      </c>
      <c r="J107">
        <f t="shared" si="5"/>
        <v>7</v>
      </c>
    </row>
    <row r="108" spans="1:10">
      <c r="A108" t="s">
        <v>185</v>
      </c>
      <c r="B108" t="s">
        <v>33</v>
      </c>
      <c r="C108" s="60">
        <v>40725</v>
      </c>
      <c r="D108" s="3">
        <f>Table1[[#This Row],[End Year]]-1</f>
        <v>2011</v>
      </c>
      <c r="E108" s="3">
        <f t="shared" si="3"/>
        <v>2012</v>
      </c>
      <c r="F108" s="1" t="str">
        <f t="shared" si="4"/>
        <v>2011/2012</v>
      </c>
      <c r="G108">
        <v>29</v>
      </c>
      <c r="H108" t="s">
        <v>119</v>
      </c>
      <c r="I108">
        <f>IFERROR(INDEX(Lookup_Misc!$A$1:$C$7,MATCH(Table1[[#This Row],[Product]],Lookup_Misc!$B$1:$B$7,0),3)*Table1[[#This Row],[Tonnage]],NA())</f>
        <v>13.34</v>
      </c>
      <c r="J108">
        <f t="shared" si="5"/>
        <v>7</v>
      </c>
    </row>
    <row r="109" spans="1:10">
      <c r="A109" t="s">
        <v>185</v>
      </c>
      <c r="B109" t="s">
        <v>33</v>
      </c>
      <c r="C109" s="60">
        <v>40725</v>
      </c>
      <c r="D109" s="3">
        <f>Table1[[#This Row],[End Year]]-1</f>
        <v>2011</v>
      </c>
      <c r="E109" s="3">
        <f t="shared" si="3"/>
        <v>2012</v>
      </c>
      <c r="F109" s="1" t="str">
        <f t="shared" si="4"/>
        <v>2011/2012</v>
      </c>
      <c r="G109">
        <v>1</v>
      </c>
      <c r="H109" t="s">
        <v>60</v>
      </c>
      <c r="I109">
        <f>IFERROR(INDEX(Lookup_Misc!$A$1:$C$7,MATCH(Table1[[#This Row],[Product]],Lookup_Misc!$B$1:$B$7,0),3)*Table1[[#This Row],[Tonnage]],NA())</f>
        <v>0.46</v>
      </c>
      <c r="J109">
        <f t="shared" si="5"/>
        <v>7</v>
      </c>
    </row>
    <row r="110" spans="1:10">
      <c r="A110" t="s">
        <v>185</v>
      </c>
      <c r="B110" t="s">
        <v>33</v>
      </c>
      <c r="C110" s="60">
        <v>40725</v>
      </c>
      <c r="D110" s="3">
        <f>Table1[[#This Row],[End Year]]-1</f>
        <v>2011</v>
      </c>
      <c r="E110" s="3">
        <f t="shared" si="3"/>
        <v>2012</v>
      </c>
      <c r="F110" s="1" t="str">
        <f t="shared" si="4"/>
        <v>2011/2012</v>
      </c>
      <c r="G110">
        <v>868</v>
      </c>
      <c r="H110" t="s">
        <v>79</v>
      </c>
      <c r="I110">
        <f>IFERROR(INDEX(Lookup_Misc!$A$1:$C$7,MATCH(Table1[[#This Row],[Product]],Lookup_Misc!$B$1:$B$7,0),3)*Table1[[#This Row],[Tonnage]],NA())</f>
        <v>399.28000000000003</v>
      </c>
      <c r="J110">
        <f t="shared" si="5"/>
        <v>7</v>
      </c>
    </row>
    <row r="111" spans="1:10">
      <c r="A111" t="s">
        <v>185</v>
      </c>
      <c r="B111" t="s">
        <v>33</v>
      </c>
      <c r="C111" s="60">
        <v>40725</v>
      </c>
      <c r="D111" s="3">
        <f>Table1[[#This Row],[End Year]]-1</f>
        <v>2011</v>
      </c>
      <c r="E111" s="3">
        <f t="shared" si="3"/>
        <v>2012</v>
      </c>
      <c r="F111" s="1" t="str">
        <f t="shared" si="4"/>
        <v>2011/2012</v>
      </c>
      <c r="G111">
        <v>100</v>
      </c>
      <c r="H111" t="s">
        <v>86</v>
      </c>
      <c r="I111">
        <f>IFERROR(INDEX(Lookup_Misc!$A$1:$C$7,MATCH(Table1[[#This Row],[Product]],Lookup_Misc!$B$1:$B$7,0),3)*Table1[[#This Row],[Tonnage]],NA())</f>
        <v>46</v>
      </c>
      <c r="J111">
        <f t="shared" si="5"/>
        <v>7</v>
      </c>
    </row>
    <row r="112" spans="1:10">
      <c r="A112" t="s">
        <v>185</v>
      </c>
      <c r="B112" t="s">
        <v>33</v>
      </c>
      <c r="C112" s="60">
        <v>40756</v>
      </c>
      <c r="D112" s="3">
        <f>Table1[[#This Row],[End Year]]-1</f>
        <v>2011</v>
      </c>
      <c r="E112" s="3">
        <f t="shared" si="3"/>
        <v>2012</v>
      </c>
      <c r="F112" s="1" t="str">
        <f t="shared" si="4"/>
        <v>2011/2012</v>
      </c>
      <c r="G112">
        <v>153</v>
      </c>
      <c r="H112" t="s">
        <v>73</v>
      </c>
      <c r="I112">
        <f>IFERROR(INDEX(Lookup_Misc!$A$1:$C$7,MATCH(Table1[[#This Row],[Product]],Lookup_Misc!$B$1:$B$7,0),3)*Table1[[#This Row],[Tonnage]],NA())</f>
        <v>70.38000000000001</v>
      </c>
      <c r="J112">
        <f t="shared" si="5"/>
        <v>8</v>
      </c>
    </row>
    <row r="113" spans="1:10">
      <c r="A113" t="s">
        <v>185</v>
      </c>
      <c r="B113" t="s">
        <v>33</v>
      </c>
      <c r="C113" s="60">
        <v>40756</v>
      </c>
      <c r="D113" s="3">
        <f>Table1[[#This Row],[End Year]]-1</f>
        <v>2011</v>
      </c>
      <c r="E113" s="3">
        <f t="shared" si="3"/>
        <v>2012</v>
      </c>
      <c r="F113" s="1" t="str">
        <f t="shared" si="4"/>
        <v>2011/2012</v>
      </c>
      <c r="G113">
        <v>489</v>
      </c>
      <c r="H113" t="s">
        <v>75</v>
      </c>
      <c r="I113">
        <f>IFERROR(INDEX(Lookup_Misc!$A$1:$C$7,MATCH(Table1[[#This Row],[Product]],Lookup_Misc!$B$1:$B$7,0),3)*Table1[[#This Row],[Tonnage]],NA())</f>
        <v>224.94</v>
      </c>
      <c r="J113">
        <f t="shared" si="5"/>
        <v>8</v>
      </c>
    </row>
    <row r="114" spans="1:10">
      <c r="A114" t="s">
        <v>185</v>
      </c>
      <c r="B114" t="s">
        <v>33</v>
      </c>
      <c r="C114" s="60">
        <v>40756</v>
      </c>
      <c r="D114" s="3">
        <f>Table1[[#This Row],[End Year]]-1</f>
        <v>2011</v>
      </c>
      <c r="E114" s="3">
        <f t="shared" si="3"/>
        <v>2012</v>
      </c>
      <c r="F114" s="1" t="str">
        <f t="shared" si="4"/>
        <v>2011/2012</v>
      </c>
      <c r="G114">
        <v>27</v>
      </c>
      <c r="H114" t="s">
        <v>103</v>
      </c>
      <c r="I114">
        <f>IFERROR(INDEX(Lookup_Misc!$A$1:$C$7,MATCH(Table1[[#This Row],[Product]],Lookup_Misc!$B$1:$B$7,0),3)*Table1[[#This Row],[Tonnage]],NA())</f>
        <v>12.42</v>
      </c>
      <c r="J114">
        <f t="shared" si="5"/>
        <v>8</v>
      </c>
    </row>
    <row r="115" spans="1:10">
      <c r="A115" t="s">
        <v>185</v>
      </c>
      <c r="B115" t="s">
        <v>33</v>
      </c>
      <c r="C115" s="60">
        <v>40756</v>
      </c>
      <c r="D115" s="3">
        <f>Table1[[#This Row],[End Year]]-1</f>
        <v>2011</v>
      </c>
      <c r="E115" s="3">
        <f t="shared" si="3"/>
        <v>2012</v>
      </c>
      <c r="F115" s="1" t="str">
        <f t="shared" si="4"/>
        <v>2011/2012</v>
      </c>
      <c r="G115">
        <v>579</v>
      </c>
      <c r="H115" t="s">
        <v>79</v>
      </c>
      <c r="I115">
        <f>IFERROR(INDEX(Lookup_Misc!$A$1:$C$7,MATCH(Table1[[#This Row],[Product]],Lookup_Misc!$B$1:$B$7,0),3)*Table1[[#This Row],[Tonnage]],NA())</f>
        <v>266.34000000000003</v>
      </c>
      <c r="J115">
        <f t="shared" si="5"/>
        <v>8</v>
      </c>
    </row>
    <row r="116" spans="1:10">
      <c r="A116" t="s">
        <v>185</v>
      </c>
      <c r="B116" t="s">
        <v>33</v>
      </c>
      <c r="C116" s="60">
        <v>40756</v>
      </c>
      <c r="D116" s="3">
        <f>Table1[[#This Row],[End Year]]-1</f>
        <v>2011</v>
      </c>
      <c r="E116" s="3">
        <f t="shared" si="3"/>
        <v>2012</v>
      </c>
      <c r="F116" s="1" t="str">
        <f t="shared" si="4"/>
        <v>2011/2012</v>
      </c>
      <c r="G116">
        <v>60</v>
      </c>
      <c r="H116" t="s">
        <v>86</v>
      </c>
      <c r="I116">
        <f>IFERROR(INDEX(Lookup_Misc!$A$1:$C$7,MATCH(Table1[[#This Row],[Product]],Lookup_Misc!$B$1:$B$7,0),3)*Table1[[#This Row],[Tonnage]],NA())</f>
        <v>27.6</v>
      </c>
      <c r="J116">
        <f t="shared" si="5"/>
        <v>8</v>
      </c>
    </row>
    <row r="117" spans="1:10">
      <c r="A117" t="s">
        <v>185</v>
      </c>
      <c r="B117" t="s">
        <v>33</v>
      </c>
      <c r="C117" s="60">
        <v>40787</v>
      </c>
      <c r="D117" s="3">
        <f>Table1[[#This Row],[End Year]]-1</f>
        <v>2011</v>
      </c>
      <c r="E117" s="3">
        <f t="shared" si="3"/>
        <v>2012</v>
      </c>
      <c r="F117" s="1" t="str">
        <f t="shared" si="4"/>
        <v>2011/2012</v>
      </c>
      <c r="G117">
        <v>548</v>
      </c>
      <c r="H117" t="s">
        <v>75</v>
      </c>
      <c r="I117">
        <f>IFERROR(INDEX(Lookup_Misc!$A$1:$C$7,MATCH(Table1[[#This Row],[Product]],Lookup_Misc!$B$1:$B$7,0),3)*Table1[[#This Row],[Tonnage]],NA())</f>
        <v>252.08</v>
      </c>
      <c r="J117">
        <f t="shared" si="5"/>
        <v>9</v>
      </c>
    </row>
    <row r="118" spans="1:10">
      <c r="A118" t="s">
        <v>185</v>
      </c>
      <c r="B118" t="s">
        <v>33</v>
      </c>
      <c r="C118" s="60">
        <v>40787</v>
      </c>
      <c r="D118" s="3">
        <f>Table1[[#This Row],[End Year]]-1</f>
        <v>2011</v>
      </c>
      <c r="E118" s="3">
        <f t="shared" si="3"/>
        <v>2012</v>
      </c>
      <c r="F118" s="1" t="str">
        <f t="shared" si="4"/>
        <v>2011/2012</v>
      </c>
      <c r="G118">
        <v>18</v>
      </c>
      <c r="H118" t="s">
        <v>119</v>
      </c>
      <c r="I118">
        <f>IFERROR(INDEX(Lookup_Misc!$A$1:$C$7,MATCH(Table1[[#This Row],[Product]],Lookup_Misc!$B$1:$B$7,0),3)*Table1[[#This Row],[Tonnage]],NA())</f>
        <v>8.2800000000000011</v>
      </c>
      <c r="J118">
        <f t="shared" si="5"/>
        <v>9</v>
      </c>
    </row>
    <row r="119" spans="1:10">
      <c r="A119" t="s">
        <v>185</v>
      </c>
      <c r="B119" t="s">
        <v>33</v>
      </c>
      <c r="C119" s="60">
        <v>40787</v>
      </c>
      <c r="D119" s="3">
        <f>Table1[[#This Row],[End Year]]-1</f>
        <v>2011</v>
      </c>
      <c r="E119" s="3">
        <f t="shared" si="3"/>
        <v>2012</v>
      </c>
      <c r="F119" s="1" t="str">
        <f t="shared" si="4"/>
        <v>2011/2012</v>
      </c>
      <c r="G119">
        <v>4</v>
      </c>
      <c r="H119" t="s">
        <v>60</v>
      </c>
      <c r="I119">
        <f>IFERROR(INDEX(Lookup_Misc!$A$1:$C$7,MATCH(Table1[[#This Row],[Product]],Lookup_Misc!$B$1:$B$7,0),3)*Table1[[#This Row],[Tonnage]],NA())</f>
        <v>1.84</v>
      </c>
      <c r="J119">
        <f t="shared" si="5"/>
        <v>9</v>
      </c>
    </row>
    <row r="120" spans="1:10">
      <c r="A120" t="s">
        <v>185</v>
      </c>
      <c r="B120" t="s">
        <v>33</v>
      </c>
      <c r="C120" s="60">
        <v>40787</v>
      </c>
      <c r="D120" s="3">
        <f>Table1[[#This Row],[End Year]]-1</f>
        <v>2011</v>
      </c>
      <c r="E120" s="3">
        <f t="shared" si="3"/>
        <v>2012</v>
      </c>
      <c r="F120" s="1" t="str">
        <f t="shared" si="4"/>
        <v>2011/2012</v>
      </c>
      <c r="G120">
        <v>346</v>
      </c>
      <c r="H120" t="s">
        <v>79</v>
      </c>
      <c r="I120">
        <f>IFERROR(INDEX(Lookup_Misc!$A$1:$C$7,MATCH(Table1[[#This Row],[Product]],Lookup_Misc!$B$1:$B$7,0),3)*Table1[[#This Row],[Tonnage]],NA())</f>
        <v>159.16</v>
      </c>
      <c r="J120">
        <f t="shared" si="5"/>
        <v>9</v>
      </c>
    </row>
    <row r="121" spans="1:10">
      <c r="A121" t="s">
        <v>185</v>
      </c>
      <c r="B121" t="s">
        <v>33</v>
      </c>
      <c r="C121" s="60">
        <v>40787</v>
      </c>
      <c r="D121" s="3">
        <f>Table1[[#This Row],[End Year]]-1</f>
        <v>2011</v>
      </c>
      <c r="E121" s="3">
        <f t="shared" si="3"/>
        <v>2012</v>
      </c>
      <c r="F121" s="1" t="str">
        <f t="shared" si="4"/>
        <v>2011/2012</v>
      </c>
      <c r="G121">
        <v>20</v>
      </c>
      <c r="H121" t="s">
        <v>86</v>
      </c>
      <c r="I121">
        <f>IFERROR(INDEX(Lookup_Misc!$A$1:$C$7,MATCH(Table1[[#This Row],[Product]],Lookup_Misc!$B$1:$B$7,0),3)*Table1[[#This Row],[Tonnage]],NA())</f>
        <v>9.2000000000000011</v>
      </c>
      <c r="J121">
        <f t="shared" si="5"/>
        <v>9</v>
      </c>
    </row>
    <row r="122" spans="1:10">
      <c r="A122" t="s">
        <v>185</v>
      </c>
      <c r="B122" t="s">
        <v>33</v>
      </c>
      <c r="C122" s="60">
        <v>40817</v>
      </c>
      <c r="D122" s="3">
        <f>Table1[[#This Row],[End Year]]-1</f>
        <v>2011</v>
      </c>
      <c r="E122" s="3">
        <f t="shared" si="3"/>
        <v>2012</v>
      </c>
      <c r="F122" s="1" t="str">
        <f t="shared" si="4"/>
        <v>2011/2012</v>
      </c>
      <c r="G122">
        <v>375</v>
      </c>
      <c r="H122" t="s">
        <v>75</v>
      </c>
      <c r="I122">
        <f>IFERROR(INDEX(Lookup_Misc!$A$1:$C$7,MATCH(Table1[[#This Row],[Product]],Lookup_Misc!$B$1:$B$7,0),3)*Table1[[#This Row],[Tonnage]],NA())</f>
        <v>172.5</v>
      </c>
      <c r="J122">
        <f t="shared" si="5"/>
        <v>10</v>
      </c>
    </row>
    <row r="123" spans="1:10">
      <c r="A123" t="s">
        <v>185</v>
      </c>
      <c r="B123" t="s">
        <v>33</v>
      </c>
      <c r="C123" s="60">
        <v>40817</v>
      </c>
      <c r="D123" s="3">
        <f>Table1[[#This Row],[End Year]]-1</f>
        <v>2011</v>
      </c>
      <c r="E123" s="3">
        <f t="shared" si="3"/>
        <v>2012</v>
      </c>
      <c r="F123" s="1" t="str">
        <f t="shared" si="4"/>
        <v>2011/2012</v>
      </c>
      <c r="G123">
        <v>1</v>
      </c>
      <c r="H123" t="s">
        <v>60</v>
      </c>
      <c r="I123">
        <f>IFERROR(INDEX(Lookup_Misc!$A$1:$C$7,MATCH(Table1[[#This Row],[Product]],Lookup_Misc!$B$1:$B$7,0),3)*Table1[[#This Row],[Tonnage]],NA())</f>
        <v>0.46</v>
      </c>
      <c r="J123">
        <f t="shared" si="5"/>
        <v>10</v>
      </c>
    </row>
    <row r="124" spans="1:10">
      <c r="A124" t="s">
        <v>185</v>
      </c>
      <c r="B124" t="s">
        <v>33</v>
      </c>
      <c r="C124" s="60">
        <v>40817</v>
      </c>
      <c r="D124" s="3">
        <f>Table1[[#This Row],[End Year]]-1</f>
        <v>2011</v>
      </c>
      <c r="E124" s="3">
        <f t="shared" si="3"/>
        <v>2012</v>
      </c>
      <c r="F124" s="1" t="str">
        <f t="shared" si="4"/>
        <v>2011/2012</v>
      </c>
      <c r="G124">
        <v>377</v>
      </c>
      <c r="H124" t="s">
        <v>79</v>
      </c>
      <c r="I124">
        <f>IFERROR(INDEX(Lookup_Misc!$A$1:$C$7,MATCH(Table1[[#This Row],[Product]],Lookup_Misc!$B$1:$B$7,0),3)*Table1[[#This Row],[Tonnage]],NA())</f>
        <v>173.42000000000002</v>
      </c>
      <c r="J124">
        <f t="shared" si="5"/>
        <v>10</v>
      </c>
    </row>
    <row r="125" spans="1:10">
      <c r="A125" t="s">
        <v>185</v>
      </c>
      <c r="B125" t="s">
        <v>33</v>
      </c>
      <c r="C125" s="60">
        <v>40817</v>
      </c>
      <c r="D125" s="3">
        <f>Table1[[#This Row],[End Year]]-1</f>
        <v>2011</v>
      </c>
      <c r="E125" s="3">
        <f t="shared" si="3"/>
        <v>2012</v>
      </c>
      <c r="F125" s="1" t="str">
        <f t="shared" si="4"/>
        <v>2011/2012</v>
      </c>
      <c r="G125">
        <v>60</v>
      </c>
      <c r="H125" t="s">
        <v>86</v>
      </c>
      <c r="I125">
        <f>IFERROR(INDEX(Lookup_Misc!$A$1:$C$7,MATCH(Table1[[#This Row],[Product]],Lookup_Misc!$B$1:$B$7,0),3)*Table1[[#This Row],[Tonnage]],NA())</f>
        <v>27.6</v>
      </c>
      <c r="J125">
        <f t="shared" si="5"/>
        <v>10</v>
      </c>
    </row>
    <row r="126" spans="1:10">
      <c r="A126" t="s">
        <v>185</v>
      </c>
      <c r="B126" t="s">
        <v>33</v>
      </c>
      <c r="C126" s="60">
        <v>40848</v>
      </c>
      <c r="D126" s="3">
        <f>Table1[[#This Row],[End Year]]-1</f>
        <v>2011</v>
      </c>
      <c r="E126" s="3">
        <f t="shared" si="3"/>
        <v>2012</v>
      </c>
      <c r="F126" s="1" t="str">
        <f t="shared" si="4"/>
        <v>2011/2012</v>
      </c>
      <c r="G126">
        <v>850</v>
      </c>
      <c r="H126" t="s">
        <v>75</v>
      </c>
      <c r="I126">
        <f>IFERROR(INDEX(Lookup_Misc!$A$1:$C$7,MATCH(Table1[[#This Row],[Product]],Lookup_Misc!$B$1:$B$7,0),3)*Table1[[#This Row],[Tonnage]],NA())</f>
        <v>391</v>
      </c>
      <c r="J126">
        <f t="shared" si="5"/>
        <v>11</v>
      </c>
    </row>
    <row r="127" spans="1:10">
      <c r="A127" t="s">
        <v>185</v>
      </c>
      <c r="B127" t="s">
        <v>33</v>
      </c>
      <c r="C127" s="60">
        <v>40848</v>
      </c>
      <c r="D127" s="3">
        <f>Table1[[#This Row],[End Year]]-1</f>
        <v>2011</v>
      </c>
      <c r="E127" s="3">
        <f t="shared" si="3"/>
        <v>2012</v>
      </c>
      <c r="F127" s="1" t="str">
        <f t="shared" si="4"/>
        <v>2011/2012</v>
      </c>
      <c r="G127">
        <v>19</v>
      </c>
      <c r="H127" t="s">
        <v>119</v>
      </c>
      <c r="I127">
        <f>IFERROR(INDEX(Lookup_Misc!$A$1:$C$7,MATCH(Table1[[#This Row],[Product]],Lookup_Misc!$B$1:$B$7,0),3)*Table1[[#This Row],[Tonnage]],NA())</f>
        <v>8.74</v>
      </c>
      <c r="J127">
        <f t="shared" si="5"/>
        <v>11</v>
      </c>
    </row>
    <row r="128" spans="1:10">
      <c r="A128" t="s">
        <v>185</v>
      </c>
      <c r="B128" t="s">
        <v>33</v>
      </c>
      <c r="C128" s="60">
        <v>40848</v>
      </c>
      <c r="D128" s="3">
        <f>Table1[[#This Row],[End Year]]-1</f>
        <v>2011</v>
      </c>
      <c r="E128" s="3">
        <f t="shared" si="3"/>
        <v>2012</v>
      </c>
      <c r="F128" s="1" t="str">
        <f t="shared" si="4"/>
        <v>2011/2012</v>
      </c>
      <c r="G128">
        <v>28</v>
      </c>
      <c r="H128" t="s">
        <v>95</v>
      </c>
      <c r="I128">
        <f>IFERROR(INDEX(Lookup_Misc!$A$1:$C$7,MATCH(Table1[[#This Row],[Product]],Lookup_Misc!$B$1:$B$7,0),3)*Table1[[#This Row],[Tonnage]],NA())</f>
        <v>12.88</v>
      </c>
      <c r="J128">
        <f t="shared" si="5"/>
        <v>11</v>
      </c>
    </row>
    <row r="129" spans="1:10">
      <c r="A129" t="s">
        <v>185</v>
      </c>
      <c r="B129" t="s">
        <v>33</v>
      </c>
      <c r="C129" s="60">
        <v>40848</v>
      </c>
      <c r="D129" s="3">
        <f>Table1[[#This Row],[End Year]]-1</f>
        <v>2011</v>
      </c>
      <c r="E129" s="3">
        <f t="shared" si="3"/>
        <v>2012</v>
      </c>
      <c r="F129" s="1" t="str">
        <f t="shared" si="4"/>
        <v>2011/2012</v>
      </c>
      <c r="G129">
        <v>431</v>
      </c>
      <c r="H129" t="s">
        <v>79</v>
      </c>
      <c r="I129">
        <f>IFERROR(INDEX(Lookup_Misc!$A$1:$C$7,MATCH(Table1[[#This Row],[Product]],Lookup_Misc!$B$1:$B$7,0),3)*Table1[[#This Row],[Tonnage]],NA())</f>
        <v>198.26000000000002</v>
      </c>
      <c r="J129">
        <f t="shared" si="5"/>
        <v>11</v>
      </c>
    </row>
    <row r="130" spans="1:10">
      <c r="A130" t="s">
        <v>185</v>
      </c>
      <c r="B130" t="s">
        <v>33</v>
      </c>
      <c r="C130" s="60">
        <v>40848</v>
      </c>
      <c r="D130" s="3">
        <f>Table1[[#This Row],[End Year]]-1</f>
        <v>2011</v>
      </c>
      <c r="E130" s="3">
        <f t="shared" si="3"/>
        <v>2012</v>
      </c>
      <c r="F130" s="1" t="str">
        <f t="shared" si="4"/>
        <v>2011/2012</v>
      </c>
      <c r="G130">
        <v>234</v>
      </c>
      <c r="H130" t="s">
        <v>86</v>
      </c>
      <c r="I130">
        <f>IFERROR(INDEX(Lookup_Misc!$A$1:$C$7,MATCH(Table1[[#This Row],[Product]],Lookup_Misc!$B$1:$B$7,0),3)*Table1[[#This Row],[Tonnage]],NA())</f>
        <v>107.64</v>
      </c>
      <c r="J130">
        <f t="shared" si="5"/>
        <v>11</v>
      </c>
    </row>
    <row r="131" spans="1:10">
      <c r="A131" t="s">
        <v>185</v>
      </c>
      <c r="B131" t="s">
        <v>33</v>
      </c>
      <c r="C131" s="60">
        <v>40878</v>
      </c>
      <c r="D131" s="3">
        <f>Table1[[#This Row],[End Year]]-1</f>
        <v>2011</v>
      </c>
      <c r="E131" s="3">
        <f t="shared" si="3"/>
        <v>2012</v>
      </c>
      <c r="F131" s="1" t="str">
        <f t="shared" si="4"/>
        <v>2011/2012</v>
      </c>
      <c r="G131">
        <v>148</v>
      </c>
      <c r="H131" t="s">
        <v>119</v>
      </c>
      <c r="I131">
        <f>IFERROR(INDEX(Lookup_Misc!$A$1:$C$7,MATCH(Table1[[#This Row],[Product]],Lookup_Misc!$B$1:$B$7,0),3)*Table1[[#This Row],[Tonnage]],NA())</f>
        <v>68.08</v>
      </c>
      <c r="J131">
        <f t="shared" si="5"/>
        <v>12</v>
      </c>
    </row>
    <row r="132" spans="1:10">
      <c r="A132" t="s">
        <v>185</v>
      </c>
      <c r="B132" t="s">
        <v>33</v>
      </c>
      <c r="C132" s="60">
        <v>40878</v>
      </c>
      <c r="D132" s="3">
        <f>Table1[[#This Row],[End Year]]-1</f>
        <v>2011</v>
      </c>
      <c r="E132" s="3">
        <f t="shared" si="3"/>
        <v>2012</v>
      </c>
      <c r="F132" s="1" t="str">
        <f t="shared" si="4"/>
        <v>2011/2012</v>
      </c>
      <c r="G132">
        <v>604</v>
      </c>
      <c r="H132" t="s">
        <v>95</v>
      </c>
      <c r="I132">
        <f>IFERROR(INDEX(Lookup_Misc!$A$1:$C$7,MATCH(Table1[[#This Row],[Product]],Lookup_Misc!$B$1:$B$7,0),3)*Table1[[#This Row],[Tonnage]],NA())</f>
        <v>277.84000000000003</v>
      </c>
      <c r="J132">
        <f t="shared" si="5"/>
        <v>12</v>
      </c>
    </row>
    <row r="133" spans="1:10">
      <c r="A133" t="s">
        <v>185</v>
      </c>
      <c r="B133" t="s">
        <v>33</v>
      </c>
      <c r="C133" s="60">
        <v>40878</v>
      </c>
      <c r="D133" s="3">
        <f>Table1[[#This Row],[End Year]]-1</f>
        <v>2011</v>
      </c>
      <c r="E133" s="3">
        <f t="shared" si="3"/>
        <v>2012</v>
      </c>
      <c r="F133" s="1" t="str">
        <f t="shared" si="4"/>
        <v>2011/2012</v>
      </c>
      <c r="G133">
        <v>404</v>
      </c>
      <c r="H133" t="s">
        <v>79</v>
      </c>
      <c r="I133">
        <f>IFERROR(INDEX(Lookup_Misc!$A$1:$C$7,MATCH(Table1[[#This Row],[Product]],Lookup_Misc!$B$1:$B$7,0),3)*Table1[[#This Row],[Tonnage]],NA())</f>
        <v>185.84</v>
      </c>
      <c r="J133">
        <f t="shared" si="5"/>
        <v>12</v>
      </c>
    </row>
    <row r="134" spans="1:10">
      <c r="A134" t="s">
        <v>185</v>
      </c>
      <c r="B134" t="s">
        <v>33</v>
      </c>
      <c r="C134" s="60">
        <v>40878</v>
      </c>
      <c r="D134" s="3">
        <f>Table1[[#This Row],[End Year]]-1</f>
        <v>2011</v>
      </c>
      <c r="E134" s="3">
        <f t="shared" ref="E134:E197" si="6">IF(AND(MONTH(C134)&gt;=7,MONTH(C134)&lt;=12),YEAR(C134)+1,YEAR(C134))</f>
        <v>2012</v>
      </c>
      <c r="F134" s="1" t="str">
        <f t="shared" ref="F134:F197" si="7">D134&amp;"/"&amp;E134</f>
        <v>2011/2012</v>
      </c>
      <c r="G134">
        <v>39</v>
      </c>
      <c r="H134" t="s">
        <v>86</v>
      </c>
      <c r="I134">
        <f>IFERROR(INDEX(Lookup_Misc!$A$1:$C$7,MATCH(Table1[[#This Row],[Product]],Lookup_Misc!$B$1:$B$7,0),3)*Table1[[#This Row],[Tonnage]],NA())</f>
        <v>17.940000000000001</v>
      </c>
      <c r="J134">
        <f t="shared" ref="J134:J197" si="8">MONTH(C134)</f>
        <v>12</v>
      </c>
    </row>
    <row r="135" spans="1:10">
      <c r="A135" t="s">
        <v>185</v>
      </c>
      <c r="B135" t="s">
        <v>33</v>
      </c>
      <c r="C135" s="60">
        <v>40909</v>
      </c>
      <c r="D135" s="3">
        <f>Table1[[#This Row],[End Year]]-1</f>
        <v>2011</v>
      </c>
      <c r="E135" s="3">
        <f t="shared" si="6"/>
        <v>2012</v>
      </c>
      <c r="F135" s="1" t="str">
        <f t="shared" si="7"/>
        <v>2011/2012</v>
      </c>
      <c r="G135">
        <v>36</v>
      </c>
      <c r="H135" t="s">
        <v>75</v>
      </c>
      <c r="I135">
        <f>IFERROR(INDEX(Lookup_Misc!$A$1:$C$7,MATCH(Table1[[#This Row],[Product]],Lookup_Misc!$B$1:$B$7,0),3)*Table1[[#This Row],[Tonnage]],NA())</f>
        <v>16.560000000000002</v>
      </c>
      <c r="J135">
        <f t="shared" si="8"/>
        <v>1</v>
      </c>
    </row>
    <row r="136" spans="1:10">
      <c r="A136" t="s">
        <v>185</v>
      </c>
      <c r="B136" t="s">
        <v>33</v>
      </c>
      <c r="C136" s="60">
        <v>40909</v>
      </c>
      <c r="D136" s="3">
        <f>Table1[[#This Row],[End Year]]-1</f>
        <v>2011</v>
      </c>
      <c r="E136" s="3">
        <f t="shared" si="6"/>
        <v>2012</v>
      </c>
      <c r="F136" s="1" t="str">
        <f t="shared" si="7"/>
        <v>2011/2012</v>
      </c>
      <c r="G136">
        <v>19</v>
      </c>
      <c r="H136" t="s">
        <v>119</v>
      </c>
      <c r="I136">
        <f>IFERROR(INDEX(Lookup_Misc!$A$1:$C$7,MATCH(Table1[[#This Row],[Product]],Lookup_Misc!$B$1:$B$7,0),3)*Table1[[#This Row],[Tonnage]],NA())</f>
        <v>8.74</v>
      </c>
      <c r="J136">
        <f t="shared" si="8"/>
        <v>1</v>
      </c>
    </row>
    <row r="137" spans="1:10">
      <c r="A137" t="s">
        <v>185</v>
      </c>
      <c r="B137" t="s">
        <v>33</v>
      </c>
      <c r="C137" s="60">
        <v>40909</v>
      </c>
      <c r="D137" s="3">
        <f>Table1[[#This Row],[End Year]]-1</f>
        <v>2011</v>
      </c>
      <c r="E137" s="3">
        <f t="shared" si="6"/>
        <v>2012</v>
      </c>
      <c r="F137" s="1" t="str">
        <f t="shared" si="7"/>
        <v>2011/2012</v>
      </c>
      <c r="G137">
        <v>25</v>
      </c>
      <c r="H137" t="s">
        <v>95</v>
      </c>
      <c r="I137">
        <f>IFERROR(INDEX(Lookup_Misc!$A$1:$C$7,MATCH(Table1[[#This Row],[Product]],Lookup_Misc!$B$1:$B$7,0),3)*Table1[[#This Row],[Tonnage]],NA())</f>
        <v>11.5</v>
      </c>
      <c r="J137">
        <f t="shared" si="8"/>
        <v>1</v>
      </c>
    </row>
    <row r="138" spans="1:10">
      <c r="A138" t="s">
        <v>185</v>
      </c>
      <c r="B138" t="s">
        <v>33</v>
      </c>
      <c r="C138" s="60">
        <v>40909</v>
      </c>
      <c r="D138" s="3">
        <f>Table1[[#This Row],[End Year]]-1</f>
        <v>2011</v>
      </c>
      <c r="E138" s="3">
        <f t="shared" si="6"/>
        <v>2012</v>
      </c>
      <c r="F138" s="1" t="str">
        <f t="shared" si="7"/>
        <v>2011/2012</v>
      </c>
      <c r="G138">
        <v>1292</v>
      </c>
      <c r="H138" t="s">
        <v>79</v>
      </c>
      <c r="I138">
        <f>IFERROR(INDEX(Lookup_Misc!$A$1:$C$7,MATCH(Table1[[#This Row],[Product]],Lookup_Misc!$B$1:$B$7,0),3)*Table1[[#This Row],[Tonnage]],NA())</f>
        <v>594.32000000000005</v>
      </c>
      <c r="J138">
        <f t="shared" si="8"/>
        <v>1</v>
      </c>
    </row>
    <row r="139" spans="1:10">
      <c r="A139" t="s">
        <v>185</v>
      </c>
      <c r="B139" t="s">
        <v>33</v>
      </c>
      <c r="C139" s="60">
        <v>40909</v>
      </c>
      <c r="D139" s="3">
        <f>Table1[[#This Row],[End Year]]-1</f>
        <v>2011</v>
      </c>
      <c r="E139" s="3">
        <f t="shared" si="6"/>
        <v>2012</v>
      </c>
      <c r="F139" s="1" t="str">
        <f t="shared" si="7"/>
        <v>2011/2012</v>
      </c>
      <c r="G139">
        <v>102</v>
      </c>
      <c r="H139" t="s">
        <v>86</v>
      </c>
      <c r="I139">
        <f>IFERROR(INDEX(Lookup_Misc!$A$1:$C$7,MATCH(Table1[[#This Row],[Product]],Lookup_Misc!$B$1:$B$7,0),3)*Table1[[#This Row],[Tonnage]],NA())</f>
        <v>46.92</v>
      </c>
      <c r="J139">
        <f t="shared" si="8"/>
        <v>1</v>
      </c>
    </row>
    <row r="140" spans="1:10">
      <c r="A140" t="s">
        <v>185</v>
      </c>
      <c r="B140" t="s">
        <v>33</v>
      </c>
      <c r="C140" s="60">
        <v>40940</v>
      </c>
      <c r="D140" s="3">
        <f>Table1[[#This Row],[End Year]]-1</f>
        <v>2011</v>
      </c>
      <c r="E140" s="3">
        <f t="shared" si="6"/>
        <v>2012</v>
      </c>
      <c r="F140" s="1" t="str">
        <f t="shared" si="7"/>
        <v>2011/2012</v>
      </c>
      <c r="G140">
        <v>201</v>
      </c>
      <c r="H140" t="s">
        <v>119</v>
      </c>
      <c r="I140">
        <f>IFERROR(INDEX(Lookup_Misc!$A$1:$C$7,MATCH(Table1[[#This Row],[Product]],Lookup_Misc!$B$1:$B$7,0),3)*Table1[[#This Row],[Tonnage]],NA())</f>
        <v>92.460000000000008</v>
      </c>
      <c r="J140">
        <f t="shared" si="8"/>
        <v>2</v>
      </c>
    </row>
    <row r="141" spans="1:10">
      <c r="A141" t="s">
        <v>185</v>
      </c>
      <c r="B141" t="s">
        <v>33</v>
      </c>
      <c r="C141" s="60">
        <v>40940</v>
      </c>
      <c r="D141" s="3">
        <f>Table1[[#This Row],[End Year]]-1</f>
        <v>2011</v>
      </c>
      <c r="E141" s="3">
        <f t="shared" si="6"/>
        <v>2012</v>
      </c>
      <c r="F141" s="1" t="str">
        <f t="shared" si="7"/>
        <v>2011/2012</v>
      </c>
      <c r="G141">
        <v>37268</v>
      </c>
      <c r="H141" t="s">
        <v>95</v>
      </c>
      <c r="I141">
        <f>IFERROR(INDEX(Lookup_Misc!$A$1:$C$7,MATCH(Table1[[#This Row],[Product]],Lookup_Misc!$B$1:$B$7,0),3)*Table1[[#This Row],[Tonnage]],NA())</f>
        <v>17143.280000000002</v>
      </c>
      <c r="J141">
        <f t="shared" si="8"/>
        <v>2</v>
      </c>
    </row>
    <row r="142" spans="1:10">
      <c r="A142" t="s">
        <v>185</v>
      </c>
      <c r="B142" t="s">
        <v>33</v>
      </c>
      <c r="C142" s="60">
        <v>40940</v>
      </c>
      <c r="D142" s="3">
        <f>Table1[[#This Row],[End Year]]-1</f>
        <v>2011</v>
      </c>
      <c r="E142" s="3">
        <f t="shared" si="6"/>
        <v>2012</v>
      </c>
      <c r="F142" s="1" t="str">
        <f t="shared" si="7"/>
        <v>2011/2012</v>
      </c>
      <c r="G142">
        <v>618</v>
      </c>
      <c r="H142" t="s">
        <v>79</v>
      </c>
      <c r="I142">
        <f>IFERROR(INDEX(Lookup_Misc!$A$1:$C$7,MATCH(Table1[[#This Row],[Product]],Lookup_Misc!$B$1:$B$7,0),3)*Table1[[#This Row],[Tonnage]],NA())</f>
        <v>284.28000000000003</v>
      </c>
      <c r="J142">
        <f t="shared" si="8"/>
        <v>2</v>
      </c>
    </row>
    <row r="143" spans="1:10">
      <c r="A143" t="s">
        <v>185</v>
      </c>
      <c r="B143" t="s">
        <v>33</v>
      </c>
      <c r="C143" s="60">
        <v>40940</v>
      </c>
      <c r="D143" s="3">
        <f>Table1[[#This Row],[End Year]]-1</f>
        <v>2011</v>
      </c>
      <c r="E143" s="3">
        <f t="shared" si="6"/>
        <v>2012</v>
      </c>
      <c r="F143" s="1" t="str">
        <f t="shared" si="7"/>
        <v>2011/2012</v>
      </c>
      <c r="G143">
        <v>298</v>
      </c>
      <c r="H143" t="s">
        <v>86</v>
      </c>
      <c r="I143">
        <f>IFERROR(INDEX(Lookup_Misc!$A$1:$C$7,MATCH(Table1[[#This Row],[Product]],Lookup_Misc!$B$1:$B$7,0),3)*Table1[[#This Row],[Tonnage]],NA())</f>
        <v>137.08000000000001</v>
      </c>
      <c r="J143">
        <f t="shared" si="8"/>
        <v>2</v>
      </c>
    </row>
    <row r="144" spans="1:10">
      <c r="A144" t="s">
        <v>185</v>
      </c>
      <c r="B144" t="s">
        <v>33</v>
      </c>
      <c r="C144" s="60">
        <v>40969</v>
      </c>
      <c r="D144" s="3">
        <f>Table1[[#This Row],[End Year]]-1</f>
        <v>2011</v>
      </c>
      <c r="E144" s="3">
        <f t="shared" si="6"/>
        <v>2012</v>
      </c>
      <c r="F144" s="1" t="str">
        <f t="shared" si="7"/>
        <v>2011/2012</v>
      </c>
      <c r="G144">
        <v>1165</v>
      </c>
      <c r="H144" t="s">
        <v>75</v>
      </c>
      <c r="I144">
        <f>IFERROR(INDEX(Lookup_Misc!$A$1:$C$7,MATCH(Table1[[#This Row],[Product]],Lookup_Misc!$B$1:$B$7,0),3)*Table1[[#This Row],[Tonnage]],NA())</f>
        <v>535.9</v>
      </c>
      <c r="J144">
        <f t="shared" si="8"/>
        <v>3</v>
      </c>
    </row>
    <row r="145" spans="1:10">
      <c r="A145" t="s">
        <v>185</v>
      </c>
      <c r="B145" t="s">
        <v>33</v>
      </c>
      <c r="C145" s="60">
        <v>40969</v>
      </c>
      <c r="D145" s="3">
        <f>Table1[[#This Row],[End Year]]-1</f>
        <v>2011</v>
      </c>
      <c r="E145" s="3">
        <f t="shared" si="6"/>
        <v>2012</v>
      </c>
      <c r="F145" s="1" t="str">
        <f t="shared" si="7"/>
        <v>2011/2012</v>
      </c>
      <c r="G145">
        <v>93</v>
      </c>
      <c r="H145" t="s">
        <v>119</v>
      </c>
      <c r="I145">
        <f>IFERROR(INDEX(Lookup_Misc!$A$1:$C$7,MATCH(Table1[[#This Row],[Product]],Lookup_Misc!$B$1:$B$7,0),3)*Table1[[#This Row],[Tonnage]],NA())</f>
        <v>42.78</v>
      </c>
      <c r="J145">
        <f t="shared" si="8"/>
        <v>3</v>
      </c>
    </row>
    <row r="146" spans="1:10">
      <c r="A146" t="s">
        <v>185</v>
      </c>
      <c r="B146" t="s">
        <v>33</v>
      </c>
      <c r="C146" s="60">
        <v>40969</v>
      </c>
      <c r="D146" s="3">
        <f>Table1[[#This Row],[End Year]]-1</f>
        <v>2011</v>
      </c>
      <c r="E146" s="3">
        <f t="shared" si="6"/>
        <v>2012</v>
      </c>
      <c r="F146" s="1" t="str">
        <f t="shared" si="7"/>
        <v>2011/2012</v>
      </c>
      <c r="G146">
        <v>28</v>
      </c>
      <c r="H146" t="s">
        <v>95</v>
      </c>
      <c r="I146">
        <f>IFERROR(INDEX(Lookup_Misc!$A$1:$C$7,MATCH(Table1[[#This Row],[Product]],Lookup_Misc!$B$1:$B$7,0),3)*Table1[[#This Row],[Tonnage]],NA())</f>
        <v>12.88</v>
      </c>
      <c r="J146">
        <f t="shared" si="8"/>
        <v>3</v>
      </c>
    </row>
    <row r="147" spans="1:10">
      <c r="A147" t="s">
        <v>185</v>
      </c>
      <c r="B147" t="s">
        <v>33</v>
      </c>
      <c r="C147" s="60">
        <v>40969</v>
      </c>
      <c r="D147" s="3">
        <f>Table1[[#This Row],[End Year]]-1</f>
        <v>2011</v>
      </c>
      <c r="E147" s="3">
        <f t="shared" si="6"/>
        <v>2012</v>
      </c>
      <c r="F147" s="1" t="str">
        <f t="shared" si="7"/>
        <v>2011/2012</v>
      </c>
      <c r="G147">
        <v>88</v>
      </c>
      <c r="H147" t="s">
        <v>86</v>
      </c>
      <c r="I147">
        <f>IFERROR(INDEX(Lookup_Misc!$A$1:$C$7,MATCH(Table1[[#This Row],[Product]],Lookup_Misc!$B$1:$B$7,0),3)*Table1[[#This Row],[Tonnage]],NA())</f>
        <v>40.480000000000004</v>
      </c>
      <c r="J147">
        <f t="shared" si="8"/>
        <v>3</v>
      </c>
    </row>
    <row r="148" spans="1:10">
      <c r="A148" t="s">
        <v>185</v>
      </c>
      <c r="B148" t="s">
        <v>33</v>
      </c>
      <c r="C148" s="60">
        <v>41000</v>
      </c>
      <c r="D148" s="3">
        <f>Table1[[#This Row],[End Year]]-1</f>
        <v>2011</v>
      </c>
      <c r="E148" s="3">
        <f t="shared" si="6"/>
        <v>2012</v>
      </c>
      <c r="F148" s="1" t="str">
        <f t="shared" si="7"/>
        <v>2011/2012</v>
      </c>
      <c r="G148">
        <v>200</v>
      </c>
      <c r="H148" t="s">
        <v>119</v>
      </c>
      <c r="I148">
        <f>IFERROR(INDEX(Lookup_Misc!$A$1:$C$7,MATCH(Table1[[#This Row],[Product]],Lookup_Misc!$B$1:$B$7,0),3)*Table1[[#This Row],[Tonnage]],NA())</f>
        <v>92</v>
      </c>
      <c r="J148">
        <f t="shared" si="8"/>
        <v>4</v>
      </c>
    </row>
    <row r="149" spans="1:10">
      <c r="A149" t="s">
        <v>185</v>
      </c>
      <c r="B149" t="s">
        <v>33</v>
      </c>
      <c r="C149" s="60">
        <v>41000</v>
      </c>
      <c r="D149" s="3">
        <f>Table1[[#This Row],[End Year]]-1</f>
        <v>2011</v>
      </c>
      <c r="E149" s="3">
        <f t="shared" si="6"/>
        <v>2012</v>
      </c>
      <c r="F149" s="1" t="str">
        <f t="shared" si="7"/>
        <v>2011/2012</v>
      </c>
      <c r="G149">
        <v>80</v>
      </c>
      <c r="H149" t="s">
        <v>95</v>
      </c>
      <c r="I149">
        <f>IFERROR(INDEX(Lookup_Misc!$A$1:$C$7,MATCH(Table1[[#This Row],[Product]],Lookup_Misc!$B$1:$B$7,0),3)*Table1[[#This Row],[Tonnage]],NA())</f>
        <v>36.800000000000004</v>
      </c>
      <c r="J149">
        <f t="shared" si="8"/>
        <v>4</v>
      </c>
    </row>
    <row r="150" spans="1:10">
      <c r="A150" t="s">
        <v>185</v>
      </c>
      <c r="B150" t="s">
        <v>33</v>
      </c>
      <c r="C150" s="60">
        <v>41000</v>
      </c>
      <c r="D150" s="3">
        <f>Table1[[#This Row],[End Year]]-1</f>
        <v>2011</v>
      </c>
      <c r="E150" s="3">
        <f t="shared" si="6"/>
        <v>2012</v>
      </c>
      <c r="F150" s="1" t="str">
        <f t="shared" si="7"/>
        <v>2011/2012</v>
      </c>
      <c r="G150">
        <v>10500</v>
      </c>
      <c r="H150" t="s">
        <v>151</v>
      </c>
      <c r="I150">
        <f>IFERROR(INDEX(Lookup_Misc!$A$1:$C$7,MATCH(Table1[[#This Row],[Product]],Lookup_Misc!$B$1:$B$7,0),3)*Table1[[#This Row],[Tonnage]],NA())</f>
        <v>4830</v>
      </c>
      <c r="J150">
        <f t="shared" si="8"/>
        <v>4</v>
      </c>
    </row>
    <row r="151" spans="1:10">
      <c r="A151" t="s">
        <v>185</v>
      </c>
      <c r="B151" t="s">
        <v>33</v>
      </c>
      <c r="C151" s="60">
        <v>41000</v>
      </c>
      <c r="D151" s="3">
        <f>Table1[[#This Row],[End Year]]-1</f>
        <v>2011</v>
      </c>
      <c r="E151" s="3">
        <f t="shared" si="6"/>
        <v>2012</v>
      </c>
      <c r="F151" s="1" t="str">
        <f t="shared" si="7"/>
        <v>2011/2012</v>
      </c>
      <c r="G151">
        <v>11</v>
      </c>
      <c r="H151" t="s">
        <v>60</v>
      </c>
      <c r="I151">
        <f>IFERROR(INDEX(Lookup_Misc!$A$1:$C$7,MATCH(Table1[[#This Row],[Product]],Lookup_Misc!$B$1:$B$7,0),3)*Table1[[#This Row],[Tonnage]],NA())</f>
        <v>5.0600000000000005</v>
      </c>
      <c r="J151">
        <f t="shared" si="8"/>
        <v>4</v>
      </c>
    </row>
    <row r="152" spans="1:10">
      <c r="A152" t="s">
        <v>185</v>
      </c>
      <c r="B152" t="s">
        <v>33</v>
      </c>
      <c r="C152" s="60">
        <v>41000</v>
      </c>
      <c r="D152" s="3">
        <f>Table1[[#This Row],[End Year]]-1</f>
        <v>2011</v>
      </c>
      <c r="E152" s="3">
        <f t="shared" si="6"/>
        <v>2012</v>
      </c>
      <c r="F152" s="1" t="str">
        <f t="shared" si="7"/>
        <v>2011/2012</v>
      </c>
      <c r="G152">
        <v>517</v>
      </c>
      <c r="H152" t="s">
        <v>79</v>
      </c>
      <c r="I152">
        <f>IFERROR(INDEX(Lookup_Misc!$A$1:$C$7,MATCH(Table1[[#This Row],[Product]],Lookup_Misc!$B$1:$B$7,0),3)*Table1[[#This Row],[Tonnage]],NA())</f>
        <v>237.82000000000002</v>
      </c>
      <c r="J152">
        <f t="shared" si="8"/>
        <v>4</v>
      </c>
    </row>
    <row r="153" spans="1:10">
      <c r="A153" t="s">
        <v>185</v>
      </c>
      <c r="B153" t="s">
        <v>33</v>
      </c>
      <c r="C153" s="60">
        <v>41030</v>
      </c>
      <c r="D153" s="3">
        <f>Table1[[#This Row],[End Year]]-1</f>
        <v>2011</v>
      </c>
      <c r="E153" s="3">
        <f t="shared" si="6"/>
        <v>2012</v>
      </c>
      <c r="F153" s="1" t="str">
        <f t="shared" si="7"/>
        <v>2011/2012</v>
      </c>
      <c r="G153">
        <v>62</v>
      </c>
      <c r="H153" t="s">
        <v>75</v>
      </c>
      <c r="I153">
        <f>IFERROR(INDEX(Lookup_Misc!$A$1:$C$7,MATCH(Table1[[#This Row],[Product]],Lookup_Misc!$B$1:$B$7,0),3)*Table1[[#This Row],[Tonnage]],NA())</f>
        <v>28.52</v>
      </c>
      <c r="J153">
        <f t="shared" si="8"/>
        <v>5</v>
      </c>
    </row>
    <row r="154" spans="1:10">
      <c r="A154" t="s">
        <v>185</v>
      </c>
      <c r="B154" t="s">
        <v>33</v>
      </c>
      <c r="C154" s="60">
        <v>41030</v>
      </c>
      <c r="D154" s="3">
        <f>Table1[[#This Row],[End Year]]-1</f>
        <v>2011</v>
      </c>
      <c r="E154" s="3">
        <f t="shared" si="6"/>
        <v>2012</v>
      </c>
      <c r="F154" s="1" t="str">
        <f t="shared" si="7"/>
        <v>2011/2012</v>
      </c>
      <c r="G154">
        <v>74</v>
      </c>
      <c r="H154" t="s">
        <v>119</v>
      </c>
      <c r="I154">
        <f>IFERROR(INDEX(Lookup_Misc!$A$1:$C$7,MATCH(Table1[[#This Row],[Product]],Lookup_Misc!$B$1:$B$7,0),3)*Table1[[#This Row],[Tonnage]],NA())</f>
        <v>34.04</v>
      </c>
      <c r="J154">
        <f t="shared" si="8"/>
        <v>5</v>
      </c>
    </row>
    <row r="155" spans="1:10">
      <c r="A155" t="s">
        <v>185</v>
      </c>
      <c r="B155" t="s">
        <v>33</v>
      </c>
      <c r="C155" s="60">
        <v>41030</v>
      </c>
      <c r="D155" s="3">
        <f>Table1[[#This Row],[End Year]]-1</f>
        <v>2011</v>
      </c>
      <c r="E155" s="3">
        <f t="shared" si="6"/>
        <v>2012</v>
      </c>
      <c r="F155" s="1" t="str">
        <f t="shared" si="7"/>
        <v>2011/2012</v>
      </c>
      <c r="G155">
        <v>20</v>
      </c>
      <c r="H155" t="s">
        <v>95</v>
      </c>
      <c r="I155">
        <f>IFERROR(INDEX(Lookup_Misc!$A$1:$C$7,MATCH(Table1[[#This Row],[Product]],Lookup_Misc!$B$1:$B$7,0),3)*Table1[[#This Row],[Tonnage]],NA())</f>
        <v>9.2000000000000011</v>
      </c>
      <c r="J155">
        <f t="shared" si="8"/>
        <v>5</v>
      </c>
    </row>
    <row r="156" spans="1:10">
      <c r="A156" t="s">
        <v>185</v>
      </c>
      <c r="B156" t="s">
        <v>33</v>
      </c>
      <c r="C156" s="60">
        <v>41030</v>
      </c>
      <c r="D156" s="3">
        <f>Table1[[#This Row],[End Year]]-1</f>
        <v>2011</v>
      </c>
      <c r="E156" s="3">
        <f t="shared" si="6"/>
        <v>2012</v>
      </c>
      <c r="F156" s="1" t="str">
        <f t="shared" si="7"/>
        <v>2011/2012</v>
      </c>
      <c r="G156">
        <v>662</v>
      </c>
      <c r="H156" t="s">
        <v>79</v>
      </c>
      <c r="I156">
        <f>IFERROR(INDEX(Lookup_Misc!$A$1:$C$7,MATCH(Table1[[#This Row],[Product]],Lookup_Misc!$B$1:$B$7,0),3)*Table1[[#This Row],[Tonnage]],NA())</f>
        <v>304.52000000000004</v>
      </c>
      <c r="J156">
        <f t="shared" si="8"/>
        <v>5</v>
      </c>
    </row>
    <row r="157" spans="1:10">
      <c r="A157" t="s">
        <v>185</v>
      </c>
      <c r="B157" t="s">
        <v>33</v>
      </c>
      <c r="C157" s="60">
        <v>41030</v>
      </c>
      <c r="D157" s="3">
        <f>Table1[[#This Row],[End Year]]-1</f>
        <v>2011</v>
      </c>
      <c r="E157" s="3">
        <f t="shared" si="6"/>
        <v>2012</v>
      </c>
      <c r="F157" s="1" t="str">
        <f t="shared" si="7"/>
        <v>2011/2012</v>
      </c>
      <c r="G157">
        <v>60</v>
      </c>
      <c r="H157" t="s">
        <v>86</v>
      </c>
      <c r="I157">
        <f>IFERROR(INDEX(Lookup_Misc!$A$1:$C$7,MATCH(Table1[[#This Row],[Product]],Lookup_Misc!$B$1:$B$7,0),3)*Table1[[#This Row],[Tonnage]],NA())</f>
        <v>27.6</v>
      </c>
      <c r="J157">
        <f t="shared" si="8"/>
        <v>5</v>
      </c>
    </row>
    <row r="158" spans="1:10">
      <c r="A158" t="s">
        <v>185</v>
      </c>
      <c r="B158" t="s">
        <v>33</v>
      </c>
      <c r="C158" s="60">
        <v>41061</v>
      </c>
      <c r="D158" s="3">
        <f>Table1[[#This Row],[End Year]]-1</f>
        <v>2011</v>
      </c>
      <c r="E158" s="3">
        <f t="shared" si="6"/>
        <v>2012</v>
      </c>
      <c r="F158" s="1" t="str">
        <f t="shared" si="7"/>
        <v>2011/2012</v>
      </c>
      <c r="G158">
        <v>617</v>
      </c>
      <c r="H158" t="s">
        <v>73</v>
      </c>
      <c r="I158">
        <f>IFERROR(INDEX(Lookup_Misc!$A$1:$C$7,MATCH(Table1[[#This Row],[Product]],Lookup_Misc!$B$1:$B$7,0),3)*Table1[[#This Row],[Tonnage]],NA())</f>
        <v>283.82</v>
      </c>
      <c r="J158">
        <f t="shared" si="8"/>
        <v>6</v>
      </c>
    </row>
    <row r="159" spans="1:10">
      <c r="A159" t="s">
        <v>185</v>
      </c>
      <c r="B159" t="s">
        <v>33</v>
      </c>
      <c r="C159" s="60">
        <v>41061</v>
      </c>
      <c r="D159" s="3">
        <f>Table1[[#This Row],[End Year]]-1</f>
        <v>2011</v>
      </c>
      <c r="E159" s="3">
        <f t="shared" si="6"/>
        <v>2012</v>
      </c>
      <c r="F159" s="1" t="str">
        <f t="shared" si="7"/>
        <v>2011/2012</v>
      </c>
      <c r="G159">
        <v>19</v>
      </c>
      <c r="H159" t="s">
        <v>75</v>
      </c>
      <c r="I159">
        <f>IFERROR(INDEX(Lookup_Misc!$A$1:$C$7,MATCH(Table1[[#This Row],[Product]],Lookup_Misc!$B$1:$B$7,0),3)*Table1[[#This Row],[Tonnage]],NA())</f>
        <v>8.74</v>
      </c>
      <c r="J159">
        <f t="shared" si="8"/>
        <v>6</v>
      </c>
    </row>
    <row r="160" spans="1:10">
      <c r="A160" t="s">
        <v>185</v>
      </c>
      <c r="B160" t="s">
        <v>33</v>
      </c>
      <c r="C160" s="60">
        <v>41061</v>
      </c>
      <c r="D160" s="3">
        <f>Table1[[#This Row],[End Year]]-1</f>
        <v>2011</v>
      </c>
      <c r="E160" s="3">
        <f t="shared" si="6"/>
        <v>2012</v>
      </c>
      <c r="F160" s="1" t="str">
        <f t="shared" si="7"/>
        <v>2011/2012</v>
      </c>
      <c r="G160">
        <v>92</v>
      </c>
      <c r="H160" t="s">
        <v>119</v>
      </c>
      <c r="I160">
        <f>IFERROR(INDEX(Lookup_Misc!$A$1:$C$7,MATCH(Table1[[#This Row],[Product]],Lookup_Misc!$B$1:$B$7,0),3)*Table1[[#This Row],[Tonnage]],NA())</f>
        <v>42.32</v>
      </c>
      <c r="J160">
        <f t="shared" si="8"/>
        <v>6</v>
      </c>
    </row>
    <row r="161" spans="1:10">
      <c r="A161" t="s">
        <v>185</v>
      </c>
      <c r="B161" t="s">
        <v>33</v>
      </c>
      <c r="C161" s="60">
        <v>41061</v>
      </c>
      <c r="D161" s="3">
        <f>Table1[[#This Row],[End Year]]-1</f>
        <v>2011</v>
      </c>
      <c r="E161" s="3">
        <f t="shared" si="6"/>
        <v>2012</v>
      </c>
      <c r="F161" s="1" t="str">
        <f t="shared" si="7"/>
        <v>2011/2012</v>
      </c>
      <c r="G161">
        <v>2</v>
      </c>
      <c r="H161" t="s">
        <v>60</v>
      </c>
      <c r="I161">
        <f>IFERROR(INDEX(Lookup_Misc!$A$1:$C$7,MATCH(Table1[[#This Row],[Product]],Lookup_Misc!$B$1:$B$7,0),3)*Table1[[#This Row],[Tonnage]],NA())</f>
        <v>0.92</v>
      </c>
      <c r="J161">
        <f t="shared" si="8"/>
        <v>6</v>
      </c>
    </row>
    <row r="162" spans="1:10">
      <c r="A162" t="s">
        <v>185</v>
      </c>
      <c r="B162" t="s">
        <v>33</v>
      </c>
      <c r="C162" s="60">
        <v>41061</v>
      </c>
      <c r="D162" s="3">
        <f>Table1[[#This Row],[End Year]]-1</f>
        <v>2011</v>
      </c>
      <c r="E162" s="3">
        <f t="shared" si="6"/>
        <v>2012</v>
      </c>
      <c r="F162" s="1" t="str">
        <f t="shared" si="7"/>
        <v>2011/2012</v>
      </c>
      <c r="G162">
        <v>462</v>
      </c>
      <c r="H162" t="s">
        <v>79</v>
      </c>
      <c r="I162">
        <f>IFERROR(INDEX(Lookup_Misc!$A$1:$C$7,MATCH(Table1[[#This Row],[Product]],Lookup_Misc!$B$1:$B$7,0),3)*Table1[[#This Row],[Tonnage]],NA())</f>
        <v>212.52</v>
      </c>
      <c r="J162">
        <f t="shared" si="8"/>
        <v>6</v>
      </c>
    </row>
    <row r="163" spans="1:10">
      <c r="A163" t="s">
        <v>185</v>
      </c>
      <c r="B163" t="s">
        <v>33</v>
      </c>
      <c r="C163" s="60">
        <v>41061</v>
      </c>
      <c r="D163" s="3">
        <f>Table1[[#This Row],[End Year]]-1</f>
        <v>2011</v>
      </c>
      <c r="E163" s="3">
        <f t="shared" si="6"/>
        <v>2012</v>
      </c>
      <c r="F163" s="1" t="str">
        <f t="shared" si="7"/>
        <v>2011/2012</v>
      </c>
      <c r="G163">
        <v>21</v>
      </c>
      <c r="H163" t="s">
        <v>86</v>
      </c>
      <c r="I163">
        <f>IFERROR(INDEX(Lookup_Misc!$A$1:$C$7,MATCH(Table1[[#This Row],[Product]],Lookup_Misc!$B$1:$B$7,0),3)*Table1[[#This Row],[Tonnage]],NA())</f>
        <v>9.66</v>
      </c>
      <c r="J163">
        <f t="shared" si="8"/>
        <v>6</v>
      </c>
    </row>
    <row r="164" spans="1:10">
      <c r="A164" t="s">
        <v>185</v>
      </c>
      <c r="B164" t="s">
        <v>33</v>
      </c>
      <c r="C164" s="60">
        <v>41091</v>
      </c>
      <c r="D164" s="3">
        <f>Table1[[#This Row],[End Year]]-1</f>
        <v>2012</v>
      </c>
      <c r="E164" s="3">
        <f t="shared" si="6"/>
        <v>2013</v>
      </c>
      <c r="F164" s="1" t="str">
        <f t="shared" si="7"/>
        <v>2012/2013</v>
      </c>
      <c r="G164">
        <v>19</v>
      </c>
      <c r="H164" t="s">
        <v>74</v>
      </c>
      <c r="I164">
        <f>IFERROR(INDEX(Lookup_Misc!$A$1:$C$7,MATCH(Table1[[#This Row],[Product]],Lookup_Misc!$B$1:$B$7,0),3)*Table1[[#This Row],[Tonnage]],NA())</f>
        <v>8.74</v>
      </c>
      <c r="J164">
        <f t="shared" si="8"/>
        <v>7</v>
      </c>
    </row>
    <row r="165" spans="1:10">
      <c r="A165" t="s">
        <v>185</v>
      </c>
      <c r="B165" t="s">
        <v>33</v>
      </c>
      <c r="C165" s="60">
        <v>41091</v>
      </c>
      <c r="D165" s="3">
        <f>Table1[[#This Row],[End Year]]-1</f>
        <v>2012</v>
      </c>
      <c r="E165" s="3">
        <f t="shared" si="6"/>
        <v>2013</v>
      </c>
      <c r="F165" s="1" t="str">
        <f t="shared" si="7"/>
        <v>2012/2013</v>
      </c>
      <c r="G165">
        <v>320</v>
      </c>
      <c r="H165" t="s">
        <v>75</v>
      </c>
      <c r="I165">
        <f>IFERROR(INDEX(Lookup_Misc!$A$1:$C$7,MATCH(Table1[[#This Row],[Product]],Lookup_Misc!$B$1:$B$7,0),3)*Table1[[#This Row],[Tonnage]],NA())</f>
        <v>147.20000000000002</v>
      </c>
      <c r="J165">
        <f t="shared" si="8"/>
        <v>7</v>
      </c>
    </row>
    <row r="166" spans="1:10">
      <c r="A166" t="s">
        <v>185</v>
      </c>
      <c r="B166" t="s">
        <v>33</v>
      </c>
      <c r="C166" s="60">
        <v>41091</v>
      </c>
      <c r="D166" s="3">
        <f>Table1[[#This Row],[End Year]]-1</f>
        <v>2012</v>
      </c>
      <c r="E166" s="3">
        <f t="shared" si="6"/>
        <v>2013</v>
      </c>
      <c r="F166" s="1" t="str">
        <f t="shared" si="7"/>
        <v>2012/2013</v>
      </c>
      <c r="G166">
        <v>4550</v>
      </c>
      <c r="H166" t="s">
        <v>103</v>
      </c>
      <c r="I166">
        <f>IFERROR(INDEX(Lookup_Misc!$A$1:$C$7,MATCH(Table1[[#This Row],[Product]],Lookup_Misc!$B$1:$B$7,0),3)*Table1[[#This Row],[Tonnage]],NA())</f>
        <v>2093</v>
      </c>
      <c r="J166">
        <f t="shared" si="8"/>
        <v>7</v>
      </c>
    </row>
    <row r="167" spans="1:10">
      <c r="A167" t="s">
        <v>185</v>
      </c>
      <c r="B167" t="s">
        <v>33</v>
      </c>
      <c r="C167" s="60">
        <v>41091</v>
      </c>
      <c r="D167" s="3">
        <f>Table1[[#This Row],[End Year]]-1</f>
        <v>2012</v>
      </c>
      <c r="E167" s="3">
        <f t="shared" si="6"/>
        <v>2013</v>
      </c>
      <c r="F167" s="1" t="str">
        <f t="shared" si="7"/>
        <v>2012/2013</v>
      </c>
      <c r="G167">
        <v>40</v>
      </c>
      <c r="H167" t="s">
        <v>95</v>
      </c>
      <c r="I167">
        <f>IFERROR(INDEX(Lookup_Misc!$A$1:$C$7,MATCH(Table1[[#This Row],[Product]],Lookup_Misc!$B$1:$B$7,0),3)*Table1[[#This Row],[Tonnage]],NA())</f>
        <v>18.400000000000002</v>
      </c>
      <c r="J167">
        <f t="shared" si="8"/>
        <v>7</v>
      </c>
    </row>
    <row r="168" spans="1:10">
      <c r="A168" t="s">
        <v>185</v>
      </c>
      <c r="B168" t="s">
        <v>33</v>
      </c>
      <c r="C168" s="60">
        <v>41091</v>
      </c>
      <c r="D168" s="3">
        <f>Table1[[#This Row],[End Year]]-1</f>
        <v>2012</v>
      </c>
      <c r="E168" s="3">
        <f t="shared" si="6"/>
        <v>2013</v>
      </c>
      <c r="F168" s="1" t="str">
        <f t="shared" si="7"/>
        <v>2012/2013</v>
      </c>
      <c r="G168">
        <v>979</v>
      </c>
      <c r="H168" t="s">
        <v>79</v>
      </c>
      <c r="I168">
        <f>IFERROR(INDEX(Lookup_Misc!$A$1:$C$7,MATCH(Table1[[#This Row],[Product]],Lookup_Misc!$B$1:$B$7,0),3)*Table1[[#This Row],[Tonnage]],NA())</f>
        <v>450.34000000000003</v>
      </c>
      <c r="J168">
        <f t="shared" si="8"/>
        <v>7</v>
      </c>
    </row>
    <row r="169" spans="1:10">
      <c r="A169" t="s">
        <v>185</v>
      </c>
      <c r="B169" t="s">
        <v>33</v>
      </c>
      <c r="C169" s="60">
        <v>41091</v>
      </c>
      <c r="D169" s="3">
        <f>Table1[[#This Row],[End Year]]-1</f>
        <v>2012</v>
      </c>
      <c r="E169" s="3">
        <f t="shared" si="6"/>
        <v>2013</v>
      </c>
      <c r="F169" s="1" t="str">
        <f t="shared" si="7"/>
        <v>2012/2013</v>
      </c>
      <c r="G169">
        <v>149</v>
      </c>
      <c r="H169" t="s">
        <v>86</v>
      </c>
      <c r="I169">
        <f>IFERROR(INDEX(Lookup_Misc!$A$1:$C$7,MATCH(Table1[[#This Row],[Product]],Lookup_Misc!$B$1:$B$7,0),3)*Table1[[#This Row],[Tonnage]],NA())</f>
        <v>68.540000000000006</v>
      </c>
      <c r="J169">
        <f t="shared" si="8"/>
        <v>7</v>
      </c>
    </row>
    <row r="170" spans="1:10">
      <c r="A170" t="s">
        <v>185</v>
      </c>
      <c r="B170" t="s">
        <v>33</v>
      </c>
      <c r="C170" s="60">
        <v>41122</v>
      </c>
      <c r="D170" s="3">
        <f>Table1[[#This Row],[End Year]]-1</f>
        <v>2012</v>
      </c>
      <c r="E170" s="3">
        <f t="shared" si="6"/>
        <v>2013</v>
      </c>
      <c r="F170" s="1" t="str">
        <f t="shared" si="7"/>
        <v>2012/2013</v>
      </c>
      <c r="G170">
        <v>19</v>
      </c>
      <c r="H170" t="s">
        <v>75</v>
      </c>
      <c r="I170">
        <f>IFERROR(INDEX(Lookup_Misc!$A$1:$C$7,MATCH(Table1[[#This Row],[Product]],Lookup_Misc!$B$1:$B$7,0),3)*Table1[[#This Row],[Tonnage]],NA())</f>
        <v>8.74</v>
      </c>
      <c r="J170">
        <f t="shared" si="8"/>
        <v>8</v>
      </c>
    </row>
    <row r="171" spans="1:10">
      <c r="A171" t="s">
        <v>185</v>
      </c>
      <c r="B171" t="s">
        <v>33</v>
      </c>
      <c r="C171" s="60">
        <v>41122</v>
      </c>
      <c r="D171" s="3">
        <f>Table1[[#This Row],[End Year]]-1</f>
        <v>2012</v>
      </c>
      <c r="E171" s="3">
        <f t="shared" si="6"/>
        <v>2013</v>
      </c>
      <c r="F171" s="1" t="str">
        <f t="shared" si="7"/>
        <v>2012/2013</v>
      </c>
      <c r="G171">
        <v>16500</v>
      </c>
      <c r="H171" t="s">
        <v>151</v>
      </c>
      <c r="I171">
        <f>IFERROR(INDEX(Lookup_Misc!$A$1:$C$7,MATCH(Table1[[#This Row],[Product]],Lookup_Misc!$B$1:$B$7,0),3)*Table1[[#This Row],[Tonnage]],NA())</f>
        <v>7590</v>
      </c>
      <c r="J171">
        <f t="shared" si="8"/>
        <v>8</v>
      </c>
    </row>
    <row r="172" spans="1:10">
      <c r="A172" t="s">
        <v>185</v>
      </c>
      <c r="B172" t="s">
        <v>33</v>
      </c>
      <c r="C172" s="60">
        <v>41122</v>
      </c>
      <c r="D172" s="3">
        <f>Table1[[#This Row],[End Year]]-1</f>
        <v>2012</v>
      </c>
      <c r="E172" s="3">
        <f t="shared" si="6"/>
        <v>2013</v>
      </c>
      <c r="F172" s="1" t="str">
        <f t="shared" si="7"/>
        <v>2012/2013</v>
      </c>
      <c r="G172">
        <v>1</v>
      </c>
      <c r="H172" t="s">
        <v>60</v>
      </c>
      <c r="I172">
        <f>IFERROR(INDEX(Lookup_Misc!$A$1:$C$7,MATCH(Table1[[#This Row],[Product]],Lookup_Misc!$B$1:$B$7,0),3)*Table1[[#This Row],[Tonnage]],NA())</f>
        <v>0.46</v>
      </c>
      <c r="J172">
        <f t="shared" si="8"/>
        <v>8</v>
      </c>
    </row>
    <row r="173" spans="1:10">
      <c r="A173" t="s">
        <v>185</v>
      </c>
      <c r="B173" t="s">
        <v>33</v>
      </c>
      <c r="C173" s="60">
        <v>41122</v>
      </c>
      <c r="D173" s="3">
        <f>Table1[[#This Row],[End Year]]-1</f>
        <v>2012</v>
      </c>
      <c r="E173" s="3">
        <f t="shared" si="6"/>
        <v>2013</v>
      </c>
      <c r="F173" s="1" t="str">
        <f t="shared" si="7"/>
        <v>2012/2013</v>
      </c>
      <c r="G173">
        <v>235</v>
      </c>
      <c r="H173" t="s">
        <v>79</v>
      </c>
      <c r="I173">
        <f>IFERROR(INDEX(Lookup_Misc!$A$1:$C$7,MATCH(Table1[[#This Row],[Product]],Lookup_Misc!$B$1:$B$7,0),3)*Table1[[#This Row],[Tonnage]],NA())</f>
        <v>108.10000000000001</v>
      </c>
      <c r="J173">
        <f t="shared" si="8"/>
        <v>8</v>
      </c>
    </row>
    <row r="174" spans="1:10">
      <c r="A174" t="s">
        <v>185</v>
      </c>
      <c r="B174" t="s">
        <v>33</v>
      </c>
      <c r="C174" s="60">
        <v>41122</v>
      </c>
      <c r="D174" s="3">
        <f>Table1[[#This Row],[End Year]]-1</f>
        <v>2012</v>
      </c>
      <c r="E174" s="3">
        <f t="shared" si="6"/>
        <v>2013</v>
      </c>
      <c r="F174" s="1" t="str">
        <f t="shared" si="7"/>
        <v>2012/2013</v>
      </c>
      <c r="G174">
        <v>85</v>
      </c>
      <c r="H174" t="s">
        <v>86</v>
      </c>
      <c r="I174">
        <f>IFERROR(INDEX(Lookup_Misc!$A$1:$C$7,MATCH(Table1[[#This Row],[Product]],Lookup_Misc!$B$1:$B$7,0),3)*Table1[[#This Row],[Tonnage]],NA())</f>
        <v>39.1</v>
      </c>
      <c r="J174">
        <f t="shared" si="8"/>
        <v>8</v>
      </c>
    </row>
    <row r="175" spans="1:10">
      <c r="A175" t="s">
        <v>185</v>
      </c>
      <c r="B175" t="s">
        <v>33</v>
      </c>
      <c r="C175" s="60">
        <v>41153</v>
      </c>
      <c r="D175" s="3">
        <f>Table1[[#This Row],[End Year]]-1</f>
        <v>2012</v>
      </c>
      <c r="E175" s="3">
        <f t="shared" si="6"/>
        <v>2013</v>
      </c>
      <c r="F175" s="1" t="str">
        <f t="shared" si="7"/>
        <v>2012/2013</v>
      </c>
      <c r="G175">
        <v>1</v>
      </c>
      <c r="H175" t="s">
        <v>73</v>
      </c>
      <c r="I175">
        <f>IFERROR(INDEX(Lookup_Misc!$A$1:$C$7,MATCH(Table1[[#This Row],[Product]],Lookup_Misc!$B$1:$B$7,0),3)*Table1[[#This Row],[Tonnage]],NA())</f>
        <v>0.46</v>
      </c>
      <c r="J175">
        <f t="shared" si="8"/>
        <v>9</v>
      </c>
    </row>
    <row r="176" spans="1:10">
      <c r="A176" t="s">
        <v>185</v>
      </c>
      <c r="B176" t="s">
        <v>33</v>
      </c>
      <c r="C176" s="60">
        <v>41153</v>
      </c>
      <c r="D176" s="3">
        <f>Table1[[#This Row],[End Year]]-1</f>
        <v>2012</v>
      </c>
      <c r="E176" s="3">
        <f t="shared" si="6"/>
        <v>2013</v>
      </c>
      <c r="F176" s="1" t="str">
        <f t="shared" si="7"/>
        <v>2012/2013</v>
      </c>
      <c r="G176">
        <v>346</v>
      </c>
      <c r="H176" t="s">
        <v>75</v>
      </c>
      <c r="I176">
        <f>IFERROR(INDEX(Lookup_Misc!$A$1:$C$7,MATCH(Table1[[#This Row],[Product]],Lookup_Misc!$B$1:$B$7,0),3)*Table1[[#This Row],[Tonnage]],NA())</f>
        <v>159.16</v>
      </c>
      <c r="J176">
        <f t="shared" si="8"/>
        <v>9</v>
      </c>
    </row>
    <row r="177" spans="1:10">
      <c r="A177" t="s">
        <v>185</v>
      </c>
      <c r="B177" t="s">
        <v>33</v>
      </c>
      <c r="C177" s="60">
        <v>41153</v>
      </c>
      <c r="D177" s="3">
        <f>Table1[[#This Row],[End Year]]-1</f>
        <v>2012</v>
      </c>
      <c r="E177" s="3">
        <f t="shared" si="6"/>
        <v>2013</v>
      </c>
      <c r="F177" s="1" t="str">
        <f t="shared" si="7"/>
        <v>2012/2013</v>
      </c>
      <c r="G177">
        <v>3</v>
      </c>
      <c r="H177" t="s">
        <v>76</v>
      </c>
      <c r="I177">
        <f>IFERROR(INDEX(Lookup_Misc!$A$1:$C$7,MATCH(Table1[[#This Row],[Product]],Lookup_Misc!$B$1:$B$7,0),3)*Table1[[#This Row],[Tonnage]],NA())</f>
        <v>1.3800000000000001</v>
      </c>
      <c r="J177">
        <f t="shared" si="8"/>
        <v>9</v>
      </c>
    </row>
    <row r="178" spans="1:10">
      <c r="A178" t="s">
        <v>185</v>
      </c>
      <c r="B178" t="s">
        <v>33</v>
      </c>
      <c r="C178" s="60">
        <v>41153</v>
      </c>
      <c r="D178" s="3">
        <f>Table1[[#This Row],[End Year]]-1</f>
        <v>2012</v>
      </c>
      <c r="E178" s="3">
        <f t="shared" si="6"/>
        <v>2013</v>
      </c>
      <c r="F178" s="1" t="str">
        <f t="shared" si="7"/>
        <v>2012/2013</v>
      </c>
      <c r="G178">
        <v>291</v>
      </c>
      <c r="H178" t="s">
        <v>119</v>
      </c>
      <c r="I178">
        <f>IFERROR(INDEX(Lookup_Misc!$A$1:$C$7,MATCH(Table1[[#This Row],[Product]],Lookup_Misc!$B$1:$B$7,0),3)*Table1[[#This Row],[Tonnage]],NA())</f>
        <v>133.86000000000001</v>
      </c>
      <c r="J178">
        <f t="shared" si="8"/>
        <v>9</v>
      </c>
    </row>
    <row r="179" spans="1:10">
      <c r="A179" t="s">
        <v>185</v>
      </c>
      <c r="B179" t="s">
        <v>33</v>
      </c>
      <c r="C179" s="60">
        <v>41153</v>
      </c>
      <c r="D179" s="3">
        <f>Table1[[#This Row],[End Year]]-1</f>
        <v>2012</v>
      </c>
      <c r="E179" s="3">
        <f t="shared" si="6"/>
        <v>2013</v>
      </c>
      <c r="F179" s="1" t="str">
        <f t="shared" si="7"/>
        <v>2012/2013</v>
      </c>
      <c r="G179">
        <v>1053</v>
      </c>
      <c r="H179" t="s">
        <v>79</v>
      </c>
      <c r="I179">
        <f>IFERROR(INDEX(Lookup_Misc!$A$1:$C$7,MATCH(Table1[[#This Row],[Product]],Lookup_Misc!$B$1:$B$7,0),3)*Table1[[#This Row],[Tonnage]],NA())</f>
        <v>484.38</v>
      </c>
      <c r="J179">
        <f t="shared" si="8"/>
        <v>9</v>
      </c>
    </row>
    <row r="180" spans="1:10">
      <c r="A180" t="s">
        <v>185</v>
      </c>
      <c r="B180" t="s">
        <v>33</v>
      </c>
      <c r="C180" s="60">
        <v>41153</v>
      </c>
      <c r="D180" s="3">
        <f>Table1[[#This Row],[End Year]]-1</f>
        <v>2012</v>
      </c>
      <c r="E180" s="3">
        <f t="shared" si="6"/>
        <v>2013</v>
      </c>
      <c r="F180" s="1" t="str">
        <f t="shared" si="7"/>
        <v>2012/2013</v>
      </c>
      <c r="G180">
        <v>122</v>
      </c>
      <c r="H180" t="s">
        <v>86</v>
      </c>
      <c r="I180">
        <f>IFERROR(INDEX(Lookup_Misc!$A$1:$C$7,MATCH(Table1[[#This Row],[Product]],Lookup_Misc!$B$1:$B$7,0),3)*Table1[[#This Row],[Tonnage]],NA())</f>
        <v>56.120000000000005</v>
      </c>
      <c r="J180">
        <f t="shared" si="8"/>
        <v>9</v>
      </c>
    </row>
    <row r="181" spans="1:10">
      <c r="A181" t="s">
        <v>185</v>
      </c>
      <c r="B181" t="s">
        <v>33</v>
      </c>
      <c r="C181" s="60">
        <v>41183</v>
      </c>
      <c r="D181" s="3">
        <f>Table1[[#This Row],[End Year]]-1</f>
        <v>2012</v>
      </c>
      <c r="E181" s="3">
        <f t="shared" si="6"/>
        <v>2013</v>
      </c>
      <c r="F181" s="1" t="str">
        <f t="shared" si="7"/>
        <v>2012/2013</v>
      </c>
      <c r="G181">
        <v>2</v>
      </c>
      <c r="H181" t="s">
        <v>75</v>
      </c>
      <c r="I181">
        <f>IFERROR(INDEX(Lookup_Misc!$A$1:$C$7,MATCH(Table1[[#This Row],[Product]],Lookup_Misc!$B$1:$B$7,0),3)*Table1[[#This Row],[Tonnage]],NA())</f>
        <v>0.92</v>
      </c>
      <c r="J181">
        <f t="shared" si="8"/>
        <v>10</v>
      </c>
    </row>
    <row r="182" spans="1:10">
      <c r="A182" t="s">
        <v>185</v>
      </c>
      <c r="B182" t="s">
        <v>33</v>
      </c>
      <c r="C182" s="60">
        <v>41183</v>
      </c>
      <c r="D182" s="3">
        <f>Table1[[#This Row],[End Year]]-1</f>
        <v>2012</v>
      </c>
      <c r="E182" s="3">
        <f t="shared" si="6"/>
        <v>2013</v>
      </c>
      <c r="F182" s="1" t="str">
        <f t="shared" si="7"/>
        <v>2012/2013</v>
      </c>
      <c r="G182">
        <v>37</v>
      </c>
      <c r="H182" t="s">
        <v>119</v>
      </c>
      <c r="I182">
        <f>IFERROR(INDEX(Lookup_Misc!$A$1:$C$7,MATCH(Table1[[#This Row],[Product]],Lookup_Misc!$B$1:$B$7,0),3)*Table1[[#This Row],[Tonnage]],NA())</f>
        <v>17.02</v>
      </c>
      <c r="J182">
        <f t="shared" si="8"/>
        <v>10</v>
      </c>
    </row>
    <row r="183" spans="1:10">
      <c r="A183" t="s">
        <v>185</v>
      </c>
      <c r="B183" t="s">
        <v>33</v>
      </c>
      <c r="C183" s="60">
        <v>41183</v>
      </c>
      <c r="D183" s="3">
        <f>Table1[[#This Row],[End Year]]-1</f>
        <v>2012</v>
      </c>
      <c r="E183" s="3">
        <f t="shared" si="6"/>
        <v>2013</v>
      </c>
      <c r="F183" s="1" t="str">
        <f t="shared" si="7"/>
        <v>2012/2013</v>
      </c>
      <c r="G183">
        <v>281</v>
      </c>
      <c r="H183" t="s">
        <v>79</v>
      </c>
      <c r="I183">
        <f>IFERROR(INDEX(Lookup_Misc!$A$1:$C$7,MATCH(Table1[[#This Row],[Product]],Lookup_Misc!$B$1:$B$7,0),3)*Table1[[#This Row],[Tonnage]],NA())</f>
        <v>129.26000000000002</v>
      </c>
      <c r="J183">
        <f t="shared" si="8"/>
        <v>10</v>
      </c>
    </row>
    <row r="184" spans="1:10">
      <c r="A184" t="s">
        <v>185</v>
      </c>
      <c r="B184" t="s">
        <v>33</v>
      </c>
      <c r="C184" s="60">
        <v>41183</v>
      </c>
      <c r="D184" s="3">
        <f>Table1[[#This Row],[End Year]]-1</f>
        <v>2012</v>
      </c>
      <c r="E184" s="3">
        <f t="shared" si="6"/>
        <v>2013</v>
      </c>
      <c r="F184" s="1" t="str">
        <f t="shared" si="7"/>
        <v>2012/2013</v>
      </c>
      <c r="G184">
        <v>217</v>
      </c>
      <c r="H184" t="s">
        <v>86</v>
      </c>
      <c r="I184">
        <f>IFERROR(INDEX(Lookup_Misc!$A$1:$C$7,MATCH(Table1[[#This Row],[Product]],Lookup_Misc!$B$1:$B$7,0),3)*Table1[[#This Row],[Tonnage]],NA())</f>
        <v>99.820000000000007</v>
      </c>
      <c r="J184">
        <f t="shared" si="8"/>
        <v>10</v>
      </c>
    </row>
    <row r="185" spans="1:10">
      <c r="A185" t="s">
        <v>185</v>
      </c>
      <c r="B185" t="s">
        <v>33</v>
      </c>
      <c r="C185" s="60">
        <v>41214</v>
      </c>
      <c r="D185" s="3">
        <f>Table1[[#This Row],[End Year]]-1</f>
        <v>2012</v>
      </c>
      <c r="E185" s="3">
        <f t="shared" si="6"/>
        <v>2013</v>
      </c>
      <c r="F185" s="1" t="str">
        <f t="shared" si="7"/>
        <v>2012/2013</v>
      </c>
      <c r="G185">
        <v>649</v>
      </c>
      <c r="H185" t="s">
        <v>75</v>
      </c>
      <c r="I185">
        <f>IFERROR(INDEX(Lookup_Misc!$A$1:$C$7,MATCH(Table1[[#This Row],[Product]],Lookup_Misc!$B$1:$B$7,0),3)*Table1[[#This Row],[Tonnage]],NA())</f>
        <v>298.54000000000002</v>
      </c>
      <c r="J185">
        <f t="shared" si="8"/>
        <v>11</v>
      </c>
    </row>
    <row r="186" spans="1:10">
      <c r="A186" t="s">
        <v>185</v>
      </c>
      <c r="B186" t="s">
        <v>33</v>
      </c>
      <c r="C186" s="60">
        <v>41214</v>
      </c>
      <c r="D186" s="3">
        <f>Table1[[#This Row],[End Year]]-1</f>
        <v>2012</v>
      </c>
      <c r="E186" s="3">
        <f t="shared" si="6"/>
        <v>2013</v>
      </c>
      <c r="F186" s="1" t="str">
        <f t="shared" si="7"/>
        <v>2012/2013</v>
      </c>
      <c r="G186">
        <v>127</v>
      </c>
      <c r="H186" t="s">
        <v>119</v>
      </c>
      <c r="I186">
        <f>IFERROR(INDEX(Lookup_Misc!$A$1:$C$7,MATCH(Table1[[#This Row],[Product]],Lookup_Misc!$B$1:$B$7,0),3)*Table1[[#This Row],[Tonnage]],NA())</f>
        <v>58.42</v>
      </c>
      <c r="J186">
        <f t="shared" si="8"/>
        <v>11</v>
      </c>
    </row>
    <row r="187" spans="1:10">
      <c r="A187" t="s">
        <v>185</v>
      </c>
      <c r="B187" t="s">
        <v>33</v>
      </c>
      <c r="C187" s="60">
        <v>41214</v>
      </c>
      <c r="D187" s="3">
        <f>Table1[[#This Row],[End Year]]-1</f>
        <v>2012</v>
      </c>
      <c r="E187" s="3">
        <f t="shared" si="6"/>
        <v>2013</v>
      </c>
      <c r="F187" s="1" t="str">
        <f t="shared" si="7"/>
        <v>2012/2013</v>
      </c>
      <c r="G187">
        <v>8423</v>
      </c>
      <c r="H187" t="s">
        <v>95</v>
      </c>
      <c r="I187">
        <f>IFERROR(INDEX(Lookup_Misc!$A$1:$C$7,MATCH(Table1[[#This Row],[Product]],Lookup_Misc!$B$1:$B$7,0),3)*Table1[[#This Row],[Tonnage]],NA())</f>
        <v>3874.5800000000004</v>
      </c>
      <c r="J187">
        <f t="shared" si="8"/>
        <v>11</v>
      </c>
    </row>
    <row r="188" spans="1:10">
      <c r="A188" t="s">
        <v>185</v>
      </c>
      <c r="B188" t="s">
        <v>33</v>
      </c>
      <c r="C188" s="60">
        <v>41214</v>
      </c>
      <c r="D188" s="3">
        <f>Table1[[#This Row],[End Year]]-1</f>
        <v>2012</v>
      </c>
      <c r="E188" s="3">
        <f t="shared" si="6"/>
        <v>2013</v>
      </c>
      <c r="F188" s="1" t="str">
        <f t="shared" si="7"/>
        <v>2012/2013</v>
      </c>
      <c r="G188">
        <v>1192</v>
      </c>
      <c r="H188" t="s">
        <v>79</v>
      </c>
      <c r="I188">
        <f>IFERROR(INDEX(Lookup_Misc!$A$1:$C$7,MATCH(Table1[[#This Row],[Product]],Lookup_Misc!$B$1:$B$7,0),3)*Table1[[#This Row],[Tonnage]],NA())</f>
        <v>548.32000000000005</v>
      </c>
      <c r="J188">
        <f t="shared" si="8"/>
        <v>11</v>
      </c>
    </row>
    <row r="189" spans="1:10">
      <c r="A189" t="s">
        <v>185</v>
      </c>
      <c r="B189" t="s">
        <v>33</v>
      </c>
      <c r="C189" s="60">
        <v>41214</v>
      </c>
      <c r="D189" s="3">
        <f>Table1[[#This Row],[End Year]]-1</f>
        <v>2012</v>
      </c>
      <c r="E189" s="3">
        <f t="shared" si="6"/>
        <v>2013</v>
      </c>
      <c r="F189" s="1" t="str">
        <f t="shared" si="7"/>
        <v>2012/2013</v>
      </c>
      <c r="G189">
        <v>149</v>
      </c>
      <c r="H189" t="s">
        <v>86</v>
      </c>
      <c r="I189">
        <f>IFERROR(INDEX(Lookup_Misc!$A$1:$C$7,MATCH(Table1[[#This Row],[Product]],Lookup_Misc!$B$1:$B$7,0),3)*Table1[[#This Row],[Tonnage]],NA())</f>
        <v>68.540000000000006</v>
      </c>
      <c r="J189">
        <f t="shared" si="8"/>
        <v>11</v>
      </c>
    </row>
    <row r="190" spans="1:10">
      <c r="A190" t="s">
        <v>185</v>
      </c>
      <c r="B190" t="s">
        <v>33</v>
      </c>
      <c r="C190" s="60">
        <v>41244</v>
      </c>
      <c r="D190" s="3">
        <f>Table1[[#This Row],[End Year]]-1</f>
        <v>2012</v>
      </c>
      <c r="E190" s="3">
        <f t="shared" si="6"/>
        <v>2013</v>
      </c>
      <c r="F190" s="1" t="str">
        <f t="shared" si="7"/>
        <v>2012/2013</v>
      </c>
      <c r="G190">
        <v>110</v>
      </c>
      <c r="H190" t="s">
        <v>119</v>
      </c>
      <c r="I190">
        <f>IFERROR(INDEX(Lookup_Misc!$A$1:$C$7,MATCH(Table1[[#This Row],[Product]],Lookup_Misc!$B$1:$B$7,0),3)*Table1[[#This Row],[Tonnage]],NA())</f>
        <v>50.6</v>
      </c>
      <c r="J190">
        <f t="shared" si="8"/>
        <v>12</v>
      </c>
    </row>
    <row r="191" spans="1:10">
      <c r="A191" t="s">
        <v>185</v>
      </c>
      <c r="B191" t="s">
        <v>33</v>
      </c>
      <c r="C191" s="60">
        <v>41244</v>
      </c>
      <c r="D191" s="3">
        <f>Table1[[#This Row],[End Year]]-1</f>
        <v>2012</v>
      </c>
      <c r="E191" s="3">
        <f t="shared" si="6"/>
        <v>2013</v>
      </c>
      <c r="F191" s="1" t="str">
        <f t="shared" si="7"/>
        <v>2012/2013</v>
      </c>
      <c r="G191">
        <v>1187</v>
      </c>
      <c r="H191" t="s">
        <v>95</v>
      </c>
      <c r="I191">
        <f>IFERROR(INDEX(Lookup_Misc!$A$1:$C$7,MATCH(Table1[[#This Row],[Product]],Lookup_Misc!$B$1:$B$7,0),3)*Table1[[#This Row],[Tonnage]],NA())</f>
        <v>546.02</v>
      </c>
      <c r="J191">
        <f t="shared" si="8"/>
        <v>12</v>
      </c>
    </row>
    <row r="192" spans="1:10">
      <c r="A192" t="s">
        <v>185</v>
      </c>
      <c r="B192" t="s">
        <v>33</v>
      </c>
      <c r="C192" s="60">
        <v>41244</v>
      </c>
      <c r="D192" s="3">
        <f>Table1[[#This Row],[End Year]]-1</f>
        <v>2012</v>
      </c>
      <c r="E192" s="3">
        <f t="shared" si="6"/>
        <v>2013</v>
      </c>
      <c r="F192" s="1" t="str">
        <f t="shared" si="7"/>
        <v>2012/2013</v>
      </c>
      <c r="G192">
        <v>2</v>
      </c>
      <c r="H192" t="s">
        <v>60</v>
      </c>
      <c r="I192">
        <f>IFERROR(INDEX(Lookup_Misc!$A$1:$C$7,MATCH(Table1[[#This Row],[Product]],Lookup_Misc!$B$1:$B$7,0),3)*Table1[[#This Row],[Tonnage]],NA())</f>
        <v>0.92</v>
      </c>
      <c r="J192">
        <f t="shared" si="8"/>
        <v>12</v>
      </c>
    </row>
    <row r="193" spans="1:10">
      <c r="A193" t="s">
        <v>185</v>
      </c>
      <c r="B193" t="s">
        <v>33</v>
      </c>
      <c r="C193" s="60">
        <v>41244</v>
      </c>
      <c r="D193" s="3">
        <f>Table1[[#This Row],[End Year]]-1</f>
        <v>2012</v>
      </c>
      <c r="E193" s="3">
        <f t="shared" si="6"/>
        <v>2013</v>
      </c>
      <c r="F193" s="1" t="str">
        <f t="shared" si="7"/>
        <v>2012/2013</v>
      </c>
      <c r="G193">
        <v>1</v>
      </c>
      <c r="H193" t="s">
        <v>79</v>
      </c>
      <c r="I193">
        <f>IFERROR(INDEX(Lookup_Misc!$A$1:$C$7,MATCH(Table1[[#This Row],[Product]],Lookup_Misc!$B$1:$B$7,0),3)*Table1[[#This Row],[Tonnage]],NA())</f>
        <v>0.46</v>
      </c>
      <c r="J193">
        <f t="shared" si="8"/>
        <v>12</v>
      </c>
    </row>
    <row r="194" spans="1:10">
      <c r="A194" t="s">
        <v>185</v>
      </c>
      <c r="B194" t="s">
        <v>33</v>
      </c>
      <c r="C194" s="60">
        <v>41275</v>
      </c>
      <c r="D194" s="3">
        <f>Table1[[#This Row],[End Year]]-1</f>
        <v>2012</v>
      </c>
      <c r="E194" s="3">
        <f t="shared" si="6"/>
        <v>2013</v>
      </c>
      <c r="F194" s="1" t="str">
        <f t="shared" si="7"/>
        <v>2012/2013</v>
      </c>
      <c r="G194">
        <v>22056</v>
      </c>
      <c r="H194" t="s">
        <v>95</v>
      </c>
      <c r="I194">
        <f>IFERROR(INDEX(Lookup_Misc!$A$1:$C$7,MATCH(Table1[[#This Row],[Product]],Lookup_Misc!$B$1:$B$7,0),3)*Table1[[#This Row],[Tonnage]],NA())</f>
        <v>10145.76</v>
      </c>
      <c r="J194">
        <f t="shared" si="8"/>
        <v>1</v>
      </c>
    </row>
    <row r="195" spans="1:10">
      <c r="A195" t="s">
        <v>185</v>
      </c>
      <c r="B195" t="s">
        <v>33</v>
      </c>
      <c r="C195" s="60">
        <v>41275</v>
      </c>
      <c r="D195" s="3">
        <f>Table1[[#This Row],[End Year]]-1</f>
        <v>2012</v>
      </c>
      <c r="E195" s="3">
        <f t="shared" si="6"/>
        <v>2013</v>
      </c>
      <c r="F195" s="1" t="str">
        <f t="shared" si="7"/>
        <v>2012/2013</v>
      </c>
      <c r="G195">
        <v>1</v>
      </c>
      <c r="H195" t="s">
        <v>60</v>
      </c>
      <c r="I195">
        <f>IFERROR(INDEX(Lookup_Misc!$A$1:$C$7,MATCH(Table1[[#This Row],[Product]],Lookup_Misc!$B$1:$B$7,0),3)*Table1[[#This Row],[Tonnage]],NA())</f>
        <v>0.46</v>
      </c>
      <c r="J195">
        <f t="shared" si="8"/>
        <v>1</v>
      </c>
    </row>
    <row r="196" spans="1:10">
      <c r="A196" t="s">
        <v>185</v>
      </c>
      <c r="B196" t="s">
        <v>33</v>
      </c>
      <c r="C196" s="60">
        <v>41275</v>
      </c>
      <c r="D196" s="3">
        <f>Table1[[#This Row],[End Year]]-1</f>
        <v>2012</v>
      </c>
      <c r="E196" s="3">
        <f t="shared" si="6"/>
        <v>2013</v>
      </c>
      <c r="F196" s="1" t="str">
        <f t="shared" si="7"/>
        <v>2012/2013</v>
      </c>
      <c r="G196">
        <v>757</v>
      </c>
      <c r="H196" t="s">
        <v>79</v>
      </c>
      <c r="I196">
        <f>IFERROR(INDEX(Lookup_Misc!$A$1:$C$7,MATCH(Table1[[#This Row],[Product]],Lookup_Misc!$B$1:$B$7,0),3)*Table1[[#This Row],[Tonnage]],NA())</f>
        <v>348.22</v>
      </c>
      <c r="J196">
        <f t="shared" si="8"/>
        <v>1</v>
      </c>
    </row>
    <row r="197" spans="1:10">
      <c r="A197" t="s">
        <v>185</v>
      </c>
      <c r="B197" t="s">
        <v>33</v>
      </c>
      <c r="C197" s="60">
        <v>41275</v>
      </c>
      <c r="D197" s="3">
        <f>Table1[[#This Row],[End Year]]-1</f>
        <v>2012</v>
      </c>
      <c r="E197" s="3">
        <f t="shared" si="6"/>
        <v>2013</v>
      </c>
      <c r="F197" s="1" t="str">
        <f t="shared" si="7"/>
        <v>2012/2013</v>
      </c>
      <c r="G197">
        <v>20</v>
      </c>
      <c r="H197" t="s">
        <v>86</v>
      </c>
      <c r="I197">
        <f>IFERROR(INDEX(Lookup_Misc!$A$1:$C$7,MATCH(Table1[[#This Row],[Product]],Lookup_Misc!$B$1:$B$7,0),3)*Table1[[#This Row],[Tonnage]],NA())</f>
        <v>9.2000000000000011</v>
      </c>
      <c r="J197">
        <f t="shared" si="8"/>
        <v>1</v>
      </c>
    </row>
    <row r="198" spans="1:10">
      <c r="A198" t="s">
        <v>185</v>
      </c>
      <c r="B198" t="s">
        <v>33</v>
      </c>
      <c r="C198" s="60">
        <v>41306</v>
      </c>
      <c r="D198" s="3">
        <f>Table1[[#This Row],[End Year]]-1</f>
        <v>2012</v>
      </c>
      <c r="E198" s="3">
        <f t="shared" ref="E198:E261" si="9">IF(AND(MONTH(C198)&gt;=7,MONTH(C198)&lt;=12),YEAR(C198)+1,YEAR(C198))</f>
        <v>2013</v>
      </c>
      <c r="F198" s="1" t="str">
        <f t="shared" ref="F198:F261" si="10">D198&amp;"/"&amp;E198</f>
        <v>2012/2013</v>
      </c>
      <c r="G198">
        <v>43</v>
      </c>
      <c r="H198" t="s">
        <v>75</v>
      </c>
      <c r="I198">
        <f>IFERROR(INDEX(Lookup_Misc!$A$1:$C$7,MATCH(Table1[[#This Row],[Product]],Lookup_Misc!$B$1:$B$7,0),3)*Table1[[#This Row],[Tonnage]],NA())</f>
        <v>19.78</v>
      </c>
      <c r="J198">
        <f t="shared" ref="J198:J261" si="11">MONTH(C198)</f>
        <v>2</v>
      </c>
    </row>
    <row r="199" spans="1:10">
      <c r="A199" t="s">
        <v>185</v>
      </c>
      <c r="B199" t="s">
        <v>33</v>
      </c>
      <c r="C199" s="60">
        <v>41306</v>
      </c>
      <c r="D199" s="3">
        <f>Table1[[#This Row],[End Year]]-1</f>
        <v>2012</v>
      </c>
      <c r="E199" s="3">
        <f t="shared" si="9"/>
        <v>2013</v>
      </c>
      <c r="F199" s="1" t="str">
        <f t="shared" si="10"/>
        <v>2012/2013</v>
      </c>
      <c r="G199">
        <v>129</v>
      </c>
      <c r="H199" t="s">
        <v>119</v>
      </c>
      <c r="I199">
        <f>IFERROR(INDEX(Lookup_Misc!$A$1:$C$7,MATCH(Table1[[#This Row],[Product]],Lookup_Misc!$B$1:$B$7,0),3)*Table1[[#This Row],[Tonnage]],NA())</f>
        <v>59.34</v>
      </c>
      <c r="J199">
        <f t="shared" si="11"/>
        <v>2</v>
      </c>
    </row>
    <row r="200" spans="1:10">
      <c r="A200" t="s">
        <v>185</v>
      </c>
      <c r="B200" t="s">
        <v>33</v>
      </c>
      <c r="C200" s="60">
        <v>41306</v>
      </c>
      <c r="D200" s="3">
        <f>Table1[[#This Row],[End Year]]-1</f>
        <v>2012</v>
      </c>
      <c r="E200" s="3">
        <f t="shared" si="9"/>
        <v>2013</v>
      </c>
      <c r="F200" s="1" t="str">
        <f t="shared" si="10"/>
        <v>2012/2013</v>
      </c>
      <c r="G200">
        <v>138</v>
      </c>
      <c r="H200" t="s">
        <v>95</v>
      </c>
      <c r="I200">
        <f>IFERROR(INDEX(Lookup_Misc!$A$1:$C$7,MATCH(Table1[[#This Row],[Product]],Lookup_Misc!$B$1:$B$7,0),3)*Table1[[#This Row],[Tonnage]],NA())</f>
        <v>63.480000000000004</v>
      </c>
      <c r="J200">
        <f t="shared" si="11"/>
        <v>2</v>
      </c>
    </row>
    <row r="201" spans="1:10">
      <c r="A201" t="s">
        <v>185</v>
      </c>
      <c r="B201" t="s">
        <v>33</v>
      </c>
      <c r="C201" s="60">
        <v>41306</v>
      </c>
      <c r="D201" s="3">
        <f>Table1[[#This Row],[End Year]]-1</f>
        <v>2012</v>
      </c>
      <c r="E201" s="3">
        <f t="shared" si="9"/>
        <v>2013</v>
      </c>
      <c r="F201" s="1" t="str">
        <f t="shared" si="10"/>
        <v>2012/2013</v>
      </c>
      <c r="G201">
        <v>745</v>
      </c>
      <c r="H201" t="s">
        <v>79</v>
      </c>
      <c r="I201">
        <f>IFERROR(INDEX(Lookup_Misc!$A$1:$C$7,MATCH(Table1[[#This Row],[Product]],Lookup_Misc!$B$1:$B$7,0),3)*Table1[[#This Row],[Tonnage]],NA())</f>
        <v>342.7</v>
      </c>
      <c r="J201">
        <f t="shared" si="11"/>
        <v>2</v>
      </c>
    </row>
    <row r="202" spans="1:10">
      <c r="A202" t="s">
        <v>185</v>
      </c>
      <c r="B202" t="s">
        <v>33</v>
      </c>
      <c r="C202" s="60">
        <v>41306</v>
      </c>
      <c r="D202" s="3">
        <f>Table1[[#This Row],[End Year]]-1</f>
        <v>2012</v>
      </c>
      <c r="E202" s="3">
        <f t="shared" si="9"/>
        <v>2013</v>
      </c>
      <c r="F202" s="1" t="str">
        <f t="shared" si="10"/>
        <v>2012/2013</v>
      </c>
      <c r="G202">
        <v>1</v>
      </c>
      <c r="H202" t="s">
        <v>86</v>
      </c>
      <c r="I202">
        <f>IFERROR(INDEX(Lookup_Misc!$A$1:$C$7,MATCH(Table1[[#This Row],[Product]],Lookup_Misc!$B$1:$B$7,0),3)*Table1[[#This Row],[Tonnage]],NA())</f>
        <v>0.46</v>
      </c>
      <c r="J202">
        <f t="shared" si="11"/>
        <v>2</v>
      </c>
    </row>
    <row r="203" spans="1:10">
      <c r="A203" t="s">
        <v>185</v>
      </c>
      <c r="B203" t="s">
        <v>33</v>
      </c>
      <c r="C203" s="60">
        <v>41334</v>
      </c>
      <c r="D203" s="3">
        <f>Table1[[#This Row],[End Year]]-1</f>
        <v>2012</v>
      </c>
      <c r="E203" s="3">
        <f t="shared" si="9"/>
        <v>2013</v>
      </c>
      <c r="F203" s="1" t="str">
        <f t="shared" si="10"/>
        <v>2012/2013</v>
      </c>
      <c r="G203">
        <v>365</v>
      </c>
      <c r="H203" t="s">
        <v>75</v>
      </c>
      <c r="I203">
        <f>IFERROR(INDEX(Lookup_Misc!$A$1:$C$7,MATCH(Table1[[#This Row],[Product]],Lookup_Misc!$B$1:$B$7,0),3)*Table1[[#This Row],[Tonnage]],NA())</f>
        <v>167.9</v>
      </c>
      <c r="J203">
        <f t="shared" si="11"/>
        <v>3</v>
      </c>
    </row>
    <row r="204" spans="1:10">
      <c r="A204" t="s">
        <v>185</v>
      </c>
      <c r="B204" t="s">
        <v>33</v>
      </c>
      <c r="C204" s="60">
        <v>41334</v>
      </c>
      <c r="D204" s="3">
        <f>Table1[[#This Row],[End Year]]-1</f>
        <v>2012</v>
      </c>
      <c r="E204" s="3">
        <f t="shared" si="9"/>
        <v>2013</v>
      </c>
      <c r="F204" s="1" t="str">
        <f t="shared" si="10"/>
        <v>2012/2013</v>
      </c>
      <c r="G204">
        <v>19073</v>
      </c>
      <c r="H204" t="s">
        <v>151</v>
      </c>
      <c r="I204">
        <f>IFERROR(INDEX(Lookup_Misc!$A$1:$C$7,MATCH(Table1[[#This Row],[Product]],Lookup_Misc!$B$1:$B$7,0),3)*Table1[[#This Row],[Tonnage]],NA())</f>
        <v>8773.58</v>
      </c>
      <c r="J204">
        <f t="shared" si="11"/>
        <v>3</v>
      </c>
    </row>
    <row r="205" spans="1:10">
      <c r="A205" t="s">
        <v>185</v>
      </c>
      <c r="B205" t="s">
        <v>33</v>
      </c>
      <c r="C205" s="60">
        <v>41334</v>
      </c>
      <c r="D205" s="3">
        <f>Table1[[#This Row],[End Year]]-1</f>
        <v>2012</v>
      </c>
      <c r="E205" s="3">
        <f t="shared" si="9"/>
        <v>2013</v>
      </c>
      <c r="F205" s="1" t="str">
        <f t="shared" si="10"/>
        <v>2012/2013</v>
      </c>
      <c r="G205">
        <v>2</v>
      </c>
      <c r="H205" t="s">
        <v>60</v>
      </c>
      <c r="I205">
        <f>IFERROR(INDEX(Lookup_Misc!$A$1:$C$7,MATCH(Table1[[#This Row],[Product]],Lookup_Misc!$B$1:$B$7,0),3)*Table1[[#This Row],[Tonnage]],NA())</f>
        <v>0.92</v>
      </c>
      <c r="J205">
        <f t="shared" si="11"/>
        <v>3</v>
      </c>
    </row>
    <row r="206" spans="1:10">
      <c r="A206" t="s">
        <v>185</v>
      </c>
      <c r="B206" t="s">
        <v>33</v>
      </c>
      <c r="C206" s="60">
        <v>41334</v>
      </c>
      <c r="D206" s="3">
        <f>Table1[[#This Row],[End Year]]-1</f>
        <v>2012</v>
      </c>
      <c r="E206" s="3">
        <f t="shared" si="9"/>
        <v>2013</v>
      </c>
      <c r="F206" s="1" t="str">
        <f t="shared" si="10"/>
        <v>2012/2013</v>
      </c>
      <c r="G206">
        <v>914</v>
      </c>
      <c r="H206" t="s">
        <v>79</v>
      </c>
      <c r="I206">
        <f>IFERROR(INDEX(Lookup_Misc!$A$1:$C$7,MATCH(Table1[[#This Row],[Product]],Lookup_Misc!$B$1:$B$7,0),3)*Table1[[#This Row],[Tonnage]],NA())</f>
        <v>420.44</v>
      </c>
      <c r="J206">
        <f t="shared" si="11"/>
        <v>3</v>
      </c>
    </row>
    <row r="207" spans="1:10">
      <c r="A207" t="s">
        <v>185</v>
      </c>
      <c r="B207" t="s">
        <v>33</v>
      </c>
      <c r="C207" s="60">
        <v>41334</v>
      </c>
      <c r="D207" s="3">
        <f>Table1[[#This Row],[End Year]]-1</f>
        <v>2012</v>
      </c>
      <c r="E207" s="3">
        <f t="shared" si="9"/>
        <v>2013</v>
      </c>
      <c r="F207" s="1" t="str">
        <f t="shared" si="10"/>
        <v>2012/2013</v>
      </c>
      <c r="G207">
        <v>5</v>
      </c>
      <c r="H207" t="s">
        <v>88</v>
      </c>
      <c r="I207">
        <f>IFERROR(INDEX(Lookup_Misc!$A$1:$C$7,MATCH(Table1[[#This Row],[Product]],Lookup_Misc!$B$1:$B$7,0),3)*Table1[[#This Row],[Tonnage]],NA())</f>
        <v>2.3000000000000003</v>
      </c>
      <c r="J207">
        <f t="shared" si="11"/>
        <v>3</v>
      </c>
    </row>
    <row r="208" spans="1:10">
      <c r="A208" t="s">
        <v>185</v>
      </c>
      <c r="B208" t="s">
        <v>33</v>
      </c>
      <c r="C208" s="60">
        <v>41365</v>
      </c>
      <c r="D208" s="3">
        <f>Table1[[#This Row],[End Year]]-1</f>
        <v>2012</v>
      </c>
      <c r="E208" s="3">
        <f t="shared" si="9"/>
        <v>2013</v>
      </c>
      <c r="F208" s="1" t="str">
        <f t="shared" si="10"/>
        <v>2012/2013</v>
      </c>
      <c r="G208">
        <v>1663</v>
      </c>
      <c r="H208" t="s">
        <v>75</v>
      </c>
      <c r="I208">
        <f>IFERROR(INDEX(Lookup_Misc!$A$1:$C$7,MATCH(Table1[[#This Row],[Product]],Lookup_Misc!$B$1:$B$7,0),3)*Table1[[#This Row],[Tonnage]],NA())</f>
        <v>764.98</v>
      </c>
      <c r="J208">
        <f t="shared" si="11"/>
        <v>4</v>
      </c>
    </row>
    <row r="209" spans="1:10">
      <c r="A209" t="s">
        <v>185</v>
      </c>
      <c r="B209" t="s">
        <v>33</v>
      </c>
      <c r="C209" s="60">
        <v>41365</v>
      </c>
      <c r="D209" s="3">
        <f>Table1[[#This Row],[End Year]]-1</f>
        <v>2012</v>
      </c>
      <c r="E209" s="3">
        <f t="shared" si="9"/>
        <v>2013</v>
      </c>
      <c r="F209" s="1" t="str">
        <f t="shared" si="10"/>
        <v>2012/2013</v>
      </c>
      <c r="G209">
        <v>135</v>
      </c>
      <c r="H209" t="s">
        <v>119</v>
      </c>
      <c r="I209">
        <f>IFERROR(INDEX(Lookup_Misc!$A$1:$C$7,MATCH(Table1[[#This Row],[Product]],Lookup_Misc!$B$1:$B$7,0),3)*Table1[[#This Row],[Tonnage]],NA())</f>
        <v>62.1</v>
      </c>
      <c r="J209">
        <f t="shared" si="11"/>
        <v>4</v>
      </c>
    </row>
    <row r="210" spans="1:10">
      <c r="A210" t="s">
        <v>185</v>
      </c>
      <c r="B210" t="s">
        <v>33</v>
      </c>
      <c r="C210" s="60">
        <v>41365</v>
      </c>
      <c r="D210" s="3">
        <f>Table1[[#This Row],[End Year]]-1</f>
        <v>2012</v>
      </c>
      <c r="E210" s="3">
        <f t="shared" si="9"/>
        <v>2013</v>
      </c>
      <c r="F210" s="1" t="str">
        <f t="shared" si="10"/>
        <v>2012/2013</v>
      </c>
      <c r="G210">
        <v>112</v>
      </c>
      <c r="H210" t="s">
        <v>95</v>
      </c>
      <c r="I210">
        <f>IFERROR(INDEX(Lookup_Misc!$A$1:$C$7,MATCH(Table1[[#This Row],[Product]],Lookup_Misc!$B$1:$B$7,0),3)*Table1[[#This Row],[Tonnage]],NA())</f>
        <v>51.52</v>
      </c>
      <c r="J210">
        <f t="shared" si="11"/>
        <v>4</v>
      </c>
    </row>
    <row r="211" spans="1:10">
      <c r="A211" t="s">
        <v>185</v>
      </c>
      <c r="B211" t="s">
        <v>33</v>
      </c>
      <c r="C211" s="60">
        <v>41365</v>
      </c>
      <c r="D211" s="3">
        <f>Table1[[#This Row],[End Year]]-1</f>
        <v>2012</v>
      </c>
      <c r="E211" s="3">
        <f t="shared" si="9"/>
        <v>2013</v>
      </c>
      <c r="F211" s="1" t="str">
        <f t="shared" si="10"/>
        <v>2012/2013</v>
      </c>
      <c r="G211">
        <v>3535</v>
      </c>
      <c r="H211" t="s">
        <v>151</v>
      </c>
      <c r="I211">
        <f>IFERROR(INDEX(Lookup_Misc!$A$1:$C$7,MATCH(Table1[[#This Row],[Product]],Lookup_Misc!$B$1:$B$7,0),3)*Table1[[#This Row],[Tonnage]],NA())</f>
        <v>1626.1000000000001</v>
      </c>
      <c r="J211">
        <f t="shared" si="11"/>
        <v>4</v>
      </c>
    </row>
    <row r="212" spans="1:10">
      <c r="A212" t="s">
        <v>185</v>
      </c>
      <c r="B212" t="s">
        <v>33</v>
      </c>
      <c r="C212" s="60">
        <v>41365</v>
      </c>
      <c r="D212" s="3">
        <f>Table1[[#This Row],[End Year]]-1</f>
        <v>2012</v>
      </c>
      <c r="E212" s="3">
        <f t="shared" si="9"/>
        <v>2013</v>
      </c>
      <c r="F212" s="1" t="str">
        <f t="shared" si="10"/>
        <v>2012/2013</v>
      </c>
      <c r="G212">
        <v>1</v>
      </c>
      <c r="H212" t="s">
        <v>60</v>
      </c>
      <c r="I212">
        <f>IFERROR(INDEX(Lookup_Misc!$A$1:$C$7,MATCH(Table1[[#This Row],[Product]],Lookup_Misc!$B$1:$B$7,0),3)*Table1[[#This Row],[Tonnage]],NA())</f>
        <v>0.46</v>
      </c>
      <c r="J212">
        <f t="shared" si="11"/>
        <v>4</v>
      </c>
    </row>
    <row r="213" spans="1:10">
      <c r="A213" t="s">
        <v>185</v>
      </c>
      <c r="B213" t="s">
        <v>33</v>
      </c>
      <c r="C213" s="60">
        <v>41365</v>
      </c>
      <c r="D213" s="3">
        <f>Table1[[#This Row],[End Year]]-1</f>
        <v>2012</v>
      </c>
      <c r="E213" s="3">
        <f t="shared" si="9"/>
        <v>2013</v>
      </c>
      <c r="F213" s="1" t="str">
        <f t="shared" si="10"/>
        <v>2012/2013</v>
      </c>
      <c r="G213">
        <v>481</v>
      </c>
      <c r="H213" t="s">
        <v>79</v>
      </c>
      <c r="I213">
        <f>IFERROR(INDEX(Lookup_Misc!$A$1:$C$7,MATCH(Table1[[#This Row],[Product]],Lookup_Misc!$B$1:$B$7,0),3)*Table1[[#This Row],[Tonnage]],NA())</f>
        <v>221.26000000000002</v>
      </c>
      <c r="J213">
        <f t="shared" si="11"/>
        <v>4</v>
      </c>
    </row>
    <row r="214" spans="1:10">
      <c r="A214" t="s">
        <v>185</v>
      </c>
      <c r="B214" t="s">
        <v>33</v>
      </c>
      <c r="C214" s="60">
        <v>41365</v>
      </c>
      <c r="D214" s="3">
        <f>Table1[[#This Row],[End Year]]-1</f>
        <v>2012</v>
      </c>
      <c r="E214" s="3">
        <f t="shared" si="9"/>
        <v>2013</v>
      </c>
      <c r="F214" s="1" t="str">
        <f t="shared" si="10"/>
        <v>2012/2013</v>
      </c>
      <c r="G214">
        <v>1</v>
      </c>
      <c r="H214" t="s">
        <v>86</v>
      </c>
      <c r="I214">
        <f>IFERROR(INDEX(Lookup_Misc!$A$1:$C$7,MATCH(Table1[[#This Row],[Product]],Lookup_Misc!$B$1:$B$7,0),3)*Table1[[#This Row],[Tonnage]],NA())</f>
        <v>0.46</v>
      </c>
      <c r="J214">
        <f t="shared" si="11"/>
        <v>4</v>
      </c>
    </row>
    <row r="215" spans="1:10">
      <c r="A215" t="s">
        <v>185</v>
      </c>
      <c r="B215" t="s">
        <v>33</v>
      </c>
      <c r="C215" s="60">
        <v>41395</v>
      </c>
      <c r="D215" s="3">
        <f>Table1[[#This Row],[End Year]]-1</f>
        <v>2012</v>
      </c>
      <c r="E215" s="3">
        <f t="shared" si="9"/>
        <v>2013</v>
      </c>
      <c r="F215" s="1" t="str">
        <f t="shared" si="10"/>
        <v>2012/2013</v>
      </c>
      <c r="G215">
        <v>3372</v>
      </c>
      <c r="H215" t="s">
        <v>75</v>
      </c>
      <c r="I215">
        <f>IFERROR(INDEX(Lookup_Misc!$A$1:$C$7,MATCH(Table1[[#This Row],[Product]],Lookup_Misc!$B$1:$B$7,0),3)*Table1[[#This Row],[Tonnage]],NA())</f>
        <v>1551.1200000000001</v>
      </c>
      <c r="J215">
        <f t="shared" si="11"/>
        <v>5</v>
      </c>
    </row>
    <row r="216" spans="1:10">
      <c r="A216" t="s">
        <v>185</v>
      </c>
      <c r="B216" t="s">
        <v>33</v>
      </c>
      <c r="C216" s="60">
        <v>41395</v>
      </c>
      <c r="D216" s="3">
        <f>Table1[[#This Row],[End Year]]-1</f>
        <v>2012</v>
      </c>
      <c r="E216" s="3">
        <f t="shared" si="9"/>
        <v>2013</v>
      </c>
      <c r="F216" s="1" t="str">
        <f t="shared" si="10"/>
        <v>2012/2013</v>
      </c>
      <c r="G216">
        <v>65</v>
      </c>
      <c r="H216" t="s">
        <v>119</v>
      </c>
      <c r="I216">
        <f>IFERROR(INDEX(Lookup_Misc!$A$1:$C$7,MATCH(Table1[[#This Row],[Product]],Lookup_Misc!$B$1:$B$7,0),3)*Table1[[#This Row],[Tonnage]],NA())</f>
        <v>29.900000000000002</v>
      </c>
      <c r="J216">
        <f t="shared" si="11"/>
        <v>5</v>
      </c>
    </row>
    <row r="217" spans="1:10">
      <c r="A217" t="s">
        <v>185</v>
      </c>
      <c r="B217" t="s">
        <v>33</v>
      </c>
      <c r="C217" s="60">
        <v>41395</v>
      </c>
      <c r="D217" s="3">
        <f>Table1[[#This Row],[End Year]]-1</f>
        <v>2012</v>
      </c>
      <c r="E217" s="3">
        <f t="shared" si="9"/>
        <v>2013</v>
      </c>
      <c r="F217" s="1" t="str">
        <f t="shared" si="10"/>
        <v>2012/2013</v>
      </c>
      <c r="G217">
        <v>803</v>
      </c>
      <c r="H217" t="s">
        <v>95</v>
      </c>
      <c r="I217">
        <f>IFERROR(INDEX(Lookup_Misc!$A$1:$C$7,MATCH(Table1[[#This Row],[Product]],Lookup_Misc!$B$1:$B$7,0),3)*Table1[[#This Row],[Tonnage]],NA())</f>
        <v>369.38</v>
      </c>
      <c r="J217">
        <f t="shared" si="11"/>
        <v>5</v>
      </c>
    </row>
    <row r="218" spans="1:10">
      <c r="A218" t="s">
        <v>185</v>
      </c>
      <c r="B218" t="s">
        <v>33</v>
      </c>
      <c r="C218" s="60">
        <v>41395</v>
      </c>
      <c r="D218" s="3">
        <f>Table1[[#This Row],[End Year]]-1</f>
        <v>2012</v>
      </c>
      <c r="E218" s="3">
        <f t="shared" si="9"/>
        <v>2013</v>
      </c>
      <c r="F218" s="1" t="str">
        <f t="shared" si="10"/>
        <v>2012/2013</v>
      </c>
      <c r="G218">
        <v>1236</v>
      </c>
      <c r="H218" t="s">
        <v>79</v>
      </c>
      <c r="I218">
        <f>IFERROR(INDEX(Lookup_Misc!$A$1:$C$7,MATCH(Table1[[#This Row],[Product]],Lookup_Misc!$B$1:$B$7,0),3)*Table1[[#This Row],[Tonnage]],NA())</f>
        <v>568.56000000000006</v>
      </c>
      <c r="J218">
        <f t="shared" si="11"/>
        <v>5</v>
      </c>
    </row>
    <row r="219" spans="1:10">
      <c r="A219" t="s">
        <v>185</v>
      </c>
      <c r="B219" t="s">
        <v>33</v>
      </c>
      <c r="C219" s="60">
        <v>41395</v>
      </c>
      <c r="D219" s="3">
        <f>Table1[[#This Row],[End Year]]-1</f>
        <v>2012</v>
      </c>
      <c r="E219" s="3">
        <f t="shared" si="9"/>
        <v>2013</v>
      </c>
      <c r="F219" s="1" t="str">
        <f t="shared" si="10"/>
        <v>2012/2013</v>
      </c>
      <c r="G219">
        <v>3</v>
      </c>
      <c r="H219" t="s">
        <v>86</v>
      </c>
      <c r="I219">
        <f>IFERROR(INDEX(Lookup_Misc!$A$1:$C$7,MATCH(Table1[[#This Row],[Product]],Lookup_Misc!$B$1:$B$7,0),3)*Table1[[#This Row],[Tonnage]],NA())</f>
        <v>1.3800000000000001</v>
      </c>
      <c r="J219">
        <f t="shared" si="11"/>
        <v>5</v>
      </c>
    </row>
    <row r="220" spans="1:10">
      <c r="A220" t="s">
        <v>185</v>
      </c>
      <c r="B220" t="s">
        <v>33</v>
      </c>
      <c r="C220" s="60">
        <v>41426</v>
      </c>
      <c r="D220" s="3">
        <f>Table1[[#This Row],[End Year]]-1</f>
        <v>2012</v>
      </c>
      <c r="E220" s="3">
        <f t="shared" si="9"/>
        <v>2013</v>
      </c>
      <c r="F220" s="1" t="str">
        <f t="shared" si="10"/>
        <v>2012/2013</v>
      </c>
      <c r="G220">
        <v>453</v>
      </c>
      <c r="H220" t="s">
        <v>73</v>
      </c>
      <c r="I220">
        <f>IFERROR(INDEX(Lookup_Misc!$A$1:$C$7,MATCH(Table1[[#This Row],[Product]],Lookup_Misc!$B$1:$B$7,0),3)*Table1[[#This Row],[Tonnage]],NA())</f>
        <v>208.38</v>
      </c>
      <c r="J220">
        <f t="shared" si="11"/>
        <v>6</v>
      </c>
    </row>
    <row r="221" spans="1:10">
      <c r="A221" t="s">
        <v>185</v>
      </c>
      <c r="B221" t="s">
        <v>33</v>
      </c>
      <c r="C221" s="60">
        <v>41426</v>
      </c>
      <c r="D221" s="3">
        <f>Table1[[#This Row],[End Year]]-1</f>
        <v>2012</v>
      </c>
      <c r="E221" s="3">
        <f t="shared" si="9"/>
        <v>2013</v>
      </c>
      <c r="F221" s="1" t="str">
        <f t="shared" si="10"/>
        <v>2012/2013</v>
      </c>
      <c r="G221">
        <v>5</v>
      </c>
      <c r="H221" t="s">
        <v>76</v>
      </c>
      <c r="I221">
        <f>IFERROR(INDEX(Lookup_Misc!$A$1:$C$7,MATCH(Table1[[#This Row],[Product]],Lookup_Misc!$B$1:$B$7,0),3)*Table1[[#This Row],[Tonnage]],NA())</f>
        <v>2.3000000000000003</v>
      </c>
      <c r="J221">
        <f t="shared" si="11"/>
        <v>6</v>
      </c>
    </row>
    <row r="222" spans="1:10">
      <c r="A222" t="s">
        <v>185</v>
      </c>
      <c r="B222" t="s">
        <v>33</v>
      </c>
      <c r="C222" s="60">
        <v>41426</v>
      </c>
      <c r="D222" s="3">
        <f>Table1[[#This Row],[End Year]]-1</f>
        <v>2012</v>
      </c>
      <c r="E222" s="3">
        <f t="shared" si="9"/>
        <v>2013</v>
      </c>
      <c r="F222" s="1" t="str">
        <f t="shared" si="10"/>
        <v>2012/2013</v>
      </c>
      <c r="G222">
        <v>114</v>
      </c>
      <c r="H222" t="s">
        <v>119</v>
      </c>
      <c r="I222">
        <f>IFERROR(INDEX(Lookup_Misc!$A$1:$C$7,MATCH(Table1[[#This Row],[Product]],Lookup_Misc!$B$1:$B$7,0),3)*Table1[[#This Row],[Tonnage]],NA())</f>
        <v>52.440000000000005</v>
      </c>
      <c r="J222">
        <f t="shared" si="11"/>
        <v>6</v>
      </c>
    </row>
    <row r="223" spans="1:10">
      <c r="A223" t="s">
        <v>185</v>
      </c>
      <c r="B223" t="s">
        <v>33</v>
      </c>
      <c r="C223" s="60">
        <v>41426</v>
      </c>
      <c r="D223" s="3">
        <f>Table1[[#This Row],[End Year]]-1</f>
        <v>2012</v>
      </c>
      <c r="E223" s="3">
        <f t="shared" si="9"/>
        <v>2013</v>
      </c>
      <c r="F223" s="1" t="str">
        <f t="shared" si="10"/>
        <v>2012/2013</v>
      </c>
      <c r="G223">
        <v>58</v>
      </c>
      <c r="H223" t="s">
        <v>60</v>
      </c>
      <c r="I223">
        <f>IFERROR(INDEX(Lookup_Misc!$A$1:$C$7,MATCH(Table1[[#This Row],[Product]],Lookup_Misc!$B$1:$B$7,0),3)*Table1[[#This Row],[Tonnage]],NA())</f>
        <v>26.68</v>
      </c>
      <c r="J223">
        <f t="shared" si="11"/>
        <v>6</v>
      </c>
    </row>
    <row r="224" spans="1:10">
      <c r="A224" t="s">
        <v>185</v>
      </c>
      <c r="B224" t="s">
        <v>33</v>
      </c>
      <c r="C224" s="60">
        <v>41426</v>
      </c>
      <c r="D224" s="3">
        <f>Table1[[#This Row],[End Year]]-1</f>
        <v>2012</v>
      </c>
      <c r="E224" s="3">
        <f t="shared" si="9"/>
        <v>2013</v>
      </c>
      <c r="F224" s="1" t="str">
        <f t="shared" si="10"/>
        <v>2012/2013</v>
      </c>
      <c r="G224">
        <v>1181</v>
      </c>
      <c r="H224" t="s">
        <v>79</v>
      </c>
      <c r="I224">
        <f>IFERROR(INDEX(Lookup_Misc!$A$1:$C$7,MATCH(Table1[[#This Row],[Product]],Lookup_Misc!$B$1:$B$7,0),3)*Table1[[#This Row],[Tonnage]],NA())</f>
        <v>543.26</v>
      </c>
      <c r="J224">
        <f t="shared" si="11"/>
        <v>6</v>
      </c>
    </row>
    <row r="225" spans="1:10">
      <c r="A225" t="s">
        <v>185</v>
      </c>
      <c r="B225" t="s">
        <v>33</v>
      </c>
      <c r="C225" s="60">
        <v>41426</v>
      </c>
      <c r="D225" s="3">
        <f>Table1[[#This Row],[End Year]]-1</f>
        <v>2012</v>
      </c>
      <c r="E225" s="3">
        <f t="shared" si="9"/>
        <v>2013</v>
      </c>
      <c r="F225" s="1" t="str">
        <f t="shared" si="10"/>
        <v>2012/2013</v>
      </c>
      <c r="G225">
        <v>3</v>
      </c>
      <c r="H225" t="s">
        <v>86</v>
      </c>
      <c r="I225">
        <f>IFERROR(INDEX(Lookup_Misc!$A$1:$C$7,MATCH(Table1[[#This Row],[Product]],Lookup_Misc!$B$1:$B$7,0),3)*Table1[[#This Row],[Tonnage]],NA())</f>
        <v>1.3800000000000001</v>
      </c>
      <c r="J225">
        <f t="shared" si="11"/>
        <v>6</v>
      </c>
    </row>
    <row r="226" spans="1:10">
      <c r="A226" t="s">
        <v>185</v>
      </c>
      <c r="B226" t="s">
        <v>33</v>
      </c>
      <c r="C226" s="60">
        <v>41456</v>
      </c>
      <c r="D226" s="3">
        <f>Table1[[#This Row],[End Year]]-1</f>
        <v>2013</v>
      </c>
      <c r="E226" s="3">
        <f t="shared" si="9"/>
        <v>2014</v>
      </c>
      <c r="F226" s="1" t="str">
        <f t="shared" si="10"/>
        <v>2013/2014</v>
      </c>
      <c r="G226">
        <v>4</v>
      </c>
      <c r="H226" t="s">
        <v>75</v>
      </c>
      <c r="I226">
        <f>IFERROR(INDEX(Lookup_Misc!$A$1:$C$7,MATCH(Table1[[#This Row],[Product]],Lookup_Misc!$B$1:$B$7,0),3)*Table1[[#This Row],[Tonnage]],NA())</f>
        <v>1.84</v>
      </c>
      <c r="J226">
        <f t="shared" si="11"/>
        <v>7</v>
      </c>
    </row>
    <row r="227" spans="1:10">
      <c r="A227" t="s">
        <v>185</v>
      </c>
      <c r="B227" t="s">
        <v>33</v>
      </c>
      <c r="C227" s="60">
        <v>41456</v>
      </c>
      <c r="D227" s="3">
        <f>Table1[[#This Row],[End Year]]-1</f>
        <v>2013</v>
      </c>
      <c r="E227" s="3">
        <f t="shared" si="9"/>
        <v>2014</v>
      </c>
      <c r="F227" s="1" t="str">
        <f t="shared" si="10"/>
        <v>2013/2014</v>
      </c>
      <c r="G227">
        <v>1299</v>
      </c>
      <c r="H227" t="s">
        <v>119</v>
      </c>
      <c r="I227">
        <f>IFERROR(INDEX(Lookup_Misc!$A$1:$C$7,MATCH(Table1[[#This Row],[Product]],Lookup_Misc!$B$1:$B$7,0),3)*Table1[[#This Row],[Tonnage]],NA())</f>
        <v>597.54000000000008</v>
      </c>
      <c r="J227">
        <f t="shared" si="11"/>
        <v>7</v>
      </c>
    </row>
    <row r="228" spans="1:10">
      <c r="A228" t="s">
        <v>185</v>
      </c>
      <c r="B228" t="s">
        <v>33</v>
      </c>
      <c r="C228" s="60">
        <v>41456</v>
      </c>
      <c r="D228" s="3">
        <f>Table1[[#This Row],[End Year]]-1</f>
        <v>2013</v>
      </c>
      <c r="E228" s="3">
        <f t="shared" si="9"/>
        <v>2014</v>
      </c>
      <c r="F228" s="1" t="str">
        <f t="shared" si="10"/>
        <v>2013/2014</v>
      </c>
      <c r="G228">
        <v>19</v>
      </c>
      <c r="H228" t="s">
        <v>117</v>
      </c>
      <c r="I228">
        <f>IFERROR(INDEX(Lookup_Misc!$A$1:$C$7,MATCH(Table1[[#This Row],[Product]],Lookup_Misc!$B$1:$B$7,0),3)*Table1[[#This Row],[Tonnage]],NA())</f>
        <v>8.74</v>
      </c>
      <c r="J228">
        <f t="shared" si="11"/>
        <v>7</v>
      </c>
    </row>
    <row r="229" spans="1:10">
      <c r="A229" t="s">
        <v>185</v>
      </c>
      <c r="B229" t="s">
        <v>33</v>
      </c>
      <c r="C229" s="60">
        <v>41456</v>
      </c>
      <c r="D229" s="3">
        <f>Table1[[#This Row],[End Year]]-1</f>
        <v>2013</v>
      </c>
      <c r="E229" s="3">
        <f t="shared" si="9"/>
        <v>2014</v>
      </c>
      <c r="F229" s="1" t="str">
        <f t="shared" si="10"/>
        <v>2013/2014</v>
      </c>
      <c r="G229">
        <v>138</v>
      </c>
      <c r="H229" t="s">
        <v>95</v>
      </c>
      <c r="I229">
        <f>IFERROR(INDEX(Lookup_Misc!$A$1:$C$7,MATCH(Table1[[#This Row],[Product]],Lookup_Misc!$B$1:$B$7,0),3)*Table1[[#This Row],[Tonnage]],NA())</f>
        <v>63.480000000000004</v>
      </c>
      <c r="J229">
        <f t="shared" si="11"/>
        <v>7</v>
      </c>
    </row>
    <row r="230" spans="1:10">
      <c r="A230" t="s">
        <v>185</v>
      </c>
      <c r="B230" t="s">
        <v>33</v>
      </c>
      <c r="C230" s="60">
        <v>41456</v>
      </c>
      <c r="D230" s="3">
        <f>Table1[[#This Row],[End Year]]-1</f>
        <v>2013</v>
      </c>
      <c r="E230" s="3">
        <f t="shared" si="9"/>
        <v>2014</v>
      </c>
      <c r="F230" s="1" t="str">
        <f t="shared" si="10"/>
        <v>2013/2014</v>
      </c>
      <c r="G230">
        <v>1</v>
      </c>
      <c r="H230" t="s">
        <v>60</v>
      </c>
      <c r="I230">
        <f>IFERROR(INDEX(Lookup_Misc!$A$1:$C$7,MATCH(Table1[[#This Row],[Product]],Lookup_Misc!$B$1:$B$7,0),3)*Table1[[#This Row],[Tonnage]],NA())</f>
        <v>0.46</v>
      </c>
      <c r="J230">
        <f t="shared" si="11"/>
        <v>7</v>
      </c>
    </row>
    <row r="231" spans="1:10">
      <c r="A231" t="s">
        <v>185</v>
      </c>
      <c r="B231" t="s">
        <v>33</v>
      </c>
      <c r="C231" s="60">
        <v>41456</v>
      </c>
      <c r="D231" s="3">
        <f>Table1[[#This Row],[End Year]]-1</f>
        <v>2013</v>
      </c>
      <c r="E231" s="3">
        <f t="shared" si="9"/>
        <v>2014</v>
      </c>
      <c r="F231" s="1" t="str">
        <f t="shared" si="10"/>
        <v>2013/2014</v>
      </c>
      <c r="G231">
        <v>807</v>
      </c>
      <c r="H231" t="s">
        <v>79</v>
      </c>
      <c r="I231">
        <f>IFERROR(INDEX(Lookup_Misc!$A$1:$C$7,MATCH(Table1[[#This Row],[Product]],Lookup_Misc!$B$1:$B$7,0),3)*Table1[[#This Row],[Tonnage]],NA())</f>
        <v>371.22</v>
      </c>
      <c r="J231">
        <f t="shared" si="11"/>
        <v>7</v>
      </c>
    </row>
    <row r="232" spans="1:10">
      <c r="A232" t="s">
        <v>185</v>
      </c>
      <c r="B232" t="s">
        <v>33</v>
      </c>
      <c r="C232" s="60">
        <v>41456</v>
      </c>
      <c r="D232" s="3">
        <f>Table1[[#This Row],[End Year]]-1</f>
        <v>2013</v>
      </c>
      <c r="E232" s="3">
        <f t="shared" si="9"/>
        <v>2014</v>
      </c>
      <c r="F232" s="1" t="str">
        <f t="shared" si="10"/>
        <v>2013/2014</v>
      </c>
      <c r="G232">
        <v>119</v>
      </c>
      <c r="H232" t="s">
        <v>86</v>
      </c>
      <c r="I232">
        <f>IFERROR(INDEX(Lookup_Misc!$A$1:$C$7,MATCH(Table1[[#This Row],[Product]],Lookup_Misc!$B$1:$B$7,0),3)*Table1[[#This Row],[Tonnage]],NA())</f>
        <v>54.74</v>
      </c>
      <c r="J232">
        <f t="shared" si="11"/>
        <v>7</v>
      </c>
    </row>
    <row r="233" spans="1:10">
      <c r="A233" t="s">
        <v>185</v>
      </c>
      <c r="B233" t="s">
        <v>33</v>
      </c>
      <c r="C233" s="60">
        <v>41487</v>
      </c>
      <c r="D233" s="3">
        <f>Table1[[#This Row],[End Year]]-1</f>
        <v>2013</v>
      </c>
      <c r="E233" s="3">
        <f t="shared" si="9"/>
        <v>2014</v>
      </c>
      <c r="F233" s="1" t="str">
        <f t="shared" si="10"/>
        <v>2013/2014</v>
      </c>
      <c r="G233">
        <v>1</v>
      </c>
      <c r="H233" t="s">
        <v>73</v>
      </c>
      <c r="I233">
        <f>IFERROR(INDEX(Lookup_Misc!$A$1:$C$7,MATCH(Table1[[#This Row],[Product]],Lookup_Misc!$B$1:$B$7,0),3)*Table1[[#This Row],[Tonnage]],NA())</f>
        <v>0.46</v>
      </c>
      <c r="J233">
        <f t="shared" si="11"/>
        <v>8</v>
      </c>
    </row>
    <row r="234" spans="1:10">
      <c r="A234" t="s">
        <v>185</v>
      </c>
      <c r="B234" t="s">
        <v>33</v>
      </c>
      <c r="C234" s="60">
        <v>41487</v>
      </c>
      <c r="D234" s="3">
        <f>Table1[[#This Row],[End Year]]-1</f>
        <v>2013</v>
      </c>
      <c r="E234" s="3">
        <f t="shared" si="9"/>
        <v>2014</v>
      </c>
      <c r="F234" s="1" t="str">
        <f t="shared" si="10"/>
        <v>2013/2014</v>
      </c>
      <c r="G234">
        <v>261</v>
      </c>
      <c r="H234" t="s">
        <v>75</v>
      </c>
      <c r="I234">
        <f>IFERROR(INDEX(Lookup_Misc!$A$1:$C$7,MATCH(Table1[[#This Row],[Product]],Lookup_Misc!$B$1:$B$7,0),3)*Table1[[#This Row],[Tonnage]],NA())</f>
        <v>120.06</v>
      </c>
      <c r="J234">
        <f t="shared" si="11"/>
        <v>8</v>
      </c>
    </row>
    <row r="235" spans="1:10">
      <c r="A235" t="s">
        <v>185</v>
      </c>
      <c r="B235" t="s">
        <v>33</v>
      </c>
      <c r="C235" s="60">
        <v>41487</v>
      </c>
      <c r="D235" s="3">
        <f>Table1[[#This Row],[End Year]]-1</f>
        <v>2013</v>
      </c>
      <c r="E235" s="3">
        <f t="shared" si="9"/>
        <v>2014</v>
      </c>
      <c r="F235" s="1" t="str">
        <f t="shared" si="10"/>
        <v>2013/2014</v>
      </c>
      <c r="G235">
        <v>1760</v>
      </c>
      <c r="H235" t="s">
        <v>119</v>
      </c>
      <c r="I235">
        <f>IFERROR(INDEX(Lookup_Misc!$A$1:$C$7,MATCH(Table1[[#This Row],[Product]],Lookup_Misc!$B$1:$B$7,0),3)*Table1[[#This Row],[Tonnage]],NA())</f>
        <v>809.6</v>
      </c>
      <c r="J235">
        <f t="shared" si="11"/>
        <v>8</v>
      </c>
    </row>
    <row r="236" spans="1:10">
      <c r="A236" t="s">
        <v>185</v>
      </c>
      <c r="B236" t="s">
        <v>33</v>
      </c>
      <c r="C236" s="60">
        <v>41487</v>
      </c>
      <c r="D236" s="3">
        <f>Table1[[#This Row],[End Year]]-1</f>
        <v>2013</v>
      </c>
      <c r="E236" s="3">
        <f t="shared" si="9"/>
        <v>2014</v>
      </c>
      <c r="F236" s="1" t="str">
        <f t="shared" si="10"/>
        <v>2013/2014</v>
      </c>
      <c r="G236">
        <v>19</v>
      </c>
      <c r="H236" t="s">
        <v>117</v>
      </c>
      <c r="I236">
        <f>IFERROR(INDEX(Lookup_Misc!$A$1:$C$7,MATCH(Table1[[#This Row],[Product]],Lookup_Misc!$B$1:$B$7,0),3)*Table1[[#This Row],[Tonnage]],NA())</f>
        <v>8.74</v>
      </c>
      <c r="J236">
        <f t="shared" si="11"/>
        <v>8</v>
      </c>
    </row>
    <row r="237" spans="1:10">
      <c r="A237" t="s">
        <v>185</v>
      </c>
      <c r="B237" t="s">
        <v>33</v>
      </c>
      <c r="C237" s="60">
        <v>41487</v>
      </c>
      <c r="D237" s="3">
        <f>Table1[[#This Row],[End Year]]-1</f>
        <v>2013</v>
      </c>
      <c r="E237" s="3">
        <f t="shared" si="9"/>
        <v>2014</v>
      </c>
      <c r="F237" s="1" t="str">
        <f t="shared" si="10"/>
        <v>2013/2014</v>
      </c>
      <c r="G237">
        <v>80</v>
      </c>
      <c r="H237" t="s">
        <v>95</v>
      </c>
      <c r="I237">
        <f>IFERROR(INDEX(Lookup_Misc!$A$1:$C$7,MATCH(Table1[[#This Row],[Product]],Lookup_Misc!$B$1:$B$7,0),3)*Table1[[#This Row],[Tonnage]],NA())</f>
        <v>36.800000000000004</v>
      </c>
      <c r="J237">
        <f t="shared" si="11"/>
        <v>8</v>
      </c>
    </row>
    <row r="238" spans="1:10">
      <c r="A238" t="s">
        <v>185</v>
      </c>
      <c r="B238" t="s">
        <v>33</v>
      </c>
      <c r="C238" s="60">
        <v>41487</v>
      </c>
      <c r="D238" s="3">
        <f>Table1[[#This Row],[End Year]]-1</f>
        <v>2013</v>
      </c>
      <c r="E238" s="3">
        <f t="shared" si="9"/>
        <v>2014</v>
      </c>
      <c r="F238" s="1" t="str">
        <f t="shared" si="10"/>
        <v>2013/2014</v>
      </c>
      <c r="G238">
        <v>1649</v>
      </c>
      <c r="H238" t="s">
        <v>79</v>
      </c>
      <c r="I238">
        <f>IFERROR(INDEX(Lookup_Misc!$A$1:$C$7,MATCH(Table1[[#This Row],[Product]],Lookup_Misc!$B$1:$B$7,0),3)*Table1[[#This Row],[Tonnage]],NA())</f>
        <v>758.54000000000008</v>
      </c>
      <c r="J238">
        <f t="shared" si="11"/>
        <v>8</v>
      </c>
    </row>
    <row r="239" spans="1:10">
      <c r="A239" t="s">
        <v>185</v>
      </c>
      <c r="B239" t="s">
        <v>33</v>
      </c>
      <c r="C239" s="60">
        <v>41487</v>
      </c>
      <c r="D239" s="3">
        <f>Table1[[#This Row],[End Year]]-1</f>
        <v>2013</v>
      </c>
      <c r="E239" s="3">
        <f t="shared" si="9"/>
        <v>2014</v>
      </c>
      <c r="F239" s="1" t="str">
        <f t="shared" si="10"/>
        <v>2013/2014</v>
      </c>
      <c r="G239">
        <v>64</v>
      </c>
      <c r="H239" t="s">
        <v>86</v>
      </c>
      <c r="I239">
        <f>IFERROR(INDEX(Lookup_Misc!$A$1:$C$7,MATCH(Table1[[#This Row],[Product]],Lookup_Misc!$B$1:$B$7,0),3)*Table1[[#This Row],[Tonnage]],NA())</f>
        <v>29.44</v>
      </c>
      <c r="J239">
        <f t="shared" si="11"/>
        <v>8</v>
      </c>
    </row>
    <row r="240" spans="1:10">
      <c r="A240" t="s">
        <v>185</v>
      </c>
      <c r="B240" t="s">
        <v>33</v>
      </c>
      <c r="C240" s="60">
        <v>41518</v>
      </c>
      <c r="D240" s="3">
        <f>Table1[[#This Row],[End Year]]-1</f>
        <v>2013</v>
      </c>
      <c r="E240" s="3">
        <f t="shared" si="9"/>
        <v>2014</v>
      </c>
      <c r="F240" s="1" t="str">
        <f t="shared" si="10"/>
        <v>2013/2014</v>
      </c>
      <c r="G240">
        <v>234</v>
      </c>
      <c r="H240" t="s">
        <v>119</v>
      </c>
      <c r="I240">
        <f>IFERROR(INDEX(Lookup_Misc!$A$1:$C$7,MATCH(Table1[[#This Row],[Product]],Lookup_Misc!$B$1:$B$7,0),3)*Table1[[#This Row],[Tonnage]],NA())</f>
        <v>107.64</v>
      </c>
      <c r="J240">
        <f t="shared" si="11"/>
        <v>9</v>
      </c>
    </row>
    <row r="241" spans="1:10">
      <c r="A241" t="s">
        <v>185</v>
      </c>
      <c r="B241" t="s">
        <v>33</v>
      </c>
      <c r="C241" s="60">
        <v>41518</v>
      </c>
      <c r="D241" s="3">
        <f>Table1[[#This Row],[End Year]]-1</f>
        <v>2013</v>
      </c>
      <c r="E241" s="3">
        <f t="shared" si="9"/>
        <v>2014</v>
      </c>
      <c r="F241" s="1" t="str">
        <f t="shared" si="10"/>
        <v>2013/2014</v>
      </c>
      <c r="G241">
        <v>60</v>
      </c>
      <c r="H241" t="s">
        <v>95</v>
      </c>
      <c r="I241">
        <f>IFERROR(INDEX(Lookup_Misc!$A$1:$C$7,MATCH(Table1[[#This Row],[Product]],Lookup_Misc!$B$1:$B$7,0),3)*Table1[[#This Row],[Tonnage]],NA())</f>
        <v>27.6</v>
      </c>
      <c r="J241">
        <f t="shared" si="11"/>
        <v>9</v>
      </c>
    </row>
    <row r="242" spans="1:10">
      <c r="A242" t="s">
        <v>185</v>
      </c>
      <c r="B242" t="s">
        <v>33</v>
      </c>
      <c r="C242" s="60">
        <v>41518</v>
      </c>
      <c r="D242" s="3">
        <f>Table1[[#This Row],[End Year]]-1</f>
        <v>2013</v>
      </c>
      <c r="E242" s="3">
        <f t="shared" si="9"/>
        <v>2014</v>
      </c>
      <c r="F242" s="1" t="str">
        <f t="shared" si="10"/>
        <v>2013/2014</v>
      </c>
      <c r="G242">
        <v>1768</v>
      </c>
      <c r="H242" t="s">
        <v>79</v>
      </c>
      <c r="I242">
        <f>IFERROR(INDEX(Lookup_Misc!$A$1:$C$7,MATCH(Table1[[#This Row],[Product]],Lookup_Misc!$B$1:$B$7,0),3)*Table1[[#This Row],[Tonnage]],NA())</f>
        <v>813.28000000000009</v>
      </c>
      <c r="J242">
        <f t="shared" si="11"/>
        <v>9</v>
      </c>
    </row>
    <row r="243" spans="1:10">
      <c r="A243" t="s">
        <v>185</v>
      </c>
      <c r="B243" t="s">
        <v>33</v>
      </c>
      <c r="C243" s="60">
        <v>41518</v>
      </c>
      <c r="D243" s="3">
        <f>Table1[[#This Row],[End Year]]-1</f>
        <v>2013</v>
      </c>
      <c r="E243" s="3">
        <f t="shared" si="9"/>
        <v>2014</v>
      </c>
      <c r="F243" s="1" t="str">
        <f t="shared" si="10"/>
        <v>2013/2014</v>
      </c>
      <c r="G243">
        <v>104</v>
      </c>
      <c r="H243" t="s">
        <v>86</v>
      </c>
      <c r="I243">
        <f>IFERROR(INDEX(Lookup_Misc!$A$1:$C$7,MATCH(Table1[[#This Row],[Product]],Lookup_Misc!$B$1:$B$7,0),3)*Table1[[#This Row],[Tonnage]],NA())</f>
        <v>47.84</v>
      </c>
      <c r="J243">
        <f t="shared" si="11"/>
        <v>9</v>
      </c>
    </row>
    <row r="244" spans="1:10">
      <c r="A244" t="s">
        <v>185</v>
      </c>
      <c r="B244" t="s">
        <v>33</v>
      </c>
      <c r="C244" s="60">
        <v>41548</v>
      </c>
      <c r="D244" s="3">
        <f>Table1[[#This Row],[End Year]]-1</f>
        <v>2013</v>
      </c>
      <c r="E244" s="3">
        <f t="shared" si="9"/>
        <v>2014</v>
      </c>
      <c r="F244" s="1" t="str">
        <f t="shared" si="10"/>
        <v>2013/2014</v>
      </c>
      <c r="G244">
        <v>109</v>
      </c>
      <c r="H244" t="s">
        <v>119</v>
      </c>
      <c r="I244">
        <f>IFERROR(INDEX(Lookup_Misc!$A$1:$C$7,MATCH(Table1[[#This Row],[Product]],Lookup_Misc!$B$1:$B$7,0),3)*Table1[[#This Row],[Tonnage]],NA())</f>
        <v>50.14</v>
      </c>
      <c r="J244">
        <f t="shared" si="11"/>
        <v>10</v>
      </c>
    </row>
    <row r="245" spans="1:10">
      <c r="A245" t="s">
        <v>185</v>
      </c>
      <c r="B245" t="s">
        <v>33</v>
      </c>
      <c r="C245" s="60">
        <v>41548</v>
      </c>
      <c r="D245" s="3">
        <f>Table1[[#This Row],[End Year]]-1</f>
        <v>2013</v>
      </c>
      <c r="E245" s="3">
        <f t="shared" si="9"/>
        <v>2014</v>
      </c>
      <c r="F245" s="1" t="str">
        <f t="shared" si="10"/>
        <v>2013/2014</v>
      </c>
      <c r="G245">
        <v>22900</v>
      </c>
      <c r="H245" t="s">
        <v>103</v>
      </c>
      <c r="I245">
        <f>IFERROR(INDEX(Lookup_Misc!$A$1:$C$7,MATCH(Table1[[#This Row],[Product]],Lookup_Misc!$B$1:$B$7,0),3)*Table1[[#This Row],[Tonnage]],NA())</f>
        <v>10534</v>
      </c>
      <c r="J245">
        <f t="shared" si="11"/>
        <v>10</v>
      </c>
    </row>
    <row r="246" spans="1:10">
      <c r="A246" t="s">
        <v>185</v>
      </c>
      <c r="B246" t="s">
        <v>33</v>
      </c>
      <c r="C246" s="60">
        <v>41548</v>
      </c>
      <c r="D246" s="3">
        <f>Table1[[#This Row],[End Year]]-1</f>
        <v>2013</v>
      </c>
      <c r="E246" s="3">
        <f t="shared" si="9"/>
        <v>2014</v>
      </c>
      <c r="F246" s="1" t="str">
        <f t="shared" si="10"/>
        <v>2013/2014</v>
      </c>
      <c r="G246">
        <v>40</v>
      </c>
      <c r="H246" t="s">
        <v>95</v>
      </c>
      <c r="I246">
        <f>IFERROR(INDEX(Lookup_Misc!$A$1:$C$7,MATCH(Table1[[#This Row],[Product]],Lookup_Misc!$B$1:$B$7,0),3)*Table1[[#This Row],[Tonnage]],NA())</f>
        <v>18.400000000000002</v>
      </c>
      <c r="J246">
        <f t="shared" si="11"/>
        <v>10</v>
      </c>
    </row>
    <row r="247" spans="1:10">
      <c r="A247" t="s">
        <v>185</v>
      </c>
      <c r="B247" t="s">
        <v>33</v>
      </c>
      <c r="C247" s="60">
        <v>41548</v>
      </c>
      <c r="D247" s="3">
        <f>Table1[[#This Row],[End Year]]-1</f>
        <v>2013</v>
      </c>
      <c r="E247" s="3">
        <f t="shared" si="9"/>
        <v>2014</v>
      </c>
      <c r="F247" s="1" t="str">
        <f t="shared" si="10"/>
        <v>2013/2014</v>
      </c>
      <c r="G247">
        <v>41983</v>
      </c>
      <c r="H247" t="s">
        <v>151</v>
      </c>
      <c r="I247">
        <f>IFERROR(INDEX(Lookup_Misc!$A$1:$C$7,MATCH(Table1[[#This Row],[Product]],Lookup_Misc!$B$1:$B$7,0),3)*Table1[[#This Row],[Tonnage]],NA())</f>
        <v>19312.18</v>
      </c>
      <c r="J247">
        <f t="shared" si="11"/>
        <v>10</v>
      </c>
    </row>
    <row r="248" spans="1:10">
      <c r="A248" t="s">
        <v>185</v>
      </c>
      <c r="B248" t="s">
        <v>33</v>
      </c>
      <c r="C248" s="60">
        <v>41548</v>
      </c>
      <c r="D248" s="3">
        <f>Table1[[#This Row],[End Year]]-1</f>
        <v>2013</v>
      </c>
      <c r="E248" s="3">
        <f t="shared" si="9"/>
        <v>2014</v>
      </c>
      <c r="F248" s="1" t="str">
        <f t="shared" si="10"/>
        <v>2013/2014</v>
      </c>
      <c r="G248">
        <v>1497</v>
      </c>
      <c r="H248" t="s">
        <v>79</v>
      </c>
      <c r="I248">
        <f>IFERROR(INDEX(Lookup_Misc!$A$1:$C$7,MATCH(Table1[[#This Row],[Product]],Lookup_Misc!$B$1:$B$7,0),3)*Table1[[#This Row],[Tonnage]],NA())</f>
        <v>688.62</v>
      </c>
      <c r="J248">
        <f t="shared" si="11"/>
        <v>10</v>
      </c>
    </row>
    <row r="249" spans="1:10">
      <c r="A249" t="s">
        <v>185</v>
      </c>
      <c r="B249" t="s">
        <v>33</v>
      </c>
      <c r="C249" s="60">
        <v>41548</v>
      </c>
      <c r="D249" s="3">
        <f>Table1[[#This Row],[End Year]]-1</f>
        <v>2013</v>
      </c>
      <c r="E249" s="3">
        <f t="shared" si="9"/>
        <v>2014</v>
      </c>
      <c r="F249" s="1" t="str">
        <f t="shared" si="10"/>
        <v>2013/2014</v>
      </c>
      <c r="G249">
        <v>148</v>
      </c>
      <c r="H249" t="s">
        <v>86</v>
      </c>
      <c r="I249">
        <f>IFERROR(INDEX(Lookup_Misc!$A$1:$C$7,MATCH(Table1[[#This Row],[Product]],Lookup_Misc!$B$1:$B$7,0),3)*Table1[[#This Row],[Tonnage]],NA())</f>
        <v>68.08</v>
      </c>
      <c r="J249">
        <f t="shared" si="11"/>
        <v>10</v>
      </c>
    </row>
    <row r="250" spans="1:10">
      <c r="A250" t="s">
        <v>185</v>
      </c>
      <c r="B250" t="s">
        <v>33</v>
      </c>
      <c r="C250" s="60">
        <v>41579</v>
      </c>
      <c r="D250" s="3">
        <f>Table1[[#This Row],[End Year]]-1</f>
        <v>2013</v>
      </c>
      <c r="E250" s="3">
        <f t="shared" si="9"/>
        <v>2014</v>
      </c>
      <c r="F250" s="1" t="str">
        <f t="shared" si="10"/>
        <v>2013/2014</v>
      </c>
      <c r="G250">
        <v>361</v>
      </c>
      <c r="H250" t="s">
        <v>95</v>
      </c>
      <c r="I250">
        <f>IFERROR(INDEX(Lookup_Misc!$A$1:$C$7,MATCH(Table1[[#This Row],[Product]],Lookup_Misc!$B$1:$B$7,0),3)*Table1[[#This Row],[Tonnage]],NA())</f>
        <v>166.06</v>
      </c>
      <c r="J250">
        <f t="shared" si="11"/>
        <v>11</v>
      </c>
    </row>
    <row r="251" spans="1:10">
      <c r="A251" t="s">
        <v>185</v>
      </c>
      <c r="B251" t="s">
        <v>33</v>
      </c>
      <c r="C251" s="60">
        <v>41579</v>
      </c>
      <c r="D251" s="3">
        <f>Table1[[#This Row],[End Year]]-1</f>
        <v>2013</v>
      </c>
      <c r="E251" s="3">
        <f t="shared" si="9"/>
        <v>2014</v>
      </c>
      <c r="F251" s="1" t="str">
        <f t="shared" si="10"/>
        <v>2013/2014</v>
      </c>
      <c r="G251">
        <v>1135</v>
      </c>
      <c r="H251" t="s">
        <v>79</v>
      </c>
      <c r="I251">
        <f>IFERROR(INDEX(Lookup_Misc!$A$1:$C$7,MATCH(Table1[[#This Row],[Product]],Lookup_Misc!$B$1:$B$7,0),3)*Table1[[#This Row],[Tonnage]],NA())</f>
        <v>522.1</v>
      </c>
      <c r="J251">
        <f t="shared" si="11"/>
        <v>11</v>
      </c>
    </row>
    <row r="252" spans="1:10">
      <c r="A252" t="s">
        <v>185</v>
      </c>
      <c r="B252" t="s">
        <v>33</v>
      </c>
      <c r="C252" s="60">
        <v>41579</v>
      </c>
      <c r="D252" s="3">
        <f>Table1[[#This Row],[End Year]]-1</f>
        <v>2013</v>
      </c>
      <c r="E252" s="3">
        <f t="shared" si="9"/>
        <v>2014</v>
      </c>
      <c r="F252" s="1" t="str">
        <f t="shared" si="10"/>
        <v>2013/2014</v>
      </c>
      <c r="G252">
        <v>216</v>
      </c>
      <c r="H252" t="s">
        <v>86</v>
      </c>
      <c r="I252">
        <f>IFERROR(INDEX(Lookup_Misc!$A$1:$C$7,MATCH(Table1[[#This Row],[Product]],Lookup_Misc!$B$1:$B$7,0),3)*Table1[[#This Row],[Tonnage]],NA())</f>
        <v>99.36</v>
      </c>
      <c r="J252">
        <f t="shared" si="11"/>
        <v>11</v>
      </c>
    </row>
    <row r="253" spans="1:10">
      <c r="A253" t="s">
        <v>185</v>
      </c>
      <c r="B253" t="s">
        <v>33</v>
      </c>
      <c r="C253" s="60">
        <v>41609</v>
      </c>
      <c r="D253" s="3">
        <f>Table1[[#This Row],[End Year]]-1</f>
        <v>2013</v>
      </c>
      <c r="E253" s="3">
        <f t="shared" si="9"/>
        <v>2014</v>
      </c>
      <c r="F253" s="1" t="str">
        <f t="shared" si="10"/>
        <v>2013/2014</v>
      </c>
      <c r="G253">
        <v>199</v>
      </c>
      <c r="H253" t="s">
        <v>119</v>
      </c>
      <c r="I253">
        <f>IFERROR(INDEX(Lookup_Misc!$A$1:$C$7,MATCH(Table1[[#This Row],[Product]],Lookup_Misc!$B$1:$B$7,0),3)*Table1[[#This Row],[Tonnage]],NA())</f>
        <v>91.54</v>
      </c>
      <c r="J253">
        <f t="shared" si="11"/>
        <v>12</v>
      </c>
    </row>
    <row r="254" spans="1:10">
      <c r="A254" t="s">
        <v>185</v>
      </c>
      <c r="B254" t="s">
        <v>33</v>
      </c>
      <c r="C254" s="60">
        <v>41609</v>
      </c>
      <c r="D254" s="3">
        <f>Table1[[#This Row],[End Year]]-1</f>
        <v>2013</v>
      </c>
      <c r="E254" s="3">
        <f t="shared" si="9"/>
        <v>2014</v>
      </c>
      <c r="F254" s="1" t="str">
        <f t="shared" si="10"/>
        <v>2013/2014</v>
      </c>
      <c r="G254">
        <v>474</v>
      </c>
      <c r="H254" t="s">
        <v>79</v>
      </c>
      <c r="I254">
        <f>IFERROR(INDEX(Lookup_Misc!$A$1:$C$7,MATCH(Table1[[#This Row],[Product]],Lookup_Misc!$B$1:$B$7,0),3)*Table1[[#This Row],[Tonnage]],NA())</f>
        <v>218.04000000000002</v>
      </c>
      <c r="J254">
        <f t="shared" si="11"/>
        <v>12</v>
      </c>
    </row>
    <row r="255" spans="1:10">
      <c r="A255" t="s">
        <v>185</v>
      </c>
      <c r="B255" t="s">
        <v>33</v>
      </c>
      <c r="C255" s="60">
        <v>41609</v>
      </c>
      <c r="D255" s="3">
        <f>Table1[[#This Row],[End Year]]-1</f>
        <v>2013</v>
      </c>
      <c r="E255" s="3">
        <f t="shared" si="9"/>
        <v>2014</v>
      </c>
      <c r="F255" s="1" t="str">
        <f t="shared" si="10"/>
        <v>2013/2014</v>
      </c>
      <c r="G255">
        <v>46</v>
      </c>
      <c r="H255" t="s">
        <v>86</v>
      </c>
      <c r="I255">
        <f>IFERROR(INDEX(Lookup_Misc!$A$1:$C$7,MATCH(Table1[[#This Row],[Product]],Lookup_Misc!$B$1:$B$7,0),3)*Table1[[#This Row],[Tonnage]],NA())</f>
        <v>21.16</v>
      </c>
      <c r="J255">
        <f t="shared" si="11"/>
        <v>12</v>
      </c>
    </row>
    <row r="256" spans="1:10">
      <c r="A256" t="s">
        <v>185</v>
      </c>
      <c r="B256" t="s">
        <v>33</v>
      </c>
      <c r="C256" s="60">
        <v>41640</v>
      </c>
      <c r="D256" s="3">
        <f>Table1[[#This Row],[End Year]]-1</f>
        <v>2013</v>
      </c>
      <c r="E256" s="3">
        <f t="shared" si="9"/>
        <v>2014</v>
      </c>
      <c r="F256" s="1" t="str">
        <f t="shared" si="10"/>
        <v>2013/2014</v>
      </c>
      <c r="G256">
        <v>1033</v>
      </c>
      <c r="H256" t="s">
        <v>75</v>
      </c>
      <c r="I256">
        <f>IFERROR(INDEX(Lookup_Misc!$A$1:$C$7,MATCH(Table1[[#This Row],[Product]],Lookup_Misc!$B$1:$B$7,0),3)*Table1[[#This Row],[Tonnage]],NA())</f>
        <v>475.18</v>
      </c>
      <c r="J256">
        <f t="shared" si="11"/>
        <v>1</v>
      </c>
    </row>
    <row r="257" spans="1:10">
      <c r="A257" t="s">
        <v>185</v>
      </c>
      <c r="B257" t="s">
        <v>33</v>
      </c>
      <c r="C257" s="60">
        <v>41640</v>
      </c>
      <c r="D257" s="3">
        <f>Table1[[#This Row],[End Year]]-1</f>
        <v>2013</v>
      </c>
      <c r="E257" s="3">
        <f t="shared" si="9"/>
        <v>2014</v>
      </c>
      <c r="F257" s="1" t="str">
        <f t="shared" si="10"/>
        <v>2013/2014</v>
      </c>
      <c r="G257">
        <v>19</v>
      </c>
      <c r="H257" t="s">
        <v>119</v>
      </c>
      <c r="I257">
        <f>IFERROR(INDEX(Lookup_Misc!$A$1:$C$7,MATCH(Table1[[#This Row],[Product]],Lookup_Misc!$B$1:$B$7,0),3)*Table1[[#This Row],[Tonnage]],NA())</f>
        <v>8.74</v>
      </c>
      <c r="J257">
        <f t="shared" si="11"/>
        <v>1</v>
      </c>
    </row>
    <row r="258" spans="1:10">
      <c r="A258" t="s">
        <v>185</v>
      </c>
      <c r="B258" t="s">
        <v>33</v>
      </c>
      <c r="C258" s="60">
        <v>41640</v>
      </c>
      <c r="D258" s="3">
        <f>Table1[[#This Row],[End Year]]-1</f>
        <v>2013</v>
      </c>
      <c r="E258" s="3">
        <f t="shared" si="9"/>
        <v>2014</v>
      </c>
      <c r="F258" s="1" t="str">
        <f t="shared" si="10"/>
        <v>2013/2014</v>
      </c>
      <c r="G258">
        <v>1128</v>
      </c>
      <c r="H258" t="s">
        <v>79</v>
      </c>
      <c r="I258">
        <f>IFERROR(INDEX(Lookup_Misc!$A$1:$C$7,MATCH(Table1[[#This Row],[Product]],Lookup_Misc!$B$1:$B$7,0),3)*Table1[[#This Row],[Tonnage]],NA())</f>
        <v>518.88</v>
      </c>
      <c r="J258">
        <f t="shared" si="11"/>
        <v>1</v>
      </c>
    </row>
    <row r="259" spans="1:10">
      <c r="A259" t="s">
        <v>185</v>
      </c>
      <c r="B259" t="s">
        <v>33</v>
      </c>
      <c r="C259" s="60">
        <v>41671</v>
      </c>
      <c r="D259" s="3">
        <f>Table1[[#This Row],[End Year]]-1</f>
        <v>2013</v>
      </c>
      <c r="E259" s="3">
        <f t="shared" si="9"/>
        <v>2014</v>
      </c>
      <c r="F259" s="1" t="str">
        <f t="shared" si="10"/>
        <v>2013/2014</v>
      </c>
      <c r="G259">
        <v>1442</v>
      </c>
      <c r="H259" t="s">
        <v>119</v>
      </c>
      <c r="I259">
        <f>IFERROR(INDEX(Lookup_Misc!$A$1:$C$7,MATCH(Table1[[#This Row],[Product]],Lookup_Misc!$B$1:$B$7,0),3)*Table1[[#This Row],[Tonnage]],NA())</f>
        <v>663.32</v>
      </c>
      <c r="J259">
        <f t="shared" si="11"/>
        <v>2</v>
      </c>
    </row>
    <row r="260" spans="1:10">
      <c r="A260" t="s">
        <v>185</v>
      </c>
      <c r="B260" t="s">
        <v>33</v>
      </c>
      <c r="C260" s="60">
        <v>41671</v>
      </c>
      <c r="D260" s="3">
        <f>Table1[[#This Row],[End Year]]-1</f>
        <v>2013</v>
      </c>
      <c r="E260" s="3">
        <f t="shared" si="9"/>
        <v>2014</v>
      </c>
      <c r="F260" s="1" t="str">
        <f t="shared" si="10"/>
        <v>2013/2014</v>
      </c>
      <c r="G260">
        <v>249</v>
      </c>
      <c r="H260" t="s">
        <v>95</v>
      </c>
      <c r="I260">
        <f>IFERROR(INDEX(Lookup_Misc!$A$1:$C$7,MATCH(Table1[[#This Row],[Product]],Lookup_Misc!$B$1:$B$7,0),3)*Table1[[#This Row],[Tonnage]],NA())</f>
        <v>114.54</v>
      </c>
      <c r="J260">
        <f t="shared" si="11"/>
        <v>2</v>
      </c>
    </row>
    <row r="261" spans="1:10">
      <c r="A261" t="s">
        <v>185</v>
      </c>
      <c r="B261" t="s">
        <v>33</v>
      </c>
      <c r="C261" s="60">
        <v>41671</v>
      </c>
      <c r="D261" s="3">
        <f>Table1[[#This Row],[End Year]]-1</f>
        <v>2013</v>
      </c>
      <c r="E261" s="3">
        <f t="shared" si="9"/>
        <v>2014</v>
      </c>
      <c r="F261" s="1" t="str">
        <f t="shared" si="10"/>
        <v>2013/2014</v>
      </c>
      <c r="G261">
        <v>2</v>
      </c>
      <c r="H261" t="s">
        <v>60</v>
      </c>
      <c r="I261">
        <f>IFERROR(INDEX(Lookup_Misc!$A$1:$C$7,MATCH(Table1[[#This Row],[Product]],Lookup_Misc!$B$1:$B$7,0),3)*Table1[[#This Row],[Tonnage]],NA())</f>
        <v>0.92</v>
      </c>
      <c r="J261">
        <f t="shared" si="11"/>
        <v>2</v>
      </c>
    </row>
    <row r="262" spans="1:10">
      <c r="A262" t="s">
        <v>185</v>
      </c>
      <c r="B262" t="s">
        <v>33</v>
      </c>
      <c r="C262" s="60">
        <v>41671</v>
      </c>
      <c r="D262" s="3">
        <f>Table1[[#This Row],[End Year]]-1</f>
        <v>2013</v>
      </c>
      <c r="E262" s="3">
        <f t="shared" ref="E262:E325" si="12">IF(AND(MONTH(C262)&gt;=7,MONTH(C262)&lt;=12),YEAR(C262)+1,YEAR(C262))</f>
        <v>2014</v>
      </c>
      <c r="F262" s="1" t="str">
        <f t="shared" ref="F262:F325" si="13">D262&amp;"/"&amp;E262</f>
        <v>2013/2014</v>
      </c>
      <c r="G262">
        <v>431</v>
      </c>
      <c r="H262" t="s">
        <v>79</v>
      </c>
      <c r="I262">
        <f>IFERROR(INDEX(Lookup_Misc!$A$1:$C$7,MATCH(Table1[[#This Row],[Product]],Lookup_Misc!$B$1:$B$7,0),3)*Table1[[#This Row],[Tonnage]],NA())</f>
        <v>198.26000000000002</v>
      </c>
      <c r="J262">
        <f t="shared" ref="J262:J325" si="14">MONTH(C262)</f>
        <v>2</v>
      </c>
    </row>
    <row r="263" spans="1:10">
      <c r="A263" t="s">
        <v>185</v>
      </c>
      <c r="B263" t="s">
        <v>33</v>
      </c>
      <c r="C263" s="60">
        <v>41699</v>
      </c>
      <c r="D263" s="3">
        <f>Table1[[#This Row],[End Year]]-1</f>
        <v>2013</v>
      </c>
      <c r="E263" s="3">
        <f t="shared" si="12"/>
        <v>2014</v>
      </c>
      <c r="F263" s="1" t="str">
        <f t="shared" si="13"/>
        <v>2013/2014</v>
      </c>
      <c r="G263">
        <v>2317</v>
      </c>
      <c r="H263" t="s">
        <v>75</v>
      </c>
      <c r="I263">
        <f>IFERROR(INDEX(Lookup_Misc!$A$1:$C$7,MATCH(Table1[[#This Row],[Product]],Lookup_Misc!$B$1:$B$7,0),3)*Table1[[#This Row],[Tonnage]],NA())</f>
        <v>1065.82</v>
      </c>
      <c r="J263">
        <f t="shared" si="14"/>
        <v>3</v>
      </c>
    </row>
    <row r="264" spans="1:10">
      <c r="A264" t="s">
        <v>185</v>
      </c>
      <c r="B264" t="s">
        <v>33</v>
      </c>
      <c r="C264" s="60">
        <v>41699</v>
      </c>
      <c r="D264" s="3">
        <f>Table1[[#This Row],[End Year]]-1</f>
        <v>2013</v>
      </c>
      <c r="E264" s="3">
        <f t="shared" si="12"/>
        <v>2014</v>
      </c>
      <c r="F264" s="1" t="str">
        <f t="shared" si="13"/>
        <v>2013/2014</v>
      </c>
      <c r="G264">
        <v>38</v>
      </c>
      <c r="H264" t="s">
        <v>119</v>
      </c>
      <c r="I264">
        <f>IFERROR(INDEX(Lookup_Misc!$A$1:$C$7,MATCH(Table1[[#This Row],[Product]],Lookup_Misc!$B$1:$B$7,0),3)*Table1[[#This Row],[Tonnage]],NA())</f>
        <v>17.48</v>
      </c>
      <c r="J264">
        <f t="shared" si="14"/>
        <v>3</v>
      </c>
    </row>
    <row r="265" spans="1:10">
      <c r="A265" t="s">
        <v>185</v>
      </c>
      <c r="B265" t="s">
        <v>33</v>
      </c>
      <c r="C265" s="60">
        <v>41699</v>
      </c>
      <c r="D265" s="3">
        <f>Table1[[#This Row],[End Year]]-1</f>
        <v>2013</v>
      </c>
      <c r="E265" s="3">
        <f t="shared" si="12"/>
        <v>2014</v>
      </c>
      <c r="F265" s="1" t="str">
        <f t="shared" si="13"/>
        <v>2013/2014</v>
      </c>
      <c r="G265">
        <v>251</v>
      </c>
      <c r="H265" t="s">
        <v>95</v>
      </c>
      <c r="I265">
        <f>IFERROR(INDEX(Lookup_Misc!$A$1:$C$7,MATCH(Table1[[#This Row],[Product]],Lookup_Misc!$B$1:$B$7,0),3)*Table1[[#This Row],[Tonnage]],NA())</f>
        <v>115.46000000000001</v>
      </c>
      <c r="J265">
        <f t="shared" si="14"/>
        <v>3</v>
      </c>
    </row>
    <row r="266" spans="1:10">
      <c r="A266" t="s">
        <v>185</v>
      </c>
      <c r="B266" t="s">
        <v>33</v>
      </c>
      <c r="C266" s="60">
        <v>41699</v>
      </c>
      <c r="D266" s="3">
        <f>Table1[[#This Row],[End Year]]-1</f>
        <v>2013</v>
      </c>
      <c r="E266" s="3">
        <f t="shared" si="12"/>
        <v>2014</v>
      </c>
      <c r="F266" s="1" t="str">
        <f t="shared" si="13"/>
        <v>2013/2014</v>
      </c>
      <c r="G266">
        <v>976</v>
      </c>
      <c r="H266" t="s">
        <v>79</v>
      </c>
      <c r="I266">
        <f>IFERROR(INDEX(Lookup_Misc!$A$1:$C$7,MATCH(Table1[[#This Row],[Product]],Lookup_Misc!$B$1:$B$7,0),3)*Table1[[#This Row],[Tonnage]],NA())</f>
        <v>448.96000000000004</v>
      </c>
      <c r="J266">
        <f t="shared" si="14"/>
        <v>3</v>
      </c>
    </row>
    <row r="267" spans="1:10">
      <c r="A267" t="s">
        <v>185</v>
      </c>
      <c r="B267" t="s">
        <v>33</v>
      </c>
      <c r="C267" s="60">
        <v>41699</v>
      </c>
      <c r="D267" s="3">
        <f>Table1[[#This Row],[End Year]]-1</f>
        <v>2013</v>
      </c>
      <c r="E267" s="3">
        <f t="shared" si="12"/>
        <v>2014</v>
      </c>
      <c r="F267" s="1" t="str">
        <f t="shared" si="13"/>
        <v>2013/2014</v>
      </c>
      <c r="G267">
        <v>13</v>
      </c>
      <c r="H267" t="s">
        <v>86</v>
      </c>
      <c r="I267">
        <f>IFERROR(INDEX(Lookup_Misc!$A$1:$C$7,MATCH(Table1[[#This Row],[Product]],Lookup_Misc!$B$1:$B$7,0),3)*Table1[[#This Row],[Tonnage]],NA())</f>
        <v>5.98</v>
      </c>
      <c r="J267">
        <f t="shared" si="14"/>
        <v>3</v>
      </c>
    </row>
    <row r="268" spans="1:10">
      <c r="A268" t="s">
        <v>185</v>
      </c>
      <c r="B268" t="s">
        <v>33</v>
      </c>
      <c r="C268" s="60">
        <v>41730</v>
      </c>
      <c r="D268" s="3">
        <f>Table1[[#This Row],[End Year]]-1</f>
        <v>2013</v>
      </c>
      <c r="E268" s="3">
        <f t="shared" si="12"/>
        <v>2014</v>
      </c>
      <c r="F268" s="1" t="str">
        <f t="shared" si="13"/>
        <v>2013/2014</v>
      </c>
      <c r="G268">
        <v>762</v>
      </c>
      <c r="H268" t="s">
        <v>75</v>
      </c>
      <c r="I268">
        <f>IFERROR(INDEX(Lookup_Misc!$A$1:$C$7,MATCH(Table1[[#This Row],[Product]],Lookup_Misc!$B$1:$B$7,0),3)*Table1[[#This Row],[Tonnage]],NA())</f>
        <v>350.52000000000004</v>
      </c>
      <c r="J268">
        <f t="shared" si="14"/>
        <v>4</v>
      </c>
    </row>
    <row r="269" spans="1:10">
      <c r="A269" t="s">
        <v>185</v>
      </c>
      <c r="B269" t="s">
        <v>33</v>
      </c>
      <c r="C269" s="60">
        <v>41730</v>
      </c>
      <c r="D269" s="3">
        <f>Table1[[#This Row],[End Year]]-1</f>
        <v>2013</v>
      </c>
      <c r="E269" s="3">
        <f t="shared" si="12"/>
        <v>2014</v>
      </c>
      <c r="F269" s="1" t="str">
        <f t="shared" si="13"/>
        <v>2013/2014</v>
      </c>
      <c r="G269">
        <v>80</v>
      </c>
      <c r="H269" t="s">
        <v>95</v>
      </c>
      <c r="I269">
        <f>IFERROR(INDEX(Lookup_Misc!$A$1:$C$7,MATCH(Table1[[#This Row],[Product]],Lookup_Misc!$B$1:$B$7,0),3)*Table1[[#This Row],[Tonnage]],NA())</f>
        <v>36.800000000000004</v>
      </c>
      <c r="J269">
        <f t="shared" si="14"/>
        <v>4</v>
      </c>
    </row>
    <row r="270" spans="1:10">
      <c r="A270" t="s">
        <v>185</v>
      </c>
      <c r="B270" t="s">
        <v>33</v>
      </c>
      <c r="C270" s="60">
        <v>41730</v>
      </c>
      <c r="D270" s="3">
        <f>Table1[[#This Row],[End Year]]-1</f>
        <v>2013</v>
      </c>
      <c r="E270" s="3">
        <f t="shared" si="12"/>
        <v>2014</v>
      </c>
      <c r="F270" s="1" t="str">
        <f t="shared" si="13"/>
        <v>2013/2014</v>
      </c>
      <c r="G270">
        <v>64861</v>
      </c>
      <c r="H270" t="s">
        <v>151</v>
      </c>
      <c r="I270">
        <f>IFERROR(INDEX(Lookup_Misc!$A$1:$C$7,MATCH(Table1[[#This Row],[Product]],Lookup_Misc!$B$1:$B$7,0),3)*Table1[[#This Row],[Tonnage]],NA())</f>
        <v>29836.06</v>
      </c>
      <c r="J270">
        <f t="shared" si="14"/>
        <v>4</v>
      </c>
    </row>
    <row r="271" spans="1:10">
      <c r="A271" t="s">
        <v>185</v>
      </c>
      <c r="B271" t="s">
        <v>33</v>
      </c>
      <c r="C271" s="60">
        <v>41730</v>
      </c>
      <c r="D271" s="3">
        <f>Table1[[#This Row],[End Year]]-1</f>
        <v>2013</v>
      </c>
      <c r="E271" s="3">
        <f t="shared" si="12"/>
        <v>2014</v>
      </c>
      <c r="F271" s="1" t="str">
        <f t="shared" si="13"/>
        <v>2013/2014</v>
      </c>
      <c r="G271">
        <v>1090</v>
      </c>
      <c r="H271" t="s">
        <v>79</v>
      </c>
      <c r="I271">
        <f>IFERROR(INDEX(Lookup_Misc!$A$1:$C$7,MATCH(Table1[[#This Row],[Product]],Lookup_Misc!$B$1:$B$7,0),3)*Table1[[#This Row],[Tonnage]],NA())</f>
        <v>501.40000000000003</v>
      </c>
      <c r="J271">
        <f t="shared" si="14"/>
        <v>4</v>
      </c>
    </row>
    <row r="272" spans="1:10">
      <c r="A272" t="s">
        <v>185</v>
      </c>
      <c r="B272" t="s">
        <v>33</v>
      </c>
      <c r="C272" s="60">
        <v>41730</v>
      </c>
      <c r="D272" s="3">
        <f>Table1[[#This Row],[End Year]]-1</f>
        <v>2013</v>
      </c>
      <c r="E272" s="3">
        <f t="shared" si="12"/>
        <v>2014</v>
      </c>
      <c r="F272" s="1" t="str">
        <f t="shared" si="13"/>
        <v>2013/2014</v>
      </c>
      <c r="G272">
        <v>152</v>
      </c>
      <c r="H272" t="s">
        <v>86</v>
      </c>
      <c r="I272">
        <f>IFERROR(INDEX(Lookup_Misc!$A$1:$C$7,MATCH(Table1[[#This Row],[Product]],Lookup_Misc!$B$1:$B$7,0),3)*Table1[[#This Row],[Tonnage]],NA())</f>
        <v>69.92</v>
      </c>
      <c r="J272">
        <f t="shared" si="14"/>
        <v>4</v>
      </c>
    </row>
    <row r="273" spans="1:10">
      <c r="A273" t="s">
        <v>185</v>
      </c>
      <c r="B273" t="s">
        <v>33</v>
      </c>
      <c r="C273" s="60">
        <v>41760</v>
      </c>
      <c r="D273" s="3">
        <f>Table1[[#This Row],[End Year]]-1</f>
        <v>2013</v>
      </c>
      <c r="E273" s="3">
        <f t="shared" si="12"/>
        <v>2014</v>
      </c>
      <c r="F273" s="1" t="str">
        <f t="shared" si="13"/>
        <v>2013/2014</v>
      </c>
      <c r="G273">
        <v>528</v>
      </c>
      <c r="H273" t="s">
        <v>75</v>
      </c>
      <c r="I273">
        <f>IFERROR(INDEX(Lookup_Misc!$A$1:$C$7,MATCH(Table1[[#This Row],[Product]],Lookup_Misc!$B$1:$B$7,0),3)*Table1[[#This Row],[Tonnage]],NA())</f>
        <v>242.88000000000002</v>
      </c>
      <c r="J273">
        <f t="shared" si="14"/>
        <v>5</v>
      </c>
    </row>
    <row r="274" spans="1:10">
      <c r="A274" t="s">
        <v>185</v>
      </c>
      <c r="B274" t="s">
        <v>33</v>
      </c>
      <c r="C274" s="60">
        <v>41760</v>
      </c>
      <c r="D274" s="3">
        <f>Table1[[#This Row],[End Year]]-1</f>
        <v>2013</v>
      </c>
      <c r="E274" s="3">
        <f t="shared" si="12"/>
        <v>2014</v>
      </c>
      <c r="F274" s="1" t="str">
        <f t="shared" si="13"/>
        <v>2013/2014</v>
      </c>
      <c r="G274">
        <v>36</v>
      </c>
      <c r="H274" t="s">
        <v>119</v>
      </c>
      <c r="I274">
        <f>IFERROR(INDEX(Lookup_Misc!$A$1:$C$7,MATCH(Table1[[#This Row],[Product]],Lookup_Misc!$B$1:$B$7,0),3)*Table1[[#This Row],[Tonnage]],NA())</f>
        <v>16.560000000000002</v>
      </c>
      <c r="J274">
        <f t="shared" si="14"/>
        <v>5</v>
      </c>
    </row>
    <row r="275" spans="1:10">
      <c r="A275" t="s">
        <v>185</v>
      </c>
      <c r="B275" t="s">
        <v>33</v>
      </c>
      <c r="C275" s="60">
        <v>41760</v>
      </c>
      <c r="D275" s="3">
        <f>Table1[[#This Row],[End Year]]-1</f>
        <v>2013</v>
      </c>
      <c r="E275" s="3">
        <f t="shared" si="12"/>
        <v>2014</v>
      </c>
      <c r="F275" s="1" t="str">
        <f t="shared" si="13"/>
        <v>2013/2014</v>
      </c>
      <c r="G275">
        <v>100</v>
      </c>
      <c r="H275" t="s">
        <v>95</v>
      </c>
      <c r="I275">
        <f>IFERROR(INDEX(Lookup_Misc!$A$1:$C$7,MATCH(Table1[[#This Row],[Product]],Lookup_Misc!$B$1:$B$7,0),3)*Table1[[#This Row],[Tonnage]],NA())</f>
        <v>46</v>
      </c>
      <c r="J275">
        <f t="shared" si="14"/>
        <v>5</v>
      </c>
    </row>
    <row r="276" spans="1:10">
      <c r="A276" t="s">
        <v>185</v>
      </c>
      <c r="B276" t="s">
        <v>33</v>
      </c>
      <c r="C276" s="60">
        <v>41760</v>
      </c>
      <c r="D276" s="3">
        <f>Table1[[#This Row],[End Year]]-1</f>
        <v>2013</v>
      </c>
      <c r="E276" s="3">
        <f t="shared" si="12"/>
        <v>2014</v>
      </c>
      <c r="F276" s="1" t="str">
        <f t="shared" si="13"/>
        <v>2013/2014</v>
      </c>
      <c r="G276">
        <v>1538</v>
      </c>
      <c r="H276" t="s">
        <v>79</v>
      </c>
      <c r="I276">
        <f>IFERROR(INDEX(Lookup_Misc!$A$1:$C$7,MATCH(Table1[[#This Row],[Product]],Lookup_Misc!$B$1:$B$7,0),3)*Table1[[#This Row],[Tonnage]],NA())</f>
        <v>707.48</v>
      </c>
      <c r="J276">
        <f t="shared" si="14"/>
        <v>5</v>
      </c>
    </row>
    <row r="277" spans="1:10">
      <c r="A277" t="s">
        <v>185</v>
      </c>
      <c r="B277" t="s">
        <v>33</v>
      </c>
      <c r="C277" s="60">
        <v>41760</v>
      </c>
      <c r="D277" s="3">
        <f>Table1[[#This Row],[End Year]]-1</f>
        <v>2013</v>
      </c>
      <c r="E277" s="3">
        <f t="shared" si="12"/>
        <v>2014</v>
      </c>
      <c r="F277" s="1" t="str">
        <f t="shared" si="13"/>
        <v>2013/2014</v>
      </c>
      <c r="G277">
        <v>264</v>
      </c>
      <c r="H277" t="s">
        <v>86</v>
      </c>
      <c r="I277">
        <f>IFERROR(INDEX(Lookup_Misc!$A$1:$C$7,MATCH(Table1[[#This Row],[Product]],Lookup_Misc!$B$1:$B$7,0),3)*Table1[[#This Row],[Tonnage]],NA())</f>
        <v>121.44000000000001</v>
      </c>
      <c r="J277">
        <f t="shared" si="14"/>
        <v>5</v>
      </c>
    </row>
    <row r="278" spans="1:10">
      <c r="A278" t="s">
        <v>185</v>
      </c>
      <c r="B278" t="s">
        <v>33</v>
      </c>
      <c r="C278" s="60">
        <v>41791</v>
      </c>
      <c r="D278" s="3">
        <f>Table1[[#This Row],[End Year]]-1</f>
        <v>2013</v>
      </c>
      <c r="E278" s="3">
        <f t="shared" si="12"/>
        <v>2014</v>
      </c>
      <c r="F278" s="1" t="str">
        <f t="shared" si="13"/>
        <v>2013/2014</v>
      </c>
      <c r="G278">
        <v>35</v>
      </c>
      <c r="H278" t="s">
        <v>73</v>
      </c>
      <c r="I278">
        <f>IFERROR(INDEX(Lookup_Misc!$A$1:$C$7,MATCH(Table1[[#This Row],[Product]],Lookup_Misc!$B$1:$B$7,0),3)*Table1[[#This Row],[Tonnage]],NA())</f>
        <v>16.100000000000001</v>
      </c>
      <c r="J278">
        <f t="shared" si="14"/>
        <v>6</v>
      </c>
    </row>
    <row r="279" spans="1:10">
      <c r="A279" t="s">
        <v>185</v>
      </c>
      <c r="B279" t="s">
        <v>33</v>
      </c>
      <c r="C279" s="60">
        <v>41791</v>
      </c>
      <c r="D279" s="3">
        <f>Table1[[#This Row],[End Year]]-1</f>
        <v>2013</v>
      </c>
      <c r="E279" s="3">
        <f t="shared" si="12"/>
        <v>2014</v>
      </c>
      <c r="F279" s="1" t="str">
        <f t="shared" si="13"/>
        <v>2013/2014</v>
      </c>
      <c r="G279">
        <v>1053</v>
      </c>
      <c r="H279" t="s">
        <v>75</v>
      </c>
      <c r="I279">
        <f>IFERROR(INDEX(Lookup_Misc!$A$1:$C$7,MATCH(Table1[[#This Row],[Product]],Lookup_Misc!$B$1:$B$7,0),3)*Table1[[#This Row],[Tonnage]],NA())</f>
        <v>484.38</v>
      </c>
      <c r="J279">
        <f t="shared" si="14"/>
        <v>6</v>
      </c>
    </row>
    <row r="280" spans="1:10">
      <c r="A280" t="s">
        <v>185</v>
      </c>
      <c r="B280" t="s">
        <v>33</v>
      </c>
      <c r="C280" s="60">
        <v>41791</v>
      </c>
      <c r="D280" s="3">
        <f>Table1[[#This Row],[End Year]]-1</f>
        <v>2013</v>
      </c>
      <c r="E280" s="3">
        <f t="shared" si="12"/>
        <v>2014</v>
      </c>
      <c r="F280" s="1" t="str">
        <f t="shared" si="13"/>
        <v>2013/2014</v>
      </c>
      <c r="G280">
        <v>189</v>
      </c>
      <c r="H280" t="s">
        <v>76</v>
      </c>
      <c r="I280">
        <f>IFERROR(INDEX(Lookup_Misc!$A$1:$C$7,MATCH(Table1[[#This Row],[Product]],Lookup_Misc!$B$1:$B$7,0),3)*Table1[[#This Row],[Tonnage]],NA())</f>
        <v>86.94</v>
      </c>
      <c r="J280">
        <f t="shared" si="14"/>
        <v>6</v>
      </c>
    </row>
    <row r="281" spans="1:10">
      <c r="A281" t="s">
        <v>185</v>
      </c>
      <c r="B281" t="s">
        <v>33</v>
      </c>
      <c r="C281" s="60">
        <v>41791</v>
      </c>
      <c r="D281" s="3">
        <f>Table1[[#This Row],[End Year]]-1</f>
        <v>2013</v>
      </c>
      <c r="E281" s="3">
        <f t="shared" si="12"/>
        <v>2014</v>
      </c>
      <c r="F281" s="1" t="str">
        <f t="shared" si="13"/>
        <v>2013/2014</v>
      </c>
      <c r="G281">
        <v>582</v>
      </c>
      <c r="H281" t="s">
        <v>119</v>
      </c>
      <c r="I281">
        <f>IFERROR(INDEX(Lookup_Misc!$A$1:$C$7,MATCH(Table1[[#This Row],[Product]],Lookup_Misc!$B$1:$B$7,0),3)*Table1[[#This Row],[Tonnage]],NA())</f>
        <v>267.72000000000003</v>
      </c>
      <c r="J281">
        <f t="shared" si="14"/>
        <v>6</v>
      </c>
    </row>
    <row r="282" spans="1:10">
      <c r="A282" t="s">
        <v>185</v>
      </c>
      <c r="B282" t="s">
        <v>33</v>
      </c>
      <c r="C282" s="60">
        <v>41791</v>
      </c>
      <c r="D282" s="3">
        <f>Table1[[#This Row],[End Year]]-1</f>
        <v>2013</v>
      </c>
      <c r="E282" s="3">
        <f t="shared" si="12"/>
        <v>2014</v>
      </c>
      <c r="F282" s="1" t="str">
        <f t="shared" si="13"/>
        <v>2013/2014</v>
      </c>
      <c r="G282">
        <v>5520</v>
      </c>
      <c r="H282" t="s">
        <v>95</v>
      </c>
      <c r="I282">
        <f>IFERROR(INDEX(Lookup_Misc!$A$1:$C$7,MATCH(Table1[[#This Row],[Product]],Lookup_Misc!$B$1:$B$7,0),3)*Table1[[#This Row],[Tonnage]],NA())</f>
        <v>2539.2000000000003</v>
      </c>
      <c r="J282">
        <f t="shared" si="14"/>
        <v>6</v>
      </c>
    </row>
    <row r="283" spans="1:10">
      <c r="A283" t="s">
        <v>185</v>
      </c>
      <c r="B283" t="s">
        <v>33</v>
      </c>
      <c r="C283" s="60">
        <v>41791</v>
      </c>
      <c r="D283" s="3">
        <f>Table1[[#This Row],[End Year]]-1</f>
        <v>2013</v>
      </c>
      <c r="E283" s="3">
        <f t="shared" si="12"/>
        <v>2014</v>
      </c>
      <c r="F283" s="1" t="str">
        <f t="shared" si="13"/>
        <v>2013/2014</v>
      </c>
      <c r="G283">
        <v>1124</v>
      </c>
      <c r="H283" t="s">
        <v>79</v>
      </c>
      <c r="I283">
        <f>IFERROR(INDEX(Lookup_Misc!$A$1:$C$7,MATCH(Table1[[#This Row],[Product]],Lookup_Misc!$B$1:$B$7,0),3)*Table1[[#This Row],[Tonnage]],NA())</f>
        <v>517.04000000000008</v>
      </c>
      <c r="J283">
        <f t="shared" si="14"/>
        <v>6</v>
      </c>
    </row>
    <row r="284" spans="1:10">
      <c r="A284" t="s">
        <v>185</v>
      </c>
      <c r="B284" t="s">
        <v>33</v>
      </c>
      <c r="C284" s="60">
        <v>41791</v>
      </c>
      <c r="D284" s="3">
        <f>Table1[[#This Row],[End Year]]-1</f>
        <v>2013</v>
      </c>
      <c r="E284" s="3">
        <f t="shared" si="12"/>
        <v>2014</v>
      </c>
      <c r="F284" s="1" t="str">
        <f t="shared" si="13"/>
        <v>2013/2014</v>
      </c>
      <c r="G284">
        <v>96</v>
      </c>
      <c r="H284" t="s">
        <v>86</v>
      </c>
      <c r="I284">
        <f>IFERROR(INDEX(Lookup_Misc!$A$1:$C$7,MATCH(Table1[[#This Row],[Product]],Lookup_Misc!$B$1:$B$7,0),3)*Table1[[#This Row],[Tonnage]],NA())</f>
        <v>44.160000000000004</v>
      </c>
      <c r="J284">
        <f t="shared" si="14"/>
        <v>6</v>
      </c>
    </row>
    <row r="285" spans="1:10">
      <c r="A285" t="s">
        <v>185</v>
      </c>
      <c r="B285" t="s">
        <v>33</v>
      </c>
      <c r="C285" s="60">
        <v>41821</v>
      </c>
      <c r="D285" s="3">
        <f>Table1[[#This Row],[End Year]]-1</f>
        <v>2014</v>
      </c>
      <c r="E285" s="3">
        <f t="shared" si="12"/>
        <v>2015</v>
      </c>
      <c r="F285" s="1" t="str">
        <f t="shared" si="13"/>
        <v>2014/2015</v>
      </c>
      <c r="G285">
        <v>48</v>
      </c>
      <c r="H285" t="s">
        <v>73</v>
      </c>
      <c r="I285">
        <f>IFERROR(INDEX(Lookup_Misc!$A$1:$C$7,MATCH(Table1[[#This Row],[Product]],Lookup_Misc!$B$1:$B$7,0),3)*Table1[[#This Row],[Tonnage]],NA())</f>
        <v>22.080000000000002</v>
      </c>
      <c r="J285">
        <f t="shared" si="14"/>
        <v>7</v>
      </c>
    </row>
    <row r="286" spans="1:10">
      <c r="A286" t="s">
        <v>185</v>
      </c>
      <c r="B286" t="s">
        <v>33</v>
      </c>
      <c r="C286" s="60">
        <v>41821</v>
      </c>
      <c r="D286" s="3">
        <f>Table1[[#This Row],[End Year]]-1</f>
        <v>2014</v>
      </c>
      <c r="E286" s="3">
        <f t="shared" si="12"/>
        <v>2015</v>
      </c>
      <c r="F286" s="1" t="str">
        <f t="shared" si="13"/>
        <v>2014/2015</v>
      </c>
      <c r="G286">
        <v>56</v>
      </c>
      <c r="H286" t="s">
        <v>75</v>
      </c>
      <c r="I286">
        <f>IFERROR(INDEX(Lookup_Misc!$A$1:$C$7,MATCH(Table1[[#This Row],[Product]],Lookup_Misc!$B$1:$B$7,0),3)*Table1[[#This Row],[Tonnage]],NA())</f>
        <v>25.76</v>
      </c>
      <c r="J286">
        <f t="shared" si="14"/>
        <v>7</v>
      </c>
    </row>
    <row r="287" spans="1:10">
      <c r="A287" t="s">
        <v>185</v>
      </c>
      <c r="B287" t="s">
        <v>33</v>
      </c>
      <c r="C287" s="60">
        <v>41821</v>
      </c>
      <c r="D287" s="3">
        <f>Table1[[#This Row],[End Year]]-1</f>
        <v>2014</v>
      </c>
      <c r="E287" s="3">
        <f t="shared" si="12"/>
        <v>2015</v>
      </c>
      <c r="F287" s="1" t="str">
        <f t="shared" si="13"/>
        <v>2014/2015</v>
      </c>
      <c r="G287">
        <v>290</v>
      </c>
      <c r="H287" t="s">
        <v>76</v>
      </c>
      <c r="I287">
        <f>IFERROR(INDEX(Lookup_Misc!$A$1:$C$7,MATCH(Table1[[#This Row],[Product]],Lookup_Misc!$B$1:$B$7,0),3)*Table1[[#This Row],[Tonnage]],NA())</f>
        <v>133.4</v>
      </c>
      <c r="J287">
        <f t="shared" si="14"/>
        <v>7</v>
      </c>
    </row>
    <row r="288" spans="1:10">
      <c r="A288" t="s">
        <v>185</v>
      </c>
      <c r="B288" t="s">
        <v>33</v>
      </c>
      <c r="C288" s="60">
        <v>41821</v>
      </c>
      <c r="D288" s="3">
        <f>Table1[[#This Row],[End Year]]-1</f>
        <v>2014</v>
      </c>
      <c r="E288" s="3">
        <f t="shared" si="12"/>
        <v>2015</v>
      </c>
      <c r="F288" s="1" t="str">
        <f t="shared" si="13"/>
        <v>2014/2015</v>
      </c>
      <c r="G288">
        <v>18</v>
      </c>
      <c r="H288" t="s">
        <v>119</v>
      </c>
      <c r="I288">
        <f>IFERROR(INDEX(Lookup_Misc!$A$1:$C$7,MATCH(Table1[[#This Row],[Product]],Lookup_Misc!$B$1:$B$7,0),3)*Table1[[#This Row],[Tonnage]],NA())</f>
        <v>8.2800000000000011</v>
      </c>
      <c r="J288">
        <f t="shared" si="14"/>
        <v>7</v>
      </c>
    </row>
    <row r="289" spans="1:10">
      <c r="A289" t="s">
        <v>185</v>
      </c>
      <c r="B289" t="s">
        <v>33</v>
      </c>
      <c r="C289" s="60">
        <v>41821</v>
      </c>
      <c r="D289" s="3">
        <f>Table1[[#This Row],[End Year]]-1</f>
        <v>2014</v>
      </c>
      <c r="E289" s="3">
        <f t="shared" si="12"/>
        <v>2015</v>
      </c>
      <c r="F289" s="1" t="str">
        <f t="shared" si="13"/>
        <v>2014/2015</v>
      </c>
      <c r="G289">
        <v>1709</v>
      </c>
      <c r="H289" t="s">
        <v>79</v>
      </c>
      <c r="I289">
        <f>IFERROR(INDEX(Lookup_Misc!$A$1:$C$7,MATCH(Table1[[#This Row],[Product]],Lookup_Misc!$B$1:$B$7,0),3)*Table1[[#This Row],[Tonnage]],NA())</f>
        <v>786.14</v>
      </c>
      <c r="J289">
        <f t="shared" si="14"/>
        <v>7</v>
      </c>
    </row>
    <row r="290" spans="1:10">
      <c r="A290" t="s">
        <v>185</v>
      </c>
      <c r="B290" t="s">
        <v>33</v>
      </c>
      <c r="C290" s="60">
        <v>41821</v>
      </c>
      <c r="D290" s="3">
        <f>Table1[[#This Row],[End Year]]-1</f>
        <v>2014</v>
      </c>
      <c r="E290" s="3">
        <f t="shared" si="12"/>
        <v>2015</v>
      </c>
      <c r="F290" s="1" t="str">
        <f t="shared" si="13"/>
        <v>2014/2015</v>
      </c>
      <c r="G290">
        <v>24</v>
      </c>
      <c r="H290" t="s">
        <v>86</v>
      </c>
      <c r="I290">
        <f>IFERROR(INDEX(Lookup_Misc!$A$1:$C$7,MATCH(Table1[[#This Row],[Product]],Lookup_Misc!$B$1:$B$7,0),3)*Table1[[#This Row],[Tonnage]],NA())</f>
        <v>11.040000000000001</v>
      </c>
      <c r="J290">
        <f t="shared" si="14"/>
        <v>7</v>
      </c>
    </row>
    <row r="291" spans="1:10">
      <c r="A291" t="s">
        <v>185</v>
      </c>
      <c r="B291" t="s">
        <v>33</v>
      </c>
      <c r="C291" s="60">
        <v>41852</v>
      </c>
      <c r="D291" s="3">
        <f>Table1[[#This Row],[End Year]]-1</f>
        <v>2014</v>
      </c>
      <c r="E291" s="3">
        <f t="shared" si="12"/>
        <v>2015</v>
      </c>
      <c r="F291" s="1" t="str">
        <f t="shared" si="13"/>
        <v>2014/2015</v>
      </c>
      <c r="G291">
        <v>20</v>
      </c>
      <c r="H291" t="s">
        <v>73</v>
      </c>
      <c r="I291">
        <f>IFERROR(INDEX(Lookup_Misc!$A$1:$C$7,MATCH(Table1[[#This Row],[Product]],Lookup_Misc!$B$1:$B$7,0),3)*Table1[[#This Row],[Tonnage]],NA())</f>
        <v>9.2000000000000011</v>
      </c>
      <c r="J291">
        <f t="shared" si="14"/>
        <v>8</v>
      </c>
    </row>
    <row r="292" spans="1:10">
      <c r="A292" t="s">
        <v>185</v>
      </c>
      <c r="B292" t="s">
        <v>33</v>
      </c>
      <c r="C292" s="60">
        <v>41852</v>
      </c>
      <c r="D292" s="3">
        <f>Table1[[#This Row],[End Year]]-1</f>
        <v>2014</v>
      </c>
      <c r="E292" s="3">
        <f t="shared" si="12"/>
        <v>2015</v>
      </c>
      <c r="F292" s="1" t="str">
        <f t="shared" si="13"/>
        <v>2014/2015</v>
      </c>
      <c r="G292">
        <v>1</v>
      </c>
      <c r="H292" t="s">
        <v>75</v>
      </c>
      <c r="I292">
        <f>IFERROR(INDEX(Lookup_Misc!$A$1:$C$7,MATCH(Table1[[#This Row],[Product]],Lookup_Misc!$B$1:$B$7,0),3)*Table1[[#This Row],[Tonnage]],NA())</f>
        <v>0.46</v>
      </c>
      <c r="J292">
        <f t="shared" si="14"/>
        <v>8</v>
      </c>
    </row>
    <row r="293" spans="1:10">
      <c r="A293" t="s">
        <v>185</v>
      </c>
      <c r="B293" t="s">
        <v>33</v>
      </c>
      <c r="C293" s="60">
        <v>41852</v>
      </c>
      <c r="D293" s="3">
        <f>Table1[[#This Row],[End Year]]-1</f>
        <v>2014</v>
      </c>
      <c r="E293" s="3">
        <f t="shared" si="12"/>
        <v>2015</v>
      </c>
      <c r="F293" s="1" t="str">
        <f t="shared" si="13"/>
        <v>2014/2015</v>
      </c>
      <c r="G293">
        <v>72</v>
      </c>
      <c r="H293" t="s">
        <v>119</v>
      </c>
      <c r="I293">
        <f>IFERROR(INDEX(Lookup_Misc!$A$1:$C$7,MATCH(Table1[[#This Row],[Product]],Lookup_Misc!$B$1:$B$7,0),3)*Table1[[#This Row],[Tonnage]],NA())</f>
        <v>33.120000000000005</v>
      </c>
      <c r="J293">
        <f t="shared" si="14"/>
        <v>8</v>
      </c>
    </row>
    <row r="294" spans="1:10">
      <c r="A294" t="s">
        <v>185</v>
      </c>
      <c r="B294" t="s">
        <v>33</v>
      </c>
      <c r="C294" s="60">
        <v>41852</v>
      </c>
      <c r="D294" s="3">
        <f>Table1[[#This Row],[End Year]]-1</f>
        <v>2014</v>
      </c>
      <c r="E294" s="3">
        <f t="shared" si="12"/>
        <v>2015</v>
      </c>
      <c r="F294" s="1" t="str">
        <f t="shared" si="13"/>
        <v>2014/2015</v>
      </c>
      <c r="G294">
        <v>219</v>
      </c>
      <c r="H294" t="s">
        <v>79</v>
      </c>
      <c r="I294">
        <f>IFERROR(INDEX(Lookup_Misc!$A$1:$C$7,MATCH(Table1[[#This Row],[Product]],Lookup_Misc!$B$1:$B$7,0),3)*Table1[[#This Row],[Tonnage]],NA())</f>
        <v>100.74000000000001</v>
      </c>
      <c r="J294">
        <f t="shared" si="14"/>
        <v>8</v>
      </c>
    </row>
    <row r="295" spans="1:10">
      <c r="A295" t="s">
        <v>185</v>
      </c>
      <c r="B295" t="s">
        <v>33</v>
      </c>
      <c r="C295" s="60">
        <v>41852</v>
      </c>
      <c r="D295" s="3">
        <f>Table1[[#This Row],[End Year]]-1</f>
        <v>2014</v>
      </c>
      <c r="E295" s="3">
        <f t="shared" si="12"/>
        <v>2015</v>
      </c>
      <c r="F295" s="1" t="str">
        <f t="shared" si="13"/>
        <v>2014/2015</v>
      </c>
      <c r="G295">
        <v>55465</v>
      </c>
      <c r="H295" t="s">
        <v>86</v>
      </c>
      <c r="I295">
        <f>IFERROR(INDEX(Lookup_Misc!$A$1:$C$7,MATCH(Table1[[#This Row],[Product]],Lookup_Misc!$B$1:$B$7,0),3)*Table1[[#This Row],[Tonnage]],NA())</f>
        <v>25513.9</v>
      </c>
      <c r="J295">
        <f t="shared" si="14"/>
        <v>8</v>
      </c>
    </row>
    <row r="296" spans="1:10">
      <c r="A296" t="s">
        <v>185</v>
      </c>
      <c r="B296" t="s">
        <v>33</v>
      </c>
      <c r="C296" s="60">
        <v>41883</v>
      </c>
      <c r="D296" s="3">
        <f>Table1[[#This Row],[End Year]]-1</f>
        <v>2014</v>
      </c>
      <c r="E296" s="3">
        <f t="shared" si="12"/>
        <v>2015</v>
      </c>
      <c r="F296" s="1" t="str">
        <f t="shared" si="13"/>
        <v>2014/2015</v>
      </c>
      <c r="G296">
        <v>16367</v>
      </c>
      <c r="H296" t="s">
        <v>151</v>
      </c>
      <c r="I296">
        <f>IFERROR(INDEX(Lookup_Misc!$A$1:$C$7,MATCH(Table1[[#This Row],[Product]],Lookup_Misc!$B$1:$B$7,0),3)*Table1[[#This Row],[Tonnage]],NA())</f>
        <v>7528.8200000000006</v>
      </c>
      <c r="J296">
        <f t="shared" si="14"/>
        <v>9</v>
      </c>
    </row>
    <row r="297" spans="1:10">
      <c r="A297" t="s">
        <v>185</v>
      </c>
      <c r="B297" t="s">
        <v>33</v>
      </c>
      <c r="C297" s="60">
        <v>41883</v>
      </c>
      <c r="D297" s="3">
        <f>Table1[[#This Row],[End Year]]-1</f>
        <v>2014</v>
      </c>
      <c r="E297" s="3">
        <f t="shared" si="12"/>
        <v>2015</v>
      </c>
      <c r="F297" s="1" t="str">
        <f t="shared" si="13"/>
        <v>2014/2015</v>
      </c>
      <c r="G297">
        <v>2</v>
      </c>
      <c r="H297" t="s">
        <v>60</v>
      </c>
      <c r="I297">
        <f>IFERROR(INDEX(Lookup_Misc!$A$1:$C$7,MATCH(Table1[[#This Row],[Product]],Lookup_Misc!$B$1:$B$7,0),3)*Table1[[#This Row],[Tonnage]],NA())</f>
        <v>0.92</v>
      </c>
      <c r="J297">
        <f t="shared" si="14"/>
        <v>9</v>
      </c>
    </row>
    <row r="298" spans="1:10">
      <c r="A298" t="s">
        <v>185</v>
      </c>
      <c r="B298" t="s">
        <v>33</v>
      </c>
      <c r="C298" s="60">
        <v>41883</v>
      </c>
      <c r="D298" s="3">
        <f>Table1[[#This Row],[End Year]]-1</f>
        <v>2014</v>
      </c>
      <c r="E298" s="3">
        <f t="shared" si="12"/>
        <v>2015</v>
      </c>
      <c r="F298" s="1" t="str">
        <f t="shared" si="13"/>
        <v>2014/2015</v>
      </c>
      <c r="G298">
        <v>628</v>
      </c>
      <c r="H298" t="s">
        <v>79</v>
      </c>
      <c r="I298">
        <f>IFERROR(INDEX(Lookup_Misc!$A$1:$C$7,MATCH(Table1[[#This Row],[Product]],Lookup_Misc!$B$1:$B$7,0),3)*Table1[[#This Row],[Tonnage]],NA())</f>
        <v>288.88</v>
      </c>
      <c r="J298">
        <f t="shared" si="14"/>
        <v>9</v>
      </c>
    </row>
    <row r="299" spans="1:10">
      <c r="A299" t="s">
        <v>185</v>
      </c>
      <c r="B299" t="s">
        <v>33</v>
      </c>
      <c r="C299" s="60">
        <v>41883</v>
      </c>
      <c r="D299" s="3">
        <f>Table1[[#This Row],[End Year]]-1</f>
        <v>2014</v>
      </c>
      <c r="E299" s="3">
        <f t="shared" si="12"/>
        <v>2015</v>
      </c>
      <c r="F299" s="1" t="str">
        <f t="shared" si="13"/>
        <v>2014/2015</v>
      </c>
      <c r="G299">
        <v>227035</v>
      </c>
      <c r="H299" t="s">
        <v>86</v>
      </c>
      <c r="I299">
        <f>IFERROR(INDEX(Lookup_Misc!$A$1:$C$7,MATCH(Table1[[#This Row],[Product]],Lookup_Misc!$B$1:$B$7,0),3)*Table1[[#This Row],[Tonnage]],NA())</f>
        <v>104436.1</v>
      </c>
      <c r="J299">
        <f t="shared" si="14"/>
        <v>9</v>
      </c>
    </row>
    <row r="300" spans="1:10">
      <c r="A300" t="s">
        <v>185</v>
      </c>
      <c r="B300" t="s">
        <v>33</v>
      </c>
      <c r="C300" s="60">
        <v>41913</v>
      </c>
      <c r="D300" s="3">
        <f>Table1[[#This Row],[End Year]]-1</f>
        <v>2014</v>
      </c>
      <c r="E300" s="3">
        <f t="shared" si="12"/>
        <v>2015</v>
      </c>
      <c r="F300" s="1" t="str">
        <f t="shared" si="13"/>
        <v>2014/2015</v>
      </c>
      <c r="G300">
        <v>3</v>
      </c>
      <c r="H300" t="s">
        <v>73</v>
      </c>
      <c r="I300">
        <f>IFERROR(INDEX(Lookup_Misc!$A$1:$C$7,MATCH(Table1[[#This Row],[Product]],Lookup_Misc!$B$1:$B$7,0),3)*Table1[[#This Row],[Tonnage]],NA())</f>
        <v>1.3800000000000001</v>
      </c>
      <c r="J300">
        <f t="shared" si="14"/>
        <v>10</v>
      </c>
    </row>
    <row r="301" spans="1:10">
      <c r="A301" t="s">
        <v>185</v>
      </c>
      <c r="B301" t="s">
        <v>33</v>
      </c>
      <c r="C301" s="60">
        <v>41913</v>
      </c>
      <c r="D301" s="3">
        <f>Table1[[#This Row],[End Year]]-1</f>
        <v>2014</v>
      </c>
      <c r="E301" s="3">
        <f t="shared" si="12"/>
        <v>2015</v>
      </c>
      <c r="F301" s="1" t="str">
        <f t="shared" si="13"/>
        <v>2014/2015</v>
      </c>
      <c r="G301">
        <v>508</v>
      </c>
      <c r="H301" t="s">
        <v>75</v>
      </c>
      <c r="I301">
        <f>IFERROR(INDEX(Lookup_Misc!$A$1:$C$7,MATCH(Table1[[#This Row],[Product]],Lookup_Misc!$B$1:$B$7,0),3)*Table1[[#This Row],[Tonnage]],NA())</f>
        <v>233.68</v>
      </c>
      <c r="J301">
        <f t="shared" si="14"/>
        <v>10</v>
      </c>
    </row>
    <row r="302" spans="1:10">
      <c r="A302" t="s">
        <v>185</v>
      </c>
      <c r="B302" t="s">
        <v>33</v>
      </c>
      <c r="C302" s="60">
        <v>41913</v>
      </c>
      <c r="D302" s="3">
        <f>Table1[[#This Row],[End Year]]-1</f>
        <v>2014</v>
      </c>
      <c r="E302" s="3">
        <f t="shared" si="12"/>
        <v>2015</v>
      </c>
      <c r="F302" s="1" t="str">
        <f t="shared" si="13"/>
        <v>2014/2015</v>
      </c>
      <c r="G302">
        <v>20</v>
      </c>
      <c r="H302" t="s">
        <v>95</v>
      </c>
      <c r="I302">
        <f>IFERROR(INDEX(Lookup_Misc!$A$1:$C$7,MATCH(Table1[[#This Row],[Product]],Lookup_Misc!$B$1:$B$7,0),3)*Table1[[#This Row],[Tonnage]],NA())</f>
        <v>9.2000000000000011</v>
      </c>
      <c r="J302">
        <f t="shared" si="14"/>
        <v>10</v>
      </c>
    </row>
    <row r="303" spans="1:10">
      <c r="A303" t="s">
        <v>185</v>
      </c>
      <c r="B303" t="s">
        <v>33</v>
      </c>
      <c r="C303" s="60">
        <v>41913</v>
      </c>
      <c r="D303" s="3">
        <f>Table1[[#This Row],[End Year]]-1</f>
        <v>2014</v>
      </c>
      <c r="E303" s="3">
        <f t="shared" si="12"/>
        <v>2015</v>
      </c>
      <c r="F303" s="1" t="str">
        <f t="shared" si="13"/>
        <v>2014/2015</v>
      </c>
      <c r="G303">
        <v>1071</v>
      </c>
      <c r="H303" t="s">
        <v>79</v>
      </c>
      <c r="I303">
        <f>IFERROR(INDEX(Lookup_Misc!$A$1:$C$7,MATCH(Table1[[#This Row],[Product]],Lookup_Misc!$B$1:$B$7,0),3)*Table1[[#This Row],[Tonnage]],NA())</f>
        <v>492.66</v>
      </c>
      <c r="J303">
        <f t="shared" si="14"/>
        <v>10</v>
      </c>
    </row>
    <row r="304" spans="1:10">
      <c r="A304" t="s">
        <v>185</v>
      </c>
      <c r="B304" t="s">
        <v>33</v>
      </c>
      <c r="C304" s="60">
        <v>41913</v>
      </c>
      <c r="D304" s="3">
        <f>Table1[[#This Row],[End Year]]-1</f>
        <v>2014</v>
      </c>
      <c r="E304" s="3">
        <f t="shared" si="12"/>
        <v>2015</v>
      </c>
      <c r="F304" s="1" t="str">
        <f t="shared" si="13"/>
        <v>2014/2015</v>
      </c>
      <c r="G304">
        <v>95656</v>
      </c>
      <c r="H304" t="s">
        <v>86</v>
      </c>
      <c r="I304">
        <f>IFERROR(INDEX(Lookup_Misc!$A$1:$C$7,MATCH(Table1[[#This Row],[Product]],Lookup_Misc!$B$1:$B$7,0),3)*Table1[[#This Row],[Tonnage]],NA())</f>
        <v>44001.760000000002</v>
      </c>
      <c r="J304">
        <f t="shared" si="14"/>
        <v>10</v>
      </c>
    </row>
    <row r="305" spans="1:10">
      <c r="A305" t="s">
        <v>185</v>
      </c>
      <c r="B305" t="s">
        <v>33</v>
      </c>
      <c r="C305" s="60">
        <v>41944</v>
      </c>
      <c r="D305" s="3">
        <f>Table1[[#This Row],[End Year]]-1</f>
        <v>2014</v>
      </c>
      <c r="E305" s="3">
        <f t="shared" si="12"/>
        <v>2015</v>
      </c>
      <c r="F305" s="1" t="str">
        <f t="shared" si="13"/>
        <v>2014/2015</v>
      </c>
      <c r="G305">
        <v>30</v>
      </c>
      <c r="H305" t="s">
        <v>119</v>
      </c>
      <c r="I305">
        <f>IFERROR(INDEX(Lookup_Misc!$A$1:$C$7,MATCH(Table1[[#This Row],[Product]],Lookup_Misc!$B$1:$B$7,0),3)*Table1[[#This Row],[Tonnage]],NA())</f>
        <v>13.8</v>
      </c>
      <c r="J305">
        <f t="shared" si="14"/>
        <v>11</v>
      </c>
    </row>
    <row r="306" spans="1:10">
      <c r="A306" t="s">
        <v>185</v>
      </c>
      <c r="B306" t="s">
        <v>33</v>
      </c>
      <c r="C306" s="60">
        <v>41944</v>
      </c>
      <c r="D306" s="3">
        <f>Table1[[#This Row],[End Year]]-1</f>
        <v>2014</v>
      </c>
      <c r="E306" s="3">
        <f t="shared" si="12"/>
        <v>2015</v>
      </c>
      <c r="F306" s="1" t="str">
        <f t="shared" si="13"/>
        <v>2014/2015</v>
      </c>
      <c r="G306">
        <v>39256</v>
      </c>
      <c r="H306" t="s">
        <v>95</v>
      </c>
      <c r="I306">
        <f>IFERROR(INDEX(Lookup_Misc!$A$1:$C$7,MATCH(Table1[[#This Row],[Product]],Lookup_Misc!$B$1:$B$7,0),3)*Table1[[#This Row],[Tonnage]],NA())</f>
        <v>18057.760000000002</v>
      </c>
      <c r="J306">
        <f t="shared" si="14"/>
        <v>11</v>
      </c>
    </row>
    <row r="307" spans="1:10">
      <c r="A307" t="s">
        <v>185</v>
      </c>
      <c r="B307" t="s">
        <v>33</v>
      </c>
      <c r="C307" s="60">
        <v>41944</v>
      </c>
      <c r="D307" s="3">
        <f>Table1[[#This Row],[End Year]]-1</f>
        <v>2014</v>
      </c>
      <c r="E307" s="3">
        <f t="shared" si="12"/>
        <v>2015</v>
      </c>
      <c r="F307" s="1" t="str">
        <f t="shared" si="13"/>
        <v>2014/2015</v>
      </c>
      <c r="G307">
        <v>21</v>
      </c>
      <c r="H307" t="s">
        <v>60</v>
      </c>
      <c r="I307">
        <f>IFERROR(INDEX(Lookup_Misc!$A$1:$C$7,MATCH(Table1[[#This Row],[Product]],Lookup_Misc!$B$1:$B$7,0),3)*Table1[[#This Row],[Tonnage]],NA())</f>
        <v>9.66</v>
      </c>
      <c r="J307">
        <f t="shared" si="14"/>
        <v>11</v>
      </c>
    </row>
    <row r="308" spans="1:10">
      <c r="A308" t="s">
        <v>185</v>
      </c>
      <c r="B308" t="s">
        <v>33</v>
      </c>
      <c r="C308" s="60">
        <v>41944</v>
      </c>
      <c r="D308" s="3">
        <f>Table1[[#This Row],[End Year]]-1</f>
        <v>2014</v>
      </c>
      <c r="E308" s="3">
        <f t="shared" si="12"/>
        <v>2015</v>
      </c>
      <c r="F308" s="1" t="str">
        <f t="shared" si="13"/>
        <v>2014/2015</v>
      </c>
      <c r="G308">
        <v>782</v>
      </c>
      <c r="H308" t="s">
        <v>79</v>
      </c>
      <c r="I308">
        <f>IFERROR(INDEX(Lookup_Misc!$A$1:$C$7,MATCH(Table1[[#This Row],[Product]],Lookup_Misc!$B$1:$B$7,0),3)*Table1[[#This Row],[Tonnage]],NA())</f>
        <v>359.72</v>
      </c>
      <c r="J308">
        <f t="shared" si="14"/>
        <v>11</v>
      </c>
    </row>
    <row r="309" spans="1:10">
      <c r="A309" t="s">
        <v>185</v>
      </c>
      <c r="B309" t="s">
        <v>33</v>
      </c>
      <c r="C309" s="60">
        <v>41944</v>
      </c>
      <c r="D309" s="3">
        <f>Table1[[#This Row],[End Year]]-1</f>
        <v>2014</v>
      </c>
      <c r="E309" s="3">
        <f t="shared" si="12"/>
        <v>2015</v>
      </c>
      <c r="F309" s="1" t="str">
        <f t="shared" si="13"/>
        <v>2014/2015</v>
      </c>
      <c r="G309">
        <v>19580</v>
      </c>
      <c r="H309" t="s">
        <v>86</v>
      </c>
      <c r="I309">
        <f>IFERROR(INDEX(Lookup_Misc!$A$1:$C$7,MATCH(Table1[[#This Row],[Product]],Lookup_Misc!$B$1:$B$7,0),3)*Table1[[#This Row],[Tonnage]],NA())</f>
        <v>9006.8000000000011</v>
      </c>
      <c r="J309">
        <f t="shared" si="14"/>
        <v>11</v>
      </c>
    </row>
    <row r="310" spans="1:10">
      <c r="A310" t="s">
        <v>185</v>
      </c>
      <c r="B310" t="s">
        <v>33</v>
      </c>
      <c r="C310" s="60">
        <v>41974</v>
      </c>
      <c r="D310" s="3">
        <f>Table1[[#This Row],[End Year]]-1</f>
        <v>2014</v>
      </c>
      <c r="E310" s="3">
        <f t="shared" si="12"/>
        <v>2015</v>
      </c>
      <c r="F310" s="1" t="str">
        <f t="shared" si="13"/>
        <v>2014/2015</v>
      </c>
      <c r="G310">
        <v>54</v>
      </c>
      <c r="H310" t="s">
        <v>119</v>
      </c>
      <c r="I310">
        <f>IFERROR(INDEX(Lookup_Misc!$A$1:$C$7,MATCH(Table1[[#This Row],[Product]],Lookup_Misc!$B$1:$B$7,0),3)*Table1[[#This Row],[Tonnage]],NA())</f>
        <v>24.84</v>
      </c>
      <c r="J310">
        <f t="shared" si="14"/>
        <v>12</v>
      </c>
    </row>
    <row r="311" spans="1:10">
      <c r="A311" t="s">
        <v>185</v>
      </c>
      <c r="B311" t="s">
        <v>33</v>
      </c>
      <c r="C311" s="60">
        <v>41974</v>
      </c>
      <c r="D311" s="3">
        <f>Table1[[#This Row],[End Year]]-1</f>
        <v>2014</v>
      </c>
      <c r="E311" s="3">
        <f t="shared" si="12"/>
        <v>2015</v>
      </c>
      <c r="F311" s="1" t="str">
        <f t="shared" si="13"/>
        <v>2014/2015</v>
      </c>
      <c r="G311">
        <v>1</v>
      </c>
      <c r="H311" t="s">
        <v>60</v>
      </c>
      <c r="I311">
        <f>IFERROR(INDEX(Lookup_Misc!$A$1:$C$7,MATCH(Table1[[#This Row],[Product]],Lookup_Misc!$B$1:$B$7,0),3)*Table1[[#This Row],[Tonnage]],NA())</f>
        <v>0.46</v>
      </c>
      <c r="J311">
        <f t="shared" si="14"/>
        <v>12</v>
      </c>
    </row>
    <row r="312" spans="1:10">
      <c r="A312" t="s">
        <v>185</v>
      </c>
      <c r="B312" t="s">
        <v>33</v>
      </c>
      <c r="C312" s="60">
        <v>41974</v>
      </c>
      <c r="D312" s="3">
        <f>Table1[[#This Row],[End Year]]-1</f>
        <v>2014</v>
      </c>
      <c r="E312" s="3">
        <f t="shared" si="12"/>
        <v>2015</v>
      </c>
      <c r="F312" s="1" t="str">
        <f t="shared" si="13"/>
        <v>2014/2015</v>
      </c>
      <c r="G312">
        <v>1123</v>
      </c>
      <c r="H312" t="s">
        <v>79</v>
      </c>
      <c r="I312">
        <f>IFERROR(INDEX(Lookup_Misc!$A$1:$C$7,MATCH(Table1[[#This Row],[Product]],Lookup_Misc!$B$1:$B$7,0),3)*Table1[[#This Row],[Tonnage]],NA())</f>
        <v>516.58000000000004</v>
      </c>
      <c r="J312">
        <f t="shared" si="14"/>
        <v>12</v>
      </c>
    </row>
    <row r="313" spans="1:10">
      <c r="A313" t="s">
        <v>185</v>
      </c>
      <c r="B313" t="s">
        <v>33</v>
      </c>
      <c r="C313" s="60">
        <v>41974</v>
      </c>
      <c r="D313" s="3">
        <f>Table1[[#This Row],[End Year]]-1</f>
        <v>2014</v>
      </c>
      <c r="E313" s="3">
        <f t="shared" si="12"/>
        <v>2015</v>
      </c>
      <c r="F313" s="1" t="str">
        <f t="shared" si="13"/>
        <v>2014/2015</v>
      </c>
      <c r="G313">
        <v>22</v>
      </c>
      <c r="H313" t="s">
        <v>93</v>
      </c>
      <c r="I313">
        <f>IFERROR(INDEX(Lookup_Misc!$A$1:$C$7,MATCH(Table1[[#This Row],[Product]],Lookup_Misc!$B$1:$B$7,0),3)*Table1[[#This Row],[Tonnage]],NA())</f>
        <v>10.120000000000001</v>
      </c>
      <c r="J313">
        <f t="shared" si="14"/>
        <v>12</v>
      </c>
    </row>
    <row r="314" spans="1:10">
      <c r="A314" t="s">
        <v>185</v>
      </c>
      <c r="B314" t="s">
        <v>33</v>
      </c>
      <c r="C314" s="60">
        <v>41974</v>
      </c>
      <c r="D314" s="3">
        <f>Table1[[#This Row],[End Year]]-1</f>
        <v>2014</v>
      </c>
      <c r="E314" s="3">
        <f t="shared" si="12"/>
        <v>2015</v>
      </c>
      <c r="F314" s="1" t="str">
        <f t="shared" si="13"/>
        <v>2014/2015</v>
      </c>
      <c r="G314">
        <v>389</v>
      </c>
      <c r="H314" t="s">
        <v>86</v>
      </c>
      <c r="I314">
        <f>IFERROR(INDEX(Lookup_Misc!$A$1:$C$7,MATCH(Table1[[#This Row],[Product]],Lookup_Misc!$B$1:$B$7,0),3)*Table1[[#This Row],[Tonnage]],NA())</f>
        <v>178.94</v>
      </c>
      <c r="J314">
        <f t="shared" si="14"/>
        <v>12</v>
      </c>
    </row>
    <row r="315" spans="1:10">
      <c r="A315" t="s">
        <v>185</v>
      </c>
      <c r="B315" t="s">
        <v>33</v>
      </c>
      <c r="C315" s="60">
        <v>42005</v>
      </c>
      <c r="D315" s="3">
        <f>Table1[[#This Row],[End Year]]-1</f>
        <v>2014</v>
      </c>
      <c r="E315" s="3">
        <f t="shared" si="12"/>
        <v>2015</v>
      </c>
      <c r="F315" s="1" t="str">
        <f t="shared" si="13"/>
        <v>2014/2015</v>
      </c>
      <c r="G315">
        <v>1003</v>
      </c>
      <c r="H315" t="s">
        <v>75</v>
      </c>
      <c r="I315">
        <f>IFERROR(INDEX(Lookup_Misc!$A$1:$C$7,MATCH(Table1[[#This Row],[Product]],Lookup_Misc!$B$1:$B$7,0),3)*Table1[[#This Row],[Tonnage]],NA())</f>
        <v>461.38</v>
      </c>
      <c r="J315">
        <f t="shared" si="14"/>
        <v>1</v>
      </c>
    </row>
    <row r="316" spans="1:10">
      <c r="A316" t="s">
        <v>185</v>
      </c>
      <c r="B316" t="s">
        <v>33</v>
      </c>
      <c r="C316" s="60">
        <v>42005</v>
      </c>
      <c r="D316" s="3">
        <f>Table1[[#This Row],[End Year]]-1</f>
        <v>2014</v>
      </c>
      <c r="E316" s="3">
        <f t="shared" si="12"/>
        <v>2015</v>
      </c>
      <c r="F316" s="1" t="str">
        <f t="shared" si="13"/>
        <v>2014/2015</v>
      </c>
      <c r="G316">
        <v>19</v>
      </c>
      <c r="H316" t="s">
        <v>119</v>
      </c>
      <c r="I316">
        <f>IFERROR(INDEX(Lookup_Misc!$A$1:$C$7,MATCH(Table1[[#This Row],[Product]],Lookup_Misc!$B$1:$B$7,0),3)*Table1[[#This Row],[Tonnage]],NA())</f>
        <v>8.74</v>
      </c>
      <c r="J316">
        <f t="shared" si="14"/>
        <v>1</v>
      </c>
    </row>
    <row r="317" spans="1:10">
      <c r="A317" t="s">
        <v>185</v>
      </c>
      <c r="B317" t="s">
        <v>33</v>
      </c>
      <c r="C317" s="60">
        <v>42005</v>
      </c>
      <c r="D317" s="3">
        <f>Table1[[#This Row],[End Year]]-1</f>
        <v>2014</v>
      </c>
      <c r="E317" s="3">
        <f t="shared" si="12"/>
        <v>2015</v>
      </c>
      <c r="F317" s="1" t="str">
        <f t="shared" si="13"/>
        <v>2014/2015</v>
      </c>
      <c r="G317">
        <v>30111</v>
      </c>
      <c r="H317" t="s">
        <v>95</v>
      </c>
      <c r="I317">
        <f>IFERROR(INDEX(Lookup_Misc!$A$1:$C$7,MATCH(Table1[[#This Row],[Product]],Lookup_Misc!$B$1:$B$7,0),3)*Table1[[#This Row],[Tonnage]],NA())</f>
        <v>13851.060000000001</v>
      </c>
      <c r="J317">
        <f t="shared" si="14"/>
        <v>1</v>
      </c>
    </row>
    <row r="318" spans="1:10">
      <c r="A318" t="s">
        <v>185</v>
      </c>
      <c r="B318" t="s">
        <v>33</v>
      </c>
      <c r="C318" s="60">
        <v>42005</v>
      </c>
      <c r="D318" s="3">
        <f>Table1[[#This Row],[End Year]]-1</f>
        <v>2014</v>
      </c>
      <c r="E318" s="3">
        <f t="shared" si="12"/>
        <v>2015</v>
      </c>
      <c r="F318" s="1" t="str">
        <f t="shared" si="13"/>
        <v>2014/2015</v>
      </c>
      <c r="G318">
        <v>1362</v>
      </c>
      <c r="H318" t="s">
        <v>79</v>
      </c>
      <c r="I318">
        <f>IFERROR(INDEX(Lookup_Misc!$A$1:$C$7,MATCH(Table1[[#This Row],[Product]],Lookup_Misc!$B$1:$B$7,0),3)*Table1[[#This Row],[Tonnage]],NA())</f>
        <v>626.52</v>
      </c>
      <c r="J318">
        <f t="shared" si="14"/>
        <v>1</v>
      </c>
    </row>
    <row r="319" spans="1:10">
      <c r="A319" t="s">
        <v>185</v>
      </c>
      <c r="B319" t="s">
        <v>33</v>
      </c>
      <c r="C319" s="60">
        <v>42005</v>
      </c>
      <c r="D319" s="3">
        <f>Table1[[#This Row],[End Year]]-1</f>
        <v>2014</v>
      </c>
      <c r="E319" s="3">
        <f t="shared" si="12"/>
        <v>2015</v>
      </c>
      <c r="F319" s="1" t="str">
        <f t="shared" si="13"/>
        <v>2014/2015</v>
      </c>
      <c r="G319">
        <v>5</v>
      </c>
      <c r="H319" t="s">
        <v>88</v>
      </c>
      <c r="I319">
        <f>IFERROR(INDEX(Lookup_Misc!$A$1:$C$7,MATCH(Table1[[#This Row],[Product]],Lookup_Misc!$B$1:$B$7,0),3)*Table1[[#This Row],[Tonnage]],NA())</f>
        <v>2.3000000000000003</v>
      </c>
      <c r="J319">
        <f t="shared" si="14"/>
        <v>1</v>
      </c>
    </row>
    <row r="320" spans="1:10">
      <c r="A320" t="s">
        <v>185</v>
      </c>
      <c r="B320" t="s">
        <v>33</v>
      </c>
      <c r="C320" s="60">
        <v>42005</v>
      </c>
      <c r="D320" s="3">
        <f>Table1[[#This Row],[End Year]]-1</f>
        <v>2014</v>
      </c>
      <c r="E320" s="3">
        <f t="shared" si="12"/>
        <v>2015</v>
      </c>
      <c r="F320" s="1" t="str">
        <f t="shared" si="13"/>
        <v>2014/2015</v>
      </c>
      <c r="G320">
        <v>1</v>
      </c>
      <c r="H320" t="s">
        <v>93</v>
      </c>
      <c r="I320">
        <f>IFERROR(INDEX(Lookup_Misc!$A$1:$C$7,MATCH(Table1[[#This Row],[Product]],Lookup_Misc!$B$1:$B$7,0),3)*Table1[[#This Row],[Tonnage]],NA())</f>
        <v>0.46</v>
      </c>
      <c r="J320">
        <f t="shared" si="14"/>
        <v>1</v>
      </c>
    </row>
    <row r="321" spans="1:10">
      <c r="A321" t="s">
        <v>185</v>
      </c>
      <c r="B321" t="s">
        <v>33</v>
      </c>
      <c r="C321" s="60">
        <v>42005</v>
      </c>
      <c r="D321" s="3">
        <f>Table1[[#This Row],[End Year]]-1</f>
        <v>2014</v>
      </c>
      <c r="E321" s="3">
        <f t="shared" si="12"/>
        <v>2015</v>
      </c>
      <c r="F321" s="1" t="str">
        <f t="shared" si="13"/>
        <v>2014/2015</v>
      </c>
      <c r="G321">
        <v>315</v>
      </c>
      <c r="H321" t="s">
        <v>86</v>
      </c>
      <c r="I321">
        <f>IFERROR(INDEX(Lookup_Misc!$A$1:$C$7,MATCH(Table1[[#This Row],[Product]],Lookup_Misc!$B$1:$B$7,0),3)*Table1[[#This Row],[Tonnage]],NA())</f>
        <v>144.9</v>
      </c>
      <c r="J321">
        <f t="shared" si="14"/>
        <v>1</v>
      </c>
    </row>
    <row r="322" spans="1:10">
      <c r="A322" t="s">
        <v>185</v>
      </c>
      <c r="B322" t="s">
        <v>33</v>
      </c>
      <c r="C322" s="60">
        <v>42036</v>
      </c>
      <c r="D322" s="3">
        <f>Table1[[#This Row],[End Year]]-1</f>
        <v>2014</v>
      </c>
      <c r="E322" s="3">
        <f t="shared" si="12"/>
        <v>2015</v>
      </c>
      <c r="F322" s="1" t="str">
        <f t="shared" si="13"/>
        <v>2014/2015</v>
      </c>
      <c r="G322">
        <v>495</v>
      </c>
      <c r="H322" t="s">
        <v>75</v>
      </c>
      <c r="I322">
        <f>IFERROR(INDEX(Lookup_Misc!$A$1:$C$7,MATCH(Table1[[#This Row],[Product]],Lookup_Misc!$B$1:$B$7,0),3)*Table1[[#This Row],[Tonnage]],NA())</f>
        <v>227.70000000000002</v>
      </c>
      <c r="J322">
        <f t="shared" si="14"/>
        <v>2</v>
      </c>
    </row>
    <row r="323" spans="1:10">
      <c r="A323" t="s">
        <v>185</v>
      </c>
      <c r="B323" t="s">
        <v>33</v>
      </c>
      <c r="C323" s="60">
        <v>42036</v>
      </c>
      <c r="D323" s="3">
        <f>Table1[[#This Row],[End Year]]-1</f>
        <v>2014</v>
      </c>
      <c r="E323" s="3">
        <f t="shared" si="12"/>
        <v>2015</v>
      </c>
      <c r="F323" s="1" t="str">
        <f t="shared" si="13"/>
        <v>2014/2015</v>
      </c>
      <c r="G323">
        <v>38</v>
      </c>
      <c r="H323" t="s">
        <v>119</v>
      </c>
      <c r="I323">
        <f>IFERROR(INDEX(Lookup_Misc!$A$1:$C$7,MATCH(Table1[[#This Row],[Product]],Lookup_Misc!$B$1:$B$7,0),3)*Table1[[#This Row],[Tonnage]],NA())</f>
        <v>17.48</v>
      </c>
      <c r="J323">
        <f t="shared" si="14"/>
        <v>2</v>
      </c>
    </row>
    <row r="324" spans="1:10">
      <c r="A324" t="s">
        <v>185</v>
      </c>
      <c r="B324" t="s">
        <v>33</v>
      </c>
      <c r="C324" s="60">
        <v>42036</v>
      </c>
      <c r="D324" s="3">
        <f>Table1[[#This Row],[End Year]]-1</f>
        <v>2014</v>
      </c>
      <c r="E324" s="3">
        <f t="shared" si="12"/>
        <v>2015</v>
      </c>
      <c r="F324" s="1" t="str">
        <f t="shared" si="13"/>
        <v>2014/2015</v>
      </c>
      <c r="G324">
        <v>54600</v>
      </c>
      <c r="H324" t="s">
        <v>151</v>
      </c>
      <c r="I324">
        <f>IFERROR(INDEX(Lookup_Misc!$A$1:$C$7,MATCH(Table1[[#This Row],[Product]],Lookup_Misc!$B$1:$B$7,0),3)*Table1[[#This Row],[Tonnage]],NA())</f>
        <v>25116</v>
      </c>
      <c r="J324">
        <f t="shared" si="14"/>
        <v>2</v>
      </c>
    </row>
    <row r="325" spans="1:10">
      <c r="A325" t="s">
        <v>185</v>
      </c>
      <c r="B325" t="s">
        <v>33</v>
      </c>
      <c r="C325" s="60">
        <v>42036</v>
      </c>
      <c r="D325" s="3">
        <f>Table1[[#This Row],[End Year]]-1</f>
        <v>2014</v>
      </c>
      <c r="E325" s="3">
        <f t="shared" si="12"/>
        <v>2015</v>
      </c>
      <c r="F325" s="1" t="str">
        <f t="shared" si="13"/>
        <v>2014/2015</v>
      </c>
      <c r="G325">
        <v>904</v>
      </c>
      <c r="H325" t="s">
        <v>79</v>
      </c>
      <c r="I325">
        <f>IFERROR(INDEX(Lookup_Misc!$A$1:$C$7,MATCH(Table1[[#This Row],[Product]],Lookup_Misc!$B$1:$B$7,0),3)*Table1[[#This Row],[Tonnage]],NA())</f>
        <v>415.84000000000003</v>
      </c>
      <c r="J325">
        <f t="shared" si="14"/>
        <v>2</v>
      </c>
    </row>
    <row r="326" spans="1:10">
      <c r="A326" t="s">
        <v>185</v>
      </c>
      <c r="B326" t="s">
        <v>33</v>
      </c>
      <c r="C326" s="60">
        <v>42036</v>
      </c>
      <c r="D326" s="3">
        <f>Table1[[#This Row],[End Year]]-1</f>
        <v>2014</v>
      </c>
      <c r="E326" s="3">
        <f t="shared" ref="E326:E389" si="15">IF(AND(MONTH(C326)&gt;=7,MONTH(C326)&lt;=12),YEAR(C326)+1,YEAR(C326))</f>
        <v>2015</v>
      </c>
      <c r="F326" s="1" t="str">
        <f t="shared" ref="F326:F389" si="16">D326&amp;"/"&amp;E326</f>
        <v>2014/2015</v>
      </c>
      <c r="G326">
        <v>107</v>
      </c>
      <c r="H326" t="s">
        <v>86</v>
      </c>
      <c r="I326">
        <f>IFERROR(INDEX(Lookup_Misc!$A$1:$C$7,MATCH(Table1[[#This Row],[Product]],Lookup_Misc!$B$1:$B$7,0),3)*Table1[[#This Row],[Tonnage]],NA())</f>
        <v>49.22</v>
      </c>
      <c r="J326">
        <f t="shared" ref="J326:J389" si="17">MONTH(C326)</f>
        <v>2</v>
      </c>
    </row>
    <row r="327" spans="1:10">
      <c r="A327" t="s">
        <v>185</v>
      </c>
      <c r="B327" t="s">
        <v>33</v>
      </c>
      <c r="C327" s="60">
        <v>42064</v>
      </c>
      <c r="D327" s="3">
        <f>Table1[[#This Row],[End Year]]-1</f>
        <v>2014</v>
      </c>
      <c r="E327" s="3">
        <f t="shared" si="15"/>
        <v>2015</v>
      </c>
      <c r="F327" s="1" t="str">
        <f t="shared" si="16"/>
        <v>2014/2015</v>
      </c>
      <c r="G327">
        <v>18</v>
      </c>
      <c r="H327" t="s">
        <v>75</v>
      </c>
      <c r="I327">
        <f>IFERROR(INDEX(Lookup_Misc!$A$1:$C$7,MATCH(Table1[[#This Row],[Product]],Lookup_Misc!$B$1:$B$7,0),3)*Table1[[#This Row],[Tonnage]],NA())</f>
        <v>8.2800000000000011</v>
      </c>
      <c r="J327">
        <f t="shared" si="17"/>
        <v>3</v>
      </c>
    </row>
    <row r="328" spans="1:10">
      <c r="A328" t="s">
        <v>185</v>
      </c>
      <c r="B328" t="s">
        <v>33</v>
      </c>
      <c r="C328" s="60">
        <v>42064</v>
      </c>
      <c r="D328" s="3">
        <f>Table1[[#This Row],[End Year]]-1</f>
        <v>2014</v>
      </c>
      <c r="E328" s="3">
        <f t="shared" si="15"/>
        <v>2015</v>
      </c>
      <c r="F328" s="1" t="str">
        <f t="shared" si="16"/>
        <v>2014/2015</v>
      </c>
      <c r="G328">
        <v>284</v>
      </c>
      <c r="H328" t="s">
        <v>119</v>
      </c>
      <c r="I328">
        <f>IFERROR(INDEX(Lookup_Misc!$A$1:$C$7,MATCH(Table1[[#This Row],[Product]],Lookup_Misc!$B$1:$B$7,0),3)*Table1[[#This Row],[Tonnage]],NA())</f>
        <v>130.64000000000001</v>
      </c>
      <c r="J328">
        <f t="shared" si="17"/>
        <v>3</v>
      </c>
    </row>
    <row r="329" spans="1:10">
      <c r="A329" t="s">
        <v>185</v>
      </c>
      <c r="B329" t="s">
        <v>33</v>
      </c>
      <c r="C329" s="60">
        <v>42064</v>
      </c>
      <c r="D329" s="3">
        <f>Table1[[#This Row],[End Year]]-1</f>
        <v>2014</v>
      </c>
      <c r="E329" s="3">
        <f t="shared" si="15"/>
        <v>2015</v>
      </c>
      <c r="F329" s="1" t="str">
        <f t="shared" si="16"/>
        <v>2014/2015</v>
      </c>
      <c r="G329">
        <v>13167</v>
      </c>
      <c r="H329" t="s">
        <v>95</v>
      </c>
      <c r="I329">
        <f>IFERROR(INDEX(Lookup_Misc!$A$1:$C$7,MATCH(Table1[[#This Row],[Product]],Lookup_Misc!$B$1:$B$7,0),3)*Table1[[#This Row],[Tonnage]],NA())</f>
        <v>6056.8200000000006</v>
      </c>
      <c r="J329">
        <f t="shared" si="17"/>
        <v>3</v>
      </c>
    </row>
    <row r="330" spans="1:10">
      <c r="A330" t="s">
        <v>185</v>
      </c>
      <c r="B330" t="s">
        <v>33</v>
      </c>
      <c r="C330" s="60">
        <v>42064</v>
      </c>
      <c r="D330" s="3">
        <f>Table1[[#This Row],[End Year]]-1</f>
        <v>2014</v>
      </c>
      <c r="E330" s="3">
        <f t="shared" si="15"/>
        <v>2015</v>
      </c>
      <c r="F330" s="1" t="str">
        <f t="shared" si="16"/>
        <v>2014/2015</v>
      </c>
      <c r="G330">
        <v>50286</v>
      </c>
      <c r="H330" t="s">
        <v>151</v>
      </c>
      <c r="I330">
        <f>IFERROR(INDEX(Lookup_Misc!$A$1:$C$7,MATCH(Table1[[#This Row],[Product]],Lookup_Misc!$B$1:$B$7,0),3)*Table1[[#This Row],[Tonnage]],NA())</f>
        <v>23131.56</v>
      </c>
      <c r="J330">
        <f t="shared" si="17"/>
        <v>3</v>
      </c>
    </row>
    <row r="331" spans="1:10">
      <c r="A331" t="s">
        <v>185</v>
      </c>
      <c r="B331" t="s">
        <v>33</v>
      </c>
      <c r="C331" s="60">
        <v>42064</v>
      </c>
      <c r="D331" s="3">
        <f>Table1[[#This Row],[End Year]]-1</f>
        <v>2014</v>
      </c>
      <c r="E331" s="3">
        <f t="shared" si="15"/>
        <v>2015</v>
      </c>
      <c r="F331" s="1" t="str">
        <f t="shared" si="16"/>
        <v>2014/2015</v>
      </c>
      <c r="G331">
        <v>464</v>
      </c>
      <c r="H331" t="s">
        <v>79</v>
      </c>
      <c r="I331">
        <f>IFERROR(INDEX(Lookup_Misc!$A$1:$C$7,MATCH(Table1[[#This Row],[Product]],Lookup_Misc!$B$1:$B$7,0),3)*Table1[[#This Row],[Tonnage]],NA())</f>
        <v>213.44</v>
      </c>
      <c r="J331">
        <f t="shared" si="17"/>
        <v>3</v>
      </c>
    </row>
    <row r="332" spans="1:10">
      <c r="A332" t="s">
        <v>185</v>
      </c>
      <c r="B332" t="s">
        <v>33</v>
      </c>
      <c r="C332" s="60">
        <v>42064</v>
      </c>
      <c r="D332" s="3">
        <f>Table1[[#This Row],[End Year]]-1</f>
        <v>2014</v>
      </c>
      <c r="E332" s="3">
        <f t="shared" si="15"/>
        <v>2015</v>
      </c>
      <c r="F332" s="1" t="str">
        <f t="shared" si="16"/>
        <v>2014/2015</v>
      </c>
      <c r="G332">
        <v>8</v>
      </c>
      <c r="H332" t="s">
        <v>88</v>
      </c>
      <c r="I332">
        <f>IFERROR(INDEX(Lookup_Misc!$A$1:$C$7,MATCH(Table1[[#This Row],[Product]],Lookup_Misc!$B$1:$B$7,0),3)*Table1[[#This Row],[Tonnage]],NA())</f>
        <v>3.68</v>
      </c>
      <c r="J332">
        <f t="shared" si="17"/>
        <v>3</v>
      </c>
    </row>
    <row r="333" spans="1:10">
      <c r="A333" t="s">
        <v>185</v>
      </c>
      <c r="B333" t="s">
        <v>33</v>
      </c>
      <c r="C333" s="60">
        <v>42064</v>
      </c>
      <c r="D333" s="3">
        <f>Table1[[#This Row],[End Year]]-1</f>
        <v>2014</v>
      </c>
      <c r="E333" s="3">
        <f t="shared" si="15"/>
        <v>2015</v>
      </c>
      <c r="F333" s="1" t="str">
        <f t="shared" si="16"/>
        <v>2014/2015</v>
      </c>
      <c r="G333">
        <v>35024</v>
      </c>
      <c r="H333" t="s">
        <v>86</v>
      </c>
      <c r="I333">
        <f>IFERROR(INDEX(Lookup_Misc!$A$1:$C$7,MATCH(Table1[[#This Row],[Product]],Lookup_Misc!$B$1:$B$7,0),3)*Table1[[#This Row],[Tonnage]],NA())</f>
        <v>16111.04</v>
      </c>
      <c r="J333">
        <f t="shared" si="17"/>
        <v>3</v>
      </c>
    </row>
    <row r="334" spans="1:10">
      <c r="A334" t="s">
        <v>185</v>
      </c>
      <c r="B334" t="s">
        <v>33</v>
      </c>
      <c r="C334" s="60">
        <v>42095</v>
      </c>
      <c r="D334" s="3">
        <f>Table1[[#This Row],[End Year]]-1</f>
        <v>2014</v>
      </c>
      <c r="E334" s="3">
        <f t="shared" si="15"/>
        <v>2015</v>
      </c>
      <c r="F334" s="1" t="str">
        <f t="shared" si="16"/>
        <v>2014/2015</v>
      </c>
      <c r="G334">
        <v>153</v>
      </c>
      <c r="H334" t="s">
        <v>75</v>
      </c>
      <c r="I334">
        <f>IFERROR(INDEX(Lookup_Misc!$A$1:$C$7,MATCH(Table1[[#This Row],[Product]],Lookup_Misc!$B$1:$B$7,0),3)*Table1[[#This Row],[Tonnage]],NA())</f>
        <v>70.38000000000001</v>
      </c>
      <c r="J334">
        <f t="shared" si="17"/>
        <v>4</v>
      </c>
    </row>
    <row r="335" spans="1:10">
      <c r="A335" t="s">
        <v>185</v>
      </c>
      <c r="B335" t="s">
        <v>33</v>
      </c>
      <c r="C335" s="60">
        <v>42095</v>
      </c>
      <c r="D335" s="3">
        <f>Table1[[#This Row],[End Year]]-1</f>
        <v>2014</v>
      </c>
      <c r="E335" s="3">
        <f t="shared" si="15"/>
        <v>2015</v>
      </c>
      <c r="F335" s="1" t="str">
        <f t="shared" si="16"/>
        <v>2014/2015</v>
      </c>
      <c r="G335">
        <v>50902</v>
      </c>
      <c r="H335" t="s">
        <v>95</v>
      </c>
      <c r="I335">
        <f>IFERROR(INDEX(Lookup_Misc!$A$1:$C$7,MATCH(Table1[[#This Row],[Product]],Lookup_Misc!$B$1:$B$7,0),3)*Table1[[#This Row],[Tonnage]],NA())</f>
        <v>23414.920000000002</v>
      </c>
      <c r="J335">
        <f t="shared" si="17"/>
        <v>4</v>
      </c>
    </row>
    <row r="336" spans="1:10">
      <c r="A336" t="s">
        <v>185</v>
      </c>
      <c r="B336" t="s">
        <v>33</v>
      </c>
      <c r="C336" s="60">
        <v>42095</v>
      </c>
      <c r="D336" s="3">
        <f>Table1[[#This Row],[End Year]]-1</f>
        <v>2014</v>
      </c>
      <c r="E336" s="3">
        <f t="shared" si="15"/>
        <v>2015</v>
      </c>
      <c r="F336" s="1" t="str">
        <f t="shared" si="16"/>
        <v>2014/2015</v>
      </c>
      <c r="G336">
        <v>87542</v>
      </c>
      <c r="H336" t="s">
        <v>151</v>
      </c>
      <c r="I336">
        <f>IFERROR(INDEX(Lookup_Misc!$A$1:$C$7,MATCH(Table1[[#This Row],[Product]],Lookup_Misc!$B$1:$B$7,0),3)*Table1[[#This Row],[Tonnage]],NA())</f>
        <v>40269.32</v>
      </c>
      <c r="J336">
        <f t="shared" si="17"/>
        <v>4</v>
      </c>
    </row>
    <row r="337" spans="1:10">
      <c r="A337" t="s">
        <v>185</v>
      </c>
      <c r="B337" t="s">
        <v>33</v>
      </c>
      <c r="C337" s="60">
        <v>42095</v>
      </c>
      <c r="D337" s="3">
        <f>Table1[[#This Row],[End Year]]-1</f>
        <v>2014</v>
      </c>
      <c r="E337" s="3">
        <f t="shared" si="15"/>
        <v>2015</v>
      </c>
      <c r="F337" s="1" t="str">
        <f t="shared" si="16"/>
        <v>2014/2015</v>
      </c>
      <c r="G337">
        <v>1308</v>
      </c>
      <c r="H337" t="s">
        <v>79</v>
      </c>
      <c r="I337">
        <f>IFERROR(INDEX(Lookup_Misc!$A$1:$C$7,MATCH(Table1[[#This Row],[Product]],Lookup_Misc!$B$1:$B$7,0),3)*Table1[[#This Row],[Tonnage]],NA())</f>
        <v>601.68000000000006</v>
      </c>
      <c r="J337">
        <f t="shared" si="17"/>
        <v>4</v>
      </c>
    </row>
    <row r="338" spans="1:10">
      <c r="A338" t="s">
        <v>185</v>
      </c>
      <c r="B338" t="s">
        <v>33</v>
      </c>
      <c r="C338" s="60">
        <v>42095</v>
      </c>
      <c r="D338" s="3">
        <f>Table1[[#This Row],[End Year]]-1</f>
        <v>2014</v>
      </c>
      <c r="E338" s="3">
        <f t="shared" si="15"/>
        <v>2015</v>
      </c>
      <c r="F338" s="1" t="str">
        <f t="shared" si="16"/>
        <v>2014/2015</v>
      </c>
      <c r="G338">
        <v>447</v>
      </c>
      <c r="H338" t="s">
        <v>86</v>
      </c>
      <c r="I338">
        <f>IFERROR(INDEX(Lookup_Misc!$A$1:$C$7,MATCH(Table1[[#This Row],[Product]],Lookup_Misc!$B$1:$B$7,0),3)*Table1[[#This Row],[Tonnage]],NA())</f>
        <v>205.62</v>
      </c>
      <c r="J338">
        <f t="shared" si="17"/>
        <v>4</v>
      </c>
    </row>
    <row r="339" spans="1:10">
      <c r="A339" t="s">
        <v>185</v>
      </c>
      <c r="B339" t="s">
        <v>33</v>
      </c>
      <c r="C339" s="60">
        <v>42095</v>
      </c>
      <c r="D339" s="3">
        <f>Table1[[#This Row],[End Year]]-1</f>
        <v>2014</v>
      </c>
      <c r="E339" s="3">
        <f t="shared" si="15"/>
        <v>2015</v>
      </c>
      <c r="F339" s="1" t="str">
        <f t="shared" si="16"/>
        <v>2014/2015</v>
      </c>
      <c r="G339">
        <v>21</v>
      </c>
      <c r="H339" t="s">
        <v>106</v>
      </c>
      <c r="I339">
        <f>IFERROR(INDEX(Lookup_Misc!$A$1:$C$7,MATCH(Table1[[#This Row],[Product]],Lookup_Misc!$B$1:$B$7,0),3)*Table1[[#This Row],[Tonnage]],NA())</f>
        <v>9.66</v>
      </c>
      <c r="J339">
        <f t="shared" si="17"/>
        <v>4</v>
      </c>
    </row>
    <row r="340" spans="1:10">
      <c r="A340" t="s">
        <v>185</v>
      </c>
      <c r="B340" t="s">
        <v>33</v>
      </c>
      <c r="C340" s="60">
        <v>42125</v>
      </c>
      <c r="D340" s="3">
        <f>Table1[[#This Row],[End Year]]-1</f>
        <v>2014</v>
      </c>
      <c r="E340" s="3">
        <f t="shared" si="15"/>
        <v>2015</v>
      </c>
      <c r="F340" s="1" t="str">
        <f t="shared" si="16"/>
        <v>2014/2015</v>
      </c>
      <c r="G340">
        <v>18</v>
      </c>
      <c r="H340" t="s">
        <v>75</v>
      </c>
      <c r="I340">
        <f>IFERROR(INDEX(Lookup_Misc!$A$1:$C$7,MATCH(Table1[[#This Row],[Product]],Lookup_Misc!$B$1:$B$7,0),3)*Table1[[#This Row],[Tonnage]],NA())</f>
        <v>8.2800000000000011</v>
      </c>
      <c r="J340">
        <f t="shared" si="17"/>
        <v>5</v>
      </c>
    </row>
    <row r="341" spans="1:10">
      <c r="A341" t="s">
        <v>185</v>
      </c>
      <c r="B341" t="s">
        <v>33</v>
      </c>
      <c r="C341" s="60">
        <v>42125</v>
      </c>
      <c r="D341" s="3">
        <f>Table1[[#This Row],[End Year]]-1</f>
        <v>2014</v>
      </c>
      <c r="E341" s="3">
        <f t="shared" si="15"/>
        <v>2015</v>
      </c>
      <c r="F341" s="1" t="str">
        <f t="shared" si="16"/>
        <v>2014/2015</v>
      </c>
      <c r="G341">
        <v>220</v>
      </c>
      <c r="H341" t="s">
        <v>119</v>
      </c>
      <c r="I341">
        <f>IFERROR(INDEX(Lookup_Misc!$A$1:$C$7,MATCH(Table1[[#This Row],[Product]],Lookup_Misc!$B$1:$B$7,0),3)*Table1[[#This Row],[Tonnage]],NA())</f>
        <v>101.2</v>
      </c>
      <c r="J341">
        <f t="shared" si="17"/>
        <v>5</v>
      </c>
    </row>
    <row r="342" spans="1:10">
      <c r="A342" t="s">
        <v>185</v>
      </c>
      <c r="B342" t="s">
        <v>33</v>
      </c>
      <c r="C342" s="60">
        <v>42125</v>
      </c>
      <c r="D342" s="3">
        <f>Table1[[#This Row],[End Year]]-1</f>
        <v>2014</v>
      </c>
      <c r="E342" s="3">
        <f t="shared" si="15"/>
        <v>2015</v>
      </c>
      <c r="F342" s="1" t="str">
        <f t="shared" si="16"/>
        <v>2014/2015</v>
      </c>
      <c r="G342">
        <v>897</v>
      </c>
      <c r="H342" t="s">
        <v>79</v>
      </c>
      <c r="I342">
        <f>IFERROR(INDEX(Lookup_Misc!$A$1:$C$7,MATCH(Table1[[#This Row],[Product]],Lookup_Misc!$B$1:$B$7,0),3)*Table1[[#This Row],[Tonnage]],NA())</f>
        <v>412.62</v>
      </c>
      <c r="J342">
        <f t="shared" si="17"/>
        <v>5</v>
      </c>
    </row>
    <row r="343" spans="1:10">
      <c r="A343" t="s">
        <v>185</v>
      </c>
      <c r="B343" t="s">
        <v>33</v>
      </c>
      <c r="C343" s="60">
        <v>42125</v>
      </c>
      <c r="D343" s="3">
        <f>Table1[[#This Row],[End Year]]-1</f>
        <v>2014</v>
      </c>
      <c r="E343" s="3">
        <f t="shared" si="15"/>
        <v>2015</v>
      </c>
      <c r="F343" s="1" t="str">
        <f t="shared" si="16"/>
        <v>2014/2015</v>
      </c>
      <c r="G343">
        <v>106</v>
      </c>
      <c r="H343" t="s">
        <v>86</v>
      </c>
      <c r="I343">
        <f>IFERROR(INDEX(Lookup_Misc!$A$1:$C$7,MATCH(Table1[[#This Row],[Product]],Lookup_Misc!$B$1:$B$7,0),3)*Table1[[#This Row],[Tonnage]],NA())</f>
        <v>48.760000000000005</v>
      </c>
      <c r="J343">
        <f t="shared" si="17"/>
        <v>5</v>
      </c>
    </row>
    <row r="344" spans="1:10">
      <c r="A344" t="s">
        <v>185</v>
      </c>
      <c r="B344" t="s">
        <v>33</v>
      </c>
      <c r="C344" s="60">
        <v>42156</v>
      </c>
      <c r="D344" s="3">
        <f>Table1[[#This Row],[End Year]]-1</f>
        <v>2014</v>
      </c>
      <c r="E344" s="3">
        <f t="shared" si="15"/>
        <v>2015</v>
      </c>
      <c r="F344" s="1" t="str">
        <f t="shared" si="16"/>
        <v>2014/2015</v>
      </c>
      <c r="G344">
        <v>562</v>
      </c>
      <c r="H344" t="s">
        <v>75</v>
      </c>
      <c r="I344">
        <f>IFERROR(INDEX(Lookup_Misc!$A$1:$C$7,MATCH(Table1[[#This Row],[Product]],Lookup_Misc!$B$1:$B$7,0),3)*Table1[[#This Row],[Tonnage]],NA())</f>
        <v>258.52000000000004</v>
      </c>
      <c r="J344">
        <f t="shared" si="17"/>
        <v>6</v>
      </c>
    </row>
    <row r="345" spans="1:10">
      <c r="A345" t="s">
        <v>185</v>
      </c>
      <c r="B345" t="s">
        <v>33</v>
      </c>
      <c r="C345" s="60">
        <v>42156</v>
      </c>
      <c r="D345" s="3">
        <f>Table1[[#This Row],[End Year]]-1</f>
        <v>2014</v>
      </c>
      <c r="E345" s="3">
        <f t="shared" si="15"/>
        <v>2015</v>
      </c>
      <c r="F345" s="1" t="str">
        <f t="shared" si="16"/>
        <v>2014/2015</v>
      </c>
      <c r="G345">
        <v>951</v>
      </c>
      <c r="H345" t="s">
        <v>119</v>
      </c>
      <c r="I345">
        <f>IFERROR(INDEX(Lookup_Misc!$A$1:$C$7,MATCH(Table1[[#This Row],[Product]],Lookup_Misc!$B$1:$B$7,0),3)*Table1[[#This Row],[Tonnage]],NA())</f>
        <v>437.46000000000004</v>
      </c>
      <c r="J345">
        <f t="shared" si="17"/>
        <v>6</v>
      </c>
    </row>
    <row r="346" spans="1:10">
      <c r="A346" t="s">
        <v>185</v>
      </c>
      <c r="B346" t="s">
        <v>33</v>
      </c>
      <c r="C346" s="60">
        <v>42156</v>
      </c>
      <c r="D346" s="3">
        <f>Table1[[#This Row],[End Year]]-1</f>
        <v>2014</v>
      </c>
      <c r="E346" s="3">
        <f t="shared" si="15"/>
        <v>2015</v>
      </c>
      <c r="F346" s="1" t="str">
        <f t="shared" si="16"/>
        <v>2014/2015</v>
      </c>
      <c r="G346">
        <v>621</v>
      </c>
      <c r="H346" t="s">
        <v>79</v>
      </c>
      <c r="I346">
        <f>IFERROR(INDEX(Lookup_Misc!$A$1:$C$7,MATCH(Table1[[#This Row],[Product]],Lookup_Misc!$B$1:$B$7,0),3)*Table1[[#This Row],[Tonnage]],NA())</f>
        <v>285.66000000000003</v>
      </c>
      <c r="J346">
        <f t="shared" si="17"/>
        <v>6</v>
      </c>
    </row>
    <row r="347" spans="1:10">
      <c r="A347" t="s">
        <v>185</v>
      </c>
      <c r="B347" t="s">
        <v>33</v>
      </c>
      <c r="C347" s="60">
        <v>42156</v>
      </c>
      <c r="D347" s="3">
        <f>Table1[[#This Row],[End Year]]-1</f>
        <v>2014</v>
      </c>
      <c r="E347" s="3">
        <f t="shared" si="15"/>
        <v>2015</v>
      </c>
      <c r="F347" s="1" t="str">
        <f t="shared" si="16"/>
        <v>2014/2015</v>
      </c>
      <c r="G347">
        <v>206</v>
      </c>
      <c r="H347" t="s">
        <v>86</v>
      </c>
      <c r="I347">
        <f>IFERROR(INDEX(Lookup_Misc!$A$1:$C$7,MATCH(Table1[[#This Row],[Product]],Lookup_Misc!$B$1:$B$7,0),3)*Table1[[#This Row],[Tonnage]],NA())</f>
        <v>94.76</v>
      </c>
      <c r="J347">
        <f t="shared" si="17"/>
        <v>6</v>
      </c>
    </row>
    <row r="348" spans="1:10">
      <c r="A348" t="s">
        <v>185</v>
      </c>
      <c r="B348" t="s">
        <v>33</v>
      </c>
      <c r="C348" s="60">
        <v>42186</v>
      </c>
      <c r="D348" s="3">
        <f>Table1[[#This Row],[End Year]]-1</f>
        <v>2015</v>
      </c>
      <c r="E348" s="3">
        <f t="shared" si="15"/>
        <v>2016</v>
      </c>
      <c r="F348" s="1" t="str">
        <f t="shared" si="16"/>
        <v>2015/2016</v>
      </c>
      <c r="G348">
        <v>20</v>
      </c>
      <c r="H348" t="s">
        <v>73</v>
      </c>
      <c r="I348">
        <f>IFERROR(INDEX(Lookup_Misc!$A$1:$C$7,MATCH(Table1[[#This Row],[Product]],Lookup_Misc!$B$1:$B$7,0),3)*Table1[[#This Row],[Tonnage]],NA())</f>
        <v>9.2000000000000011</v>
      </c>
      <c r="J348">
        <f t="shared" si="17"/>
        <v>7</v>
      </c>
    </row>
    <row r="349" spans="1:10">
      <c r="A349" t="s">
        <v>185</v>
      </c>
      <c r="B349" t="s">
        <v>33</v>
      </c>
      <c r="C349" s="60">
        <v>42186</v>
      </c>
      <c r="D349" s="3">
        <f>Table1[[#This Row],[End Year]]-1</f>
        <v>2015</v>
      </c>
      <c r="E349" s="3">
        <f t="shared" si="15"/>
        <v>2016</v>
      </c>
      <c r="F349" s="1" t="str">
        <f t="shared" si="16"/>
        <v>2015/2016</v>
      </c>
      <c r="G349">
        <v>780</v>
      </c>
      <c r="H349" t="s">
        <v>75</v>
      </c>
      <c r="I349">
        <f>IFERROR(INDEX(Lookup_Misc!$A$1:$C$7,MATCH(Table1[[#This Row],[Product]],Lookup_Misc!$B$1:$B$7,0),3)*Table1[[#This Row],[Tonnage]],NA())</f>
        <v>358.8</v>
      </c>
      <c r="J349">
        <f t="shared" si="17"/>
        <v>7</v>
      </c>
    </row>
    <row r="350" spans="1:10">
      <c r="A350" t="s">
        <v>185</v>
      </c>
      <c r="B350" t="s">
        <v>33</v>
      </c>
      <c r="C350" s="60">
        <v>42186</v>
      </c>
      <c r="D350" s="3">
        <f>Table1[[#This Row],[End Year]]-1</f>
        <v>2015</v>
      </c>
      <c r="E350" s="3">
        <f t="shared" si="15"/>
        <v>2016</v>
      </c>
      <c r="F350" s="1" t="str">
        <f t="shared" si="16"/>
        <v>2015/2016</v>
      </c>
      <c r="G350">
        <v>696</v>
      </c>
      <c r="H350" t="s">
        <v>119</v>
      </c>
      <c r="I350">
        <f>IFERROR(INDEX(Lookup_Misc!$A$1:$C$7,MATCH(Table1[[#This Row],[Product]],Lookup_Misc!$B$1:$B$7,0),3)*Table1[[#This Row],[Tonnage]],NA())</f>
        <v>320.16000000000003</v>
      </c>
      <c r="J350">
        <f t="shared" si="17"/>
        <v>7</v>
      </c>
    </row>
    <row r="351" spans="1:10">
      <c r="A351" t="s">
        <v>185</v>
      </c>
      <c r="B351" t="s">
        <v>33</v>
      </c>
      <c r="C351" s="60">
        <v>42186</v>
      </c>
      <c r="D351" s="3">
        <f>Table1[[#This Row],[End Year]]-1</f>
        <v>2015</v>
      </c>
      <c r="E351" s="3">
        <f t="shared" si="15"/>
        <v>2016</v>
      </c>
      <c r="F351" s="1" t="str">
        <f t="shared" si="16"/>
        <v>2015/2016</v>
      </c>
      <c r="G351">
        <v>910</v>
      </c>
      <c r="H351" t="s">
        <v>79</v>
      </c>
      <c r="I351">
        <f>IFERROR(INDEX(Lookup_Misc!$A$1:$C$7,MATCH(Table1[[#This Row],[Product]],Lookup_Misc!$B$1:$B$7,0),3)*Table1[[#This Row],[Tonnage]],NA())</f>
        <v>418.6</v>
      </c>
      <c r="J351">
        <f t="shared" si="17"/>
        <v>7</v>
      </c>
    </row>
    <row r="352" spans="1:10">
      <c r="A352" t="s">
        <v>185</v>
      </c>
      <c r="B352" t="s">
        <v>33</v>
      </c>
      <c r="C352" s="60">
        <v>42186</v>
      </c>
      <c r="D352" s="3">
        <f>Table1[[#This Row],[End Year]]-1</f>
        <v>2015</v>
      </c>
      <c r="E352" s="3">
        <f t="shared" si="15"/>
        <v>2016</v>
      </c>
      <c r="F352" s="1" t="str">
        <f t="shared" si="16"/>
        <v>2015/2016</v>
      </c>
      <c r="G352">
        <v>86</v>
      </c>
      <c r="H352" t="s">
        <v>86</v>
      </c>
      <c r="I352">
        <f>IFERROR(INDEX(Lookup_Misc!$A$1:$C$7,MATCH(Table1[[#This Row],[Product]],Lookup_Misc!$B$1:$B$7,0),3)*Table1[[#This Row],[Tonnage]],NA())</f>
        <v>39.56</v>
      </c>
      <c r="J352">
        <f t="shared" si="17"/>
        <v>7</v>
      </c>
    </row>
    <row r="353" spans="1:10">
      <c r="A353" t="s">
        <v>185</v>
      </c>
      <c r="B353" t="s">
        <v>33</v>
      </c>
      <c r="C353" s="60">
        <v>42217</v>
      </c>
      <c r="D353" s="3">
        <f>Table1[[#This Row],[End Year]]-1</f>
        <v>2015</v>
      </c>
      <c r="E353" s="3">
        <f t="shared" si="15"/>
        <v>2016</v>
      </c>
      <c r="F353" s="1" t="str">
        <f t="shared" si="16"/>
        <v>2015/2016</v>
      </c>
      <c r="G353">
        <v>763</v>
      </c>
      <c r="H353" t="s">
        <v>75</v>
      </c>
      <c r="I353">
        <f>IFERROR(INDEX(Lookup_Misc!$A$1:$C$7,MATCH(Table1[[#This Row],[Product]],Lookup_Misc!$B$1:$B$7,0),3)*Table1[[#This Row],[Tonnage]],NA())</f>
        <v>350.98</v>
      </c>
      <c r="J353">
        <f t="shared" si="17"/>
        <v>8</v>
      </c>
    </row>
    <row r="354" spans="1:10">
      <c r="A354" t="s">
        <v>185</v>
      </c>
      <c r="B354" t="s">
        <v>33</v>
      </c>
      <c r="C354" s="60">
        <v>42217</v>
      </c>
      <c r="D354" s="3">
        <f>Table1[[#This Row],[End Year]]-1</f>
        <v>2015</v>
      </c>
      <c r="E354" s="3">
        <f t="shared" si="15"/>
        <v>2016</v>
      </c>
      <c r="F354" s="1" t="str">
        <f t="shared" si="16"/>
        <v>2015/2016</v>
      </c>
      <c r="G354">
        <v>941</v>
      </c>
      <c r="H354" t="s">
        <v>119</v>
      </c>
      <c r="I354">
        <f>IFERROR(INDEX(Lookup_Misc!$A$1:$C$7,MATCH(Table1[[#This Row],[Product]],Lookup_Misc!$B$1:$B$7,0),3)*Table1[[#This Row],[Tonnage]],NA())</f>
        <v>432.86</v>
      </c>
      <c r="J354">
        <f t="shared" si="17"/>
        <v>8</v>
      </c>
    </row>
    <row r="355" spans="1:10">
      <c r="A355" t="s">
        <v>185</v>
      </c>
      <c r="B355" t="s">
        <v>33</v>
      </c>
      <c r="C355" s="60">
        <v>42217</v>
      </c>
      <c r="D355" s="3">
        <f>Table1[[#This Row],[End Year]]-1</f>
        <v>2015</v>
      </c>
      <c r="E355" s="3">
        <f t="shared" si="15"/>
        <v>2016</v>
      </c>
      <c r="F355" s="1" t="str">
        <f t="shared" si="16"/>
        <v>2015/2016</v>
      </c>
      <c r="G355">
        <v>2490</v>
      </c>
      <c r="H355" t="s">
        <v>103</v>
      </c>
      <c r="I355">
        <f>IFERROR(INDEX(Lookup_Misc!$A$1:$C$7,MATCH(Table1[[#This Row],[Product]],Lookup_Misc!$B$1:$B$7,0),3)*Table1[[#This Row],[Tonnage]],NA())</f>
        <v>1145.4000000000001</v>
      </c>
      <c r="J355">
        <f t="shared" si="17"/>
        <v>8</v>
      </c>
    </row>
    <row r="356" spans="1:10">
      <c r="A356" t="s">
        <v>185</v>
      </c>
      <c r="B356" t="s">
        <v>33</v>
      </c>
      <c r="C356" s="60">
        <v>42217</v>
      </c>
      <c r="D356" s="3">
        <f>Table1[[#This Row],[End Year]]-1</f>
        <v>2015</v>
      </c>
      <c r="E356" s="3">
        <f t="shared" si="15"/>
        <v>2016</v>
      </c>
      <c r="F356" s="1" t="str">
        <f t="shared" si="16"/>
        <v>2015/2016</v>
      </c>
      <c r="G356">
        <v>220</v>
      </c>
      <c r="H356" t="s">
        <v>60</v>
      </c>
      <c r="I356">
        <f>IFERROR(INDEX(Lookup_Misc!$A$1:$C$7,MATCH(Table1[[#This Row],[Product]],Lookup_Misc!$B$1:$B$7,0),3)*Table1[[#This Row],[Tonnage]],NA())</f>
        <v>101.2</v>
      </c>
      <c r="J356">
        <f t="shared" si="17"/>
        <v>8</v>
      </c>
    </row>
    <row r="357" spans="1:10">
      <c r="A357" t="s">
        <v>185</v>
      </c>
      <c r="B357" t="s">
        <v>33</v>
      </c>
      <c r="C357" s="60">
        <v>42217</v>
      </c>
      <c r="D357" s="3">
        <f>Table1[[#This Row],[End Year]]-1</f>
        <v>2015</v>
      </c>
      <c r="E357" s="3">
        <f t="shared" si="15"/>
        <v>2016</v>
      </c>
      <c r="F357" s="1" t="str">
        <f t="shared" si="16"/>
        <v>2015/2016</v>
      </c>
      <c r="G357">
        <v>261</v>
      </c>
      <c r="H357" t="s">
        <v>79</v>
      </c>
      <c r="I357">
        <f>IFERROR(INDEX(Lookup_Misc!$A$1:$C$7,MATCH(Table1[[#This Row],[Product]],Lookup_Misc!$B$1:$B$7,0),3)*Table1[[#This Row],[Tonnage]],NA())</f>
        <v>120.06</v>
      </c>
      <c r="J357">
        <f t="shared" si="17"/>
        <v>8</v>
      </c>
    </row>
    <row r="358" spans="1:10">
      <c r="A358" t="s">
        <v>185</v>
      </c>
      <c r="B358" t="s">
        <v>33</v>
      </c>
      <c r="C358" s="60">
        <v>42217</v>
      </c>
      <c r="D358" s="3">
        <f>Table1[[#This Row],[End Year]]-1</f>
        <v>2015</v>
      </c>
      <c r="E358" s="3">
        <f t="shared" si="15"/>
        <v>2016</v>
      </c>
      <c r="F358" s="1" t="str">
        <f t="shared" si="16"/>
        <v>2015/2016</v>
      </c>
      <c r="G358">
        <v>22623</v>
      </c>
      <c r="H358" t="s">
        <v>86</v>
      </c>
      <c r="I358">
        <f>IFERROR(INDEX(Lookup_Misc!$A$1:$C$7,MATCH(Table1[[#This Row],[Product]],Lookup_Misc!$B$1:$B$7,0),3)*Table1[[#This Row],[Tonnage]],NA())</f>
        <v>10406.58</v>
      </c>
      <c r="J358">
        <f t="shared" si="17"/>
        <v>8</v>
      </c>
    </row>
    <row r="359" spans="1:10">
      <c r="A359" t="s">
        <v>185</v>
      </c>
      <c r="B359" t="s">
        <v>33</v>
      </c>
      <c r="C359" s="60">
        <v>42248</v>
      </c>
      <c r="D359" s="3">
        <f>Table1[[#This Row],[End Year]]-1</f>
        <v>2015</v>
      </c>
      <c r="E359" s="3">
        <f t="shared" si="15"/>
        <v>2016</v>
      </c>
      <c r="F359" s="1" t="str">
        <f t="shared" si="16"/>
        <v>2015/2016</v>
      </c>
      <c r="G359">
        <v>512</v>
      </c>
      <c r="H359" t="s">
        <v>75</v>
      </c>
      <c r="I359">
        <f>IFERROR(INDEX(Lookup_Misc!$A$1:$C$7,MATCH(Table1[[#This Row],[Product]],Lookup_Misc!$B$1:$B$7,0),3)*Table1[[#This Row],[Tonnage]],NA())</f>
        <v>235.52</v>
      </c>
      <c r="J359">
        <f t="shared" si="17"/>
        <v>9</v>
      </c>
    </row>
    <row r="360" spans="1:10">
      <c r="A360" t="s">
        <v>185</v>
      </c>
      <c r="B360" t="s">
        <v>33</v>
      </c>
      <c r="C360" s="60">
        <v>42248</v>
      </c>
      <c r="D360" s="3">
        <f>Table1[[#This Row],[End Year]]-1</f>
        <v>2015</v>
      </c>
      <c r="E360" s="3">
        <f t="shared" si="15"/>
        <v>2016</v>
      </c>
      <c r="F360" s="1" t="str">
        <f t="shared" si="16"/>
        <v>2015/2016</v>
      </c>
      <c r="G360">
        <v>111</v>
      </c>
      <c r="H360" t="s">
        <v>119</v>
      </c>
      <c r="I360">
        <f>IFERROR(INDEX(Lookup_Misc!$A$1:$C$7,MATCH(Table1[[#This Row],[Product]],Lookup_Misc!$B$1:$B$7,0),3)*Table1[[#This Row],[Tonnage]],NA())</f>
        <v>51.06</v>
      </c>
      <c r="J360">
        <f t="shared" si="17"/>
        <v>9</v>
      </c>
    </row>
    <row r="361" spans="1:10">
      <c r="A361" t="s">
        <v>185</v>
      </c>
      <c r="B361" t="s">
        <v>33</v>
      </c>
      <c r="C361" s="60">
        <v>42248</v>
      </c>
      <c r="D361" s="3">
        <f>Table1[[#This Row],[End Year]]-1</f>
        <v>2015</v>
      </c>
      <c r="E361" s="3">
        <f t="shared" si="15"/>
        <v>2016</v>
      </c>
      <c r="F361" s="1" t="str">
        <f t="shared" si="16"/>
        <v>2015/2016</v>
      </c>
      <c r="G361">
        <v>27508</v>
      </c>
      <c r="H361" t="s">
        <v>151</v>
      </c>
      <c r="I361">
        <f>IFERROR(INDEX(Lookup_Misc!$A$1:$C$7,MATCH(Table1[[#This Row],[Product]],Lookup_Misc!$B$1:$B$7,0),3)*Table1[[#This Row],[Tonnage]],NA())</f>
        <v>12653.68</v>
      </c>
      <c r="J361">
        <f t="shared" si="17"/>
        <v>9</v>
      </c>
    </row>
    <row r="362" spans="1:10">
      <c r="A362" t="s">
        <v>185</v>
      </c>
      <c r="B362" t="s">
        <v>33</v>
      </c>
      <c r="C362" s="60">
        <v>42248</v>
      </c>
      <c r="D362" s="3">
        <f>Table1[[#This Row],[End Year]]-1</f>
        <v>2015</v>
      </c>
      <c r="E362" s="3">
        <f t="shared" si="15"/>
        <v>2016</v>
      </c>
      <c r="F362" s="1" t="str">
        <f t="shared" si="16"/>
        <v>2015/2016</v>
      </c>
      <c r="G362">
        <v>1144</v>
      </c>
      <c r="H362" t="s">
        <v>60</v>
      </c>
      <c r="I362">
        <f>IFERROR(INDEX(Lookup_Misc!$A$1:$C$7,MATCH(Table1[[#This Row],[Product]],Lookup_Misc!$B$1:$B$7,0),3)*Table1[[#This Row],[Tonnage]],NA())</f>
        <v>526.24</v>
      </c>
      <c r="J362">
        <f t="shared" si="17"/>
        <v>9</v>
      </c>
    </row>
    <row r="363" spans="1:10">
      <c r="A363" t="s">
        <v>185</v>
      </c>
      <c r="B363" t="s">
        <v>33</v>
      </c>
      <c r="C363" s="60">
        <v>42248</v>
      </c>
      <c r="D363" s="3">
        <f>Table1[[#This Row],[End Year]]-1</f>
        <v>2015</v>
      </c>
      <c r="E363" s="3">
        <f t="shared" si="15"/>
        <v>2016</v>
      </c>
      <c r="F363" s="1" t="str">
        <f t="shared" si="16"/>
        <v>2015/2016</v>
      </c>
      <c r="G363">
        <v>801</v>
      </c>
      <c r="H363" t="s">
        <v>79</v>
      </c>
      <c r="I363">
        <f>IFERROR(INDEX(Lookup_Misc!$A$1:$C$7,MATCH(Table1[[#This Row],[Product]],Lookup_Misc!$B$1:$B$7,0),3)*Table1[[#This Row],[Tonnage]],NA())</f>
        <v>368.46000000000004</v>
      </c>
      <c r="J363">
        <f t="shared" si="17"/>
        <v>9</v>
      </c>
    </row>
    <row r="364" spans="1:10">
      <c r="A364" t="s">
        <v>185</v>
      </c>
      <c r="B364" t="s">
        <v>33</v>
      </c>
      <c r="C364" s="60">
        <v>42248</v>
      </c>
      <c r="D364" s="3">
        <f>Table1[[#This Row],[End Year]]-1</f>
        <v>2015</v>
      </c>
      <c r="E364" s="3">
        <f t="shared" si="15"/>
        <v>2016</v>
      </c>
      <c r="F364" s="1" t="str">
        <f t="shared" si="16"/>
        <v>2015/2016</v>
      </c>
      <c r="G364">
        <v>92109</v>
      </c>
      <c r="H364" t="s">
        <v>86</v>
      </c>
      <c r="I364">
        <f>IFERROR(INDEX(Lookup_Misc!$A$1:$C$7,MATCH(Table1[[#This Row],[Product]],Lookup_Misc!$B$1:$B$7,0),3)*Table1[[#This Row],[Tonnage]],NA())</f>
        <v>42370.14</v>
      </c>
      <c r="J364">
        <f t="shared" si="17"/>
        <v>9</v>
      </c>
    </row>
    <row r="365" spans="1:10">
      <c r="A365" t="s">
        <v>185</v>
      </c>
      <c r="B365" t="s">
        <v>33</v>
      </c>
      <c r="C365" s="60">
        <v>42278</v>
      </c>
      <c r="D365" s="3">
        <f>Table1[[#This Row],[End Year]]-1</f>
        <v>2015</v>
      </c>
      <c r="E365" s="3">
        <f t="shared" si="15"/>
        <v>2016</v>
      </c>
      <c r="F365" s="1" t="str">
        <f t="shared" si="16"/>
        <v>2015/2016</v>
      </c>
      <c r="G365">
        <v>504</v>
      </c>
      <c r="H365" t="s">
        <v>75</v>
      </c>
      <c r="I365">
        <f>IFERROR(INDEX(Lookup_Misc!$A$1:$C$7,MATCH(Table1[[#This Row],[Product]],Lookup_Misc!$B$1:$B$7,0),3)*Table1[[#This Row],[Tonnage]],NA())</f>
        <v>231.84</v>
      </c>
      <c r="J365">
        <f t="shared" si="17"/>
        <v>10</v>
      </c>
    </row>
    <row r="366" spans="1:10">
      <c r="A366" t="s">
        <v>185</v>
      </c>
      <c r="B366" t="s">
        <v>33</v>
      </c>
      <c r="C366" s="60">
        <v>42278</v>
      </c>
      <c r="D366" s="3">
        <f>Table1[[#This Row],[End Year]]-1</f>
        <v>2015</v>
      </c>
      <c r="E366" s="3">
        <f t="shared" si="15"/>
        <v>2016</v>
      </c>
      <c r="F366" s="1" t="str">
        <f t="shared" si="16"/>
        <v>2015/2016</v>
      </c>
      <c r="G366">
        <v>19</v>
      </c>
      <c r="H366" t="s">
        <v>119</v>
      </c>
      <c r="I366">
        <f>IFERROR(INDEX(Lookup_Misc!$A$1:$C$7,MATCH(Table1[[#This Row],[Product]],Lookup_Misc!$B$1:$B$7,0),3)*Table1[[#This Row],[Tonnage]],NA())</f>
        <v>8.74</v>
      </c>
      <c r="J366">
        <f t="shared" si="17"/>
        <v>10</v>
      </c>
    </row>
    <row r="367" spans="1:10">
      <c r="A367" t="s">
        <v>185</v>
      </c>
      <c r="B367" t="s">
        <v>33</v>
      </c>
      <c r="C367" s="60">
        <v>42278</v>
      </c>
      <c r="D367" s="3">
        <f>Table1[[#This Row],[End Year]]-1</f>
        <v>2015</v>
      </c>
      <c r="E367" s="3">
        <f t="shared" si="15"/>
        <v>2016</v>
      </c>
      <c r="F367" s="1" t="str">
        <f t="shared" si="16"/>
        <v>2015/2016</v>
      </c>
      <c r="G367">
        <v>10941</v>
      </c>
      <c r="H367" t="s">
        <v>95</v>
      </c>
      <c r="I367">
        <f>IFERROR(INDEX(Lookup_Misc!$A$1:$C$7,MATCH(Table1[[#This Row],[Product]],Lookup_Misc!$B$1:$B$7,0),3)*Table1[[#This Row],[Tonnage]],NA())</f>
        <v>5032.8600000000006</v>
      </c>
      <c r="J367">
        <f t="shared" si="17"/>
        <v>10</v>
      </c>
    </row>
    <row r="368" spans="1:10">
      <c r="A368" t="s">
        <v>185</v>
      </c>
      <c r="B368" t="s">
        <v>33</v>
      </c>
      <c r="C368" s="60">
        <v>42278</v>
      </c>
      <c r="D368" s="3">
        <f>Table1[[#This Row],[End Year]]-1</f>
        <v>2015</v>
      </c>
      <c r="E368" s="3">
        <f t="shared" si="15"/>
        <v>2016</v>
      </c>
      <c r="F368" s="1" t="str">
        <f t="shared" si="16"/>
        <v>2015/2016</v>
      </c>
      <c r="G368">
        <v>614</v>
      </c>
      <c r="H368" t="s">
        <v>79</v>
      </c>
      <c r="I368">
        <f>IFERROR(INDEX(Lookup_Misc!$A$1:$C$7,MATCH(Table1[[#This Row],[Product]],Lookup_Misc!$B$1:$B$7,0),3)*Table1[[#This Row],[Tonnage]],NA())</f>
        <v>282.44</v>
      </c>
      <c r="J368">
        <f t="shared" si="17"/>
        <v>10</v>
      </c>
    </row>
    <row r="369" spans="1:10">
      <c r="A369" t="s">
        <v>185</v>
      </c>
      <c r="B369" t="s">
        <v>33</v>
      </c>
      <c r="C369" s="60">
        <v>42278</v>
      </c>
      <c r="D369" s="3">
        <f>Table1[[#This Row],[End Year]]-1</f>
        <v>2015</v>
      </c>
      <c r="E369" s="3">
        <f t="shared" si="15"/>
        <v>2016</v>
      </c>
      <c r="F369" s="1" t="str">
        <f t="shared" si="16"/>
        <v>2015/2016</v>
      </c>
      <c r="G369">
        <v>38623</v>
      </c>
      <c r="H369" t="s">
        <v>86</v>
      </c>
      <c r="I369">
        <f>IFERROR(INDEX(Lookup_Misc!$A$1:$C$7,MATCH(Table1[[#This Row],[Product]],Lookup_Misc!$B$1:$B$7,0),3)*Table1[[#This Row],[Tonnage]],NA())</f>
        <v>17766.580000000002</v>
      </c>
      <c r="J369">
        <f t="shared" si="17"/>
        <v>10</v>
      </c>
    </row>
    <row r="370" spans="1:10">
      <c r="A370" t="s">
        <v>185</v>
      </c>
      <c r="B370" t="s">
        <v>33</v>
      </c>
      <c r="C370" s="60">
        <v>42309</v>
      </c>
      <c r="D370" s="3">
        <f>Table1[[#This Row],[End Year]]-1</f>
        <v>2015</v>
      </c>
      <c r="E370" s="3">
        <f t="shared" si="15"/>
        <v>2016</v>
      </c>
      <c r="F370" s="1" t="str">
        <f t="shared" si="16"/>
        <v>2015/2016</v>
      </c>
      <c r="G370">
        <v>762</v>
      </c>
      <c r="H370" t="s">
        <v>75</v>
      </c>
      <c r="I370">
        <f>IFERROR(INDEX(Lookup_Misc!$A$1:$C$7,MATCH(Table1[[#This Row],[Product]],Lookup_Misc!$B$1:$B$7,0),3)*Table1[[#This Row],[Tonnage]],NA())</f>
        <v>350.52000000000004</v>
      </c>
      <c r="J370">
        <f t="shared" si="17"/>
        <v>11</v>
      </c>
    </row>
    <row r="371" spans="1:10">
      <c r="A371" t="s">
        <v>185</v>
      </c>
      <c r="B371" t="s">
        <v>33</v>
      </c>
      <c r="C371" s="60">
        <v>42309</v>
      </c>
      <c r="D371" s="3">
        <f>Table1[[#This Row],[End Year]]-1</f>
        <v>2015</v>
      </c>
      <c r="E371" s="3">
        <f t="shared" si="15"/>
        <v>2016</v>
      </c>
      <c r="F371" s="1" t="str">
        <f t="shared" si="16"/>
        <v>2015/2016</v>
      </c>
      <c r="G371">
        <v>727</v>
      </c>
      <c r="H371" t="s">
        <v>119</v>
      </c>
      <c r="I371">
        <f>IFERROR(INDEX(Lookup_Misc!$A$1:$C$7,MATCH(Table1[[#This Row],[Product]],Lookup_Misc!$B$1:$B$7,0),3)*Table1[[#This Row],[Tonnage]],NA())</f>
        <v>334.42</v>
      </c>
      <c r="J371">
        <f t="shared" si="17"/>
        <v>11</v>
      </c>
    </row>
    <row r="372" spans="1:10">
      <c r="A372" t="s">
        <v>185</v>
      </c>
      <c r="B372" t="s">
        <v>33</v>
      </c>
      <c r="C372" s="60">
        <v>42309</v>
      </c>
      <c r="D372" s="3">
        <f>Table1[[#This Row],[End Year]]-1</f>
        <v>2015</v>
      </c>
      <c r="E372" s="3">
        <f t="shared" si="15"/>
        <v>2016</v>
      </c>
      <c r="F372" s="1" t="str">
        <f t="shared" si="16"/>
        <v>2015/2016</v>
      </c>
      <c r="G372">
        <v>6962</v>
      </c>
      <c r="H372" t="s">
        <v>95</v>
      </c>
      <c r="I372">
        <f>IFERROR(INDEX(Lookup_Misc!$A$1:$C$7,MATCH(Table1[[#This Row],[Product]],Lookup_Misc!$B$1:$B$7,0),3)*Table1[[#This Row],[Tonnage]],NA())</f>
        <v>3202.52</v>
      </c>
      <c r="J372">
        <f t="shared" si="17"/>
        <v>11</v>
      </c>
    </row>
    <row r="373" spans="1:10">
      <c r="A373" t="s">
        <v>185</v>
      </c>
      <c r="B373" t="s">
        <v>33</v>
      </c>
      <c r="C373" s="60">
        <v>42309</v>
      </c>
      <c r="D373" s="3">
        <f>Table1[[#This Row],[End Year]]-1</f>
        <v>2015</v>
      </c>
      <c r="E373" s="3">
        <f t="shared" si="15"/>
        <v>2016</v>
      </c>
      <c r="F373" s="1" t="str">
        <f t="shared" si="16"/>
        <v>2015/2016</v>
      </c>
      <c r="G373">
        <v>925</v>
      </c>
      <c r="H373" t="s">
        <v>60</v>
      </c>
      <c r="I373">
        <f>IFERROR(INDEX(Lookup_Misc!$A$1:$C$7,MATCH(Table1[[#This Row],[Product]],Lookup_Misc!$B$1:$B$7,0),3)*Table1[[#This Row],[Tonnage]],NA())</f>
        <v>425.5</v>
      </c>
      <c r="J373">
        <f t="shared" si="17"/>
        <v>11</v>
      </c>
    </row>
    <row r="374" spans="1:10">
      <c r="A374" t="s">
        <v>185</v>
      </c>
      <c r="B374" t="s">
        <v>33</v>
      </c>
      <c r="C374" s="60">
        <v>42309</v>
      </c>
      <c r="D374" s="3">
        <f>Table1[[#This Row],[End Year]]-1</f>
        <v>2015</v>
      </c>
      <c r="E374" s="3">
        <f t="shared" si="15"/>
        <v>2016</v>
      </c>
      <c r="F374" s="1" t="str">
        <f t="shared" si="16"/>
        <v>2015/2016</v>
      </c>
      <c r="G374">
        <v>750</v>
      </c>
      <c r="H374" t="s">
        <v>79</v>
      </c>
      <c r="I374">
        <f>IFERROR(INDEX(Lookup_Misc!$A$1:$C$7,MATCH(Table1[[#This Row],[Product]],Lookup_Misc!$B$1:$B$7,0),3)*Table1[[#This Row],[Tonnage]],NA())</f>
        <v>345</v>
      </c>
      <c r="J374">
        <f t="shared" si="17"/>
        <v>11</v>
      </c>
    </row>
    <row r="375" spans="1:10">
      <c r="A375" t="s">
        <v>185</v>
      </c>
      <c r="B375" t="s">
        <v>33</v>
      </c>
      <c r="C375" s="60">
        <v>42309</v>
      </c>
      <c r="D375" s="3">
        <f>Table1[[#This Row],[End Year]]-1</f>
        <v>2015</v>
      </c>
      <c r="E375" s="3">
        <f t="shared" si="15"/>
        <v>2016</v>
      </c>
      <c r="F375" s="1" t="str">
        <f t="shared" si="16"/>
        <v>2015/2016</v>
      </c>
      <c r="G375">
        <v>8</v>
      </c>
      <c r="H375" t="s">
        <v>88</v>
      </c>
      <c r="I375">
        <f>IFERROR(INDEX(Lookup_Misc!$A$1:$C$7,MATCH(Table1[[#This Row],[Product]],Lookup_Misc!$B$1:$B$7,0),3)*Table1[[#This Row],[Tonnage]],NA())</f>
        <v>3.68</v>
      </c>
      <c r="J375">
        <f t="shared" si="17"/>
        <v>11</v>
      </c>
    </row>
    <row r="376" spans="1:10">
      <c r="A376" t="s">
        <v>185</v>
      </c>
      <c r="B376" t="s">
        <v>33</v>
      </c>
      <c r="C376" s="60">
        <v>42309</v>
      </c>
      <c r="D376" s="3">
        <f>Table1[[#This Row],[End Year]]-1</f>
        <v>2015</v>
      </c>
      <c r="E376" s="3">
        <f t="shared" si="15"/>
        <v>2016</v>
      </c>
      <c r="F376" s="1" t="str">
        <f t="shared" si="16"/>
        <v>2015/2016</v>
      </c>
      <c r="G376">
        <v>75</v>
      </c>
      <c r="H376" t="s">
        <v>86</v>
      </c>
      <c r="I376">
        <f>IFERROR(INDEX(Lookup_Misc!$A$1:$C$7,MATCH(Table1[[#This Row],[Product]],Lookup_Misc!$B$1:$B$7,0),3)*Table1[[#This Row],[Tonnage]],NA())</f>
        <v>34.5</v>
      </c>
      <c r="J376">
        <f t="shared" si="17"/>
        <v>11</v>
      </c>
    </row>
    <row r="377" spans="1:10">
      <c r="A377" t="s">
        <v>185</v>
      </c>
      <c r="B377" t="s">
        <v>33</v>
      </c>
      <c r="C377" s="60">
        <v>42339</v>
      </c>
      <c r="D377" s="3">
        <f>Table1[[#This Row],[End Year]]-1</f>
        <v>2015</v>
      </c>
      <c r="E377" s="3">
        <f t="shared" si="15"/>
        <v>2016</v>
      </c>
      <c r="F377" s="1" t="str">
        <f t="shared" si="16"/>
        <v>2015/2016</v>
      </c>
      <c r="G377">
        <v>1523</v>
      </c>
      <c r="H377" t="s">
        <v>75</v>
      </c>
      <c r="I377">
        <f>IFERROR(INDEX(Lookup_Misc!$A$1:$C$7,MATCH(Table1[[#This Row],[Product]],Lookup_Misc!$B$1:$B$7,0),3)*Table1[[#This Row],[Tonnage]],NA())</f>
        <v>700.58</v>
      </c>
      <c r="J377">
        <f t="shared" si="17"/>
        <v>12</v>
      </c>
    </row>
    <row r="378" spans="1:10">
      <c r="A378" t="s">
        <v>185</v>
      </c>
      <c r="B378" t="s">
        <v>33</v>
      </c>
      <c r="C378" s="60">
        <v>42339</v>
      </c>
      <c r="D378" s="3">
        <f>Table1[[#This Row],[End Year]]-1</f>
        <v>2015</v>
      </c>
      <c r="E378" s="3">
        <f t="shared" si="15"/>
        <v>2016</v>
      </c>
      <c r="F378" s="1" t="str">
        <f t="shared" si="16"/>
        <v>2015/2016</v>
      </c>
      <c r="G378">
        <v>701</v>
      </c>
      <c r="H378" t="s">
        <v>119</v>
      </c>
      <c r="I378">
        <f>IFERROR(INDEX(Lookup_Misc!$A$1:$C$7,MATCH(Table1[[#This Row],[Product]],Lookup_Misc!$B$1:$B$7,0),3)*Table1[[#This Row],[Tonnage]],NA())</f>
        <v>322.46000000000004</v>
      </c>
      <c r="J378">
        <f t="shared" si="17"/>
        <v>12</v>
      </c>
    </row>
    <row r="379" spans="1:10">
      <c r="A379" t="s">
        <v>185</v>
      </c>
      <c r="B379" t="s">
        <v>33</v>
      </c>
      <c r="C379" s="60">
        <v>42339</v>
      </c>
      <c r="D379" s="3">
        <f>Table1[[#This Row],[End Year]]-1</f>
        <v>2015</v>
      </c>
      <c r="E379" s="3">
        <f t="shared" si="15"/>
        <v>2016</v>
      </c>
      <c r="F379" s="1" t="str">
        <f t="shared" si="16"/>
        <v>2015/2016</v>
      </c>
      <c r="G379">
        <v>49954</v>
      </c>
      <c r="H379" t="s">
        <v>95</v>
      </c>
      <c r="I379">
        <f>IFERROR(INDEX(Lookup_Misc!$A$1:$C$7,MATCH(Table1[[#This Row],[Product]],Lookup_Misc!$B$1:$B$7,0),3)*Table1[[#This Row],[Tonnage]],NA())</f>
        <v>22978.84</v>
      </c>
      <c r="J379">
        <f t="shared" si="17"/>
        <v>12</v>
      </c>
    </row>
    <row r="380" spans="1:10">
      <c r="A380" t="s">
        <v>185</v>
      </c>
      <c r="B380" t="s">
        <v>33</v>
      </c>
      <c r="C380" s="60">
        <v>42339</v>
      </c>
      <c r="D380" s="3">
        <f>Table1[[#This Row],[End Year]]-1</f>
        <v>2015</v>
      </c>
      <c r="E380" s="3">
        <f t="shared" si="15"/>
        <v>2016</v>
      </c>
      <c r="F380" s="1" t="str">
        <f t="shared" si="16"/>
        <v>2015/2016</v>
      </c>
      <c r="G380">
        <v>816</v>
      </c>
      <c r="H380" t="s">
        <v>60</v>
      </c>
      <c r="I380">
        <f>IFERROR(INDEX(Lookup_Misc!$A$1:$C$7,MATCH(Table1[[#This Row],[Product]],Lookup_Misc!$B$1:$B$7,0),3)*Table1[[#This Row],[Tonnage]],NA())</f>
        <v>375.36</v>
      </c>
      <c r="J380">
        <f t="shared" si="17"/>
        <v>12</v>
      </c>
    </row>
    <row r="381" spans="1:10">
      <c r="A381" t="s">
        <v>185</v>
      </c>
      <c r="B381" t="s">
        <v>33</v>
      </c>
      <c r="C381" s="60">
        <v>42339</v>
      </c>
      <c r="D381" s="3">
        <f>Table1[[#This Row],[End Year]]-1</f>
        <v>2015</v>
      </c>
      <c r="E381" s="3">
        <f t="shared" si="15"/>
        <v>2016</v>
      </c>
      <c r="F381" s="1" t="str">
        <f t="shared" si="16"/>
        <v>2015/2016</v>
      </c>
      <c r="G381">
        <v>825</v>
      </c>
      <c r="H381" t="s">
        <v>79</v>
      </c>
      <c r="I381">
        <f>IFERROR(INDEX(Lookup_Misc!$A$1:$C$7,MATCH(Table1[[#This Row],[Product]],Lookup_Misc!$B$1:$B$7,0),3)*Table1[[#This Row],[Tonnage]],NA())</f>
        <v>379.5</v>
      </c>
      <c r="J381">
        <f t="shared" si="17"/>
        <v>12</v>
      </c>
    </row>
    <row r="382" spans="1:10">
      <c r="A382" t="s">
        <v>185</v>
      </c>
      <c r="B382" t="s">
        <v>33</v>
      </c>
      <c r="C382" s="60">
        <v>42339</v>
      </c>
      <c r="D382" s="3">
        <f>Table1[[#This Row],[End Year]]-1</f>
        <v>2015</v>
      </c>
      <c r="E382" s="3">
        <f t="shared" si="15"/>
        <v>2016</v>
      </c>
      <c r="F382" s="1" t="str">
        <f t="shared" si="16"/>
        <v>2015/2016</v>
      </c>
      <c r="G382">
        <v>297</v>
      </c>
      <c r="H382" t="s">
        <v>86</v>
      </c>
      <c r="I382">
        <f>IFERROR(INDEX(Lookup_Misc!$A$1:$C$7,MATCH(Table1[[#This Row],[Product]],Lookup_Misc!$B$1:$B$7,0),3)*Table1[[#This Row],[Tonnage]],NA())</f>
        <v>136.62</v>
      </c>
      <c r="J382">
        <f t="shared" si="17"/>
        <v>12</v>
      </c>
    </row>
    <row r="383" spans="1:10">
      <c r="A383" t="s">
        <v>185</v>
      </c>
      <c r="B383" t="s">
        <v>33</v>
      </c>
      <c r="C383" s="60">
        <v>42370</v>
      </c>
      <c r="D383" s="3">
        <f>Table1[[#This Row],[End Year]]-1</f>
        <v>2015</v>
      </c>
      <c r="E383" s="3">
        <f t="shared" si="15"/>
        <v>2016</v>
      </c>
      <c r="F383" s="1" t="str">
        <f t="shared" si="16"/>
        <v>2015/2016</v>
      </c>
      <c r="G383">
        <v>153</v>
      </c>
      <c r="H383" t="s">
        <v>75</v>
      </c>
      <c r="I383">
        <f>IFERROR(INDEX(Lookup_Misc!$A$1:$C$7,MATCH(Table1[[#This Row],[Product]],Lookup_Misc!$B$1:$B$7,0),3)*Table1[[#This Row],[Tonnage]],NA())</f>
        <v>70.38000000000001</v>
      </c>
      <c r="J383">
        <f t="shared" si="17"/>
        <v>1</v>
      </c>
    </row>
    <row r="384" spans="1:10">
      <c r="A384" t="s">
        <v>185</v>
      </c>
      <c r="B384" t="s">
        <v>33</v>
      </c>
      <c r="C384" s="60">
        <v>42370</v>
      </c>
      <c r="D384" s="3">
        <f>Table1[[#This Row],[End Year]]-1</f>
        <v>2015</v>
      </c>
      <c r="E384" s="3">
        <f t="shared" si="15"/>
        <v>2016</v>
      </c>
      <c r="F384" s="1" t="str">
        <f t="shared" si="16"/>
        <v>2015/2016</v>
      </c>
      <c r="G384">
        <v>439</v>
      </c>
      <c r="H384" t="s">
        <v>119</v>
      </c>
      <c r="I384">
        <f>IFERROR(INDEX(Lookup_Misc!$A$1:$C$7,MATCH(Table1[[#This Row],[Product]],Lookup_Misc!$B$1:$B$7,0),3)*Table1[[#This Row],[Tonnage]],NA())</f>
        <v>201.94</v>
      </c>
      <c r="J384">
        <f t="shared" si="17"/>
        <v>1</v>
      </c>
    </row>
    <row r="385" spans="1:10">
      <c r="A385" t="s">
        <v>185</v>
      </c>
      <c r="B385" t="s">
        <v>33</v>
      </c>
      <c r="C385" s="60">
        <v>42370</v>
      </c>
      <c r="D385" s="3">
        <f>Table1[[#This Row],[End Year]]-1</f>
        <v>2015</v>
      </c>
      <c r="E385" s="3">
        <f t="shared" si="15"/>
        <v>2016</v>
      </c>
      <c r="F385" s="1" t="str">
        <f t="shared" si="16"/>
        <v>2015/2016</v>
      </c>
      <c r="G385">
        <v>31942</v>
      </c>
      <c r="H385" t="s">
        <v>151</v>
      </c>
      <c r="I385">
        <f>IFERROR(INDEX(Lookup_Misc!$A$1:$C$7,MATCH(Table1[[#This Row],[Product]],Lookup_Misc!$B$1:$B$7,0),3)*Table1[[#This Row],[Tonnage]],NA())</f>
        <v>14693.320000000002</v>
      </c>
      <c r="J385">
        <f t="shared" si="17"/>
        <v>1</v>
      </c>
    </row>
    <row r="386" spans="1:10">
      <c r="A386" t="s">
        <v>185</v>
      </c>
      <c r="B386" t="s">
        <v>33</v>
      </c>
      <c r="C386" s="60">
        <v>42370</v>
      </c>
      <c r="D386" s="3">
        <f>Table1[[#This Row],[End Year]]-1</f>
        <v>2015</v>
      </c>
      <c r="E386" s="3">
        <f t="shared" si="15"/>
        <v>2016</v>
      </c>
      <c r="F386" s="1" t="str">
        <f t="shared" si="16"/>
        <v>2015/2016</v>
      </c>
      <c r="G386">
        <v>1104</v>
      </c>
      <c r="H386" t="s">
        <v>60</v>
      </c>
      <c r="I386">
        <f>IFERROR(INDEX(Lookup_Misc!$A$1:$C$7,MATCH(Table1[[#This Row],[Product]],Lookup_Misc!$B$1:$B$7,0),3)*Table1[[#This Row],[Tonnage]],NA())</f>
        <v>507.84000000000003</v>
      </c>
      <c r="J386">
        <f t="shared" si="17"/>
        <v>1</v>
      </c>
    </row>
    <row r="387" spans="1:10">
      <c r="A387" t="s">
        <v>185</v>
      </c>
      <c r="B387" t="s">
        <v>33</v>
      </c>
      <c r="C387" s="60">
        <v>42370</v>
      </c>
      <c r="D387" s="3">
        <f>Table1[[#This Row],[End Year]]-1</f>
        <v>2015</v>
      </c>
      <c r="E387" s="3">
        <f t="shared" si="15"/>
        <v>2016</v>
      </c>
      <c r="F387" s="1" t="str">
        <f t="shared" si="16"/>
        <v>2015/2016</v>
      </c>
      <c r="G387">
        <v>1004</v>
      </c>
      <c r="H387" t="s">
        <v>79</v>
      </c>
      <c r="I387">
        <f>IFERROR(INDEX(Lookup_Misc!$A$1:$C$7,MATCH(Table1[[#This Row],[Product]],Lookup_Misc!$B$1:$B$7,0),3)*Table1[[#This Row],[Tonnage]],NA())</f>
        <v>461.84000000000003</v>
      </c>
      <c r="J387">
        <f t="shared" si="17"/>
        <v>1</v>
      </c>
    </row>
    <row r="388" spans="1:10">
      <c r="A388" t="s">
        <v>185</v>
      </c>
      <c r="B388" t="s">
        <v>33</v>
      </c>
      <c r="C388" s="60">
        <v>42370</v>
      </c>
      <c r="D388" s="3">
        <f>Table1[[#This Row],[End Year]]-1</f>
        <v>2015</v>
      </c>
      <c r="E388" s="3">
        <f t="shared" si="15"/>
        <v>2016</v>
      </c>
      <c r="F388" s="1" t="str">
        <f t="shared" si="16"/>
        <v>2015/2016</v>
      </c>
      <c r="G388">
        <v>138</v>
      </c>
      <c r="H388" t="s">
        <v>86</v>
      </c>
      <c r="I388">
        <f>IFERROR(INDEX(Lookup_Misc!$A$1:$C$7,MATCH(Table1[[#This Row],[Product]],Lookup_Misc!$B$1:$B$7,0),3)*Table1[[#This Row],[Tonnage]],NA())</f>
        <v>63.480000000000004</v>
      </c>
      <c r="J388">
        <f t="shared" si="17"/>
        <v>1</v>
      </c>
    </row>
    <row r="389" spans="1:10">
      <c r="A389" t="s">
        <v>185</v>
      </c>
      <c r="B389" t="s">
        <v>33</v>
      </c>
      <c r="C389" s="60">
        <v>42401</v>
      </c>
      <c r="D389" s="3">
        <f>Table1[[#This Row],[End Year]]-1</f>
        <v>2015</v>
      </c>
      <c r="E389" s="3">
        <f t="shared" si="15"/>
        <v>2016</v>
      </c>
      <c r="F389" s="1" t="str">
        <f t="shared" si="16"/>
        <v>2015/2016</v>
      </c>
      <c r="G389">
        <v>274</v>
      </c>
      <c r="H389" t="s">
        <v>119</v>
      </c>
      <c r="I389">
        <f>IFERROR(INDEX(Lookup_Misc!$A$1:$C$7,MATCH(Table1[[#This Row],[Product]],Lookup_Misc!$B$1:$B$7,0),3)*Table1[[#This Row],[Tonnage]],NA())</f>
        <v>126.04</v>
      </c>
      <c r="J389">
        <f t="shared" si="17"/>
        <v>2</v>
      </c>
    </row>
    <row r="390" spans="1:10">
      <c r="A390" t="s">
        <v>185</v>
      </c>
      <c r="B390" t="s">
        <v>33</v>
      </c>
      <c r="C390" s="60">
        <v>42401</v>
      </c>
      <c r="D390" s="3">
        <f>Table1[[#This Row],[End Year]]-1</f>
        <v>2015</v>
      </c>
      <c r="E390" s="3">
        <f t="shared" ref="E390:E453" si="18">IF(AND(MONTH(C390)&gt;=7,MONTH(C390)&lt;=12),YEAR(C390)+1,YEAR(C390))</f>
        <v>2016</v>
      </c>
      <c r="F390" s="1" t="str">
        <f t="shared" ref="F390:F453" si="19">D390&amp;"/"&amp;E390</f>
        <v>2015/2016</v>
      </c>
      <c r="G390">
        <v>33146</v>
      </c>
      <c r="H390" t="s">
        <v>151</v>
      </c>
      <c r="I390">
        <f>IFERROR(INDEX(Lookup_Misc!$A$1:$C$7,MATCH(Table1[[#This Row],[Product]],Lookup_Misc!$B$1:$B$7,0),3)*Table1[[#This Row],[Tonnage]],NA())</f>
        <v>15247.16</v>
      </c>
      <c r="J390">
        <f t="shared" ref="J390:J453" si="20">MONTH(C390)</f>
        <v>2</v>
      </c>
    </row>
    <row r="391" spans="1:10">
      <c r="A391" t="s">
        <v>185</v>
      </c>
      <c r="B391" t="s">
        <v>33</v>
      </c>
      <c r="C391" s="60">
        <v>42401</v>
      </c>
      <c r="D391" s="3">
        <f>Table1[[#This Row],[End Year]]-1</f>
        <v>2015</v>
      </c>
      <c r="E391" s="3">
        <f t="shared" si="18"/>
        <v>2016</v>
      </c>
      <c r="F391" s="1" t="str">
        <f t="shared" si="19"/>
        <v>2015/2016</v>
      </c>
      <c r="G391">
        <v>376</v>
      </c>
      <c r="H391" t="s">
        <v>60</v>
      </c>
      <c r="I391">
        <f>IFERROR(INDEX(Lookup_Misc!$A$1:$C$7,MATCH(Table1[[#This Row],[Product]],Lookup_Misc!$B$1:$B$7,0),3)*Table1[[#This Row],[Tonnage]],NA())</f>
        <v>172.96</v>
      </c>
      <c r="J391">
        <f t="shared" si="20"/>
        <v>2</v>
      </c>
    </row>
    <row r="392" spans="1:10">
      <c r="A392" t="s">
        <v>185</v>
      </c>
      <c r="B392" t="s">
        <v>33</v>
      </c>
      <c r="C392" s="60">
        <v>42401</v>
      </c>
      <c r="D392" s="3">
        <f>Table1[[#This Row],[End Year]]-1</f>
        <v>2015</v>
      </c>
      <c r="E392" s="3">
        <f t="shared" si="18"/>
        <v>2016</v>
      </c>
      <c r="F392" s="1" t="str">
        <f t="shared" si="19"/>
        <v>2015/2016</v>
      </c>
      <c r="G392">
        <v>572</v>
      </c>
      <c r="H392" t="s">
        <v>79</v>
      </c>
      <c r="I392">
        <f>IFERROR(INDEX(Lookup_Misc!$A$1:$C$7,MATCH(Table1[[#This Row],[Product]],Lookup_Misc!$B$1:$B$7,0),3)*Table1[[#This Row],[Tonnage]],NA())</f>
        <v>263.12</v>
      </c>
      <c r="J392">
        <f t="shared" si="20"/>
        <v>2</v>
      </c>
    </row>
    <row r="393" spans="1:10">
      <c r="A393" t="s">
        <v>185</v>
      </c>
      <c r="B393" t="s">
        <v>33</v>
      </c>
      <c r="C393" s="60">
        <v>42401</v>
      </c>
      <c r="D393" s="3">
        <f>Table1[[#This Row],[End Year]]-1</f>
        <v>2015</v>
      </c>
      <c r="E393" s="3">
        <f t="shared" si="18"/>
        <v>2016</v>
      </c>
      <c r="F393" s="1" t="str">
        <f t="shared" si="19"/>
        <v>2015/2016</v>
      </c>
      <c r="G393">
        <v>5</v>
      </c>
      <c r="H393" t="s">
        <v>88</v>
      </c>
      <c r="I393">
        <f>IFERROR(INDEX(Lookup_Misc!$A$1:$C$7,MATCH(Table1[[#This Row],[Product]],Lookup_Misc!$B$1:$B$7,0),3)*Table1[[#This Row],[Tonnage]],NA())</f>
        <v>2.3000000000000003</v>
      </c>
      <c r="J393">
        <f t="shared" si="20"/>
        <v>2</v>
      </c>
    </row>
    <row r="394" spans="1:10">
      <c r="A394" t="s">
        <v>185</v>
      </c>
      <c r="B394" t="s">
        <v>33</v>
      </c>
      <c r="C394" s="60">
        <v>42401</v>
      </c>
      <c r="D394" s="3">
        <f>Table1[[#This Row],[End Year]]-1</f>
        <v>2015</v>
      </c>
      <c r="E394" s="3">
        <f t="shared" si="18"/>
        <v>2016</v>
      </c>
      <c r="F394" s="1" t="str">
        <f t="shared" si="19"/>
        <v>2015/2016</v>
      </c>
      <c r="G394">
        <v>269</v>
      </c>
      <c r="H394" t="s">
        <v>86</v>
      </c>
      <c r="I394">
        <f>IFERROR(INDEX(Lookup_Misc!$A$1:$C$7,MATCH(Table1[[#This Row],[Product]],Lookup_Misc!$B$1:$B$7,0),3)*Table1[[#This Row],[Tonnage]],NA())</f>
        <v>123.74000000000001</v>
      </c>
      <c r="J394">
        <f t="shared" si="20"/>
        <v>2</v>
      </c>
    </row>
    <row r="395" spans="1:10">
      <c r="A395" t="s">
        <v>185</v>
      </c>
      <c r="B395" t="s">
        <v>33</v>
      </c>
      <c r="C395" s="60">
        <v>42430</v>
      </c>
      <c r="D395" s="3">
        <f>Table1[[#This Row],[End Year]]-1</f>
        <v>2015</v>
      </c>
      <c r="E395" s="3">
        <f t="shared" si="18"/>
        <v>2016</v>
      </c>
      <c r="F395" s="1" t="str">
        <f t="shared" si="19"/>
        <v>2015/2016</v>
      </c>
      <c r="G395">
        <v>1270</v>
      </c>
      <c r="H395" t="s">
        <v>75</v>
      </c>
      <c r="I395">
        <f>IFERROR(INDEX(Lookup_Misc!$A$1:$C$7,MATCH(Table1[[#This Row],[Product]],Lookup_Misc!$B$1:$B$7,0),3)*Table1[[#This Row],[Tonnage]],NA())</f>
        <v>584.20000000000005</v>
      </c>
      <c r="J395">
        <f t="shared" si="20"/>
        <v>3</v>
      </c>
    </row>
    <row r="396" spans="1:10">
      <c r="A396" t="s">
        <v>185</v>
      </c>
      <c r="B396" t="s">
        <v>33</v>
      </c>
      <c r="C396" s="60">
        <v>42430</v>
      </c>
      <c r="D396" s="3">
        <f>Table1[[#This Row],[End Year]]-1</f>
        <v>2015</v>
      </c>
      <c r="E396" s="3">
        <f t="shared" si="18"/>
        <v>2016</v>
      </c>
      <c r="F396" s="1" t="str">
        <f t="shared" si="19"/>
        <v>2015/2016</v>
      </c>
      <c r="G396">
        <v>1661</v>
      </c>
      <c r="H396" t="s">
        <v>119</v>
      </c>
      <c r="I396">
        <f>IFERROR(INDEX(Lookup_Misc!$A$1:$C$7,MATCH(Table1[[#This Row],[Product]],Lookup_Misc!$B$1:$B$7,0),3)*Table1[[#This Row],[Tonnage]],NA())</f>
        <v>764.06000000000006</v>
      </c>
      <c r="J396">
        <f t="shared" si="20"/>
        <v>3</v>
      </c>
    </row>
    <row r="397" spans="1:10">
      <c r="A397" t="s">
        <v>185</v>
      </c>
      <c r="B397" t="s">
        <v>33</v>
      </c>
      <c r="C397" s="60">
        <v>42430</v>
      </c>
      <c r="D397" s="3">
        <f>Table1[[#This Row],[End Year]]-1</f>
        <v>2015</v>
      </c>
      <c r="E397" s="3">
        <f t="shared" si="18"/>
        <v>2016</v>
      </c>
      <c r="F397" s="1" t="str">
        <f t="shared" si="19"/>
        <v>2015/2016</v>
      </c>
      <c r="G397">
        <v>112858</v>
      </c>
      <c r="H397" t="s">
        <v>95</v>
      </c>
      <c r="I397">
        <f>IFERROR(INDEX(Lookup_Misc!$A$1:$C$7,MATCH(Table1[[#This Row],[Product]],Lookup_Misc!$B$1:$B$7,0),3)*Table1[[#This Row],[Tonnage]],NA())</f>
        <v>51914.68</v>
      </c>
      <c r="J397">
        <f t="shared" si="20"/>
        <v>3</v>
      </c>
    </row>
    <row r="398" spans="1:10">
      <c r="A398" t="s">
        <v>185</v>
      </c>
      <c r="B398" t="s">
        <v>33</v>
      </c>
      <c r="C398" s="60">
        <v>42430</v>
      </c>
      <c r="D398" s="3">
        <f>Table1[[#This Row],[End Year]]-1</f>
        <v>2015</v>
      </c>
      <c r="E398" s="3">
        <f t="shared" si="18"/>
        <v>2016</v>
      </c>
      <c r="F398" s="1" t="str">
        <f t="shared" si="19"/>
        <v>2015/2016</v>
      </c>
      <c r="G398">
        <v>48081</v>
      </c>
      <c r="H398" t="s">
        <v>151</v>
      </c>
      <c r="I398">
        <f>IFERROR(INDEX(Lookup_Misc!$A$1:$C$7,MATCH(Table1[[#This Row],[Product]],Lookup_Misc!$B$1:$B$7,0),3)*Table1[[#This Row],[Tonnage]],NA())</f>
        <v>22117.260000000002</v>
      </c>
      <c r="J398">
        <f t="shared" si="20"/>
        <v>3</v>
      </c>
    </row>
    <row r="399" spans="1:10">
      <c r="A399" t="s">
        <v>185</v>
      </c>
      <c r="B399" t="s">
        <v>33</v>
      </c>
      <c r="C399" s="60">
        <v>42430</v>
      </c>
      <c r="D399" s="3">
        <f>Table1[[#This Row],[End Year]]-1</f>
        <v>2015</v>
      </c>
      <c r="E399" s="3">
        <f t="shared" si="18"/>
        <v>2016</v>
      </c>
      <c r="F399" s="1" t="str">
        <f t="shared" si="19"/>
        <v>2015/2016</v>
      </c>
      <c r="G399">
        <v>1757</v>
      </c>
      <c r="H399" t="s">
        <v>60</v>
      </c>
      <c r="I399">
        <f>IFERROR(INDEX(Lookup_Misc!$A$1:$C$7,MATCH(Table1[[#This Row],[Product]],Lookup_Misc!$B$1:$B$7,0),3)*Table1[[#This Row],[Tonnage]],NA())</f>
        <v>808.22</v>
      </c>
      <c r="J399">
        <f t="shared" si="20"/>
        <v>3</v>
      </c>
    </row>
    <row r="400" spans="1:10">
      <c r="A400" t="s">
        <v>185</v>
      </c>
      <c r="B400" t="s">
        <v>33</v>
      </c>
      <c r="C400" s="60">
        <v>42430</v>
      </c>
      <c r="D400" s="3">
        <f>Table1[[#This Row],[End Year]]-1</f>
        <v>2015</v>
      </c>
      <c r="E400" s="3">
        <f t="shared" si="18"/>
        <v>2016</v>
      </c>
      <c r="F400" s="1" t="str">
        <f t="shared" si="19"/>
        <v>2015/2016</v>
      </c>
      <c r="G400">
        <v>865</v>
      </c>
      <c r="H400" t="s">
        <v>79</v>
      </c>
      <c r="I400">
        <f>IFERROR(INDEX(Lookup_Misc!$A$1:$C$7,MATCH(Table1[[#This Row],[Product]],Lookup_Misc!$B$1:$B$7,0),3)*Table1[[#This Row],[Tonnage]],NA())</f>
        <v>397.90000000000003</v>
      </c>
      <c r="J400">
        <f t="shared" si="20"/>
        <v>3</v>
      </c>
    </row>
    <row r="401" spans="1:10">
      <c r="A401" t="s">
        <v>185</v>
      </c>
      <c r="B401" t="s">
        <v>33</v>
      </c>
      <c r="C401" s="60">
        <v>42430</v>
      </c>
      <c r="D401" s="3">
        <f>Table1[[#This Row],[End Year]]-1</f>
        <v>2015</v>
      </c>
      <c r="E401" s="3">
        <f t="shared" si="18"/>
        <v>2016</v>
      </c>
      <c r="F401" s="1" t="str">
        <f t="shared" si="19"/>
        <v>2015/2016</v>
      </c>
      <c r="G401">
        <v>10</v>
      </c>
      <c r="H401" t="s">
        <v>88</v>
      </c>
      <c r="I401">
        <f>IFERROR(INDEX(Lookup_Misc!$A$1:$C$7,MATCH(Table1[[#This Row],[Product]],Lookup_Misc!$B$1:$B$7,0),3)*Table1[[#This Row],[Tonnage]],NA())</f>
        <v>4.6000000000000005</v>
      </c>
      <c r="J401">
        <f t="shared" si="20"/>
        <v>3</v>
      </c>
    </row>
    <row r="402" spans="1:10">
      <c r="A402" t="s">
        <v>185</v>
      </c>
      <c r="B402" t="s">
        <v>33</v>
      </c>
      <c r="C402" s="60">
        <v>42430</v>
      </c>
      <c r="D402" s="3">
        <f>Table1[[#This Row],[End Year]]-1</f>
        <v>2015</v>
      </c>
      <c r="E402" s="3">
        <f t="shared" si="18"/>
        <v>2016</v>
      </c>
      <c r="F402" s="1" t="str">
        <f t="shared" si="19"/>
        <v>2015/2016</v>
      </c>
      <c r="G402">
        <v>283</v>
      </c>
      <c r="H402" t="s">
        <v>86</v>
      </c>
      <c r="I402">
        <f>IFERROR(INDEX(Lookup_Misc!$A$1:$C$7,MATCH(Table1[[#This Row],[Product]],Lookup_Misc!$B$1:$B$7,0),3)*Table1[[#This Row],[Tonnage]],NA())</f>
        <v>130.18</v>
      </c>
      <c r="J402">
        <f t="shared" si="20"/>
        <v>3</v>
      </c>
    </row>
    <row r="403" spans="1:10">
      <c r="A403" t="s">
        <v>185</v>
      </c>
      <c r="B403" t="s">
        <v>33</v>
      </c>
      <c r="C403" s="60">
        <v>42461</v>
      </c>
      <c r="D403" s="3">
        <f>Table1[[#This Row],[End Year]]-1</f>
        <v>2015</v>
      </c>
      <c r="E403" s="3">
        <f t="shared" si="18"/>
        <v>2016</v>
      </c>
      <c r="F403" s="1" t="str">
        <f t="shared" si="19"/>
        <v>2015/2016</v>
      </c>
      <c r="G403">
        <v>544</v>
      </c>
      <c r="H403" t="s">
        <v>75</v>
      </c>
      <c r="I403">
        <f>IFERROR(INDEX(Lookup_Misc!$A$1:$C$7,MATCH(Table1[[#This Row],[Product]],Lookup_Misc!$B$1:$B$7,0),3)*Table1[[#This Row],[Tonnage]],NA())</f>
        <v>250.24</v>
      </c>
      <c r="J403">
        <f t="shared" si="20"/>
        <v>4</v>
      </c>
    </row>
    <row r="404" spans="1:10">
      <c r="A404" t="s">
        <v>185</v>
      </c>
      <c r="B404" t="s">
        <v>33</v>
      </c>
      <c r="C404" s="60">
        <v>42461</v>
      </c>
      <c r="D404" s="3">
        <f>Table1[[#This Row],[End Year]]-1</f>
        <v>2015</v>
      </c>
      <c r="E404" s="3">
        <f t="shared" si="18"/>
        <v>2016</v>
      </c>
      <c r="F404" s="1" t="str">
        <f t="shared" si="19"/>
        <v>2015/2016</v>
      </c>
      <c r="G404">
        <v>250</v>
      </c>
      <c r="H404" t="s">
        <v>119</v>
      </c>
      <c r="I404">
        <f>IFERROR(INDEX(Lookup_Misc!$A$1:$C$7,MATCH(Table1[[#This Row],[Product]],Lookup_Misc!$B$1:$B$7,0),3)*Table1[[#This Row],[Tonnage]],NA())</f>
        <v>115</v>
      </c>
      <c r="J404">
        <f t="shared" si="20"/>
        <v>4</v>
      </c>
    </row>
    <row r="405" spans="1:10">
      <c r="A405" t="s">
        <v>185</v>
      </c>
      <c r="B405" t="s">
        <v>33</v>
      </c>
      <c r="C405" s="60">
        <v>42461</v>
      </c>
      <c r="D405" s="3">
        <f>Table1[[#This Row],[End Year]]-1</f>
        <v>2015</v>
      </c>
      <c r="E405" s="3">
        <f t="shared" si="18"/>
        <v>2016</v>
      </c>
      <c r="F405" s="1" t="str">
        <f t="shared" si="19"/>
        <v>2015/2016</v>
      </c>
      <c r="G405">
        <v>6300</v>
      </c>
      <c r="H405" t="s">
        <v>95</v>
      </c>
      <c r="I405">
        <f>IFERROR(INDEX(Lookup_Misc!$A$1:$C$7,MATCH(Table1[[#This Row],[Product]],Lookup_Misc!$B$1:$B$7,0),3)*Table1[[#This Row],[Tonnage]],NA())</f>
        <v>2898</v>
      </c>
      <c r="J405">
        <f t="shared" si="20"/>
        <v>4</v>
      </c>
    </row>
    <row r="406" spans="1:10">
      <c r="A406" t="s">
        <v>185</v>
      </c>
      <c r="B406" t="s">
        <v>33</v>
      </c>
      <c r="C406" s="60">
        <v>42461</v>
      </c>
      <c r="D406" s="3">
        <f>Table1[[#This Row],[End Year]]-1</f>
        <v>2015</v>
      </c>
      <c r="E406" s="3">
        <f t="shared" si="18"/>
        <v>2016</v>
      </c>
      <c r="F406" s="1" t="str">
        <f t="shared" si="19"/>
        <v>2015/2016</v>
      </c>
      <c r="G406">
        <v>43673</v>
      </c>
      <c r="H406" t="s">
        <v>151</v>
      </c>
      <c r="I406">
        <f>IFERROR(INDEX(Lookup_Misc!$A$1:$C$7,MATCH(Table1[[#This Row],[Product]],Lookup_Misc!$B$1:$B$7,0),3)*Table1[[#This Row],[Tonnage]],NA())</f>
        <v>20089.580000000002</v>
      </c>
      <c r="J406">
        <f t="shared" si="20"/>
        <v>4</v>
      </c>
    </row>
    <row r="407" spans="1:10">
      <c r="A407" t="s">
        <v>185</v>
      </c>
      <c r="B407" t="s">
        <v>33</v>
      </c>
      <c r="C407" s="60">
        <v>42461</v>
      </c>
      <c r="D407" s="3">
        <f>Table1[[#This Row],[End Year]]-1</f>
        <v>2015</v>
      </c>
      <c r="E407" s="3">
        <f t="shared" si="18"/>
        <v>2016</v>
      </c>
      <c r="F407" s="1" t="str">
        <f t="shared" si="19"/>
        <v>2015/2016</v>
      </c>
      <c r="G407">
        <v>3</v>
      </c>
      <c r="H407" t="s">
        <v>60</v>
      </c>
      <c r="I407">
        <f>IFERROR(INDEX(Lookup_Misc!$A$1:$C$7,MATCH(Table1[[#This Row],[Product]],Lookup_Misc!$B$1:$B$7,0),3)*Table1[[#This Row],[Tonnage]],NA())</f>
        <v>1.3800000000000001</v>
      </c>
      <c r="J407">
        <f t="shared" si="20"/>
        <v>4</v>
      </c>
    </row>
    <row r="408" spans="1:10">
      <c r="A408" t="s">
        <v>185</v>
      </c>
      <c r="B408" t="s">
        <v>33</v>
      </c>
      <c r="C408" s="60">
        <v>42461</v>
      </c>
      <c r="D408" s="3">
        <f>Table1[[#This Row],[End Year]]-1</f>
        <v>2015</v>
      </c>
      <c r="E408" s="3">
        <f t="shared" si="18"/>
        <v>2016</v>
      </c>
      <c r="F408" s="1" t="str">
        <f t="shared" si="19"/>
        <v>2015/2016</v>
      </c>
      <c r="G408">
        <v>860</v>
      </c>
      <c r="H408" t="s">
        <v>79</v>
      </c>
      <c r="I408">
        <f>IFERROR(INDEX(Lookup_Misc!$A$1:$C$7,MATCH(Table1[[#This Row],[Product]],Lookup_Misc!$B$1:$B$7,0),3)*Table1[[#This Row],[Tonnage]],NA())</f>
        <v>395.6</v>
      </c>
      <c r="J408">
        <f t="shared" si="20"/>
        <v>4</v>
      </c>
    </row>
    <row r="409" spans="1:10">
      <c r="A409" t="s">
        <v>185</v>
      </c>
      <c r="B409" t="s">
        <v>33</v>
      </c>
      <c r="C409" s="60">
        <v>42461</v>
      </c>
      <c r="D409" s="3">
        <f>Table1[[#This Row],[End Year]]-1</f>
        <v>2015</v>
      </c>
      <c r="E409" s="3">
        <f t="shared" si="18"/>
        <v>2016</v>
      </c>
      <c r="F409" s="1" t="str">
        <f t="shared" si="19"/>
        <v>2015/2016</v>
      </c>
      <c r="G409">
        <v>462</v>
      </c>
      <c r="H409" t="s">
        <v>86</v>
      </c>
      <c r="I409">
        <f>IFERROR(INDEX(Lookup_Misc!$A$1:$C$7,MATCH(Table1[[#This Row],[Product]],Lookup_Misc!$B$1:$B$7,0),3)*Table1[[#This Row],[Tonnage]],NA())</f>
        <v>212.52</v>
      </c>
      <c r="J409">
        <f t="shared" si="20"/>
        <v>4</v>
      </c>
    </row>
    <row r="410" spans="1:10">
      <c r="A410" t="s">
        <v>185</v>
      </c>
      <c r="B410" t="s">
        <v>33</v>
      </c>
      <c r="C410" s="60">
        <v>42491</v>
      </c>
      <c r="D410" s="3">
        <f>Table1[[#This Row],[End Year]]-1</f>
        <v>2015</v>
      </c>
      <c r="E410" s="3">
        <f t="shared" si="18"/>
        <v>2016</v>
      </c>
      <c r="F410" s="1" t="str">
        <f t="shared" si="19"/>
        <v>2015/2016</v>
      </c>
      <c r="G410">
        <v>272</v>
      </c>
      <c r="H410" t="s">
        <v>75</v>
      </c>
      <c r="I410">
        <f>IFERROR(INDEX(Lookup_Misc!$A$1:$C$7,MATCH(Table1[[#This Row],[Product]],Lookup_Misc!$B$1:$B$7,0),3)*Table1[[#This Row],[Tonnage]],NA())</f>
        <v>125.12</v>
      </c>
      <c r="J410">
        <f t="shared" si="20"/>
        <v>5</v>
      </c>
    </row>
    <row r="411" spans="1:10">
      <c r="A411" t="s">
        <v>185</v>
      </c>
      <c r="B411" t="s">
        <v>33</v>
      </c>
      <c r="C411" s="60">
        <v>42491</v>
      </c>
      <c r="D411" s="3">
        <f>Table1[[#This Row],[End Year]]-1</f>
        <v>2015</v>
      </c>
      <c r="E411" s="3">
        <f t="shared" si="18"/>
        <v>2016</v>
      </c>
      <c r="F411" s="1" t="str">
        <f t="shared" si="19"/>
        <v>2015/2016</v>
      </c>
      <c r="G411">
        <v>459</v>
      </c>
      <c r="H411" t="s">
        <v>119</v>
      </c>
      <c r="I411">
        <f>IFERROR(INDEX(Lookup_Misc!$A$1:$C$7,MATCH(Table1[[#This Row],[Product]],Lookup_Misc!$B$1:$B$7,0),3)*Table1[[#This Row],[Tonnage]],NA())</f>
        <v>211.14000000000001</v>
      </c>
      <c r="J411">
        <f t="shared" si="20"/>
        <v>5</v>
      </c>
    </row>
    <row r="412" spans="1:10">
      <c r="A412" t="s">
        <v>185</v>
      </c>
      <c r="B412" t="s">
        <v>33</v>
      </c>
      <c r="C412" s="60">
        <v>42491</v>
      </c>
      <c r="D412" s="3">
        <f>Table1[[#This Row],[End Year]]-1</f>
        <v>2015</v>
      </c>
      <c r="E412" s="3">
        <f t="shared" si="18"/>
        <v>2016</v>
      </c>
      <c r="F412" s="1" t="str">
        <f t="shared" si="19"/>
        <v>2015/2016</v>
      </c>
      <c r="G412">
        <v>13985</v>
      </c>
      <c r="H412" t="s">
        <v>95</v>
      </c>
      <c r="I412">
        <f>IFERROR(INDEX(Lookup_Misc!$A$1:$C$7,MATCH(Table1[[#This Row],[Product]],Lookup_Misc!$B$1:$B$7,0),3)*Table1[[#This Row],[Tonnage]],NA())</f>
        <v>6433.1</v>
      </c>
      <c r="J412">
        <f t="shared" si="20"/>
        <v>5</v>
      </c>
    </row>
    <row r="413" spans="1:10">
      <c r="A413" t="s">
        <v>185</v>
      </c>
      <c r="B413" t="s">
        <v>33</v>
      </c>
      <c r="C413" s="60">
        <v>42491</v>
      </c>
      <c r="D413" s="3">
        <f>Table1[[#This Row],[End Year]]-1</f>
        <v>2015</v>
      </c>
      <c r="E413" s="3">
        <f t="shared" si="18"/>
        <v>2016</v>
      </c>
      <c r="F413" s="1" t="str">
        <f t="shared" si="19"/>
        <v>2015/2016</v>
      </c>
      <c r="G413">
        <v>1349</v>
      </c>
      <c r="H413" t="s">
        <v>60</v>
      </c>
      <c r="I413">
        <f>IFERROR(INDEX(Lookup_Misc!$A$1:$C$7,MATCH(Table1[[#This Row],[Product]],Lookup_Misc!$B$1:$B$7,0),3)*Table1[[#This Row],[Tonnage]],NA())</f>
        <v>620.54000000000008</v>
      </c>
      <c r="J413">
        <f t="shared" si="20"/>
        <v>5</v>
      </c>
    </row>
    <row r="414" spans="1:10">
      <c r="A414" t="s">
        <v>185</v>
      </c>
      <c r="B414" t="s">
        <v>33</v>
      </c>
      <c r="C414" s="60">
        <v>42491</v>
      </c>
      <c r="D414" s="3">
        <f>Table1[[#This Row],[End Year]]-1</f>
        <v>2015</v>
      </c>
      <c r="E414" s="3">
        <f t="shared" si="18"/>
        <v>2016</v>
      </c>
      <c r="F414" s="1" t="str">
        <f t="shared" si="19"/>
        <v>2015/2016</v>
      </c>
      <c r="G414">
        <v>188</v>
      </c>
      <c r="H414" t="s">
        <v>79</v>
      </c>
      <c r="I414">
        <f>IFERROR(INDEX(Lookup_Misc!$A$1:$C$7,MATCH(Table1[[#This Row],[Product]],Lookup_Misc!$B$1:$B$7,0),3)*Table1[[#This Row],[Tonnage]],NA())</f>
        <v>86.48</v>
      </c>
      <c r="J414">
        <f t="shared" si="20"/>
        <v>5</v>
      </c>
    </row>
    <row r="415" spans="1:10">
      <c r="A415" t="s">
        <v>185</v>
      </c>
      <c r="B415" t="s">
        <v>33</v>
      </c>
      <c r="C415" s="60">
        <v>42491</v>
      </c>
      <c r="D415" s="3">
        <f>Table1[[#This Row],[End Year]]-1</f>
        <v>2015</v>
      </c>
      <c r="E415" s="3">
        <f t="shared" si="18"/>
        <v>2016</v>
      </c>
      <c r="F415" s="1" t="str">
        <f t="shared" si="19"/>
        <v>2015/2016</v>
      </c>
      <c r="G415">
        <v>264</v>
      </c>
      <c r="H415" t="s">
        <v>86</v>
      </c>
      <c r="I415">
        <f>IFERROR(INDEX(Lookup_Misc!$A$1:$C$7,MATCH(Table1[[#This Row],[Product]],Lookup_Misc!$B$1:$B$7,0),3)*Table1[[#This Row],[Tonnage]],NA())</f>
        <v>121.44000000000001</v>
      </c>
      <c r="J415">
        <f t="shared" si="20"/>
        <v>5</v>
      </c>
    </row>
    <row r="416" spans="1:10">
      <c r="A416" t="s">
        <v>185</v>
      </c>
      <c r="B416" t="s">
        <v>33</v>
      </c>
      <c r="C416" s="60">
        <v>42522</v>
      </c>
      <c r="D416" s="3">
        <f>Table1[[#This Row],[End Year]]-1</f>
        <v>2015</v>
      </c>
      <c r="E416" s="3">
        <f t="shared" si="18"/>
        <v>2016</v>
      </c>
      <c r="F416" s="1" t="str">
        <f t="shared" si="19"/>
        <v>2015/2016</v>
      </c>
      <c r="G416">
        <v>25</v>
      </c>
      <c r="H416" t="s">
        <v>73</v>
      </c>
      <c r="I416">
        <f>IFERROR(INDEX(Lookup_Misc!$A$1:$C$7,MATCH(Table1[[#This Row],[Product]],Lookup_Misc!$B$1:$B$7,0),3)*Table1[[#This Row],[Tonnage]],NA())</f>
        <v>11.5</v>
      </c>
      <c r="J416">
        <f t="shared" si="20"/>
        <v>6</v>
      </c>
    </row>
    <row r="417" spans="1:10">
      <c r="A417" t="s">
        <v>185</v>
      </c>
      <c r="B417" t="s">
        <v>33</v>
      </c>
      <c r="C417" s="60">
        <v>42522</v>
      </c>
      <c r="D417" s="3">
        <f>Table1[[#This Row],[End Year]]-1</f>
        <v>2015</v>
      </c>
      <c r="E417" s="3">
        <f t="shared" si="18"/>
        <v>2016</v>
      </c>
      <c r="F417" s="1" t="str">
        <f t="shared" si="19"/>
        <v>2015/2016</v>
      </c>
      <c r="G417">
        <v>54</v>
      </c>
      <c r="H417" t="s">
        <v>75</v>
      </c>
      <c r="I417">
        <f>IFERROR(INDEX(Lookup_Misc!$A$1:$C$7,MATCH(Table1[[#This Row],[Product]],Lookup_Misc!$B$1:$B$7,0),3)*Table1[[#This Row],[Tonnage]],NA())</f>
        <v>24.84</v>
      </c>
      <c r="J417">
        <f t="shared" si="20"/>
        <v>6</v>
      </c>
    </row>
    <row r="418" spans="1:10">
      <c r="A418" t="s">
        <v>185</v>
      </c>
      <c r="B418" t="s">
        <v>33</v>
      </c>
      <c r="C418" s="60">
        <v>42522</v>
      </c>
      <c r="D418" s="3">
        <f>Table1[[#This Row],[End Year]]-1</f>
        <v>2015</v>
      </c>
      <c r="E418" s="3">
        <f t="shared" si="18"/>
        <v>2016</v>
      </c>
      <c r="F418" s="1" t="str">
        <f t="shared" si="19"/>
        <v>2015/2016</v>
      </c>
      <c r="G418">
        <v>493</v>
      </c>
      <c r="H418" t="s">
        <v>119</v>
      </c>
      <c r="I418">
        <f>IFERROR(INDEX(Lookup_Misc!$A$1:$C$7,MATCH(Table1[[#This Row],[Product]],Lookup_Misc!$B$1:$B$7,0),3)*Table1[[#This Row],[Tonnage]],NA())</f>
        <v>226.78</v>
      </c>
      <c r="J418">
        <f t="shared" si="20"/>
        <v>6</v>
      </c>
    </row>
    <row r="419" spans="1:10">
      <c r="A419" t="s">
        <v>185</v>
      </c>
      <c r="B419" t="s">
        <v>33</v>
      </c>
      <c r="C419" s="60">
        <v>42522</v>
      </c>
      <c r="D419" s="3">
        <f>Table1[[#This Row],[End Year]]-1</f>
        <v>2015</v>
      </c>
      <c r="E419" s="3">
        <f t="shared" si="18"/>
        <v>2016</v>
      </c>
      <c r="F419" s="1" t="str">
        <f t="shared" si="19"/>
        <v>2015/2016</v>
      </c>
      <c r="G419">
        <v>32370</v>
      </c>
      <c r="H419" t="s">
        <v>103</v>
      </c>
      <c r="I419">
        <f>IFERROR(INDEX(Lookup_Misc!$A$1:$C$7,MATCH(Table1[[#This Row],[Product]],Lookup_Misc!$B$1:$B$7,0),3)*Table1[[#This Row],[Tonnage]],NA())</f>
        <v>14890.2</v>
      </c>
      <c r="J419">
        <f t="shared" si="20"/>
        <v>6</v>
      </c>
    </row>
    <row r="420" spans="1:10">
      <c r="A420" t="s">
        <v>185</v>
      </c>
      <c r="B420" t="s">
        <v>33</v>
      </c>
      <c r="C420" s="60">
        <v>42522</v>
      </c>
      <c r="D420" s="3">
        <f>Table1[[#This Row],[End Year]]-1</f>
        <v>2015</v>
      </c>
      <c r="E420" s="3">
        <f t="shared" si="18"/>
        <v>2016</v>
      </c>
      <c r="F420" s="1" t="str">
        <f t="shared" si="19"/>
        <v>2015/2016</v>
      </c>
      <c r="G420">
        <v>444</v>
      </c>
      <c r="H420" t="s">
        <v>60</v>
      </c>
      <c r="I420">
        <f>IFERROR(INDEX(Lookup_Misc!$A$1:$C$7,MATCH(Table1[[#This Row],[Product]],Lookup_Misc!$B$1:$B$7,0),3)*Table1[[#This Row],[Tonnage]],NA())</f>
        <v>204.24</v>
      </c>
      <c r="J420">
        <f t="shared" si="20"/>
        <v>6</v>
      </c>
    </row>
    <row r="421" spans="1:10">
      <c r="A421" t="s">
        <v>185</v>
      </c>
      <c r="B421" t="s">
        <v>33</v>
      </c>
      <c r="C421" s="60">
        <v>42522</v>
      </c>
      <c r="D421" s="3">
        <f>Table1[[#This Row],[End Year]]-1</f>
        <v>2015</v>
      </c>
      <c r="E421" s="3">
        <f t="shared" si="18"/>
        <v>2016</v>
      </c>
      <c r="F421" s="1" t="str">
        <f t="shared" si="19"/>
        <v>2015/2016</v>
      </c>
      <c r="G421">
        <v>506</v>
      </c>
      <c r="H421" t="s">
        <v>79</v>
      </c>
      <c r="I421">
        <f>IFERROR(INDEX(Lookup_Misc!$A$1:$C$7,MATCH(Table1[[#This Row],[Product]],Lookup_Misc!$B$1:$B$7,0),3)*Table1[[#This Row],[Tonnage]],NA())</f>
        <v>232.76000000000002</v>
      </c>
      <c r="J421">
        <f t="shared" si="20"/>
        <v>6</v>
      </c>
    </row>
    <row r="422" spans="1:10">
      <c r="A422" t="s">
        <v>185</v>
      </c>
      <c r="B422" t="s">
        <v>33</v>
      </c>
      <c r="C422" s="60">
        <v>42522</v>
      </c>
      <c r="D422" s="3">
        <f>Table1[[#This Row],[End Year]]-1</f>
        <v>2015</v>
      </c>
      <c r="E422" s="3">
        <f t="shared" si="18"/>
        <v>2016</v>
      </c>
      <c r="F422" s="1" t="str">
        <f t="shared" si="19"/>
        <v>2015/2016</v>
      </c>
      <c r="G422">
        <v>2</v>
      </c>
      <c r="H422" t="s">
        <v>93</v>
      </c>
      <c r="I422">
        <f>IFERROR(INDEX(Lookup_Misc!$A$1:$C$7,MATCH(Table1[[#This Row],[Product]],Lookup_Misc!$B$1:$B$7,0),3)*Table1[[#This Row],[Tonnage]],NA())</f>
        <v>0.92</v>
      </c>
      <c r="J422">
        <f t="shared" si="20"/>
        <v>6</v>
      </c>
    </row>
    <row r="423" spans="1:10">
      <c r="A423" t="s">
        <v>185</v>
      </c>
      <c r="B423" t="s">
        <v>33</v>
      </c>
      <c r="C423" s="60">
        <v>42522</v>
      </c>
      <c r="D423" s="3">
        <f>Table1[[#This Row],[End Year]]-1</f>
        <v>2015</v>
      </c>
      <c r="E423" s="3">
        <f t="shared" si="18"/>
        <v>2016</v>
      </c>
      <c r="F423" s="1" t="str">
        <f t="shared" si="19"/>
        <v>2015/2016</v>
      </c>
      <c r="G423">
        <v>224</v>
      </c>
      <c r="H423" t="s">
        <v>86</v>
      </c>
      <c r="I423">
        <f>IFERROR(INDEX(Lookup_Misc!$A$1:$C$7,MATCH(Table1[[#This Row],[Product]],Lookup_Misc!$B$1:$B$7,0),3)*Table1[[#This Row],[Tonnage]],NA())</f>
        <v>103.04</v>
      </c>
      <c r="J423">
        <f t="shared" si="20"/>
        <v>6</v>
      </c>
    </row>
    <row r="424" spans="1:10">
      <c r="A424" t="s">
        <v>185</v>
      </c>
      <c r="B424" t="s">
        <v>33</v>
      </c>
      <c r="C424" s="60">
        <v>42552</v>
      </c>
      <c r="D424" s="3">
        <f>Table1[[#This Row],[End Year]]-1</f>
        <v>2016</v>
      </c>
      <c r="E424" s="3">
        <f t="shared" si="18"/>
        <v>2017</v>
      </c>
      <c r="F424" s="1" t="str">
        <f t="shared" si="19"/>
        <v>2016/2017</v>
      </c>
      <c r="G424">
        <v>230</v>
      </c>
      <c r="H424" t="s">
        <v>75</v>
      </c>
      <c r="I424">
        <f>IFERROR(INDEX(Lookup_Misc!$A$1:$C$7,MATCH(Table1[[#This Row],[Product]],Lookup_Misc!$B$1:$B$7,0),3)*Table1[[#This Row],[Tonnage]],NA())</f>
        <v>105.80000000000001</v>
      </c>
      <c r="J424">
        <f t="shared" si="20"/>
        <v>7</v>
      </c>
    </row>
    <row r="425" spans="1:10">
      <c r="A425" t="s">
        <v>185</v>
      </c>
      <c r="B425" t="s">
        <v>33</v>
      </c>
      <c r="C425" s="60">
        <v>42552</v>
      </c>
      <c r="D425" s="3">
        <f>Table1[[#This Row],[End Year]]-1</f>
        <v>2016</v>
      </c>
      <c r="E425" s="3">
        <f t="shared" si="18"/>
        <v>2017</v>
      </c>
      <c r="F425" s="1" t="str">
        <f t="shared" si="19"/>
        <v>2016/2017</v>
      </c>
      <c r="G425">
        <v>967</v>
      </c>
      <c r="H425" t="s">
        <v>119</v>
      </c>
      <c r="I425">
        <f>IFERROR(INDEX(Lookup_Misc!$A$1:$C$7,MATCH(Table1[[#This Row],[Product]],Lookup_Misc!$B$1:$B$7,0),3)*Table1[[#This Row],[Tonnage]],NA())</f>
        <v>444.82</v>
      </c>
      <c r="J425">
        <f t="shared" si="20"/>
        <v>7</v>
      </c>
    </row>
    <row r="426" spans="1:10">
      <c r="A426" t="s">
        <v>185</v>
      </c>
      <c r="B426" t="s">
        <v>33</v>
      </c>
      <c r="C426" s="60">
        <v>42552</v>
      </c>
      <c r="D426" s="3">
        <f>Table1[[#This Row],[End Year]]-1</f>
        <v>2016</v>
      </c>
      <c r="E426" s="3">
        <f t="shared" si="18"/>
        <v>2017</v>
      </c>
      <c r="F426" s="1" t="str">
        <f t="shared" si="19"/>
        <v>2016/2017</v>
      </c>
      <c r="G426">
        <v>55139</v>
      </c>
      <c r="H426" t="s">
        <v>151</v>
      </c>
      <c r="I426">
        <f>IFERROR(INDEX(Lookup_Misc!$A$1:$C$7,MATCH(Table1[[#This Row],[Product]],Lookup_Misc!$B$1:$B$7,0),3)*Table1[[#This Row],[Tonnage]],NA())</f>
        <v>25363.940000000002</v>
      </c>
      <c r="J426">
        <f t="shared" si="20"/>
        <v>7</v>
      </c>
    </row>
    <row r="427" spans="1:10">
      <c r="A427" t="s">
        <v>185</v>
      </c>
      <c r="B427" t="s">
        <v>33</v>
      </c>
      <c r="C427" s="60">
        <v>42552</v>
      </c>
      <c r="D427" s="3">
        <f>Table1[[#This Row],[End Year]]-1</f>
        <v>2016</v>
      </c>
      <c r="E427" s="3">
        <f t="shared" si="18"/>
        <v>2017</v>
      </c>
      <c r="F427" s="1" t="str">
        <f t="shared" si="19"/>
        <v>2016/2017</v>
      </c>
      <c r="G427">
        <v>193</v>
      </c>
      <c r="H427" t="s">
        <v>60</v>
      </c>
      <c r="I427">
        <f>IFERROR(INDEX(Lookup_Misc!$A$1:$C$7,MATCH(Table1[[#This Row],[Product]],Lookup_Misc!$B$1:$B$7,0),3)*Table1[[#This Row],[Tonnage]],NA())</f>
        <v>88.78</v>
      </c>
      <c r="J427">
        <f t="shared" si="20"/>
        <v>7</v>
      </c>
    </row>
    <row r="428" spans="1:10">
      <c r="A428" t="s">
        <v>185</v>
      </c>
      <c r="B428" t="s">
        <v>33</v>
      </c>
      <c r="C428" s="60">
        <v>42552</v>
      </c>
      <c r="D428" s="3">
        <f>Table1[[#This Row],[End Year]]-1</f>
        <v>2016</v>
      </c>
      <c r="E428" s="3">
        <f t="shared" si="18"/>
        <v>2017</v>
      </c>
      <c r="F428" s="1" t="str">
        <f t="shared" si="19"/>
        <v>2016/2017</v>
      </c>
      <c r="G428">
        <v>454</v>
      </c>
      <c r="H428" t="s">
        <v>79</v>
      </c>
      <c r="I428">
        <f>IFERROR(INDEX(Lookup_Misc!$A$1:$C$7,MATCH(Table1[[#This Row],[Product]],Lookup_Misc!$B$1:$B$7,0),3)*Table1[[#This Row],[Tonnage]],NA())</f>
        <v>208.84</v>
      </c>
      <c r="J428">
        <f t="shared" si="20"/>
        <v>7</v>
      </c>
    </row>
    <row r="429" spans="1:10">
      <c r="A429" t="s">
        <v>185</v>
      </c>
      <c r="B429" t="s">
        <v>33</v>
      </c>
      <c r="C429" s="60">
        <v>42552</v>
      </c>
      <c r="D429" s="3">
        <f>Table1[[#This Row],[End Year]]-1</f>
        <v>2016</v>
      </c>
      <c r="E429" s="3">
        <f t="shared" si="18"/>
        <v>2017</v>
      </c>
      <c r="F429" s="1" t="str">
        <f t="shared" si="19"/>
        <v>2016/2017</v>
      </c>
      <c r="G429">
        <v>219</v>
      </c>
      <c r="H429" t="s">
        <v>86</v>
      </c>
      <c r="I429">
        <f>IFERROR(INDEX(Lookup_Misc!$A$1:$C$7,MATCH(Table1[[#This Row],[Product]],Lookup_Misc!$B$1:$B$7,0),3)*Table1[[#This Row],[Tonnage]],NA())</f>
        <v>100.74000000000001</v>
      </c>
      <c r="J429">
        <f t="shared" si="20"/>
        <v>7</v>
      </c>
    </row>
    <row r="430" spans="1:10">
      <c r="A430" t="s">
        <v>185</v>
      </c>
      <c r="B430" t="s">
        <v>33</v>
      </c>
      <c r="C430" s="60">
        <v>42583</v>
      </c>
      <c r="D430" s="3">
        <f>Table1[[#This Row],[End Year]]-1</f>
        <v>2016</v>
      </c>
      <c r="E430" s="3">
        <f t="shared" si="18"/>
        <v>2017</v>
      </c>
      <c r="F430" s="1" t="str">
        <f t="shared" si="19"/>
        <v>2016/2017</v>
      </c>
      <c r="G430">
        <v>1</v>
      </c>
      <c r="H430" t="s">
        <v>87</v>
      </c>
      <c r="I430">
        <f>IFERROR(INDEX(Lookup_Misc!$A$1:$C$7,MATCH(Table1[[#This Row],[Product]],Lookup_Misc!$B$1:$B$7,0),3)*Table1[[#This Row],[Tonnage]],NA())</f>
        <v>0.46</v>
      </c>
      <c r="J430">
        <f t="shared" si="20"/>
        <v>8</v>
      </c>
    </row>
    <row r="431" spans="1:10">
      <c r="A431" t="s">
        <v>185</v>
      </c>
      <c r="B431" t="s">
        <v>33</v>
      </c>
      <c r="C431" s="60">
        <v>42583</v>
      </c>
      <c r="D431" s="3">
        <f>Table1[[#This Row],[End Year]]-1</f>
        <v>2016</v>
      </c>
      <c r="E431" s="3">
        <f t="shared" si="18"/>
        <v>2017</v>
      </c>
      <c r="F431" s="1" t="str">
        <f t="shared" si="19"/>
        <v>2016/2017</v>
      </c>
      <c r="G431">
        <v>74</v>
      </c>
      <c r="H431" t="s">
        <v>119</v>
      </c>
      <c r="I431">
        <f>IFERROR(INDEX(Lookup_Misc!$A$1:$C$7,MATCH(Table1[[#This Row],[Product]],Lookup_Misc!$B$1:$B$7,0),3)*Table1[[#This Row],[Tonnage]],NA())</f>
        <v>34.04</v>
      </c>
      <c r="J431">
        <f t="shared" si="20"/>
        <v>8</v>
      </c>
    </row>
    <row r="432" spans="1:10">
      <c r="A432" t="s">
        <v>185</v>
      </c>
      <c r="B432" t="s">
        <v>33</v>
      </c>
      <c r="C432" s="60">
        <v>42583</v>
      </c>
      <c r="D432" s="3">
        <f>Table1[[#This Row],[End Year]]-1</f>
        <v>2016</v>
      </c>
      <c r="E432" s="3">
        <f t="shared" si="18"/>
        <v>2017</v>
      </c>
      <c r="F432" s="1" t="str">
        <f t="shared" si="19"/>
        <v>2016/2017</v>
      </c>
      <c r="G432">
        <v>59254</v>
      </c>
      <c r="H432" t="s">
        <v>151</v>
      </c>
      <c r="I432">
        <f>IFERROR(INDEX(Lookup_Misc!$A$1:$C$7,MATCH(Table1[[#This Row],[Product]],Lookup_Misc!$B$1:$B$7,0),3)*Table1[[#This Row],[Tonnage]],NA())</f>
        <v>27256.84</v>
      </c>
      <c r="J432">
        <f t="shared" si="20"/>
        <v>8</v>
      </c>
    </row>
    <row r="433" spans="1:10">
      <c r="A433" t="s">
        <v>185</v>
      </c>
      <c r="B433" t="s">
        <v>33</v>
      </c>
      <c r="C433" s="60">
        <v>42583</v>
      </c>
      <c r="D433" s="3">
        <f>Table1[[#This Row],[End Year]]-1</f>
        <v>2016</v>
      </c>
      <c r="E433" s="3">
        <f t="shared" si="18"/>
        <v>2017</v>
      </c>
      <c r="F433" s="1" t="str">
        <f t="shared" si="19"/>
        <v>2016/2017</v>
      </c>
      <c r="G433">
        <v>653</v>
      </c>
      <c r="H433" t="s">
        <v>79</v>
      </c>
      <c r="I433">
        <f>IFERROR(INDEX(Lookup_Misc!$A$1:$C$7,MATCH(Table1[[#This Row],[Product]],Lookup_Misc!$B$1:$B$7,0),3)*Table1[[#This Row],[Tonnage]],NA())</f>
        <v>300.38</v>
      </c>
      <c r="J433">
        <f t="shared" si="20"/>
        <v>8</v>
      </c>
    </row>
    <row r="434" spans="1:10">
      <c r="A434" t="s">
        <v>185</v>
      </c>
      <c r="B434" t="s">
        <v>33</v>
      </c>
      <c r="C434" s="60">
        <v>42583</v>
      </c>
      <c r="D434" s="3">
        <f>Table1[[#This Row],[End Year]]-1</f>
        <v>2016</v>
      </c>
      <c r="E434" s="3">
        <f t="shared" si="18"/>
        <v>2017</v>
      </c>
      <c r="F434" s="1" t="str">
        <f t="shared" si="19"/>
        <v>2016/2017</v>
      </c>
      <c r="G434">
        <v>303</v>
      </c>
      <c r="H434" t="s">
        <v>86</v>
      </c>
      <c r="I434">
        <f>IFERROR(INDEX(Lookup_Misc!$A$1:$C$7,MATCH(Table1[[#This Row],[Product]],Lookup_Misc!$B$1:$B$7,0),3)*Table1[[#This Row],[Tonnage]],NA())</f>
        <v>139.38</v>
      </c>
      <c r="J434">
        <f t="shared" si="20"/>
        <v>8</v>
      </c>
    </row>
    <row r="435" spans="1:10">
      <c r="A435" t="s">
        <v>185</v>
      </c>
      <c r="B435" t="s">
        <v>33</v>
      </c>
      <c r="C435" s="60">
        <v>42614</v>
      </c>
      <c r="D435" s="3">
        <f>Table1[[#This Row],[End Year]]-1</f>
        <v>2016</v>
      </c>
      <c r="E435" s="3">
        <f t="shared" si="18"/>
        <v>2017</v>
      </c>
      <c r="F435" s="1" t="str">
        <f t="shared" si="19"/>
        <v>2016/2017</v>
      </c>
      <c r="G435">
        <v>37</v>
      </c>
      <c r="H435" t="s">
        <v>119</v>
      </c>
      <c r="I435">
        <f>IFERROR(INDEX(Lookup_Misc!$A$1:$C$7,MATCH(Table1[[#This Row],[Product]],Lookup_Misc!$B$1:$B$7,0),3)*Table1[[#This Row],[Tonnage]],NA())</f>
        <v>17.02</v>
      </c>
      <c r="J435">
        <f t="shared" si="20"/>
        <v>9</v>
      </c>
    </row>
    <row r="436" spans="1:10">
      <c r="A436" t="s">
        <v>185</v>
      </c>
      <c r="B436" t="s">
        <v>33</v>
      </c>
      <c r="C436" s="60">
        <v>42614</v>
      </c>
      <c r="D436" s="3">
        <f>Table1[[#This Row],[End Year]]-1</f>
        <v>2016</v>
      </c>
      <c r="E436" s="3">
        <f t="shared" si="18"/>
        <v>2017</v>
      </c>
      <c r="F436" s="1" t="str">
        <f t="shared" si="19"/>
        <v>2016/2017</v>
      </c>
      <c r="G436">
        <v>32699</v>
      </c>
      <c r="H436" t="s">
        <v>151</v>
      </c>
      <c r="I436">
        <f>IFERROR(INDEX(Lookup_Misc!$A$1:$C$7,MATCH(Table1[[#This Row],[Product]],Lookup_Misc!$B$1:$B$7,0),3)*Table1[[#This Row],[Tonnage]],NA())</f>
        <v>15041.54</v>
      </c>
      <c r="J436">
        <f t="shared" si="20"/>
        <v>9</v>
      </c>
    </row>
    <row r="437" spans="1:10">
      <c r="A437" t="s">
        <v>185</v>
      </c>
      <c r="B437" t="s">
        <v>33</v>
      </c>
      <c r="C437" s="60">
        <v>42614</v>
      </c>
      <c r="D437" s="3">
        <f>Table1[[#This Row],[End Year]]-1</f>
        <v>2016</v>
      </c>
      <c r="E437" s="3">
        <f t="shared" si="18"/>
        <v>2017</v>
      </c>
      <c r="F437" s="1" t="str">
        <f t="shared" si="19"/>
        <v>2016/2017</v>
      </c>
      <c r="G437">
        <v>1496</v>
      </c>
      <c r="H437" t="s">
        <v>79</v>
      </c>
      <c r="I437">
        <f>IFERROR(INDEX(Lookup_Misc!$A$1:$C$7,MATCH(Table1[[#This Row],[Product]],Lookup_Misc!$B$1:$B$7,0),3)*Table1[[#This Row],[Tonnage]],NA())</f>
        <v>688.16000000000008</v>
      </c>
      <c r="J437">
        <f t="shared" si="20"/>
        <v>9</v>
      </c>
    </row>
    <row r="438" spans="1:10">
      <c r="A438" t="s">
        <v>185</v>
      </c>
      <c r="B438" t="s">
        <v>33</v>
      </c>
      <c r="C438" s="60">
        <v>42614</v>
      </c>
      <c r="D438" s="3">
        <f>Table1[[#This Row],[End Year]]-1</f>
        <v>2016</v>
      </c>
      <c r="E438" s="3">
        <f t="shared" si="18"/>
        <v>2017</v>
      </c>
      <c r="F438" s="1" t="str">
        <f t="shared" si="19"/>
        <v>2016/2017</v>
      </c>
      <c r="G438">
        <v>5</v>
      </c>
      <c r="H438" t="s">
        <v>88</v>
      </c>
      <c r="I438">
        <f>IFERROR(INDEX(Lookup_Misc!$A$1:$C$7,MATCH(Table1[[#This Row],[Product]],Lookup_Misc!$B$1:$B$7,0),3)*Table1[[#This Row],[Tonnage]],NA())</f>
        <v>2.3000000000000003</v>
      </c>
      <c r="J438">
        <f t="shared" si="20"/>
        <v>9</v>
      </c>
    </row>
    <row r="439" spans="1:10">
      <c r="A439" t="s">
        <v>185</v>
      </c>
      <c r="B439" t="s">
        <v>33</v>
      </c>
      <c r="C439" s="60">
        <v>42614</v>
      </c>
      <c r="D439" s="3">
        <f>Table1[[#This Row],[End Year]]-1</f>
        <v>2016</v>
      </c>
      <c r="E439" s="3">
        <f t="shared" si="18"/>
        <v>2017</v>
      </c>
      <c r="F439" s="1" t="str">
        <f t="shared" si="19"/>
        <v>2016/2017</v>
      </c>
      <c r="G439">
        <v>315</v>
      </c>
      <c r="H439" t="s">
        <v>86</v>
      </c>
      <c r="I439">
        <f>IFERROR(INDEX(Lookup_Misc!$A$1:$C$7,MATCH(Table1[[#This Row],[Product]],Lookup_Misc!$B$1:$B$7,0),3)*Table1[[#This Row],[Tonnage]],NA())</f>
        <v>144.9</v>
      </c>
      <c r="J439">
        <f t="shared" si="20"/>
        <v>9</v>
      </c>
    </row>
    <row r="440" spans="1:10">
      <c r="A440" t="s">
        <v>185</v>
      </c>
      <c r="B440" t="s">
        <v>33</v>
      </c>
      <c r="C440" s="60">
        <v>42644</v>
      </c>
      <c r="D440" s="3">
        <f>Table1[[#This Row],[End Year]]-1</f>
        <v>2016</v>
      </c>
      <c r="E440" s="3">
        <f t="shared" si="18"/>
        <v>2017</v>
      </c>
      <c r="F440" s="1" t="str">
        <f t="shared" si="19"/>
        <v>2016/2017</v>
      </c>
      <c r="G440">
        <v>977</v>
      </c>
      <c r="H440" t="s">
        <v>75</v>
      </c>
      <c r="I440">
        <f>IFERROR(INDEX(Lookup_Misc!$A$1:$C$7,MATCH(Table1[[#This Row],[Product]],Lookup_Misc!$B$1:$B$7,0),3)*Table1[[#This Row],[Tonnage]],NA())</f>
        <v>449.42</v>
      </c>
      <c r="J440">
        <f t="shared" si="20"/>
        <v>10</v>
      </c>
    </row>
    <row r="441" spans="1:10">
      <c r="A441" t="s">
        <v>185</v>
      </c>
      <c r="B441" t="s">
        <v>33</v>
      </c>
      <c r="C441" s="60">
        <v>42644</v>
      </c>
      <c r="D441" s="3">
        <f>Table1[[#This Row],[End Year]]-1</f>
        <v>2016</v>
      </c>
      <c r="E441" s="3">
        <f t="shared" si="18"/>
        <v>2017</v>
      </c>
      <c r="F441" s="1" t="str">
        <f t="shared" si="19"/>
        <v>2016/2017</v>
      </c>
      <c r="G441">
        <v>90</v>
      </c>
      <c r="H441" t="s">
        <v>119</v>
      </c>
      <c r="I441">
        <f>IFERROR(INDEX(Lookup_Misc!$A$1:$C$7,MATCH(Table1[[#This Row],[Product]],Lookup_Misc!$B$1:$B$7,0),3)*Table1[[#This Row],[Tonnage]],NA())</f>
        <v>41.4</v>
      </c>
      <c r="J441">
        <f t="shared" si="20"/>
        <v>10</v>
      </c>
    </row>
    <row r="442" spans="1:10">
      <c r="A442" t="s">
        <v>185</v>
      </c>
      <c r="B442" t="s">
        <v>33</v>
      </c>
      <c r="C442" s="60">
        <v>42644</v>
      </c>
      <c r="D442" s="3">
        <f>Table1[[#This Row],[End Year]]-1</f>
        <v>2016</v>
      </c>
      <c r="E442" s="3">
        <f t="shared" si="18"/>
        <v>2017</v>
      </c>
      <c r="F442" s="1" t="str">
        <f t="shared" si="19"/>
        <v>2016/2017</v>
      </c>
      <c r="G442">
        <v>42853</v>
      </c>
      <c r="H442" t="s">
        <v>151</v>
      </c>
      <c r="I442">
        <f>IFERROR(INDEX(Lookup_Misc!$A$1:$C$7,MATCH(Table1[[#This Row],[Product]],Lookup_Misc!$B$1:$B$7,0),3)*Table1[[#This Row],[Tonnage]],NA())</f>
        <v>19712.38</v>
      </c>
      <c r="J442">
        <f t="shared" si="20"/>
        <v>10</v>
      </c>
    </row>
    <row r="443" spans="1:10">
      <c r="A443" t="s">
        <v>185</v>
      </c>
      <c r="B443" t="s">
        <v>33</v>
      </c>
      <c r="C443" s="60">
        <v>42644</v>
      </c>
      <c r="D443" s="3">
        <f>Table1[[#This Row],[End Year]]-1</f>
        <v>2016</v>
      </c>
      <c r="E443" s="3">
        <f t="shared" si="18"/>
        <v>2017</v>
      </c>
      <c r="F443" s="1" t="str">
        <f t="shared" si="19"/>
        <v>2016/2017</v>
      </c>
      <c r="G443">
        <v>188</v>
      </c>
      <c r="H443" t="s">
        <v>60</v>
      </c>
      <c r="I443">
        <f>IFERROR(INDEX(Lookup_Misc!$A$1:$C$7,MATCH(Table1[[#This Row],[Product]],Lookup_Misc!$B$1:$B$7,0),3)*Table1[[#This Row],[Tonnage]],NA())</f>
        <v>86.48</v>
      </c>
      <c r="J443">
        <f t="shared" si="20"/>
        <v>10</v>
      </c>
    </row>
    <row r="444" spans="1:10">
      <c r="A444" t="s">
        <v>185</v>
      </c>
      <c r="B444" t="s">
        <v>33</v>
      </c>
      <c r="C444" s="60">
        <v>42644</v>
      </c>
      <c r="D444" s="3">
        <f>Table1[[#This Row],[End Year]]-1</f>
        <v>2016</v>
      </c>
      <c r="E444" s="3">
        <f t="shared" si="18"/>
        <v>2017</v>
      </c>
      <c r="F444" s="1" t="str">
        <f t="shared" si="19"/>
        <v>2016/2017</v>
      </c>
      <c r="G444">
        <v>1211</v>
      </c>
      <c r="H444" t="s">
        <v>79</v>
      </c>
      <c r="I444">
        <f>IFERROR(INDEX(Lookup_Misc!$A$1:$C$7,MATCH(Table1[[#This Row],[Product]],Lookup_Misc!$B$1:$B$7,0),3)*Table1[[#This Row],[Tonnage]],NA())</f>
        <v>557.06000000000006</v>
      </c>
      <c r="J444">
        <f t="shared" si="20"/>
        <v>10</v>
      </c>
    </row>
    <row r="445" spans="1:10">
      <c r="A445" t="s">
        <v>185</v>
      </c>
      <c r="B445" t="s">
        <v>33</v>
      </c>
      <c r="C445" s="60">
        <v>42644</v>
      </c>
      <c r="D445" s="3">
        <f>Table1[[#This Row],[End Year]]-1</f>
        <v>2016</v>
      </c>
      <c r="E445" s="3">
        <f t="shared" si="18"/>
        <v>2017</v>
      </c>
      <c r="F445" s="1" t="str">
        <f t="shared" si="19"/>
        <v>2016/2017</v>
      </c>
      <c r="G445">
        <v>514</v>
      </c>
      <c r="H445" t="s">
        <v>86</v>
      </c>
      <c r="I445">
        <f>IFERROR(INDEX(Lookup_Misc!$A$1:$C$7,MATCH(Table1[[#This Row],[Product]],Lookup_Misc!$B$1:$B$7,0),3)*Table1[[#This Row],[Tonnage]],NA())</f>
        <v>236.44</v>
      </c>
      <c r="J445">
        <f t="shared" si="20"/>
        <v>10</v>
      </c>
    </row>
    <row r="446" spans="1:10">
      <c r="A446" t="s">
        <v>185</v>
      </c>
      <c r="B446" t="s">
        <v>33</v>
      </c>
      <c r="C446" s="60">
        <v>42675</v>
      </c>
      <c r="D446" s="3">
        <f>Table1[[#This Row],[End Year]]-1</f>
        <v>2016</v>
      </c>
      <c r="E446" s="3">
        <f t="shared" si="18"/>
        <v>2017</v>
      </c>
      <c r="F446" s="1" t="str">
        <f t="shared" si="19"/>
        <v>2016/2017</v>
      </c>
      <c r="G446">
        <v>254</v>
      </c>
      <c r="H446" t="s">
        <v>75</v>
      </c>
      <c r="I446">
        <f>IFERROR(INDEX(Lookup_Misc!$A$1:$C$7,MATCH(Table1[[#This Row],[Product]],Lookup_Misc!$B$1:$B$7,0),3)*Table1[[#This Row],[Tonnage]],NA())</f>
        <v>116.84</v>
      </c>
      <c r="J446">
        <f t="shared" si="20"/>
        <v>11</v>
      </c>
    </row>
    <row r="447" spans="1:10">
      <c r="A447" t="s">
        <v>185</v>
      </c>
      <c r="B447" t="s">
        <v>33</v>
      </c>
      <c r="C447" s="60">
        <v>42675</v>
      </c>
      <c r="D447" s="3">
        <f>Table1[[#This Row],[End Year]]-1</f>
        <v>2016</v>
      </c>
      <c r="E447" s="3">
        <f t="shared" si="18"/>
        <v>2017</v>
      </c>
      <c r="F447" s="1" t="str">
        <f t="shared" si="19"/>
        <v>2016/2017</v>
      </c>
      <c r="G447">
        <v>63</v>
      </c>
      <c r="H447" t="s">
        <v>119</v>
      </c>
      <c r="I447">
        <f>IFERROR(INDEX(Lookup_Misc!$A$1:$C$7,MATCH(Table1[[#This Row],[Product]],Lookup_Misc!$B$1:$B$7,0),3)*Table1[[#This Row],[Tonnage]],NA())</f>
        <v>28.98</v>
      </c>
      <c r="J447">
        <f t="shared" si="20"/>
        <v>11</v>
      </c>
    </row>
    <row r="448" spans="1:10">
      <c r="A448" t="s">
        <v>185</v>
      </c>
      <c r="B448" t="s">
        <v>33</v>
      </c>
      <c r="C448" s="60">
        <v>42675</v>
      </c>
      <c r="D448" s="3">
        <f>Table1[[#This Row],[End Year]]-1</f>
        <v>2016</v>
      </c>
      <c r="E448" s="3">
        <f t="shared" si="18"/>
        <v>2017</v>
      </c>
      <c r="F448" s="1" t="str">
        <f t="shared" si="19"/>
        <v>2016/2017</v>
      </c>
      <c r="G448">
        <v>11000</v>
      </c>
      <c r="H448" t="s">
        <v>95</v>
      </c>
      <c r="I448">
        <f>IFERROR(INDEX(Lookup_Misc!$A$1:$C$7,MATCH(Table1[[#This Row],[Product]],Lookup_Misc!$B$1:$B$7,0),3)*Table1[[#This Row],[Tonnage]],NA())</f>
        <v>5060</v>
      </c>
      <c r="J448">
        <f t="shared" si="20"/>
        <v>11</v>
      </c>
    </row>
    <row r="449" spans="1:10">
      <c r="A449" t="s">
        <v>185</v>
      </c>
      <c r="B449" t="s">
        <v>33</v>
      </c>
      <c r="C449" s="60">
        <v>42675</v>
      </c>
      <c r="D449" s="3">
        <f>Table1[[#This Row],[End Year]]-1</f>
        <v>2016</v>
      </c>
      <c r="E449" s="3">
        <f t="shared" si="18"/>
        <v>2017</v>
      </c>
      <c r="F449" s="1" t="str">
        <f t="shared" si="19"/>
        <v>2016/2017</v>
      </c>
      <c r="G449">
        <v>2</v>
      </c>
      <c r="H449" t="s">
        <v>60</v>
      </c>
      <c r="I449">
        <f>IFERROR(INDEX(Lookup_Misc!$A$1:$C$7,MATCH(Table1[[#This Row],[Product]],Lookup_Misc!$B$1:$B$7,0),3)*Table1[[#This Row],[Tonnage]],NA())</f>
        <v>0.92</v>
      </c>
      <c r="J449">
        <f t="shared" si="20"/>
        <v>11</v>
      </c>
    </row>
    <row r="450" spans="1:10">
      <c r="A450" t="s">
        <v>185</v>
      </c>
      <c r="B450" t="s">
        <v>33</v>
      </c>
      <c r="C450" s="60">
        <v>42675</v>
      </c>
      <c r="D450" s="3">
        <f>Table1[[#This Row],[End Year]]-1</f>
        <v>2016</v>
      </c>
      <c r="E450" s="3">
        <f t="shared" si="18"/>
        <v>2017</v>
      </c>
      <c r="F450" s="1" t="str">
        <f t="shared" si="19"/>
        <v>2016/2017</v>
      </c>
      <c r="G450">
        <v>490</v>
      </c>
      <c r="H450" t="s">
        <v>79</v>
      </c>
      <c r="I450">
        <f>IFERROR(INDEX(Lookup_Misc!$A$1:$C$7,MATCH(Table1[[#This Row],[Product]],Lookup_Misc!$B$1:$B$7,0),3)*Table1[[#This Row],[Tonnage]],NA())</f>
        <v>225.4</v>
      </c>
      <c r="J450">
        <f t="shared" si="20"/>
        <v>11</v>
      </c>
    </row>
    <row r="451" spans="1:10">
      <c r="A451" t="s">
        <v>185</v>
      </c>
      <c r="B451" t="s">
        <v>33</v>
      </c>
      <c r="C451" s="60">
        <v>42675</v>
      </c>
      <c r="D451" s="3">
        <f>Table1[[#This Row],[End Year]]-1</f>
        <v>2016</v>
      </c>
      <c r="E451" s="3">
        <f t="shared" si="18"/>
        <v>2017</v>
      </c>
      <c r="F451" s="1" t="str">
        <f t="shared" si="19"/>
        <v>2016/2017</v>
      </c>
      <c r="G451">
        <v>375</v>
      </c>
      <c r="H451" t="s">
        <v>86</v>
      </c>
      <c r="I451">
        <f>IFERROR(INDEX(Lookup_Misc!$A$1:$C$7,MATCH(Table1[[#This Row],[Product]],Lookup_Misc!$B$1:$B$7,0),3)*Table1[[#This Row],[Tonnage]],NA())</f>
        <v>172.5</v>
      </c>
      <c r="J451">
        <f t="shared" si="20"/>
        <v>11</v>
      </c>
    </row>
    <row r="452" spans="1:10">
      <c r="A452" t="s">
        <v>185</v>
      </c>
      <c r="B452" t="s">
        <v>33</v>
      </c>
      <c r="C452" s="60">
        <v>42705</v>
      </c>
      <c r="D452" s="3">
        <f>Table1[[#This Row],[End Year]]-1</f>
        <v>2016</v>
      </c>
      <c r="E452" s="3">
        <f t="shared" si="18"/>
        <v>2017</v>
      </c>
      <c r="F452" s="1" t="str">
        <f t="shared" si="19"/>
        <v>2016/2017</v>
      </c>
      <c r="G452">
        <v>306</v>
      </c>
      <c r="H452" t="s">
        <v>119</v>
      </c>
      <c r="I452">
        <f>IFERROR(INDEX(Lookup_Misc!$A$1:$C$7,MATCH(Table1[[#This Row],[Product]],Lookup_Misc!$B$1:$B$7,0),3)*Table1[[#This Row],[Tonnage]],NA())</f>
        <v>140.76000000000002</v>
      </c>
      <c r="J452">
        <f t="shared" si="20"/>
        <v>12</v>
      </c>
    </row>
    <row r="453" spans="1:10">
      <c r="A453" t="s">
        <v>185</v>
      </c>
      <c r="B453" t="s">
        <v>33</v>
      </c>
      <c r="C453" s="60">
        <v>42705</v>
      </c>
      <c r="D453" s="3">
        <f>Table1[[#This Row],[End Year]]-1</f>
        <v>2016</v>
      </c>
      <c r="E453" s="3">
        <f t="shared" si="18"/>
        <v>2017</v>
      </c>
      <c r="F453" s="1" t="str">
        <f t="shared" si="19"/>
        <v>2016/2017</v>
      </c>
      <c r="G453">
        <v>13488</v>
      </c>
      <c r="H453" t="s">
        <v>95</v>
      </c>
      <c r="I453">
        <f>IFERROR(INDEX(Lookup_Misc!$A$1:$C$7,MATCH(Table1[[#This Row],[Product]],Lookup_Misc!$B$1:$B$7,0),3)*Table1[[#This Row],[Tonnage]],NA())</f>
        <v>6204.4800000000005</v>
      </c>
      <c r="J453">
        <f t="shared" si="20"/>
        <v>12</v>
      </c>
    </row>
    <row r="454" spans="1:10">
      <c r="A454" t="s">
        <v>185</v>
      </c>
      <c r="B454" t="s">
        <v>33</v>
      </c>
      <c r="C454" s="60">
        <v>42705</v>
      </c>
      <c r="D454" s="3">
        <f>Table1[[#This Row],[End Year]]-1</f>
        <v>2016</v>
      </c>
      <c r="E454" s="3">
        <f t="shared" ref="E454:E517" si="21">IF(AND(MONTH(C454)&gt;=7,MONTH(C454)&lt;=12),YEAR(C454)+1,YEAR(C454))</f>
        <v>2017</v>
      </c>
      <c r="F454" s="1" t="str">
        <f t="shared" ref="F454:F517" si="22">D454&amp;"/"&amp;E454</f>
        <v>2016/2017</v>
      </c>
      <c r="G454">
        <v>21687</v>
      </c>
      <c r="H454" t="s">
        <v>151</v>
      </c>
      <c r="I454">
        <f>IFERROR(INDEX(Lookup_Misc!$A$1:$C$7,MATCH(Table1[[#This Row],[Product]],Lookup_Misc!$B$1:$B$7,0),3)*Table1[[#This Row],[Tonnage]],NA())</f>
        <v>9976.02</v>
      </c>
      <c r="J454">
        <f t="shared" ref="J454:J517" si="23">MONTH(C454)</f>
        <v>12</v>
      </c>
    </row>
    <row r="455" spans="1:10">
      <c r="A455" t="s">
        <v>185</v>
      </c>
      <c r="B455" t="s">
        <v>33</v>
      </c>
      <c r="C455" s="60">
        <v>42705</v>
      </c>
      <c r="D455" s="3">
        <f>Table1[[#This Row],[End Year]]-1</f>
        <v>2016</v>
      </c>
      <c r="E455" s="3">
        <f t="shared" si="21"/>
        <v>2017</v>
      </c>
      <c r="F455" s="1" t="str">
        <f t="shared" si="22"/>
        <v>2016/2017</v>
      </c>
      <c r="G455">
        <v>684</v>
      </c>
      <c r="H455" t="s">
        <v>79</v>
      </c>
      <c r="I455">
        <f>IFERROR(INDEX(Lookup_Misc!$A$1:$C$7,MATCH(Table1[[#This Row],[Product]],Lookup_Misc!$B$1:$B$7,0),3)*Table1[[#This Row],[Tonnage]],NA())</f>
        <v>314.64</v>
      </c>
      <c r="J455">
        <f t="shared" si="23"/>
        <v>12</v>
      </c>
    </row>
    <row r="456" spans="1:10">
      <c r="A456" t="s">
        <v>185</v>
      </c>
      <c r="B456" t="s">
        <v>33</v>
      </c>
      <c r="C456" s="60">
        <v>42705</v>
      </c>
      <c r="D456" s="3">
        <f>Table1[[#This Row],[End Year]]-1</f>
        <v>2016</v>
      </c>
      <c r="E456" s="3">
        <f t="shared" si="21"/>
        <v>2017</v>
      </c>
      <c r="F456" s="1" t="str">
        <f t="shared" si="22"/>
        <v>2016/2017</v>
      </c>
      <c r="G456">
        <v>391</v>
      </c>
      <c r="H456" t="s">
        <v>86</v>
      </c>
      <c r="I456">
        <f>IFERROR(INDEX(Lookup_Misc!$A$1:$C$7,MATCH(Table1[[#This Row],[Product]],Lookup_Misc!$B$1:$B$7,0),3)*Table1[[#This Row],[Tonnage]],NA())</f>
        <v>179.86</v>
      </c>
      <c r="J456">
        <f t="shared" si="23"/>
        <v>12</v>
      </c>
    </row>
    <row r="457" spans="1:10">
      <c r="A457" t="s">
        <v>185</v>
      </c>
      <c r="B457" t="s">
        <v>33</v>
      </c>
      <c r="C457" s="60">
        <v>42736</v>
      </c>
      <c r="D457" s="3">
        <f>Table1[[#This Row],[End Year]]-1</f>
        <v>2016</v>
      </c>
      <c r="E457" s="3">
        <f t="shared" si="21"/>
        <v>2017</v>
      </c>
      <c r="F457" s="1" t="str">
        <f t="shared" si="22"/>
        <v>2016/2017</v>
      </c>
      <c r="G457">
        <v>327</v>
      </c>
      <c r="H457" t="s">
        <v>119</v>
      </c>
      <c r="I457">
        <f>IFERROR(INDEX(Lookup_Misc!$A$1:$C$7,MATCH(Table1[[#This Row],[Product]],Lookup_Misc!$B$1:$B$7,0),3)*Table1[[#This Row],[Tonnage]],NA())</f>
        <v>150.42000000000002</v>
      </c>
      <c r="J457">
        <f t="shared" si="23"/>
        <v>1</v>
      </c>
    </row>
    <row r="458" spans="1:10">
      <c r="A458" t="s">
        <v>185</v>
      </c>
      <c r="B458" t="s">
        <v>33</v>
      </c>
      <c r="C458" s="60">
        <v>42736</v>
      </c>
      <c r="D458" s="3">
        <f>Table1[[#This Row],[End Year]]-1</f>
        <v>2016</v>
      </c>
      <c r="E458" s="3">
        <f t="shared" si="21"/>
        <v>2017</v>
      </c>
      <c r="F458" s="1" t="str">
        <f t="shared" si="22"/>
        <v>2016/2017</v>
      </c>
      <c r="G458">
        <v>10968</v>
      </c>
      <c r="H458" t="s">
        <v>95</v>
      </c>
      <c r="I458">
        <f>IFERROR(INDEX(Lookup_Misc!$A$1:$C$7,MATCH(Table1[[#This Row],[Product]],Lookup_Misc!$B$1:$B$7,0),3)*Table1[[#This Row],[Tonnage]],NA())</f>
        <v>5045.2800000000007</v>
      </c>
      <c r="J458">
        <f t="shared" si="23"/>
        <v>1</v>
      </c>
    </row>
    <row r="459" spans="1:10">
      <c r="A459" t="s">
        <v>185</v>
      </c>
      <c r="B459" t="s">
        <v>33</v>
      </c>
      <c r="C459" s="60">
        <v>42736</v>
      </c>
      <c r="D459" s="3">
        <f>Table1[[#This Row],[End Year]]-1</f>
        <v>2016</v>
      </c>
      <c r="E459" s="3">
        <f t="shared" si="21"/>
        <v>2017</v>
      </c>
      <c r="F459" s="1" t="str">
        <f t="shared" si="22"/>
        <v>2016/2017</v>
      </c>
      <c r="G459">
        <v>43826</v>
      </c>
      <c r="H459" t="s">
        <v>151</v>
      </c>
      <c r="I459">
        <f>IFERROR(INDEX(Lookup_Misc!$A$1:$C$7,MATCH(Table1[[#This Row],[Product]],Lookup_Misc!$B$1:$B$7,0),3)*Table1[[#This Row],[Tonnage]],NA())</f>
        <v>20159.96</v>
      </c>
      <c r="J459">
        <f t="shared" si="23"/>
        <v>1</v>
      </c>
    </row>
    <row r="460" spans="1:10">
      <c r="A460" t="s">
        <v>185</v>
      </c>
      <c r="B460" t="s">
        <v>33</v>
      </c>
      <c r="C460" s="60">
        <v>42736</v>
      </c>
      <c r="D460" s="3">
        <f>Table1[[#This Row],[End Year]]-1</f>
        <v>2016</v>
      </c>
      <c r="E460" s="3">
        <f t="shared" si="21"/>
        <v>2017</v>
      </c>
      <c r="F460" s="1" t="str">
        <f t="shared" si="22"/>
        <v>2016/2017</v>
      </c>
      <c r="G460">
        <v>2122</v>
      </c>
      <c r="H460" t="s">
        <v>60</v>
      </c>
      <c r="I460">
        <f>IFERROR(INDEX(Lookup_Misc!$A$1:$C$7,MATCH(Table1[[#This Row],[Product]],Lookup_Misc!$B$1:$B$7,0),3)*Table1[[#This Row],[Tonnage]],NA())</f>
        <v>976.12</v>
      </c>
      <c r="J460">
        <f t="shared" si="23"/>
        <v>1</v>
      </c>
    </row>
    <row r="461" spans="1:10">
      <c r="A461" t="s">
        <v>185</v>
      </c>
      <c r="B461" t="s">
        <v>33</v>
      </c>
      <c r="C461" s="60">
        <v>42736</v>
      </c>
      <c r="D461" s="3">
        <f>Table1[[#This Row],[End Year]]-1</f>
        <v>2016</v>
      </c>
      <c r="E461" s="3">
        <f t="shared" si="21"/>
        <v>2017</v>
      </c>
      <c r="F461" s="1" t="str">
        <f t="shared" si="22"/>
        <v>2016/2017</v>
      </c>
      <c r="G461">
        <v>718</v>
      </c>
      <c r="H461" t="s">
        <v>79</v>
      </c>
      <c r="I461">
        <f>IFERROR(INDEX(Lookup_Misc!$A$1:$C$7,MATCH(Table1[[#This Row],[Product]],Lookup_Misc!$B$1:$B$7,0),3)*Table1[[#This Row],[Tonnage]],NA())</f>
        <v>330.28000000000003</v>
      </c>
      <c r="J461">
        <f t="shared" si="23"/>
        <v>1</v>
      </c>
    </row>
    <row r="462" spans="1:10">
      <c r="A462" t="s">
        <v>185</v>
      </c>
      <c r="B462" t="s">
        <v>33</v>
      </c>
      <c r="C462" s="60">
        <v>42736</v>
      </c>
      <c r="D462" s="3">
        <f>Table1[[#This Row],[End Year]]-1</f>
        <v>2016</v>
      </c>
      <c r="E462" s="3">
        <f t="shared" si="21"/>
        <v>2017</v>
      </c>
      <c r="F462" s="1" t="str">
        <f t="shared" si="22"/>
        <v>2016/2017</v>
      </c>
      <c r="G462">
        <v>121205</v>
      </c>
      <c r="H462" t="s">
        <v>86</v>
      </c>
      <c r="I462">
        <f>IFERROR(INDEX(Lookup_Misc!$A$1:$C$7,MATCH(Table1[[#This Row],[Product]],Lookup_Misc!$B$1:$B$7,0),3)*Table1[[#This Row],[Tonnage]],NA())</f>
        <v>55754.3</v>
      </c>
      <c r="J462">
        <f t="shared" si="23"/>
        <v>1</v>
      </c>
    </row>
    <row r="463" spans="1:10">
      <c r="A463" t="s">
        <v>185</v>
      </c>
      <c r="B463" t="s">
        <v>33</v>
      </c>
      <c r="C463" s="60">
        <v>42767</v>
      </c>
      <c r="D463" s="3">
        <f>Table1[[#This Row],[End Year]]-1</f>
        <v>2016</v>
      </c>
      <c r="E463" s="3">
        <f t="shared" si="21"/>
        <v>2017</v>
      </c>
      <c r="F463" s="1" t="str">
        <f t="shared" si="22"/>
        <v>2016/2017</v>
      </c>
      <c r="G463">
        <v>165</v>
      </c>
      <c r="H463" t="s">
        <v>119</v>
      </c>
      <c r="I463">
        <f>IFERROR(INDEX(Lookup_Misc!$A$1:$C$7,MATCH(Table1[[#This Row],[Product]],Lookup_Misc!$B$1:$B$7,0),3)*Table1[[#This Row],[Tonnage]],NA())</f>
        <v>75.900000000000006</v>
      </c>
      <c r="J463">
        <f t="shared" si="23"/>
        <v>2</v>
      </c>
    </row>
    <row r="464" spans="1:10">
      <c r="A464" t="s">
        <v>185</v>
      </c>
      <c r="B464" t="s">
        <v>33</v>
      </c>
      <c r="C464" s="60">
        <v>42767</v>
      </c>
      <c r="D464" s="3">
        <f>Table1[[#This Row],[End Year]]-1</f>
        <v>2016</v>
      </c>
      <c r="E464" s="3">
        <f t="shared" si="21"/>
        <v>2017</v>
      </c>
      <c r="F464" s="1" t="str">
        <f t="shared" si="22"/>
        <v>2016/2017</v>
      </c>
      <c r="G464">
        <v>37478</v>
      </c>
      <c r="H464" t="s">
        <v>95</v>
      </c>
      <c r="I464">
        <f>IFERROR(INDEX(Lookup_Misc!$A$1:$C$7,MATCH(Table1[[#This Row],[Product]],Lookup_Misc!$B$1:$B$7,0),3)*Table1[[#This Row],[Tonnage]],NA())</f>
        <v>17239.88</v>
      </c>
      <c r="J464">
        <f t="shared" si="23"/>
        <v>2</v>
      </c>
    </row>
    <row r="465" spans="1:10">
      <c r="A465" t="s">
        <v>185</v>
      </c>
      <c r="B465" t="s">
        <v>33</v>
      </c>
      <c r="C465" s="60">
        <v>42767</v>
      </c>
      <c r="D465" s="3">
        <f>Table1[[#This Row],[End Year]]-1</f>
        <v>2016</v>
      </c>
      <c r="E465" s="3">
        <f t="shared" si="21"/>
        <v>2017</v>
      </c>
      <c r="F465" s="1" t="str">
        <f t="shared" si="22"/>
        <v>2016/2017</v>
      </c>
      <c r="G465">
        <v>718</v>
      </c>
      <c r="H465" t="s">
        <v>79</v>
      </c>
      <c r="I465">
        <f>IFERROR(INDEX(Lookup_Misc!$A$1:$C$7,MATCH(Table1[[#This Row],[Product]],Lookup_Misc!$B$1:$B$7,0),3)*Table1[[#This Row],[Tonnage]],NA())</f>
        <v>330.28000000000003</v>
      </c>
      <c r="J465">
        <f t="shared" si="23"/>
        <v>2</v>
      </c>
    </row>
    <row r="466" spans="1:10">
      <c r="A466" t="s">
        <v>185</v>
      </c>
      <c r="B466" t="s">
        <v>33</v>
      </c>
      <c r="C466" s="60">
        <v>42767</v>
      </c>
      <c r="D466" s="3">
        <f>Table1[[#This Row],[End Year]]-1</f>
        <v>2016</v>
      </c>
      <c r="E466" s="3">
        <f t="shared" si="21"/>
        <v>2017</v>
      </c>
      <c r="F466" s="1" t="str">
        <f t="shared" si="22"/>
        <v>2016/2017</v>
      </c>
      <c r="G466">
        <v>637</v>
      </c>
      <c r="H466" t="s">
        <v>86</v>
      </c>
      <c r="I466">
        <f>IFERROR(INDEX(Lookup_Misc!$A$1:$C$7,MATCH(Table1[[#This Row],[Product]],Lookup_Misc!$B$1:$B$7,0),3)*Table1[[#This Row],[Tonnage]],NA())</f>
        <v>293.02000000000004</v>
      </c>
      <c r="J466">
        <f t="shared" si="23"/>
        <v>2</v>
      </c>
    </row>
    <row r="467" spans="1:10">
      <c r="A467" t="s">
        <v>185</v>
      </c>
      <c r="B467" t="s">
        <v>33</v>
      </c>
      <c r="C467" s="60">
        <v>42795</v>
      </c>
      <c r="D467" s="3">
        <f>Table1[[#This Row],[End Year]]-1</f>
        <v>2016</v>
      </c>
      <c r="E467" s="3">
        <f t="shared" si="21"/>
        <v>2017</v>
      </c>
      <c r="F467" s="1" t="str">
        <f t="shared" si="22"/>
        <v>2016/2017</v>
      </c>
      <c r="G467">
        <v>1030</v>
      </c>
      <c r="H467" t="s">
        <v>75</v>
      </c>
      <c r="I467">
        <f>IFERROR(INDEX(Lookup_Misc!$A$1:$C$7,MATCH(Table1[[#This Row],[Product]],Lookup_Misc!$B$1:$B$7,0),3)*Table1[[#This Row],[Tonnage]],NA())</f>
        <v>473.8</v>
      </c>
      <c r="J467">
        <f t="shared" si="23"/>
        <v>3</v>
      </c>
    </row>
    <row r="468" spans="1:10">
      <c r="A468" t="s">
        <v>185</v>
      </c>
      <c r="B468" t="s">
        <v>33</v>
      </c>
      <c r="C468" s="60">
        <v>42795</v>
      </c>
      <c r="D468" s="3">
        <f>Table1[[#This Row],[End Year]]-1</f>
        <v>2016</v>
      </c>
      <c r="E468" s="3">
        <f t="shared" si="21"/>
        <v>2017</v>
      </c>
      <c r="F468" s="1" t="str">
        <f t="shared" si="22"/>
        <v>2016/2017</v>
      </c>
      <c r="G468">
        <v>73</v>
      </c>
      <c r="H468" t="s">
        <v>119</v>
      </c>
      <c r="I468">
        <f>IFERROR(INDEX(Lookup_Misc!$A$1:$C$7,MATCH(Table1[[#This Row],[Product]],Lookup_Misc!$B$1:$B$7,0),3)*Table1[[#This Row],[Tonnage]],NA())</f>
        <v>33.58</v>
      </c>
      <c r="J468">
        <f t="shared" si="23"/>
        <v>3</v>
      </c>
    </row>
    <row r="469" spans="1:10">
      <c r="A469" t="s">
        <v>185</v>
      </c>
      <c r="B469" t="s">
        <v>33</v>
      </c>
      <c r="C469" s="60">
        <v>42795</v>
      </c>
      <c r="D469" s="3">
        <f>Table1[[#This Row],[End Year]]-1</f>
        <v>2016</v>
      </c>
      <c r="E469" s="3">
        <f t="shared" si="21"/>
        <v>2017</v>
      </c>
      <c r="F469" s="1" t="str">
        <f t="shared" si="22"/>
        <v>2016/2017</v>
      </c>
      <c r="G469">
        <v>50300</v>
      </c>
      <c r="H469" t="s">
        <v>95</v>
      </c>
      <c r="I469">
        <f>IFERROR(INDEX(Lookup_Misc!$A$1:$C$7,MATCH(Table1[[#This Row],[Product]],Lookup_Misc!$B$1:$B$7,0),3)*Table1[[#This Row],[Tonnage]],NA())</f>
        <v>23138</v>
      </c>
      <c r="J469">
        <f t="shared" si="23"/>
        <v>3</v>
      </c>
    </row>
    <row r="470" spans="1:10">
      <c r="A470" t="s">
        <v>185</v>
      </c>
      <c r="B470" t="s">
        <v>33</v>
      </c>
      <c r="C470" s="60">
        <v>42795</v>
      </c>
      <c r="D470" s="3">
        <f>Table1[[#This Row],[End Year]]-1</f>
        <v>2016</v>
      </c>
      <c r="E470" s="3">
        <f t="shared" si="21"/>
        <v>2017</v>
      </c>
      <c r="F470" s="1" t="str">
        <f t="shared" si="22"/>
        <v>2016/2017</v>
      </c>
      <c r="G470">
        <v>59990</v>
      </c>
      <c r="H470" t="s">
        <v>151</v>
      </c>
      <c r="I470">
        <f>IFERROR(INDEX(Lookup_Misc!$A$1:$C$7,MATCH(Table1[[#This Row],[Product]],Lookup_Misc!$B$1:$B$7,0),3)*Table1[[#This Row],[Tonnage]],NA())</f>
        <v>27595.4</v>
      </c>
      <c r="J470">
        <f t="shared" si="23"/>
        <v>3</v>
      </c>
    </row>
    <row r="471" spans="1:10">
      <c r="A471" t="s">
        <v>185</v>
      </c>
      <c r="B471" t="s">
        <v>33</v>
      </c>
      <c r="C471" s="60">
        <v>42795</v>
      </c>
      <c r="D471" s="3">
        <f>Table1[[#This Row],[End Year]]-1</f>
        <v>2016</v>
      </c>
      <c r="E471" s="3">
        <f t="shared" si="21"/>
        <v>2017</v>
      </c>
      <c r="F471" s="1" t="str">
        <f t="shared" si="22"/>
        <v>2016/2017</v>
      </c>
      <c r="G471">
        <v>1445</v>
      </c>
      <c r="H471" t="s">
        <v>60</v>
      </c>
      <c r="I471">
        <f>IFERROR(INDEX(Lookup_Misc!$A$1:$C$7,MATCH(Table1[[#This Row],[Product]],Lookup_Misc!$B$1:$B$7,0),3)*Table1[[#This Row],[Tonnage]],NA())</f>
        <v>664.7</v>
      </c>
      <c r="J471">
        <f t="shared" si="23"/>
        <v>3</v>
      </c>
    </row>
    <row r="472" spans="1:10">
      <c r="A472" t="s">
        <v>185</v>
      </c>
      <c r="B472" t="s">
        <v>33</v>
      </c>
      <c r="C472" s="60">
        <v>42795</v>
      </c>
      <c r="D472" s="3">
        <f>Table1[[#This Row],[End Year]]-1</f>
        <v>2016</v>
      </c>
      <c r="E472" s="3">
        <f t="shared" si="21"/>
        <v>2017</v>
      </c>
      <c r="F472" s="1" t="str">
        <f t="shared" si="22"/>
        <v>2016/2017</v>
      </c>
      <c r="G472">
        <v>322</v>
      </c>
      <c r="H472" t="s">
        <v>79</v>
      </c>
      <c r="I472">
        <f>IFERROR(INDEX(Lookup_Misc!$A$1:$C$7,MATCH(Table1[[#This Row],[Product]],Lookup_Misc!$B$1:$B$7,0),3)*Table1[[#This Row],[Tonnage]],NA())</f>
        <v>148.12</v>
      </c>
      <c r="J472">
        <f t="shared" si="23"/>
        <v>3</v>
      </c>
    </row>
    <row r="473" spans="1:10">
      <c r="A473" t="s">
        <v>185</v>
      </c>
      <c r="B473" t="s">
        <v>33</v>
      </c>
      <c r="C473" s="60">
        <v>42795</v>
      </c>
      <c r="D473" s="3">
        <f>Table1[[#This Row],[End Year]]-1</f>
        <v>2016</v>
      </c>
      <c r="E473" s="3">
        <f t="shared" si="21"/>
        <v>2017</v>
      </c>
      <c r="F473" s="1" t="str">
        <f t="shared" si="22"/>
        <v>2016/2017</v>
      </c>
      <c r="G473">
        <v>1053</v>
      </c>
      <c r="H473" t="s">
        <v>86</v>
      </c>
      <c r="I473">
        <f>IFERROR(INDEX(Lookup_Misc!$A$1:$C$7,MATCH(Table1[[#This Row],[Product]],Lookup_Misc!$B$1:$B$7,0),3)*Table1[[#This Row],[Tonnage]],NA())</f>
        <v>484.38</v>
      </c>
      <c r="J473">
        <f t="shared" si="23"/>
        <v>3</v>
      </c>
    </row>
    <row r="474" spans="1:10">
      <c r="A474" t="s">
        <v>185</v>
      </c>
      <c r="B474" t="s">
        <v>33</v>
      </c>
      <c r="C474" s="60">
        <v>42826</v>
      </c>
      <c r="D474" s="3">
        <f>Table1[[#This Row],[End Year]]-1</f>
        <v>2016</v>
      </c>
      <c r="E474" s="3">
        <f t="shared" si="21"/>
        <v>2017</v>
      </c>
      <c r="F474" s="1" t="str">
        <f t="shared" si="22"/>
        <v>2016/2017</v>
      </c>
      <c r="G474">
        <v>290</v>
      </c>
      <c r="H474" t="s">
        <v>75</v>
      </c>
      <c r="I474">
        <f>IFERROR(INDEX(Lookup_Misc!$A$1:$C$7,MATCH(Table1[[#This Row],[Product]],Lookup_Misc!$B$1:$B$7,0),3)*Table1[[#This Row],[Tonnage]],NA())</f>
        <v>133.4</v>
      </c>
      <c r="J474">
        <f t="shared" si="23"/>
        <v>4</v>
      </c>
    </row>
    <row r="475" spans="1:10">
      <c r="A475" t="s">
        <v>185</v>
      </c>
      <c r="B475" t="s">
        <v>33</v>
      </c>
      <c r="C475" s="60">
        <v>42826</v>
      </c>
      <c r="D475" s="3">
        <f>Table1[[#This Row],[End Year]]-1</f>
        <v>2016</v>
      </c>
      <c r="E475" s="3">
        <f t="shared" si="21"/>
        <v>2017</v>
      </c>
      <c r="F475" s="1" t="str">
        <f t="shared" si="22"/>
        <v>2016/2017</v>
      </c>
      <c r="G475">
        <v>438</v>
      </c>
      <c r="H475" t="s">
        <v>119</v>
      </c>
      <c r="I475">
        <f>IFERROR(INDEX(Lookup_Misc!$A$1:$C$7,MATCH(Table1[[#This Row],[Product]],Lookup_Misc!$B$1:$B$7,0),3)*Table1[[#This Row],[Tonnage]],NA())</f>
        <v>201.48000000000002</v>
      </c>
      <c r="J475">
        <f t="shared" si="23"/>
        <v>4</v>
      </c>
    </row>
    <row r="476" spans="1:10">
      <c r="A476" t="s">
        <v>185</v>
      </c>
      <c r="B476" t="s">
        <v>33</v>
      </c>
      <c r="C476" s="60">
        <v>42826</v>
      </c>
      <c r="D476" s="3">
        <f>Table1[[#This Row],[End Year]]-1</f>
        <v>2016</v>
      </c>
      <c r="E476" s="3">
        <f t="shared" si="21"/>
        <v>2017</v>
      </c>
      <c r="F476" s="1" t="str">
        <f t="shared" si="22"/>
        <v>2016/2017</v>
      </c>
      <c r="G476">
        <v>20</v>
      </c>
      <c r="H476" t="s">
        <v>95</v>
      </c>
      <c r="I476">
        <f>IFERROR(INDEX(Lookup_Misc!$A$1:$C$7,MATCH(Table1[[#This Row],[Product]],Lookup_Misc!$B$1:$B$7,0),3)*Table1[[#This Row],[Tonnage]],NA())</f>
        <v>9.2000000000000011</v>
      </c>
      <c r="J476">
        <f t="shared" si="23"/>
        <v>4</v>
      </c>
    </row>
    <row r="477" spans="1:10">
      <c r="A477" t="s">
        <v>185</v>
      </c>
      <c r="B477" t="s">
        <v>33</v>
      </c>
      <c r="C477" s="60">
        <v>42826</v>
      </c>
      <c r="D477" s="3">
        <f>Table1[[#This Row],[End Year]]-1</f>
        <v>2016</v>
      </c>
      <c r="E477" s="3">
        <f t="shared" si="21"/>
        <v>2017</v>
      </c>
      <c r="F477" s="1" t="str">
        <f t="shared" si="22"/>
        <v>2016/2017</v>
      </c>
      <c r="G477">
        <v>43256</v>
      </c>
      <c r="H477" t="s">
        <v>151</v>
      </c>
      <c r="I477">
        <f>IFERROR(INDEX(Lookup_Misc!$A$1:$C$7,MATCH(Table1[[#This Row],[Product]],Lookup_Misc!$B$1:$B$7,0),3)*Table1[[#This Row],[Tonnage]],NA())</f>
        <v>19897.760000000002</v>
      </c>
      <c r="J477">
        <f t="shared" si="23"/>
        <v>4</v>
      </c>
    </row>
    <row r="478" spans="1:10">
      <c r="A478" t="s">
        <v>185</v>
      </c>
      <c r="B478" t="s">
        <v>33</v>
      </c>
      <c r="C478" s="60">
        <v>42826</v>
      </c>
      <c r="D478" s="3">
        <f>Table1[[#This Row],[End Year]]-1</f>
        <v>2016</v>
      </c>
      <c r="E478" s="3">
        <f t="shared" si="21"/>
        <v>2017</v>
      </c>
      <c r="F478" s="1" t="str">
        <f t="shared" si="22"/>
        <v>2016/2017</v>
      </c>
      <c r="G478">
        <v>427</v>
      </c>
      <c r="H478" t="s">
        <v>60</v>
      </c>
      <c r="I478">
        <f>IFERROR(INDEX(Lookup_Misc!$A$1:$C$7,MATCH(Table1[[#This Row],[Product]],Lookup_Misc!$B$1:$B$7,0),3)*Table1[[#This Row],[Tonnage]],NA())</f>
        <v>196.42000000000002</v>
      </c>
      <c r="J478">
        <f t="shared" si="23"/>
        <v>4</v>
      </c>
    </row>
    <row r="479" spans="1:10">
      <c r="A479" t="s">
        <v>185</v>
      </c>
      <c r="B479" t="s">
        <v>33</v>
      </c>
      <c r="C479" s="60">
        <v>42826</v>
      </c>
      <c r="D479" s="3">
        <f>Table1[[#This Row],[End Year]]-1</f>
        <v>2016</v>
      </c>
      <c r="E479" s="3">
        <f t="shared" si="21"/>
        <v>2017</v>
      </c>
      <c r="F479" s="1" t="str">
        <f t="shared" si="22"/>
        <v>2016/2017</v>
      </c>
      <c r="G479">
        <v>162</v>
      </c>
      <c r="H479" t="s">
        <v>79</v>
      </c>
      <c r="I479">
        <f>IFERROR(INDEX(Lookup_Misc!$A$1:$C$7,MATCH(Table1[[#This Row],[Product]],Lookup_Misc!$B$1:$B$7,0),3)*Table1[[#This Row],[Tonnage]],NA())</f>
        <v>74.52000000000001</v>
      </c>
      <c r="J479">
        <f t="shared" si="23"/>
        <v>4</v>
      </c>
    </row>
    <row r="480" spans="1:10">
      <c r="A480" t="s">
        <v>185</v>
      </c>
      <c r="B480" t="s">
        <v>33</v>
      </c>
      <c r="C480" s="60">
        <v>42826</v>
      </c>
      <c r="D480" s="3">
        <f>Table1[[#This Row],[End Year]]-1</f>
        <v>2016</v>
      </c>
      <c r="E480" s="3">
        <f t="shared" si="21"/>
        <v>2017</v>
      </c>
      <c r="F480" s="1" t="str">
        <f t="shared" si="22"/>
        <v>2016/2017</v>
      </c>
      <c r="G480">
        <v>16731</v>
      </c>
      <c r="H480" t="s">
        <v>82</v>
      </c>
      <c r="I480">
        <f>IFERROR(INDEX(Lookup_Misc!$A$1:$C$7,MATCH(Table1[[#This Row],[Product]],Lookup_Misc!$B$1:$B$7,0),3)*Table1[[#This Row],[Tonnage]],NA())</f>
        <v>7696.26</v>
      </c>
      <c r="J480">
        <f t="shared" si="23"/>
        <v>4</v>
      </c>
    </row>
    <row r="481" spans="1:10">
      <c r="A481" t="s">
        <v>185</v>
      </c>
      <c r="B481" t="s">
        <v>33</v>
      </c>
      <c r="C481" s="60">
        <v>42826</v>
      </c>
      <c r="D481" s="3">
        <f>Table1[[#This Row],[End Year]]-1</f>
        <v>2016</v>
      </c>
      <c r="E481" s="3">
        <f t="shared" si="21"/>
        <v>2017</v>
      </c>
      <c r="F481" s="1" t="str">
        <f t="shared" si="22"/>
        <v>2016/2017</v>
      </c>
      <c r="G481">
        <v>247</v>
      </c>
      <c r="H481" t="s">
        <v>86</v>
      </c>
      <c r="I481">
        <f>IFERROR(INDEX(Lookup_Misc!$A$1:$C$7,MATCH(Table1[[#This Row],[Product]],Lookup_Misc!$B$1:$B$7,0),3)*Table1[[#This Row],[Tonnage]],NA())</f>
        <v>113.62</v>
      </c>
      <c r="J481">
        <f t="shared" si="23"/>
        <v>4</v>
      </c>
    </row>
    <row r="482" spans="1:10">
      <c r="A482" t="s">
        <v>185</v>
      </c>
      <c r="B482" t="s">
        <v>33</v>
      </c>
      <c r="C482" s="60">
        <v>42856</v>
      </c>
      <c r="D482" s="3">
        <f>Table1[[#This Row],[End Year]]-1</f>
        <v>2016</v>
      </c>
      <c r="E482" s="3">
        <f t="shared" si="21"/>
        <v>2017</v>
      </c>
      <c r="F482" s="1" t="str">
        <f t="shared" si="22"/>
        <v>2016/2017</v>
      </c>
      <c r="G482">
        <v>1</v>
      </c>
      <c r="H482" t="s">
        <v>73</v>
      </c>
      <c r="I482">
        <f>IFERROR(INDEX(Lookup_Misc!$A$1:$C$7,MATCH(Table1[[#This Row],[Product]],Lookup_Misc!$B$1:$B$7,0),3)*Table1[[#This Row],[Tonnage]],NA())</f>
        <v>0.46</v>
      </c>
      <c r="J482">
        <f t="shared" si="23"/>
        <v>5</v>
      </c>
    </row>
    <row r="483" spans="1:10">
      <c r="A483" t="s">
        <v>185</v>
      </c>
      <c r="B483" t="s">
        <v>33</v>
      </c>
      <c r="C483" s="60">
        <v>42856</v>
      </c>
      <c r="D483" s="3">
        <f>Table1[[#This Row],[End Year]]-1</f>
        <v>2016</v>
      </c>
      <c r="E483" s="3">
        <f t="shared" si="21"/>
        <v>2017</v>
      </c>
      <c r="F483" s="1" t="str">
        <f t="shared" si="22"/>
        <v>2016/2017</v>
      </c>
      <c r="G483">
        <v>54</v>
      </c>
      <c r="H483" t="s">
        <v>75</v>
      </c>
      <c r="I483">
        <f>IFERROR(INDEX(Lookup_Misc!$A$1:$C$7,MATCH(Table1[[#This Row],[Product]],Lookup_Misc!$B$1:$B$7,0),3)*Table1[[#This Row],[Tonnage]],NA())</f>
        <v>24.84</v>
      </c>
      <c r="J483">
        <f t="shared" si="23"/>
        <v>5</v>
      </c>
    </row>
    <row r="484" spans="1:10">
      <c r="A484" t="s">
        <v>185</v>
      </c>
      <c r="B484" t="s">
        <v>33</v>
      </c>
      <c r="C484" s="60">
        <v>42856</v>
      </c>
      <c r="D484" s="3">
        <f>Table1[[#This Row],[End Year]]-1</f>
        <v>2016</v>
      </c>
      <c r="E484" s="3">
        <f t="shared" si="21"/>
        <v>2017</v>
      </c>
      <c r="F484" s="1" t="str">
        <f t="shared" si="22"/>
        <v>2016/2017</v>
      </c>
      <c r="G484">
        <v>871</v>
      </c>
      <c r="H484" t="s">
        <v>119</v>
      </c>
      <c r="I484">
        <f>IFERROR(INDEX(Lookup_Misc!$A$1:$C$7,MATCH(Table1[[#This Row],[Product]],Lookup_Misc!$B$1:$B$7,0),3)*Table1[[#This Row],[Tonnage]],NA())</f>
        <v>400.66</v>
      </c>
      <c r="J484">
        <f t="shared" si="23"/>
        <v>5</v>
      </c>
    </row>
    <row r="485" spans="1:10">
      <c r="A485" t="s">
        <v>185</v>
      </c>
      <c r="B485" t="s">
        <v>33</v>
      </c>
      <c r="C485" s="60">
        <v>42856</v>
      </c>
      <c r="D485" s="3">
        <f>Table1[[#This Row],[End Year]]-1</f>
        <v>2016</v>
      </c>
      <c r="E485" s="3">
        <f t="shared" si="21"/>
        <v>2017</v>
      </c>
      <c r="F485" s="1" t="str">
        <f t="shared" si="22"/>
        <v>2016/2017</v>
      </c>
      <c r="G485">
        <v>2338</v>
      </c>
      <c r="H485" t="s">
        <v>103</v>
      </c>
      <c r="I485">
        <f>IFERROR(INDEX(Lookup_Misc!$A$1:$C$7,MATCH(Table1[[#This Row],[Product]],Lookup_Misc!$B$1:$B$7,0),3)*Table1[[#This Row],[Tonnage]],NA())</f>
        <v>1075.48</v>
      </c>
      <c r="J485">
        <f t="shared" si="23"/>
        <v>5</v>
      </c>
    </row>
    <row r="486" spans="1:10">
      <c r="A486" t="s">
        <v>185</v>
      </c>
      <c r="B486" t="s">
        <v>33</v>
      </c>
      <c r="C486" s="60">
        <v>42856</v>
      </c>
      <c r="D486" s="3">
        <f>Table1[[#This Row],[End Year]]-1</f>
        <v>2016</v>
      </c>
      <c r="E486" s="3">
        <f t="shared" si="21"/>
        <v>2017</v>
      </c>
      <c r="F486" s="1" t="str">
        <f t="shared" si="22"/>
        <v>2016/2017</v>
      </c>
      <c r="G486">
        <v>10</v>
      </c>
      <c r="H486" t="s">
        <v>95</v>
      </c>
      <c r="I486">
        <f>IFERROR(INDEX(Lookup_Misc!$A$1:$C$7,MATCH(Table1[[#This Row],[Product]],Lookup_Misc!$B$1:$B$7,0),3)*Table1[[#This Row],[Tonnage]],NA())</f>
        <v>4.6000000000000005</v>
      </c>
      <c r="J486">
        <f t="shared" si="23"/>
        <v>5</v>
      </c>
    </row>
    <row r="487" spans="1:10">
      <c r="A487" t="s">
        <v>185</v>
      </c>
      <c r="B487" t="s">
        <v>33</v>
      </c>
      <c r="C487" s="60">
        <v>42856</v>
      </c>
      <c r="D487" s="3">
        <f>Table1[[#This Row],[End Year]]-1</f>
        <v>2016</v>
      </c>
      <c r="E487" s="3">
        <f t="shared" si="21"/>
        <v>2017</v>
      </c>
      <c r="F487" s="1" t="str">
        <f t="shared" si="22"/>
        <v>2016/2017</v>
      </c>
      <c r="G487">
        <v>1282</v>
      </c>
      <c r="H487" t="s">
        <v>60</v>
      </c>
      <c r="I487">
        <f>IFERROR(INDEX(Lookup_Misc!$A$1:$C$7,MATCH(Table1[[#This Row],[Product]],Lookup_Misc!$B$1:$B$7,0),3)*Table1[[#This Row],[Tonnage]],NA())</f>
        <v>589.72</v>
      </c>
      <c r="J487">
        <f t="shared" si="23"/>
        <v>5</v>
      </c>
    </row>
    <row r="488" spans="1:10">
      <c r="A488" t="s">
        <v>185</v>
      </c>
      <c r="B488" t="s">
        <v>33</v>
      </c>
      <c r="C488" s="60">
        <v>42856</v>
      </c>
      <c r="D488" s="3">
        <f>Table1[[#This Row],[End Year]]-1</f>
        <v>2016</v>
      </c>
      <c r="E488" s="3">
        <f t="shared" si="21"/>
        <v>2017</v>
      </c>
      <c r="F488" s="1" t="str">
        <f t="shared" si="22"/>
        <v>2016/2017</v>
      </c>
      <c r="G488">
        <v>271</v>
      </c>
      <c r="H488" t="s">
        <v>79</v>
      </c>
      <c r="I488">
        <f>IFERROR(INDEX(Lookup_Misc!$A$1:$C$7,MATCH(Table1[[#This Row],[Product]],Lookup_Misc!$B$1:$B$7,0),3)*Table1[[#This Row],[Tonnage]],NA())</f>
        <v>124.66000000000001</v>
      </c>
      <c r="J488">
        <f t="shared" si="23"/>
        <v>5</v>
      </c>
    </row>
    <row r="489" spans="1:10">
      <c r="A489" t="s">
        <v>185</v>
      </c>
      <c r="B489" t="s">
        <v>33</v>
      </c>
      <c r="C489" s="60">
        <v>42856</v>
      </c>
      <c r="D489" s="3">
        <f>Table1[[#This Row],[End Year]]-1</f>
        <v>2016</v>
      </c>
      <c r="E489" s="3">
        <f t="shared" si="21"/>
        <v>2017</v>
      </c>
      <c r="F489" s="1" t="str">
        <f t="shared" si="22"/>
        <v>2016/2017</v>
      </c>
      <c r="G489">
        <v>636</v>
      </c>
      <c r="H489" t="s">
        <v>86</v>
      </c>
      <c r="I489">
        <f>IFERROR(INDEX(Lookup_Misc!$A$1:$C$7,MATCH(Table1[[#This Row],[Product]],Lookup_Misc!$B$1:$B$7,0),3)*Table1[[#This Row],[Tonnage]],NA())</f>
        <v>292.56</v>
      </c>
      <c r="J489">
        <f t="shared" si="23"/>
        <v>5</v>
      </c>
    </row>
    <row r="490" spans="1:10">
      <c r="A490" t="s">
        <v>185</v>
      </c>
      <c r="B490" t="s">
        <v>33</v>
      </c>
      <c r="C490" s="60">
        <v>42887</v>
      </c>
      <c r="D490" s="3">
        <f>Table1[[#This Row],[End Year]]-1</f>
        <v>2016</v>
      </c>
      <c r="E490" s="3">
        <f t="shared" si="21"/>
        <v>2017</v>
      </c>
      <c r="F490" s="1" t="str">
        <f t="shared" si="22"/>
        <v>2016/2017</v>
      </c>
      <c r="G490">
        <v>285</v>
      </c>
      <c r="H490" t="s">
        <v>73</v>
      </c>
      <c r="I490">
        <f>IFERROR(INDEX(Lookup_Misc!$A$1:$C$7,MATCH(Table1[[#This Row],[Product]],Lookup_Misc!$B$1:$B$7,0),3)*Table1[[#This Row],[Tonnage]],NA())</f>
        <v>131.1</v>
      </c>
      <c r="J490">
        <f t="shared" si="23"/>
        <v>6</v>
      </c>
    </row>
    <row r="491" spans="1:10">
      <c r="A491" t="s">
        <v>185</v>
      </c>
      <c r="B491" t="s">
        <v>33</v>
      </c>
      <c r="C491" s="60">
        <v>42887</v>
      </c>
      <c r="D491" s="3">
        <f>Table1[[#This Row],[End Year]]-1</f>
        <v>2016</v>
      </c>
      <c r="E491" s="3">
        <f t="shared" si="21"/>
        <v>2017</v>
      </c>
      <c r="F491" s="1" t="str">
        <f t="shared" si="22"/>
        <v>2016/2017</v>
      </c>
      <c r="G491">
        <v>310</v>
      </c>
      <c r="H491" t="s">
        <v>75</v>
      </c>
      <c r="I491">
        <f>IFERROR(INDEX(Lookup_Misc!$A$1:$C$7,MATCH(Table1[[#This Row],[Product]],Lookup_Misc!$B$1:$B$7,0),3)*Table1[[#This Row],[Tonnage]],NA())</f>
        <v>142.6</v>
      </c>
      <c r="J491">
        <f t="shared" si="23"/>
        <v>6</v>
      </c>
    </row>
    <row r="492" spans="1:10">
      <c r="A492" t="s">
        <v>185</v>
      </c>
      <c r="B492" t="s">
        <v>33</v>
      </c>
      <c r="C492" s="60">
        <v>42887</v>
      </c>
      <c r="D492" s="3">
        <f>Table1[[#This Row],[End Year]]-1</f>
        <v>2016</v>
      </c>
      <c r="E492" s="3">
        <f t="shared" si="21"/>
        <v>2017</v>
      </c>
      <c r="F492" s="1" t="str">
        <f t="shared" si="22"/>
        <v>2016/2017</v>
      </c>
      <c r="G492">
        <v>300</v>
      </c>
      <c r="H492" t="s">
        <v>119</v>
      </c>
      <c r="I492">
        <f>IFERROR(INDEX(Lookup_Misc!$A$1:$C$7,MATCH(Table1[[#This Row],[Product]],Lookup_Misc!$B$1:$B$7,0),3)*Table1[[#This Row],[Tonnage]],NA())</f>
        <v>138</v>
      </c>
      <c r="J492">
        <f t="shared" si="23"/>
        <v>6</v>
      </c>
    </row>
    <row r="493" spans="1:10">
      <c r="A493" t="s">
        <v>185</v>
      </c>
      <c r="B493" t="s">
        <v>33</v>
      </c>
      <c r="C493" s="60">
        <v>42887</v>
      </c>
      <c r="D493" s="3">
        <f>Table1[[#This Row],[End Year]]-1</f>
        <v>2016</v>
      </c>
      <c r="E493" s="3">
        <f t="shared" si="21"/>
        <v>2017</v>
      </c>
      <c r="F493" s="1" t="str">
        <f t="shared" si="22"/>
        <v>2016/2017</v>
      </c>
      <c r="G493">
        <v>10062</v>
      </c>
      <c r="H493" t="s">
        <v>95</v>
      </c>
      <c r="I493">
        <f>IFERROR(INDEX(Lookup_Misc!$A$1:$C$7,MATCH(Table1[[#This Row],[Product]],Lookup_Misc!$B$1:$B$7,0),3)*Table1[[#This Row],[Tonnage]],NA())</f>
        <v>4628.5200000000004</v>
      </c>
      <c r="J493">
        <f t="shared" si="23"/>
        <v>6</v>
      </c>
    </row>
    <row r="494" spans="1:10">
      <c r="A494" t="s">
        <v>185</v>
      </c>
      <c r="B494" t="s">
        <v>33</v>
      </c>
      <c r="C494" s="60">
        <v>42887</v>
      </c>
      <c r="D494" s="3">
        <f>Table1[[#This Row],[End Year]]-1</f>
        <v>2016</v>
      </c>
      <c r="E494" s="3">
        <f t="shared" si="21"/>
        <v>2017</v>
      </c>
      <c r="F494" s="1" t="str">
        <f t="shared" si="22"/>
        <v>2016/2017</v>
      </c>
      <c r="G494">
        <v>1757</v>
      </c>
      <c r="H494" t="s">
        <v>60</v>
      </c>
      <c r="I494">
        <f>IFERROR(INDEX(Lookup_Misc!$A$1:$C$7,MATCH(Table1[[#This Row],[Product]],Lookup_Misc!$B$1:$B$7,0),3)*Table1[[#This Row],[Tonnage]],NA())</f>
        <v>808.22</v>
      </c>
      <c r="J494">
        <f t="shared" si="23"/>
        <v>6</v>
      </c>
    </row>
    <row r="495" spans="1:10">
      <c r="A495" t="s">
        <v>185</v>
      </c>
      <c r="B495" t="s">
        <v>33</v>
      </c>
      <c r="C495" s="60">
        <v>42887</v>
      </c>
      <c r="D495" s="3">
        <f>Table1[[#This Row],[End Year]]-1</f>
        <v>2016</v>
      </c>
      <c r="E495" s="3">
        <f t="shared" si="21"/>
        <v>2017</v>
      </c>
      <c r="F495" s="1" t="str">
        <f t="shared" si="22"/>
        <v>2016/2017</v>
      </c>
      <c r="G495">
        <v>779</v>
      </c>
      <c r="H495" t="s">
        <v>79</v>
      </c>
      <c r="I495">
        <f>IFERROR(INDEX(Lookup_Misc!$A$1:$C$7,MATCH(Table1[[#This Row],[Product]],Lookup_Misc!$B$1:$B$7,0),3)*Table1[[#This Row],[Tonnage]],NA())</f>
        <v>358.34000000000003</v>
      </c>
      <c r="J495">
        <f t="shared" si="23"/>
        <v>6</v>
      </c>
    </row>
    <row r="496" spans="1:10">
      <c r="A496" t="s">
        <v>185</v>
      </c>
      <c r="B496" t="s">
        <v>33</v>
      </c>
      <c r="C496" s="60">
        <v>42887</v>
      </c>
      <c r="D496" s="3">
        <f>Table1[[#This Row],[End Year]]-1</f>
        <v>2016</v>
      </c>
      <c r="E496" s="3">
        <f t="shared" si="21"/>
        <v>2017</v>
      </c>
      <c r="F496" s="1" t="str">
        <f t="shared" si="22"/>
        <v>2016/2017</v>
      </c>
      <c r="G496">
        <v>155</v>
      </c>
      <c r="H496" t="s">
        <v>86</v>
      </c>
      <c r="I496">
        <f>IFERROR(INDEX(Lookup_Misc!$A$1:$C$7,MATCH(Table1[[#This Row],[Product]],Lookup_Misc!$B$1:$B$7,0),3)*Table1[[#This Row],[Tonnage]],NA())</f>
        <v>71.3</v>
      </c>
      <c r="J496">
        <f t="shared" si="23"/>
        <v>6</v>
      </c>
    </row>
    <row r="497" spans="1:10">
      <c r="A497" t="s">
        <v>185</v>
      </c>
      <c r="B497" t="s">
        <v>33</v>
      </c>
      <c r="C497" s="60">
        <v>42917</v>
      </c>
      <c r="D497" s="3">
        <f>Table1[[#This Row],[End Year]]-1</f>
        <v>2017</v>
      </c>
      <c r="E497" s="3">
        <f t="shared" si="21"/>
        <v>2018</v>
      </c>
      <c r="F497" s="1" t="str">
        <f t="shared" si="22"/>
        <v>2017/2018</v>
      </c>
      <c r="G497">
        <v>565</v>
      </c>
      <c r="H497" t="s">
        <v>75</v>
      </c>
      <c r="I497">
        <f>IFERROR(INDEX(Lookup_Misc!$A$1:$C$7,MATCH(Table1[[#This Row],[Product]],Lookup_Misc!$B$1:$B$7,0),3)*Table1[[#This Row],[Tonnage]],NA())</f>
        <v>259.90000000000003</v>
      </c>
      <c r="J497">
        <f t="shared" si="23"/>
        <v>7</v>
      </c>
    </row>
    <row r="498" spans="1:10">
      <c r="A498" t="s">
        <v>185</v>
      </c>
      <c r="B498" t="s">
        <v>33</v>
      </c>
      <c r="C498" s="60">
        <v>42917</v>
      </c>
      <c r="D498" s="3">
        <f>Table1[[#This Row],[End Year]]-1</f>
        <v>2017</v>
      </c>
      <c r="E498" s="3">
        <f t="shared" si="21"/>
        <v>2018</v>
      </c>
      <c r="F498" s="1" t="str">
        <f t="shared" si="22"/>
        <v>2017/2018</v>
      </c>
      <c r="G498">
        <v>560</v>
      </c>
      <c r="H498" t="s">
        <v>119</v>
      </c>
      <c r="I498">
        <f>IFERROR(INDEX(Lookup_Misc!$A$1:$C$7,MATCH(Table1[[#This Row],[Product]],Lookup_Misc!$B$1:$B$7,0),3)*Table1[[#This Row],[Tonnage]],NA())</f>
        <v>257.60000000000002</v>
      </c>
      <c r="J498">
        <f t="shared" si="23"/>
        <v>7</v>
      </c>
    </row>
    <row r="499" spans="1:10">
      <c r="A499" t="s">
        <v>185</v>
      </c>
      <c r="B499" t="s">
        <v>33</v>
      </c>
      <c r="C499" s="60">
        <v>42917</v>
      </c>
      <c r="D499" s="3">
        <f>Table1[[#This Row],[End Year]]-1</f>
        <v>2017</v>
      </c>
      <c r="E499" s="3">
        <f t="shared" si="21"/>
        <v>2018</v>
      </c>
      <c r="F499" s="1" t="str">
        <f t="shared" si="22"/>
        <v>2017/2018</v>
      </c>
      <c r="G499">
        <v>47310</v>
      </c>
      <c r="H499" t="s">
        <v>151</v>
      </c>
      <c r="I499">
        <f>IFERROR(INDEX(Lookup_Misc!$A$1:$C$7,MATCH(Table1[[#This Row],[Product]],Lookup_Misc!$B$1:$B$7,0),3)*Table1[[#This Row],[Tonnage]],NA())</f>
        <v>21762.600000000002</v>
      </c>
      <c r="J499">
        <f t="shared" si="23"/>
        <v>7</v>
      </c>
    </row>
    <row r="500" spans="1:10">
      <c r="A500" t="s">
        <v>185</v>
      </c>
      <c r="B500" t="s">
        <v>33</v>
      </c>
      <c r="C500" s="60">
        <v>42917</v>
      </c>
      <c r="D500" s="3">
        <f>Table1[[#This Row],[End Year]]-1</f>
        <v>2017</v>
      </c>
      <c r="E500" s="3">
        <f t="shared" si="21"/>
        <v>2018</v>
      </c>
      <c r="F500" s="1" t="str">
        <f t="shared" si="22"/>
        <v>2017/2018</v>
      </c>
      <c r="G500">
        <v>1574</v>
      </c>
      <c r="H500" t="s">
        <v>79</v>
      </c>
      <c r="I500">
        <f>IFERROR(INDEX(Lookup_Misc!$A$1:$C$7,MATCH(Table1[[#This Row],[Product]],Lookup_Misc!$B$1:$B$7,0),3)*Table1[[#This Row],[Tonnage]],NA())</f>
        <v>724.04000000000008</v>
      </c>
      <c r="J500">
        <f t="shared" si="23"/>
        <v>7</v>
      </c>
    </row>
    <row r="501" spans="1:10">
      <c r="A501" t="s">
        <v>185</v>
      </c>
      <c r="B501" t="s">
        <v>33</v>
      </c>
      <c r="C501" s="60">
        <v>42917</v>
      </c>
      <c r="D501" s="3">
        <f>Table1[[#This Row],[End Year]]-1</f>
        <v>2017</v>
      </c>
      <c r="E501" s="3">
        <f t="shared" si="21"/>
        <v>2018</v>
      </c>
      <c r="F501" s="1" t="str">
        <f t="shared" si="22"/>
        <v>2017/2018</v>
      </c>
      <c r="G501">
        <v>161</v>
      </c>
      <c r="H501" t="s">
        <v>86</v>
      </c>
      <c r="I501">
        <f>IFERROR(INDEX(Lookup_Misc!$A$1:$C$7,MATCH(Table1[[#This Row],[Product]],Lookup_Misc!$B$1:$B$7,0),3)*Table1[[#This Row],[Tonnage]],NA())</f>
        <v>74.06</v>
      </c>
      <c r="J501">
        <f t="shared" si="23"/>
        <v>7</v>
      </c>
    </row>
    <row r="502" spans="1:10">
      <c r="A502" t="s">
        <v>185</v>
      </c>
      <c r="B502" t="s">
        <v>33</v>
      </c>
      <c r="C502" s="60">
        <v>42948</v>
      </c>
      <c r="D502" s="3">
        <f>Table1[[#This Row],[End Year]]-1</f>
        <v>2017</v>
      </c>
      <c r="E502" s="3">
        <f t="shared" si="21"/>
        <v>2018</v>
      </c>
      <c r="F502" s="1" t="str">
        <f t="shared" si="22"/>
        <v>2017/2018</v>
      </c>
      <c r="G502">
        <v>44</v>
      </c>
      <c r="H502" t="s">
        <v>73</v>
      </c>
      <c r="I502">
        <f>IFERROR(INDEX(Lookup_Misc!$A$1:$C$7,MATCH(Table1[[#This Row],[Product]],Lookup_Misc!$B$1:$B$7,0),3)*Table1[[#This Row],[Tonnage]],NA())</f>
        <v>20.240000000000002</v>
      </c>
      <c r="J502">
        <f t="shared" si="23"/>
        <v>8</v>
      </c>
    </row>
    <row r="503" spans="1:10">
      <c r="A503" t="s">
        <v>185</v>
      </c>
      <c r="B503" t="s">
        <v>33</v>
      </c>
      <c r="C503" s="60">
        <v>42948</v>
      </c>
      <c r="D503" s="3">
        <f>Table1[[#This Row],[End Year]]-1</f>
        <v>2017</v>
      </c>
      <c r="E503" s="3">
        <f t="shared" si="21"/>
        <v>2018</v>
      </c>
      <c r="F503" s="1" t="str">
        <f t="shared" si="22"/>
        <v>2017/2018</v>
      </c>
      <c r="G503">
        <v>780</v>
      </c>
      <c r="H503" t="s">
        <v>75</v>
      </c>
      <c r="I503">
        <f>IFERROR(INDEX(Lookup_Misc!$A$1:$C$7,MATCH(Table1[[#This Row],[Product]],Lookup_Misc!$B$1:$B$7,0),3)*Table1[[#This Row],[Tonnage]],NA())</f>
        <v>358.8</v>
      </c>
      <c r="J503">
        <f t="shared" si="23"/>
        <v>8</v>
      </c>
    </row>
    <row r="504" spans="1:10">
      <c r="A504" t="s">
        <v>185</v>
      </c>
      <c r="B504" t="s">
        <v>33</v>
      </c>
      <c r="C504" s="60">
        <v>42948</v>
      </c>
      <c r="D504" s="3">
        <f>Table1[[#This Row],[End Year]]-1</f>
        <v>2017</v>
      </c>
      <c r="E504" s="3">
        <f t="shared" si="21"/>
        <v>2018</v>
      </c>
      <c r="F504" s="1" t="str">
        <f t="shared" si="22"/>
        <v>2017/2018</v>
      </c>
      <c r="G504">
        <v>162</v>
      </c>
      <c r="H504" t="s">
        <v>119</v>
      </c>
      <c r="I504">
        <f>IFERROR(INDEX(Lookup_Misc!$A$1:$C$7,MATCH(Table1[[#This Row],[Product]],Lookup_Misc!$B$1:$B$7,0),3)*Table1[[#This Row],[Tonnage]],NA())</f>
        <v>74.52000000000001</v>
      </c>
      <c r="J504">
        <f t="shared" si="23"/>
        <v>8</v>
      </c>
    </row>
    <row r="505" spans="1:10">
      <c r="A505" t="s">
        <v>185</v>
      </c>
      <c r="B505" t="s">
        <v>33</v>
      </c>
      <c r="C505" s="60">
        <v>42948</v>
      </c>
      <c r="D505" s="3">
        <f>Table1[[#This Row],[End Year]]-1</f>
        <v>2017</v>
      </c>
      <c r="E505" s="3">
        <f t="shared" si="21"/>
        <v>2018</v>
      </c>
      <c r="F505" s="1" t="str">
        <f t="shared" si="22"/>
        <v>2017/2018</v>
      </c>
      <c r="G505">
        <v>20</v>
      </c>
      <c r="H505" t="s">
        <v>95</v>
      </c>
      <c r="I505">
        <f>IFERROR(INDEX(Lookup_Misc!$A$1:$C$7,MATCH(Table1[[#This Row],[Product]],Lookup_Misc!$B$1:$B$7,0),3)*Table1[[#This Row],[Tonnage]],NA())</f>
        <v>9.2000000000000011</v>
      </c>
      <c r="J505">
        <f t="shared" si="23"/>
        <v>8</v>
      </c>
    </row>
    <row r="506" spans="1:10">
      <c r="A506" t="s">
        <v>185</v>
      </c>
      <c r="B506" t="s">
        <v>33</v>
      </c>
      <c r="C506" s="60">
        <v>42948</v>
      </c>
      <c r="D506" s="3">
        <f>Table1[[#This Row],[End Year]]-1</f>
        <v>2017</v>
      </c>
      <c r="E506" s="3">
        <f t="shared" si="21"/>
        <v>2018</v>
      </c>
      <c r="F506" s="1" t="str">
        <f t="shared" si="22"/>
        <v>2017/2018</v>
      </c>
      <c r="G506">
        <v>57202</v>
      </c>
      <c r="H506" t="s">
        <v>151</v>
      </c>
      <c r="I506">
        <f>IFERROR(INDEX(Lookup_Misc!$A$1:$C$7,MATCH(Table1[[#This Row],[Product]],Lookup_Misc!$B$1:$B$7,0),3)*Table1[[#This Row],[Tonnage]],NA())</f>
        <v>26312.920000000002</v>
      </c>
      <c r="J506">
        <f t="shared" si="23"/>
        <v>8</v>
      </c>
    </row>
    <row r="507" spans="1:10">
      <c r="A507" t="s">
        <v>185</v>
      </c>
      <c r="B507" t="s">
        <v>33</v>
      </c>
      <c r="C507" s="60">
        <v>42948</v>
      </c>
      <c r="D507" s="3">
        <f>Table1[[#This Row],[End Year]]-1</f>
        <v>2017</v>
      </c>
      <c r="E507" s="3">
        <f t="shared" si="21"/>
        <v>2018</v>
      </c>
      <c r="F507" s="1" t="str">
        <f t="shared" si="22"/>
        <v>2017/2018</v>
      </c>
      <c r="G507">
        <v>1200</v>
      </c>
      <c r="H507" t="s">
        <v>60</v>
      </c>
      <c r="I507">
        <f>IFERROR(INDEX(Lookup_Misc!$A$1:$C$7,MATCH(Table1[[#This Row],[Product]],Lookup_Misc!$B$1:$B$7,0),3)*Table1[[#This Row],[Tonnage]],NA())</f>
        <v>552</v>
      </c>
      <c r="J507">
        <f t="shared" si="23"/>
        <v>8</v>
      </c>
    </row>
    <row r="508" spans="1:10">
      <c r="A508" t="s">
        <v>185</v>
      </c>
      <c r="B508" t="s">
        <v>33</v>
      </c>
      <c r="C508" s="60">
        <v>42948</v>
      </c>
      <c r="D508" s="3">
        <f>Table1[[#This Row],[End Year]]-1</f>
        <v>2017</v>
      </c>
      <c r="E508" s="3">
        <f t="shared" si="21"/>
        <v>2018</v>
      </c>
      <c r="F508" s="1" t="str">
        <f t="shared" si="22"/>
        <v>2017/2018</v>
      </c>
      <c r="G508">
        <v>235</v>
      </c>
      <c r="H508" t="s">
        <v>79</v>
      </c>
      <c r="I508">
        <f>IFERROR(INDEX(Lookup_Misc!$A$1:$C$7,MATCH(Table1[[#This Row],[Product]],Lookup_Misc!$B$1:$B$7,0),3)*Table1[[#This Row],[Tonnage]],NA())</f>
        <v>108.10000000000001</v>
      </c>
      <c r="J508">
        <f t="shared" si="23"/>
        <v>8</v>
      </c>
    </row>
    <row r="509" spans="1:10">
      <c r="A509" t="s">
        <v>185</v>
      </c>
      <c r="B509" t="s">
        <v>33</v>
      </c>
      <c r="C509" s="60">
        <v>42948</v>
      </c>
      <c r="D509" s="3">
        <f>Table1[[#This Row],[End Year]]-1</f>
        <v>2017</v>
      </c>
      <c r="E509" s="3">
        <f t="shared" si="21"/>
        <v>2018</v>
      </c>
      <c r="F509" s="1" t="str">
        <f t="shared" si="22"/>
        <v>2017/2018</v>
      </c>
      <c r="G509">
        <v>109</v>
      </c>
      <c r="H509" t="s">
        <v>86</v>
      </c>
      <c r="I509">
        <f>IFERROR(INDEX(Lookup_Misc!$A$1:$C$7,MATCH(Table1[[#This Row],[Product]],Lookup_Misc!$B$1:$B$7,0),3)*Table1[[#This Row],[Tonnage]],NA())</f>
        <v>50.14</v>
      </c>
      <c r="J509">
        <f t="shared" si="23"/>
        <v>8</v>
      </c>
    </row>
    <row r="510" spans="1:10">
      <c r="A510" t="s">
        <v>185</v>
      </c>
      <c r="B510" t="s">
        <v>33</v>
      </c>
      <c r="C510" s="60">
        <v>42979</v>
      </c>
      <c r="D510" s="3">
        <f>Table1[[#This Row],[End Year]]-1</f>
        <v>2017</v>
      </c>
      <c r="E510" s="3">
        <f t="shared" si="21"/>
        <v>2018</v>
      </c>
      <c r="F510" s="1" t="str">
        <f t="shared" si="22"/>
        <v>2017/2018</v>
      </c>
      <c r="G510">
        <v>232</v>
      </c>
      <c r="H510" t="s">
        <v>73</v>
      </c>
      <c r="I510">
        <f>IFERROR(INDEX(Lookup_Misc!$A$1:$C$7,MATCH(Table1[[#This Row],[Product]],Lookup_Misc!$B$1:$B$7,0),3)*Table1[[#This Row],[Tonnage]],NA())</f>
        <v>106.72</v>
      </c>
      <c r="J510">
        <f t="shared" si="23"/>
        <v>9</v>
      </c>
    </row>
    <row r="511" spans="1:10">
      <c r="A511" t="s">
        <v>185</v>
      </c>
      <c r="B511" t="s">
        <v>33</v>
      </c>
      <c r="C511" s="60">
        <v>42979</v>
      </c>
      <c r="D511" s="3">
        <f>Table1[[#This Row],[End Year]]-1</f>
        <v>2017</v>
      </c>
      <c r="E511" s="3">
        <f t="shared" si="21"/>
        <v>2018</v>
      </c>
      <c r="F511" s="1" t="str">
        <f t="shared" si="22"/>
        <v>2017/2018</v>
      </c>
      <c r="G511">
        <v>583</v>
      </c>
      <c r="H511" t="s">
        <v>119</v>
      </c>
      <c r="I511">
        <f>IFERROR(INDEX(Lookup_Misc!$A$1:$C$7,MATCH(Table1[[#This Row],[Product]],Lookup_Misc!$B$1:$B$7,0),3)*Table1[[#This Row],[Tonnage]],NA())</f>
        <v>268.18</v>
      </c>
      <c r="J511">
        <f t="shared" si="23"/>
        <v>9</v>
      </c>
    </row>
    <row r="512" spans="1:10">
      <c r="A512" t="s">
        <v>185</v>
      </c>
      <c r="B512" t="s">
        <v>33</v>
      </c>
      <c r="C512" s="60">
        <v>42979</v>
      </c>
      <c r="D512" s="3">
        <f>Table1[[#This Row],[End Year]]-1</f>
        <v>2017</v>
      </c>
      <c r="E512" s="3">
        <f t="shared" si="21"/>
        <v>2018</v>
      </c>
      <c r="F512" s="1" t="str">
        <f t="shared" si="22"/>
        <v>2017/2018</v>
      </c>
      <c r="G512">
        <v>54941</v>
      </c>
      <c r="H512" t="s">
        <v>95</v>
      </c>
      <c r="I512">
        <f>IFERROR(INDEX(Lookup_Misc!$A$1:$C$7,MATCH(Table1[[#This Row],[Product]],Lookup_Misc!$B$1:$B$7,0),3)*Table1[[#This Row],[Tonnage]],NA())</f>
        <v>25272.86</v>
      </c>
      <c r="J512">
        <f t="shared" si="23"/>
        <v>9</v>
      </c>
    </row>
    <row r="513" spans="1:10">
      <c r="A513" t="s">
        <v>185</v>
      </c>
      <c r="B513" t="s">
        <v>33</v>
      </c>
      <c r="C513" s="60">
        <v>42979</v>
      </c>
      <c r="D513" s="3">
        <f>Table1[[#This Row],[End Year]]-1</f>
        <v>2017</v>
      </c>
      <c r="E513" s="3">
        <f t="shared" si="21"/>
        <v>2018</v>
      </c>
      <c r="F513" s="1" t="str">
        <f t="shared" si="22"/>
        <v>2017/2018</v>
      </c>
      <c r="G513">
        <v>123447</v>
      </c>
      <c r="H513" t="s">
        <v>151</v>
      </c>
      <c r="I513">
        <f>IFERROR(INDEX(Lookup_Misc!$A$1:$C$7,MATCH(Table1[[#This Row],[Product]],Lookup_Misc!$B$1:$B$7,0),3)*Table1[[#This Row],[Tonnage]],NA())</f>
        <v>56785.62</v>
      </c>
      <c r="J513">
        <f t="shared" si="23"/>
        <v>9</v>
      </c>
    </row>
    <row r="514" spans="1:10">
      <c r="A514" t="s">
        <v>185</v>
      </c>
      <c r="B514" t="s">
        <v>33</v>
      </c>
      <c r="C514" s="60">
        <v>42979</v>
      </c>
      <c r="D514" s="3">
        <f>Table1[[#This Row],[End Year]]-1</f>
        <v>2017</v>
      </c>
      <c r="E514" s="3">
        <f t="shared" si="21"/>
        <v>2018</v>
      </c>
      <c r="F514" s="1" t="str">
        <f t="shared" si="22"/>
        <v>2017/2018</v>
      </c>
      <c r="G514">
        <v>2</v>
      </c>
      <c r="H514" t="s">
        <v>60</v>
      </c>
      <c r="I514">
        <f>IFERROR(INDEX(Lookup_Misc!$A$1:$C$7,MATCH(Table1[[#This Row],[Product]],Lookup_Misc!$B$1:$B$7,0),3)*Table1[[#This Row],[Tonnage]],NA())</f>
        <v>0.92</v>
      </c>
      <c r="J514">
        <f t="shared" si="23"/>
        <v>9</v>
      </c>
    </row>
    <row r="515" spans="1:10">
      <c r="A515" t="s">
        <v>185</v>
      </c>
      <c r="B515" t="s">
        <v>33</v>
      </c>
      <c r="C515" s="60">
        <v>42979</v>
      </c>
      <c r="D515" s="3">
        <f>Table1[[#This Row],[End Year]]-1</f>
        <v>2017</v>
      </c>
      <c r="E515" s="3">
        <f t="shared" si="21"/>
        <v>2018</v>
      </c>
      <c r="F515" s="1" t="str">
        <f t="shared" si="22"/>
        <v>2017/2018</v>
      </c>
      <c r="G515">
        <v>395</v>
      </c>
      <c r="H515" t="s">
        <v>79</v>
      </c>
      <c r="I515">
        <f>IFERROR(INDEX(Lookup_Misc!$A$1:$C$7,MATCH(Table1[[#This Row],[Product]],Lookup_Misc!$B$1:$B$7,0),3)*Table1[[#This Row],[Tonnage]],NA())</f>
        <v>181.70000000000002</v>
      </c>
      <c r="J515">
        <f t="shared" si="23"/>
        <v>9</v>
      </c>
    </row>
    <row r="516" spans="1:10">
      <c r="A516" t="s">
        <v>185</v>
      </c>
      <c r="B516" t="s">
        <v>33</v>
      </c>
      <c r="C516" s="60">
        <v>42979</v>
      </c>
      <c r="D516" s="3">
        <f>Table1[[#This Row],[End Year]]-1</f>
        <v>2017</v>
      </c>
      <c r="E516" s="3">
        <f t="shared" si="21"/>
        <v>2018</v>
      </c>
      <c r="F516" s="1" t="str">
        <f t="shared" si="22"/>
        <v>2017/2018</v>
      </c>
      <c r="G516">
        <v>127</v>
      </c>
      <c r="H516" t="s">
        <v>86</v>
      </c>
      <c r="I516">
        <f>IFERROR(INDEX(Lookup_Misc!$A$1:$C$7,MATCH(Table1[[#This Row],[Product]],Lookup_Misc!$B$1:$B$7,0),3)*Table1[[#This Row],[Tonnage]],NA())</f>
        <v>58.42</v>
      </c>
      <c r="J516">
        <f t="shared" si="23"/>
        <v>9</v>
      </c>
    </row>
    <row r="517" spans="1:10">
      <c r="A517" t="s">
        <v>185</v>
      </c>
      <c r="B517" t="s">
        <v>33</v>
      </c>
      <c r="C517" s="60">
        <v>43009</v>
      </c>
      <c r="D517" s="3">
        <f>Table1[[#This Row],[End Year]]-1</f>
        <v>2017</v>
      </c>
      <c r="E517" s="3">
        <f t="shared" si="21"/>
        <v>2018</v>
      </c>
      <c r="F517" s="1" t="str">
        <f t="shared" si="22"/>
        <v>2017/2018</v>
      </c>
      <c r="G517">
        <v>17</v>
      </c>
      <c r="H517" t="s">
        <v>73</v>
      </c>
      <c r="I517">
        <f>IFERROR(INDEX(Lookup_Misc!$A$1:$C$7,MATCH(Table1[[#This Row],[Product]],Lookup_Misc!$B$1:$B$7,0),3)*Table1[[#This Row],[Tonnage]],NA())</f>
        <v>7.82</v>
      </c>
      <c r="J517">
        <f t="shared" si="23"/>
        <v>10</v>
      </c>
    </row>
    <row r="518" spans="1:10">
      <c r="A518" t="s">
        <v>185</v>
      </c>
      <c r="B518" t="s">
        <v>33</v>
      </c>
      <c r="C518" s="60">
        <v>43009</v>
      </c>
      <c r="D518" s="3">
        <f>Table1[[#This Row],[End Year]]-1</f>
        <v>2017</v>
      </c>
      <c r="E518" s="3">
        <f t="shared" ref="E518:E581" si="24">IF(AND(MONTH(C518)&gt;=7,MONTH(C518)&lt;=12),YEAR(C518)+1,YEAR(C518))</f>
        <v>2018</v>
      </c>
      <c r="F518" s="1" t="str">
        <f t="shared" ref="F518:F581" si="25">D518&amp;"/"&amp;E518</f>
        <v>2017/2018</v>
      </c>
      <c r="G518">
        <v>1140</v>
      </c>
      <c r="H518" t="s">
        <v>75</v>
      </c>
      <c r="I518">
        <f>IFERROR(INDEX(Lookup_Misc!$A$1:$C$7,MATCH(Table1[[#This Row],[Product]],Lookup_Misc!$B$1:$B$7,0),3)*Table1[[#This Row],[Tonnage]],NA())</f>
        <v>524.4</v>
      </c>
      <c r="J518">
        <f t="shared" ref="J518:J581" si="26">MONTH(C518)</f>
        <v>10</v>
      </c>
    </row>
    <row r="519" spans="1:10">
      <c r="A519" t="s">
        <v>185</v>
      </c>
      <c r="B519" t="s">
        <v>33</v>
      </c>
      <c r="C519" s="60">
        <v>43009</v>
      </c>
      <c r="D519" s="3">
        <f>Table1[[#This Row],[End Year]]-1</f>
        <v>2017</v>
      </c>
      <c r="E519" s="3">
        <f t="shared" si="24"/>
        <v>2018</v>
      </c>
      <c r="F519" s="1" t="str">
        <f t="shared" si="25"/>
        <v>2017/2018</v>
      </c>
      <c r="G519">
        <v>180</v>
      </c>
      <c r="H519" t="s">
        <v>119</v>
      </c>
      <c r="I519">
        <f>IFERROR(INDEX(Lookup_Misc!$A$1:$C$7,MATCH(Table1[[#This Row],[Product]],Lookup_Misc!$B$1:$B$7,0),3)*Table1[[#This Row],[Tonnage]],NA())</f>
        <v>82.8</v>
      </c>
      <c r="J519">
        <f t="shared" si="26"/>
        <v>10</v>
      </c>
    </row>
    <row r="520" spans="1:10">
      <c r="A520" t="s">
        <v>185</v>
      </c>
      <c r="B520" t="s">
        <v>33</v>
      </c>
      <c r="C520" s="60">
        <v>43009</v>
      </c>
      <c r="D520" s="3">
        <f>Table1[[#This Row],[End Year]]-1</f>
        <v>2017</v>
      </c>
      <c r="E520" s="3">
        <f t="shared" si="24"/>
        <v>2018</v>
      </c>
      <c r="F520" s="1" t="str">
        <f t="shared" si="25"/>
        <v>2017/2018</v>
      </c>
      <c r="G520">
        <v>60155</v>
      </c>
      <c r="H520" t="s">
        <v>151</v>
      </c>
      <c r="I520">
        <f>IFERROR(INDEX(Lookup_Misc!$A$1:$C$7,MATCH(Table1[[#This Row],[Product]],Lookup_Misc!$B$1:$B$7,0),3)*Table1[[#This Row],[Tonnage]],NA())</f>
        <v>27671.300000000003</v>
      </c>
      <c r="J520">
        <f t="shared" si="26"/>
        <v>10</v>
      </c>
    </row>
    <row r="521" spans="1:10">
      <c r="A521" t="s">
        <v>185</v>
      </c>
      <c r="B521" t="s">
        <v>33</v>
      </c>
      <c r="C521" s="60">
        <v>43009</v>
      </c>
      <c r="D521" s="3">
        <f>Table1[[#This Row],[End Year]]-1</f>
        <v>2017</v>
      </c>
      <c r="E521" s="3">
        <f t="shared" si="24"/>
        <v>2018</v>
      </c>
      <c r="F521" s="1" t="str">
        <f t="shared" si="25"/>
        <v>2017/2018</v>
      </c>
      <c r="G521">
        <v>2196</v>
      </c>
      <c r="H521" t="s">
        <v>60</v>
      </c>
      <c r="I521">
        <f>IFERROR(INDEX(Lookup_Misc!$A$1:$C$7,MATCH(Table1[[#This Row],[Product]],Lookup_Misc!$B$1:$B$7,0),3)*Table1[[#This Row],[Tonnage]],NA())</f>
        <v>1010.1600000000001</v>
      </c>
      <c r="J521">
        <f t="shared" si="26"/>
        <v>10</v>
      </c>
    </row>
    <row r="522" spans="1:10">
      <c r="A522" t="s">
        <v>185</v>
      </c>
      <c r="B522" t="s">
        <v>33</v>
      </c>
      <c r="C522" s="60">
        <v>43009</v>
      </c>
      <c r="D522" s="3">
        <f>Table1[[#This Row],[End Year]]-1</f>
        <v>2017</v>
      </c>
      <c r="E522" s="3">
        <f t="shared" si="24"/>
        <v>2018</v>
      </c>
      <c r="F522" s="1" t="str">
        <f t="shared" si="25"/>
        <v>2017/2018</v>
      </c>
      <c r="G522">
        <v>687</v>
      </c>
      <c r="H522" t="s">
        <v>79</v>
      </c>
      <c r="I522">
        <f>IFERROR(INDEX(Lookup_Misc!$A$1:$C$7,MATCH(Table1[[#This Row],[Product]],Lookup_Misc!$B$1:$B$7,0),3)*Table1[[#This Row],[Tonnage]],NA())</f>
        <v>316.02000000000004</v>
      </c>
      <c r="J522">
        <f t="shared" si="26"/>
        <v>10</v>
      </c>
    </row>
    <row r="523" spans="1:10">
      <c r="A523" t="s">
        <v>185</v>
      </c>
      <c r="B523" t="s">
        <v>33</v>
      </c>
      <c r="C523" s="60">
        <v>43009</v>
      </c>
      <c r="D523" s="3">
        <f>Table1[[#This Row],[End Year]]-1</f>
        <v>2017</v>
      </c>
      <c r="E523" s="3">
        <f t="shared" si="24"/>
        <v>2018</v>
      </c>
      <c r="F523" s="1" t="str">
        <f t="shared" si="25"/>
        <v>2017/2018</v>
      </c>
      <c r="G523">
        <v>330</v>
      </c>
      <c r="H523" t="s">
        <v>86</v>
      </c>
      <c r="I523">
        <f>IFERROR(INDEX(Lookup_Misc!$A$1:$C$7,MATCH(Table1[[#This Row],[Product]],Lookup_Misc!$B$1:$B$7,0),3)*Table1[[#This Row],[Tonnage]],NA())</f>
        <v>151.80000000000001</v>
      </c>
      <c r="J523">
        <f t="shared" si="26"/>
        <v>10</v>
      </c>
    </row>
    <row r="524" spans="1:10">
      <c r="A524" t="s">
        <v>185</v>
      </c>
      <c r="B524" t="s">
        <v>33</v>
      </c>
      <c r="C524" s="60">
        <v>43040</v>
      </c>
      <c r="D524" s="3">
        <f>Table1[[#This Row],[End Year]]-1</f>
        <v>2017</v>
      </c>
      <c r="E524" s="3">
        <f t="shared" si="24"/>
        <v>2018</v>
      </c>
      <c r="F524" s="1" t="str">
        <f t="shared" si="25"/>
        <v>2017/2018</v>
      </c>
      <c r="G524">
        <v>746</v>
      </c>
      <c r="H524" t="s">
        <v>75</v>
      </c>
      <c r="I524">
        <f>IFERROR(INDEX(Lookup_Misc!$A$1:$C$7,MATCH(Table1[[#This Row],[Product]],Lookup_Misc!$B$1:$B$7,0),3)*Table1[[#This Row],[Tonnage]],NA())</f>
        <v>343.16</v>
      </c>
      <c r="J524">
        <f t="shared" si="26"/>
        <v>11</v>
      </c>
    </row>
    <row r="525" spans="1:10">
      <c r="A525" t="s">
        <v>185</v>
      </c>
      <c r="B525" t="s">
        <v>33</v>
      </c>
      <c r="C525" s="60">
        <v>43040</v>
      </c>
      <c r="D525" s="3">
        <f>Table1[[#This Row],[End Year]]-1</f>
        <v>2017</v>
      </c>
      <c r="E525" s="3">
        <f t="shared" si="24"/>
        <v>2018</v>
      </c>
      <c r="F525" s="1" t="str">
        <f t="shared" si="25"/>
        <v>2017/2018</v>
      </c>
      <c r="G525">
        <v>197</v>
      </c>
      <c r="H525" t="s">
        <v>119</v>
      </c>
      <c r="I525">
        <f>IFERROR(INDEX(Lookup_Misc!$A$1:$C$7,MATCH(Table1[[#This Row],[Product]],Lookup_Misc!$B$1:$B$7,0),3)*Table1[[#This Row],[Tonnage]],NA())</f>
        <v>90.62</v>
      </c>
      <c r="J525">
        <f t="shared" si="26"/>
        <v>11</v>
      </c>
    </row>
    <row r="526" spans="1:10">
      <c r="A526" t="s">
        <v>185</v>
      </c>
      <c r="B526" t="s">
        <v>33</v>
      </c>
      <c r="C526" s="60">
        <v>43040</v>
      </c>
      <c r="D526" s="3">
        <f>Table1[[#This Row],[End Year]]-1</f>
        <v>2017</v>
      </c>
      <c r="E526" s="3">
        <f t="shared" si="24"/>
        <v>2018</v>
      </c>
      <c r="F526" s="1" t="str">
        <f t="shared" si="25"/>
        <v>2017/2018</v>
      </c>
      <c r="G526">
        <v>60</v>
      </c>
      <c r="H526" t="s">
        <v>95</v>
      </c>
      <c r="I526">
        <f>IFERROR(INDEX(Lookup_Misc!$A$1:$C$7,MATCH(Table1[[#This Row],[Product]],Lookup_Misc!$B$1:$B$7,0),3)*Table1[[#This Row],[Tonnage]],NA())</f>
        <v>27.6</v>
      </c>
      <c r="J526">
        <f t="shared" si="26"/>
        <v>11</v>
      </c>
    </row>
    <row r="527" spans="1:10">
      <c r="A527" t="s">
        <v>185</v>
      </c>
      <c r="B527" t="s">
        <v>33</v>
      </c>
      <c r="C527" s="60">
        <v>43040</v>
      </c>
      <c r="D527" s="3">
        <f>Table1[[#This Row],[End Year]]-1</f>
        <v>2017</v>
      </c>
      <c r="E527" s="3">
        <f t="shared" si="24"/>
        <v>2018</v>
      </c>
      <c r="F527" s="1" t="str">
        <f t="shared" si="25"/>
        <v>2017/2018</v>
      </c>
      <c r="G527">
        <v>32862</v>
      </c>
      <c r="H527" t="s">
        <v>151</v>
      </c>
      <c r="I527">
        <f>IFERROR(INDEX(Lookup_Misc!$A$1:$C$7,MATCH(Table1[[#This Row],[Product]],Lookup_Misc!$B$1:$B$7,0),3)*Table1[[#This Row],[Tonnage]],NA())</f>
        <v>15116.52</v>
      </c>
      <c r="J527">
        <f t="shared" si="26"/>
        <v>11</v>
      </c>
    </row>
    <row r="528" spans="1:10">
      <c r="A528" t="s">
        <v>185</v>
      </c>
      <c r="B528" t="s">
        <v>33</v>
      </c>
      <c r="C528" s="60">
        <v>43040</v>
      </c>
      <c r="D528" s="3">
        <f>Table1[[#This Row],[End Year]]-1</f>
        <v>2017</v>
      </c>
      <c r="E528" s="3">
        <f t="shared" si="24"/>
        <v>2018</v>
      </c>
      <c r="F528" s="1" t="str">
        <f t="shared" si="25"/>
        <v>2017/2018</v>
      </c>
      <c r="G528">
        <v>1004</v>
      </c>
      <c r="H528" t="s">
        <v>60</v>
      </c>
      <c r="I528">
        <f>IFERROR(INDEX(Lookup_Misc!$A$1:$C$7,MATCH(Table1[[#This Row],[Product]],Lookup_Misc!$B$1:$B$7,0),3)*Table1[[#This Row],[Tonnage]],NA())</f>
        <v>461.84000000000003</v>
      </c>
      <c r="J528">
        <f t="shared" si="26"/>
        <v>11</v>
      </c>
    </row>
    <row r="529" spans="1:10">
      <c r="A529" t="s">
        <v>185</v>
      </c>
      <c r="B529" t="s">
        <v>33</v>
      </c>
      <c r="C529" s="60">
        <v>43040</v>
      </c>
      <c r="D529" s="3">
        <f>Table1[[#This Row],[End Year]]-1</f>
        <v>2017</v>
      </c>
      <c r="E529" s="3">
        <f t="shared" si="24"/>
        <v>2018</v>
      </c>
      <c r="F529" s="1" t="str">
        <f t="shared" si="25"/>
        <v>2017/2018</v>
      </c>
      <c r="G529">
        <v>773</v>
      </c>
      <c r="H529" t="s">
        <v>79</v>
      </c>
      <c r="I529">
        <f>IFERROR(INDEX(Lookup_Misc!$A$1:$C$7,MATCH(Table1[[#This Row],[Product]],Lookup_Misc!$B$1:$B$7,0),3)*Table1[[#This Row],[Tonnage]],NA())</f>
        <v>355.58000000000004</v>
      </c>
      <c r="J529">
        <f t="shared" si="26"/>
        <v>11</v>
      </c>
    </row>
    <row r="530" spans="1:10">
      <c r="A530" t="s">
        <v>185</v>
      </c>
      <c r="B530" t="s">
        <v>33</v>
      </c>
      <c r="C530" s="60">
        <v>43040</v>
      </c>
      <c r="D530" s="3">
        <f>Table1[[#This Row],[End Year]]-1</f>
        <v>2017</v>
      </c>
      <c r="E530" s="3">
        <f t="shared" si="24"/>
        <v>2018</v>
      </c>
      <c r="F530" s="1" t="str">
        <f t="shared" si="25"/>
        <v>2017/2018</v>
      </c>
      <c r="G530">
        <v>25</v>
      </c>
      <c r="H530" t="s">
        <v>86</v>
      </c>
      <c r="I530">
        <f>IFERROR(INDEX(Lookup_Misc!$A$1:$C$7,MATCH(Table1[[#This Row],[Product]],Lookup_Misc!$B$1:$B$7,0),3)*Table1[[#This Row],[Tonnage]],NA())</f>
        <v>11.5</v>
      </c>
      <c r="J530">
        <f t="shared" si="26"/>
        <v>11</v>
      </c>
    </row>
    <row r="531" spans="1:10">
      <c r="A531" t="s">
        <v>185</v>
      </c>
      <c r="B531" t="s">
        <v>33</v>
      </c>
      <c r="C531" s="60">
        <v>43070</v>
      </c>
      <c r="D531" s="3">
        <f>Table1[[#This Row],[End Year]]-1</f>
        <v>2017</v>
      </c>
      <c r="E531" s="3">
        <f t="shared" si="24"/>
        <v>2018</v>
      </c>
      <c r="F531" s="1" t="str">
        <f t="shared" si="25"/>
        <v>2017/2018</v>
      </c>
      <c r="G531">
        <v>109</v>
      </c>
      <c r="H531" t="s">
        <v>119</v>
      </c>
      <c r="I531">
        <f>IFERROR(INDEX(Lookup_Misc!$A$1:$C$7,MATCH(Table1[[#This Row],[Product]],Lookup_Misc!$B$1:$B$7,0),3)*Table1[[#This Row],[Tonnage]],NA())</f>
        <v>50.14</v>
      </c>
      <c r="J531">
        <f t="shared" si="26"/>
        <v>12</v>
      </c>
    </row>
    <row r="532" spans="1:10">
      <c r="A532" t="s">
        <v>185</v>
      </c>
      <c r="B532" t="s">
        <v>33</v>
      </c>
      <c r="C532" s="60">
        <v>43070</v>
      </c>
      <c r="D532" s="3">
        <f>Table1[[#This Row],[End Year]]-1</f>
        <v>2017</v>
      </c>
      <c r="E532" s="3">
        <f t="shared" si="24"/>
        <v>2018</v>
      </c>
      <c r="F532" s="1" t="str">
        <f t="shared" si="25"/>
        <v>2017/2018</v>
      </c>
      <c r="G532">
        <v>1192</v>
      </c>
      <c r="H532" t="s">
        <v>60</v>
      </c>
      <c r="I532">
        <f>IFERROR(INDEX(Lookup_Misc!$A$1:$C$7,MATCH(Table1[[#This Row],[Product]],Lookup_Misc!$B$1:$B$7,0),3)*Table1[[#This Row],[Tonnage]],NA())</f>
        <v>548.32000000000005</v>
      </c>
      <c r="J532">
        <f t="shared" si="26"/>
        <v>12</v>
      </c>
    </row>
    <row r="533" spans="1:10">
      <c r="A533" t="s">
        <v>185</v>
      </c>
      <c r="B533" t="s">
        <v>33</v>
      </c>
      <c r="C533" s="60">
        <v>43070</v>
      </c>
      <c r="D533" s="3">
        <f>Table1[[#This Row],[End Year]]-1</f>
        <v>2017</v>
      </c>
      <c r="E533" s="3">
        <f t="shared" si="24"/>
        <v>2018</v>
      </c>
      <c r="F533" s="1" t="str">
        <f t="shared" si="25"/>
        <v>2017/2018</v>
      </c>
      <c r="G533">
        <v>120</v>
      </c>
      <c r="H533" t="s">
        <v>79</v>
      </c>
      <c r="I533">
        <f>IFERROR(INDEX(Lookup_Misc!$A$1:$C$7,MATCH(Table1[[#This Row],[Product]],Lookup_Misc!$B$1:$B$7,0),3)*Table1[[#This Row],[Tonnage]],NA())</f>
        <v>55.2</v>
      </c>
      <c r="J533">
        <f t="shared" si="26"/>
        <v>12</v>
      </c>
    </row>
    <row r="534" spans="1:10">
      <c r="A534" t="s">
        <v>185</v>
      </c>
      <c r="B534" t="s">
        <v>33</v>
      </c>
      <c r="C534" s="60">
        <v>43070</v>
      </c>
      <c r="D534" s="3">
        <f>Table1[[#This Row],[End Year]]-1</f>
        <v>2017</v>
      </c>
      <c r="E534" s="3">
        <f t="shared" si="24"/>
        <v>2018</v>
      </c>
      <c r="F534" s="1" t="str">
        <f t="shared" si="25"/>
        <v>2017/2018</v>
      </c>
      <c r="G534">
        <v>147</v>
      </c>
      <c r="H534" t="s">
        <v>86</v>
      </c>
      <c r="I534">
        <f>IFERROR(INDEX(Lookup_Misc!$A$1:$C$7,MATCH(Table1[[#This Row],[Product]],Lookup_Misc!$B$1:$B$7,0),3)*Table1[[#This Row],[Tonnage]],NA())</f>
        <v>67.62</v>
      </c>
      <c r="J534">
        <f t="shared" si="26"/>
        <v>12</v>
      </c>
    </row>
    <row r="535" spans="1:10">
      <c r="A535" t="s">
        <v>185</v>
      </c>
      <c r="B535" t="s">
        <v>33</v>
      </c>
      <c r="C535" s="60">
        <v>43101</v>
      </c>
      <c r="D535" s="3">
        <f>Table1[[#This Row],[End Year]]-1</f>
        <v>2017</v>
      </c>
      <c r="E535" s="3">
        <f t="shared" si="24"/>
        <v>2018</v>
      </c>
      <c r="F535" s="1" t="str">
        <f t="shared" si="25"/>
        <v>2017/2018</v>
      </c>
      <c r="G535">
        <v>146</v>
      </c>
      <c r="H535" t="s">
        <v>119</v>
      </c>
      <c r="I535">
        <f>IFERROR(INDEX(Lookup_Misc!$A$1:$C$7,MATCH(Table1[[#This Row],[Product]],Lookup_Misc!$B$1:$B$7,0),3)*Table1[[#This Row],[Tonnage]],NA())</f>
        <v>67.16</v>
      </c>
      <c r="J535">
        <f t="shared" si="26"/>
        <v>1</v>
      </c>
    </row>
    <row r="536" spans="1:10">
      <c r="A536" t="s">
        <v>185</v>
      </c>
      <c r="B536" t="s">
        <v>33</v>
      </c>
      <c r="C536" s="60">
        <v>43101</v>
      </c>
      <c r="D536" s="3">
        <f>Table1[[#This Row],[End Year]]-1</f>
        <v>2017</v>
      </c>
      <c r="E536" s="3">
        <f t="shared" si="24"/>
        <v>2018</v>
      </c>
      <c r="F536" s="1" t="str">
        <f t="shared" si="25"/>
        <v>2017/2018</v>
      </c>
      <c r="G536">
        <v>30947</v>
      </c>
      <c r="H536" t="s">
        <v>95</v>
      </c>
      <c r="I536">
        <f>IFERROR(INDEX(Lookup_Misc!$A$1:$C$7,MATCH(Table1[[#This Row],[Product]],Lookup_Misc!$B$1:$B$7,0),3)*Table1[[#This Row],[Tonnage]],NA())</f>
        <v>14235.62</v>
      </c>
      <c r="J536">
        <f t="shared" si="26"/>
        <v>1</v>
      </c>
    </row>
    <row r="537" spans="1:10">
      <c r="A537" t="s">
        <v>185</v>
      </c>
      <c r="B537" t="s">
        <v>33</v>
      </c>
      <c r="C537" s="60">
        <v>43101</v>
      </c>
      <c r="D537" s="3">
        <f>Table1[[#This Row],[End Year]]-1</f>
        <v>2017</v>
      </c>
      <c r="E537" s="3">
        <f t="shared" si="24"/>
        <v>2018</v>
      </c>
      <c r="F537" s="1" t="str">
        <f t="shared" si="25"/>
        <v>2017/2018</v>
      </c>
      <c r="G537">
        <v>65597</v>
      </c>
      <c r="H537" t="s">
        <v>151</v>
      </c>
      <c r="I537">
        <f>IFERROR(INDEX(Lookup_Misc!$A$1:$C$7,MATCH(Table1[[#This Row],[Product]],Lookup_Misc!$B$1:$B$7,0),3)*Table1[[#This Row],[Tonnage]],NA())</f>
        <v>30174.620000000003</v>
      </c>
      <c r="J537">
        <f t="shared" si="26"/>
        <v>1</v>
      </c>
    </row>
    <row r="538" spans="1:10">
      <c r="A538" t="s">
        <v>185</v>
      </c>
      <c r="B538" t="s">
        <v>33</v>
      </c>
      <c r="C538" s="60">
        <v>43101</v>
      </c>
      <c r="D538" s="3">
        <f>Table1[[#This Row],[End Year]]-1</f>
        <v>2017</v>
      </c>
      <c r="E538" s="3">
        <f t="shared" si="24"/>
        <v>2018</v>
      </c>
      <c r="F538" s="1" t="str">
        <f t="shared" si="25"/>
        <v>2017/2018</v>
      </c>
      <c r="G538">
        <v>2215</v>
      </c>
      <c r="H538" t="s">
        <v>60</v>
      </c>
      <c r="I538">
        <f>IFERROR(INDEX(Lookup_Misc!$A$1:$C$7,MATCH(Table1[[#This Row],[Product]],Lookup_Misc!$B$1:$B$7,0),3)*Table1[[#This Row],[Tonnage]],NA())</f>
        <v>1018.9000000000001</v>
      </c>
      <c r="J538">
        <f t="shared" si="26"/>
        <v>1</v>
      </c>
    </row>
    <row r="539" spans="1:10">
      <c r="A539" t="s">
        <v>185</v>
      </c>
      <c r="B539" t="s">
        <v>33</v>
      </c>
      <c r="C539" s="60">
        <v>43101</v>
      </c>
      <c r="D539" s="3">
        <f>Table1[[#This Row],[End Year]]-1</f>
        <v>2017</v>
      </c>
      <c r="E539" s="3">
        <f t="shared" si="24"/>
        <v>2018</v>
      </c>
      <c r="F539" s="1" t="str">
        <f t="shared" si="25"/>
        <v>2017/2018</v>
      </c>
      <c r="G539">
        <v>638</v>
      </c>
      <c r="H539" t="s">
        <v>79</v>
      </c>
      <c r="I539">
        <f>IFERROR(INDEX(Lookup_Misc!$A$1:$C$7,MATCH(Table1[[#This Row],[Product]],Lookup_Misc!$B$1:$B$7,0),3)*Table1[[#This Row],[Tonnage]],NA())</f>
        <v>293.48</v>
      </c>
      <c r="J539">
        <f t="shared" si="26"/>
        <v>1</v>
      </c>
    </row>
    <row r="540" spans="1:10">
      <c r="A540" t="s">
        <v>185</v>
      </c>
      <c r="B540" t="s">
        <v>33</v>
      </c>
      <c r="C540" s="60">
        <v>43101</v>
      </c>
      <c r="D540" s="3">
        <f>Table1[[#This Row],[End Year]]-1</f>
        <v>2017</v>
      </c>
      <c r="E540" s="3">
        <f t="shared" si="24"/>
        <v>2018</v>
      </c>
      <c r="F540" s="1" t="str">
        <f t="shared" si="25"/>
        <v>2017/2018</v>
      </c>
      <c r="G540">
        <v>416</v>
      </c>
      <c r="H540" t="s">
        <v>86</v>
      </c>
      <c r="I540">
        <f>IFERROR(INDEX(Lookup_Misc!$A$1:$C$7,MATCH(Table1[[#This Row],[Product]],Lookup_Misc!$B$1:$B$7,0),3)*Table1[[#This Row],[Tonnage]],NA())</f>
        <v>191.36</v>
      </c>
      <c r="J540">
        <f t="shared" si="26"/>
        <v>1</v>
      </c>
    </row>
    <row r="541" spans="1:10">
      <c r="A541" t="s">
        <v>185</v>
      </c>
      <c r="B541" t="s">
        <v>33</v>
      </c>
      <c r="C541" s="60">
        <v>43132</v>
      </c>
      <c r="D541" s="3">
        <f>Table1[[#This Row],[End Year]]-1</f>
        <v>2017</v>
      </c>
      <c r="E541" s="3">
        <f t="shared" si="24"/>
        <v>2018</v>
      </c>
      <c r="F541" s="1" t="str">
        <f t="shared" si="25"/>
        <v>2017/2018</v>
      </c>
      <c r="G541">
        <v>361</v>
      </c>
      <c r="H541" t="s">
        <v>75</v>
      </c>
      <c r="I541">
        <f>IFERROR(INDEX(Lookup_Misc!$A$1:$C$7,MATCH(Table1[[#This Row],[Product]],Lookup_Misc!$B$1:$B$7,0),3)*Table1[[#This Row],[Tonnage]],NA())</f>
        <v>166.06</v>
      </c>
      <c r="J541">
        <f t="shared" si="26"/>
        <v>2</v>
      </c>
    </row>
    <row r="542" spans="1:10">
      <c r="A542" t="s">
        <v>185</v>
      </c>
      <c r="B542" t="s">
        <v>33</v>
      </c>
      <c r="C542" s="60">
        <v>43132</v>
      </c>
      <c r="D542" s="3">
        <f>Table1[[#This Row],[End Year]]-1</f>
        <v>2017</v>
      </c>
      <c r="E542" s="3">
        <f t="shared" si="24"/>
        <v>2018</v>
      </c>
      <c r="F542" s="1" t="str">
        <f t="shared" si="25"/>
        <v>2017/2018</v>
      </c>
      <c r="G542">
        <v>250</v>
      </c>
      <c r="H542" t="s">
        <v>119</v>
      </c>
      <c r="I542">
        <f>IFERROR(INDEX(Lookup_Misc!$A$1:$C$7,MATCH(Table1[[#This Row],[Product]],Lookup_Misc!$B$1:$B$7,0),3)*Table1[[#This Row],[Tonnage]],NA())</f>
        <v>115</v>
      </c>
      <c r="J542">
        <f t="shared" si="26"/>
        <v>2</v>
      </c>
    </row>
    <row r="543" spans="1:10">
      <c r="A543" t="s">
        <v>185</v>
      </c>
      <c r="B543" t="s">
        <v>33</v>
      </c>
      <c r="C543" s="60">
        <v>43132</v>
      </c>
      <c r="D543" s="3">
        <f>Table1[[#This Row],[End Year]]-1</f>
        <v>2017</v>
      </c>
      <c r="E543" s="3">
        <f t="shared" si="24"/>
        <v>2018</v>
      </c>
      <c r="F543" s="1" t="str">
        <f t="shared" si="25"/>
        <v>2017/2018</v>
      </c>
      <c r="G543">
        <v>32815</v>
      </c>
      <c r="H543" t="s">
        <v>95</v>
      </c>
      <c r="I543">
        <f>IFERROR(INDEX(Lookup_Misc!$A$1:$C$7,MATCH(Table1[[#This Row],[Product]],Lookup_Misc!$B$1:$B$7,0),3)*Table1[[#This Row],[Tonnage]],NA())</f>
        <v>15094.900000000001</v>
      </c>
      <c r="J543">
        <f t="shared" si="26"/>
        <v>2</v>
      </c>
    </row>
    <row r="544" spans="1:10">
      <c r="A544" t="s">
        <v>185</v>
      </c>
      <c r="B544" t="s">
        <v>33</v>
      </c>
      <c r="C544" s="60">
        <v>43132</v>
      </c>
      <c r="D544" s="3">
        <f>Table1[[#This Row],[End Year]]-1</f>
        <v>2017</v>
      </c>
      <c r="E544" s="3">
        <f t="shared" si="24"/>
        <v>2018</v>
      </c>
      <c r="F544" s="1" t="str">
        <f t="shared" si="25"/>
        <v>2017/2018</v>
      </c>
      <c r="G544">
        <v>64683</v>
      </c>
      <c r="H544" t="s">
        <v>151</v>
      </c>
      <c r="I544">
        <f>IFERROR(INDEX(Lookup_Misc!$A$1:$C$7,MATCH(Table1[[#This Row],[Product]],Lookup_Misc!$B$1:$B$7,0),3)*Table1[[#This Row],[Tonnage]],NA())</f>
        <v>29754.18</v>
      </c>
      <c r="J544">
        <f t="shared" si="26"/>
        <v>2</v>
      </c>
    </row>
    <row r="545" spans="1:10">
      <c r="A545" t="s">
        <v>185</v>
      </c>
      <c r="B545" t="s">
        <v>33</v>
      </c>
      <c r="C545" s="60">
        <v>43132</v>
      </c>
      <c r="D545" s="3">
        <f>Table1[[#This Row],[End Year]]-1</f>
        <v>2017</v>
      </c>
      <c r="E545" s="3">
        <f t="shared" si="24"/>
        <v>2018</v>
      </c>
      <c r="F545" s="1" t="str">
        <f t="shared" si="25"/>
        <v>2017/2018</v>
      </c>
      <c r="G545">
        <v>27374</v>
      </c>
      <c r="H545" t="s">
        <v>162</v>
      </c>
      <c r="I545">
        <f>IFERROR(INDEX(Lookup_Misc!$A$1:$C$7,MATCH(Table1[[#This Row],[Product]],Lookup_Misc!$B$1:$B$7,0),3)*Table1[[#This Row],[Tonnage]],NA())</f>
        <v>12592.04</v>
      </c>
      <c r="J545">
        <f t="shared" si="26"/>
        <v>2</v>
      </c>
    </row>
    <row r="546" spans="1:10">
      <c r="A546" t="s">
        <v>185</v>
      </c>
      <c r="B546" t="s">
        <v>33</v>
      </c>
      <c r="C546" s="60">
        <v>43132</v>
      </c>
      <c r="D546" s="3">
        <f>Table1[[#This Row],[End Year]]-1</f>
        <v>2017</v>
      </c>
      <c r="E546" s="3">
        <f t="shared" si="24"/>
        <v>2018</v>
      </c>
      <c r="F546" s="1" t="str">
        <f t="shared" si="25"/>
        <v>2017/2018</v>
      </c>
      <c r="G546">
        <v>1192</v>
      </c>
      <c r="H546" t="s">
        <v>60</v>
      </c>
      <c r="I546">
        <f>IFERROR(INDEX(Lookup_Misc!$A$1:$C$7,MATCH(Table1[[#This Row],[Product]],Lookup_Misc!$B$1:$B$7,0),3)*Table1[[#This Row],[Tonnage]],NA())</f>
        <v>548.32000000000005</v>
      </c>
      <c r="J546">
        <f t="shared" si="26"/>
        <v>2</v>
      </c>
    </row>
    <row r="547" spans="1:10">
      <c r="A547" t="s">
        <v>185</v>
      </c>
      <c r="B547" t="s">
        <v>33</v>
      </c>
      <c r="C547" s="60">
        <v>43132</v>
      </c>
      <c r="D547" s="3">
        <f>Table1[[#This Row],[End Year]]-1</f>
        <v>2017</v>
      </c>
      <c r="E547" s="3">
        <f t="shared" si="24"/>
        <v>2018</v>
      </c>
      <c r="F547" s="1" t="str">
        <f t="shared" si="25"/>
        <v>2017/2018</v>
      </c>
      <c r="G547">
        <v>472</v>
      </c>
      <c r="H547" t="s">
        <v>79</v>
      </c>
      <c r="I547">
        <f>IFERROR(INDEX(Lookup_Misc!$A$1:$C$7,MATCH(Table1[[#This Row],[Product]],Lookup_Misc!$B$1:$B$7,0),3)*Table1[[#This Row],[Tonnage]],NA())</f>
        <v>217.12</v>
      </c>
      <c r="J547">
        <f t="shared" si="26"/>
        <v>2</v>
      </c>
    </row>
    <row r="548" spans="1:10">
      <c r="A548" t="s">
        <v>185</v>
      </c>
      <c r="B548" t="s">
        <v>33</v>
      </c>
      <c r="C548" s="60">
        <v>43132</v>
      </c>
      <c r="D548" s="3">
        <f>Table1[[#This Row],[End Year]]-1</f>
        <v>2017</v>
      </c>
      <c r="E548" s="3">
        <f t="shared" si="24"/>
        <v>2018</v>
      </c>
      <c r="F548" s="1" t="str">
        <f t="shared" si="25"/>
        <v>2017/2018</v>
      </c>
      <c r="G548">
        <v>290</v>
      </c>
      <c r="H548" t="s">
        <v>86</v>
      </c>
      <c r="I548">
        <f>IFERROR(INDEX(Lookup_Misc!$A$1:$C$7,MATCH(Table1[[#This Row],[Product]],Lookup_Misc!$B$1:$B$7,0),3)*Table1[[#This Row],[Tonnage]],NA())</f>
        <v>133.4</v>
      </c>
      <c r="J548">
        <f t="shared" si="26"/>
        <v>2</v>
      </c>
    </row>
    <row r="549" spans="1:10">
      <c r="A549" t="s">
        <v>185</v>
      </c>
      <c r="B549" t="s">
        <v>33</v>
      </c>
      <c r="C549" s="60">
        <v>43160</v>
      </c>
      <c r="D549" s="3">
        <f>Table1[[#This Row],[End Year]]-1</f>
        <v>2017</v>
      </c>
      <c r="E549" s="3">
        <f t="shared" si="24"/>
        <v>2018</v>
      </c>
      <c r="F549" s="1" t="str">
        <f t="shared" si="25"/>
        <v>2017/2018</v>
      </c>
      <c r="G549">
        <v>18</v>
      </c>
      <c r="H549" t="s">
        <v>75</v>
      </c>
      <c r="I549">
        <f>IFERROR(INDEX(Lookup_Misc!$A$1:$C$7,MATCH(Table1[[#This Row],[Product]],Lookup_Misc!$B$1:$B$7,0),3)*Table1[[#This Row],[Tonnage]],NA())</f>
        <v>8.2800000000000011</v>
      </c>
      <c r="J549">
        <f t="shared" si="26"/>
        <v>3</v>
      </c>
    </row>
    <row r="550" spans="1:10">
      <c r="A550" t="s">
        <v>185</v>
      </c>
      <c r="B550" t="s">
        <v>33</v>
      </c>
      <c r="C550" s="60">
        <v>43160</v>
      </c>
      <c r="D550" s="3">
        <f>Table1[[#This Row],[End Year]]-1</f>
        <v>2017</v>
      </c>
      <c r="E550" s="3">
        <f t="shared" si="24"/>
        <v>2018</v>
      </c>
      <c r="F550" s="1" t="str">
        <f t="shared" si="25"/>
        <v>2017/2018</v>
      </c>
      <c r="G550">
        <v>1027</v>
      </c>
      <c r="H550" t="s">
        <v>119</v>
      </c>
      <c r="I550">
        <f>IFERROR(INDEX(Lookup_Misc!$A$1:$C$7,MATCH(Table1[[#This Row],[Product]],Lookup_Misc!$B$1:$B$7,0),3)*Table1[[#This Row],[Tonnage]],NA())</f>
        <v>472.42</v>
      </c>
      <c r="J550">
        <f t="shared" si="26"/>
        <v>3</v>
      </c>
    </row>
    <row r="551" spans="1:10">
      <c r="A551" t="s">
        <v>185</v>
      </c>
      <c r="B551" t="s">
        <v>33</v>
      </c>
      <c r="C551" s="60">
        <v>43160</v>
      </c>
      <c r="D551" s="3">
        <f>Table1[[#This Row],[End Year]]-1</f>
        <v>2017</v>
      </c>
      <c r="E551" s="3">
        <f t="shared" si="24"/>
        <v>2018</v>
      </c>
      <c r="F551" s="1" t="str">
        <f t="shared" si="25"/>
        <v>2017/2018</v>
      </c>
      <c r="G551">
        <v>52249</v>
      </c>
      <c r="H551" t="s">
        <v>95</v>
      </c>
      <c r="I551">
        <f>IFERROR(INDEX(Lookup_Misc!$A$1:$C$7,MATCH(Table1[[#This Row],[Product]],Lookup_Misc!$B$1:$B$7,0),3)*Table1[[#This Row],[Tonnage]],NA())</f>
        <v>24034.54</v>
      </c>
      <c r="J551">
        <f t="shared" si="26"/>
        <v>3</v>
      </c>
    </row>
    <row r="552" spans="1:10">
      <c r="A552" t="s">
        <v>185</v>
      </c>
      <c r="B552" t="s">
        <v>33</v>
      </c>
      <c r="C552" s="60">
        <v>43160</v>
      </c>
      <c r="D552" s="3">
        <f>Table1[[#This Row],[End Year]]-1</f>
        <v>2017</v>
      </c>
      <c r="E552" s="3">
        <f t="shared" si="24"/>
        <v>2018</v>
      </c>
      <c r="F552" s="1" t="str">
        <f t="shared" si="25"/>
        <v>2017/2018</v>
      </c>
      <c r="G552">
        <v>71425</v>
      </c>
      <c r="H552" t="s">
        <v>151</v>
      </c>
      <c r="I552">
        <f>IFERROR(INDEX(Lookup_Misc!$A$1:$C$7,MATCH(Table1[[#This Row],[Product]],Lookup_Misc!$B$1:$B$7,0),3)*Table1[[#This Row],[Tonnage]],NA())</f>
        <v>32855.5</v>
      </c>
      <c r="J552">
        <f t="shared" si="26"/>
        <v>3</v>
      </c>
    </row>
    <row r="553" spans="1:10">
      <c r="A553" t="s">
        <v>185</v>
      </c>
      <c r="B553" t="s">
        <v>33</v>
      </c>
      <c r="C553" s="60">
        <v>43160</v>
      </c>
      <c r="D553" s="3">
        <f>Table1[[#This Row],[End Year]]-1</f>
        <v>2017</v>
      </c>
      <c r="E553" s="3">
        <f t="shared" si="24"/>
        <v>2018</v>
      </c>
      <c r="F553" s="1" t="str">
        <f t="shared" si="25"/>
        <v>2017/2018</v>
      </c>
      <c r="G553">
        <v>2258</v>
      </c>
      <c r="H553" t="s">
        <v>60</v>
      </c>
      <c r="I553">
        <f>IFERROR(INDEX(Lookup_Misc!$A$1:$C$7,MATCH(Table1[[#This Row],[Product]],Lookup_Misc!$B$1:$B$7,0),3)*Table1[[#This Row],[Tonnage]],NA())</f>
        <v>1038.68</v>
      </c>
      <c r="J553">
        <f t="shared" si="26"/>
        <v>3</v>
      </c>
    </row>
    <row r="554" spans="1:10">
      <c r="A554" t="s">
        <v>185</v>
      </c>
      <c r="B554" t="s">
        <v>33</v>
      </c>
      <c r="C554" s="60">
        <v>43160</v>
      </c>
      <c r="D554" s="3">
        <f>Table1[[#This Row],[End Year]]-1</f>
        <v>2017</v>
      </c>
      <c r="E554" s="3">
        <f t="shared" si="24"/>
        <v>2018</v>
      </c>
      <c r="F554" s="1" t="str">
        <f t="shared" si="25"/>
        <v>2017/2018</v>
      </c>
      <c r="G554">
        <v>188</v>
      </c>
      <c r="H554" t="s">
        <v>79</v>
      </c>
      <c r="I554">
        <f>IFERROR(INDEX(Lookup_Misc!$A$1:$C$7,MATCH(Table1[[#This Row],[Product]],Lookup_Misc!$B$1:$B$7,0),3)*Table1[[#This Row],[Tonnage]],NA())</f>
        <v>86.48</v>
      </c>
      <c r="J554">
        <f t="shared" si="26"/>
        <v>3</v>
      </c>
    </row>
    <row r="555" spans="1:10">
      <c r="A555" t="s">
        <v>185</v>
      </c>
      <c r="B555" t="s">
        <v>33</v>
      </c>
      <c r="C555" s="60">
        <v>43160</v>
      </c>
      <c r="D555" s="3">
        <f>Table1[[#This Row],[End Year]]-1</f>
        <v>2017</v>
      </c>
      <c r="E555" s="3">
        <f t="shared" si="24"/>
        <v>2018</v>
      </c>
      <c r="F555" s="1" t="str">
        <f t="shared" si="25"/>
        <v>2017/2018</v>
      </c>
      <c r="G555">
        <v>33009</v>
      </c>
      <c r="H555" t="s">
        <v>82</v>
      </c>
      <c r="I555">
        <f>IFERROR(INDEX(Lookup_Misc!$A$1:$C$7,MATCH(Table1[[#This Row],[Product]],Lookup_Misc!$B$1:$B$7,0),3)*Table1[[#This Row],[Tonnage]],NA())</f>
        <v>15184.140000000001</v>
      </c>
      <c r="J555">
        <f t="shared" si="26"/>
        <v>3</v>
      </c>
    </row>
    <row r="556" spans="1:10">
      <c r="A556" t="s">
        <v>185</v>
      </c>
      <c r="B556" t="s">
        <v>33</v>
      </c>
      <c r="C556" s="60">
        <v>43160</v>
      </c>
      <c r="D556" s="3">
        <f>Table1[[#This Row],[End Year]]-1</f>
        <v>2017</v>
      </c>
      <c r="E556" s="3">
        <f t="shared" si="24"/>
        <v>2018</v>
      </c>
      <c r="F556" s="1" t="str">
        <f t="shared" si="25"/>
        <v>2017/2018</v>
      </c>
      <c r="G556">
        <v>577</v>
      </c>
      <c r="H556" t="s">
        <v>86</v>
      </c>
      <c r="I556">
        <f>IFERROR(INDEX(Lookup_Misc!$A$1:$C$7,MATCH(Table1[[#This Row],[Product]],Lookup_Misc!$B$1:$B$7,0),3)*Table1[[#This Row],[Tonnage]],NA())</f>
        <v>265.42</v>
      </c>
      <c r="J556">
        <f t="shared" si="26"/>
        <v>3</v>
      </c>
    </row>
    <row r="557" spans="1:10">
      <c r="A557" t="s">
        <v>185</v>
      </c>
      <c r="B557" t="s">
        <v>33</v>
      </c>
      <c r="C557" s="60">
        <v>43191</v>
      </c>
      <c r="D557" s="3">
        <f>Table1[[#This Row],[End Year]]-1</f>
        <v>2017</v>
      </c>
      <c r="E557" s="3">
        <f t="shared" si="24"/>
        <v>2018</v>
      </c>
      <c r="F557" s="1" t="str">
        <f t="shared" si="25"/>
        <v>2017/2018</v>
      </c>
      <c r="G557">
        <v>18</v>
      </c>
      <c r="H557" t="s">
        <v>75</v>
      </c>
      <c r="I557">
        <f>IFERROR(INDEX(Lookup_Misc!$A$1:$C$7,MATCH(Table1[[#This Row],[Product]],Lookup_Misc!$B$1:$B$7,0),3)*Table1[[#This Row],[Tonnage]],NA())</f>
        <v>8.2800000000000011</v>
      </c>
      <c r="J557">
        <f t="shared" si="26"/>
        <v>4</v>
      </c>
    </row>
    <row r="558" spans="1:10">
      <c r="A558" t="s">
        <v>185</v>
      </c>
      <c r="B558" t="s">
        <v>33</v>
      </c>
      <c r="C558" s="60">
        <v>43191</v>
      </c>
      <c r="D558" s="3">
        <f>Table1[[#This Row],[End Year]]-1</f>
        <v>2017</v>
      </c>
      <c r="E558" s="3">
        <f t="shared" si="24"/>
        <v>2018</v>
      </c>
      <c r="F558" s="1" t="str">
        <f t="shared" si="25"/>
        <v>2017/2018</v>
      </c>
      <c r="G558">
        <v>1265</v>
      </c>
      <c r="H558" t="s">
        <v>119</v>
      </c>
      <c r="I558">
        <f>IFERROR(INDEX(Lookup_Misc!$A$1:$C$7,MATCH(Table1[[#This Row],[Product]],Lookup_Misc!$B$1:$B$7,0),3)*Table1[[#This Row],[Tonnage]],NA())</f>
        <v>581.9</v>
      </c>
      <c r="J558">
        <f t="shared" si="26"/>
        <v>4</v>
      </c>
    </row>
    <row r="559" spans="1:10">
      <c r="A559" t="s">
        <v>185</v>
      </c>
      <c r="B559" t="s">
        <v>33</v>
      </c>
      <c r="C559" s="60">
        <v>43191</v>
      </c>
      <c r="D559" s="3">
        <f>Table1[[#This Row],[End Year]]-1</f>
        <v>2017</v>
      </c>
      <c r="E559" s="3">
        <f t="shared" si="24"/>
        <v>2018</v>
      </c>
      <c r="F559" s="1" t="str">
        <f t="shared" si="25"/>
        <v>2017/2018</v>
      </c>
      <c r="G559">
        <v>19000</v>
      </c>
      <c r="H559" t="s">
        <v>95</v>
      </c>
      <c r="I559">
        <f>IFERROR(INDEX(Lookup_Misc!$A$1:$C$7,MATCH(Table1[[#This Row],[Product]],Lookup_Misc!$B$1:$B$7,0),3)*Table1[[#This Row],[Tonnage]],NA())</f>
        <v>8740</v>
      </c>
      <c r="J559">
        <f t="shared" si="26"/>
        <v>4</v>
      </c>
    </row>
    <row r="560" spans="1:10">
      <c r="A560" t="s">
        <v>185</v>
      </c>
      <c r="B560" t="s">
        <v>33</v>
      </c>
      <c r="C560" s="60">
        <v>43191</v>
      </c>
      <c r="D560" s="3">
        <f>Table1[[#This Row],[End Year]]-1</f>
        <v>2017</v>
      </c>
      <c r="E560" s="3">
        <f t="shared" si="24"/>
        <v>2018</v>
      </c>
      <c r="F560" s="1" t="str">
        <f t="shared" si="25"/>
        <v>2017/2018</v>
      </c>
      <c r="G560">
        <v>76474</v>
      </c>
      <c r="H560" t="s">
        <v>151</v>
      </c>
      <c r="I560">
        <f>IFERROR(INDEX(Lookup_Misc!$A$1:$C$7,MATCH(Table1[[#This Row],[Product]],Lookup_Misc!$B$1:$B$7,0),3)*Table1[[#This Row],[Tonnage]],NA())</f>
        <v>35178.04</v>
      </c>
      <c r="J560">
        <f t="shared" si="26"/>
        <v>4</v>
      </c>
    </row>
    <row r="561" spans="1:10">
      <c r="A561" t="s">
        <v>185</v>
      </c>
      <c r="B561" t="s">
        <v>33</v>
      </c>
      <c r="C561" s="60">
        <v>43191</v>
      </c>
      <c r="D561" s="3">
        <f>Table1[[#This Row],[End Year]]-1</f>
        <v>2017</v>
      </c>
      <c r="E561" s="3">
        <f t="shared" si="24"/>
        <v>2018</v>
      </c>
      <c r="F561" s="1" t="str">
        <f t="shared" si="25"/>
        <v>2017/2018</v>
      </c>
      <c r="G561">
        <v>2384</v>
      </c>
      <c r="H561" t="s">
        <v>60</v>
      </c>
      <c r="I561">
        <f>IFERROR(INDEX(Lookup_Misc!$A$1:$C$7,MATCH(Table1[[#This Row],[Product]],Lookup_Misc!$B$1:$B$7,0),3)*Table1[[#This Row],[Tonnage]],NA())</f>
        <v>1096.6400000000001</v>
      </c>
      <c r="J561">
        <f t="shared" si="26"/>
        <v>4</v>
      </c>
    </row>
    <row r="562" spans="1:10">
      <c r="A562" t="s">
        <v>185</v>
      </c>
      <c r="B562" t="s">
        <v>33</v>
      </c>
      <c r="C562" s="60">
        <v>43191</v>
      </c>
      <c r="D562" s="3">
        <f>Table1[[#This Row],[End Year]]-1</f>
        <v>2017</v>
      </c>
      <c r="E562" s="3">
        <f t="shared" si="24"/>
        <v>2018</v>
      </c>
      <c r="F562" s="1" t="str">
        <f t="shared" si="25"/>
        <v>2017/2018</v>
      </c>
      <c r="G562">
        <v>207</v>
      </c>
      <c r="H562" t="s">
        <v>79</v>
      </c>
      <c r="I562">
        <f>IFERROR(INDEX(Lookup_Misc!$A$1:$C$7,MATCH(Table1[[#This Row],[Product]],Lookup_Misc!$B$1:$B$7,0),3)*Table1[[#This Row],[Tonnage]],NA())</f>
        <v>95.22</v>
      </c>
      <c r="J562">
        <f t="shared" si="26"/>
        <v>4</v>
      </c>
    </row>
    <row r="563" spans="1:10">
      <c r="A563" t="s">
        <v>185</v>
      </c>
      <c r="B563" t="s">
        <v>33</v>
      </c>
      <c r="C563" s="60">
        <v>43191</v>
      </c>
      <c r="D563" s="3">
        <f>Table1[[#This Row],[End Year]]-1</f>
        <v>2017</v>
      </c>
      <c r="E563" s="3">
        <f t="shared" si="24"/>
        <v>2018</v>
      </c>
      <c r="F563" s="1" t="str">
        <f t="shared" si="25"/>
        <v>2017/2018</v>
      </c>
      <c r="G563">
        <v>5</v>
      </c>
      <c r="H563" t="s">
        <v>88</v>
      </c>
      <c r="I563">
        <f>IFERROR(INDEX(Lookup_Misc!$A$1:$C$7,MATCH(Table1[[#This Row],[Product]],Lookup_Misc!$B$1:$B$7,0),3)*Table1[[#This Row],[Tonnage]],NA())</f>
        <v>2.3000000000000003</v>
      </c>
      <c r="J563">
        <f t="shared" si="26"/>
        <v>4</v>
      </c>
    </row>
    <row r="564" spans="1:10">
      <c r="A564" t="s">
        <v>185</v>
      </c>
      <c r="B564" t="s">
        <v>33</v>
      </c>
      <c r="C564" s="60">
        <v>43191</v>
      </c>
      <c r="D564" s="3">
        <f>Table1[[#This Row],[End Year]]-1</f>
        <v>2017</v>
      </c>
      <c r="E564" s="3">
        <f t="shared" si="24"/>
        <v>2018</v>
      </c>
      <c r="F564" s="1" t="str">
        <f t="shared" si="25"/>
        <v>2017/2018</v>
      </c>
      <c r="G564">
        <v>17017</v>
      </c>
      <c r="H564" t="s">
        <v>82</v>
      </c>
      <c r="I564">
        <f>IFERROR(INDEX(Lookup_Misc!$A$1:$C$7,MATCH(Table1[[#This Row],[Product]],Lookup_Misc!$B$1:$B$7,0),3)*Table1[[#This Row],[Tonnage]],NA())</f>
        <v>7827.8200000000006</v>
      </c>
      <c r="J564">
        <f t="shared" si="26"/>
        <v>4</v>
      </c>
    </row>
    <row r="565" spans="1:10">
      <c r="A565" t="s">
        <v>185</v>
      </c>
      <c r="B565" t="s">
        <v>33</v>
      </c>
      <c r="C565" s="60">
        <v>43191</v>
      </c>
      <c r="D565" s="3">
        <f>Table1[[#This Row],[End Year]]-1</f>
        <v>2017</v>
      </c>
      <c r="E565" s="3">
        <f t="shared" si="24"/>
        <v>2018</v>
      </c>
      <c r="F565" s="1" t="str">
        <f t="shared" si="25"/>
        <v>2017/2018</v>
      </c>
      <c r="G565">
        <v>259</v>
      </c>
      <c r="H565" t="s">
        <v>86</v>
      </c>
      <c r="I565">
        <f>IFERROR(INDEX(Lookup_Misc!$A$1:$C$7,MATCH(Table1[[#This Row],[Product]],Lookup_Misc!$B$1:$B$7,0),3)*Table1[[#This Row],[Tonnage]],NA())</f>
        <v>119.14</v>
      </c>
      <c r="J565">
        <f t="shared" si="26"/>
        <v>4</v>
      </c>
    </row>
    <row r="566" spans="1:10">
      <c r="A566" t="s">
        <v>185</v>
      </c>
      <c r="B566" t="s">
        <v>33</v>
      </c>
      <c r="C566" s="60">
        <v>43221</v>
      </c>
      <c r="D566" s="3">
        <f>Table1[[#This Row],[End Year]]-1</f>
        <v>2017</v>
      </c>
      <c r="E566" s="3">
        <f t="shared" si="24"/>
        <v>2018</v>
      </c>
      <c r="F566" s="1" t="str">
        <f t="shared" si="25"/>
        <v>2017/2018</v>
      </c>
      <c r="G566">
        <v>18</v>
      </c>
      <c r="H566" t="s">
        <v>75</v>
      </c>
      <c r="I566">
        <f>IFERROR(INDEX(Lookup_Misc!$A$1:$C$7,MATCH(Table1[[#This Row],[Product]],Lookup_Misc!$B$1:$B$7,0),3)*Table1[[#This Row],[Tonnage]],NA())</f>
        <v>8.2800000000000011</v>
      </c>
      <c r="J566">
        <f t="shared" si="26"/>
        <v>5</v>
      </c>
    </row>
    <row r="567" spans="1:10">
      <c r="A567" t="s">
        <v>185</v>
      </c>
      <c r="B567" t="s">
        <v>33</v>
      </c>
      <c r="C567" s="60">
        <v>43221</v>
      </c>
      <c r="D567" s="3">
        <f>Table1[[#This Row],[End Year]]-1</f>
        <v>2017</v>
      </c>
      <c r="E567" s="3">
        <f t="shared" si="24"/>
        <v>2018</v>
      </c>
      <c r="F567" s="1" t="str">
        <f t="shared" si="25"/>
        <v>2017/2018</v>
      </c>
      <c r="G567">
        <v>817</v>
      </c>
      <c r="H567" t="s">
        <v>119</v>
      </c>
      <c r="I567">
        <f>IFERROR(INDEX(Lookup_Misc!$A$1:$C$7,MATCH(Table1[[#This Row],[Product]],Lookup_Misc!$B$1:$B$7,0),3)*Table1[[#This Row],[Tonnage]],NA())</f>
        <v>375.82</v>
      </c>
      <c r="J567">
        <f t="shared" si="26"/>
        <v>5</v>
      </c>
    </row>
    <row r="568" spans="1:10">
      <c r="A568" t="s">
        <v>185</v>
      </c>
      <c r="B568" t="s">
        <v>33</v>
      </c>
      <c r="C568" s="60">
        <v>43221</v>
      </c>
      <c r="D568" s="3">
        <f>Table1[[#This Row],[End Year]]-1</f>
        <v>2017</v>
      </c>
      <c r="E568" s="3">
        <f t="shared" si="24"/>
        <v>2018</v>
      </c>
      <c r="F568" s="1" t="str">
        <f t="shared" si="25"/>
        <v>2017/2018</v>
      </c>
      <c r="G568">
        <v>31</v>
      </c>
      <c r="H568" t="s">
        <v>95</v>
      </c>
      <c r="I568">
        <f>IFERROR(INDEX(Lookup_Misc!$A$1:$C$7,MATCH(Table1[[#This Row],[Product]],Lookup_Misc!$B$1:$B$7,0),3)*Table1[[#This Row],[Tonnage]],NA())</f>
        <v>14.26</v>
      </c>
      <c r="J568">
        <f t="shared" si="26"/>
        <v>5</v>
      </c>
    </row>
    <row r="569" spans="1:10">
      <c r="A569" t="s">
        <v>185</v>
      </c>
      <c r="B569" t="s">
        <v>33</v>
      </c>
      <c r="C569" s="60">
        <v>43221</v>
      </c>
      <c r="D569" s="3">
        <f>Table1[[#This Row],[End Year]]-1</f>
        <v>2017</v>
      </c>
      <c r="E569" s="3">
        <f t="shared" si="24"/>
        <v>2018</v>
      </c>
      <c r="F569" s="1" t="str">
        <f t="shared" si="25"/>
        <v>2017/2018</v>
      </c>
      <c r="G569">
        <v>1192</v>
      </c>
      <c r="H569" t="s">
        <v>60</v>
      </c>
      <c r="I569">
        <f>IFERROR(INDEX(Lookup_Misc!$A$1:$C$7,MATCH(Table1[[#This Row],[Product]],Lookup_Misc!$B$1:$B$7,0),3)*Table1[[#This Row],[Tonnage]],NA())</f>
        <v>548.32000000000005</v>
      </c>
      <c r="J569">
        <f t="shared" si="26"/>
        <v>5</v>
      </c>
    </row>
    <row r="570" spans="1:10">
      <c r="A570" t="s">
        <v>185</v>
      </c>
      <c r="B570" t="s">
        <v>33</v>
      </c>
      <c r="C570" s="60">
        <v>43221</v>
      </c>
      <c r="D570" s="3">
        <f>Table1[[#This Row],[End Year]]-1</f>
        <v>2017</v>
      </c>
      <c r="E570" s="3">
        <f t="shared" si="24"/>
        <v>2018</v>
      </c>
      <c r="F570" s="1" t="str">
        <f t="shared" si="25"/>
        <v>2017/2018</v>
      </c>
      <c r="G570">
        <v>945</v>
      </c>
      <c r="H570" t="s">
        <v>79</v>
      </c>
      <c r="I570">
        <f>IFERROR(INDEX(Lookup_Misc!$A$1:$C$7,MATCH(Table1[[#This Row],[Product]],Lookup_Misc!$B$1:$B$7,0),3)*Table1[[#This Row],[Tonnage]],NA())</f>
        <v>434.70000000000005</v>
      </c>
      <c r="J570">
        <f t="shared" si="26"/>
        <v>5</v>
      </c>
    </row>
    <row r="571" spans="1:10">
      <c r="A571" t="s">
        <v>185</v>
      </c>
      <c r="B571" t="s">
        <v>33</v>
      </c>
      <c r="C571" s="60">
        <v>43221</v>
      </c>
      <c r="D571" s="3">
        <f>Table1[[#This Row],[End Year]]-1</f>
        <v>2017</v>
      </c>
      <c r="E571" s="3">
        <f t="shared" si="24"/>
        <v>2018</v>
      </c>
      <c r="F571" s="1" t="str">
        <f t="shared" si="25"/>
        <v>2017/2018</v>
      </c>
      <c r="G571">
        <v>434</v>
      </c>
      <c r="H571" t="s">
        <v>86</v>
      </c>
      <c r="I571">
        <f>IFERROR(INDEX(Lookup_Misc!$A$1:$C$7,MATCH(Table1[[#This Row],[Product]],Lookup_Misc!$B$1:$B$7,0),3)*Table1[[#This Row],[Tonnage]],NA())</f>
        <v>199.64000000000001</v>
      </c>
      <c r="J571">
        <f t="shared" si="26"/>
        <v>5</v>
      </c>
    </row>
    <row r="572" spans="1:10">
      <c r="A572" t="s">
        <v>185</v>
      </c>
      <c r="B572" t="s">
        <v>33</v>
      </c>
      <c r="C572" s="60">
        <v>43252</v>
      </c>
      <c r="D572" s="3">
        <f>Table1[[#This Row],[End Year]]-1</f>
        <v>2017</v>
      </c>
      <c r="E572" s="3">
        <f t="shared" si="24"/>
        <v>2018</v>
      </c>
      <c r="F572" s="1" t="str">
        <f t="shared" si="25"/>
        <v>2017/2018</v>
      </c>
      <c r="G572">
        <v>5</v>
      </c>
      <c r="H572" t="s">
        <v>73</v>
      </c>
      <c r="I572">
        <f>IFERROR(INDEX(Lookup_Misc!$A$1:$C$7,MATCH(Table1[[#This Row],[Product]],Lookup_Misc!$B$1:$B$7,0),3)*Table1[[#This Row],[Tonnage]],NA())</f>
        <v>2.3000000000000003</v>
      </c>
      <c r="J572">
        <f t="shared" si="26"/>
        <v>6</v>
      </c>
    </row>
    <row r="573" spans="1:10">
      <c r="A573" t="s">
        <v>185</v>
      </c>
      <c r="B573" t="s">
        <v>33</v>
      </c>
      <c r="C573" s="60">
        <v>43252</v>
      </c>
      <c r="D573" s="3">
        <f>Table1[[#This Row],[End Year]]-1</f>
        <v>2017</v>
      </c>
      <c r="E573" s="3">
        <f t="shared" si="24"/>
        <v>2018</v>
      </c>
      <c r="F573" s="1" t="str">
        <f t="shared" si="25"/>
        <v>2017/2018</v>
      </c>
      <c r="G573">
        <v>282</v>
      </c>
      <c r="H573" t="s">
        <v>75</v>
      </c>
      <c r="I573">
        <f>IFERROR(INDEX(Lookup_Misc!$A$1:$C$7,MATCH(Table1[[#This Row],[Product]],Lookup_Misc!$B$1:$B$7,0),3)*Table1[[#This Row],[Tonnage]],NA())</f>
        <v>129.72</v>
      </c>
      <c r="J573">
        <f t="shared" si="26"/>
        <v>6</v>
      </c>
    </row>
    <row r="574" spans="1:10">
      <c r="A574" t="s">
        <v>185</v>
      </c>
      <c r="B574" t="s">
        <v>33</v>
      </c>
      <c r="C574" s="60">
        <v>43252</v>
      </c>
      <c r="D574" s="3">
        <f>Table1[[#This Row],[End Year]]-1</f>
        <v>2017</v>
      </c>
      <c r="E574" s="3">
        <f t="shared" si="24"/>
        <v>2018</v>
      </c>
      <c r="F574" s="1" t="str">
        <f t="shared" si="25"/>
        <v>2017/2018</v>
      </c>
      <c r="G574">
        <v>451</v>
      </c>
      <c r="H574" t="s">
        <v>119</v>
      </c>
      <c r="I574">
        <f>IFERROR(INDEX(Lookup_Misc!$A$1:$C$7,MATCH(Table1[[#This Row],[Product]],Lookup_Misc!$B$1:$B$7,0),3)*Table1[[#This Row],[Tonnage]],NA())</f>
        <v>207.46</v>
      </c>
      <c r="J574">
        <f t="shared" si="26"/>
        <v>6</v>
      </c>
    </row>
    <row r="575" spans="1:10">
      <c r="A575" t="s">
        <v>185</v>
      </c>
      <c r="B575" t="s">
        <v>33</v>
      </c>
      <c r="C575" s="60">
        <v>43252</v>
      </c>
      <c r="D575" s="3">
        <f>Table1[[#This Row],[End Year]]-1</f>
        <v>2017</v>
      </c>
      <c r="E575" s="3">
        <f t="shared" si="24"/>
        <v>2018</v>
      </c>
      <c r="F575" s="1" t="str">
        <f t="shared" si="25"/>
        <v>2017/2018</v>
      </c>
      <c r="G575">
        <v>30000</v>
      </c>
      <c r="H575" t="s">
        <v>103</v>
      </c>
      <c r="I575">
        <f>IFERROR(INDEX(Lookup_Misc!$A$1:$C$7,MATCH(Table1[[#This Row],[Product]],Lookup_Misc!$B$1:$B$7,0),3)*Table1[[#This Row],[Tonnage]],NA())</f>
        <v>13800</v>
      </c>
      <c r="J575">
        <f t="shared" si="26"/>
        <v>6</v>
      </c>
    </row>
    <row r="576" spans="1:10">
      <c r="A576" t="s">
        <v>185</v>
      </c>
      <c r="B576" t="s">
        <v>33</v>
      </c>
      <c r="C576" s="60">
        <v>43252</v>
      </c>
      <c r="D576" s="3">
        <f>Table1[[#This Row],[End Year]]-1</f>
        <v>2017</v>
      </c>
      <c r="E576" s="3">
        <f t="shared" si="24"/>
        <v>2018</v>
      </c>
      <c r="F576" s="1" t="str">
        <f t="shared" si="25"/>
        <v>2017/2018</v>
      </c>
      <c r="G576">
        <v>21470</v>
      </c>
      <c r="H576" t="s">
        <v>151</v>
      </c>
      <c r="I576">
        <f>IFERROR(INDEX(Lookup_Misc!$A$1:$C$7,MATCH(Table1[[#This Row],[Product]],Lookup_Misc!$B$1:$B$7,0),3)*Table1[[#This Row],[Tonnage]],NA())</f>
        <v>9876.2000000000007</v>
      </c>
      <c r="J576">
        <f t="shared" si="26"/>
        <v>6</v>
      </c>
    </row>
    <row r="577" spans="1:10">
      <c r="A577" t="s">
        <v>185</v>
      </c>
      <c r="B577" t="s">
        <v>33</v>
      </c>
      <c r="C577" s="60">
        <v>43252</v>
      </c>
      <c r="D577" s="3">
        <f>Table1[[#This Row],[End Year]]-1</f>
        <v>2017</v>
      </c>
      <c r="E577" s="3">
        <f t="shared" si="24"/>
        <v>2018</v>
      </c>
      <c r="F577" s="1" t="str">
        <f t="shared" si="25"/>
        <v>2017/2018</v>
      </c>
      <c r="G577">
        <v>289</v>
      </c>
      <c r="H577" t="s">
        <v>60</v>
      </c>
      <c r="I577">
        <f>IFERROR(INDEX(Lookup_Misc!$A$1:$C$7,MATCH(Table1[[#This Row],[Product]],Lookup_Misc!$B$1:$B$7,0),3)*Table1[[#This Row],[Tonnage]],NA())</f>
        <v>132.94</v>
      </c>
      <c r="J577">
        <f t="shared" si="26"/>
        <v>6</v>
      </c>
    </row>
    <row r="578" spans="1:10">
      <c r="A578" t="s">
        <v>185</v>
      </c>
      <c r="B578" t="s">
        <v>33</v>
      </c>
      <c r="C578" s="60">
        <v>43252</v>
      </c>
      <c r="D578" s="3">
        <f>Table1[[#This Row],[End Year]]-1</f>
        <v>2017</v>
      </c>
      <c r="E578" s="3">
        <f t="shared" si="24"/>
        <v>2018</v>
      </c>
      <c r="F578" s="1" t="str">
        <f t="shared" si="25"/>
        <v>2017/2018</v>
      </c>
      <c r="G578">
        <v>1637</v>
      </c>
      <c r="H578" t="s">
        <v>79</v>
      </c>
      <c r="I578">
        <f>IFERROR(INDEX(Lookup_Misc!$A$1:$C$7,MATCH(Table1[[#This Row],[Product]],Lookup_Misc!$B$1:$B$7,0),3)*Table1[[#This Row],[Tonnage]],NA())</f>
        <v>753.02</v>
      </c>
      <c r="J578">
        <f t="shared" si="26"/>
        <v>6</v>
      </c>
    </row>
    <row r="579" spans="1:10">
      <c r="A579" t="s">
        <v>185</v>
      </c>
      <c r="B579" t="s">
        <v>33</v>
      </c>
      <c r="C579" s="60">
        <v>43252</v>
      </c>
      <c r="D579" s="3">
        <f>Table1[[#This Row],[End Year]]-1</f>
        <v>2017</v>
      </c>
      <c r="E579" s="3">
        <f t="shared" si="24"/>
        <v>2018</v>
      </c>
      <c r="F579" s="1" t="str">
        <f t="shared" si="25"/>
        <v>2017/2018</v>
      </c>
      <c r="G579">
        <v>781</v>
      </c>
      <c r="H579" t="s">
        <v>86</v>
      </c>
      <c r="I579">
        <f>IFERROR(INDEX(Lookup_Misc!$A$1:$C$7,MATCH(Table1[[#This Row],[Product]],Lookup_Misc!$B$1:$B$7,0),3)*Table1[[#This Row],[Tonnage]],NA())</f>
        <v>359.26</v>
      </c>
      <c r="J579">
        <f t="shared" si="26"/>
        <v>6</v>
      </c>
    </row>
    <row r="580" spans="1:10">
      <c r="A580" t="s">
        <v>185</v>
      </c>
      <c r="B580" t="s">
        <v>33</v>
      </c>
      <c r="C580" s="60">
        <v>43282</v>
      </c>
      <c r="D580" s="3">
        <f>Table1[[#This Row],[End Year]]-1</f>
        <v>2018</v>
      </c>
      <c r="E580" s="3">
        <f t="shared" si="24"/>
        <v>2019</v>
      </c>
      <c r="F580" s="1" t="str">
        <f t="shared" si="25"/>
        <v>2018/2019</v>
      </c>
      <c r="G580">
        <v>8</v>
      </c>
      <c r="H580" t="s">
        <v>73</v>
      </c>
      <c r="I580">
        <f>IFERROR(INDEX(Lookup_Misc!$A$1:$C$7,MATCH(Table1[[#This Row],[Product]],Lookup_Misc!$B$1:$B$7,0),3)*Table1[[#This Row],[Tonnage]],NA())</f>
        <v>3.68</v>
      </c>
      <c r="J580">
        <f t="shared" si="26"/>
        <v>7</v>
      </c>
    </row>
    <row r="581" spans="1:10">
      <c r="A581" t="s">
        <v>185</v>
      </c>
      <c r="B581" t="s">
        <v>33</v>
      </c>
      <c r="C581" s="60">
        <v>43282</v>
      </c>
      <c r="D581" s="3">
        <f>Table1[[#This Row],[End Year]]-1</f>
        <v>2018</v>
      </c>
      <c r="E581" s="3">
        <f t="shared" si="24"/>
        <v>2019</v>
      </c>
      <c r="F581" s="1" t="str">
        <f t="shared" si="25"/>
        <v>2018/2019</v>
      </c>
      <c r="G581">
        <v>59</v>
      </c>
      <c r="H581" t="s">
        <v>75</v>
      </c>
      <c r="I581">
        <f>IFERROR(INDEX(Lookup_Misc!$A$1:$C$7,MATCH(Table1[[#This Row],[Product]],Lookup_Misc!$B$1:$B$7,0),3)*Table1[[#This Row],[Tonnage]],NA())</f>
        <v>27.14</v>
      </c>
      <c r="J581">
        <f t="shared" si="26"/>
        <v>7</v>
      </c>
    </row>
    <row r="582" spans="1:10">
      <c r="A582" t="s">
        <v>185</v>
      </c>
      <c r="B582" t="s">
        <v>33</v>
      </c>
      <c r="C582" s="60">
        <v>43282</v>
      </c>
      <c r="D582" s="3">
        <f>Table1[[#This Row],[End Year]]-1</f>
        <v>2018</v>
      </c>
      <c r="E582" s="3">
        <f t="shared" ref="E582:E645" si="27">IF(AND(MONTH(C582)&gt;=7,MONTH(C582)&lt;=12),YEAR(C582)+1,YEAR(C582))</f>
        <v>2019</v>
      </c>
      <c r="F582" s="1" t="str">
        <f t="shared" ref="F582:F645" si="28">D582&amp;"/"&amp;E582</f>
        <v>2018/2019</v>
      </c>
      <c r="G582">
        <v>270</v>
      </c>
      <c r="H582" t="s">
        <v>119</v>
      </c>
      <c r="I582">
        <f>IFERROR(INDEX(Lookup_Misc!$A$1:$C$7,MATCH(Table1[[#This Row],[Product]],Lookup_Misc!$B$1:$B$7,0),3)*Table1[[#This Row],[Tonnage]],NA())</f>
        <v>124.2</v>
      </c>
      <c r="J582">
        <f t="shared" ref="J582:J645" si="29">MONTH(C582)</f>
        <v>7</v>
      </c>
    </row>
    <row r="583" spans="1:10">
      <c r="A583" t="s">
        <v>185</v>
      </c>
      <c r="B583" t="s">
        <v>33</v>
      </c>
      <c r="C583" s="60">
        <v>43282</v>
      </c>
      <c r="D583" s="3">
        <f>Table1[[#This Row],[End Year]]-1</f>
        <v>2018</v>
      </c>
      <c r="E583" s="3">
        <f t="shared" si="27"/>
        <v>2019</v>
      </c>
      <c r="F583" s="1" t="str">
        <f t="shared" si="28"/>
        <v>2018/2019</v>
      </c>
      <c r="G583">
        <v>31153</v>
      </c>
      <c r="H583" t="s">
        <v>151</v>
      </c>
      <c r="I583">
        <f>IFERROR(INDEX(Lookup_Misc!$A$1:$C$7,MATCH(Table1[[#This Row],[Product]],Lookup_Misc!$B$1:$B$7,0),3)*Table1[[#This Row],[Tonnage]],NA())</f>
        <v>14330.380000000001</v>
      </c>
      <c r="J583">
        <f t="shared" si="29"/>
        <v>7</v>
      </c>
    </row>
    <row r="584" spans="1:10">
      <c r="A584" t="s">
        <v>185</v>
      </c>
      <c r="B584" t="s">
        <v>33</v>
      </c>
      <c r="C584" s="60">
        <v>43282</v>
      </c>
      <c r="D584" s="3">
        <f>Table1[[#This Row],[End Year]]-1</f>
        <v>2018</v>
      </c>
      <c r="E584" s="3">
        <f t="shared" si="27"/>
        <v>2019</v>
      </c>
      <c r="F584" s="1" t="str">
        <f t="shared" si="28"/>
        <v>2018/2019</v>
      </c>
      <c r="G584">
        <v>30</v>
      </c>
      <c r="H584" t="s">
        <v>60</v>
      </c>
      <c r="I584">
        <f>IFERROR(INDEX(Lookup_Misc!$A$1:$C$7,MATCH(Table1[[#This Row],[Product]],Lookup_Misc!$B$1:$B$7,0),3)*Table1[[#This Row],[Tonnage]],NA())</f>
        <v>13.8</v>
      </c>
      <c r="J584">
        <f t="shared" si="29"/>
        <v>7</v>
      </c>
    </row>
    <row r="585" spans="1:10">
      <c r="A585" t="s">
        <v>185</v>
      </c>
      <c r="B585" t="s">
        <v>33</v>
      </c>
      <c r="C585" s="60">
        <v>43282</v>
      </c>
      <c r="D585" s="3">
        <f>Table1[[#This Row],[End Year]]-1</f>
        <v>2018</v>
      </c>
      <c r="E585" s="3">
        <f t="shared" si="27"/>
        <v>2019</v>
      </c>
      <c r="F585" s="1" t="str">
        <f t="shared" si="28"/>
        <v>2018/2019</v>
      </c>
      <c r="G585">
        <v>311</v>
      </c>
      <c r="H585" t="s">
        <v>79</v>
      </c>
      <c r="I585">
        <f>IFERROR(INDEX(Lookup_Misc!$A$1:$C$7,MATCH(Table1[[#This Row],[Product]],Lookup_Misc!$B$1:$B$7,0),3)*Table1[[#This Row],[Tonnage]],NA())</f>
        <v>143.06</v>
      </c>
      <c r="J585">
        <f t="shared" si="29"/>
        <v>7</v>
      </c>
    </row>
    <row r="586" spans="1:10">
      <c r="A586" t="s">
        <v>185</v>
      </c>
      <c r="B586" t="s">
        <v>33</v>
      </c>
      <c r="C586" s="60">
        <v>43282</v>
      </c>
      <c r="D586" s="3">
        <f>Table1[[#This Row],[End Year]]-1</f>
        <v>2018</v>
      </c>
      <c r="E586" s="3">
        <f t="shared" si="27"/>
        <v>2019</v>
      </c>
      <c r="F586" s="1" t="str">
        <f t="shared" si="28"/>
        <v>2018/2019</v>
      </c>
      <c r="G586">
        <v>575</v>
      </c>
      <c r="H586" t="s">
        <v>86</v>
      </c>
      <c r="I586">
        <f>IFERROR(INDEX(Lookup_Misc!$A$1:$C$7,MATCH(Table1[[#This Row],[Product]],Lookup_Misc!$B$1:$B$7,0),3)*Table1[[#This Row],[Tonnage]],NA())</f>
        <v>264.5</v>
      </c>
      <c r="J586">
        <f t="shared" si="29"/>
        <v>7</v>
      </c>
    </row>
    <row r="587" spans="1:10">
      <c r="A587" t="s">
        <v>185</v>
      </c>
      <c r="B587" t="s">
        <v>33</v>
      </c>
      <c r="C587" s="60">
        <v>43313</v>
      </c>
      <c r="D587" s="3">
        <f>Table1[[#This Row],[End Year]]-1</f>
        <v>2018</v>
      </c>
      <c r="E587" s="3">
        <f t="shared" si="27"/>
        <v>2019</v>
      </c>
      <c r="F587" s="1" t="str">
        <f t="shared" si="28"/>
        <v>2018/2019</v>
      </c>
      <c r="G587">
        <v>21</v>
      </c>
      <c r="H587" t="s">
        <v>73</v>
      </c>
      <c r="I587">
        <f>IFERROR(INDEX(Lookup_Misc!$A$1:$C$7,MATCH(Table1[[#This Row],[Product]],Lookup_Misc!$B$1:$B$7,0),3)*Table1[[#This Row],[Tonnage]],NA())</f>
        <v>9.66</v>
      </c>
      <c r="J587">
        <f t="shared" si="29"/>
        <v>8</v>
      </c>
    </row>
    <row r="588" spans="1:10">
      <c r="A588" t="s">
        <v>185</v>
      </c>
      <c r="B588" t="s">
        <v>33</v>
      </c>
      <c r="C588" s="60">
        <v>43313</v>
      </c>
      <c r="D588" s="3">
        <f>Table1[[#This Row],[End Year]]-1</f>
        <v>2018</v>
      </c>
      <c r="E588" s="3">
        <f t="shared" si="27"/>
        <v>2019</v>
      </c>
      <c r="F588" s="1" t="str">
        <f t="shared" si="28"/>
        <v>2018/2019</v>
      </c>
      <c r="G588">
        <v>41</v>
      </c>
      <c r="H588" t="s">
        <v>75</v>
      </c>
      <c r="I588">
        <f>IFERROR(INDEX(Lookup_Misc!$A$1:$C$7,MATCH(Table1[[#This Row],[Product]],Lookup_Misc!$B$1:$B$7,0),3)*Table1[[#This Row],[Tonnage]],NA())</f>
        <v>18.86</v>
      </c>
      <c r="J588">
        <f t="shared" si="29"/>
        <v>8</v>
      </c>
    </row>
    <row r="589" spans="1:10">
      <c r="A589" t="s">
        <v>185</v>
      </c>
      <c r="B589" t="s">
        <v>33</v>
      </c>
      <c r="C589" s="60">
        <v>43313</v>
      </c>
      <c r="D589" s="3">
        <f>Table1[[#This Row],[End Year]]-1</f>
        <v>2018</v>
      </c>
      <c r="E589" s="3">
        <f t="shared" si="27"/>
        <v>2019</v>
      </c>
      <c r="F589" s="1" t="str">
        <f t="shared" si="28"/>
        <v>2018/2019</v>
      </c>
      <c r="G589">
        <v>248</v>
      </c>
      <c r="H589" t="s">
        <v>119</v>
      </c>
      <c r="I589">
        <f>IFERROR(INDEX(Lookup_Misc!$A$1:$C$7,MATCH(Table1[[#This Row],[Product]],Lookup_Misc!$B$1:$B$7,0),3)*Table1[[#This Row],[Tonnage]],NA())</f>
        <v>114.08</v>
      </c>
      <c r="J589">
        <f t="shared" si="29"/>
        <v>8</v>
      </c>
    </row>
    <row r="590" spans="1:10">
      <c r="A590" t="s">
        <v>185</v>
      </c>
      <c r="B590" t="s">
        <v>33</v>
      </c>
      <c r="C590" s="60">
        <v>43313</v>
      </c>
      <c r="D590" s="3">
        <f>Table1[[#This Row],[End Year]]-1</f>
        <v>2018</v>
      </c>
      <c r="E590" s="3">
        <f t="shared" si="27"/>
        <v>2019</v>
      </c>
      <c r="F590" s="1" t="str">
        <f t="shared" si="28"/>
        <v>2018/2019</v>
      </c>
      <c r="G590">
        <v>55069</v>
      </c>
      <c r="H590" t="s">
        <v>95</v>
      </c>
      <c r="I590">
        <f>IFERROR(INDEX(Lookup_Misc!$A$1:$C$7,MATCH(Table1[[#This Row],[Product]],Lookup_Misc!$B$1:$B$7,0),3)*Table1[[#This Row],[Tonnage]],NA())</f>
        <v>25331.74</v>
      </c>
      <c r="J590">
        <f t="shared" si="29"/>
        <v>8</v>
      </c>
    </row>
    <row r="591" spans="1:10">
      <c r="A591" t="s">
        <v>185</v>
      </c>
      <c r="B591" t="s">
        <v>33</v>
      </c>
      <c r="C591" s="60">
        <v>43313</v>
      </c>
      <c r="D591" s="3">
        <f>Table1[[#This Row],[End Year]]-1</f>
        <v>2018</v>
      </c>
      <c r="E591" s="3">
        <f t="shared" si="27"/>
        <v>2019</v>
      </c>
      <c r="F591" s="1" t="str">
        <f t="shared" si="28"/>
        <v>2018/2019</v>
      </c>
      <c r="G591">
        <v>66685</v>
      </c>
      <c r="H591" t="s">
        <v>151</v>
      </c>
      <c r="I591">
        <f>IFERROR(INDEX(Lookup_Misc!$A$1:$C$7,MATCH(Table1[[#This Row],[Product]],Lookup_Misc!$B$1:$B$7,0),3)*Table1[[#This Row],[Tonnage]],NA())</f>
        <v>30675.100000000002</v>
      </c>
      <c r="J591">
        <f t="shared" si="29"/>
        <v>8</v>
      </c>
    </row>
    <row r="592" spans="1:10">
      <c r="A592" t="s">
        <v>185</v>
      </c>
      <c r="B592" t="s">
        <v>33</v>
      </c>
      <c r="C592" s="60">
        <v>43313</v>
      </c>
      <c r="D592" s="3">
        <f>Table1[[#This Row],[End Year]]-1</f>
        <v>2018</v>
      </c>
      <c r="E592" s="3">
        <f t="shared" si="27"/>
        <v>2019</v>
      </c>
      <c r="F592" s="1" t="str">
        <f t="shared" si="28"/>
        <v>2018/2019</v>
      </c>
      <c r="G592">
        <v>279</v>
      </c>
      <c r="H592" t="s">
        <v>60</v>
      </c>
      <c r="I592">
        <f>IFERROR(INDEX(Lookup_Misc!$A$1:$C$7,MATCH(Table1[[#This Row],[Product]],Lookup_Misc!$B$1:$B$7,0),3)*Table1[[#This Row],[Tonnage]],NA())</f>
        <v>128.34</v>
      </c>
      <c r="J592">
        <f t="shared" si="29"/>
        <v>8</v>
      </c>
    </row>
    <row r="593" spans="1:10">
      <c r="A593" t="s">
        <v>185</v>
      </c>
      <c r="B593" t="s">
        <v>33</v>
      </c>
      <c r="C593" s="60">
        <v>43313</v>
      </c>
      <c r="D593" s="3">
        <f>Table1[[#This Row],[End Year]]-1</f>
        <v>2018</v>
      </c>
      <c r="E593" s="3">
        <f t="shared" si="27"/>
        <v>2019</v>
      </c>
      <c r="F593" s="1" t="str">
        <f t="shared" si="28"/>
        <v>2018/2019</v>
      </c>
      <c r="G593">
        <v>139</v>
      </c>
      <c r="H593" t="s">
        <v>79</v>
      </c>
      <c r="I593">
        <f>IFERROR(INDEX(Lookup_Misc!$A$1:$C$7,MATCH(Table1[[#This Row],[Product]],Lookup_Misc!$B$1:$B$7,0),3)*Table1[[#This Row],[Tonnage]],NA())</f>
        <v>63.940000000000005</v>
      </c>
      <c r="J593">
        <f t="shared" si="29"/>
        <v>8</v>
      </c>
    </row>
    <row r="594" spans="1:10">
      <c r="A594" t="s">
        <v>185</v>
      </c>
      <c r="B594" t="s">
        <v>33</v>
      </c>
      <c r="C594" s="60">
        <v>43313</v>
      </c>
      <c r="D594" s="3">
        <f>Table1[[#This Row],[End Year]]-1</f>
        <v>2018</v>
      </c>
      <c r="E594" s="3">
        <f t="shared" si="27"/>
        <v>2019</v>
      </c>
      <c r="F594" s="1" t="str">
        <f t="shared" si="28"/>
        <v>2018/2019</v>
      </c>
      <c r="G594">
        <v>738</v>
      </c>
      <c r="H594" t="s">
        <v>86</v>
      </c>
      <c r="I594">
        <f>IFERROR(INDEX(Lookup_Misc!$A$1:$C$7,MATCH(Table1[[#This Row],[Product]],Lookup_Misc!$B$1:$B$7,0),3)*Table1[[#This Row],[Tonnage]],NA())</f>
        <v>339.48</v>
      </c>
      <c r="J594">
        <f t="shared" si="29"/>
        <v>8</v>
      </c>
    </row>
    <row r="595" spans="1:10">
      <c r="A595" t="s">
        <v>185</v>
      </c>
      <c r="B595" t="s">
        <v>33</v>
      </c>
      <c r="C595" s="60">
        <v>43344</v>
      </c>
      <c r="D595" s="3">
        <f>Table1[[#This Row],[End Year]]-1</f>
        <v>2018</v>
      </c>
      <c r="E595" s="3">
        <f t="shared" si="27"/>
        <v>2019</v>
      </c>
      <c r="F595" s="1" t="str">
        <f t="shared" si="28"/>
        <v>2018/2019</v>
      </c>
      <c r="G595">
        <v>13</v>
      </c>
      <c r="H595" t="s">
        <v>73</v>
      </c>
      <c r="I595">
        <f>IFERROR(INDEX(Lookup_Misc!$A$1:$C$7,MATCH(Table1[[#This Row],[Product]],Lookup_Misc!$B$1:$B$7,0),3)*Table1[[#This Row],[Tonnage]],NA())</f>
        <v>5.98</v>
      </c>
      <c r="J595">
        <f t="shared" si="29"/>
        <v>9</v>
      </c>
    </row>
    <row r="596" spans="1:10">
      <c r="A596" t="s">
        <v>185</v>
      </c>
      <c r="B596" t="s">
        <v>33</v>
      </c>
      <c r="C596" s="60">
        <v>43344</v>
      </c>
      <c r="D596" s="3">
        <f>Table1[[#This Row],[End Year]]-1</f>
        <v>2018</v>
      </c>
      <c r="E596" s="3">
        <f t="shared" si="27"/>
        <v>2019</v>
      </c>
      <c r="F596" s="1" t="str">
        <f t="shared" si="28"/>
        <v>2018/2019</v>
      </c>
      <c r="G596">
        <v>107</v>
      </c>
      <c r="H596" t="s">
        <v>75</v>
      </c>
      <c r="I596">
        <f>IFERROR(INDEX(Lookup_Misc!$A$1:$C$7,MATCH(Table1[[#This Row],[Product]],Lookup_Misc!$B$1:$B$7,0),3)*Table1[[#This Row],[Tonnage]],NA())</f>
        <v>49.22</v>
      </c>
      <c r="J596">
        <f t="shared" si="29"/>
        <v>9</v>
      </c>
    </row>
    <row r="597" spans="1:10">
      <c r="A597" t="s">
        <v>185</v>
      </c>
      <c r="B597" t="s">
        <v>33</v>
      </c>
      <c r="C597" s="60">
        <v>43344</v>
      </c>
      <c r="D597" s="3">
        <f>Table1[[#This Row],[End Year]]-1</f>
        <v>2018</v>
      </c>
      <c r="E597" s="3">
        <f t="shared" si="27"/>
        <v>2019</v>
      </c>
      <c r="F597" s="1" t="str">
        <f t="shared" si="28"/>
        <v>2018/2019</v>
      </c>
      <c r="G597">
        <v>162</v>
      </c>
      <c r="H597" t="s">
        <v>119</v>
      </c>
      <c r="I597">
        <f>IFERROR(INDEX(Lookup_Misc!$A$1:$C$7,MATCH(Table1[[#This Row],[Product]],Lookup_Misc!$B$1:$B$7,0),3)*Table1[[#This Row],[Tonnage]],NA())</f>
        <v>74.52000000000001</v>
      </c>
      <c r="J597">
        <f t="shared" si="29"/>
        <v>9</v>
      </c>
    </row>
    <row r="598" spans="1:10">
      <c r="A598" t="s">
        <v>185</v>
      </c>
      <c r="B598" t="s">
        <v>33</v>
      </c>
      <c r="C598" s="60">
        <v>43344</v>
      </c>
      <c r="D598" s="3">
        <f>Table1[[#This Row],[End Year]]-1</f>
        <v>2018</v>
      </c>
      <c r="E598" s="3">
        <f t="shared" si="27"/>
        <v>2019</v>
      </c>
      <c r="F598" s="1" t="str">
        <f t="shared" si="28"/>
        <v>2018/2019</v>
      </c>
      <c r="G598">
        <v>19712</v>
      </c>
      <c r="H598" t="s">
        <v>95</v>
      </c>
      <c r="I598">
        <f>IFERROR(INDEX(Lookup_Misc!$A$1:$C$7,MATCH(Table1[[#This Row],[Product]],Lookup_Misc!$B$1:$B$7,0),3)*Table1[[#This Row],[Tonnage]],NA())</f>
        <v>9067.52</v>
      </c>
      <c r="J598">
        <f t="shared" si="29"/>
        <v>9</v>
      </c>
    </row>
    <row r="599" spans="1:10">
      <c r="A599" t="s">
        <v>185</v>
      </c>
      <c r="B599" t="s">
        <v>33</v>
      </c>
      <c r="C599" s="60">
        <v>43344</v>
      </c>
      <c r="D599" s="3">
        <f>Table1[[#This Row],[End Year]]-1</f>
        <v>2018</v>
      </c>
      <c r="E599" s="3">
        <f t="shared" si="27"/>
        <v>2019</v>
      </c>
      <c r="F599" s="1" t="str">
        <f t="shared" si="28"/>
        <v>2018/2019</v>
      </c>
      <c r="G599">
        <v>87630</v>
      </c>
      <c r="H599" t="s">
        <v>151</v>
      </c>
      <c r="I599">
        <f>IFERROR(INDEX(Lookup_Misc!$A$1:$C$7,MATCH(Table1[[#This Row],[Product]],Lookup_Misc!$B$1:$B$7,0),3)*Table1[[#This Row],[Tonnage]],NA())</f>
        <v>40309.800000000003</v>
      </c>
      <c r="J599">
        <f t="shared" si="29"/>
        <v>9</v>
      </c>
    </row>
    <row r="600" spans="1:10">
      <c r="A600" t="s">
        <v>185</v>
      </c>
      <c r="B600" t="s">
        <v>33</v>
      </c>
      <c r="C600" s="60">
        <v>43344</v>
      </c>
      <c r="D600" s="3">
        <f>Table1[[#This Row],[End Year]]-1</f>
        <v>2018</v>
      </c>
      <c r="E600" s="3">
        <f t="shared" si="27"/>
        <v>2019</v>
      </c>
      <c r="F600" s="1" t="str">
        <f t="shared" si="28"/>
        <v>2018/2019</v>
      </c>
      <c r="G600">
        <v>162</v>
      </c>
      <c r="H600" t="s">
        <v>60</v>
      </c>
      <c r="I600">
        <f>IFERROR(INDEX(Lookup_Misc!$A$1:$C$7,MATCH(Table1[[#This Row],[Product]],Lookup_Misc!$B$1:$B$7,0),3)*Table1[[#This Row],[Tonnage]],NA())</f>
        <v>74.52000000000001</v>
      </c>
      <c r="J600">
        <f t="shared" si="29"/>
        <v>9</v>
      </c>
    </row>
    <row r="601" spans="1:10">
      <c r="A601" t="s">
        <v>185</v>
      </c>
      <c r="B601" t="s">
        <v>33</v>
      </c>
      <c r="C601" s="60">
        <v>43344</v>
      </c>
      <c r="D601" s="3">
        <f>Table1[[#This Row],[End Year]]-1</f>
        <v>2018</v>
      </c>
      <c r="E601" s="3">
        <f t="shared" si="27"/>
        <v>2019</v>
      </c>
      <c r="F601" s="1" t="str">
        <f t="shared" si="28"/>
        <v>2018/2019</v>
      </c>
      <c r="G601">
        <v>590</v>
      </c>
      <c r="H601" t="s">
        <v>79</v>
      </c>
      <c r="I601">
        <f>IFERROR(INDEX(Lookup_Misc!$A$1:$C$7,MATCH(Table1[[#This Row],[Product]],Lookup_Misc!$B$1:$B$7,0),3)*Table1[[#This Row],[Tonnage]],NA())</f>
        <v>271.40000000000003</v>
      </c>
      <c r="J601">
        <f t="shared" si="29"/>
        <v>9</v>
      </c>
    </row>
    <row r="602" spans="1:10">
      <c r="A602" t="s">
        <v>185</v>
      </c>
      <c r="B602" t="s">
        <v>33</v>
      </c>
      <c r="C602" s="60">
        <v>43344</v>
      </c>
      <c r="D602" s="3">
        <f>Table1[[#This Row],[End Year]]-1</f>
        <v>2018</v>
      </c>
      <c r="E602" s="3">
        <f t="shared" si="27"/>
        <v>2019</v>
      </c>
      <c r="F602" s="1" t="str">
        <f t="shared" si="28"/>
        <v>2018/2019</v>
      </c>
      <c r="G602">
        <v>2086</v>
      </c>
      <c r="H602" t="s">
        <v>86</v>
      </c>
      <c r="I602">
        <f>IFERROR(INDEX(Lookup_Misc!$A$1:$C$7,MATCH(Table1[[#This Row],[Product]],Lookup_Misc!$B$1:$B$7,0),3)*Table1[[#This Row],[Tonnage]],NA())</f>
        <v>959.56000000000006</v>
      </c>
      <c r="J602">
        <f t="shared" si="29"/>
        <v>9</v>
      </c>
    </row>
    <row r="603" spans="1:10">
      <c r="A603" t="s">
        <v>185</v>
      </c>
      <c r="B603" t="s">
        <v>33</v>
      </c>
      <c r="C603" s="60">
        <v>43374</v>
      </c>
      <c r="D603" s="3">
        <f>Table1[[#This Row],[End Year]]-1</f>
        <v>2018</v>
      </c>
      <c r="E603" s="3">
        <f t="shared" si="27"/>
        <v>2019</v>
      </c>
      <c r="F603" s="1" t="str">
        <f t="shared" si="28"/>
        <v>2018/2019</v>
      </c>
      <c r="G603">
        <v>11</v>
      </c>
      <c r="H603" t="s">
        <v>73</v>
      </c>
      <c r="I603">
        <f>IFERROR(INDEX(Lookup_Misc!$A$1:$C$7,MATCH(Table1[[#This Row],[Product]],Lookup_Misc!$B$1:$B$7,0),3)*Table1[[#This Row],[Tonnage]],NA())</f>
        <v>5.0600000000000005</v>
      </c>
      <c r="J603">
        <f t="shared" si="29"/>
        <v>10</v>
      </c>
    </row>
    <row r="604" spans="1:10">
      <c r="A604" t="s">
        <v>185</v>
      </c>
      <c r="B604" t="s">
        <v>33</v>
      </c>
      <c r="C604" s="60">
        <v>43374</v>
      </c>
      <c r="D604" s="3">
        <f>Table1[[#This Row],[End Year]]-1</f>
        <v>2018</v>
      </c>
      <c r="E604" s="3">
        <f t="shared" si="27"/>
        <v>2019</v>
      </c>
      <c r="F604" s="1" t="str">
        <f t="shared" si="28"/>
        <v>2018/2019</v>
      </c>
      <c r="G604">
        <v>100</v>
      </c>
      <c r="H604" t="s">
        <v>75</v>
      </c>
      <c r="I604">
        <f>IFERROR(INDEX(Lookup_Misc!$A$1:$C$7,MATCH(Table1[[#This Row],[Product]],Lookup_Misc!$B$1:$B$7,0),3)*Table1[[#This Row],[Tonnage]],NA())</f>
        <v>46</v>
      </c>
      <c r="J604">
        <f t="shared" si="29"/>
        <v>10</v>
      </c>
    </row>
    <row r="605" spans="1:10">
      <c r="A605" t="s">
        <v>185</v>
      </c>
      <c r="B605" t="s">
        <v>33</v>
      </c>
      <c r="C605" s="60">
        <v>43374</v>
      </c>
      <c r="D605" s="3">
        <f>Table1[[#This Row],[End Year]]-1</f>
        <v>2018</v>
      </c>
      <c r="E605" s="3">
        <f t="shared" si="27"/>
        <v>2019</v>
      </c>
      <c r="F605" s="1" t="str">
        <f t="shared" si="28"/>
        <v>2018/2019</v>
      </c>
      <c r="G605">
        <v>126</v>
      </c>
      <c r="H605" t="s">
        <v>119</v>
      </c>
      <c r="I605">
        <f>IFERROR(INDEX(Lookup_Misc!$A$1:$C$7,MATCH(Table1[[#This Row],[Product]],Lookup_Misc!$B$1:$B$7,0),3)*Table1[[#This Row],[Tonnage]],NA())</f>
        <v>57.96</v>
      </c>
      <c r="J605">
        <f t="shared" si="29"/>
        <v>10</v>
      </c>
    </row>
    <row r="606" spans="1:10">
      <c r="A606" t="s">
        <v>185</v>
      </c>
      <c r="B606" t="s">
        <v>33</v>
      </c>
      <c r="C606" s="60">
        <v>43374</v>
      </c>
      <c r="D606" s="3">
        <f>Table1[[#This Row],[End Year]]-1</f>
        <v>2018</v>
      </c>
      <c r="E606" s="3">
        <f t="shared" si="27"/>
        <v>2019</v>
      </c>
      <c r="F606" s="1" t="str">
        <f t="shared" si="28"/>
        <v>2018/2019</v>
      </c>
      <c r="G606">
        <v>47648</v>
      </c>
      <c r="H606" t="s">
        <v>95</v>
      </c>
      <c r="I606">
        <f>IFERROR(INDEX(Lookup_Misc!$A$1:$C$7,MATCH(Table1[[#This Row],[Product]],Lookup_Misc!$B$1:$B$7,0),3)*Table1[[#This Row],[Tonnage]],NA())</f>
        <v>21918.080000000002</v>
      </c>
      <c r="J606">
        <f t="shared" si="29"/>
        <v>10</v>
      </c>
    </row>
    <row r="607" spans="1:10">
      <c r="A607" t="s">
        <v>185</v>
      </c>
      <c r="B607" t="s">
        <v>33</v>
      </c>
      <c r="C607" s="60">
        <v>43374</v>
      </c>
      <c r="D607" s="3">
        <f>Table1[[#This Row],[End Year]]-1</f>
        <v>2018</v>
      </c>
      <c r="E607" s="3">
        <f t="shared" si="27"/>
        <v>2019</v>
      </c>
      <c r="F607" s="1" t="str">
        <f t="shared" si="28"/>
        <v>2018/2019</v>
      </c>
      <c r="G607">
        <v>78194</v>
      </c>
      <c r="H607" t="s">
        <v>151</v>
      </c>
      <c r="I607">
        <f>IFERROR(INDEX(Lookup_Misc!$A$1:$C$7,MATCH(Table1[[#This Row],[Product]],Lookup_Misc!$B$1:$B$7,0),3)*Table1[[#This Row],[Tonnage]],NA())</f>
        <v>35969.24</v>
      </c>
      <c r="J607">
        <f t="shared" si="29"/>
        <v>10</v>
      </c>
    </row>
    <row r="608" spans="1:10">
      <c r="A608" t="s">
        <v>185</v>
      </c>
      <c r="B608" t="s">
        <v>33</v>
      </c>
      <c r="C608" s="60">
        <v>43374</v>
      </c>
      <c r="D608" s="3">
        <f>Table1[[#This Row],[End Year]]-1</f>
        <v>2018</v>
      </c>
      <c r="E608" s="3">
        <f t="shared" si="27"/>
        <v>2019</v>
      </c>
      <c r="F608" s="1" t="str">
        <f t="shared" si="28"/>
        <v>2018/2019</v>
      </c>
      <c r="G608">
        <v>138</v>
      </c>
      <c r="H608" t="s">
        <v>60</v>
      </c>
      <c r="I608">
        <f>IFERROR(INDEX(Lookup_Misc!$A$1:$C$7,MATCH(Table1[[#This Row],[Product]],Lookup_Misc!$B$1:$B$7,0),3)*Table1[[#This Row],[Tonnage]],NA())</f>
        <v>63.480000000000004</v>
      </c>
      <c r="J608">
        <f t="shared" si="29"/>
        <v>10</v>
      </c>
    </row>
    <row r="609" spans="1:10">
      <c r="A609" t="s">
        <v>185</v>
      </c>
      <c r="B609" t="s">
        <v>33</v>
      </c>
      <c r="C609" s="60">
        <v>43374</v>
      </c>
      <c r="D609" s="3">
        <f>Table1[[#This Row],[End Year]]-1</f>
        <v>2018</v>
      </c>
      <c r="E609" s="3">
        <f t="shared" si="27"/>
        <v>2019</v>
      </c>
      <c r="F609" s="1" t="str">
        <f t="shared" si="28"/>
        <v>2018/2019</v>
      </c>
      <c r="G609">
        <v>8345</v>
      </c>
      <c r="H609" t="s">
        <v>79</v>
      </c>
      <c r="I609">
        <f>IFERROR(INDEX(Lookup_Misc!$A$1:$C$7,MATCH(Table1[[#This Row],[Product]],Lookup_Misc!$B$1:$B$7,0),3)*Table1[[#This Row],[Tonnage]],NA())</f>
        <v>3838.7000000000003</v>
      </c>
      <c r="J609">
        <f t="shared" si="29"/>
        <v>10</v>
      </c>
    </row>
    <row r="610" spans="1:10">
      <c r="A610" t="s">
        <v>185</v>
      </c>
      <c r="B610" t="s">
        <v>33</v>
      </c>
      <c r="C610" s="60">
        <v>43374</v>
      </c>
      <c r="D610" s="3">
        <f>Table1[[#This Row],[End Year]]-1</f>
        <v>2018</v>
      </c>
      <c r="E610" s="3">
        <f t="shared" si="27"/>
        <v>2019</v>
      </c>
      <c r="F610" s="1" t="str">
        <f t="shared" si="28"/>
        <v>2018/2019</v>
      </c>
      <c r="G610">
        <v>75</v>
      </c>
      <c r="H610" t="s">
        <v>86</v>
      </c>
      <c r="I610">
        <f>IFERROR(INDEX(Lookup_Misc!$A$1:$C$7,MATCH(Table1[[#This Row],[Product]],Lookup_Misc!$B$1:$B$7,0),3)*Table1[[#This Row],[Tonnage]],NA())</f>
        <v>34.5</v>
      </c>
      <c r="J610">
        <f t="shared" si="29"/>
        <v>10</v>
      </c>
    </row>
    <row r="611" spans="1:10">
      <c r="A611" t="s">
        <v>185</v>
      </c>
      <c r="B611" t="s">
        <v>33</v>
      </c>
      <c r="C611" s="60">
        <v>43374</v>
      </c>
      <c r="D611" s="3">
        <f>Table1[[#This Row],[End Year]]-1</f>
        <v>2018</v>
      </c>
      <c r="E611" s="3">
        <f t="shared" si="27"/>
        <v>2019</v>
      </c>
      <c r="F611" s="1" t="str">
        <f t="shared" si="28"/>
        <v>2018/2019</v>
      </c>
      <c r="G611">
        <v>16661</v>
      </c>
      <c r="H611" t="s">
        <v>90</v>
      </c>
      <c r="I611">
        <f>IFERROR(INDEX(Lookup_Misc!$A$1:$C$7,MATCH(Table1[[#This Row],[Product]],Lookup_Misc!$B$1:$B$7,0),3)*Table1[[#This Row],[Tonnage]],NA())</f>
        <v>7664.06</v>
      </c>
      <c r="J611">
        <f t="shared" si="29"/>
        <v>10</v>
      </c>
    </row>
    <row r="612" spans="1:10">
      <c r="A612" t="s">
        <v>185</v>
      </c>
      <c r="B612" t="s">
        <v>33</v>
      </c>
      <c r="C612" s="60">
        <v>43405</v>
      </c>
      <c r="D612" s="3">
        <f>Table1[[#This Row],[End Year]]-1</f>
        <v>2018</v>
      </c>
      <c r="E612" s="3">
        <f t="shared" si="27"/>
        <v>2019</v>
      </c>
      <c r="F612" s="1" t="str">
        <f t="shared" si="28"/>
        <v>2018/2019</v>
      </c>
      <c r="G612">
        <v>13</v>
      </c>
      <c r="H612" t="s">
        <v>73</v>
      </c>
      <c r="I612">
        <f>IFERROR(INDEX(Lookup_Misc!$A$1:$C$7,MATCH(Table1[[#This Row],[Product]],Lookup_Misc!$B$1:$B$7,0),3)*Table1[[#This Row],[Tonnage]],NA())</f>
        <v>5.98</v>
      </c>
      <c r="J612">
        <f t="shared" si="29"/>
        <v>11</v>
      </c>
    </row>
    <row r="613" spans="1:10">
      <c r="A613" t="s">
        <v>185</v>
      </c>
      <c r="B613" t="s">
        <v>33</v>
      </c>
      <c r="C613" s="60">
        <v>43405</v>
      </c>
      <c r="D613" s="3">
        <f>Table1[[#This Row],[End Year]]-1</f>
        <v>2018</v>
      </c>
      <c r="E613" s="3">
        <f t="shared" si="27"/>
        <v>2019</v>
      </c>
      <c r="F613" s="1" t="str">
        <f t="shared" si="28"/>
        <v>2018/2019</v>
      </c>
      <c r="G613">
        <v>232</v>
      </c>
      <c r="H613" t="s">
        <v>119</v>
      </c>
      <c r="I613">
        <f>IFERROR(INDEX(Lookup_Misc!$A$1:$C$7,MATCH(Table1[[#This Row],[Product]],Lookup_Misc!$B$1:$B$7,0),3)*Table1[[#This Row],[Tonnage]],NA())</f>
        <v>106.72</v>
      </c>
      <c r="J613">
        <f t="shared" si="29"/>
        <v>11</v>
      </c>
    </row>
    <row r="614" spans="1:10">
      <c r="A614" t="s">
        <v>185</v>
      </c>
      <c r="B614" t="s">
        <v>33</v>
      </c>
      <c r="C614" s="60">
        <v>43405</v>
      </c>
      <c r="D614" s="3">
        <f>Table1[[#This Row],[End Year]]-1</f>
        <v>2018</v>
      </c>
      <c r="E614" s="3">
        <f t="shared" si="27"/>
        <v>2019</v>
      </c>
      <c r="F614" s="1" t="str">
        <f t="shared" si="28"/>
        <v>2018/2019</v>
      </c>
      <c r="G614">
        <v>10823</v>
      </c>
      <c r="H614" t="s">
        <v>103</v>
      </c>
      <c r="I614">
        <f>IFERROR(INDEX(Lookup_Misc!$A$1:$C$7,MATCH(Table1[[#This Row],[Product]],Lookup_Misc!$B$1:$B$7,0),3)*Table1[[#This Row],[Tonnage]],NA())</f>
        <v>4978.58</v>
      </c>
      <c r="J614">
        <f t="shared" si="29"/>
        <v>11</v>
      </c>
    </row>
    <row r="615" spans="1:10">
      <c r="A615" t="s">
        <v>185</v>
      </c>
      <c r="B615" t="s">
        <v>33</v>
      </c>
      <c r="C615" s="60">
        <v>43405</v>
      </c>
      <c r="D615" s="3">
        <f>Table1[[#This Row],[End Year]]-1</f>
        <v>2018</v>
      </c>
      <c r="E615" s="3">
        <f t="shared" si="27"/>
        <v>2019</v>
      </c>
      <c r="F615" s="1" t="str">
        <f t="shared" si="28"/>
        <v>2018/2019</v>
      </c>
      <c r="G615">
        <v>15058</v>
      </c>
      <c r="H615" t="s">
        <v>95</v>
      </c>
      <c r="I615">
        <f>IFERROR(INDEX(Lookup_Misc!$A$1:$C$7,MATCH(Table1[[#This Row],[Product]],Lookup_Misc!$B$1:$B$7,0),3)*Table1[[#This Row],[Tonnage]],NA())</f>
        <v>6926.68</v>
      </c>
      <c r="J615">
        <f t="shared" si="29"/>
        <v>11</v>
      </c>
    </row>
    <row r="616" spans="1:10">
      <c r="A616" t="s">
        <v>185</v>
      </c>
      <c r="B616" t="s">
        <v>33</v>
      </c>
      <c r="C616" s="60">
        <v>43405</v>
      </c>
      <c r="D616" s="3">
        <f>Table1[[#This Row],[End Year]]-1</f>
        <v>2018</v>
      </c>
      <c r="E616" s="3">
        <f t="shared" si="27"/>
        <v>2019</v>
      </c>
      <c r="F616" s="1" t="str">
        <f t="shared" si="28"/>
        <v>2018/2019</v>
      </c>
      <c r="G616">
        <v>153</v>
      </c>
      <c r="H616" t="s">
        <v>60</v>
      </c>
      <c r="I616">
        <f>IFERROR(INDEX(Lookup_Misc!$A$1:$C$7,MATCH(Table1[[#This Row],[Product]],Lookup_Misc!$B$1:$B$7,0),3)*Table1[[#This Row],[Tonnage]],NA())</f>
        <v>70.38000000000001</v>
      </c>
      <c r="J616">
        <f t="shared" si="29"/>
        <v>11</v>
      </c>
    </row>
    <row r="617" spans="1:10">
      <c r="A617" t="s">
        <v>185</v>
      </c>
      <c r="B617" t="s">
        <v>33</v>
      </c>
      <c r="C617" s="60">
        <v>43405</v>
      </c>
      <c r="D617" s="3">
        <f>Table1[[#This Row],[End Year]]-1</f>
        <v>2018</v>
      </c>
      <c r="E617" s="3">
        <f t="shared" si="27"/>
        <v>2019</v>
      </c>
      <c r="F617" s="1" t="str">
        <f t="shared" si="28"/>
        <v>2018/2019</v>
      </c>
      <c r="G617">
        <v>624</v>
      </c>
      <c r="H617" t="s">
        <v>79</v>
      </c>
      <c r="I617">
        <f>IFERROR(INDEX(Lookup_Misc!$A$1:$C$7,MATCH(Table1[[#This Row],[Product]],Lookup_Misc!$B$1:$B$7,0),3)*Table1[[#This Row],[Tonnage]],NA())</f>
        <v>287.04000000000002</v>
      </c>
      <c r="J617">
        <f t="shared" si="29"/>
        <v>11</v>
      </c>
    </row>
    <row r="618" spans="1:10">
      <c r="A618" t="s">
        <v>185</v>
      </c>
      <c r="B618" t="s">
        <v>33</v>
      </c>
      <c r="C618" s="60">
        <v>43405</v>
      </c>
      <c r="D618" s="3">
        <f>Table1[[#This Row],[End Year]]-1</f>
        <v>2018</v>
      </c>
      <c r="E618" s="3">
        <f t="shared" si="27"/>
        <v>2019</v>
      </c>
      <c r="F618" s="1" t="str">
        <f t="shared" si="28"/>
        <v>2018/2019</v>
      </c>
      <c r="G618">
        <v>102</v>
      </c>
      <c r="H618" t="s">
        <v>86</v>
      </c>
      <c r="I618">
        <f>IFERROR(INDEX(Lookup_Misc!$A$1:$C$7,MATCH(Table1[[#This Row],[Product]],Lookup_Misc!$B$1:$B$7,0),3)*Table1[[#This Row],[Tonnage]],NA())</f>
        <v>46.92</v>
      </c>
      <c r="J618">
        <f t="shared" si="29"/>
        <v>11</v>
      </c>
    </row>
    <row r="619" spans="1:10">
      <c r="A619" t="s">
        <v>185</v>
      </c>
      <c r="B619" t="s">
        <v>33</v>
      </c>
      <c r="C619" s="60">
        <v>43435</v>
      </c>
      <c r="D619" s="3">
        <f>Table1[[#This Row],[End Year]]-1</f>
        <v>2018</v>
      </c>
      <c r="E619" s="3">
        <f t="shared" si="27"/>
        <v>2019</v>
      </c>
      <c r="F619" s="1" t="str">
        <f t="shared" si="28"/>
        <v>2018/2019</v>
      </c>
      <c r="G619">
        <v>1</v>
      </c>
      <c r="H619" t="s">
        <v>73</v>
      </c>
      <c r="I619">
        <f>IFERROR(INDEX(Lookup_Misc!$A$1:$C$7,MATCH(Table1[[#This Row],[Product]],Lookup_Misc!$B$1:$B$7,0),3)*Table1[[#This Row],[Tonnage]],NA())</f>
        <v>0.46</v>
      </c>
      <c r="J619">
        <f t="shared" si="29"/>
        <v>12</v>
      </c>
    </row>
    <row r="620" spans="1:10">
      <c r="A620" t="s">
        <v>185</v>
      </c>
      <c r="B620" t="s">
        <v>33</v>
      </c>
      <c r="C620" s="60">
        <v>43435</v>
      </c>
      <c r="D620" s="3">
        <f>Table1[[#This Row],[End Year]]-1</f>
        <v>2018</v>
      </c>
      <c r="E620" s="3">
        <f t="shared" si="27"/>
        <v>2019</v>
      </c>
      <c r="F620" s="1" t="str">
        <f t="shared" si="28"/>
        <v>2018/2019</v>
      </c>
      <c r="G620">
        <v>92</v>
      </c>
      <c r="H620" t="s">
        <v>75</v>
      </c>
      <c r="I620">
        <f>IFERROR(INDEX(Lookup_Misc!$A$1:$C$7,MATCH(Table1[[#This Row],[Product]],Lookup_Misc!$B$1:$B$7,0),3)*Table1[[#This Row],[Tonnage]],NA())</f>
        <v>42.32</v>
      </c>
      <c r="J620">
        <f t="shared" si="29"/>
        <v>12</v>
      </c>
    </row>
    <row r="621" spans="1:10">
      <c r="A621" t="s">
        <v>185</v>
      </c>
      <c r="B621" t="s">
        <v>33</v>
      </c>
      <c r="C621" s="60">
        <v>43435</v>
      </c>
      <c r="D621" s="3">
        <f>Table1[[#This Row],[End Year]]-1</f>
        <v>2018</v>
      </c>
      <c r="E621" s="3">
        <f t="shared" si="27"/>
        <v>2019</v>
      </c>
      <c r="F621" s="1" t="str">
        <f t="shared" si="28"/>
        <v>2018/2019</v>
      </c>
      <c r="G621">
        <v>72</v>
      </c>
      <c r="H621" t="s">
        <v>119</v>
      </c>
      <c r="I621">
        <f>IFERROR(INDEX(Lookup_Misc!$A$1:$C$7,MATCH(Table1[[#This Row],[Product]],Lookup_Misc!$B$1:$B$7,0),3)*Table1[[#This Row],[Tonnage]],NA())</f>
        <v>33.120000000000005</v>
      </c>
      <c r="J621">
        <f t="shared" si="29"/>
        <v>12</v>
      </c>
    </row>
    <row r="622" spans="1:10">
      <c r="A622" t="s">
        <v>185</v>
      </c>
      <c r="B622" t="s">
        <v>33</v>
      </c>
      <c r="C622" s="60">
        <v>43435</v>
      </c>
      <c r="D622" s="3">
        <f>Table1[[#This Row],[End Year]]-1</f>
        <v>2018</v>
      </c>
      <c r="E622" s="3">
        <f t="shared" si="27"/>
        <v>2019</v>
      </c>
      <c r="F622" s="1" t="str">
        <f t="shared" si="28"/>
        <v>2018/2019</v>
      </c>
      <c r="G622">
        <v>10903</v>
      </c>
      <c r="H622" t="s">
        <v>95</v>
      </c>
      <c r="I622">
        <f>IFERROR(INDEX(Lookup_Misc!$A$1:$C$7,MATCH(Table1[[#This Row],[Product]],Lookup_Misc!$B$1:$B$7,0),3)*Table1[[#This Row],[Tonnage]],NA())</f>
        <v>5015.38</v>
      </c>
      <c r="J622">
        <f t="shared" si="29"/>
        <v>12</v>
      </c>
    </row>
    <row r="623" spans="1:10">
      <c r="A623" t="s">
        <v>185</v>
      </c>
      <c r="B623" t="s">
        <v>33</v>
      </c>
      <c r="C623" s="60">
        <v>43435</v>
      </c>
      <c r="D623" s="3">
        <f>Table1[[#This Row],[End Year]]-1</f>
        <v>2018</v>
      </c>
      <c r="E623" s="3">
        <f t="shared" si="27"/>
        <v>2019</v>
      </c>
      <c r="F623" s="1" t="str">
        <f t="shared" si="28"/>
        <v>2018/2019</v>
      </c>
      <c r="G623">
        <v>97356</v>
      </c>
      <c r="H623" t="s">
        <v>151</v>
      </c>
      <c r="I623">
        <f>IFERROR(INDEX(Lookup_Misc!$A$1:$C$7,MATCH(Table1[[#This Row],[Product]],Lookup_Misc!$B$1:$B$7,0),3)*Table1[[#This Row],[Tonnage]],NA())</f>
        <v>44783.76</v>
      </c>
      <c r="J623">
        <f t="shared" si="29"/>
        <v>12</v>
      </c>
    </row>
    <row r="624" spans="1:10">
      <c r="A624" t="s">
        <v>185</v>
      </c>
      <c r="B624" t="s">
        <v>33</v>
      </c>
      <c r="C624" s="60">
        <v>43435</v>
      </c>
      <c r="D624" s="3">
        <f>Table1[[#This Row],[End Year]]-1</f>
        <v>2018</v>
      </c>
      <c r="E624" s="3">
        <f t="shared" si="27"/>
        <v>2019</v>
      </c>
      <c r="F624" s="1" t="str">
        <f t="shared" si="28"/>
        <v>2018/2019</v>
      </c>
      <c r="G624">
        <v>162</v>
      </c>
      <c r="H624" t="s">
        <v>79</v>
      </c>
      <c r="I624">
        <f>IFERROR(INDEX(Lookup_Misc!$A$1:$C$7,MATCH(Table1[[#This Row],[Product]],Lookup_Misc!$B$1:$B$7,0),3)*Table1[[#This Row],[Tonnage]],NA())</f>
        <v>74.52000000000001</v>
      </c>
      <c r="J624">
        <f t="shared" si="29"/>
        <v>12</v>
      </c>
    </row>
    <row r="625" spans="1:10">
      <c r="A625" t="s">
        <v>185</v>
      </c>
      <c r="B625" t="s">
        <v>33</v>
      </c>
      <c r="C625" s="60">
        <v>43435</v>
      </c>
      <c r="D625" s="3">
        <f>Table1[[#This Row],[End Year]]-1</f>
        <v>2018</v>
      </c>
      <c r="E625" s="3">
        <f t="shared" si="27"/>
        <v>2019</v>
      </c>
      <c r="F625" s="1" t="str">
        <f t="shared" si="28"/>
        <v>2018/2019</v>
      </c>
      <c r="G625">
        <v>1199</v>
      </c>
      <c r="H625" t="s">
        <v>86</v>
      </c>
      <c r="I625">
        <f>IFERROR(INDEX(Lookup_Misc!$A$1:$C$7,MATCH(Table1[[#This Row],[Product]],Lookup_Misc!$B$1:$B$7,0),3)*Table1[[#This Row],[Tonnage]],NA())</f>
        <v>551.54000000000008</v>
      </c>
      <c r="J625">
        <f t="shared" si="29"/>
        <v>12</v>
      </c>
    </row>
    <row r="626" spans="1:10">
      <c r="A626" t="s">
        <v>185</v>
      </c>
      <c r="B626" t="s">
        <v>33</v>
      </c>
      <c r="C626" s="60">
        <v>43435</v>
      </c>
      <c r="D626" s="3">
        <f>Table1[[#This Row],[End Year]]-1</f>
        <v>2018</v>
      </c>
      <c r="E626" s="3">
        <f t="shared" si="27"/>
        <v>2019</v>
      </c>
      <c r="F626" s="1" t="str">
        <f t="shared" si="28"/>
        <v>2018/2019</v>
      </c>
      <c r="G626">
        <v>7048</v>
      </c>
      <c r="H626" t="s">
        <v>90</v>
      </c>
      <c r="I626">
        <f>IFERROR(INDEX(Lookup_Misc!$A$1:$C$7,MATCH(Table1[[#This Row],[Product]],Lookup_Misc!$B$1:$B$7,0),3)*Table1[[#This Row],[Tonnage]],NA())</f>
        <v>3242.08</v>
      </c>
      <c r="J626">
        <f t="shared" si="29"/>
        <v>12</v>
      </c>
    </row>
    <row r="627" spans="1:10">
      <c r="A627" t="s">
        <v>185</v>
      </c>
      <c r="B627" t="s">
        <v>33</v>
      </c>
      <c r="C627" s="60">
        <v>43466</v>
      </c>
      <c r="D627" s="3">
        <f>Table1[[#This Row],[End Year]]-1</f>
        <v>2018</v>
      </c>
      <c r="E627" s="3">
        <f t="shared" si="27"/>
        <v>2019</v>
      </c>
      <c r="F627" s="1" t="str">
        <f t="shared" si="28"/>
        <v>2018/2019</v>
      </c>
      <c r="G627">
        <v>18</v>
      </c>
      <c r="H627" t="s">
        <v>75</v>
      </c>
      <c r="I627">
        <f>IFERROR(INDEX(Lookup_Misc!$A$1:$C$7,MATCH(Table1[[#This Row],[Product]],Lookup_Misc!$B$1:$B$7,0),3)*Table1[[#This Row],[Tonnage]],NA())</f>
        <v>8.2800000000000011</v>
      </c>
      <c r="J627">
        <f t="shared" si="29"/>
        <v>1</v>
      </c>
    </row>
    <row r="628" spans="1:10">
      <c r="A628" t="s">
        <v>185</v>
      </c>
      <c r="B628" t="s">
        <v>33</v>
      </c>
      <c r="C628" s="60">
        <v>43466</v>
      </c>
      <c r="D628" s="3">
        <f>Table1[[#This Row],[End Year]]-1</f>
        <v>2018</v>
      </c>
      <c r="E628" s="3">
        <f t="shared" si="27"/>
        <v>2019</v>
      </c>
      <c r="F628" s="1" t="str">
        <f t="shared" si="28"/>
        <v>2018/2019</v>
      </c>
      <c r="G628">
        <v>362</v>
      </c>
      <c r="H628" t="s">
        <v>119</v>
      </c>
      <c r="I628">
        <f>IFERROR(INDEX(Lookup_Misc!$A$1:$C$7,MATCH(Table1[[#This Row],[Product]],Lookup_Misc!$B$1:$B$7,0),3)*Table1[[#This Row],[Tonnage]],NA())</f>
        <v>166.52</v>
      </c>
      <c r="J628">
        <f t="shared" si="29"/>
        <v>1</v>
      </c>
    </row>
    <row r="629" spans="1:10">
      <c r="A629" t="s">
        <v>185</v>
      </c>
      <c r="B629" t="s">
        <v>33</v>
      </c>
      <c r="C629" s="60">
        <v>43466</v>
      </c>
      <c r="D629" s="3">
        <f>Table1[[#This Row],[End Year]]-1</f>
        <v>2018</v>
      </c>
      <c r="E629" s="3">
        <f t="shared" si="27"/>
        <v>2019</v>
      </c>
      <c r="F629" s="1" t="str">
        <f t="shared" si="28"/>
        <v>2018/2019</v>
      </c>
      <c r="G629">
        <v>61828</v>
      </c>
      <c r="H629" t="s">
        <v>95</v>
      </c>
      <c r="I629">
        <f>IFERROR(INDEX(Lookup_Misc!$A$1:$C$7,MATCH(Table1[[#This Row],[Product]],Lookup_Misc!$B$1:$B$7,0),3)*Table1[[#This Row],[Tonnage]],NA())</f>
        <v>28440.880000000001</v>
      </c>
      <c r="J629">
        <f t="shared" si="29"/>
        <v>1</v>
      </c>
    </row>
    <row r="630" spans="1:10">
      <c r="A630" t="s">
        <v>185</v>
      </c>
      <c r="B630" t="s">
        <v>33</v>
      </c>
      <c r="C630" s="60">
        <v>43466</v>
      </c>
      <c r="D630" s="3">
        <f>Table1[[#This Row],[End Year]]-1</f>
        <v>2018</v>
      </c>
      <c r="E630" s="3">
        <f t="shared" si="27"/>
        <v>2019</v>
      </c>
      <c r="F630" s="1" t="str">
        <f t="shared" si="28"/>
        <v>2018/2019</v>
      </c>
      <c r="G630">
        <v>147904</v>
      </c>
      <c r="H630" t="s">
        <v>151</v>
      </c>
      <c r="I630">
        <f>IFERROR(INDEX(Lookup_Misc!$A$1:$C$7,MATCH(Table1[[#This Row],[Product]],Lookup_Misc!$B$1:$B$7,0),3)*Table1[[#This Row],[Tonnage]],NA())</f>
        <v>68035.839999999997</v>
      </c>
      <c r="J630">
        <f t="shared" si="29"/>
        <v>1</v>
      </c>
    </row>
    <row r="631" spans="1:10">
      <c r="A631" t="s">
        <v>185</v>
      </c>
      <c r="B631" t="s">
        <v>33</v>
      </c>
      <c r="C631" s="60">
        <v>43466</v>
      </c>
      <c r="D631" s="3">
        <f>Table1[[#This Row],[End Year]]-1</f>
        <v>2018</v>
      </c>
      <c r="E631" s="3">
        <f t="shared" si="27"/>
        <v>2019</v>
      </c>
      <c r="F631" s="1" t="str">
        <f t="shared" si="28"/>
        <v>2018/2019</v>
      </c>
      <c r="G631">
        <v>297</v>
      </c>
      <c r="H631" t="s">
        <v>60</v>
      </c>
      <c r="I631">
        <f>IFERROR(INDEX(Lookup_Misc!$A$1:$C$7,MATCH(Table1[[#This Row],[Product]],Lookup_Misc!$B$1:$B$7,0),3)*Table1[[#This Row],[Tonnage]],NA())</f>
        <v>136.62</v>
      </c>
      <c r="J631">
        <f t="shared" si="29"/>
        <v>1</v>
      </c>
    </row>
    <row r="632" spans="1:10">
      <c r="A632" t="s">
        <v>185</v>
      </c>
      <c r="B632" t="s">
        <v>33</v>
      </c>
      <c r="C632" s="60">
        <v>43466</v>
      </c>
      <c r="D632" s="3">
        <f>Table1[[#This Row],[End Year]]-1</f>
        <v>2018</v>
      </c>
      <c r="E632" s="3">
        <f t="shared" si="27"/>
        <v>2019</v>
      </c>
      <c r="F632" s="1" t="str">
        <f t="shared" si="28"/>
        <v>2018/2019</v>
      </c>
      <c r="G632">
        <v>512</v>
      </c>
      <c r="H632" t="s">
        <v>79</v>
      </c>
      <c r="I632">
        <f>IFERROR(INDEX(Lookup_Misc!$A$1:$C$7,MATCH(Table1[[#This Row],[Product]],Lookup_Misc!$B$1:$B$7,0),3)*Table1[[#This Row],[Tonnage]],NA())</f>
        <v>235.52</v>
      </c>
      <c r="J632">
        <f t="shared" si="29"/>
        <v>1</v>
      </c>
    </row>
    <row r="633" spans="1:10">
      <c r="A633" t="s">
        <v>185</v>
      </c>
      <c r="B633" t="s">
        <v>33</v>
      </c>
      <c r="C633" s="60">
        <v>43466</v>
      </c>
      <c r="D633" s="3">
        <f>Table1[[#This Row],[End Year]]-1</f>
        <v>2018</v>
      </c>
      <c r="E633" s="3">
        <f t="shared" si="27"/>
        <v>2019</v>
      </c>
      <c r="F633" s="1" t="str">
        <f t="shared" si="28"/>
        <v>2018/2019</v>
      </c>
      <c r="G633">
        <v>217</v>
      </c>
      <c r="H633" t="s">
        <v>86</v>
      </c>
      <c r="I633">
        <f>IFERROR(INDEX(Lookup_Misc!$A$1:$C$7,MATCH(Table1[[#This Row],[Product]],Lookup_Misc!$B$1:$B$7,0),3)*Table1[[#This Row],[Tonnage]],NA())</f>
        <v>99.820000000000007</v>
      </c>
      <c r="J633">
        <f t="shared" si="29"/>
        <v>1</v>
      </c>
    </row>
    <row r="634" spans="1:10">
      <c r="A634" t="s">
        <v>185</v>
      </c>
      <c r="B634" t="s">
        <v>33</v>
      </c>
      <c r="C634" s="60">
        <v>43497</v>
      </c>
      <c r="D634" s="3">
        <f>Table1[[#This Row],[End Year]]-1</f>
        <v>2018</v>
      </c>
      <c r="E634" s="3">
        <f t="shared" si="27"/>
        <v>2019</v>
      </c>
      <c r="F634" s="1" t="str">
        <f t="shared" si="28"/>
        <v>2018/2019</v>
      </c>
      <c r="G634">
        <v>18</v>
      </c>
      <c r="H634" t="s">
        <v>75</v>
      </c>
      <c r="I634">
        <f>IFERROR(INDEX(Lookup_Misc!$A$1:$C$7,MATCH(Table1[[#This Row],[Product]],Lookup_Misc!$B$1:$B$7,0),3)*Table1[[#This Row],[Tonnage]],NA())</f>
        <v>8.2800000000000011</v>
      </c>
      <c r="J634">
        <f t="shared" si="29"/>
        <v>2</v>
      </c>
    </row>
    <row r="635" spans="1:10">
      <c r="A635" t="s">
        <v>185</v>
      </c>
      <c r="B635" t="s">
        <v>33</v>
      </c>
      <c r="C635" s="60">
        <v>43497</v>
      </c>
      <c r="D635" s="3">
        <f>Table1[[#This Row],[End Year]]-1</f>
        <v>2018</v>
      </c>
      <c r="E635" s="3">
        <f t="shared" si="27"/>
        <v>2019</v>
      </c>
      <c r="F635" s="1" t="str">
        <f t="shared" si="28"/>
        <v>2018/2019</v>
      </c>
      <c r="G635">
        <v>378</v>
      </c>
      <c r="H635" t="s">
        <v>119</v>
      </c>
      <c r="I635">
        <f>IFERROR(INDEX(Lookup_Misc!$A$1:$C$7,MATCH(Table1[[#This Row],[Product]],Lookup_Misc!$B$1:$B$7,0),3)*Table1[[#This Row],[Tonnage]],NA())</f>
        <v>173.88</v>
      </c>
      <c r="J635">
        <f t="shared" si="29"/>
        <v>2</v>
      </c>
    </row>
    <row r="636" spans="1:10">
      <c r="A636" t="s">
        <v>185</v>
      </c>
      <c r="B636" t="s">
        <v>33</v>
      </c>
      <c r="C636" s="60">
        <v>43497</v>
      </c>
      <c r="D636" s="3">
        <f>Table1[[#This Row],[End Year]]-1</f>
        <v>2018</v>
      </c>
      <c r="E636" s="3">
        <f t="shared" si="27"/>
        <v>2019</v>
      </c>
      <c r="F636" s="1" t="str">
        <f t="shared" si="28"/>
        <v>2018/2019</v>
      </c>
      <c r="G636">
        <v>18</v>
      </c>
      <c r="H636" t="s">
        <v>103</v>
      </c>
      <c r="I636">
        <f>IFERROR(INDEX(Lookup_Misc!$A$1:$C$7,MATCH(Table1[[#This Row],[Product]],Lookup_Misc!$B$1:$B$7,0),3)*Table1[[#This Row],[Tonnage]],NA())</f>
        <v>8.2800000000000011</v>
      </c>
      <c r="J636">
        <f t="shared" si="29"/>
        <v>2</v>
      </c>
    </row>
    <row r="637" spans="1:10">
      <c r="A637" t="s">
        <v>185</v>
      </c>
      <c r="B637" t="s">
        <v>33</v>
      </c>
      <c r="C637" s="60">
        <v>43497</v>
      </c>
      <c r="D637" s="3">
        <f>Table1[[#This Row],[End Year]]-1</f>
        <v>2018</v>
      </c>
      <c r="E637" s="3">
        <f t="shared" si="27"/>
        <v>2019</v>
      </c>
      <c r="F637" s="1" t="str">
        <f t="shared" si="28"/>
        <v>2018/2019</v>
      </c>
      <c r="G637">
        <v>52089</v>
      </c>
      <c r="H637" t="s">
        <v>95</v>
      </c>
      <c r="I637">
        <f>IFERROR(INDEX(Lookup_Misc!$A$1:$C$7,MATCH(Table1[[#This Row],[Product]],Lookup_Misc!$B$1:$B$7,0),3)*Table1[[#This Row],[Tonnage]],NA())</f>
        <v>23960.940000000002</v>
      </c>
      <c r="J637">
        <f t="shared" si="29"/>
        <v>2</v>
      </c>
    </row>
    <row r="638" spans="1:10">
      <c r="A638" t="s">
        <v>185</v>
      </c>
      <c r="B638" t="s">
        <v>33</v>
      </c>
      <c r="C638" s="60">
        <v>43497</v>
      </c>
      <c r="D638" s="3">
        <f>Table1[[#This Row],[End Year]]-1</f>
        <v>2018</v>
      </c>
      <c r="E638" s="3">
        <f t="shared" si="27"/>
        <v>2019</v>
      </c>
      <c r="F638" s="1" t="str">
        <f t="shared" si="28"/>
        <v>2018/2019</v>
      </c>
      <c r="G638">
        <v>88004</v>
      </c>
      <c r="H638" t="s">
        <v>151</v>
      </c>
      <c r="I638">
        <f>IFERROR(INDEX(Lookup_Misc!$A$1:$C$7,MATCH(Table1[[#This Row],[Product]],Lookup_Misc!$B$1:$B$7,0),3)*Table1[[#This Row],[Tonnage]],NA())</f>
        <v>40481.840000000004</v>
      </c>
      <c r="J638">
        <f t="shared" si="29"/>
        <v>2</v>
      </c>
    </row>
    <row r="639" spans="1:10">
      <c r="A639" t="s">
        <v>185</v>
      </c>
      <c r="B639" t="s">
        <v>33</v>
      </c>
      <c r="C639" s="60">
        <v>43497</v>
      </c>
      <c r="D639" s="3">
        <f>Table1[[#This Row],[End Year]]-1</f>
        <v>2018</v>
      </c>
      <c r="E639" s="3">
        <f t="shared" si="27"/>
        <v>2019</v>
      </c>
      <c r="F639" s="1" t="str">
        <f t="shared" si="28"/>
        <v>2018/2019</v>
      </c>
      <c r="G639">
        <v>315</v>
      </c>
      <c r="H639" t="s">
        <v>60</v>
      </c>
      <c r="I639">
        <f>IFERROR(INDEX(Lookup_Misc!$A$1:$C$7,MATCH(Table1[[#This Row],[Product]],Lookup_Misc!$B$1:$B$7,0),3)*Table1[[#This Row],[Tonnage]],NA())</f>
        <v>144.9</v>
      </c>
      <c r="J639">
        <f t="shared" si="29"/>
        <v>2</v>
      </c>
    </row>
    <row r="640" spans="1:10">
      <c r="A640" t="s">
        <v>185</v>
      </c>
      <c r="B640" t="s">
        <v>33</v>
      </c>
      <c r="C640" s="60">
        <v>43497</v>
      </c>
      <c r="D640" s="3">
        <f>Table1[[#This Row],[End Year]]-1</f>
        <v>2018</v>
      </c>
      <c r="E640" s="3">
        <f t="shared" si="27"/>
        <v>2019</v>
      </c>
      <c r="F640" s="1" t="str">
        <f t="shared" si="28"/>
        <v>2018/2019</v>
      </c>
      <c r="G640">
        <v>13873</v>
      </c>
      <c r="H640" t="s">
        <v>79</v>
      </c>
      <c r="I640">
        <f>IFERROR(INDEX(Lookup_Misc!$A$1:$C$7,MATCH(Table1[[#This Row],[Product]],Lookup_Misc!$B$1:$B$7,0),3)*Table1[[#This Row],[Tonnage]],NA())</f>
        <v>6381.58</v>
      </c>
      <c r="J640">
        <f t="shared" si="29"/>
        <v>2</v>
      </c>
    </row>
    <row r="641" spans="1:10">
      <c r="A641" t="s">
        <v>185</v>
      </c>
      <c r="B641" t="s">
        <v>33</v>
      </c>
      <c r="C641" s="60">
        <v>43497</v>
      </c>
      <c r="D641" s="3">
        <f>Table1[[#This Row],[End Year]]-1</f>
        <v>2018</v>
      </c>
      <c r="E641" s="3">
        <f t="shared" si="27"/>
        <v>2019</v>
      </c>
      <c r="F641" s="1" t="str">
        <f t="shared" si="28"/>
        <v>2018/2019</v>
      </c>
      <c r="G641">
        <v>26</v>
      </c>
      <c r="H641" t="s">
        <v>86</v>
      </c>
      <c r="I641">
        <f>IFERROR(INDEX(Lookup_Misc!$A$1:$C$7,MATCH(Table1[[#This Row],[Product]],Lookup_Misc!$B$1:$B$7,0),3)*Table1[[#This Row],[Tonnage]],NA())</f>
        <v>11.96</v>
      </c>
      <c r="J641">
        <f t="shared" si="29"/>
        <v>2</v>
      </c>
    </row>
    <row r="642" spans="1:10">
      <c r="A642" t="s">
        <v>185</v>
      </c>
      <c r="B642" t="s">
        <v>33</v>
      </c>
      <c r="C642" s="60">
        <v>43525</v>
      </c>
      <c r="D642" s="3">
        <f>Table1[[#This Row],[End Year]]-1</f>
        <v>2018</v>
      </c>
      <c r="E642" s="3">
        <f t="shared" si="27"/>
        <v>2019</v>
      </c>
      <c r="F642" s="1" t="str">
        <f t="shared" si="28"/>
        <v>2018/2019</v>
      </c>
      <c r="G642">
        <v>18</v>
      </c>
      <c r="H642" t="s">
        <v>75</v>
      </c>
      <c r="I642">
        <f>IFERROR(INDEX(Lookup_Misc!$A$1:$C$7,MATCH(Table1[[#This Row],[Product]],Lookup_Misc!$B$1:$B$7,0),3)*Table1[[#This Row],[Tonnage]],NA())</f>
        <v>8.2800000000000011</v>
      </c>
      <c r="J642">
        <f t="shared" si="29"/>
        <v>3</v>
      </c>
    </row>
    <row r="643" spans="1:10">
      <c r="A643" t="s">
        <v>185</v>
      </c>
      <c r="B643" t="s">
        <v>33</v>
      </c>
      <c r="C643" s="60">
        <v>43525</v>
      </c>
      <c r="D643" s="3">
        <f>Table1[[#This Row],[End Year]]-1</f>
        <v>2018</v>
      </c>
      <c r="E643" s="3">
        <f t="shared" si="27"/>
        <v>2019</v>
      </c>
      <c r="F643" s="1" t="str">
        <f t="shared" si="28"/>
        <v>2018/2019</v>
      </c>
      <c r="G643">
        <v>557</v>
      </c>
      <c r="H643" t="s">
        <v>119</v>
      </c>
      <c r="I643">
        <f>IFERROR(INDEX(Lookup_Misc!$A$1:$C$7,MATCH(Table1[[#This Row],[Product]],Lookup_Misc!$B$1:$B$7,0),3)*Table1[[#This Row],[Tonnage]],NA())</f>
        <v>256.22000000000003</v>
      </c>
      <c r="J643">
        <f t="shared" si="29"/>
        <v>3</v>
      </c>
    </row>
    <row r="644" spans="1:10">
      <c r="A644" t="s">
        <v>185</v>
      </c>
      <c r="B644" t="s">
        <v>33</v>
      </c>
      <c r="C644" s="60">
        <v>43525</v>
      </c>
      <c r="D644" s="3">
        <f>Table1[[#This Row],[End Year]]-1</f>
        <v>2018</v>
      </c>
      <c r="E644" s="3">
        <f t="shared" si="27"/>
        <v>2019</v>
      </c>
      <c r="F644" s="1" t="str">
        <f t="shared" si="28"/>
        <v>2018/2019</v>
      </c>
      <c r="G644">
        <v>119392</v>
      </c>
      <c r="H644" t="s">
        <v>95</v>
      </c>
      <c r="I644">
        <f>IFERROR(INDEX(Lookup_Misc!$A$1:$C$7,MATCH(Table1[[#This Row],[Product]],Lookup_Misc!$B$1:$B$7,0),3)*Table1[[#This Row],[Tonnage]],NA())</f>
        <v>54920.32</v>
      </c>
      <c r="J644">
        <f t="shared" si="29"/>
        <v>3</v>
      </c>
    </row>
    <row r="645" spans="1:10">
      <c r="A645" t="s">
        <v>185</v>
      </c>
      <c r="B645" t="s">
        <v>33</v>
      </c>
      <c r="C645" s="60">
        <v>43525</v>
      </c>
      <c r="D645" s="3">
        <f>Table1[[#This Row],[End Year]]-1</f>
        <v>2018</v>
      </c>
      <c r="E645" s="3">
        <f t="shared" si="27"/>
        <v>2019</v>
      </c>
      <c r="F645" s="1" t="str">
        <f t="shared" si="28"/>
        <v>2018/2019</v>
      </c>
      <c r="G645">
        <v>43668</v>
      </c>
      <c r="H645" t="s">
        <v>151</v>
      </c>
      <c r="I645">
        <f>IFERROR(INDEX(Lookup_Misc!$A$1:$C$7,MATCH(Table1[[#This Row],[Product]],Lookup_Misc!$B$1:$B$7,0),3)*Table1[[#This Row],[Tonnage]],NA())</f>
        <v>20087.280000000002</v>
      </c>
      <c r="J645">
        <f t="shared" si="29"/>
        <v>3</v>
      </c>
    </row>
    <row r="646" spans="1:10">
      <c r="A646" t="s">
        <v>185</v>
      </c>
      <c r="B646" t="s">
        <v>33</v>
      </c>
      <c r="C646" s="60">
        <v>43525</v>
      </c>
      <c r="D646" s="3">
        <f>Table1[[#This Row],[End Year]]-1</f>
        <v>2018</v>
      </c>
      <c r="E646" s="3">
        <f t="shared" ref="E646:E709" si="30">IF(AND(MONTH(C646)&gt;=7,MONTH(C646)&lt;=12),YEAR(C646)+1,YEAR(C646))</f>
        <v>2019</v>
      </c>
      <c r="F646" s="1" t="str">
        <f t="shared" ref="F646:F709" si="31">D646&amp;"/"&amp;E646</f>
        <v>2018/2019</v>
      </c>
      <c r="G646">
        <v>317</v>
      </c>
      <c r="H646" t="s">
        <v>60</v>
      </c>
      <c r="I646">
        <f>IFERROR(INDEX(Lookup_Misc!$A$1:$C$7,MATCH(Table1[[#This Row],[Product]],Lookup_Misc!$B$1:$B$7,0),3)*Table1[[#This Row],[Tonnage]],NA())</f>
        <v>145.82</v>
      </c>
      <c r="J646">
        <f t="shared" ref="J646:J709" si="32">MONTH(C646)</f>
        <v>3</v>
      </c>
    </row>
    <row r="647" spans="1:10">
      <c r="A647" t="s">
        <v>185</v>
      </c>
      <c r="B647" t="s">
        <v>33</v>
      </c>
      <c r="C647" s="60">
        <v>43525</v>
      </c>
      <c r="D647" s="3">
        <f>Table1[[#This Row],[End Year]]-1</f>
        <v>2018</v>
      </c>
      <c r="E647" s="3">
        <f t="shared" si="30"/>
        <v>2019</v>
      </c>
      <c r="F647" s="1" t="str">
        <f t="shared" si="31"/>
        <v>2018/2019</v>
      </c>
      <c r="G647">
        <v>561</v>
      </c>
      <c r="H647" t="s">
        <v>79</v>
      </c>
      <c r="I647">
        <f>IFERROR(INDEX(Lookup_Misc!$A$1:$C$7,MATCH(Table1[[#This Row],[Product]],Lookup_Misc!$B$1:$B$7,0),3)*Table1[[#This Row],[Tonnage]],NA())</f>
        <v>258.06</v>
      </c>
      <c r="J647">
        <f t="shared" si="32"/>
        <v>3</v>
      </c>
    </row>
    <row r="648" spans="1:10">
      <c r="A648" t="s">
        <v>185</v>
      </c>
      <c r="B648" t="s">
        <v>33</v>
      </c>
      <c r="C648" s="60">
        <v>43525</v>
      </c>
      <c r="D648" s="3">
        <f>Table1[[#This Row],[End Year]]-1</f>
        <v>2018</v>
      </c>
      <c r="E648" s="3">
        <f t="shared" si="30"/>
        <v>2019</v>
      </c>
      <c r="F648" s="1" t="str">
        <f t="shared" si="31"/>
        <v>2018/2019</v>
      </c>
      <c r="G648">
        <v>48533</v>
      </c>
      <c r="H648" t="s">
        <v>82</v>
      </c>
      <c r="I648">
        <f>IFERROR(INDEX(Lookup_Misc!$A$1:$C$7,MATCH(Table1[[#This Row],[Product]],Lookup_Misc!$B$1:$B$7,0),3)*Table1[[#This Row],[Tonnage]],NA())</f>
        <v>22325.18</v>
      </c>
      <c r="J648">
        <f t="shared" si="32"/>
        <v>3</v>
      </c>
    </row>
    <row r="649" spans="1:10">
      <c r="A649" t="s">
        <v>185</v>
      </c>
      <c r="B649" t="s">
        <v>33</v>
      </c>
      <c r="C649" s="60">
        <v>43525</v>
      </c>
      <c r="D649" s="3">
        <f>Table1[[#This Row],[End Year]]-1</f>
        <v>2018</v>
      </c>
      <c r="E649" s="3">
        <f t="shared" si="30"/>
        <v>2019</v>
      </c>
      <c r="F649" s="1" t="str">
        <f t="shared" si="31"/>
        <v>2018/2019</v>
      </c>
      <c r="G649">
        <v>40</v>
      </c>
      <c r="H649" t="s">
        <v>86</v>
      </c>
      <c r="I649">
        <f>IFERROR(INDEX(Lookup_Misc!$A$1:$C$7,MATCH(Table1[[#This Row],[Product]],Lookup_Misc!$B$1:$B$7,0),3)*Table1[[#This Row],[Tonnage]],NA())</f>
        <v>18.400000000000002</v>
      </c>
      <c r="J649">
        <f t="shared" si="32"/>
        <v>3</v>
      </c>
    </row>
    <row r="650" spans="1:10">
      <c r="A650" t="s">
        <v>185</v>
      </c>
      <c r="B650" t="s">
        <v>33</v>
      </c>
      <c r="C650" s="60">
        <v>43556</v>
      </c>
      <c r="D650" s="3">
        <f>Table1[[#This Row],[End Year]]-1</f>
        <v>2018</v>
      </c>
      <c r="E650" s="3">
        <f t="shared" si="30"/>
        <v>2019</v>
      </c>
      <c r="F650" s="1" t="str">
        <f t="shared" si="31"/>
        <v>2018/2019</v>
      </c>
      <c r="G650">
        <v>18</v>
      </c>
      <c r="H650" t="s">
        <v>75</v>
      </c>
      <c r="I650">
        <f>IFERROR(INDEX(Lookup_Misc!$A$1:$C$7,MATCH(Table1[[#This Row],[Product]],Lookup_Misc!$B$1:$B$7,0),3)*Table1[[#This Row],[Tonnage]],NA())</f>
        <v>8.2800000000000011</v>
      </c>
      <c r="J650">
        <f t="shared" si="32"/>
        <v>4</v>
      </c>
    </row>
    <row r="651" spans="1:10">
      <c r="A651" t="s">
        <v>185</v>
      </c>
      <c r="B651" t="s">
        <v>33</v>
      </c>
      <c r="C651" s="60">
        <v>43556</v>
      </c>
      <c r="D651" s="3">
        <f>Table1[[#This Row],[End Year]]-1</f>
        <v>2018</v>
      </c>
      <c r="E651" s="3">
        <f t="shared" si="30"/>
        <v>2019</v>
      </c>
      <c r="F651" s="1" t="str">
        <f t="shared" si="31"/>
        <v>2018/2019</v>
      </c>
      <c r="G651">
        <v>452</v>
      </c>
      <c r="H651" t="s">
        <v>119</v>
      </c>
      <c r="I651">
        <f>IFERROR(INDEX(Lookup_Misc!$A$1:$C$7,MATCH(Table1[[#This Row],[Product]],Lookup_Misc!$B$1:$B$7,0),3)*Table1[[#This Row],[Tonnage]],NA())</f>
        <v>207.92000000000002</v>
      </c>
      <c r="J651">
        <f t="shared" si="32"/>
        <v>4</v>
      </c>
    </row>
    <row r="652" spans="1:10">
      <c r="A652" t="s">
        <v>185</v>
      </c>
      <c r="B652" t="s">
        <v>33</v>
      </c>
      <c r="C652" s="60">
        <v>43556</v>
      </c>
      <c r="D652" s="3">
        <f>Table1[[#This Row],[End Year]]-1</f>
        <v>2018</v>
      </c>
      <c r="E652" s="3">
        <f t="shared" si="30"/>
        <v>2019</v>
      </c>
      <c r="F652" s="1" t="str">
        <f t="shared" si="31"/>
        <v>2018/2019</v>
      </c>
      <c r="G652">
        <v>20738</v>
      </c>
      <c r="H652" t="s">
        <v>95</v>
      </c>
      <c r="I652">
        <f>IFERROR(INDEX(Lookup_Misc!$A$1:$C$7,MATCH(Table1[[#This Row],[Product]],Lookup_Misc!$B$1:$B$7,0),3)*Table1[[#This Row],[Tonnage]],NA())</f>
        <v>9539.48</v>
      </c>
      <c r="J652">
        <f t="shared" si="32"/>
        <v>4</v>
      </c>
    </row>
    <row r="653" spans="1:10">
      <c r="A653" t="s">
        <v>185</v>
      </c>
      <c r="B653" t="s">
        <v>33</v>
      </c>
      <c r="C653" s="60">
        <v>43556</v>
      </c>
      <c r="D653" s="3">
        <f>Table1[[#This Row],[End Year]]-1</f>
        <v>2018</v>
      </c>
      <c r="E653" s="3">
        <f t="shared" si="30"/>
        <v>2019</v>
      </c>
      <c r="F653" s="1" t="str">
        <f t="shared" si="31"/>
        <v>2018/2019</v>
      </c>
      <c r="G653">
        <v>34315</v>
      </c>
      <c r="H653" t="s">
        <v>151</v>
      </c>
      <c r="I653">
        <f>IFERROR(INDEX(Lookup_Misc!$A$1:$C$7,MATCH(Table1[[#This Row],[Product]],Lookup_Misc!$B$1:$B$7,0),3)*Table1[[#This Row],[Tonnage]],NA())</f>
        <v>15784.900000000001</v>
      </c>
      <c r="J653">
        <f t="shared" si="32"/>
        <v>4</v>
      </c>
    </row>
    <row r="654" spans="1:10">
      <c r="A654" t="s">
        <v>185</v>
      </c>
      <c r="B654" t="s">
        <v>33</v>
      </c>
      <c r="C654" s="60">
        <v>43556</v>
      </c>
      <c r="D654" s="3">
        <f>Table1[[#This Row],[End Year]]-1</f>
        <v>2018</v>
      </c>
      <c r="E654" s="3">
        <f t="shared" si="30"/>
        <v>2019</v>
      </c>
      <c r="F654" s="1" t="str">
        <f t="shared" si="31"/>
        <v>2018/2019</v>
      </c>
      <c r="G654">
        <v>303</v>
      </c>
      <c r="H654" t="s">
        <v>79</v>
      </c>
      <c r="I654">
        <f>IFERROR(INDEX(Lookup_Misc!$A$1:$C$7,MATCH(Table1[[#This Row],[Product]],Lookup_Misc!$B$1:$B$7,0),3)*Table1[[#This Row],[Tonnage]],NA())</f>
        <v>139.38</v>
      </c>
      <c r="J654">
        <f t="shared" si="32"/>
        <v>4</v>
      </c>
    </row>
    <row r="655" spans="1:10">
      <c r="A655" t="s">
        <v>185</v>
      </c>
      <c r="B655" t="s">
        <v>33</v>
      </c>
      <c r="C655" s="60">
        <v>43556</v>
      </c>
      <c r="D655" s="3">
        <f>Table1[[#This Row],[End Year]]-1</f>
        <v>2018</v>
      </c>
      <c r="E655" s="3">
        <f t="shared" si="30"/>
        <v>2019</v>
      </c>
      <c r="F655" s="1" t="str">
        <f t="shared" si="31"/>
        <v>2018/2019</v>
      </c>
      <c r="G655">
        <v>5</v>
      </c>
      <c r="H655" t="s">
        <v>88</v>
      </c>
      <c r="I655">
        <f>IFERROR(INDEX(Lookup_Misc!$A$1:$C$7,MATCH(Table1[[#This Row],[Product]],Lookup_Misc!$B$1:$B$7,0),3)*Table1[[#This Row],[Tonnage]],NA())</f>
        <v>2.3000000000000003</v>
      </c>
      <c r="J655">
        <f t="shared" si="32"/>
        <v>4</v>
      </c>
    </row>
    <row r="656" spans="1:10">
      <c r="A656" t="s">
        <v>185</v>
      </c>
      <c r="B656" t="s">
        <v>33</v>
      </c>
      <c r="C656" s="60">
        <v>43556</v>
      </c>
      <c r="D656" s="3">
        <f>Table1[[#This Row],[End Year]]-1</f>
        <v>2018</v>
      </c>
      <c r="E656" s="3">
        <f t="shared" si="30"/>
        <v>2019</v>
      </c>
      <c r="F656" s="1" t="str">
        <f t="shared" si="31"/>
        <v>2018/2019</v>
      </c>
      <c r="G656">
        <v>114</v>
      </c>
      <c r="H656" t="s">
        <v>86</v>
      </c>
      <c r="I656">
        <f>IFERROR(INDEX(Lookup_Misc!$A$1:$C$7,MATCH(Table1[[#This Row],[Product]],Lookup_Misc!$B$1:$B$7,0),3)*Table1[[#This Row],[Tonnage]],NA())</f>
        <v>52.440000000000005</v>
      </c>
      <c r="J656">
        <f t="shared" si="32"/>
        <v>4</v>
      </c>
    </row>
    <row r="657" spans="1:10">
      <c r="A657" t="s">
        <v>185</v>
      </c>
      <c r="B657" t="s">
        <v>33</v>
      </c>
      <c r="C657" s="60">
        <v>43586</v>
      </c>
      <c r="D657" s="3">
        <f>Table1[[#This Row],[End Year]]-1</f>
        <v>2018</v>
      </c>
      <c r="E657" s="3">
        <f t="shared" si="30"/>
        <v>2019</v>
      </c>
      <c r="F657" s="1" t="str">
        <f t="shared" si="31"/>
        <v>2018/2019</v>
      </c>
      <c r="G657">
        <v>36</v>
      </c>
      <c r="H657" t="s">
        <v>75</v>
      </c>
      <c r="I657">
        <f>IFERROR(INDEX(Lookup_Misc!$A$1:$C$7,MATCH(Table1[[#This Row],[Product]],Lookup_Misc!$B$1:$B$7,0),3)*Table1[[#This Row],[Tonnage]],NA())</f>
        <v>16.560000000000002</v>
      </c>
      <c r="J657">
        <f t="shared" si="32"/>
        <v>5</v>
      </c>
    </row>
    <row r="658" spans="1:10">
      <c r="A658" t="s">
        <v>185</v>
      </c>
      <c r="B658" t="s">
        <v>33</v>
      </c>
      <c r="C658" s="60">
        <v>43586</v>
      </c>
      <c r="D658" s="3">
        <f>Table1[[#This Row],[End Year]]-1</f>
        <v>2018</v>
      </c>
      <c r="E658" s="3">
        <f t="shared" si="30"/>
        <v>2019</v>
      </c>
      <c r="F658" s="1" t="str">
        <f t="shared" si="31"/>
        <v>2018/2019</v>
      </c>
      <c r="G658">
        <v>126</v>
      </c>
      <c r="H658" t="s">
        <v>119</v>
      </c>
      <c r="I658">
        <f>IFERROR(INDEX(Lookup_Misc!$A$1:$C$7,MATCH(Table1[[#This Row],[Product]],Lookup_Misc!$B$1:$B$7,0),3)*Table1[[#This Row],[Tonnage]],NA())</f>
        <v>57.96</v>
      </c>
      <c r="J658">
        <f t="shared" si="32"/>
        <v>5</v>
      </c>
    </row>
    <row r="659" spans="1:10">
      <c r="A659" t="s">
        <v>185</v>
      </c>
      <c r="B659" t="s">
        <v>33</v>
      </c>
      <c r="C659" s="60">
        <v>43586</v>
      </c>
      <c r="D659" s="3">
        <f>Table1[[#This Row],[End Year]]-1</f>
        <v>2018</v>
      </c>
      <c r="E659" s="3">
        <f t="shared" si="30"/>
        <v>2019</v>
      </c>
      <c r="F659" s="1" t="str">
        <f t="shared" si="31"/>
        <v>2018/2019</v>
      </c>
      <c r="G659">
        <v>102</v>
      </c>
      <c r="H659" t="s">
        <v>95</v>
      </c>
      <c r="I659">
        <f>IFERROR(INDEX(Lookup_Misc!$A$1:$C$7,MATCH(Table1[[#This Row],[Product]],Lookup_Misc!$B$1:$B$7,0),3)*Table1[[#This Row],[Tonnage]],NA())</f>
        <v>46.92</v>
      </c>
      <c r="J659">
        <f t="shared" si="32"/>
        <v>5</v>
      </c>
    </row>
    <row r="660" spans="1:10">
      <c r="A660" t="s">
        <v>185</v>
      </c>
      <c r="B660" t="s">
        <v>33</v>
      </c>
      <c r="C660" s="60">
        <v>43586</v>
      </c>
      <c r="D660" s="3">
        <f>Table1[[#This Row],[End Year]]-1</f>
        <v>2018</v>
      </c>
      <c r="E660" s="3">
        <f t="shared" si="30"/>
        <v>2019</v>
      </c>
      <c r="F660" s="1" t="str">
        <f t="shared" si="31"/>
        <v>2018/2019</v>
      </c>
      <c r="G660">
        <v>145</v>
      </c>
      <c r="H660" t="s">
        <v>60</v>
      </c>
      <c r="I660">
        <f>IFERROR(INDEX(Lookup_Misc!$A$1:$C$7,MATCH(Table1[[#This Row],[Product]],Lookup_Misc!$B$1:$B$7,0),3)*Table1[[#This Row],[Tonnage]],NA())</f>
        <v>66.7</v>
      </c>
      <c r="J660">
        <f t="shared" si="32"/>
        <v>5</v>
      </c>
    </row>
    <row r="661" spans="1:10">
      <c r="A661" t="s">
        <v>185</v>
      </c>
      <c r="B661" t="s">
        <v>33</v>
      </c>
      <c r="C661" s="60">
        <v>43586</v>
      </c>
      <c r="D661" s="3">
        <f>Table1[[#This Row],[End Year]]-1</f>
        <v>2018</v>
      </c>
      <c r="E661" s="3">
        <f t="shared" si="30"/>
        <v>2019</v>
      </c>
      <c r="F661" s="1" t="str">
        <f t="shared" si="31"/>
        <v>2018/2019</v>
      </c>
      <c r="G661">
        <v>487</v>
      </c>
      <c r="H661" t="s">
        <v>79</v>
      </c>
      <c r="I661">
        <f>IFERROR(INDEX(Lookup_Misc!$A$1:$C$7,MATCH(Table1[[#This Row],[Product]],Lookup_Misc!$B$1:$B$7,0),3)*Table1[[#This Row],[Tonnage]],NA())</f>
        <v>224.02</v>
      </c>
      <c r="J661">
        <f t="shared" si="32"/>
        <v>5</v>
      </c>
    </row>
    <row r="662" spans="1:10">
      <c r="A662" t="s">
        <v>185</v>
      </c>
      <c r="B662" t="s">
        <v>33</v>
      </c>
      <c r="C662" s="60">
        <v>43586</v>
      </c>
      <c r="D662" s="3">
        <f>Table1[[#This Row],[End Year]]-1</f>
        <v>2018</v>
      </c>
      <c r="E662" s="3">
        <f t="shared" si="30"/>
        <v>2019</v>
      </c>
      <c r="F662" s="1" t="str">
        <f t="shared" si="31"/>
        <v>2018/2019</v>
      </c>
      <c r="G662">
        <v>25174</v>
      </c>
      <c r="H662" t="s">
        <v>82</v>
      </c>
      <c r="I662">
        <f>IFERROR(INDEX(Lookup_Misc!$A$1:$C$7,MATCH(Table1[[#This Row],[Product]],Lookup_Misc!$B$1:$B$7,0),3)*Table1[[#This Row],[Tonnage]],NA())</f>
        <v>11580.04</v>
      </c>
      <c r="J662">
        <f t="shared" si="32"/>
        <v>5</v>
      </c>
    </row>
    <row r="663" spans="1:10">
      <c r="A663" t="s">
        <v>185</v>
      </c>
      <c r="B663" t="s">
        <v>33</v>
      </c>
      <c r="C663" s="60">
        <v>43586</v>
      </c>
      <c r="D663" s="3">
        <f>Table1[[#This Row],[End Year]]-1</f>
        <v>2018</v>
      </c>
      <c r="E663" s="3">
        <f t="shared" si="30"/>
        <v>2019</v>
      </c>
      <c r="F663" s="1" t="str">
        <f t="shared" si="31"/>
        <v>2018/2019</v>
      </c>
      <c r="G663">
        <v>61</v>
      </c>
      <c r="H663" t="s">
        <v>86</v>
      </c>
      <c r="I663">
        <f>IFERROR(INDEX(Lookup_Misc!$A$1:$C$7,MATCH(Table1[[#This Row],[Product]],Lookup_Misc!$B$1:$B$7,0),3)*Table1[[#This Row],[Tonnage]],NA())</f>
        <v>28.060000000000002</v>
      </c>
      <c r="J663">
        <f t="shared" si="32"/>
        <v>5</v>
      </c>
    </row>
    <row r="664" spans="1:10">
      <c r="A664" t="s">
        <v>185</v>
      </c>
      <c r="B664" t="s">
        <v>33</v>
      </c>
      <c r="C664" s="60">
        <v>43617</v>
      </c>
      <c r="D664" s="3">
        <f>Table1[[#This Row],[End Year]]-1</f>
        <v>2018</v>
      </c>
      <c r="E664" s="3">
        <f t="shared" si="30"/>
        <v>2019</v>
      </c>
      <c r="F664" s="1" t="str">
        <f t="shared" si="31"/>
        <v>2018/2019</v>
      </c>
      <c r="G664">
        <v>2</v>
      </c>
      <c r="H664" t="s">
        <v>73</v>
      </c>
      <c r="I664">
        <f>IFERROR(INDEX(Lookup_Misc!$A$1:$C$7,MATCH(Table1[[#This Row],[Product]],Lookup_Misc!$B$1:$B$7,0),3)*Table1[[#This Row],[Tonnage]],NA())</f>
        <v>0.92</v>
      </c>
      <c r="J664">
        <f t="shared" si="32"/>
        <v>6</v>
      </c>
    </row>
    <row r="665" spans="1:10">
      <c r="A665" t="s">
        <v>185</v>
      </c>
      <c r="B665" t="s">
        <v>33</v>
      </c>
      <c r="C665" s="60">
        <v>43617</v>
      </c>
      <c r="D665" s="3">
        <f>Table1[[#This Row],[End Year]]-1</f>
        <v>2018</v>
      </c>
      <c r="E665" s="3">
        <f t="shared" si="30"/>
        <v>2019</v>
      </c>
      <c r="F665" s="1" t="str">
        <f t="shared" si="31"/>
        <v>2018/2019</v>
      </c>
      <c r="G665">
        <v>118</v>
      </c>
      <c r="H665" t="s">
        <v>75</v>
      </c>
      <c r="I665">
        <f>IFERROR(INDEX(Lookup_Misc!$A$1:$C$7,MATCH(Table1[[#This Row],[Product]],Lookup_Misc!$B$1:$B$7,0),3)*Table1[[#This Row],[Tonnage]],NA())</f>
        <v>54.28</v>
      </c>
      <c r="J665">
        <f t="shared" si="32"/>
        <v>6</v>
      </c>
    </row>
    <row r="666" spans="1:10">
      <c r="A666" t="s">
        <v>185</v>
      </c>
      <c r="B666" t="s">
        <v>33</v>
      </c>
      <c r="C666" s="60">
        <v>43617</v>
      </c>
      <c r="D666" s="3">
        <f>Table1[[#This Row],[End Year]]-1</f>
        <v>2018</v>
      </c>
      <c r="E666" s="3">
        <f t="shared" si="30"/>
        <v>2019</v>
      </c>
      <c r="F666" s="1" t="str">
        <f t="shared" si="31"/>
        <v>2018/2019</v>
      </c>
      <c r="G666">
        <v>631</v>
      </c>
      <c r="H666" t="s">
        <v>119</v>
      </c>
      <c r="I666">
        <f>IFERROR(INDEX(Lookup_Misc!$A$1:$C$7,MATCH(Table1[[#This Row],[Product]],Lookup_Misc!$B$1:$B$7,0),3)*Table1[[#This Row],[Tonnage]],NA())</f>
        <v>290.26</v>
      </c>
      <c r="J666">
        <f t="shared" si="32"/>
        <v>6</v>
      </c>
    </row>
    <row r="667" spans="1:10">
      <c r="A667" t="s">
        <v>185</v>
      </c>
      <c r="B667" t="s">
        <v>33</v>
      </c>
      <c r="C667" s="60">
        <v>43617</v>
      </c>
      <c r="D667" s="3">
        <f>Table1[[#This Row],[End Year]]-1</f>
        <v>2018</v>
      </c>
      <c r="E667" s="3">
        <f t="shared" si="30"/>
        <v>2019</v>
      </c>
      <c r="F667" s="1" t="str">
        <f t="shared" si="31"/>
        <v>2018/2019</v>
      </c>
      <c r="G667">
        <v>669</v>
      </c>
      <c r="H667" t="s">
        <v>95</v>
      </c>
      <c r="I667">
        <f>IFERROR(INDEX(Lookup_Misc!$A$1:$C$7,MATCH(Table1[[#This Row],[Product]],Lookup_Misc!$B$1:$B$7,0),3)*Table1[[#This Row],[Tonnage]],NA())</f>
        <v>307.74</v>
      </c>
      <c r="J667">
        <f t="shared" si="32"/>
        <v>6</v>
      </c>
    </row>
    <row r="668" spans="1:10">
      <c r="A668" t="s">
        <v>185</v>
      </c>
      <c r="B668" t="s">
        <v>33</v>
      </c>
      <c r="C668" s="60">
        <v>43617</v>
      </c>
      <c r="D668" s="3">
        <f>Table1[[#This Row],[End Year]]-1</f>
        <v>2018</v>
      </c>
      <c r="E668" s="3">
        <f t="shared" si="30"/>
        <v>2019</v>
      </c>
      <c r="F668" s="1" t="str">
        <f t="shared" si="31"/>
        <v>2018/2019</v>
      </c>
      <c r="G668">
        <v>32132</v>
      </c>
      <c r="H668" t="s">
        <v>151</v>
      </c>
      <c r="I668">
        <f>IFERROR(INDEX(Lookup_Misc!$A$1:$C$7,MATCH(Table1[[#This Row],[Product]],Lookup_Misc!$B$1:$B$7,0),3)*Table1[[#This Row],[Tonnage]],NA())</f>
        <v>14780.720000000001</v>
      </c>
      <c r="J668">
        <f t="shared" si="32"/>
        <v>6</v>
      </c>
    </row>
    <row r="669" spans="1:10">
      <c r="A669" t="s">
        <v>185</v>
      </c>
      <c r="B669" t="s">
        <v>33</v>
      </c>
      <c r="C669" s="60">
        <v>43617</v>
      </c>
      <c r="D669" s="3">
        <f>Table1[[#This Row],[End Year]]-1</f>
        <v>2018</v>
      </c>
      <c r="E669" s="3">
        <f t="shared" si="30"/>
        <v>2019</v>
      </c>
      <c r="F669" s="1" t="str">
        <f t="shared" si="31"/>
        <v>2018/2019</v>
      </c>
      <c r="G669">
        <v>469</v>
      </c>
      <c r="H669" t="s">
        <v>60</v>
      </c>
      <c r="I669">
        <f>IFERROR(INDEX(Lookup_Misc!$A$1:$C$7,MATCH(Table1[[#This Row],[Product]],Lookup_Misc!$B$1:$B$7,0),3)*Table1[[#This Row],[Tonnage]],NA())</f>
        <v>215.74</v>
      </c>
      <c r="J669">
        <f t="shared" si="32"/>
        <v>6</v>
      </c>
    </row>
    <row r="670" spans="1:10">
      <c r="A670" t="s">
        <v>185</v>
      </c>
      <c r="B670" t="s">
        <v>33</v>
      </c>
      <c r="C670" s="60">
        <v>43617</v>
      </c>
      <c r="D670" s="3">
        <f>Table1[[#This Row],[End Year]]-1</f>
        <v>2018</v>
      </c>
      <c r="E670" s="3">
        <f t="shared" si="30"/>
        <v>2019</v>
      </c>
      <c r="F670" s="1" t="str">
        <f t="shared" si="31"/>
        <v>2018/2019</v>
      </c>
      <c r="G670">
        <v>544</v>
      </c>
      <c r="H670" t="s">
        <v>79</v>
      </c>
      <c r="I670">
        <f>IFERROR(INDEX(Lookup_Misc!$A$1:$C$7,MATCH(Table1[[#This Row],[Product]],Lookup_Misc!$B$1:$B$7,0),3)*Table1[[#This Row],[Tonnage]],NA())</f>
        <v>250.24</v>
      </c>
      <c r="J670">
        <f t="shared" si="32"/>
        <v>6</v>
      </c>
    </row>
    <row r="671" spans="1:10">
      <c r="A671" t="s">
        <v>185</v>
      </c>
      <c r="B671" t="s">
        <v>33</v>
      </c>
      <c r="C671" s="60">
        <v>43617</v>
      </c>
      <c r="D671" s="3">
        <f>Table1[[#This Row],[End Year]]-1</f>
        <v>2018</v>
      </c>
      <c r="E671" s="3">
        <f t="shared" si="30"/>
        <v>2019</v>
      </c>
      <c r="F671" s="1" t="str">
        <f t="shared" si="31"/>
        <v>2018/2019</v>
      </c>
      <c r="G671">
        <v>5</v>
      </c>
      <c r="H671" t="s">
        <v>88</v>
      </c>
      <c r="I671">
        <f>IFERROR(INDEX(Lookup_Misc!$A$1:$C$7,MATCH(Table1[[#This Row],[Product]],Lookup_Misc!$B$1:$B$7,0),3)*Table1[[#This Row],[Tonnage]],NA())</f>
        <v>2.3000000000000003</v>
      </c>
      <c r="J671">
        <f t="shared" si="32"/>
        <v>6</v>
      </c>
    </row>
    <row r="672" spans="1:10">
      <c r="A672" t="s">
        <v>185</v>
      </c>
      <c r="B672" t="s">
        <v>33</v>
      </c>
      <c r="C672" s="60">
        <v>43617</v>
      </c>
      <c r="D672" s="3">
        <f>Table1[[#This Row],[End Year]]-1</f>
        <v>2018</v>
      </c>
      <c r="E672" s="3">
        <f t="shared" si="30"/>
        <v>2019</v>
      </c>
      <c r="F672" s="1" t="str">
        <f t="shared" si="31"/>
        <v>2018/2019</v>
      </c>
      <c r="G672">
        <v>166</v>
      </c>
      <c r="H672" t="s">
        <v>86</v>
      </c>
      <c r="I672">
        <f>IFERROR(INDEX(Lookup_Misc!$A$1:$C$7,MATCH(Table1[[#This Row],[Product]],Lookup_Misc!$B$1:$B$7,0),3)*Table1[[#This Row],[Tonnage]],NA())</f>
        <v>76.36</v>
      </c>
      <c r="J672">
        <f t="shared" si="32"/>
        <v>6</v>
      </c>
    </row>
    <row r="673" spans="1:10">
      <c r="A673" t="s">
        <v>185</v>
      </c>
      <c r="B673" t="s">
        <v>33</v>
      </c>
      <c r="C673" s="60">
        <v>43647</v>
      </c>
      <c r="D673" s="3">
        <f>Table1[[#This Row],[End Year]]-1</f>
        <v>2019</v>
      </c>
      <c r="E673" s="3">
        <f t="shared" si="30"/>
        <v>2020</v>
      </c>
      <c r="F673" s="1" t="str">
        <f t="shared" si="31"/>
        <v>2019/2020</v>
      </c>
      <c r="G673">
        <v>235</v>
      </c>
      <c r="H673" t="s">
        <v>75</v>
      </c>
      <c r="I673">
        <f>IFERROR(INDEX(Lookup_Misc!$A$1:$C$7,MATCH(Table1[[#This Row],[Product]],Lookup_Misc!$B$1:$B$7,0),3)*Table1[[#This Row],[Tonnage]],NA())</f>
        <v>108.10000000000001</v>
      </c>
      <c r="J673">
        <f t="shared" si="32"/>
        <v>7</v>
      </c>
    </row>
    <row r="674" spans="1:10">
      <c r="A674" t="s">
        <v>185</v>
      </c>
      <c r="B674" t="s">
        <v>33</v>
      </c>
      <c r="C674" s="60">
        <v>43647</v>
      </c>
      <c r="D674" s="3">
        <f>Table1[[#This Row],[End Year]]-1</f>
        <v>2019</v>
      </c>
      <c r="E674" s="3">
        <f t="shared" si="30"/>
        <v>2020</v>
      </c>
      <c r="F674" s="1" t="str">
        <f t="shared" si="31"/>
        <v>2019/2020</v>
      </c>
      <c r="G674">
        <v>6</v>
      </c>
      <c r="H674" t="s">
        <v>76</v>
      </c>
      <c r="I674">
        <f>IFERROR(INDEX(Lookup_Misc!$A$1:$C$7,MATCH(Table1[[#This Row],[Product]],Lookup_Misc!$B$1:$B$7,0),3)*Table1[[#This Row],[Tonnage]],NA())</f>
        <v>2.7600000000000002</v>
      </c>
      <c r="J674">
        <f t="shared" si="32"/>
        <v>7</v>
      </c>
    </row>
    <row r="675" spans="1:10">
      <c r="A675" t="s">
        <v>185</v>
      </c>
      <c r="B675" t="s">
        <v>33</v>
      </c>
      <c r="C675" s="60">
        <v>43647</v>
      </c>
      <c r="D675" s="3">
        <f>Table1[[#This Row],[End Year]]-1</f>
        <v>2019</v>
      </c>
      <c r="E675" s="3">
        <f t="shared" si="30"/>
        <v>2020</v>
      </c>
      <c r="F675" s="1" t="str">
        <f t="shared" si="31"/>
        <v>2019/2020</v>
      </c>
      <c r="G675">
        <v>249</v>
      </c>
      <c r="H675" t="s">
        <v>119</v>
      </c>
      <c r="I675">
        <f>IFERROR(INDEX(Lookup_Misc!$A$1:$C$7,MATCH(Table1[[#This Row],[Product]],Lookup_Misc!$B$1:$B$7,0),3)*Table1[[#This Row],[Tonnage]],NA())</f>
        <v>114.54</v>
      </c>
      <c r="J675">
        <f t="shared" si="32"/>
        <v>7</v>
      </c>
    </row>
    <row r="676" spans="1:10">
      <c r="A676" t="s">
        <v>185</v>
      </c>
      <c r="B676" t="s">
        <v>33</v>
      </c>
      <c r="C676" s="60">
        <v>43647</v>
      </c>
      <c r="D676" s="3">
        <f>Table1[[#This Row],[End Year]]-1</f>
        <v>2019</v>
      </c>
      <c r="E676" s="3">
        <f t="shared" si="30"/>
        <v>2020</v>
      </c>
      <c r="F676" s="1" t="str">
        <f t="shared" si="31"/>
        <v>2019/2020</v>
      </c>
      <c r="G676">
        <v>8758</v>
      </c>
      <c r="H676" t="s">
        <v>95</v>
      </c>
      <c r="I676">
        <f>IFERROR(INDEX(Lookup_Misc!$A$1:$C$7,MATCH(Table1[[#This Row],[Product]],Lookup_Misc!$B$1:$B$7,0),3)*Table1[[#This Row],[Tonnage]],NA())</f>
        <v>4028.6800000000003</v>
      </c>
      <c r="J676">
        <f t="shared" si="32"/>
        <v>7</v>
      </c>
    </row>
    <row r="677" spans="1:10">
      <c r="A677" t="s">
        <v>185</v>
      </c>
      <c r="B677" t="s">
        <v>33</v>
      </c>
      <c r="C677" s="60">
        <v>43647</v>
      </c>
      <c r="D677" s="3">
        <f>Table1[[#This Row],[End Year]]-1</f>
        <v>2019</v>
      </c>
      <c r="E677" s="3">
        <f t="shared" si="30"/>
        <v>2020</v>
      </c>
      <c r="F677" s="1" t="str">
        <f t="shared" si="31"/>
        <v>2019/2020</v>
      </c>
      <c r="G677">
        <v>52548</v>
      </c>
      <c r="H677" t="s">
        <v>151</v>
      </c>
      <c r="I677">
        <f>IFERROR(INDEX(Lookup_Misc!$A$1:$C$7,MATCH(Table1[[#This Row],[Product]],Lookup_Misc!$B$1:$B$7,0),3)*Table1[[#This Row],[Tonnage]],NA())</f>
        <v>24172.080000000002</v>
      </c>
      <c r="J677">
        <f t="shared" si="32"/>
        <v>7</v>
      </c>
    </row>
    <row r="678" spans="1:10">
      <c r="A678" t="s">
        <v>185</v>
      </c>
      <c r="B678" t="s">
        <v>33</v>
      </c>
      <c r="C678" s="60">
        <v>43647</v>
      </c>
      <c r="D678" s="3">
        <f>Table1[[#This Row],[End Year]]-1</f>
        <v>2019</v>
      </c>
      <c r="E678" s="3">
        <f t="shared" si="30"/>
        <v>2020</v>
      </c>
      <c r="F678" s="1" t="str">
        <f t="shared" si="31"/>
        <v>2019/2020</v>
      </c>
      <c r="G678">
        <v>280</v>
      </c>
      <c r="H678" t="s">
        <v>60</v>
      </c>
      <c r="I678">
        <f>IFERROR(INDEX(Lookup_Misc!$A$1:$C$7,MATCH(Table1[[#This Row],[Product]],Lookup_Misc!$B$1:$B$7,0),3)*Table1[[#This Row],[Tonnage]],NA())</f>
        <v>128.80000000000001</v>
      </c>
      <c r="J678">
        <f t="shared" si="32"/>
        <v>7</v>
      </c>
    </row>
    <row r="679" spans="1:10">
      <c r="A679" t="s">
        <v>185</v>
      </c>
      <c r="B679" t="s">
        <v>33</v>
      </c>
      <c r="C679" s="60">
        <v>43647</v>
      </c>
      <c r="D679" s="3">
        <f>Table1[[#This Row],[End Year]]-1</f>
        <v>2019</v>
      </c>
      <c r="E679" s="3">
        <f t="shared" si="30"/>
        <v>2020</v>
      </c>
      <c r="F679" s="1" t="str">
        <f t="shared" si="31"/>
        <v>2019/2020</v>
      </c>
      <c r="G679">
        <v>1041</v>
      </c>
      <c r="H679" t="s">
        <v>79</v>
      </c>
      <c r="I679">
        <f>IFERROR(INDEX(Lookup_Misc!$A$1:$C$7,MATCH(Table1[[#This Row],[Product]],Lookup_Misc!$B$1:$B$7,0),3)*Table1[[#This Row],[Tonnage]],NA())</f>
        <v>478.86</v>
      </c>
      <c r="J679">
        <f t="shared" si="32"/>
        <v>7</v>
      </c>
    </row>
    <row r="680" spans="1:10">
      <c r="A680" t="s">
        <v>185</v>
      </c>
      <c r="B680" t="s">
        <v>33</v>
      </c>
      <c r="C680" s="60">
        <v>43647</v>
      </c>
      <c r="D680" s="3">
        <f>Table1[[#This Row],[End Year]]-1</f>
        <v>2019</v>
      </c>
      <c r="E680" s="3">
        <f t="shared" si="30"/>
        <v>2020</v>
      </c>
      <c r="F680" s="1" t="str">
        <f t="shared" si="31"/>
        <v>2019/2020</v>
      </c>
      <c r="G680">
        <v>244</v>
      </c>
      <c r="H680" t="s">
        <v>86</v>
      </c>
      <c r="I680">
        <f>IFERROR(INDEX(Lookup_Misc!$A$1:$C$7,MATCH(Table1[[#This Row],[Product]],Lookup_Misc!$B$1:$B$7,0),3)*Table1[[#This Row],[Tonnage]],NA())</f>
        <v>112.24000000000001</v>
      </c>
      <c r="J680">
        <f t="shared" si="32"/>
        <v>7</v>
      </c>
    </row>
    <row r="681" spans="1:10">
      <c r="A681" t="s">
        <v>185</v>
      </c>
      <c r="B681" t="s">
        <v>33</v>
      </c>
      <c r="C681" s="60">
        <v>43678</v>
      </c>
      <c r="D681" s="3">
        <f>Table1[[#This Row],[End Year]]-1</f>
        <v>2019</v>
      </c>
      <c r="E681" s="3">
        <f t="shared" si="30"/>
        <v>2020</v>
      </c>
      <c r="F681" s="1" t="str">
        <f t="shared" si="31"/>
        <v>2019/2020</v>
      </c>
      <c r="G681">
        <v>184</v>
      </c>
      <c r="H681" t="s">
        <v>75</v>
      </c>
      <c r="I681">
        <f>IFERROR(INDEX(Lookup_Misc!$A$1:$C$7,MATCH(Table1[[#This Row],[Product]],Lookup_Misc!$B$1:$B$7,0),3)*Table1[[#This Row],[Tonnage]],NA())</f>
        <v>84.64</v>
      </c>
      <c r="J681">
        <f t="shared" si="32"/>
        <v>8</v>
      </c>
    </row>
    <row r="682" spans="1:10">
      <c r="A682" t="s">
        <v>185</v>
      </c>
      <c r="B682" t="s">
        <v>33</v>
      </c>
      <c r="C682" s="60">
        <v>43678</v>
      </c>
      <c r="D682" s="3">
        <f>Table1[[#This Row],[End Year]]-1</f>
        <v>2019</v>
      </c>
      <c r="E682" s="3">
        <f t="shared" si="30"/>
        <v>2020</v>
      </c>
      <c r="F682" s="1" t="str">
        <f t="shared" si="31"/>
        <v>2019/2020</v>
      </c>
      <c r="G682">
        <v>108</v>
      </c>
      <c r="H682" t="s">
        <v>119</v>
      </c>
      <c r="I682">
        <f>IFERROR(INDEX(Lookup_Misc!$A$1:$C$7,MATCH(Table1[[#This Row],[Product]],Lookup_Misc!$B$1:$B$7,0),3)*Table1[[#This Row],[Tonnage]],NA())</f>
        <v>49.68</v>
      </c>
      <c r="J682">
        <f t="shared" si="32"/>
        <v>8</v>
      </c>
    </row>
    <row r="683" spans="1:10">
      <c r="A683" t="s">
        <v>185</v>
      </c>
      <c r="B683" t="s">
        <v>33</v>
      </c>
      <c r="C683" s="60">
        <v>43678</v>
      </c>
      <c r="D683" s="3">
        <f>Table1[[#This Row],[End Year]]-1</f>
        <v>2019</v>
      </c>
      <c r="E683" s="3">
        <f t="shared" si="30"/>
        <v>2020</v>
      </c>
      <c r="F683" s="1" t="str">
        <f t="shared" si="31"/>
        <v>2019/2020</v>
      </c>
      <c r="G683">
        <v>22030</v>
      </c>
      <c r="H683" t="s">
        <v>95</v>
      </c>
      <c r="I683">
        <f>IFERROR(INDEX(Lookup_Misc!$A$1:$C$7,MATCH(Table1[[#This Row],[Product]],Lookup_Misc!$B$1:$B$7,0),3)*Table1[[#This Row],[Tonnage]],NA())</f>
        <v>10133.800000000001</v>
      </c>
      <c r="J683">
        <f t="shared" si="32"/>
        <v>8</v>
      </c>
    </row>
    <row r="684" spans="1:10">
      <c r="A684" t="s">
        <v>185</v>
      </c>
      <c r="B684" t="s">
        <v>33</v>
      </c>
      <c r="C684" s="60">
        <v>43678</v>
      </c>
      <c r="D684" s="3">
        <f>Table1[[#This Row],[End Year]]-1</f>
        <v>2019</v>
      </c>
      <c r="E684" s="3">
        <f t="shared" si="30"/>
        <v>2020</v>
      </c>
      <c r="F684" s="1" t="str">
        <f t="shared" si="31"/>
        <v>2019/2020</v>
      </c>
      <c r="G684">
        <v>91168</v>
      </c>
      <c r="H684" t="s">
        <v>151</v>
      </c>
      <c r="I684">
        <f>IFERROR(INDEX(Lookup_Misc!$A$1:$C$7,MATCH(Table1[[#This Row],[Product]],Lookup_Misc!$B$1:$B$7,0),3)*Table1[[#This Row],[Tonnage]],NA())</f>
        <v>41937.279999999999</v>
      </c>
      <c r="J684">
        <f t="shared" si="32"/>
        <v>8</v>
      </c>
    </row>
    <row r="685" spans="1:10">
      <c r="A685" t="s">
        <v>185</v>
      </c>
      <c r="B685" t="s">
        <v>33</v>
      </c>
      <c r="C685" s="60">
        <v>43678</v>
      </c>
      <c r="D685" s="3">
        <f>Table1[[#This Row],[End Year]]-1</f>
        <v>2019</v>
      </c>
      <c r="E685" s="3">
        <f t="shared" si="30"/>
        <v>2020</v>
      </c>
      <c r="F685" s="1" t="str">
        <f t="shared" si="31"/>
        <v>2019/2020</v>
      </c>
      <c r="G685">
        <v>275</v>
      </c>
      <c r="H685" t="s">
        <v>60</v>
      </c>
      <c r="I685">
        <f>IFERROR(INDEX(Lookup_Misc!$A$1:$C$7,MATCH(Table1[[#This Row],[Product]],Lookup_Misc!$B$1:$B$7,0),3)*Table1[[#This Row],[Tonnage]],NA())</f>
        <v>126.5</v>
      </c>
      <c r="J685">
        <f t="shared" si="32"/>
        <v>8</v>
      </c>
    </row>
    <row r="686" spans="1:10">
      <c r="A686" t="s">
        <v>185</v>
      </c>
      <c r="B686" t="s">
        <v>33</v>
      </c>
      <c r="C686" s="60">
        <v>43678</v>
      </c>
      <c r="D686" s="3">
        <f>Table1[[#This Row],[End Year]]-1</f>
        <v>2019</v>
      </c>
      <c r="E686" s="3">
        <f t="shared" si="30"/>
        <v>2020</v>
      </c>
      <c r="F686" s="1" t="str">
        <f t="shared" si="31"/>
        <v>2019/2020</v>
      </c>
      <c r="G686">
        <v>255</v>
      </c>
      <c r="H686" t="s">
        <v>79</v>
      </c>
      <c r="I686">
        <f>IFERROR(INDEX(Lookup_Misc!$A$1:$C$7,MATCH(Table1[[#This Row],[Product]],Lookup_Misc!$B$1:$B$7,0),3)*Table1[[#This Row],[Tonnage]],NA())</f>
        <v>117.30000000000001</v>
      </c>
      <c r="J686">
        <f t="shared" si="32"/>
        <v>8</v>
      </c>
    </row>
    <row r="687" spans="1:10">
      <c r="A687" t="s">
        <v>185</v>
      </c>
      <c r="B687" t="s">
        <v>33</v>
      </c>
      <c r="C687" s="60">
        <v>43678</v>
      </c>
      <c r="D687" s="3">
        <f>Table1[[#This Row],[End Year]]-1</f>
        <v>2019</v>
      </c>
      <c r="E687" s="3">
        <f t="shared" si="30"/>
        <v>2020</v>
      </c>
      <c r="F687" s="1" t="str">
        <f t="shared" si="31"/>
        <v>2019/2020</v>
      </c>
      <c r="G687">
        <v>1</v>
      </c>
      <c r="H687" t="s">
        <v>93</v>
      </c>
      <c r="I687">
        <f>IFERROR(INDEX(Lookup_Misc!$A$1:$C$7,MATCH(Table1[[#This Row],[Product]],Lookup_Misc!$B$1:$B$7,0),3)*Table1[[#This Row],[Tonnage]],NA())</f>
        <v>0.46</v>
      </c>
      <c r="J687">
        <f t="shared" si="32"/>
        <v>8</v>
      </c>
    </row>
    <row r="688" spans="1:10">
      <c r="A688" t="s">
        <v>185</v>
      </c>
      <c r="B688" t="s">
        <v>33</v>
      </c>
      <c r="C688" s="60">
        <v>43678</v>
      </c>
      <c r="D688" s="3">
        <f>Table1[[#This Row],[End Year]]-1</f>
        <v>2019</v>
      </c>
      <c r="E688" s="3">
        <f t="shared" si="30"/>
        <v>2020</v>
      </c>
      <c r="F688" s="1" t="str">
        <f t="shared" si="31"/>
        <v>2019/2020</v>
      </c>
      <c r="G688">
        <v>191</v>
      </c>
      <c r="H688" t="s">
        <v>86</v>
      </c>
      <c r="I688">
        <f>IFERROR(INDEX(Lookup_Misc!$A$1:$C$7,MATCH(Table1[[#This Row],[Product]],Lookup_Misc!$B$1:$B$7,0),3)*Table1[[#This Row],[Tonnage]],NA())</f>
        <v>87.86</v>
      </c>
      <c r="J688">
        <f t="shared" si="32"/>
        <v>8</v>
      </c>
    </row>
    <row r="689" spans="1:10">
      <c r="A689" t="s">
        <v>185</v>
      </c>
      <c r="B689" t="s">
        <v>33</v>
      </c>
      <c r="C689" s="60">
        <v>43709</v>
      </c>
      <c r="D689" s="3">
        <f>Table1[[#This Row],[End Year]]-1</f>
        <v>2019</v>
      </c>
      <c r="E689" s="3">
        <f t="shared" si="30"/>
        <v>2020</v>
      </c>
      <c r="F689" s="1" t="str">
        <f t="shared" si="31"/>
        <v>2019/2020</v>
      </c>
      <c r="G689">
        <v>28</v>
      </c>
      <c r="H689" t="s">
        <v>73</v>
      </c>
      <c r="I689">
        <f>IFERROR(INDEX(Lookup_Misc!$A$1:$C$7,MATCH(Table1[[#This Row],[Product]],Lookup_Misc!$B$1:$B$7,0),3)*Table1[[#This Row],[Tonnage]],NA())</f>
        <v>12.88</v>
      </c>
      <c r="J689">
        <f t="shared" si="32"/>
        <v>9</v>
      </c>
    </row>
    <row r="690" spans="1:10">
      <c r="A690" t="s">
        <v>185</v>
      </c>
      <c r="B690" t="s">
        <v>33</v>
      </c>
      <c r="C690" s="60">
        <v>43709</v>
      </c>
      <c r="D690" s="3">
        <f>Table1[[#This Row],[End Year]]-1</f>
        <v>2019</v>
      </c>
      <c r="E690" s="3">
        <f t="shared" si="30"/>
        <v>2020</v>
      </c>
      <c r="F690" s="1" t="str">
        <f t="shared" si="31"/>
        <v>2019/2020</v>
      </c>
      <c r="G690">
        <v>100</v>
      </c>
      <c r="H690" t="s">
        <v>75</v>
      </c>
      <c r="I690">
        <f>IFERROR(INDEX(Lookup_Misc!$A$1:$C$7,MATCH(Table1[[#This Row],[Product]],Lookup_Misc!$B$1:$B$7,0),3)*Table1[[#This Row],[Tonnage]],NA())</f>
        <v>46</v>
      </c>
      <c r="J690">
        <f t="shared" si="32"/>
        <v>9</v>
      </c>
    </row>
    <row r="691" spans="1:10">
      <c r="A691" t="s">
        <v>185</v>
      </c>
      <c r="B691" t="s">
        <v>33</v>
      </c>
      <c r="C691" s="60">
        <v>43709</v>
      </c>
      <c r="D691" s="3">
        <f>Table1[[#This Row],[End Year]]-1</f>
        <v>2019</v>
      </c>
      <c r="E691" s="3">
        <f t="shared" si="30"/>
        <v>2020</v>
      </c>
      <c r="F691" s="1" t="str">
        <f t="shared" si="31"/>
        <v>2019/2020</v>
      </c>
      <c r="G691">
        <v>108</v>
      </c>
      <c r="H691" t="s">
        <v>119</v>
      </c>
      <c r="I691">
        <f>IFERROR(INDEX(Lookup_Misc!$A$1:$C$7,MATCH(Table1[[#This Row],[Product]],Lookup_Misc!$B$1:$B$7,0),3)*Table1[[#This Row],[Tonnage]],NA())</f>
        <v>49.68</v>
      </c>
      <c r="J691">
        <f t="shared" si="32"/>
        <v>9</v>
      </c>
    </row>
    <row r="692" spans="1:10">
      <c r="A692" t="s">
        <v>185</v>
      </c>
      <c r="B692" t="s">
        <v>33</v>
      </c>
      <c r="C692" s="60">
        <v>43709</v>
      </c>
      <c r="D692" s="3">
        <f>Table1[[#This Row],[End Year]]-1</f>
        <v>2019</v>
      </c>
      <c r="E692" s="3">
        <f t="shared" si="30"/>
        <v>2020</v>
      </c>
      <c r="F692" s="1" t="str">
        <f t="shared" si="31"/>
        <v>2019/2020</v>
      </c>
      <c r="G692">
        <v>537</v>
      </c>
      <c r="H692" t="s">
        <v>95</v>
      </c>
      <c r="I692">
        <f>IFERROR(INDEX(Lookup_Misc!$A$1:$C$7,MATCH(Table1[[#This Row],[Product]],Lookup_Misc!$B$1:$B$7,0),3)*Table1[[#This Row],[Tonnage]],NA())</f>
        <v>247.02</v>
      </c>
      <c r="J692">
        <f t="shared" si="32"/>
        <v>9</v>
      </c>
    </row>
    <row r="693" spans="1:10">
      <c r="A693" t="s">
        <v>185</v>
      </c>
      <c r="B693" t="s">
        <v>33</v>
      </c>
      <c r="C693" s="60">
        <v>43709</v>
      </c>
      <c r="D693" s="3">
        <f>Table1[[#This Row],[End Year]]-1</f>
        <v>2019</v>
      </c>
      <c r="E693" s="3">
        <f t="shared" si="30"/>
        <v>2020</v>
      </c>
      <c r="F693" s="1" t="str">
        <f t="shared" si="31"/>
        <v>2019/2020</v>
      </c>
      <c r="G693">
        <v>42609</v>
      </c>
      <c r="H693" t="s">
        <v>151</v>
      </c>
      <c r="I693">
        <f>IFERROR(INDEX(Lookup_Misc!$A$1:$C$7,MATCH(Table1[[#This Row],[Product]],Lookup_Misc!$B$1:$B$7,0),3)*Table1[[#This Row],[Tonnage]],NA())</f>
        <v>19600.14</v>
      </c>
      <c r="J693">
        <f t="shared" si="32"/>
        <v>9</v>
      </c>
    </row>
    <row r="694" spans="1:10">
      <c r="A694" t="s">
        <v>185</v>
      </c>
      <c r="B694" t="s">
        <v>33</v>
      </c>
      <c r="C694" s="60">
        <v>43709</v>
      </c>
      <c r="D694" s="3">
        <f>Table1[[#This Row],[End Year]]-1</f>
        <v>2019</v>
      </c>
      <c r="E694" s="3">
        <f t="shared" si="30"/>
        <v>2020</v>
      </c>
      <c r="F694" s="1" t="str">
        <f t="shared" si="31"/>
        <v>2019/2020</v>
      </c>
      <c r="G694">
        <v>394</v>
      </c>
      <c r="H694" t="s">
        <v>60</v>
      </c>
      <c r="I694">
        <f>IFERROR(INDEX(Lookup_Misc!$A$1:$C$7,MATCH(Table1[[#This Row],[Product]],Lookup_Misc!$B$1:$B$7,0),3)*Table1[[#This Row],[Tonnage]],NA())</f>
        <v>181.24</v>
      </c>
      <c r="J694">
        <f t="shared" si="32"/>
        <v>9</v>
      </c>
    </row>
    <row r="695" spans="1:10">
      <c r="A695" t="s">
        <v>185</v>
      </c>
      <c r="B695" t="s">
        <v>33</v>
      </c>
      <c r="C695" s="60">
        <v>43709</v>
      </c>
      <c r="D695" s="3">
        <f>Table1[[#This Row],[End Year]]-1</f>
        <v>2019</v>
      </c>
      <c r="E695" s="3">
        <f t="shared" si="30"/>
        <v>2020</v>
      </c>
      <c r="F695" s="1" t="str">
        <f t="shared" si="31"/>
        <v>2019/2020</v>
      </c>
      <c r="G695">
        <v>16768</v>
      </c>
      <c r="H695" t="s">
        <v>79</v>
      </c>
      <c r="I695">
        <f>IFERROR(INDEX(Lookup_Misc!$A$1:$C$7,MATCH(Table1[[#This Row],[Product]],Lookup_Misc!$B$1:$B$7,0),3)*Table1[[#This Row],[Tonnage]],NA())</f>
        <v>7713.2800000000007</v>
      </c>
      <c r="J695">
        <f t="shared" si="32"/>
        <v>9</v>
      </c>
    </row>
    <row r="696" spans="1:10">
      <c r="A696" t="s">
        <v>185</v>
      </c>
      <c r="B696" t="s">
        <v>33</v>
      </c>
      <c r="C696" s="60">
        <v>43709</v>
      </c>
      <c r="D696" s="3">
        <f>Table1[[#This Row],[End Year]]-1</f>
        <v>2019</v>
      </c>
      <c r="E696" s="3">
        <f t="shared" si="30"/>
        <v>2020</v>
      </c>
      <c r="F696" s="1" t="str">
        <f t="shared" si="31"/>
        <v>2019/2020</v>
      </c>
      <c r="G696">
        <v>63</v>
      </c>
      <c r="H696" t="s">
        <v>86</v>
      </c>
      <c r="I696">
        <f>IFERROR(INDEX(Lookup_Misc!$A$1:$C$7,MATCH(Table1[[#This Row],[Product]],Lookup_Misc!$B$1:$B$7,0),3)*Table1[[#This Row],[Tonnage]],NA())</f>
        <v>28.98</v>
      </c>
      <c r="J696">
        <f t="shared" si="32"/>
        <v>9</v>
      </c>
    </row>
    <row r="697" spans="1:10">
      <c r="A697" t="s">
        <v>185</v>
      </c>
      <c r="B697" t="s">
        <v>33</v>
      </c>
      <c r="C697" s="60">
        <v>43739</v>
      </c>
      <c r="D697" s="3">
        <f>Table1[[#This Row],[End Year]]-1</f>
        <v>2019</v>
      </c>
      <c r="E697" s="3">
        <f t="shared" si="30"/>
        <v>2020</v>
      </c>
      <c r="F697" s="1" t="str">
        <f t="shared" si="31"/>
        <v>2019/2020</v>
      </c>
      <c r="G697">
        <v>128</v>
      </c>
      <c r="H697" t="s">
        <v>119</v>
      </c>
      <c r="I697">
        <f>IFERROR(INDEX(Lookup_Misc!$A$1:$C$7,MATCH(Table1[[#This Row],[Product]],Lookup_Misc!$B$1:$B$7,0),3)*Table1[[#This Row],[Tonnage]],NA())</f>
        <v>58.88</v>
      </c>
      <c r="J697">
        <f t="shared" si="32"/>
        <v>10</v>
      </c>
    </row>
    <row r="698" spans="1:10">
      <c r="A698" t="s">
        <v>185</v>
      </c>
      <c r="B698" t="s">
        <v>33</v>
      </c>
      <c r="C698" s="60">
        <v>43739</v>
      </c>
      <c r="D698" s="3">
        <f>Table1[[#This Row],[End Year]]-1</f>
        <v>2019</v>
      </c>
      <c r="E698" s="3">
        <f t="shared" si="30"/>
        <v>2020</v>
      </c>
      <c r="F698" s="1" t="str">
        <f t="shared" si="31"/>
        <v>2019/2020</v>
      </c>
      <c r="G698">
        <v>156</v>
      </c>
      <c r="H698" t="s">
        <v>95</v>
      </c>
      <c r="I698">
        <f>IFERROR(INDEX(Lookup_Misc!$A$1:$C$7,MATCH(Table1[[#This Row],[Product]],Lookup_Misc!$B$1:$B$7,0),3)*Table1[[#This Row],[Tonnage]],NA())</f>
        <v>71.760000000000005</v>
      </c>
      <c r="J698">
        <f t="shared" si="32"/>
        <v>10</v>
      </c>
    </row>
    <row r="699" spans="1:10">
      <c r="A699" t="s">
        <v>185</v>
      </c>
      <c r="B699" t="s">
        <v>33</v>
      </c>
      <c r="C699" s="60">
        <v>43739</v>
      </c>
      <c r="D699" s="3">
        <f>Table1[[#This Row],[End Year]]-1</f>
        <v>2019</v>
      </c>
      <c r="E699" s="3">
        <f t="shared" si="30"/>
        <v>2020</v>
      </c>
      <c r="F699" s="1" t="str">
        <f t="shared" si="31"/>
        <v>2019/2020</v>
      </c>
      <c r="G699">
        <v>88923</v>
      </c>
      <c r="H699" t="s">
        <v>151</v>
      </c>
      <c r="I699">
        <f>IFERROR(INDEX(Lookup_Misc!$A$1:$C$7,MATCH(Table1[[#This Row],[Product]],Lookup_Misc!$B$1:$B$7,0),3)*Table1[[#This Row],[Tonnage]],NA())</f>
        <v>40904.58</v>
      </c>
      <c r="J699">
        <f t="shared" si="32"/>
        <v>10</v>
      </c>
    </row>
    <row r="700" spans="1:10">
      <c r="A700" t="s">
        <v>185</v>
      </c>
      <c r="B700" t="s">
        <v>33</v>
      </c>
      <c r="C700" s="60">
        <v>43739</v>
      </c>
      <c r="D700" s="3">
        <f>Table1[[#This Row],[End Year]]-1</f>
        <v>2019</v>
      </c>
      <c r="E700" s="3">
        <f t="shared" si="30"/>
        <v>2020</v>
      </c>
      <c r="F700" s="1" t="str">
        <f t="shared" si="31"/>
        <v>2019/2020</v>
      </c>
      <c r="G700">
        <v>217</v>
      </c>
      <c r="H700" t="s">
        <v>60</v>
      </c>
      <c r="I700">
        <f>IFERROR(INDEX(Lookup_Misc!$A$1:$C$7,MATCH(Table1[[#This Row],[Product]],Lookup_Misc!$B$1:$B$7,0),3)*Table1[[#This Row],[Tonnage]],NA())</f>
        <v>99.820000000000007</v>
      </c>
      <c r="J700">
        <f t="shared" si="32"/>
        <v>10</v>
      </c>
    </row>
    <row r="701" spans="1:10">
      <c r="A701" t="s">
        <v>185</v>
      </c>
      <c r="B701" t="s">
        <v>33</v>
      </c>
      <c r="C701" s="60">
        <v>43739</v>
      </c>
      <c r="D701" s="3">
        <f>Table1[[#This Row],[End Year]]-1</f>
        <v>2019</v>
      </c>
      <c r="E701" s="3">
        <f t="shared" si="30"/>
        <v>2020</v>
      </c>
      <c r="F701" s="1" t="str">
        <f t="shared" si="31"/>
        <v>2019/2020</v>
      </c>
      <c r="G701">
        <v>8139</v>
      </c>
      <c r="H701" t="s">
        <v>79</v>
      </c>
      <c r="I701">
        <f>IFERROR(INDEX(Lookup_Misc!$A$1:$C$7,MATCH(Table1[[#This Row],[Product]],Lookup_Misc!$B$1:$B$7,0),3)*Table1[[#This Row],[Tonnage]],NA())</f>
        <v>3743.94</v>
      </c>
      <c r="J701">
        <f t="shared" si="32"/>
        <v>10</v>
      </c>
    </row>
    <row r="702" spans="1:10">
      <c r="A702" t="s">
        <v>185</v>
      </c>
      <c r="B702" t="s">
        <v>33</v>
      </c>
      <c r="C702" s="60">
        <v>43739</v>
      </c>
      <c r="D702" s="3">
        <f>Table1[[#This Row],[End Year]]-1</f>
        <v>2019</v>
      </c>
      <c r="E702" s="3">
        <f t="shared" si="30"/>
        <v>2020</v>
      </c>
      <c r="F702" s="1" t="str">
        <f t="shared" si="31"/>
        <v>2019/2020</v>
      </c>
      <c r="G702">
        <v>76</v>
      </c>
      <c r="H702" t="s">
        <v>86</v>
      </c>
      <c r="I702">
        <f>IFERROR(INDEX(Lookup_Misc!$A$1:$C$7,MATCH(Table1[[#This Row],[Product]],Lookup_Misc!$B$1:$B$7,0),3)*Table1[[#This Row],[Tonnage]],NA())</f>
        <v>34.96</v>
      </c>
      <c r="J702">
        <f t="shared" si="32"/>
        <v>10</v>
      </c>
    </row>
    <row r="703" spans="1:10">
      <c r="A703" t="s">
        <v>185</v>
      </c>
      <c r="B703" t="s">
        <v>33</v>
      </c>
      <c r="C703" s="60">
        <v>43770</v>
      </c>
      <c r="D703" s="3">
        <f>Table1[[#This Row],[End Year]]-1</f>
        <v>2019</v>
      </c>
      <c r="E703" s="3">
        <f t="shared" si="30"/>
        <v>2020</v>
      </c>
      <c r="F703" s="1" t="str">
        <f t="shared" si="31"/>
        <v>2019/2020</v>
      </c>
      <c r="G703">
        <v>72</v>
      </c>
      <c r="H703" t="s">
        <v>75</v>
      </c>
      <c r="I703">
        <f>IFERROR(INDEX(Lookup_Misc!$A$1:$C$7,MATCH(Table1[[#This Row],[Product]],Lookup_Misc!$B$1:$B$7,0),3)*Table1[[#This Row],[Tonnage]],NA())</f>
        <v>33.120000000000005</v>
      </c>
      <c r="J703">
        <f t="shared" si="32"/>
        <v>11</v>
      </c>
    </row>
    <row r="704" spans="1:10">
      <c r="A704" t="s">
        <v>185</v>
      </c>
      <c r="B704" t="s">
        <v>33</v>
      </c>
      <c r="C704" s="60">
        <v>43770</v>
      </c>
      <c r="D704" s="3">
        <f>Table1[[#This Row],[End Year]]-1</f>
        <v>2019</v>
      </c>
      <c r="E704" s="3">
        <f t="shared" si="30"/>
        <v>2020</v>
      </c>
      <c r="F704" s="1" t="str">
        <f t="shared" si="31"/>
        <v>2019/2020</v>
      </c>
      <c r="G704">
        <v>109</v>
      </c>
      <c r="H704" t="s">
        <v>119</v>
      </c>
      <c r="I704">
        <f>IFERROR(INDEX(Lookup_Misc!$A$1:$C$7,MATCH(Table1[[#This Row],[Product]],Lookup_Misc!$B$1:$B$7,0),3)*Table1[[#This Row],[Tonnage]],NA())</f>
        <v>50.14</v>
      </c>
      <c r="J704">
        <f t="shared" si="32"/>
        <v>11</v>
      </c>
    </row>
    <row r="705" spans="1:10">
      <c r="A705" t="s">
        <v>185</v>
      </c>
      <c r="B705" t="s">
        <v>33</v>
      </c>
      <c r="C705" s="60">
        <v>43770</v>
      </c>
      <c r="D705" s="3">
        <f>Table1[[#This Row],[End Year]]-1</f>
        <v>2019</v>
      </c>
      <c r="E705" s="3">
        <f t="shared" si="30"/>
        <v>2020</v>
      </c>
      <c r="F705" s="1" t="str">
        <f t="shared" si="31"/>
        <v>2019/2020</v>
      </c>
      <c r="G705">
        <v>13982</v>
      </c>
      <c r="H705" t="s">
        <v>95</v>
      </c>
      <c r="I705">
        <f>IFERROR(INDEX(Lookup_Misc!$A$1:$C$7,MATCH(Table1[[#This Row],[Product]],Lookup_Misc!$B$1:$B$7,0),3)*Table1[[#This Row],[Tonnage]],NA())</f>
        <v>6431.72</v>
      </c>
      <c r="J705">
        <f t="shared" si="32"/>
        <v>11</v>
      </c>
    </row>
    <row r="706" spans="1:10">
      <c r="A706" t="s">
        <v>185</v>
      </c>
      <c r="B706" t="s">
        <v>33</v>
      </c>
      <c r="C706" s="60">
        <v>43770</v>
      </c>
      <c r="D706" s="3">
        <f>Table1[[#This Row],[End Year]]-1</f>
        <v>2019</v>
      </c>
      <c r="E706" s="3">
        <f t="shared" si="30"/>
        <v>2020</v>
      </c>
      <c r="F706" s="1" t="str">
        <f t="shared" si="31"/>
        <v>2019/2020</v>
      </c>
      <c r="G706">
        <v>42231</v>
      </c>
      <c r="H706" t="s">
        <v>151</v>
      </c>
      <c r="I706">
        <f>IFERROR(INDEX(Lookup_Misc!$A$1:$C$7,MATCH(Table1[[#This Row],[Product]],Lookup_Misc!$B$1:$B$7,0),3)*Table1[[#This Row],[Tonnage]],NA())</f>
        <v>19426.260000000002</v>
      </c>
      <c r="J706">
        <f t="shared" si="32"/>
        <v>11</v>
      </c>
    </row>
    <row r="707" spans="1:10">
      <c r="A707" t="s">
        <v>185</v>
      </c>
      <c r="B707" t="s">
        <v>33</v>
      </c>
      <c r="C707" s="60">
        <v>43770</v>
      </c>
      <c r="D707" s="3">
        <f>Table1[[#This Row],[End Year]]-1</f>
        <v>2019</v>
      </c>
      <c r="E707" s="3">
        <f t="shared" si="30"/>
        <v>2020</v>
      </c>
      <c r="F707" s="1" t="str">
        <f t="shared" si="31"/>
        <v>2019/2020</v>
      </c>
      <c r="G707">
        <v>341</v>
      </c>
      <c r="H707" t="s">
        <v>60</v>
      </c>
      <c r="I707">
        <f>IFERROR(INDEX(Lookup_Misc!$A$1:$C$7,MATCH(Table1[[#This Row],[Product]],Lookup_Misc!$B$1:$B$7,0),3)*Table1[[#This Row],[Tonnage]],NA())</f>
        <v>156.86000000000001</v>
      </c>
      <c r="J707">
        <f t="shared" si="32"/>
        <v>11</v>
      </c>
    </row>
    <row r="708" spans="1:10">
      <c r="A708" t="s">
        <v>185</v>
      </c>
      <c r="B708" t="s">
        <v>33</v>
      </c>
      <c r="C708" s="60">
        <v>43770</v>
      </c>
      <c r="D708" s="3">
        <f>Table1[[#This Row],[End Year]]-1</f>
        <v>2019</v>
      </c>
      <c r="E708" s="3">
        <f t="shared" si="30"/>
        <v>2020</v>
      </c>
      <c r="F708" s="1" t="str">
        <f t="shared" si="31"/>
        <v>2019/2020</v>
      </c>
      <c r="G708">
        <v>9109</v>
      </c>
      <c r="H708" t="s">
        <v>79</v>
      </c>
      <c r="I708">
        <f>IFERROR(INDEX(Lookup_Misc!$A$1:$C$7,MATCH(Table1[[#This Row],[Product]],Lookup_Misc!$B$1:$B$7,0),3)*Table1[[#This Row],[Tonnage]],NA())</f>
        <v>4190.1400000000003</v>
      </c>
      <c r="J708">
        <f t="shared" si="32"/>
        <v>11</v>
      </c>
    </row>
    <row r="709" spans="1:10">
      <c r="A709" t="s">
        <v>185</v>
      </c>
      <c r="B709" t="s">
        <v>33</v>
      </c>
      <c r="C709" s="60">
        <v>43770</v>
      </c>
      <c r="D709" s="3">
        <f>Table1[[#This Row],[End Year]]-1</f>
        <v>2019</v>
      </c>
      <c r="E709" s="3">
        <f t="shared" si="30"/>
        <v>2020</v>
      </c>
      <c r="F709" s="1" t="str">
        <f t="shared" si="31"/>
        <v>2019/2020</v>
      </c>
      <c r="G709">
        <v>30</v>
      </c>
      <c r="H709" t="s">
        <v>86</v>
      </c>
      <c r="I709">
        <f>IFERROR(INDEX(Lookup_Misc!$A$1:$C$7,MATCH(Table1[[#This Row],[Product]],Lookup_Misc!$B$1:$B$7,0),3)*Table1[[#This Row],[Tonnage]],NA())</f>
        <v>13.8</v>
      </c>
      <c r="J709">
        <f t="shared" si="32"/>
        <v>11</v>
      </c>
    </row>
    <row r="710" spans="1:10">
      <c r="A710" t="s">
        <v>185</v>
      </c>
      <c r="B710" t="s">
        <v>33</v>
      </c>
      <c r="C710" s="60">
        <v>43800</v>
      </c>
      <c r="D710" s="3">
        <f>Table1[[#This Row],[End Year]]-1</f>
        <v>2019</v>
      </c>
      <c r="E710" s="3">
        <f t="shared" ref="E710:E773" si="33">IF(AND(MONTH(C710)&gt;=7,MONTH(C710)&lt;=12),YEAR(C710)+1,YEAR(C710))</f>
        <v>2020</v>
      </c>
      <c r="F710" s="1" t="str">
        <f t="shared" ref="F710:F773" si="34">D710&amp;"/"&amp;E710</f>
        <v>2019/2020</v>
      </c>
      <c r="G710">
        <v>47</v>
      </c>
      <c r="H710" t="s">
        <v>75</v>
      </c>
      <c r="I710">
        <f>IFERROR(INDEX(Lookup_Misc!$A$1:$C$7,MATCH(Table1[[#This Row],[Product]],Lookup_Misc!$B$1:$B$7,0),3)*Table1[[#This Row],[Tonnage]],NA())</f>
        <v>21.62</v>
      </c>
      <c r="J710">
        <f t="shared" ref="J710:J773" si="35">MONTH(C710)</f>
        <v>12</v>
      </c>
    </row>
    <row r="711" spans="1:10">
      <c r="A711" t="s">
        <v>185</v>
      </c>
      <c r="B711" t="s">
        <v>33</v>
      </c>
      <c r="C711" s="60">
        <v>43800</v>
      </c>
      <c r="D711" s="3">
        <f>Table1[[#This Row],[End Year]]-1</f>
        <v>2019</v>
      </c>
      <c r="E711" s="3">
        <f t="shared" si="33"/>
        <v>2020</v>
      </c>
      <c r="F711" s="1" t="str">
        <f t="shared" si="34"/>
        <v>2019/2020</v>
      </c>
      <c r="G711">
        <v>1</v>
      </c>
      <c r="H711" t="s">
        <v>76</v>
      </c>
      <c r="I711">
        <f>IFERROR(INDEX(Lookup_Misc!$A$1:$C$7,MATCH(Table1[[#This Row],[Product]],Lookup_Misc!$B$1:$B$7,0),3)*Table1[[#This Row],[Tonnage]],NA())</f>
        <v>0.46</v>
      </c>
      <c r="J711">
        <f t="shared" si="35"/>
        <v>12</v>
      </c>
    </row>
    <row r="712" spans="1:10">
      <c r="A712" t="s">
        <v>185</v>
      </c>
      <c r="B712" t="s">
        <v>33</v>
      </c>
      <c r="C712" s="60">
        <v>43800</v>
      </c>
      <c r="D712" s="3">
        <f>Table1[[#This Row],[End Year]]-1</f>
        <v>2019</v>
      </c>
      <c r="E712" s="3">
        <f t="shared" si="33"/>
        <v>2020</v>
      </c>
      <c r="F712" s="1" t="str">
        <f t="shared" si="34"/>
        <v>2019/2020</v>
      </c>
      <c r="G712">
        <v>36</v>
      </c>
      <c r="H712" t="s">
        <v>119</v>
      </c>
      <c r="I712">
        <f>IFERROR(INDEX(Lookup_Misc!$A$1:$C$7,MATCH(Table1[[#This Row],[Product]],Lookup_Misc!$B$1:$B$7,0),3)*Table1[[#This Row],[Tonnage]],NA())</f>
        <v>16.560000000000002</v>
      </c>
      <c r="J712">
        <f t="shared" si="35"/>
        <v>12</v>
      </c>
    </row>
    <row r="713" spans="1:10">
      <c r="A713" t="s">
        <v>185</v>
      </c>
      <c r="B713" t="s">
        <v>33</v>
      </c>
      <c r="C713" s="60">
        <v>43800</v>
      </c>
      <c r="D713" s="3">
        <f>Table1[[#This Row],[End Year]]-1</f>
        <v>2019</v>
      </c>
      <c r="E713" s="3">
        <f t="shared" si="33"/>
        <v>2020</v>
      </c>
      <c r="F713" s="1" t="str">
        <f t="shared" si="34"/>
        <v>2019/2020</v>
      </c>
      <c r="G713">
        <v>257</v>
      </c>
      <c r="H713" t="s">
        <v>95</v>
      </c>
      <c r="I713">
        <f>IFERROR(INDEX(Lookup_Misc!$A$1:$C$7,MATCH(Table1[[#This Row],[Product]],Lookup_Misc!$B$1:$B$7,0),3)*Table1[[#This Row],[Tonnage]],NA())</f>
        <v>118.22</v>
      </c>
      <c r="J713">
        <f t="shared" si="35"/>
        <v>12</v>
      </c>
    </row>
    <row r="714" spans="1:10">
      <c r="A714" t="s">
        <v>185</v>
      </c>
      <c r="B714" t="s">
        <v>33</v>
      </c>
      <c r="C714" s="60">
        <v>43800</v>
      </c>
      <c r="D714" s="3">
        <f>Table1[[#This Row],[End Year]]-1</f>
        <v>2019</v>
      </c>
      <c r="E714" s="3">
        <f t="shared" si="33"/>
        <v>2020</v>
      </c>
      <c r="F714" s="1" t="str">
        <f t="shared" si="34"/>
        <v>2019/2020</v>
      </c>
      <c r="G714">
        <v>32733</v>
      </c>
      <c r="H714" t="s">
        <v>151</v>
      </c>
      <c r="I714">
        <f>IFERROR(INDEX(Lookup_Misc!$A$1:$C$7,MATCH(Table1[[#This Row],[Product]],Lookup_Misc!$B$1:$B$7,0),3)*Table1[[#This Row],[Tonnage]],NA())</f>
        <v>15057.18</v>
      </c>
      <c r="J714">
        <f t="shared" si="35"/>
        <v>12</v>
      </c>
    </row>
    <row r="715" spans="1:10">
      <c r="A715" t="s">
        <v>185</v>
      </c>
      <c r="B715" t="s">
        <v>33</v>
      </c>
      <c r="C715" s="60">
        <v>43800</v>
      </c>
      <c r="D715" s="3">
        <f>Table1[[#This Row],[End Year]]-1</f>
        <v>2019</v>
      </c>
      <c r="E715" s="3">
        <f t="shared" si="33"/>
        <v>2020</v>
      </c>
      <c r="F715" s="1" t="str">
        <f t="shared" si="34"/>
        <v>2019/2020</v>
      </c>
      <c r="G715">
        <v>307</v>
      </c>
      <c r="H715" t="s">
        <v>60</v>
      </c>
      <c r="I715">
        <f>IFERROR(INDEX(Lookup_Misc!$A$1:$C$7,MATCH(Table1[[#This Row],[Product]],Lookup_Misc!$B$1:$B$7,0),3)*Table1[[#This Row],[Tonnage]],NA())</f>
        <v>141.22</v>
      </c>
      <c r="J715">
        <f t="shared" si="35"/>
        <v>12</v>
      </c>
    </row>
    <row r="716" spans="1:10">
      <c r="A716" t="s">
        <v>185</v>
      </c>
      <c r="B716" t="s">
        <v>33</v>
      </c>
      <c r="C716" s="60">
        <v>43800</v>
      </c>
      <c r="D716" s="3">
        <f>Table1[[#This Row],[End Year]]-1</f>
        <v>2019</v>
      </c>
      <c r="E716" s="3">
        <f t="shared" si="33"/>
        <v>2020</v>
      </c>
      <c r="F716" s="1" t="str">
        <f t="shared" si="34"/>
        <v>2019/2020</v>
      </c>
      <c r="G716">
        <v>80</v>
      </c>
      <c r="H716" t="s">
        <v>79</v>
      </c>
      <c r="I716">
        <f>IFERROR(INDEX(Lookup_Misc!$A$1:$C$7,MATCH(Table1[[#This Row],[Product]],Lookup_Misc!$B$1:$B$7,0),3)*Table1[[#This Row],[Tonnage]],NA())</f>
        <v>36.800000000000004</v>
      </c>
      <c r="J716">
        <f t="shared" si="35"/>
        <v>12</v>
      </c>
    </row>
    <row r="717" spans="1:10">
      <c r="A717" t="s">
        <v>185</v>
      </c>
      <c r="B717" t="s">
        <v>33</v>
      </c>
      <c r="C717" s="60">
        <v>43800</v>
      </c>
      <c r="D717" s="3">
        <f>Table1[[#This Row],[End Year]]-1</f>
        <v>2019</v>
      </c>
      <c r="E717" s="3">
        <f t="shared" si="33"/>
        <v>2020</v>
      </c>
      <c r="F717" s="1" t="str">
        <f t="shared" si="34"/>
        <v>2019/2020</v>
      </c>
      <c r="G717">
        <v>27476</v>
      </c>
      <c r="H717" t="s">
        <v>82</v>
      </c>
      <c r="I717">
        <f>IFERROR(INDEX(Lookup_Misc!$A$1:$C$7,MATCH(Table1[[#This Row],[Product]],Lookup_Misc!$B$1:$B$7,0),3)*Table1[[#This Row],[Tonnage]],NA())</f>
        <v>12638.960000000001</v>
      </c>
      <c r="J717">
        <f t="shared" si="35"/>
        <v>12</v>
      </c>
    </row>
    <row r="718" spans="1:10">
      <c r="A718" t="s">
        <v>185</v>
      </c>
      <c r="B718" t="s">
        <v>33</v>
      </c>
      <c r="C718" s="60">
        <v>43800</v>
      </c>
      <c r="D718" s="3">
        <f>Table1[[#This Row],[End Year]]-1</f>
        <v>2019</v>
      </c>
      <c r="E718" s="3">
        <f t="shared" si="33"/>
        <v>2020</v>
      </c>
      <c r="F718" s="1" t="str">
        <f t="shared" si="34"/>
        <v>2019/2020</v>
      </c>
      <c r="G718">
        <v>39</v>
      </c>
      <c r="H718" t="s">
        <v>86</v>
      </c>
      <c r="I718">
        <f>IFERROR(INDEX(Lookup_Misc!$A$1:$C$7,MATCH(Table1[[#This Row],[Product]],Lookup_Misc!$B$1:$B$7,0),3)*Table1[[#This Row],[Tonnage]],NA())</f>
        <v>17.940000000000001</v>
      </c>
      <c r="J718">
        <f t="shared" si="35"/>
        <v>12</v>
      </c>
    </row>
    <row r="719" spans="1:10">
      <c r="A719" t="s">
        <v>185</v>
      </c>
      <c r="B719" t="s">
        <v>33</v>
      </c>
      <c r="C719" s="60">
        <v>43831</v>
      </c>
      <c r="D719" s="3">
        <f>Table1[[#This Row],[End Year]]-1</f>
        <v>2019</v>
      </c>
      <c r="E719" s="3">
        <f t="shared" si="33"/>
        <v>2020</v>
      </c>
      <c r="F719" s="1" t="str">
        <f t="shared" si="34"/>
        <v>2019/2020</v>
      </c>
      <c r="G719">
        <v>36</v>
      </c>
      <c r="H719" t="s">
        <v>75</v>
      </c>
      <c r="I719">
        <f>IFERROR(INDEX(Lookup_Misc!$A$1:$C$7,MATCH(Table1[[#This Row],[Product]],Lookup_Misc!$B$1:$B$7,0),3)*Table1[[#This Row],[Tonnage]],NA())</f>
        <v>16.560000000000002</v>
      </c>
      <c r="J719">
        <f t="shared" si="35"/>
        <v>1</v>
      </c>
    </row>
    <row r="720" spans="1:10">
      <c r="A720" t="s">
        <v>185</v>
      </c>
      <c r="B720" t="s">
        <v>33</v>
      </c>
      <c r="C720" s="60">
        <v>43831</v>
      </c>
      <c r="D720" s="3">
        <f>Table1[[#This Row],[End Year]]-1</f>
        <v>2019</v>
      </c>
      <c r="E720" s="3">
        <f t="shared" si="33"/>
        <v>2020</v>
      </c>
      <c r="F720" s="1" t="str">
        <f t="shared" si="34"/>
        <v>2019/2020</v>
      </c>
      <c r="G720">
        <v>4</v>
      </c>
      <c r="H720" t="s">
        <v>76</v>
      </c>
      <c r="I720">
        <f>IFERROR(INDEX(Lookup_Misc!$A$1:$C$7,MATCH(Table1[[#This Row],[Product]],Lookup_Misc!$B$1:$B$7,0),3)*Table1[[#This Row],[Tonnage]],NA())</f>
        <v>1.84</v>
      </c>
      <c r="J720">
        <f t="shared" si="35"/>
        <v>1</v>
      </c>
    </row>
    <row r="721" spans="1:10">
      <c r="A721" t="s">
        <v>185</v>
      </c>
      <c r="B721" t="s">
        <v>33</v>
      </c>
      <c r="C721" s="60">
        <v>43831</v>
      </c>
      <c r="D721" s="3">
        <f>Table1[[#This Row],[End Year]]-1</f>
        <v>2019</v>
      </c>
      <c r="E721" s="3">
        <f t="shared" si="33"/>
        <v>2020</v>
      </c>
      <c r="F721" s="1" t="str">
        <f t="shared" si="34"/>
        <v>2019/2020</v>
      </c>
      <c r="G721">
        <v>126</v>
      </c>
      <c r="H721" t="s">
        <v>119</v>
      </c>
      <c r="I721">
        <f>IFERROR(INDEX(Lookup_Misc!$A$1:$C$7,MATCH(Table1[[#This Row],[Product]],Lookup_Misc!$B$1:$B$7,0),3)*Table1[[#This Row],[Tonnage]],NA())</f>
        <v>57.96</v>
      </c>
      <c r="J721">
        <f t="shared" si="35"/>
        <v>1</v>
      </c>
    </row>
    <row r="722" spans="1:10">
      <c r="A722" t="s">
        <v>185</v>
      </c>
      <c r="B722" t="s">
        <v>33</v>
      </c>
      <c r="C722" s="60">
        <v>43831</v>
      </c>
      <c r="D722" s="3">
        <f>Table1[[#This Row],[End Year]]-1</f>
        <v>2019</v>
      </c>
      <c r="E722" s="3">
        <f t="shared" si="33"/>
        <v>2020</v>
      </c>
      <c r="F722" s="1" t="str">
        <f t="shared" si="34"/>
        <v>2019/2020</v>
      </c>
      <c r="G722">
        <v>42576</v>
      </c>
      <c r="H722" t="s">
        <v>95</v>
      </c>
      <c r="I722">
        <f>IFERROR(INDEX(Lookup_Misc!$A$1:$C$7,MATCH(Table1[[#This Row],[Product]],Lookup_Misc!$B$1:$B$7,0),3)*Table1[[#This Row],[Tonnage]],NA())</f>
        <v>19584.96</v>
      </c>
      <c r="J722">
        <f t="shared" si="35"/>
        <v>1</v>
      </c>
    </row>
    <row r="723" spans="1:10">
      <c r="A723" t="s">
        <v>185</v>
      </c>
      <c r="B723" t="s">
        <v>33</v>
      </c>
      <c r="C723" s="60">
        <v>43831</v>
      </c>
      <c r="D723" s="3">
        <f>Table1[[#This Row],[End Year]]-1</f>
        <v>2019</v>
      </c>
      <c r="E723" s="3">
        <f t="shared" si="33"/>
        <v>2020</v>
      </c>
      <c r="F723" s="1" t="str">
        <f t="shared" si="34"/>
        <v>2019/2020</v>
      </c>
      <c r="G723">
        <v>49810</v>
      </c>
      <c r="H723" t="s">
        <v>151</v>
      </c>
      <c r="I723">
        <f>IFERROR(INDEX(Lookup_Misc!$A$1:$C$7,MATCH(Table1[[#This Row],[Product]],Lookup_Misc!$B$1:$B$7,0),3)*Table1[[#This Row],[Tonnage]],NA())</f>
        <v>22912.600000000002</v>
      </c>
      <c r="J723">
        <f t="shared" si="35"/>
        <v>1</v>
      </c>
    </row>
    <row r="724" spans="1:10">
      <c r="A724" t="s">
        <v>185</v>
      </c>
      <c r="B724" t="s">
        <v>33</v>
      </c>
      <c r="C724" s="60">
        <v>43831</v>
      </c>
      <c r="D724" s="3">
        <f>Table1[[#This Row],[End Year]]-1</f>
        <v>2019</v>
      </c>
      <c r="E724" s="3">
        <f t="shared" si="33"/>
        <v>2020</v>
      </c>
      <c r="F724" s="1" t="str">
        <f t="shared" si="34"/>
        <v>2019/2020</v>
      </c>
      <c r="G724">
        <v>498</v>
      </c>
      <c r="H724" t="s">
        <v>60</v>
      </c>
      <c r="I724">
        <f>IFERROR(INDEX(Lookup_Misc!$A$1:$C$7,MATCH(Table1[[#This Row],[Product]],Lookup_Misc!$B$1:$B$7,0),3)*Table1[[#This Row],[Tonnage]],NA())</f>
        <v>229.08</v>
      </c>
      <c r="J724">
        <f t="shared" si="35"/>
        <v>1</v>
      </c>
    </row>
    <row r="725" spans="1:10">
      <c r="A725" t="s">
        <v>185</v>
      </c>
      <c r="B725" t="s">
        <v>33</v>
      </c>
      <c r="C725" s="60">
        <v>43831</v>
      </c>
      <c r="D725" s="3">
        <f>Table1[[#This Row],[End Year]]-1</f>
        <v>2019</v>
      </c>
      <c r="E725" s="3">
        <f t="shared" si="33"/>
        <v>2020</v>
      </c>
      <c r="F725" s="1" t="str">
        <f t="shared" si="34"/>
        <v>2019/2020</v>
      </c>
      <c r="G725">
        <v>575</v>
      </c>
      <c r="H725" t="s">
        <v>79</v>
      </c>
      <c r="I725">
        <f>IFERROR(INDEX(Lookup_Misc!$A$1:$C$7,MATCH(Table1[[#This Row],[Product]],Lookup_Misc!$B$1:$B$7,0),3)*Table1[[#This Row],[Tonnage]],NA())</f>
        <v>264.5</v>
      </c>
      <c r="J725">
        <f t="shared" si="35"/>
        <v>1</v>
      </c>
    </row>
    <row r="726" spans="1:10">
      <c r="A726" t="s">
        <v>185</v>
      </c>
      <c r="B726" t="s">
        <v>33</v>
      </c>
      <c r="C726" s="60">
        <v>43831</v>
      </c>
      <c r="D726" s="3">
        <f>Table1[[#This Row],[End Year]]-1</f>
        <v>2019</v>
      </c>
      <c r="E726" s="3">
        <f t="shared" si="33"/>
        <v>2020</v>
      </c>
      <c r="F726" s="1" t="str">
        <f t="shared" si="34"/>
        <v>2019/2020</v>
      </c>
      <c r="G726">
        <v>23</v>
      </c>
      <c r="H726" t="s">
        <v>86</v>
      </c>
      <c r="I726">
        <f>IFERROR(INDEX(Lookup_Misc!$A$1:$C$7,MATCH(Table1[[#This Row],[Product]],Lookup_Misc!$B$1:$B$7,0),3)*Table1[[#This Row],[Tonnage]],NA())</f>
        <v>10.58</v>
      </c>
      <c r="J726">
        <f t="shared" si="35"/>
        <v>1</v>
      </c>
    </row>
    <row r="727" spans="1:10">
      <c r="A727" t="s">
        <v>185</v>
      </c>
      <c r="B727" t="s">
        <v>33</v>
      </c>
      <c r="C727" s="60">
        <v>43862</v>
      </c>
      <c r="D727" s="3">
        <f>Table1[[#This Row],[End Year]]-1</f>
        <v>2019</v>
      </c>
      <c r="E727" s="3">
        <f t="shared" si="33"/>
        <v>2020</v>
      </c>
      <c r="F727" s="1" t="str">
        <f t="shared" si="34"/>
        <v>2019/2020</v>
      </c>
      <c r="G727">
        <v>129</v>
      </c>
      <c r="H727" t="s">
        <v>75</v>
      </c>
      <c r="I727">
        <f>IFERROR(INDEX(Lookup_Misc!$A$1:$C$7,MATCH(Table1[[#This Row],[Product]],Lookup_Misc!$B$1:$B$7,0),3)*Table1[[#This Row],[Tonnage]],NA())</f>
        <v>59.34</v>
      </c>
      <c r="J727">
        <f t="shared" si="35"/>
        <v>2</v>
      </c>
    </row>
    <row r="728" spans="1:10">
      <c r="A728" t="s">
        <v>185</v>
      </c>
      <c r="B728" t="s">
        <v>33</v>
      </c>
      <c r="C728" s="60">
        <v>43862</v>
      </c>
      <c r="D728" s="3">
        <f>Table1[[#This Row],[End Year]]-1</f>
        <v>2019</v>
      </c>
      <c r="E728" s="3">
        <f t="shared" si="33"/>
        <v>2020</v>
      </c>
      <c r="F728" s="1" t="str">
        <f t="shared" si="34"/>
        <v>2019/2020</v>
      </c>
      <c r="G728">
        <v>182</v>
      </c>
      <c r="H728" t="s">
        <v>119</v>
      </c>
      <c r="I728">
        <f>IFERROR(INDEX(Lookup_Misc!$A$1:$C$7,MATCH(Table1[[#This Row],[Product]],Lookup_Misc!$B$1:$B$7,0),3)*Table1[[#This Row],[Tonnage]],NA())</f>
        <v>83.72</v>
      </c>
      <c r="J728">
        <f t="shared" si="35"/>
        <v>2</v>
      </c>
    </row>
    <row r="729" spans="1:10">
      <c r="A729" t="s">
        <v>185</v>
      </c>
      <c r="B729" t="s">
        <v>33</v>
      </c>
      <c r="C729" s="60">
        <v>43862</v>
      </c>
      <c r="D729" s="3">
        <f>Table1[[#This Row],[End Year]]-1</f>
        <v>2019</v>
      </c>
      <c r="E729" s="3">
        <f t="shared" si="33"/>
        <v>2020</v>
      </c>
      <c r="F729" s="1" t="str">
        <f t="shared" si="34"/>
        <v>2019/2020</v>
      </c>
      <c r="G729">
        <v>11705</v>
      </c>
      <c r="H729" t="s">
        <v>95</v>
      </c>
      <c r="I729">
        <f>IFERROR(INDEX(Lookup_Misc!$A$1:$C$7,MATCH(Table1[[#This Row],[Product]],Lookup_Misc!$B$1:$B$7,0),3)*Table1[[#This Row],[Tonnage]],NA())</f>
        <v>5384.3</v>
      </c>
      <c r="J729">
        <f t="shared" si="35"/>
        <v>2</v>
      </c>
    </row>
    <row r="730" spans="1:10">
      <c r="A730" t="s">
        <v>185</v>
      </c>
      <c r="B730" t="s">
        <v>33</v>
      </c>
      <c r="C730" s="60">
        <v>43862</v>
      </c>
      <c r="D730" s="3">
        <f>Table1[[#This Row],[End Year]]-1</f>
        <v>2019</v>
      </c>
      <c r="E730" s="3">
        <f t="shared" si="33"/>
        <v>2020</v>
      </c>
      <c r="F730" s="1" t="str">
        <f t="shared" si="34"/>
        <v>2019/2020</v>
      </c>
      <c r="G730">
        <v>34503</v>
      </c>
      <c r="H730" t="s">
        <v>151</v>
      </c>
      <c r="I730">
        <f>IFERROR(INDEX(Lookup_Misc!$A$1:$C$7,MATCH(Table1[[#This Row],[Product]],Lookup_Misc!$B$1:$B$7,0),3)*Table1[[#This Row],[Tonnage]],NA())</f>
        <v>15871.380000000001</v>
      </c>
      <c r="J730">
        <f t="shared" si="35"/>
        <v>2</v>
      </c>
    </row>
    <row r="731" spans="1:10">
      <c r="A731" t="s">
        <v>185</v>
      </c>
      <c r="B731" t="s">
        <v>33</v>
      </c>
      <c r="C731" s="60">
        <v>43862</v>
      </c>
      <c r="D731" s="3">
        <f>Table1[[#This Row],[End Year]]-1</f>
        <v>2019</v>
      </c>
      <c r="E731" s="3">
        <f t="shared" si="33"/>
        <v>2020</v>
      </c>
      <c r="F731" s="1" t="str">
        <f t="shared" si="34"/>
        <v>2019/2020</v>
      </c>
      <c r="G731">
        <v>445</v>
      </c>
      <c r="H731" t="s">
        <v>60</v>
      </c>
      <c r="I731">
        <f>IFERROR(INDEX(Lookup_Misc!$A$1:$C$7,MATCH(Table1[[#This Row],[Product]],Lookup_Misc!$B$1:$B$7,0),3)*Table1[[#This Row],[Tonnage]],NA())</f>
        <v>204.70000000000002</v>
      </c>
      <c r="J731">
        <f t="shared" si="35"/>
        <v>2</v>
      </c>
    </row>
    <row r="732" spans="1:10">
      <c r="A732" t="s">
        <v>185</v>
      </c>
      <c r="B732" t="s">
        <v>33</v>
      </c>
      <c r="C732" s="60">
        <v>43862</v>
      </c>
      <c r="D732" s="3">
        <f>Table1[[#This Row],[End Year]]-1</f>
        <v>2019</v>
      </c>
      <c r="E732" s="3">
        <f t="shared" si="33"/>
        <v>2020</v>
      </c>
      <c r="F732" s="1" t="str">
        <f t="shared" si="34"/>
        <v>2019/2020</v>
      </c>
      <c r="G732">
        <v>292</v>
      </c>
      <c r="H732" t="s">
        <v>79</v>
      </c>
      <c r="I732">
        <f>IFERROR(INDEX(Lookup_Misc!$A$1:$C$7,MATCH(Table1[[#This Row],[Product]],Lookup_Misc!$B$1:$B$7,0),3)*Table1[[#This Row],[Tonnage]],NA())</f>
        <v>134.32</v>
      </c>
      <c r="J732">
        <f t="shared" si="35"/>
        <v>2</v>
      </c>
    </row>
    <row r="733" spans="1:10">
      <c r="A733" t="s">
        <v>185</v>
      </c>
      <c r="B733" t="s">
        <v>33</v>
      </c>
      <c r="C733" s="60">
        <v>43862</v>
      </c>
      <c r="D733" s="3">
        <f>Table1[[#This Row],[End Year]]-1</f>
        <v>2019</v>
      </c>
      <c r="E733" s="3">
        <f t="shared" si="33"/>
        <v>2020</v>
      </c>
      <c r="F733" s="1" t="str">
        <f t="shared" si="34"/>
        <v>2019/2020</v>
      </c>
      <c r="G733">
        <v>5</v>
      </c>
      <c r="H733" t="s">
        <v>88</v>
      </c>
      <c r="I733">
        <f>IFERROR(INDEX(Lookup_Misc!$A$1:$C$7,MATCH(Table1[[#This Row],[Product]],Lookup_Misc!$B$1:$B$7,0),3)*Table1[[#This Row],[Tonnage]],NA())</f>
        <v>2.3000000000000003</v>
      </c>
      <c r="J733">
        <f t="shared" si="35"/>
        <v>2</v>
      </c>
    </row>
    <row r="734" spans="1:10">
      <c r="A734" t="s">
        <v>185</v>
      </c>
      <c r="B734" t="s">
        <v>33</v>
      </c>
      <c r="C734" s="60">
        <v>43862</v>
      </c>
      <c r="D734" s="3">
        <f>Table1[[#This Row],[End Year]]-1</f>
        <v>2019</v>
      </c>
      <c r="E734" s="3">
        <f t="shared" si="33"/>
        <v>2020</v>
      </c>
      <c r="F734" s="1" t="str">
        <f t="shared" si="34"/>
        <v>2019/2020</v>
      </c>
      <c r="G734">
        <v>54</v>
      </c>
      <c r="H734" t="s">
        <v>86</v>
      </c>
      <c r="I734">
        <f>IFERROR(INDEX(Lookup_Misc!$A$1:$C$7,MATCH(Table1[[#This Row],[Product]],Lookup_Misc!$B$1:$B$7,0),3)*Table1[[#This Row],[Tonnage]],NA())</f>
        <v>24.84</v>
      </c>
      <c r="J734">
        <f t="shared" si="35"/>
        <v>2</v>
      </c>
    </row>
    <row r="735" spans="1:10">
      <c r="A735" t="s">
        <v>185</v>
      </c>
      <c r="B735" t="s">
        <v>33</v>
      </c>
      <c r="C735" s="60">
        <v>43891</v>
      </c>
      <c r="D735" s="3">
        <f>Table1[[#This Row],[End Year]]-1</f>
        <v>2019</v>
      </c>
      <c r="E735" s="3">
        <f t="shared" si="33"/>
        <v>2020</v>
      </c>
      <c r="F735" s="1" t="str">
        <f t="shared" si="34"/>
        <v>2019/2020</v>
      </c>
      <c r="G735">
        <v>55</v>
      </c>
      <c r="H735" t="s">
        <v>75</v>
      </c>
      <c r="I735">
        <f>IFERROR(INDEX(Lookup_Misc!$A$1:$C$7,MATCH(Table1[[#This Row],[Product]],Lookup_Misc!$B$1:$B$7,0),3)*Table1[[#This Row],[Tonnage]],NA())</f>
        <v>25.3</v>
      </c>
      <c r="J735">
        <f t="shared" si="35"/>
        <v>3</v>
      </c>
    </row>
    <row r="736" spans="1:10">
      <c r="A736" t="s">
        <v>185</v>
      </c>
      <c r="B736" t="s">
        <v>33</v>
      </c>
      <c r="C736" s="60">
        <v>43891</v>
      </c>
      <c r="D736" s="3">
        <f>Table1[[#This Row],[End Year]]-1</f>
        <v>2019</v>
      </c>
      <c r="E736" s="3">
        <f t="shared" si="33"/>
        <v>2020</v>
      </c>
      <c r="F736" s="1" t="str">
        <f t="shared" si="34"/>
        <v>2019/2020</v>
      </c>
      <c r="G736">
        <v>215</v>
      </c>
      <c r="H736" t="s">
        <v>119</v>
      </c>
      <c r="I736">
        <f>IFERROR(INDEX(Lookup_Misc!$A$1:$C$7,MATCH(Table1[[#This Row],[Product]],Lookup_Misc!$B$1:$B$7,0),3)*Table1[[#This Row],[Tonnage]],NA())</f>
        <v>98.9</v>
      </c>
      <c r="J736">
        <f t="shared" si="35"/>
        <v>3</v>
      </c>
    </row>
    <row r="737" spans="1:10">
      <c r="A737" t="s">
        <v>185</v>
      </c>
      <c r="B737" t="s">
        <v>33</v>
      </c>
      <c r="C737" s="60">
        <v>43891</v>
      </c>
      <c r="D737" s="3">
        <f>Table1[[#This Row],[End Year]]-1</f>
        <v>2019</v>
      </c>
      <c r="E737" s="3">
        <f t="shared" si="33"/>
        <v>2020</v>
      </c>
      <c r="F737" s="1" t="str">
        <f t="shared" si="34"/>
        <v>2019/2020</v>
      </c>
      <c r="G737">
        <v>60168</v>
      </c>
      <c r="H737" t="s">
        <v>95</v>
      </c>
      <c r="I737">
        <f>IFERROR(INDEX(Lookup_Misc!$A$1:$C$7,MATCH(Table1[[#This Row],[Product]],Lookup_Misc!$B$1:$B$7,0),3)*Table1[[#This Row],[Tonnage]],NA())</f>
        <v>27677.280000000002</v>
      </c>
      <c r="J737">
        <f t="shared" si="35"/>
        <v>3</v>
      </c>
    </row>
    <row r="738" spans="1:10">
      <c r="A738" t="s">
        <v>185</v>
      </c>
      <c r="B738" t="s">
        <v>33</v>
      </c>
      <c r="C738" s="60">
        <v>43891</v>
      </c>
      <c r="D738" s="3">
        <f>Table1[[#This Row],[End Year]]-1</f>
        <v>2019</v>
      </c>
      <c r="E738" s="3">
        <f t="shared" si="33"/>
        <v>2020</v>
      </c>
      <c r="F738" s="1" t="str">
        <f t="shared" si="34"/>
        <v>2019/2020</v>
      </c>
      <c r="G738">
        <v>44040</v>
      </c>
      <c r="H738" t="s">
        <v>151</v>
      </c>
      <c r="I738">
        <f>IFERROR(INDEX(Lookup_Misc!$A$1:$C$7,MATCH(Table1[[#This Row],[Product]],Lookup_Misc!$B$1:$B$7,0),3)*Table1[[#This Row],[Tonnage]],NA())</f>
        <v>20258.400000000001</v>
      </c>
      <c r="J738">
        <f t="shared" si="35"/>
        <v>3</v>
      </c>
    </row>
    <row r="739" spans="1:10">
      <c r="A739" t="s">
        <v>185</v>
      </c>
      <c r="B739" t="s">
        <v>33</v>
      </c>
      <c r="C739" s="60">
        <v>43891</v>
      </c>
      <c r="D739" s="3">
        <f>Table1[[#This Row],[End Year]]-1</f>
        <v>2019</v>
      </c>
      <c r="E739" s="3">
        <f t="shared" si="33"/>
        <v>2020</v>
      </c>
      <c r="F739" s="1" t="str">
        <f t="shared" si="34"/>
        <v>2019/2020</v>
      </c>
      <c r="G739">
        <v>207</v>
      </c>
      <c r="H739" t="s">
        <v>60</v>
      </c>
      <c r="I739">
        <f>IFERROR(INDEX(Lookup_Misc!$A$1:$C$7,MATCH(Table1[[#This Row],[Product]],Lookup_Misc!$B$1:$B$7,0),3)*Table1[[#This Row],[Tonnage]],NA())</f>
        <v>95.22</v>
      </c>
      <c r="J739">
        <f t="shared" si="35"/>
        <v>3</v>
      </c>
    </row>
    <row r="740" spans="1:10">
      <c r="A740" t="s">
        <v>185</v>
      </c>
      <c r="B740" t="s">
        <v>33</v>
      </c>
      <c r="C740" s="60">
        <v>43891</v>
      </c>
      <c r="D740" s="3">
        <f>Table1[[#This Row],[End Year]]-1</f>
        <v>2019</v>
      </c>
      <c r="E740" s="3">
        <f t="shared" si="33"/>
        <v>2020</v>
      </c>
      <c r="F740" s="1" t="str">
        <f t="shared" si="34"/>
        <v>2019/2020</v>
      </c>
      <c r="G740">
        <v>174</v>
      </c>
      <c r="H740" t="s">
        <v>79</v>
      </c>
      <c r="I740">
        <f>IFERROR(INDEX(Lookup_Misc!$A$1:$C$7,MATCH(Table1[[#This Row],[Product]],Lookup_Misc!$B$1:$B$7,0),3)*Table1[[#This Row],[Tonnage]],NA())</f>
        <v>80.040000000000006</v>
      </c>
      <c r="J740">
        <f t="shared" si="35"/>
        <v>3</v>
      </c>
    </row>
    <row r="741" spans="1:10">
      <c r="A741" t="s">
        <v>185</v>
      </c>
      <c r="B741" t="s">
        <v>33</v>
      </c>
      <c r="C741" s="60">
        <v>43891</v>
      </c>
      <c r="D741" s="3">
        <f>Table1[[#This Row],[End Year]]-1</f>
        <v>2019</v>
      </c>
      <c r="E741" s="3">
        <f t="shared" si="33"/>
        <v>2020</v>
      </c>
      <c r="F741" s="1" t="str">
        <f t="shared" si="34"/>
        <v>2019/2020</v>
      </c>
      <c r="G741">
        <v>22842</v>
      </c>
      <c r="H741" t="s">
        <v>82</v>
      </c>
      <c r="I741">
        <f>IFERROR(INDEX(Lookup_Misc!$A$1:$C$7,MATCH(Table1[[#This Row],[Product]],Lookup_Misc!$B$1:$B$7,0),3)*Table1[[#This Row],[Tonnage]],NA())</f>
        <v>10507.32</v>
      </c>
      <c r="J741">
        <f t="shared" si="35"/>
        <v>3</v>
      </c>
    </row>
    <row r="742" spans="1:10">
      <c r="A742" t="s">
        <v>185</v>
      </c>
      <c r="B742" t="s">
        <v>33</v>
      </c>
      <c r="C742" s="60">
        <v>43922</v>
      </c>
      <c r="D742" s="3">
        <f>Table1[[#This Row],[End Year]]-1</f>
        <v>2019</v>
      </c>
      <c r="E742" s="3">
        <f t="shared" si="33"/>
        <v>2020</v>
      </c>
      <c r="F742" s="1" t="str">
        <f t="shared" si="34"/>
        <v>2019/2020</v>
      </c>
      <c r="G742">
        <v>36</v>
      </c>
      <c r="H742" t="s">
        <v>75</v>
      </c>
      <c r="I742">
        <f>IFERROR(INDEX(Lookup_Misc!$A$1:$C$7,MATCH(Table1[[#This Row],[Product]],Lookup_Misc!$B$1:$B$7,0),3)*Table1[[#This Row],[Tonnage]],NA())</f>
        <v>16.560000000000002</v>
      </c>
      <c r="J742">
        <f t="shared" si="35"/>
        <v>4</v>
      </c>
    </row>
    <row r="743" spans="1:10">
      <c r="A743" t="s">
        <v>185</v>
      </c>
      <c r="B743" t="s">
        <v>33</v>
      </c>
      <c r="C743" s="60">
        <v>43922</v>
      </c>
      <c r="D743" s="3">
        <f>Table1[[#This Row],[End Year]]-1</f>
        <v>2019</v>
      </c>
      <c r="E743" s="3">
        <f t="shared" si="33"/>
        <v>2020</v>
      </c>
      <c r="F743" s="1" t="str">
        <f t="shared" si="34"/>
        <v>2019/2020</v>
      </c>
      <c r="G743">
        <v>216</v>
      </c>
      <c r="H743" t="s">
        <v>119</v>
      </c>
      <c r="I743">
        <f>IFERROR(INDEX(Lookup_Misc!$A$1:$C$7,MATCH(Table1[[#This Row],[Product]],Lookup_Misc!$B$1:$B$7,0),3)*Table1[[#This Row],[Tonnage]],NA())</f>
        <v>99.36</v>
      </c>
      <c r="J743">
        <f t="shared" si="35"/>
        <v>4</v>
      </c>
    </row>
    <row r="744" spans="1:10">
      <c r="A744" t="s">
        <v>185</v>
      </c>
      <c r="B744" t="s">
        <v>33</v>
      </c>
      <c r="C744" s="60">
        <v>43922</v>
      </c>
      <c r="D744" s="3">
        <f>Table1[[#This Row],[End Year]]-1</f>
        <v>2019</v>
      </c>
      <c r="E744" s="3">
        <f t="shared" si="33"/>
        <v>2020</v>
      </c>
      <c r="F744" s="1" t="str">
        <f t="shared" si="34"/>
        <v>2019/2020</v>
      </c>
      <c r="G744">
        <v>16442</v>
      </c>
      <c r="H744" t="s">
        <v>95</v>
      </c>
      <c r="I744">
        <f>IFERROR(INDEX(Lookup_Misc!$A$1:$C$7,MATCH(Table1[[#This Row],[Product]],Lookup_Misc!$B$1:$B$7,0),3)*Table1[[#This Row],[Tonnage]],NA())</f>
        <v>7563.3200000000006</v>
      </c>
      <c r="J744">
        <f t="shared" si="35"/>
        <v>4</v>
      </c>
    </row>
    <row r="745" spans="1:10">
      <c r="A745" t="s">
        <v>185</v>
      </c>
      <c r="B745" t="s">
        <v>33</v>
      </c>
      <c r="C745" s="60">
        <v>43922</v>
      </c>
      <c r="D745" s="3">
        <f>Table1[[#This Row],[End Year]]-1</f>
        <v>2019</v>
      </c>
      <c r="E745" s="3">
        <f t="shared" si="33"/>
        <v>2020</v>
      </c>
      <c r="F745" s="1" t="str">
        <f t="shared" si="34"/>
        <v>2019/2020</v>
      </c>
      <c r="G745">
        <v>59615</v>
      </c>
      <c r="H745" t="s">
        <v>151</v>
      </c>
      <c r="I745">
        <f>IFERROR(INDEX(Lookup_Misc!$A$1:$C$7,MATCH(Table1[[#This Row],[Product]],Lookup_Misc!$B$1:$B$7,0),3)*Table1[[#This Row],[Tonnage]],NA())</f>
        <v>27422.9</v>
      </c>
      <c r="J745">
        <f t="shared" si="35"/>
        <v>4</v>
      </c>
    </row>
    <row r="746" spans="1:10">
      <c r="A746" t="s">
        <v>185</v>
      </c>
      <c r="B746" t="s">
        <v>33</v>
      </c>
      <c r="C746" s="60">
        <v>43922</v>
      </c>
      <c r="D746" s="3">
        <f>Table1[[#This Row],[End Year]]-1</f>
        <v>2019</v>
      </c>
      <c r="E746" s="3">
        <f t="shared" si="33"/>
        <v>2020</v>
      </c>
      <c r="F746" s="1" t="str">
        <f t="shared" si="34"/>
        <v>2019/2020</v>
      </c>
      <c r="G746">
        <v>551</v>
      </c>
      <c r="H746" t="s">
        <v>60</v>
      </c>
      <c r="I746">
        <f>IFERROR(INDEX(Lookup_Misc!$A$1:$C$7,MATCH(Table1[[#This Row],[Product]],Lookup_Misc!$B$1:$B$7,0),3)*Table1[[#This Row],[Tonnage]],NA())</f>
        <v>253.46</v>
      </c>
      <c r="J746">
        <f t="shared" si="35"/>
        <v>4</v>
      </c>
    </row>
    <row r="747" spans="1:10">
      <c r="A747" t="s">
        <v>185</v>
      </c>
      <c r="B747" t="s">
        <v>33</v>
      </c>
      <c r="C747" s="60">
        <v>43922</v>
      </c>
      <c r="D747" s="3">
        <f>Table1[[#This Row],[End Year]]-1</f>
        <v>2019</v>
      </c>
      <c r="E747" s="3">
        <f t="shared" si="33"/>
        <v>2020</v>
      </c>
      <c r="F747" s="1" t="str">
        <f t="shared" si="34"/>
        <v>2019/2020</v>
      </c>
      <c r="G747">
        <v>668</v>
      </c>
      <c r="H747" t="s">
        <v>79</v>
      </c>
      <c r="I747">
        <f>IFERROR(INDEX(Lookup_Misc!$A$1:$C$7,MATCH(Table1[[#This Row],[Product]],Lookup_Misc!$B$1:$B$7,0),3)*Table1[[#This Row],[Tonnage]],NA())</f>
        <v>307.28000000000003</v>
      </c>
      <c r="J747">
        <f t="shared" si="35"/>
        <v>4</v>
      </c>
    </row>
    <row r="748" spans="1:10">
      <c r="A748" t="s">
        <v>185</v>
      </c>
      <c r="B748" t="s">
        <v>33</v>
      </c>
      <c r="C748" s="60">
        <v>43922</v>
      </c>
      <c r="D748" s="3">
        <f>Table1[[#This Row],[End Year]]-1</f>
        <v>2019</v>
      </c>
      <c r="E748" s="3">
        <f t="shared" si="33"/>
        <v>2020</v>
      </c>
      <c r="F748" s="1" t="str">
        <f t="shared" si="34"/>
        <v>2019/2020</v>
      </c>
      <c r="G748">
        <v>32342</v>
      </c>
      <c r="H748" t="s">
        <v>82</v>
      </c>
      <c r="I748">
        <f>IFERROR(INDEX(Lookup_Misc!$A$1:$C$7,MATCH(Table1[[#This Row],[Product]],Lookup_Misc!$B$1:$B$7,0),3)*Table1[[#This Row],[Tonnage]],NA())</f>
        <v>14877.320000000002</v>
      </c>
      <c r="J748">
        <f t="shared" si="35"/>
        <v>4</v>
      </c>
    </row>
    <row r="749" spans="1:10">
      <c r="A749" t="s">
        <v>185</v>
      </c>
      <c r="B749" t="s">
        <v>33</v>
      </c>
      <c r="C749" s="60">
        <v>43922</v>
      </c>
      <c r="D749" s="3">
        <f>Table1[[#This Row],[End Year]]-1</f>
        <v>2019</v>
      </c>
      <c r="E749" s="3">
        <f t="shared" si="33"/>
        <v>2020</v>
      </c>
      <c r="F749" s="1" t="str">
        <f t="shared" si="34"/>
        <v>2019/2020</v>
      </c>
      <c r="G749">
        <v>74</v>
      </c>
      <c r="H749" t="s">
        <v>86</v>
      </c>
      <c r="I749">
        <f>IFERROR(INDEX(Lookup_Misc!$A$1:$C$7,MATCH(Table1[[#This Row],[Product]],Lookup_Misc!$B$1:$B$7,0),3)*Table1[[#This Row],[Tonnage]],NA())</f>
        <v>34.04</v>
      </c>
      <c r="J749">
        <f t="shared" si="35"/>
        <v>4</v>
      </c>
    </row>
    <row r="750" spans="1:10">
      <c r="A750" t="s">
        <v>185</v>
      </c>
      <c r="B750" t="s">
        <v>33</v>
      </c>
      <c r="C750" s="60">
        <v>43952</v>
      </c>
      <c r="D750" s="3">
        <f>Table1[[#This Row],[End Year]]-1</f>
        <v>2019</v>
      </c>
      <c r="E750" s="3">
        <f t="shared" si="33"/>
        <v>2020</v>
      </c>
      <c r="F750" s="1" t="str">
        <f t="shared" si="34"/>
        <v>2019/2020</v>
      </c>
      <c r="G750">
        <v>1</v>
      </c>
      <c r="H750" t="s">
        <v>73</v>
      </c>
      <c r="I750">
        <f>IFERROR(INDEX(Lookup_Misc!$A$1:$C$7,MATCH(Table1[[#This Row],[Product]],Lookup_Misc!$B$1:$B$7,0),3)*Table1[[#This Row],[Tonnage]],NA())</f>
        <v>0.46</v>
      </c>
      <c r="J750">
        <f t="shared" si="35"/>
        <v>5</v>
      </c>
    </row>
    <row r="751" spans="1:10">
      <c r="A751" t="s">
        <v>185</v>
      </c>
      <c r="B751" t="s">
        <v>33</v>
      </c>
      <c r="C751" s="60">
        <v>43952</v>
      </c>
      <c r="D751" s="3">
        <f>Table1[[#This Row],[End Year]]-1</f>
        <v>2019</v>
      </c>
      <c r="E751" s="3">
        <f t="shared" si="33"/>
        <v>2020</v>
      </c>
      <c r="F751" s="1" t="str">
        <f t="shared" si="34"/>
        <v>2019/2020</v>
      </c>
      <c r="G751">
        <v>54</v>
      </c>
      <c r="H751" t="s">
        <v>75</v>
      </c>
      <c r="I751">
        <f>IFERROR(INDEX(Lookup_Misc!$A$1:$C$7,MATCH(Table1[[#This Row],[Product]],Lookup_Misc!$B$1:$B$7,0),3)*Table1[[#This Row],[Tonnage]],NA())</f>
        <v>24.84</v>
      </c>
      <c r="J751">
        <f t="shared" si="35"/>
        <v>5</v>
      </c>
    </row>
    <row r="752" spans="1:10">
      <c r="A752" t="s">
        <v>185</v>
      </c>
      <c r="B752" t="s">
        <v>33</v>
      </c>
      <c r="C752" s="60">
        <v>43952</v>
      </c>
      <c r="D752" s="3">
        <f>Table1[[#This Row],[End Year]]-1</f>
        <v>2019</v>
      </c>
      <c r="E752" s="3">
        <f t="shared" si="33"/>
        <v>2020</v>
      </c>
      <c r="F752" s="1" t="str">
        <f t="shared" si="34"/>
        <v>2019/2020</v>
      </c>
      <c r="G752">
        <v>540</v>
      </c>
      <c r="H752" t="s">
        <v>119</v>
      </c>
      <c r="I752">
        <f>IFERROR(INDEX(Lookup_Misc!$A$1:$C$7,MATCH(Table1[[#This Row],[Product]],Lookup_Misc!$B$1:$B$7,0),3)*Table1[[#This Row],[Tonnage]],NA())</f>
        <v>248.4</v>
      </c>
      <c r="J752">
        <f t="shared" si="35"/>
        <v>5</v>
      </c>
    </row>
    <row r="753" spans="1:10">
      <c r="A753" t="s">
        <v>185</v>
      </c>
      <c r="B753" t="s">
        <v>33</v>
      </c>
      <c r="C753" s="60">
        <v>43952</v>
      </c>
      <c r="D753" s="3">
        <f>Table1[[#This Row],[End Year]]-1</f>
        <v>2019</v>
      </c>
      <c r="E753" s="3">
        <f t="shared" si="33"/>
        <v>2020</v>
      </c>
      <c r="F753" s="1" t="str">
        <f t="shared" si="34"/>
        <v>2019/2020</v>
      </c>
      <c r="G753">
        <v>204</v>
      </c>
      <c r="H753" t="s">
        <v>95</v>
      </c>
      <c r="I753">
        <f>IFERROR(INDEX(Lookup_Misc!$A$1:$C$7,MATCH(Table1[[#This Row],[Product]],Lookup_Misc!$B$1:$B$7,0),3)*Table1[[#This Row],[Tonnage]],NA())</f>
        <v>93.84</v>
      </c>
      <c r="J753">
        <f t="shared" si="35"/>
        <v>5</v>
      </c>
    </row>
    <row r="754" spans="1:10">
      <c r="A754" t="s">
        <v>185</v>
      </c>
      <c r="B754" t="s">
        <v>33</v>
      </c>
      <c r="C754" s="60">
        <v>43952</v>
      </c>
      <c r="D754" s="3">
        <f>Table1[[#This Row],[End Year]]-1</f>
        <v>2019</v>
      </c>
      <c r="E754" s="3">
        <f t="shared" si="33"/>
        <v>2020</v>
      </c>
      <c r="F754" s="1" t="str">
        <f t="shared" si="34"/>
        <v>2019/2020</v>
      </c>
      <c r="G754">
        <v>64724</v>
      </c>
      <c r="H754" t="s">
        <v>151</v>
      </c>
      <c r="I754">
        <f>IFERROR(INDEX(Lookup_Misc!$A$1:$C$7,MATCH(Table1[[#This Row],[Product]],Lookup_Misc!$B$1:$B$7,0),3)*Table1[[#This Row],[Tonnage]],NA())</f>
        <v>29773.040000000001</v>
      </c>
      <c r="J754">
        <f t="shared" si="35"/>
        <v>5</v>
      </c>
    </row>
    <row r="755" spans="1:10">
      <c r="A755" t="s">
        <v>185</v>
      </c>
      <c r="B755" t="s">
        <v>33</v>
      </c>
      <c r="C755" s="60">
        <v>43952</v>
      </c>
      <c r="D755" s="3">
        <f>Table1[[#This Row],[End Year]]-1</f>
        <v>2019</v>
      </c>
      <c r="E755" s="3">
        <f t="shared" si="33"/>
        <v>2020</v>
      </c>
      <c r="F755" s="1" t="str">
        <f t="shared" si="34"/>
        <v>2019/2020</v>
      </c>
      <c r="G755">
        <v>294</v>
      </c>
      <c r="H755" t="s">
        <v>60</v>
      </c>
      <c r="I755">
        <f>IFERROR(INDEX(Lookup_Misc!$A$1:$C$7,MATCH(Table1[[#This Row],[Product]],Lookup_Misc!$B$1:$B$7,0),3)*Table1[[#This Row],[Tonnage]],NA())</f>
        <v>135.24</v>
      </c>
      <c r="J755">
        <f t="shared" si="35"/>
        <v>5</v>
      </c>
    </row>
    <row r="756" spans="1:10">
      <c r="A756" t="s">
        <v>185</v>
      </c>
      <c r="B756" t="s">
        <v>33</v>
      </c>
      <c r="C756" s="60">
        <v>43952</v>
      </c>
      <c r="D756" s="3">
        <f>Table1[[#This Row],[End Year]]-1</f>
        <v>2019</v>
      </c>
      <c r="E756" s="3">
        <f t="shared" si="33"/>
        <v>2020</v>
      </c>
      <c r="F756" s="1" t="str">
        <f t="shared" si="34"/>
        <v>2019/2020</v>
      </c>
      <c r="G756">
        <v>72</v>
      </c>
      <c r="H756" t="s">
        <v>79</v>
      </c>
      <c r="I756">
        <f>IFERROR(INDEX(Lookup_Misc!$A$1:$C$7,MATCH(Table1[[#This Row],[Product]],Lookup_Misc!$B$1:$B$7,0),3)*Table1[[#This Row],[Tonnage]],NA())</f>
        <v>33.120000000000005</v>
      </c>
      <c r="J756">
        <f t="shared" si="35"/>
        <v>5</v>
      </c>
    </row>
    <row r="757" spans="1:10">
      <c r="A757" t="s">
        <v>185</v>
      </c>
      <c r="B757" t="s">
        <v>33</v>
      </c>
      <c r="C757" s="60">
        <v>43952</v>
      </c>
      <c r="D757" s="3">
        <f>Table1[[#This Row],[End Year]]-1</f>
        <v>2019</v>
      </c>
      <c r="E757" s="3">
        <f t="shared" si="33"/>
        <v>2020</v>
      </c>
      <c r="F757" s="1" t="str">
        <f t="shared" si="34"/>
        <v>2019/2020</v>
      </c>
      <c r="G757">
        <v>60</v>
      </c>
      <c r="H757" t="s">
        <v>86</v>
      </c>
      <c r="I757">
        <f>IFERROR(INDEX(Lookup_Misc!$A$1:$C$7,MATCH(Table1[[#This Row],[Product]],Lookup_Misc!$B$1:$B$7,0),3)*Table1[[#This Row],[Tonnage]],NA())</f>
        <v>27.6</v>
      </c>
      <c r="J757">
        <f t="shared" si="35"/>
        <v>5</v>
      </c>
    </row>
    <row r="758" spans="1:10">
      <c r="A758" t="s">
        <v>185</v>
      </c>
      <c r="B758" t="s">
        <v>33</v>
      </c>
      <c r="C758" s="60">
        <v>43983</v>
      </c>
      <c r="D758" s="3">
        <f>Table1[[#This Row],[End Year]]-1</f>
        <v>2019</v>
      </c>
      <c r="E758" s="3">
        <f t="shared" si="33"/>
        <v>2020</v>
      </c>
      <c r="F758" s="1" t="str">
        <f t="shared" si="34"/>
        <v>2019/2020</v>
      </c>
      <c r="G758">
        <v>2</v>
      </c>
      <c r="H758" t="s">
        <v>73</v>
      </c>
      <c r="I758">
        <f>IFERROR(INDEX(Lookup_Misc!$A$1:$C$7,MATCH(Table1[[#This Row],[Product]],Lookup_Misc!$B$1:$B$7,0),3)*Table1[[#This Row],[Tonnage]],NA())</f>
        <v>0.92</v>
      </c>
      <c r="J758">
        <f t="shared" si="35"/>
        <v>6</v>
      </c>
    </row>
    <row r="759" spans="1:10">
      <c r="A759" t="s">
        <v>185</v>
      </c>
      <c r="B759" t="s">
        <v>33</v>
      </c>
      <c r="C759" s="60">
        <v>43983</v>
      </c>
      <c r="D759" s="3">
        <f>Table1[[#This Row],[End Year]]-1</f>
        <v>2019</v>
      </c>
      <c r="E759" s="3">
        <f t="shared" si="33"/>
        <v>2020</v>
      </c>
      <c r="F759" s="1" t="str">
        <f t="shared" si="34"/>
        <v>2019/2020</v>
      </c>
      <c r="G759">
        <v>72</v>
      </c>
      <c r="H759" t="s">
        <v>75</v>
      </c>
      <c r="I759">
        <f>IFERROR(INDEX(Lookup_Misc!$A$1:$C$7,MATCH(Table1[[#This Row],[Product]],Lookup_Misc!$B$1:$B$7,0),3)*Table1[[#This Row],[Tonnage]],NA())</f>
        <v>33.120000000000005</v>
      </c>
      <c r="J759">
        <f t="shared" si="35"/>
        <v>6</v>
      </c>
    </row>
    <row r="760" spans="1:10">
      <c r="A760" t="s">
        <v>185</v>
      </c>
      <c r="B760" t="s">
        <v>33</v>
      </c>
      <c r="C760" s="60">
        <v>43983</v>
      </c>
      <c r="D760" s="3">
        <f>Table1[[#This Row],[End Year]]-1</f>
        <v>2019</v>
      </c>
      <c r="E760" s="3">
        <f t="shared" si="33"/>
        <v>2020</v>
      </c>
      <c r="F760" s="1" t="str">
        <f t="shared" si="34"/>
        <v>2019/2020</v>
      </c>
      <c r="G760">
        <v>865</v>
      </c>
      <c r="H760" t="s">
        <v>119</v>
      </c>
      <c r="I760">
        <f>IFERROR(INDEX(Lookup_Misc!$A$1:$C$7,MATCH(Table1[[#This Row],[Product]],Lookup_Misc!$B$1:$B$7,0),3)*Table1[[#This Row],[Tonnage]],NA())</f>
        <v>397.90000000000003</v>
      </c>
      <c r="J760">
        <f t="shared" si="35"/>
        <v>6</v>
      </c>
    </row>
    <row r="761" spans="1:10">
      <c r="A761" t="s">
        <v>185</v>
      </c>
      <c r="B761" t="s">
        <v>33</v>
      </c>
      <c r="C761" s="60">
        <v>43983</v>
      </c>
      <c r="D761" s="3">
        <f>Table1[[#This Row],[End Year]]-1</f>
        <v>2019</v>
      </c>
      <c r="E761" s="3">
        <f t="shared" si="33"/>
        <v>2020</v>
      </c>
      <c r="F761" s="1" t="str">
        <f t="shared" si="34"/>
        <v>2019/2020</v>
      </c>
      <c r="G761">
        <v>716</v>
      </c>
      <c r="H761" t="s">
        <v>95</v>
      </c>
      <c r="I761">
        <f>IFERROR(INDEX(Lookup_Misc!$A$1:$C$7,MATCH(Table1[[#This Row],[Product]],Lookup_Misc!$B$1:$B$7,0),3)*Table1[[#This Row],[Tonnage]],NA())</f>
        <v>329.36</v>
      </c>
      <c r="J761">
        <f t="shared" si="35"/>
        <v>6</v>
      </c>
    </row>
    <row r="762" spans="1:10">
      <c r="A762" t="s">
        <v>185</v>
      </c>
      <c r="B762" t="s">
        <v>33</v>
      </c>
      <c r="C762" s="60">
        <v>43983</v>
      </c>
      <c r="D762" s="3">
        <f>Table1[[#This Row],[End Year]]-1</f>
        <v>2019</v>
      </c>
      <c r="E762" s="3">
        <f t="shared" si="33"/>
        <v>2020</v>
      </c>
      <c r="F762" s="1" t="str">
        <f t="shared" si="34"/>
        <v>2019/2020</v>
      </c>
      <c r="G762">
        <v>33277</v>
      </c>
      <c r="H762" t="s">
        <v>151</v>
      </c>
      <c r="I762">
        <f>IFERROR(INDEX(Lookup_Misc!$A$1:$C$7,MATCH(Table1[[#This Row],[Product]],Lookup_Misc!$B$1:$B$7,0),3)*Table1[[#This Row],[Tonnage]],NA())</f>
        <v>15307.42</v>
      </c>
      <c r="J762">
        <f t="shared" si="35"/>
        <v>6</v>
      </c>
    </row>
    <row r="763" spans="1:10">
      <c r="A763" t="s">
        <v>185</v>
      </c>
      <c r="B763" t="s">
        <v>33</v>
      </c>
      <c r="C763" s="60">
        <v>43983</v>
      </c>
      <c r="D763" s="3">
        <f>Table1[[#This Row],[End Year]]-1</f>
        <v>2019</v>
      </c>
      <c r="E763" s="3">
        <f t="shared" si="33"/>
        <v>2020</v>
      </c>
      <c r="F763" s="1" t="str">
        <f t="shared" si="34"/>
        <v>2019/2020</v>
      </c>
      <c r="G763">
        <v>374</v>
      </c>
      <c r="H763" t="s">
        <v>60</v>
      </c>
      <c r="I763">
        <f>IFERROR(INDEX(Lookup_Misc!$A$1:$C$7,MATCH(Table1[[#This Row],[Product]],Lookup_Misc!$B$1:$B$7,0),3)*Table1[[#This Row],[Tonnage]],NA())</f>
        <v>172.04000000000002</v>
      </c>
      <c r="J763">
        <f t="shared" si="35"/>
        <v>6</v>
      </c>
    </row>
    <row r="764" spans="1:10">
      <c r="A764" t="s">
        <v>185</v>
      </c>
      <c r="B764" t="s">
        <v>33</v>
      </c>
      <c r="C764" s="60">
        <v>43983</v>
      </c>
      <c r="D764" s="3">
        <f>Table1[[#This Row],[End Year]]-1</f>
        <v>2019</v>
      </c>
      <c r="E764" s="3">
        <f t="shared" si="33"/>
        <v>2020</v>
      </c>
      <c r="F764" s="1" t="str">
        <f t="shared" si="34"/>
        <v>2019/2020</v>
      </c>
      <c r="G764">
        <v>796</v>
      </c>
      <c r="H764" t="s">
        <v>79</v>
      </c>
      <c r="I764">
        <f>IFERROR(INDEX(Lookup_Misc!$A$1:$C$7,MATCH(Table1[[#This Row],[Product]],Lookup_Misc!$B$1:$B$7,0),3)*Table1[[#This Row],[Tonnage]],NA())</f>
        <v>366.16</v>
      </c>
      <c r="J764">
        <f t="shared" si="35"/>
        <v>6</v>
      </c>
    </row>
    <row r="765" spans="1:10">
      <c r="A765" t="s">
        <v>185</v>
      </c>
      <c r="B765" t="s">
        <v>33</v>
      </c>
      <c r="C765" s="60">
        <v>43983</v>
      </c>
      <c r="D765" s="3">
        <f>Table1[[#This Row],[End Year]]-1</f>
        <v>2019</v>
      </c>
      <c r="E765" s="3">
        <f t="shared" si="33"/>
        <v>2020</v>
      </c>
      <c r="F765" s="1" t="str">
        <f t="shared" si="34"/>
        <v>2019/2020</v>
      </c>
      <c r="G765">
        <v>137</v>
      </c>
      <c r="H765" t="s">
        <v>86</v>
      </c>
      <c r="I765">
        <f>IFERROR(INDEX(Lookup_Misc!$A$1:$C$7,MATCH(Table1[[#This Row],[Product]],Lookup_Misc!$B$1:$B$7,0),3)*Table1[[#This Row],[Tonnage]],NA())</f>
        <v>63.02</v>
      </c>
      <c r="J765">
        <f t="shared" si="35"/>
        <v>6</v>
      </c>
    </row>
    <row r="766" spans="1:10">
      <c r="A766" t="s">
        <v>185</v>
      </c>
      <c r="B766" t="s">
        <v>33</v>
      </c>
      <c r="C766" s="60">
        <v>44013</v>
      </c>
      <c r="D766" s="3">
        <f>Table1[[#This Row],[End Year]]-1</f>
        <v>2020</v>
      </c>
      <c r="E766" s="3">
        <f t="shared" si="33"/>
        <v>2021</v>
      </c>
      <c r="F766" s="1" t="str">
        <f t="shared" si="34"/>
        <v>2020/2021</v>
      </c>
      <c r="G766">
        <v>21</v>
      </c>
      <c r="H766" t="s">
        <v>73</v>
      </c>
      <c r="I766">
        <f>IFERROR(INDEX(Lookup_Misc!$A$1:$C$7,MATCH(Table1[[#This Row],[Product]],Lookup_Misc!$B$1:$B$7,0),3)*Table1[[#This Row],[Tonnage]],NA())</f>
        <v>9.66</v>
      </c>
      <c r="J766">
        <f t="shared" si="35"/>
        <v>7</v>
      </c>
    </row>
    <row r="767" spans="1:10">
      <c r="A767" t="s">
        <v>185</v>
      </c>
      <c r="B767" t="s">
        <v>33</v>
      </c>
      <c r="C767" s="60">
        <v>44013</v>
      </c>
      <c r="D767" s="3">
        <f>Table1[[#This Row],[End Year]]-1</f>
        <v>2020</v>
      </c>
      <c r="E767" s="3">
        <f t="shared" si="33"/>
        <v>2021</v>
      </c>
      <c r="F767" s="1" t="str">
        <f t="shared" si="34"/>
        <v>2020/2021</v>
      </c>
      <c r="G767">
        <v>72</v>
      </c>
      <c r="H767" t="s">
        <v>75</v>
      </c>
      <c r="I767">
        <f>IFERROR(INDEX(Lookup_Misc!$A$1:$C$7,MATCH(Table1[[#This Row],[Product]],Lookup_Misc!$B$1:$B$7,0),3)*Table1[[#This Row],[Tonnage]],NA())</f>
        <v>33.120000000000005</v>
      </c>
      <c r="J767">
        <f t="shared" si="35"/>
        <v>7</v>
      </c>
    </row>
    <row r="768" spans="1:10">
      <c r="A768" t="s">
        <v>185</v>
      </c>
      <c r="B768" t="s">
        <v>33</v>
      </c>
      <c r="C768" s="60">
        <v>44013</v>
      </c>
      <c r="D768" s="3">
        <f>Table1[[#This Row],[End Year]]-1</f>
        <v>2020</v>
      </c>
      <c r="E768" s="3">
        <f t="shared" si="33"/>
        <v>2021</v>
      </c>
      <c r="F768" s="1" t="str">
        <f t="shared" si="34"/>
        <v>2020/2021</v>
      </c>
      <c r="G768">
        <v>450</v>
      </c>
      <c r="H768" t="s">
        <v>119</v>
      </c>
      <c r="I768">
        <f>IFERROR(INDEX(Lookup_Misc!$A$1:$C$7,MATCH(Table1[[#This Row],[Product]],Lookup_Misc!$B$1:$B$7,0),3)*Table1[[#This Row],[Tonnage]],NA())</f>
        <v>207</v>
      </c>
      <c r="J768">
        <f t="shared" si="35"/>
        <v>7</v>
      </c>
    </row>
    <row r="769" spans="1:10">
      <c r="A769" t="s">
        <v>185</v>
      </c>
      <c r="B769" t="s">
        <v>33</v>
      </c>
      <c r="C769" s="60">
        <v>44013</v>
      </c>
      <c r="D769" s="3">
        <f>Table1[[#This Row],[End Year]]-1</f>
        <v>2020</v>
      </c>
      <c r="E769" s="3">
        <f t="shared" si="33"/>
        <v>2021</v>
      </c>
      <c r="F769" s="1" t="str">
        <f t="shared" si="34"/>
        <v>2020/2021</v>
      </c>
      <c r="G769">
        <v>1140</v>
      </c>
      <c r="H769" t="s">
        <v>95</v>
      </c>
      <c r="I769">
        <f>IFERROR(INDEX(Lookup_Misc!$A$1:$C$7,MATCH(Table1[[#This Row],[Product]],Lookup_Misc!$B$1:$B$7,0),3)*Table1[[#This Row],[Tonnage]],NA())</f>
        <v>524.4</v>
      </c>
      <c r="J769">
        <f t="shared" si="35"/>
        <v>7</v>
      </c>
    </row>
    <row r="770" spans="1:10">
      <c r="A770" t="s">
        <v>185</v>
      </c>
      <c r="B770" t="s">
        <v>33</v>
      </c>
      <c r="C770" s="60">
        <v>44013</v>
      </c>
      <c r="D770" s="3">
        <f>Table1[[#This Row],[End Year]]-1</f>
        <v>2020</v>
      </c>
      <c r="E770" s="3">
        <f t="shared" si="33"/>
        <v>2021</v>
      </c>
      <c r="F770" s="1" t="str">
        <f t="shared" si="34"/>
        <v>2020/2021</v>
      </c>
      <c r="G770">
        <v>22000</v>
      </c>
      <c r="H770" t="s">
        <v>151</v>
      </c>
      <c r="I770">
        <f>IFERROR(INDEX(Lookup_Misc!$A$1:$C$7,MATCH(Table1[[#This Row],[Product]],Lookup_Misc!$B$1:$B$7,0),3)*Table1[[#This Row],[Tonnage]],NA())</f>
        <v>10120</v>
      </c>
      <c r="J770">
        <f t="shared" si="35"/>
        <v>7</v>
      </c>
    </row>
    <row r="771" spans="1:10">
      <c r="A771" t="s">
        <v>185</v>
      </c>
      <c r="B771" t="s">
        <v>33</v>
      </c>
      <c r="C771" s="60">
        <v>44013</v>
      </c>
      <c r="D771" s="3">
        <f>Table1[[#This Row],[End Year]]-1</f>
        <v>2020</v>
      </c>
      <c r="E771" s="3">
        <f t="shared" si="33"/>
        <v>2021</v>
      </c>
      <c r="F771" s="1" t="str">
        <f t="shared" si="34"/>
        <v>2020/2021</v>
      </c>
      <c r="G771">
        <v>454</v>
      </c>
      <c r="H771" t="s">
        <v>60</v>
      </c>
      <c r="I771">
        <f>IFERROR(INDEX(Lookup_Misc!$A$1:$C$7,MATCH(Table1[[#This Row],[Product]],Lookup_Misc!$B$1:$B$7,0),3)*Table1[[#This Row],[Tonnage]],NA())</f>
        <v>208.84</v>
      </c>
      <c r="J771">
        <f t="shared" si="35"/>
        <v>7</v>
      </c>
    </row>
    <row r="772" spans="1:10">
      <c r="A772" t="s">
        <v>185</v>
      </c>
      <c r="B772" t="s">
        <v>33</v>
      </c>
      <c r="C772" s="60">
        <v>44013</v>
      </c>
      <c r="D772" s="3">
        <f>Table1[[#This Row],[End Year]]-1</f>
        <v>2020</v>
      </c>
      <c r="E772" s="3">
        <f t="shared" si="33"/>
        <v>2021</v>
      </c>
      <c r="F772" s="1" t="str">
        <f t="shared" si="34"/>
        <v>2020/2021</v>
      </c>
      <c r="G772">
        <v>869</v>
      </c>
      <c r="H772" t="s">
        <v>79</v>
      </c>
      <c r="I772">
        <f>IFERROR(INDEX(Lookup_Misc!$A$1:$C$7,MATCH(Table1[[#This Row],[Product]],Lookup_Misc!$B$1:$B$7,0),3)*Table1[[#This Row],[Tonnage]],NA())</f>
        <v>399.74</v>
      </c>
      <c r="J772">
        <f t="shared" si="35"/>
        <v>7</v>
      </c>
    </row>
    <row r="773" spans="1:10">
      <c r="A773" t="s">
        <v>185</v>
      </c>
      <c r="B773" t="s">
        <v>33</v>
      </c>
      <c r="C773" s="60">
        <v>44013</v>
      </c>
      <c r="D773" s="3">
        <f>Table1[[#This Row],[End Year]]-1</f>
        <v>2020</v>
      </c>
      <c r="E773" s="3">
        <f t="shared" si="33"/>
        <v>2021</v>
      </c>
      <c r="F773" s="1" t="str">
        <f t="shared" si="34"/>
        <v>2020/2021</v>
      </c>
      <c r="G773">
        <v>120</v>
      </c>
      <c r="H773" t="s">
        <v>86</v>
      </c>
      <c r="I773">
        <f>IFERROR(INDEX(Lookup_Misc!$A$1:$C$7,MATCH(Table1[[#This Row],[Product]],Lookup_Misc!$B$1:$B$7,0),3)*Table1[[#This Row],[Tonnage]],NA())</f>
        <v>55.2</v>
      </c>
      <c r="J773">
        <f t="shared" si="35"/>
        <v>7</v>
      </c>
    </row>
    <row r="774" spans="1:10">
      <c r="A774" t="s">
        <v>185</v>
      </c>
      <c r="B774" t="s">
        <v>33</v>
      </c>
      <c r="C774" s="60">
        <v>44044</v>
      </c>
      <c r="D774" s="3">
        <f>Table1[[#This Row],[End Year]]-1</f>
        <v>2020</v>
      </c>
      <c r="E774" s="3">
        <f t="shared" ref="E774:E837" si="36">IF(AND(MONTH(C774)&gt;=7,MONTH(C774)&lt;=12),YEAR(C774)+1,YEAR(C774))</f>
        <v>2021</v>
      </c>
      <c r="F774" s="1" t="str">
        <f t="shared" ref="F774:F837" si="37">D774&amp;"/"&amp;E774</f>
        <v>2020/2021</v>
      </c>
      <c r="G774">
        <v>20</v>
      </c>
      <c r="H774" t="s">
        <v>74</v>
      </c>
      <c r="I774">
        <f>IFERROR(INDEX(Lookup_Misc!$A$1:$C$7,MATCH(Table1[[#This Row],[Product]],Lookup_Misc!$B$1:$B$7,0),3)*Table1[[#This Row],[Tonnage]],NA())</f>
        <v>9.2000000000000011</v>
      </c>
      <c r="J774">
        <f t="shared" ref="J774:J837" si="38">MONTH(C774)</f>
        <v>8</v>
      </c>
    </row>
    <row r="775" spans="1:10">
      <c r="A775" t="s">
        <v>185</v>
      </c>
      <c r="B775" t="s">
        <v>33</v>
      </c>
      <c r="C775" s="60">
        <v>44044</v>
      </c>
      <c r="D775" s="3">
        <f>Table1[[#This Row],[End Year]]-1</f>
        <v>2020</v>
      </c>
      <c r="E775" s="3">
        <f t="shared" si="36"/>
        <v>2021</v>
      </c>
      <c r="F775" s="1" t="str">
        <f t="shared" si="37"/>
        <v>2020/2021</v>
      </c>
      <c r="G775">
        <v>36</v>
      </c>
      <c r="H775" t="s">
        <v>75</v>
      </c>
      <c r="I775">
        <f>IFERROR(INDEX(Lookup_Misc!$A$1:$C$7,MATCH(Table1[[#This Row],[Product]],Lookup_Misc!$B$1:$B$7,0),3)*Table1[[#This Row],[Tonnage]],NA())</f>
        <v>16.560000000000002</v>
      </c>
      <c r="J775">
        <f t="shared" si="38"/>
        <v>8</v>
      </c>
    </row>
    <row r="776" spans="1:10">
      <c r="A776" t="s">
        <v>185</v>
      </c>
      <c r="B776" t="s">
        <v>33</v>
      </c>
      <c r="C776" s="60">
        <v>44044</v>
      </c>
      <c r="D776" s="3">
        <f>Table1[[#This Row],[End Year]]-1</f>
        <v>2020</v>
      </c>
      <c r="E776" s="3">
        <f t="shared" si="36"/>
        <v>2021</v>
      </c>
      <c r="F776" s="1" t="str">
        <f t="shared" si="37"/>
        <v>2020/2021</v>
      </c>
      <c r="G776">
        <v>1</v>
      </c>
      <c r="H776" t="s">
        <v>76</v>
      </c>
      <c r="I776">
        <f>IFERROR(INDEX(Lookup_Misc!$A$1:$C$7,MATCH(Table1[[#This Row],[Product]],Lookup_Misc!$B$1:$B$7,0),3)*Table1[[#This Row],[Tonnage]],NA())</f>
        <v>0.46</v>
      </c>
      <c r="J776">
        <f t="shared" si="38"/>
        <v>8</v>
      </c>
    </row>
    <row r="777" spans="1:10">
      <c r="A777" t="s">
        <v>185</v>
      </c>
      <c r="B777" t="s">
        <v>33</v>
      </c>
      <c r="C777" s="60">
        <v>44044</v>
      </c>
      <c r="D777" s="3">
        <f>Table1[[#This Row],[End Year]]-1</f>
        <v>2020</v>
      </c>
      <c r="E777" s="3">
        <f t="shared" si="36"/>
        <v>2021</v>
      </c>
      <c r="F777" s="1" t="str">
        <f t="shared" si="37"/>
        <v>2020/2021</v>
      </c>
      <c r="G777">
        <v>324</v>
      </c>
      <c r="H777" t="s">
        <v>119</v>
      </c>
      <c r="I777">
        <f>IFERROR(INDEX(Lookup_Misc!$A$1:$C$7,MATCH(Table1[[#This Row],[Product]],Lookup_Misc!$B$1:$B$7,0),3)*Table1[[#This Row],[Tonnage]],NA())</f>
        <v>149.04000000000002</v>
      </c>
      <c r="J777">
        <f t="shared" si="38"/>
        <v>8</v>
      </c>
    </row>
    <row r="778" spans="1:10">
      <c r="A778" t="s">
        <v>185</v>
      </c>
      <c r="B778" t="s">
        <v>33</v>
      </c>
      <c r="C778" s="60">
        <v>44044</v>
      </c>
      <c r="D778" s="3">
        <f>Table1[[#This Row],[End Year]]-1</f>
        <v>2020</v>
      </c>
      <c r="E778" s="3">
        <f t="shared" si="36"/>
        <v>2021</v>
      </c>
      <c r="F778" s="1" t="str">
        <f t="shared" si="37"/>
        <v>2020/2021</v>
      </c>
      <c r="G778">
        <v>291</v>
      </c>
      <c r="H778" t="s">
        <v>95</v>
      </c>
      <c r="I778">
        <f>IFERROR(INDEX(Lookup_Misc!$A$1:$C$7,MATCH(Table1[[#This Row],[Product]],Lookup_Misc!$B$1:$B$7,0),3)*Table1[[#This Row],[Tonnage]],NA())</f>
        <v>133.86000000000001</v>
      </c>
      <c r="J778">
        <f t="shared" si="38"/>
        <v>8</v>
      </c>
    </row>
    <row r="779" spans="1:10">
      <c r="A779" t="s">
        <v>185</v>
      </c>
      <c r="B779" t="s">
        <v>33</v>
      </c>
      <c r="C779" s="60">
        <v>44044</v>
      </c>
      <c r="D779" s="3">
        <f>Table1[[#This Row],[End Year]]-1</f>
        <v>2020</v>
      </c>
      <c r="E779" s="3">
        <f t="shared" si="36"/>
        <v>2021</v>
      </c>
      <c r="F779" s="1" t="str">
        <f t="shared" si="37"/>
        <v>2020/2021</v>
      </c>
      <c r="G779">
        <v>5500</v>
      </c>
      <c r="H779" t="s">
        <v>78</v>
      </c>
      <c r="I779">
        <f>IFERROR(INDEX(Lookup_Misc!$A$1:$C$7,MATCH(Table1[[#This Row],[Product]],Lookup_Misc!$B$1:$B$7,0),3)*Table1[[#This Row],[Tonnage]],NA())</f>
        <v>2530</v>
      </c>
      <c r="J779">
        <f t="shared" si="38"/>
        <v>8</v>
      </c>
    </row>
    <row r="780" spans="1:10">
      <c r="A780" t="s">
        <v>185</v>
      </c>
      <c r="B780" t="s">
        <v>33</v>
      </c>
      <c r="C780" s="60">
        <v>44044</v>
      </c>
      <c r="D780" s="3">
        <f>Table1[[#This Row],[End Year]]-1</f>
        <v>2020</v>
      </c>
      <c r="E780" s="3">
        <f t="shared" si="36"/>
        <v>2021</v>
      </c>
      <c r="F780" s="1" t="str">
        <f t="shared" si="37"/>
        <v>2020/2021</v>
      </c>
      <c r="G780">
        <v>615</v>
      </c>
      <c r="H780" t="s">
        <v>60</v>
      </c>
      <c r="I780">
        <f>IFERROR(INDEX(Lookup_Misc!$A$1:$C$7,MATCH(Table1[[#This Row],[Product]],Lookup_Misc!$B$1:$B$7,0),3)*Table1[[#This Row],[Tonnage]],NA())</f>
        <v>282.90000000000003</v>
      </c>
      <c r="J780">
        <f t="shared" si="38"/>
        <v>8</v>
      </c>
    </row>
    <row r="781" spans="1:10">
      <c r="A781" t="s">
        <v>185</v>
      </c>
      <c r="B781" t="s">
        <v>33</v>
      </c>
      <c r="C781" s="60">
        <v>44044</v>
      </c>
      <c r="D781" s="3">
        <f>Table1[[#This Row],[End Year]]-1</f>
        <v>2020</v>
      </c>
      <c r="E781" s="3">
        <f t="shared" si="36"/>
        <v>2021</v>
      </c>
      <c r="F781" s="1" t="str">
        <f t="shared" si="37"/>
        <v>2020/2021</v>
      </c>
      <c r="G781">
        <v>594</v>
      </c>
      <c r="H781" t="s">
        <v>79</v>
      </c>
      <c r="I781">
        <f>IFERROR(INDEX(Lookup_Misc!$A$1:$C$7,MATCH(Table1[[#This Row],[Product]],Lookup_Misc!$B$1:$B$7,0),3)*Table1[[#This Row],[Tonnage]],NA())</f>
        <v>273.24</v>
      </c>
      <c r="J781">
        <f t="shared" si="38"/>
        <v>8</v>
      </c>
    </row>
    <row r="782" spans="1:10">
      <c r="A782" t="s">
        <v>185</v>
      </c>
      <c r="B782" t="s">
        <v>123</v>
      </c>
      <c r="C782" s="60">
        <v>40179</v>
      </c>
      <c r="D782" s="3">
        <f>Table1[[#This Row],[End Year]]-1</f>
        <v>2009</v>
      </c>
      <c r="E782" s="3">
        <f t="shared" si="36"/>
        <v>2010</v>
      </c>
      <c r="F782" s="1" t="str">
        <f t="shared" si="37"/>
        <v>2009/2010</v>
      </c>
      <c r="G782">
        <v>5054</v>
      </c>
      <c r="H782" t="s">
        <v>60</v>
      </c>
      <c r="I782">
        <f>IFERROR(INDEX(Lookup_Misc!$A$1:$C$7,MATCH(Table1[[#This Row],[Product]],Lookup_Misc!$B$1:$B$7,0),3)*Table1[[#This Row],[Tonnage]],NA())</f>
        <v>2324.84</v>
      </c>
      <c r="J782">
        <f t="shared" si="38"/>
        <v>1</v>
      </c>
    </row>
    <row r="783" spans="1:10">
      <c r="A783" t="s">
        <v>185</v>
      </c>
      <c r="B783" t="s">
        <v>123</v>
      </c>
      <c r="C783" s="60">
        <v>40179</v>
      </c>
      <c r="D783" s="3">
        <f>Table1[[#This Row],[End Year]]-1</f>
        <v>2009</v>
      </c>
      <c r="E783" s="3">
        <f t="shared" si="36"/>
        <v>2010</v>
      </c>
      <c r="F783" s="1" t="str">
        <f t="shared" si="37"/>
        <v>2009/2010</v>
      </c>
      <c r="G783">
        <v>28359</v>
      </c>
      <c r="H783" t="s">
        <v>79</v>
      </c>
      <c r="I783">
        <f>IFERROR(INDEX(Lookup_Misc!$A$1:$C$7,MATCH(Table1[[#This Row],[Product]],Lookup_Misc!$B$1:$B$7,0),3)*Table1[[#This Row],[Tonnage]],NA())</f>
        <v>13045.140000000001</v>
      </c>
      <c r="J783">
        <f t="shared" si="38"/>
        <v>1</v>
      </c>
    </row>
    <row r="784" spans="1:10">
      <c r="A784" t="s">
        <v>185</v>
      </c>
      <c r="B784" t="s">
        <v>123</v>
      </c>
      <c r="C784" s="60">
        <v>40179</v>
      </c>
      <c r="D784" s="3">
        <f>Table1[[#This Row],[End Year]]-1</f>
        <v>2009</v>
      </c>
      <c r="E784" s="3">
        <f t="shared" si="36"/>
        <v>2010</v>
      </c>
      <c r="F784" s="1" t="str">
        <f t="shared" si="37"/>
        <v>2009/2010</v>
      </c>
      <c r="G784">
        <v>6589</v>
      </c>
      <c r="H784" t="s">
        <v>133</v>
      </c>
      <c r="I784">
        <f>IFERROR(INDEX(Lookup_Misc!$A$1:$C$7,MATCH(Table1[[#This Row],[Product]],Lookup_Misc!$B$1:$B$7,0),3)*Table1[[#This Row],[Tonnage]],NA())</f>
        <v>3030.94</v>
      </c>
      <c r="J784">
        <f t="shared" si="38"/>
        <v>1</v>
      </c>
    </row>
    <row r="785" spans="1:10">
      <c r="A785" t="s">
        <v>185</v>
      </c>
      <c r="B785" t="s">
        <v>123</v>
      </c>
      <c r="C785" s="60">
        <v>40179</v>
      </c>
      <c r="D785" s="3">
        <f>Table1[[#This Row],[End Year]]-1</f>
        <v>2009</v>
      </c>
      <c r="E785" s="3">
        <f t="shared" si="36"/>
        <v>2010</v>
      </c>
      <c r="F785" s="1" t="str">
        <f t="shared" si="37"/>
        <v>2009/2010</v>
      </c>
      <c r="G785">
        <v>2723</v>
      </c>
      <c r="H785" t="s">
        <v>130</v>
      </c>
      <c r="I785">
        <f>IFERROR(INDEX(Lookup_Misc!$A$1:$C$7,MATCH(Table1[[#This Row],[Product]],Lookup_Misc!$B$1:$B$7,0),3)*Table1[[#This Row],[Tonnage]],NA())</f>
        <v>1252.5800000000002</v>
      </c>
      <c r="J785">
        <f t="shared" si="38"/>
        <v>1</v>
      </c>
    </row>
    <row r="786" spans="1:10">
      <c r="A786" t="s">
        <v>185</v>
      </c>
      <c r="B786" t="s">
        <v>123</v>
      </c>
      <c r="C786" s="60">
        <v>40179</v>
      </c>
      <c r="D786" s="3">
        <f>Table1[[#This Row],[End Year]]-1</f>
        <v>2009</v>
      </c>
      <c r="E786" s="3">
        <f t="shared" si="36"/>
        <v>2010</v>
      </c>
      <c r="F786" s="1" t="str">
        <f t="shared" si="37"/>
        <v>2009/2010</v>
      </c>
      <c r="G786">
        <v>4730</v>
      </c>
      <c r="H786" t="s">
        <v>147</v>
      </c>
      <c r="I786">
        <f>IFERROR(INDEX(Lookup_Misc!$A$1:$C$7,MATCH(Table1[[#This Row],[Product]],Lookup_Misc!$B$1:$B$7,0),3)*Table1[[#This Row],[Tonnage]],NA())</f>
        <v>2175.8000000000002</v>
      </c>
      <c r="J786">
        <f t="shared" si="38"/>
        <v>1</v>
      </c>
    </row>
    <row r="787" spans="1:10">
      <c r="A787" t="s">
        <v>185</v>
      </c>
      <c r="B787" t="s">
        <v>123</v>
      </c>
      <c r="C787" s="60">
        <v>40179</v>
      </c>
      <c r="D787" s="3">
        <f>Table1[[#This Row],[End Year]]-1</f>
        <v>2009</v>
      </c>
      <c r="E787" s="3">
        <f t="shared" si="36"/>
        <v>2010</v>
      </c>
      <c r="F787" s="1" t="str">
        <f t="shared" si="37"/>
        <v>2009/2010</v>
      </c>
      <c r="G787">
        <v>4391</v>
      </c>
      <c r="H787" t="s">
        <v>88</v>
      </c>
      <c r="I787">
        <f>IFERROR(INDEX(Lookup_Misc!$A$1:$C$7,MATCH(Table1[[#This Row],[Product]],Lookup_Misc!$B$1:$B$7,0),3)*Table1[[#This Row],[Tonnage]],NA())</f>
        <v>2019.8600000000001</v>
      </c>
      <c r="J787">
        <f t="shared" si="38"/>
        <v>1</v>
      </c>
    </row>
    <row r="788" spans="1:10">
      <c r="A788" t="s">
        <v>185</v>
      </c>
      <c r="B788" t="s">
        <v>123</v>
      </c>
      <c r="C788" s="60">
        <v>40179</v>
      </c>
      <c r="D788" s="3">
        <f>Table1[[#This Row],[End Year]]-1</f>
        <v>2009</v>
      </c>
      <c r="E788" s="3">
        <f t="shared" si="36"/>
        <v>2010</v>
      </c>
      <c r="F788" s="1" t="str">
        <f t="shared" si="37"/>
        <v>2009/2010</v>
      </c>
      <c r="G788">
        <v>8938</v>
      </c>
      <c r="H788" t="s">
        <v>116</v>
      </c>
      <c r="I788">
        <f>IFERROR(INDEX(Lookup_Misc!$A$1:$C$7,MATCH(Table1[[#This Row],[Product]],Lookup_Misc!$B$1:$B$7,0),3)*Table1[[#This Row],[Tonnage]],NA())</f>
        <v>4111.4800000000005</v>
      </c>
      <c r="J788">
        <f t="shared" si="38"/>
        <v>1</v>
      </c>
    </row>
    <row r="789" spans="1:10">
      <c r="A789" t="s">
        <v>185</v>
      </c>
      <c r="B789" t="s">
        <v>123</v>
      </c>
      <c r="C789" s="60">
        <v>40179</v>
      </c>
      <c r="D789" s="3">
        <f>Table1[[#This Row],[End Year]]-1</f>
        <v>2009</v>
      </c>
      <c r="E789" s="3">
        <f t="shared" si="36"/>
        <v>2010</v>
      </c>
      <c r="F789" s="1" t="str">
        <f t="shared" si="37"/>
        <v>2009/2010</v>
      </c>
      <c r="G789">
        <v>7769</v>
      </c>
      <c r="H789" t="s">
        <v>137</v>
      </c>
      <c r="I789">
        <f>IFERROR(INDEX(Lookup_Misc!$A$1:$C$7,MATCH(Table1[[#This Row],[Product]],Lookup_Misc!$B$1:$B$7,0),3)*Table1[[#This Row],[Tonnage]],NA())</f>
        <v>3573.7400000000002</v>
      </c>
      <c r="J789">
        <f t="shared" si="38"/>
        <v>1</v>
      </c>
    </row>
    <row r="790" spans="1:10">
      <c r="A790" t="s">
        <v>185</v>
      </c>
      <c r="B790" t="s">
        <v>123</v>
      </c>
      <c r="C790" s="60">
        <v>40179</v>
      </c>
      <c r="D790" s="3">
        <f>Table1[[#This Row],[End Year]]-1</f>
        <v>2009</v>
      </c>
      <c r="E790" s="3">
        <f t="shared" si="36"/>
        <v>2010</v>
      </c>
      <c r="F790" s="1" t="str">
        <f t="shared" si="37"/>
        <v>2009/2010</v>
      </c>
      <c r="G790">
        <v>10007</v>
      </c>
      <c r="H790" t="s">
        <v>113</v>
      </c>
      <c r="I790">
        <f>IFERROR(INDEX(Lookup_Misc!$A$1:$C$7,MATCH(Table1[[#This Row],[Product]],Lookup_Misc!$B$1:$B$7,0),3)*Table1[[#This Row],[Tonnage]],NA())</f>
        <v>4603.22</v>
      </c>
      <c r="J790">
        <f t="shared" si="38"/>
        <v>1</v>
      </c>
    </row>
    <row r="791" spans="1:10">
      <c r="A791" t="s">
        <v>185</v>
      </c>
      <c r="B791" t="s">
        <v>123</v>
      </c>
      <c r="C791" s="60">
        <v>40179</v>
      </c>
      <c r="D791" s="3">
        <f>Table1[[#This Row],[End Year]]-1</f>
        <v>2009</v>
      </c>
      <c r="E791" s="3">
        <f t="shared" si="36"/>
        <v>2010</v>
      </c>
      <c r="F791" s="1" t="str">
        <f t="shared" si="37"/>
        <v>2009/2010</v>
      </c>
      <c r="G791">
        <v>7723</v>
      </c>
      <c r="H791" t="s">
        <v>92</v>
      </c>
      <c r="I791">
        <f>IFERROR(INDEX(Lookup_Misc!$A$1:$C$7,MATCH(Table1[[#This Row],[Product]],Lookup_Misc!$B$1:$B$7,0),3)*Table1[[#This Row],[Tonnage]],NA())</f>
        <v>3552.58</v>
      </c>
      <c r="J791">
        <f t="shared" si="38"/>
        <v>1</v>
      </c>
    </row>
    <row r="792" spans="1:10">
      <c r="A792" t="s">
        <v>185</v>
      </c>
      <c r="B792" t="s">
        <v>123</v>
      </c>
      <c r="C792" s="60">
        <v>40179</v>
      </c>
      <c r="D792" s="3">
        <f>Table1[[#This Row],[End Year]]-1</f>
        <v>2009</v>
      </c>
      <c r="E792" s="3">
        <f t="shared" si="36"/>
        <v>2010</v>
      </c>
      <c r="F792" s="1" t="str">
        <f t="shared" si="37"/>
        <v>2009/2010</v>
      </c>
      <c r="G792">
        <v>59289</v>
      </c>
      <c r="H792" t="s">
        <v>86</v>
      </c>
      <c r="I792">
        <f>IFERROR(INDEX(Lookup_Misc!$A$1:$C$7,MATCH(Table1[[#This Row],[Product]],Lookup_Misc!$B$1:$B$7,0),3)*Table1[[#This Row],[Tonnage]],NA())</f>
        <v>27272.940000000002</v>
      </c>
      <c r="J792">
        <f t="shared" si="38"/>
        <v>1</v>
      </c>
    </row>
    <row r="793" spans="1:10">
      <c r="A793" t="s">
        <v>185</v>
      </c>
      <c r="B793" t="s">
        <v>123</v>
      </c>
      <c r="C793" s="60">
        <v>40179</v>
      </c>
      <c r="D793" s="3">
        <f>Table1[[#This Row],[End Year]]-1</f>
        <v>2009</v>
      </c>
      <c r="E793" s="3">
        <f t="shared" si="36"/>
        <v>2010</v>
      </c>
      <c r="F793" s="1" t="str">
        <f t="shared" si="37"/>
        <v>2009/2010</v>
      </c>
      <c r="G793">
        <v>19400</v>
      </c>
      <c r="H793" t="s">
        <v>89</v>
      </c>
      <c r="I793">
        <f>IFERROR(INDEX(Lookup_Misc!$A$1:$C$7,MATCH(Table1[[#This Row],[Product]],Lookup_Misc!$B$1:$B$7,0),3)*Table1[[#This Row],[Tonnage]],NA())</f>
        <v>8924</v>
      </c>
      <c r="J793">
        <f t="shared" si="38"/>
        <v>1</v>
      </c>
    </row>
    <row r="794" spans="1:10">
      <c r="A794" t="s">
        <v>185</v>
      </c>
      <c r="B794" t="s">
        <v>123</v>
      </c>
      <c r="C794" s="60">
        <v>40179</v>
      </c>
      <c r="D794" s="3">
        <f>Table1[[#This Row],[End Year]]-1</f>
        <v>2009</v>
      </c>
      <c r="E794" s="3">
        <f t="shared" si="36"/>
        <v>2010</v>
      </c>
      <c r="F794" s="1" t="str">
        <f t="shared" si="37"/>
        <v>2009/2010</v>
      </c>
      <c r="G794">
        <v>335</v>
      </c>
      <c r="H794" t="s">
        <v>90</v>
      </c>
      <c r="I794">
        <f>IFERROR(INDEX(Lookup_Misc!$A$1:$C$7,MATCH(Table1[[#This Row],[Product]],Lookup_Misc!$B$1:$B$7,0),3)*Table1[[#This Row],[Tonnage]],NA())</f>
        <v>154.1</v>
      </c>
      <c r="J794">
        <f t="shared" si="38"/>
        <v>1</v>
      </c>
    </row>
    <row r="795" spans="1:10">
      <c r="A795" t="s">
        <v>185</v>
      </c>
      <c r="B795" t="s">
        <v>123</v>
      </c>
      <c r="C795" s="60">
        <v>40210</v>
      </c>
      <c r="D795" s="3">
        <f>Table1[[#This Row],[End Year]]-1</f>
        <v>2009</v>
      </c>
      <c r="E795" s="3">
        <f t="shared" si="36"/>
        <v>2010</v>
      </c>
      <c r="F795" s="1" t="str">
        <f t="shared" si="37"/>
        <v>2009/2010</v>
      </c>
      <c r="G795">
        <v>25036</v>
      </c>
      <c r="H795" t="s">
        <v>175</v>
      </c>
      <c r="I795">
        <f>IFERROR(INDEX(Lookup_Misc!$A$1:$C$7,MATCH(Table1[[#This Row],[Product]],Lookup_Misc!$B$1:$B$7,0),3)*Table1[[#This Row],[Tonnage]],NA())</f>
        <v>11516.560000000001</v>
      </c>
      <c r="J795">
        <f t="shared" si="38"/>
        <v>2</v>
      </c>
    </row>
    <row r="796" spans="1:10">
      <c r="A796" t="s">
        <v>185</v>
      </c>
      <c r="B796" t="s">
        <v>123</v>
      </c>
      <c r="C796" s="60">
        <v>40210</v>
      </c>
      <c r="D796" s="3">
        <f>Table1[[#This Row],[End Year]]-1</f>
        <v>2009</v>
      </c>
      <c r="E796" s="3">
        <f t="shared" si="36"/>
        <v>2010</v>
      </c>
      <c r="F796" s="1" t="str">
        <f t="shared" si="37"/>
        <v>2009/2010</v>
      </c>
      <c r="G796">
        <v>379</v>
      </c>
      <c r="H796" t="s">
        <v>60</v>
      </c>
      <c r="I796">
        <f>IFERROR(INDEX(Lookup_Misc!$A$1:$C$7,MATCH(Table1[[#This Row],[Product]],Lookup_Misc!$B$1:$B$7,0),3)*Table1[[#This Row],[Tonnage]],NA())</f>
        <v>174.34</v>
      </c>
      <c r="J796">
        <f t="shared" si="38"/>
        <v>2</v>
      </c>
    </row>
    <row r="797" spans="1:10">
      <c r="A797" t="s">
        <v>185</v>
      </c>
      <c r="B797" t="s">
        <v>123</v>
      </c>
      <c r="C797" s="60">
        <v>40210</v>
      </c>
      <c r="D797" s="3">
        <f>Table1[[#This Row],[End Year]]-1</f>
        <v>2009</v>
      </c>
      <c r="E797" s="3">
        <f t="shared" si="36"/>
        <v>2010</v>
      </c>
      <c r="F797" s="1" t="str">
        <f t="shared" si="37"/>
        <v>2009/2010</v>
      </c>
      <c r="G797">
        <v>39318</v>
      </c>
      <c r="H797" t="s">
        <v>79</v>
      </c>
      <c r="I797">
        <f>IFERROR(INDEX(Lookup_Misc!$A$1:$C$7,MATCH(Table1[[#This Row],[Product]],Lookup_Misc!$B$1:$B$7,0),3)*Table1[[#This Row],[Tonnage]],NA())</f>
        <v>18086.280000000002</v>
      </c>
      <c r="J797">
        <f t="shared" si="38"/>
        <v>2</v>
      </c>
    </row>
    <row r="798" spans="1:10">
      <c r="A798" t="s">
        <v>185</v>
      </c>
      <c r="B798" t="s">
        <v>123</v>
      </c>
      <c r="C798" s="60">
        <v>40210</v>
      </c>
      <c r="D798" s="3">
        <f>Table1[[#This Row],[End Year]]-1</f>
        <v>2009</v>
      </c>
      <c r="E798" s="3">
        <f t="shared" si="36"/>
        <v>2010</v>
      </c>
      <c r="F798" s="1" t="str">
        <f t="shared" si="37"/>
        <v>2009/2010</v>
      </c>
      <c r="G798">
        <v>12540</v>
      </c>
      <c r="H798" t="s">
        <v>125</v>
      </c>
      <c r="I798">
        <f>IFERROR(INDEX(Lookup_Misc!$A$1:$C$7,MATCH(Table1[[#This Row],[Product]],Lookup_Misc!$B$1:$B$7,0),3)*Table1[[#This Row],[Tonnage]],NA())</f>
        <v>5768.4000000000005</v>
      </c>
      <c r="J798">
        <f t="shared" si="38"/>
        <v>2</v>
      </c>
    </row>
    <row r="799" spans="1:10">
      <c r="A799" t="s">
        <v>185</v>
      </c>
      <c r="B799" t="s">
        <v>123</v>
      </c>
      <c r="C799" s="60">
        <v>40210</v>
      </c>
      <c r="D799" s="3">
        <f>Table1[[#This Row],[End Year]]-1</f>
        <v>2009</v>
      </c>
      <c r="E799" s="3">
        <f t="shared" si="36"/>
        <v>2010</v>
      </c>
      <c r="F799" s="1" t="str">
        <f t="shared" si="37"/>
        <v>2009/2010</v>
      </c>
      <c r="G799">
        <v>3982</v>
      </c>
      <c r="H799" t="s">
        <v>143</v>
      </c>
      <c r="I799">
        <f>IFERROR(INDEX(Lookup_Misc!$A$1:$C$7,MATCH(Table1[[#This Row],[Product]],Lookup_Misc!$B$1:$B$7,0),3)*Table1[[#This Row],[Tonnage]],NA())</f>
        <v>1831.72</v>
      </c>
      <c r="J799">
        <f t="shared" si="38"/>
        <v>2</v>
      </c>
    </row>
    <row r="800" spans="1:10">
      <c r="A800" t="s">
        <v>185</v>
      </c>
      <c r="B800" t="s">
        <v>123</v>
      </c>
      <c r="C800" s="60">
        <v>40210</v>
      </c>
      <c r="D800" s="3">
        <f>Table1[[#This Row],[End Year]]-1</f>
        <v>2009</v>
      </c>
      <c r="E800" s="3">
        <f t="shared" si="36"/>
        <v>2010</v>
      </c>
      <c r="F800" s="1" t="str">
        <f t="shared" si="37"/>
        <v>2009/2010</v>
      </c>
      <c r="G800">
        <v>10311</v>
      </c>
      <c r="H800" t="s">
        <v>88</v>
      </c>
      <c r="I800">
        <f>IFERROR(INDEX(Lookup_Misc!$A$1:$C$7,MATCH(Table1[[#This Row],[Product]],Lookup_Misc!$B$1:$B$7,0),3)*Table1[[#This Row],[Tonnage]],NA())</f>
        <v>4743.0600000000004</v>
      </c>
      <c r="J800">
        <f t="shared" si="38"/>
        <v>2</v>
      </c>
    </row>
    <row r="801" spans="1:10">
      <c r="A801" t="s">
        <v>185</v>
      </c>
      <c r="B801" t="s">
        <v>123</v>
      </c>
      <c r="C801" s="60">
        <v>40210</v>
      </c>
      <c r="D801" s="3">
        <f>Table1[[#This Row],[End Year]]-1</f>
        <v>2009</v>
      </c>
      <c r="E801" s="3">
        <f t="shared" si="36"/>
        <v>2010</v>
      </c>
      <c r="F801" s="1" t="str">
        <f t="shared" si="37"/>
        <v>2009/2010</v>
      </c>
      <c r="G801">
        <v>11574</v>
      </c>
      <c r="H801" t="s">
        <v>116</v>
      </c>
      <c r="I801">
        <f>IFERROR(INDEX(Lookup_Misc!$A$1:$C$7,MATCH(Table1[[#This Row],[Product]],Lookup_Misc!$B$1:$B$7,0),3)*Table1[[#This Row],[Tonnage]],NA())</f>
        <v>5324.04</v>
      </c>
      <c r="J801">
        <f t="shared" si="38"/>
        <v>2</v>
      </c>
    </row>
    <row r="802" spans="1:10">
      <c r="A802" t="s">
        <v>185</v>
      </c>
      <c r="B802" t="s">
        <v>123</v>
      </c>
      <c r="C802" s="60">
        <v>40210</v>
      </c>
      <c r="D802" s="3">
        <f>Table1[[#This Row],[End Year]]-1</f>
        <v>2009</v>
      </c>
      <c r="E802" s="3">
        <f t="shared" si="36"/>
        <v>2010</v>
      </c>
      <c r="F802" s="1" t="str">
        <f t="shared" si="37"/>
        <v>2009/2010</v>
      </c>
      <c r="G802">
        <v>3300</v>
      </c>
      <c r="H802" t="s">
        <v>137</v>
      </c>
      <c r="I802">
        <f>IFERROR(INDEX(Lookup_Misc!$A$1:$C$7,MATCH(Table1[[#This Row],[Product]],Lookup_Misc!$B$1:$B$7,0),3)*Table1[[#This Row],[Tonnage]],NA())</f>
        <v>1518</v>
      </c>
      <c r="J802">
        <f t="shared" si="38"/>
        <v>2</v>
      </c>
    </row>
    <row r="803" spans="1:10">
      <c r="A803" t="s">
        <v>185</v>
      </c>
      <c r="B803" t="s">
        <v>123</v>
      </c>
      <c r="C803" s="60">
        <v>40210</v>
      </c>
      <c r="D803" s="3">
        <f>Table1[[#This Row],[End Year]]-1</f>
        <v>2009</v>
      </c>
      <c r="E803" s="3">
        <f t="shared" si="36"/>
        <v>2010</v>
      </c>
      <c r="F803" s="1" t="str">
        <f t="shared" si="37"/>
        <v>2009/2010</v>
      </c>
      <c r="G803">
        <v>9775</v>
      </c>
      <c r="H803" t="s">
        <v>128</v>
      </c>
      <c r="I803">
        <f>IFERROR(INDEX(Lookup_Misc!$A$1:$C$7,MATCH(Table1[[#This Row],[Product]],Lookup_Misc!$B$1:$B$7,0),3)*Table1[[#This Row],[Tonnage]],NA())</f>
        <v>4496.5</v>
      </c>
      <c r="J803">
        <f t="shared" si="38"/>
        <v>2</v>
      </c>
    </row>
    <row r="804" spans="1:10">
      <c r="A804" t="s">
        <v>185</v>
      </c>
      <c r="B804" t="s">
        <v>123</v>
      </c>
      <c r="C804" s="60">
        <v>40210</v>
      </c>
      <c r="D804" s="3">
        <f>Table1[[#This Row],[End Year]]-1</f>
        <v>2009</v>
      </c>
      <c r="E804" s="3">
        <f t="shared" si="36"/>
        <v>2010</v>
      </c>
      <c r="F804" s="1" t="str">
        <f t="shared" si="37"/>
        <v>2009/2010</v>
      </c>
      <c r="G804">
        <v>43800</v>
      </c>
      <c r="H804" t="s">
        <v>113</v>
      </c>
      <c r="I804">
        <f>IFERROR(INDEX(Lookup_Misc!$A$1:$C$7,MATCH(Table1[[#This Row],[Product]],Lookup_Misc!$B$1:$B$7,0),3)*Table1[[#This Row],[Tonnage]],NA())</f>
        <v>20148</v>
      </c>
      <c r="J804">
        <f t="shared" si="38"/>
        <v>2</v>
      </c>
    </row>
    <row r="805" spans="1:10">
      <c r="A805" t="s">
        <v>185</v>
      </c>
      <c r="B805" t="s">
        <v>123</v>
      </c>
      <c r="C805" s="60">
        <v>40210</v>
      </c>
      <c r="D805" s="3">
        <f>Table1[[#This Row],[End Year]]-1</f>
        <v>2009</v>
      </c>
      <c r="E805" s="3">
        <f t="shared" si="36"/>
        <v>2010</v>
      </c>
      <c r="F805" s="1" t="str">
        <f t="shared" si="37"/>
        <v>2009/2010</v>
      </c>
      <c r="G805">
        <v>7021</v>
      </c>
      <c r="H805" t="s">
        <v>92</v>
      </c>
      <c r="I805">
        <f>IFERROR(INDEX(Lookup_Misc!$A$1:$C$7,MATCH(Table1[[#This Row],[Product]],Lookup_Misc!$B$1:$B$7,0),3)*Table1[[#This Row],[Tonnage]],NA())</f>
        <v>3229.6600000000003</v>
      </c>
      <c r="J805">
        <f t="shared" si="38"/>
        <v>2</v>
      </c>
    </row>
    <row r="806" spans="1:10">
      <c r="A806" t="s">
        <v>185</v>
      </c>
      <c r="B806" t="s">
        <v>123</v>
      </c>
      <c r="C806" s="60">
        <v>40210</v>
      </c>
      <c r="D806" s="3">
        <f>Table1[[#This Row],[End Year]]-1</f>
        <v>2009</v>
      </c>
      <c r="E806" s="3">
        <f t="shared" si="36"/>
        <v>2010</v>
      </c>
      <c r="F806" s="1" t="str">
        <f t="shared" si="37"/>
        <v>2009/2010</v>
      </c>
      <c r="G806">
        <v>18601</v>
      </c>
      <c r="H806" t="s">
        <v>118</v>
      </c>
      <c r="I806">
        <f>IFERROR(INDEX(Lookup_Misc!$A$1:$C$7,MATCH(Table1[[#This Row],[Product]],Lookup_Misc!$B$1:$B$7,0),3)*Table1[[#This Row],[Tonnage]],NA())</f>
        <v>8556.4600000000009</v>
      </c>
      <c r="J806">
        <f t="shared" si="38"/>
        <v>2</v>
      </c>
    </row>
    <row r="807" spans="1:10">
      <c r="A807" t="s">
        <v>185</v>
      </c>
      <c r="B807" t="s">
        <v>123</v>
      </c>
      <c r="C807" s="60">
        <v>40210</v>
      </c>
      <c r="D807" s="3">
        <f>Table1[[#This Row],[End Year]]-1</f>
        <v>2009</v>
      </c>
      <c r="E807" s="3">
        <f t="shared" si="36"/>
        <v>2010</v>
      </c>
      <c r="F807" s="1" t="str">
        <f t="shared" si="37"/>
        <v>2009/2010</v>
      </c>
      <c r="G807">
        <v>102768</v>
      </c>
      <c r="H807" t="s">
        <v>90</v>
      </c>
      <c r="I807">
        <f>IFERROR(INDEX(Lookup_Misc!$A$1:$C$7,MATCH(Table1[[#This Row],[Product]],Lookup_Misc!$B$1:$B$7,0),3)*Table1[[#This Row],[Tonnage]],NA())</f>
        <v>47273.279999999999</v>
      </c>
      <c r="J807">
        <f t="shared" si="38"/>
        <v>2</v>
      </c>
    </row>
    <row r="808" spans="1:10">
      <c r="A808" t="s">
        <v>185</v>
      </c>
      <c r="B808" t="s">
        <v>123</v>
      </c>
      <c r="C808" s="60">
        <v>40210</v>
      </c>
      <c r="D808" s="3">
        <f>Table1[[#This Row],[End Year]]-1</f>
        <v>2009</v>
      </c>
      <c r="E808" s="3">
        <f t="shared" si="36"/>
        <v>2010</v>
      </c>
      <c r="F808" s="1" t="str">
        <f t="shared" si="37"/>
        <v>2009/2010</v>
      </c>
      <c r="G808">
        <v>5890</v>
      </c>
      <c r="H808" t="s">
        <v>140</v>
      </c>
      <c r="I808">
        <f>IFERROR(INDEX(Lookup_Misc!$A$1:$C$7,MATCH(Table1[[#This Row],[Product]],Lookup_Misc!$B$1:$B$7,0),3)*Table1[[#This Row],[Tonnage]],NA())</f>
        <v>2709.4</v>
      </c>
      <c r="J808">
        <f t="shared" si="38"/>
        <v>2</v>
      </c>
    </row>
    <row r="809" spans="1:10">
      <c r="A809" t="s">
        <v>185</v>
      </c>
      <c r="B809" t="s">
        <v>123</v>
      </c>
      <c r="C809" s="60">
        <v>40238</v>
      </c>
      <c r="D809" s="3">
        <f>Table1[[#This Row],[End Year]]-1</f>
        <v>2009</v>
      </c>
      <c r="E809" s="3">
        <f t="shared" si="36"/>
        <v>2010</v>
      </c>
      <c r="F809" s="1" t="str">
        <f t="shared" si="37"/>
        <v>2009/2010</v>
      </c>
      <c r="G809">
        <v>3710</v>
      </c>
      <c r="H809" t="s">
        <v>73</v>
      </c>
      <c r="I809">
        <f>IFERROR(INDEX(Lookup_Misc!$A$1:$C$7,MATCH(Table1[[#This Row],[Product]],Lookup_Misc!$B$1:$B$7,0),3)*Table1[[#This Row],[Tonnage]],NA())</f>
        <v>1706.6000000000001</v>
      </c>
      <c r="J809">
        <f t="shared" si="38"/>
        <v>3</v>
      </c>
    </row>
    <row r="810" spans="1:10">
      <c r="A810" t="s">
        <v>185</v>
      </c>
      <c r="B810" t="s">
        <v>123</v>
      </c>
      <c r="C810" s="60">
        <v>40238</v>
      </c>
      <c r="D810" s="3">
        <f>Table1[[#This Row],[End Year]]-1</f>
        <v>2009</v>
      </c>
      <c r="E810" s="3">
        <f t="shared" si="36"/>
        <v>2010</v>
      </c>
      <c r="F810" s="1" t="str">
        <f t="shared" si="37"/>
        <v>2009/2010</v>
      </c>
      <c r="G810">
        <v>18870</v>
      </c>
      <c r="H810" t="s">
        <v>175</v>
      </c>
      <c r="I810">
        <f>IFERROR(INDEX(Lookup_Misc!$A$1:$C$7,MATCH(Table1[[#This Row],[Product]],Lookup_Misc!$B$1:$B$7,0),3)*Table1[[#This Row],[Tonnage]],NA())</f>
        <v>8680.2000000000007</v>
      </c>
      <c r="J810">
        <f t="shared" si="38"/>
        <v>3</v>
      </c>
    </row>
    <row r="811" spans="1:10">
      <c r="A811" t="s">
        <v>185</v>
      </c>
      <c r="B811" t="s">
        <v>123</v>
      </c>
      <c r="C811" s="60">
        <v>40238</v>
      </c>
      <c r="D811" s="3">
        <f>Table1[[#This Row],[End Year]]-1</f>
        <v>2009</v>
      </c>
      <c r="E811" s="3">
        <f t="shared" si="36"/>
        <v>2010</v>
      </c>
      <c r="F811" s="1" t="str">
        <f t="shared" si="37"/>
        <v>2009/2010</v>
      </c>
      <c r="G811">
        <v>3105</v>
      </c>
      <c r="H811" t="s">
        <v>60</v>
      </c>
      <c r="I811">
        <f>IFERROR(INDEX(Lookup_Misc!$A$1:$C$7,MATCH(Table1[[#This Row],[Product]],Lookup_Misc!$B$1:$B$7,0),3)*Table1[[#This Row],[Tonnage]],NA())</f>
        <v>1428.3</v>
      </c>
      <c r="J811">
        <f t="shared" si="38"/>
        <v>3</v>
      </c>
    </row>
    <row r="812" spans="1:10">
      <c r="A812" t="s">
        <v>185</v>
      </c>
      <c r="B812" t="s">
        <v>123</v>
      </c>
      <c r="C812" s="60">
        <v>40238</v>
      </c>
      <c r="D812" s="3">
        <f>Table1[[#This Row],[End Year]]-1</f>
        <v>2009</v>
      </c>
      <c r="E812" s="3">
        <f t="shared" si="36"/>
        <v>2010</v>
      </c>
      <c r="F812" s="1" t="str">
        <f t="shared" si="37"/>
        <v>2009/2010</v>
      </c>
      <c r="G812">
        <v>49907</v>
      </c>
      <c r="H812" t="s">
        <v>79</v>
      </c>
      <c r="I812">
        <f>IFERROR(INDEX(Lookup_Misc!$A$1:$C$7,MATCH(Table1[[#This Row],[Product]],Lookup_Misc!$B$1:$B$7,0),3)*Table1[[#This Row],[Tonnage]],NA())</f>
        <v>22957.22</v>
      </c>
      <c r="J812">
        <f t="shared" si="38"/>
        <v>3</v>
      </c>
    </row>
    <row r="813" spans="1:10">
      <c r="A813" t="s">
        <v>185</v>
      </c>
      <c r="B813" t="s">
        <v>123</v>
      </c>
      <c r="C813" s="60">
        <v>40238</v>
      </c>
      <c r="D813" s="3">
        <f>Table1[[#This Row],[End Year]]-1</f>
        <v>2009</v>
      </c>
      <c r="E813" s="3">
        <f t="shared" si="36"/>
        <v>2010</v>
      </c>
      <c r="F813" s="1" t="str">
        <f t="shared" si="37"/>
        <v>2009/2010</v>
      </c>
      <c r="G813">
        <v>4673</v>
      </c>
      <c r="H813" t="s">
        <v>130</v>
      </c>
      <c r="I813">
        <f>IFERROR(INDEX(Lookup_Misc!$A$1:$C$7,MATCH(Table1[[#This Row],[Product]],Lookup_Misc!$B$1:$B$7,0),3)*Table1[[#This Row],[Tonnage]],NA())</f>
        <v>2149.58</v>
      </c>
      <c r="J813">
        <f t="shared" si="38"/>
        <v>3</v>
      </c>
    </row>
    <row r="814" spans="1:10">
      <c r="A814" t="s">
        <v>185</v>
      </c>
      <c r="B814" t="s">
        <v>123</v>
      </c>
      <c r="C814" s="60">
        <v>40238</v>
      </c>
      <c r="D814" s="3">
        <f>Table1[[#This Row],[End Year]]-1</f>
        <v>2009</v>
      </c>
      <c r="E814" s="3">
        <f t="shared" si="36"/>
        <v>2010</v>
      </c>
      <c r="F814" s="1" t="str">
        <f t="shared" si="37"/>
        <v>2009/2010</v>
      </c>
      <c r="G814">
        <v>2699</v>
      </c>
      <c r="H814" t="s">
        <v>88</v>
      </c>
      <c r="I814">
        <f>IFERROR(INDEX(Lookup_Misc!$A$1:$C$7,MATCH(Table1[[#This Row],[Product]],Lookup_Misc!$B$1:$B$7,0),3)*Table1[[#This Row],[Tonnage]],NA())</f>
        <v>1241.54</v>
      </c>
      <c r="J814">
        <f t="shared" si="38"/>
        <v>3</v>
      </c>
    </row>
    <row r="815" spans="1:10">
      <c r="A815" t="s">
        <v>185</v>
      </c>
      <c r="B815" t="s">
        <v>123</v>
      </c>
      <c r="C815" s="60">
        <v>40238</v>
      </c>
      <c r="D815" s="3">
        <f>Table1[[#This Row],[End Year]]-1</f>
        <v>2009</v>
      </c>
      <c r="E815" s="3">
        <f t="shared" si="36"/>
        <v>2010</v>
      </c>
      <c r="F815" s="1" t="str">
        <f t="shared" si="37"/>
        <v>2009/2010</v>
      </c>
      <c r="G815">
        <v>11477</v>
      </c>
      <c r="H815" t="s">
        <v>116</v>
      </c>
      <c r="I815">
        <f>IFERROR(INDEX(Lookup_Misc!$A$1:$C$7,MATCH(Table1[[#This Row],[Product]],Lookup_Misc!$B$1:$B$7,0),3)*Table1[[#This Row],[Tonnage]],NA())</f>
        <v>5279.42</v>
      </c>
      <c r="J815">
        <f t="shared" si="38"/>
        <v>3</v>
      </c>
    </row>
    <row r="816" spans="1:10">
      <c r="A816" t="s">
        <v>185</v>
      </c>
      <c r="B816" t="s">
        <v>123</v>
      </c>
      <c r="C816" s="60">
        <v>40238</v>
      </c>
      <c r="D816" s="3">
        <f>Table1[[#This Row],[End Year]]-1</f>
        <v>2009</v>
      </c>
      <c r="E816" s="3">
        <f t="shared" si="36"/>
        <v>2010</v>
      </c>
      <c r="F816" s="1" t="str">
        <f t="shared" si="37"/>
        <v>2009/2010</v>
      </c>
      <c r="G816">
        <v>17623</v>
      </c>
      <c r="H816" t="s">
        <v>81</v>
      </c>
      <c r="I816">
        <f>IFERROR(INDEX(Lookup_Misc!$A$1:$C$7,MATCH(Table1[[#This Row],[Product]],Lookup_Misc!$B$1:$B$7,0),3)*Table1[[#This Row],[Tonnage]],NA())</f>
        <v>8106.58</v>
      </c>
      <c r="J816">
        <f t="shared" si="38"/>
        <v>3</v>
      </c>
    </row>
    <row r="817" spans="1:10">
      <c r="A817" t="s">
        <v>185</v>
      </c>
      <c r="B817" t="s">
        <v>123</v>
      </c>
      <c r="C817" s="60">
        <v>40238</v>
      </c>
      <c r="D817" s="3">
        <f>Table1[[#This Row],[End Year]]-1</f>
        <v>2009</v>
      </c>
      <c r="E817" s="3">
        <f t="shared" si="36"/>
        <v>2010</v>
      </c>
      <c r="F817" s="1" t="str">
        <f t="shared" si="37"/>
        <v>2009/2010</v>
      </c>
      <c r="G817">
        <v>10001</v>
      </c>
      <c r="H817" t="s">
        <v>137</v>
      </c>
      <c r="I817">
        <f>IFERROR(INDEX(Lookup_Misc!$A$1:$C$7,MATCH(Table1[[#This Row],[Product]],Lookup_Misc!$B$1:$B$7,0),3)*Table1[[#This Row],[Tonnage]],NA())</f>
        <v>4600.46</v>
      </c>
      <c r="J817">
        <f t="shared" si="38"/>
        <v>3</v>
      </c>
    </row>
    <row r="818" spans="1:10">
      <c r="A818" t="s">
        <v>185</v>
      </c>
      <c r="B818" t="s">
        <v>123</v>
      </c>
      <c r="C818" s="60">
        <v>40238</v>
      </c>
      <c r="D818" s="3">
        <f>Table1[[#This Row],[End Year]]-1</f>
        <v>2009</v>
      </c>
      <c r="E818" s="3">
        <f t="shared" si="36"/>
        <v>2010</v>
      </c>
      <c r="F818" s="1" t="str">
        <f t="shared" si="37"/>
        <v>2009/2010</v>
      </c>
      <c r="G818">
        <v>4253</v>
      </c>
      <c r="H818" t="s">
        <v>113</v>
      </c>
      <c r="I818">
        <f>IFERROR(INDEX(Lookup_Misc!$A$1:$C$7,MATCH(Table1[[#This Row],[Product]],Lookup_Misc!$B$1:$B$7,0),3)*Table1[[#This Row],[Tonnage]],NA())</f>
        <v>1956.38</v>
      </c>
      <c r="J818">
        <f t="shared" si="38"/>
        <v>3</v>
      </c>
    </row>
    <row r="819" spans="1:10">
      <c r="A819" t="s">
        <v>185</v>
      </c>
      <c r="B819" t="s">
        <v>123</v>
      </c>
      <c r="C819" s="60">
        <v>40238</v>
      </c>
      <c r="D819" s="3">
        <f>Table1[[#This Row],[End Year]]-1</f>
        <v>2009</v>
      </c>
      <c r="E819" s="3">
        <f t="shared" si="36"/>
        <v>2010</v>
      </c>
      <c r="F819" s="1" t="str">
        <f t="shared" si="37"/>
        <v>2009/2010</v>
      </c>
      <c r="G819">
        <v>74720</v>
      </c>
      <c r="H819" t="s">
        <v>170</v>
      </c>
      <c r="I819">
        <f>IFERROR(INDEX(Lookup_Misc!$A$1:$C$7,MATCH(Table1[[#This Row],[Product]],Lookup_Misc!$B$1:$B$7,0),3)*Table1[[#This Row],[Tonnage]],NA())</f>
        <v>34371.200000000004</v>
      </c>
      <c r="J819">
        <f t="shared" si="38"/>
        <v>3</v>
      </c>
    </row>
    <row r="820" spans="1:10">
      <c r="A820" t="s">
        <v>185</v>
      </c>
      <c r="B820" t="s">
        <v>123</v>
      </c>
      <c r="C820" s="60">
        <v>40238</v>
      </c>
      <c r="D820" s="3">
        <f>Table1[[#This Row],[End Year]]-1</f>
        <v>2009</v>
      </c>
      <c r="E820" s="3">
        <f t="shared" si="36"/>
        <v>2010</v>
      </c>
      <c r="F820" s="1" t="str">
        <f t="shared" si="37"/>
        <v>2009/2010</v>
      </c>
      <c r="G820">
        <v>43016</v>
      </c>
      <c r="H820" t="s">
        <v>118</v>
      </c>
      <c r="I820">
        <f>IFERROR(INDEX(Lookup_Misc!$A$1:$C$7,MATCH(Table1[[#This Row],[Product]],Lookup_Misc!$B$1:$B$7,0),3)*Table1[[#This Row],[Tonnage]],NA())</f>
        <v>19787.36</v>
      </c>
      <c r="J820">
        <f t="shared" si="38"/>
        <v>3</v>
      </c>
    </row>
    <row r="821" spans="1:10">
      <c r="A821" t="s">
        <v>185</v>
      </c>
      <c r="B821" t="s">
        <v>123</v>
      </c>
      <c r="C821" s="60">
        <v>40238</v>
      </c>
      <c r="D821" s="3">
        <f>Table1[[#This Row],[End Year]]-1</f>
        <v>2009</v>
      </c>
      <c r="E821" s="3">
        <f t="shared" si="36"/>
        <v>2010</v>
      </c>
      <c r="F821" s="1" t="str">
        <f t="shared" si="37"/>
        <v>2009/2010</v>
      </c>
      <c r="G821">
        <v>34297</v>
      </c>
      <c r="H821" t="s">
        <v>90</v>
      </c>
      <c r="I821">
        <f>IFERROR(INDEX(Lookup_Misc!$A$1:$C$7,MATCH(Table1[[#This Row],[Product]],Lookup_Misc!$B$1:$B$7,0),3)*Table1[[#This Row],[Tonnage]],NA())</f>
        <v>15776.62</v>
      </c>
      <c r="J821">
        <f t="shared" si="38"/>
        <v>3</v>
      </c>
    </row>
    <row r="822" spans="1:10">
      <c r="A822" t="s">
        <v>185</v>
      </c>
      <c r="B822" t="s">
        <v>123</v>
      </c>
      <c r="C822" s="60">
        <v>40269</v>
      </c>
      <c r="D822" s="3">
        <f>Table1[[#This Row],[End Year]]-1</f>
        <v>2009</v>
      </c>
      <c r="E822" s="3">
        <f t="shared" si="36"/>
        <v>2010</v>
      </c>
      <c r="F822" s="1" t="str">
        <f t="shared" si="37"/>
        <v>2009/2010</v>
      </c>
      <c r="G822">
        <v>14363</v>
      </c>
      <c r="H822" t="s">
        <v>60</v>
      </c>
      <c r="I822">
        <f>IFERROR(INDEX(Lookup_Misc!$A$1:$C$7,MATCH(Table1[[#This Row],[Product]],Lookup_Misc!$B$1:$B$7,0),3)*Table1[[#This Row],[Tonnage]],NA())</f>
        <v>6606.9800000000005</v>
      </c>
      <c r="J822">
        <f t="shared" si="38"/>
        <v>4</v>
      </c>
    </row>
    <row r="823" spans="1:10">
      <c r="A823" t="s">
        <v>185</v>
      </c>
      <c r="B823" t="s">
        <v>123</v>
      </c>
      <c r="C823" s="60">
        <v>40269</v>
      </c>
      <c r="D823" s="3">
        <f>Table1[[#This Row],[End Year]]-1</f>
        <v>2009</v>
      </c>
      <c r="E823" s="3">
        <f t="shared" si="36"/>
        <v>2010</v>
      </c>
      <c r="F823" s="1" t="str">
        <f t="shared" si="37"/>
        <v>2009/2010</v>
      </c>
      <c r="G823">
        <v>28497</v>
      </c>
      <c r="H823" t="s">
        <v>79</v>
      </c>
      <c r="I823">
        <f>IFERROR(INDEX(Lookup_Misc!$A$1:$C$7,MATCH(Table1[[#This Row],[Product]],Lookup_Misc!$B$1:$B$7,0),3)*Table1[[#This Row],[Tonnage]],NA())</f>
        <v>13108.62</v>
      </c>
      <c r="J823">
        <f t="shared" si="38"/>
        <v>4</v>
      </c>
    </row>
    <row r="824" spans="1:10">
      <c r="A824" t="s">
        <v>185</v>
      </c>
      <c r="B824" t="s">
        <v>123</v>
      </c>
      <c r="C824" s="60">
        <v>40269</v>
      </c>
      <c r="D824" s="3">
        <f>Table1[[#This Row],[End Year]]-1</f>
        <v>2009</v>
      </c>
      <c r="E824" s="3">
        <f t="shared" si="36"/>
        <v>2010</v>
      </c>
      <c r="F824" s="1" t="str">
        <f t="shared" si="37"/>
        <v>2009/2010</v>
      </c>
      <c r="G824">
        <v>2000</v>
      </c>
      <c r="H824" t="s">
        <v>125</v>
      </c>
      <c r="I824">
        <f>IFERROR(INDEX(Lookup_Misc!$A$1:$C$7,MATCH(Table1[[#This Row],[Product]],Lookup_Misc!$B$1:$B$7,0),3)*Table1[[#This Row],[Tonnage]],NA())</f>
        <v>920</v>
      </c>
      <c r="J824">
        <f t="shared" si="38"/>
        <v>4</v>
      </c>
    </row>
    <row r="825" spans="1:10">
      <c r="A825" t="s">
        <v>185</v>
      </c>
      <c r="B825" t="s">
        <v>123</v>
      </c>
      <c r="C825" s="60">
        <v>40269</v>
      </c>
      <c r="D825" s="3">
        <f>Table1[[#This Row],[End Year]]-1</f>
        <v>2009</v>
      </c>
      <c r="E825" s="3">
        <f t="shared" si="36"/>
        <v>2010</v>
      </c>
      <c r="F825" s="1" t="str">
        <f t="shared" si="37"/>
        <v>2009/2010</v>
      </c>
      <c r="G825">
        <v>11182</v>
      </c>
      <c r="H825" t="s">
        <v>133</v>
      </c>
      <c r="I825">
        <f>IFERROR(INDEX(Lookup_Misc!$A$1:$C$7,MATCH(Table1[[#This Row],[Product]],Lookup_Misc!$B$1:$B$7,0),3)*Table1[[#This Row],[Tonnage]],NA())</f>
        <v>5143.72</v>
      </c>
      <c r="J825">
        <f t="shared" si="38"/>
        <v>4</v>
      </c>
    </row>
    <row r="826" spans="1:10">
      <c r="A826" t="s">
        <v>185</v>
      </c>
      <c r="B826" t="s">
        <v>123</v>
      </c>
      <c r="C826" s="60">
        <v>40269</v>
      </c>
      <c r="D826" s="3">
        <f>Table1[[#This Row],[End Year]]-1</f>
        <v>2009</v>
      </c>
      <c r="E826" s="3">
        <f t="shared" si="36"/>
        <v>2010</v>
      </c>
      <c r="F826" s="1" t="str">
        <f t="shared" si="37"/>
        <v>2009/2010</v>
      </c>
      <c r="G826">
        <v>7625</v>
      </c>
      <c r="H826" t="s">
        <v>142</v>
      </c>
      <c r="I826">
        <f>IFERROR(INDEX(Lookup_Misc!$A$1:$C$7,MATCH(Table1[[#This Row],[Product]],Lookup_Misc!$B$1:$B$7,0),3)*Table1[[#This Row],[Tonnage]],NA())</f>
        <v>3507.5</v>
      </c>
      <c r="J826">
        <f t="shared" si="38"/>
        <v>4</v>
      </c>
    </row>
    <row r="827" spans="1:10">
      <c r="A827" t="s">
        <v>185</v>
      </c>
      <c r="B827" t="s">
        <v>123</v>
      </c>
      <c r="C827" s="60">
        <v>40269</v>
      </c>
      <c r="D827" s="3">
        <f>Table1[[#This Row],[End Year]]-1</f>
        <v>2009</v>
      </c>
      <c r="E827" s="3">
        <f t="shared" si="36"/>
        <v>2010</v>
      </c>
      <c r="F827" s="1" t="str">
        <f t="shared" si="37"/>
        <v>2009/2010</v>
      </c>
      <c r="G827">
        <v>3399</v>
      </c>
      <c r="H827" t="s">
        <v>130</v>
      </c>
      <c r="I827">
        <f>IFERROR(INDEX(Lookup_Misc!$A$1:$C$7,MATCH(Table1[[#This Row],[Product]],Lookup_Misc!$B$1:$B$7,0),3)*Table1[[#This Row],[Tonnage]],NA())</f>
        <v>1563.54</v>
      </c>
      <c r="J827">
        <f t="shared" si="38"/>
        <v>4</v>
      </c>
    </row>
    <row r="828" spans="1:10">
      <c r="A828" t="s">
        <v>185</v>
      </c>
      <c r="B828" t="s">
        <v>123</v>
      </c>
      <c r="C828" s="60">
        <v>40269</v>
      </c>
      <c r="D828" s="3">
        <f>Table1[[#This Row],[End Year]]-1</f>
        <v>2009</v>
      </c>
      <c r="E828" s="3">
        <f t="shared" si="36"/>
        <v>2010</v>
      </c>
      <c r="F828" s="1" t="str">
        <f t="shared" si="37"/>
        <v>2009/2010</v>
      </c>
      <c r="G828">
        <v>5805</v>
      </c>
      <c r="H828" t="s">
        <v>88</v>
      </c>
      <c r="I828">
        <f>IFERROR(INDEX(Lookup_Misc!$A$1:$C$7,MATCH(Table1[[#This Row],[Product]],Lookup_Misc!$B$1:$B$7,0),3)*Table1[[#This Row],[Tonnage]],NA())</f>
        <v>2670.3</v>
      </c>
      <c r="J828">
        <f t="shared" si="38"/>
        <v>4</v>
      </c>
    </row>
    <row r="829" spans="1:10">
      <c r="A829" t="s">
        <v>185</v>
      </c>
      <c r="B829" t="s">
        <v>123</v>
      </c>
      <c r="C829" s="60">
        <v>40269</v>
      </c>
      <c r="D829" s="3">
        <f>Table1[[#This Row],[End Year]]-1</f>
        <v>2009</v>
      </c>
      <c r="E829" s="3">
        <f t="shared" si="36"/>
        <v>2010</v>
      </c>
      <c r="F829" s="1" t="str">
        <f t="shared" si="37"/>
        <v>2009/2010</v>
      </c>
      <c r="G829">
        <v>9786</v>
      </c>
      <c r="H829" t="s">
        <v>116</v>
      </c>
      <c r="I829">
        <f>IFERROR(INDEX(Lookup_Misc!$A$1:$C$7,MATCH(Table1[[#This Row],[Product]],Lookup_Misc!$B$1:$B$7,0),3)*Table1[[#This Row],[Tonnage]],NA())</f>
        <v>4501.5600000000004</v>
      </c>
      <c r="J829">
        <f t="shared" si="38"/>
        <v>4</v>
      </c>
    </row>
    <row r="830" spans="1:10">
      <c r="A830" t="s">
        <v>185</v>
      </c>
      <c r="B830" t="s">
        <v>123</v>
      </c>
      <c r="C830" s="60">
        <v>40269</v>
      </c>
      <c r="D830" s="3">
        <f>Table1[[#This Row],[End Year]]-1</f>
        <v>2009</v>
      </c>
      <c r="E830" s="3">
        <f t="shared" si="36"/>
        <v>2010</v>
      </c>
      <c r="F830" s="1" t="str">
        <f t="shared" si="37"/>
        <v>2009/2010</v>
      </c>
      <c r="G830">
        <v>7349</v>
      </c>
      <c r="H830" t="s">
        <v>113</v>
      </c>
      <c r="I830">
        <f>IFERROR(INDEX(Lookup_Misc!$A$1:$C$7,MATCH(Table1[[#This Row],[Product]],Lookup_Misc!$B$1:$B$7,0),3)*Table1[[#This Row],[Tonnage]],NA())</f>
        <v>3380.54</v>
      </c>
      <c r="J830">
        <f t="shared" si="38"/>
        <v>4</v>
      </c>
    </row>
    <row r="831" spans="1:10">
      <c r="A831" t="s">
        <v>185</v>
      </c>
      <c r="B831" t="s">
        <v>123</v>
      </c>
      <c r="C831" s="60">
        <v>40269</v>
      </c>
      <c r="D831" s="3">
        <f>Table1[[#This Row],[End Year]]-1</f>
        <v>2009</v>
      </c>
      <c r="E831" s="3">
        <f t="shared" si="36"/>
        <v>2010</v>
      </c>
      <c r="F831" s="1" t="str">
        <f t="shared" si="37"/>
        <v>2009/2010</v>
      </c>
      <c r="G831">
        <v>5494</v>
      </c>
      <c r="H831" t="s">
        <v>92</v>
      </c>
      <c r="I831">
        <f>IFERROR(INDEX(Lookup_Misc!$A$1:$C$7,MATCH(Table1[[#This Row],[Product]],Lookup_Misc!$B$1:$B$7,0),3)*Table1[[#This Row],[Tonnage]],NA())</f>
        <v>2527.2400000000002</v>
      </c>
      <c r="J831">
        <f t="shared" si="38"/>
        <v>4</v>
      </c>
    </row>
    <row r="832" spans="1:10">
      <c r="A832" t="s">
        <v>185</v>
      </c>
      <c r="B832" t="s">
        <v>123</v>
      </c>
      <c r="C832" s="60">
        <v>40269</v>
      </c>
      <c r="D832" s="3">
        <f>Table1[[#This Row],[End Year]]-1</f>
        <v>2009</v>
      </c>
      <c r="E832" s="3">
        <f t="shared" si="36"/>
        <v>2010</v>
      </c>
      <c r="F832" s="1" t="str">
        <f t="shared" si="37"/>
        <v>2009/2010</v>
      </c>
      <c r="G832">
        <v>98275</v>
      </c>
      <c r="H832" t="s">
        <v>93</v>
      </c>
      <c r="I832">
        <f>IFERROR(INDEX(Lookup_Misc!$A$1:$C$7,MATCH(Table1[[#This Row],[Product]],Lookup_Misc!$B$1:$B$7,0),3)*Table1[[#This Row],[Tonnage]],NA())</f>
        <v>45206.5</v>
      </c>
      <c r="J832">
        <f t="shared" si="38"/>
        <v>4</v>
      </c>
    </row>
    <row r="833" spans="1:10">
      <c r="A833" t="s">
        <v>185</v>
      </c>
      <c r="B833" t="s">
        <v>123</v>
      </c>
      <c r="C833" s="60">
        <v>40269</v>
      </c>
      <c r="D833" s="3">
        <f>Table1[[#This Row],[End Year]]-1</f>
        <v>2009</v>
      </c>
      <c r="E833" s="3">
        <f t="shared" si="36"/>
        <v>2010</v>
      </c>
      <c r="F833" s="1" t="str">
        <f t="shared" si="37"/>
        <v>2009/2010</v>
      </c>
      <c r="G833">
        <v>100</v>
      </c>
      <c r="H833" t="s">
        <v>118</v>
      </c>
      <c r="I833">
        <f>IFERROR(INDEX(Lookup_Misc!$A$1:$C$7,MATCH(Table1[[#This Row],[Product]],Lookup_Misc!$B$1:$B$7,0),3)*Table1[[#This Row],[Tonnage]],NA())</f>
        <v>46</v>
      </c>
      <c r="J833">
        <f t="shared" si="38"/>
        <v>4</v>
      </c>
    </row>
    <row r="834" spans="1:10">
      <c r="A834" t="s">
        <v>185</v>
      </c>
      <c r="B834" t="s">
        <v>123</v>
      </c>
      <c r="C834" s="60">
        <v>40269</v>
      </c>
      <c r="D834" s="3">
        <f>Table1[[#This Row],[End Year]]-1</f>
        <v>2009</v>
      </c>
      <c r="E834" s="3">
        <f t="shared" si="36"/>
        <v>2010</v>
      </c>
      <c r="F834" s="1" t="str">
        <f t="shared" si="37"/>
        <v>2009/2010</v>
      </c>
      <c r="G834">
        <v>15411</v>
      </c>
      <c r="H834" t="s">
        <v>89</v>
      </c>
      <c r="I834">
        <f>IFERROR(INDEX(Lookup_Misc!$A$1:$C$7,MATCH(Table1[[#This Row],[Product]],Lookup_Misc!$B$1:$B$7,0),3)*Table1[[#This Row],[Tonnage]],NA())</f>
        <v>7089.06</v>
      </c>
      <c r="J834">
        <f t="shared" si="38"/>
        <v>4</v>
      </c>
    </row>
    <row r="835" spans="1:10">
      <c r="A835" t="s">
        <v>185</v>
      </c>
      <c r="B835" t="s">
        <v>123</v>
      </c>
      <c r="C835" s="60">
        <v>40269</v>
      </c>
      <c r="D835" s="3">
        <f>Table1[[#This Row],[End Year]]-1</f>
        <v>2009</v>
      </c>
      <c r="E835" s="3">
        <f t="shared" si="36"/>
        <v>2010</v>
      </c>
      <c r="F835" s="1" t="str">
        <f t="shared" si="37"/>
        <v>2009/2010</v>
      </c>
      <c r="G835">
        <v>19957</v>
      </c>
      <c r="H835" t="s">
        <v>90</v>
      </c>
      <c r="I835">
        <f>IFERROR(INDEX(Lookup_Misc!$A$1:$C$7,MATCH(Table1[[#This Row],[Product]],Lookup_Misc!$B$1:$B$7,0),3)*Table1[[#This Row],[Tonnage]],NA())</f>
        <v>9180.2200000000012</v>
      </c>
      <c r="J835">
        <f t="shared" si="38"/>
        <v>4</v>
      </c>
    </row>
    <row r="836" spans="1:10">
      <c r="A836" t="s">
        <v>185</v>
      </c>
      <c r="B836" t="s">
        <v>123</v>
      </c>
      <c r="C836" s="60">
        <v>40299</v>
      </c>
      <c r="D836" s="3">
        <f>Table1[[#This Row],[End Year]]-1</f>
        <v>2009</v>
      </c>
      <c r="E836" s="3">
        <f t="shared" si="36"/>
        <v>2010</v>
      </c>
      <c r="F836" s="1" t="str">
        <f t="shared" si="37"/>
        <v>2009/2010</v>
      </c>
      <c r="G836">
        <v>8</v>
      </c>
      <c r="H836" t="s">
        <v>75</v>
      </c>
      <c r="I836">
        <f>IFERROR(INDEX(Lookup_Misc!$A$1:$C$7,MATCH(Table1[[#This Row],[Product]],Lookup_Misc!$B$1:$B$7,0),3)*Table1[[#This Row],[Tonnage]],NA())</f>
        <v>3.68</v>
      </c>
      <c r="J836">
        <f t="shared" si="38"/>
        <v>5</v>
      </c>
    </row>
    <row r="837" spans="1:10">
      <c r="A837" t="s">
        <v>185</v>
      </c>
      <c r="B837" t="s">
        <v>123</v>
      </c>
      <c r="C837" s="60">
        <v>40299</v>
      </c>
      <c r="D837" s="3">
        <f>Table1[[#This Row],[End Year]]-1</f>
        <v>2009</v>
      </c>
      <c r="E837" s="3">
        <f t="shared" si="36"/>
        <v>2010</v>
      </c>
      <c r="F837" s="1" t="str">
        <f t="shared" si="37"/>
        <v>2009/2010</v>
      </c>
      <c r="G837">
        <v>3378</v>
      </c>
      <c r="H837" t="s">
        <v>60</v>
      </c>
      <c r="I837">
        <f>IFERROR(INDEX(Lookup_Misc!$A$1:$C$7,MATCH(Table1[[#This Row],[Product]],Lookup_Misc!$B$1:$B$7,0),3)*Table1[[#This Row],[Tonnage]],NA())</f>
        <v>1553.88</v>
      </c>
      <c r="J837">
        <f t="shared" si="38"/>
        <v>5</v>
      </c>
    </row>
    <row r="838" spans="1:10">
      <c r="A838" t="s">
        <v>185</v>
      </c>
      <c r="B838" t="s">
        <v>123</v>
      </c>
      <c r="C838" s="60">
        <v>40299</v>
      </c>
      <c r="D838" s="3">
        <f>Table1[[#This Row],[End Year]]-1</f>
        <v>2009</v>
      </c>
      <c r="E838" s="3">
        <f t="shared" ref="E838:E901" si="39">IF(AND(MONTH(C838)&gt;=7,MONTH(C838)&lt;=12),YEAR(C838)+1,YEAR(C838))</f>
        <v>2010</v>
      </c>
      <c r="F838" s="1" t="str">
        <f t="shared" ref="F838:F901" si="40">D838&amp;"/"&amp;E838</f>
        <v>2009/2010</v>
      </c>
      <c r="G838">
        <v>4453</v>
      </c>
      <c r="H838" t="s">
        <v>79</v>
      </c>
      <c r="I838">
        <f>IFERROR(INDEX(Lookup_Misc!$A$1:$C$7,MATCH(Table1[[#This Row],[Product]],Lookup_Misc!$B$1:$B$7,0),3)*Table1[[#This Row],[Tonnage]],NA())</f>
        <v>2048.38</v>
      </c>
      <c r="J838">
        <f t="shared" ref="J838:J901" si="41">MONTH(C838)</f>
        <v>5</v>
      </c>
    </row>
    <row r="839" spans="1:10">
      <c r="A839" t="s">
        <v>185</v>
      </c>
      <c r="B839" t="s">
        <v>123</v>
      </c>
      <c r="C839" s="60">
        <v>40299</v>
      </c>
      <c r="D839" s="3">
        <f>Table1[[#This Row],[End Year]]-1</f>
        <v>2009</v>
      </c>
      <c r="E839" s="3">
        <f t="shared" si="39"/>
        <v>2010</v>
      </c>
      <c r="F839" s="1" t="str">
        <f t="shared" si="40"/>
        <v>2009/2010</v>
      </c>
      <c r="G839">
        <v>4398</v>
      </c>
      <c r="H839" t="s">
        <v>133</v>
      </c>
      <c r="I839">
        <f>IFERROR(INDEX(Lookup_Misc!$A$1:$C$7,MATCH(Table1[[#This Row],[Product]],Lookup_Misc!$B$1:$B$7,0),3)*Table1[[#This Row],[Tonnage]],NA())</f>
        <v>2023.0800000000002</v>
      </c>
      <c r="J839">
        <f t="shared" si="41"/>
        <v>5</v>
      </c>
    </row>
    <row r="840" spans="1:10">
      <c r="A840" t="s">
        <v>185</v>
      </c>
      <c r="B840" t="s">
        <v>123</v>
      </c>
      <c r="C840" s="60">
        <v>40299</v>
      </c>
      <c r="D840" s="3">
        <f>Table1[[#This Row],[End Year]]-1</f>
        <v>2009</v>
      </c>
      <c r="E840" s="3">
        <f t="shared" si="39"/>
        <v>2010</v>
      </c>
      <c r="F840" s="1" t="str">
        <f t="shared" si="40"/>
        <v>2009/2010</v>
      </c>
      <c r="G840">
        <v>2500</v>
      </c>
      <c r="H840" t="s">
        <v>145</v>
      </c>
      <c r="I840">
        <f>IFERROR(INDEX(Lookup_Misc!$A$1:$C$7,MATCH(Table1[[#This Row],[Product]],Lookup_Misc!$B$1:$B$7,0),3)*Table1[[#This Row],[Tonnage]],NA())</f>
        <v>1150</v>
      </c>
      <c r="J840">
        <f t="shared" si="41"/>
        <v>5</v>
      </c>
    </row>
    <row r="841" spans="1:10">
      <c r="A841" t="s">
        <v>185</v>
      </c>
      <c r="B841" t="s">
        <v>123</v>
      </c>
      <c r="C841" s="60">
        <v>40299</v>
      </c>
      <c r="D841" s="3">
        <f>Table1[[#This Row],[End Year]]-1</f>
        <v>2009</v>
      </c>
      <c r="E841" s="3">
        <f t="shared" si="39"/>
        <v>2010</v>
      </c>
      <c r="F841" s="1" t="str">
        <f t="shared" si="40"/>
        <v>2009/2010</v>
      </c>
      <c r="G841">
        <v>7420</v>
      </c>
      <c r="H841" t="s">
        <v>116</v>
      </c>
      <c r="I841">
        <f>IFERROR(INDEX(Lookup_Misc!$A$1:$C$7,MATCH(Table1[[#This Row],[Product]],Lookup_Misc!$B$1:$B$7,0),3)*Table1[[#This Row],[Tonnage]],NA())</f>
        <v>3413.2000000000003</v>
      </c>
      <c r="J841">
        <f t="shared" si="41"/>
        <v>5</v>
      </c>
    </row>
    <row r="842" spans="1:10">
      <c r="A842" t="s">
        <v>185</v>
      </c>
      <c r="B842" t="s">
        <v>123</v>
      </c>
      <c r="C842" s="60">
        <v>40299</v>
      </c>
      <c r="D842" s="3">
        <f>Table1[[#This Row],[End Year]]-1</f>
        <v>2009</v>
      </c>
      <c r="E842" s="3">
        <f t="shared" si="39"/>
        <v>2010</v>
      </c>
      <c r="F842" s="1" t="str">
        <f t="shared" si="40"/>
        <v>2009/2010</v>
      </c>
      <c r="G842">
        <v>5689</v>
      </c>
      <c r="H842" t="s">
        <v>137</v>
      </c>
      <c r="I842">
        <f>IFERROR(INDEX(Lookup_Misc!$A$1:$C$7,MATCH(Table1[[#This Row],[Product]],Lookup_Misc!$B$1:$B$7,0),3)*Table1[[#This Row],[Tonnage]],NA())</f>
        <v>2616.94</v>
      </c>
      <c r="J842">
        <f t="shared" si="41"/>
        <v>5</v>
      </c>
    </row>
    <row r="843" spans="1:10">
      <c r="A843" t="s">
        <v>185</v>
      </c>
      <c r="B843" t="s">
        <v>123</v>
      </c>
      <c r="C843" s="60">
        <v>40299</v>
      </c>
      <c r="D843" s="3">
        <f>Table1[[#This Row],[End Year]]-1</f>
        <v>2009</v>
      </c>
      <c r="E843" s="3">
        <f t="shared" si="39"/>
        <v>2010</v>
      </c>
      <c r="F843" s="1" t="str">
        <f t="shared" si="40"/>
        <v>2009/2010</v>
      </c>
      <c r="G843">
        <v>22218</v>
      </c>
      <c r="H843" t="s">
        <v>128</v>
      </c>
      <c r="I843">
        <f>IFERROR(INDEX(Lookup_Misc!$A$1:$C$7,MATCH(Table1[[#This Row],[Product]],Lookup_Misc!$B$1:$B$7,0),3)*Table1[[#This Row],[Tonnage]],NA())</f>
        <v>10220.280000000001</v>
      </c>
      <c r="J843">
        <f t="shared" si="41"/>
        <v>5</v>
      </c>
    </row>
    <row r="844" spans="1:10">
      <c r="A844" t="s">
        <v>185</v>
      </c>
      <c r="B844" t="s">
        <v>123</v>
      </c>
      <c r="C844" s="60">
        <v>40299</v>
      </c>
      <c r="D844" s="3">
        <f>Table1[[#This Row],[End Year]]-1</f>
        <v>2009</v>
      </c>
      <c r="E844" s="3">
        <f t="shared" si="39"/>
        <v>2010</v>
      </c>
      <c r="F844" s="1" t="str">
        <f t="shared" si="40"/>
        <v>2009/2010</v>
      </c>
      <c r="G844">
        <v>10304</v>
      </c>
      <c r="H844" t="s">
        <v>113</v>
      </c>
      <c r="I844">
        <f>IFERROR(INDEX(Lookup_Misc!$A$1:$C$7,MATCH(Table1[[#This Row],[Product]],Lookup_Misc!$B$1:$B$7,0),3)*Table1[[#This Row],[Tonnage]],NA())</f>
        <v>4739.84</v>
      </c>
      <c r="J844">
        <f t="shared" si="41"/>
        <v>5</v>
      </c>
    </row>
    <row r="845" spans="1:10">
      <c r="A845" t="s">
        <v>185</v>
      </c>
      <c r="B845" t="s">
        <v>123</v>
      </c>
      <c r="C845" s="60">
        <v>40299</v>
      </c>
      <c r="D845" s="3">
        <f>Table1[[#This Row],[End Year]]-1</f>
        <v>2009</v>
      </c>
      <c r="E845" s="3">
        <f t="shared" si="39"/>
        <v>2010</v>
      </c>
      <c r="F845" s="1" t="str">
        <f t="shared" si="40"/>
        <v>2009/2010</v>
      </c>
      <c r="G845">
        <v>6592</v>
      </c>
      <c r="H845" t="s">
        <v>92</v>
      </c>
      <c r="I845">
        <f>IFERROR(INDEX(Lookup_Misc!$A$1:$C$7,MATCH(Table1[[#This Row],[Product]],Lookup_Misc!$B$1:$B$7,0),3)*Table1[[#This Row],[Tonnage]],NA())</f>
        <v>3032.32</v>
      </c>
      <c r="J845">
        <f t="shared" si="41"/>
        <v>5</v>
      </c>
    </row>
    <row r="846" spans="1:10">
      <c r="A846" t="s">
        <v>185</v>
      </c>
      <c r="B846" t="s">
        <v>123</v>
      </c>
      <c r="C846" s="60">
        <v>40299</v>
      </c>
      <c r="D846" s="3">
        <f>Table1[[#This Row],[End Year]]-1</f>
        <v>2009</v>
      </c>
      <c r="E846" s="3">
        <f t="shared" si="39"/>
        <v>2010</v>
      </c>
      <c r="F846" s="1" t="str">
        <f t="shared" si="40"/>
        <v>2009/2010</v>
      </c>
      <c r="G846">
        <v>38499</v>
      </c>
      <c r="H846" t="s">
        <v>170</v>
      </c>
      <c r="I846">
        <f>IFERROR(INDEX(Lookup_Misc!$A$1:$C$7,MATCH(Table1[[#This Row],[Product]],Lookup_Misc!$B$1:$B$7,0),3)*Table1[[#This Row],[Tonnage]],NA())</f>
        <v>17709.54</v>
      </c>
      <c r="J846">
        <f t="shared" si="41"/>
        <v>5</v>
      </c>
    </row>
    <row r="847" spans="1:10">
      <c r="A847" t="s">
        <v>185</v>
      </c>
      <c r="B847" t="s">
        <v>123</v>
      </c>
      <c r="C847" s="60">
        <v>40299</v>
      </c>
      <c r="D847" s="3">
        <f>Table1[[#This Row],[End Year]]-1</f>
        <v>2009</v>
      </c>
      <c r="E847" s="3">
        <f t="shared" si="39"/>
        <v>2010</v>
      </c>
      <c r="F847" s="1" t="str">
        <f t="shared" si="40"/>
        <v>2009/2010</v>
      </c>
      <c r="G847">
        <v>372922</v>
      </c>
      <c r="H847" t="s">
        <v>93</v>
      </c>
      <c r="I847">
        <f>IFERROR(INDEX(Lookup_Misc!$A$1:$C$7,MATCH(Table1[[#This Row],[Product]],Lookup_Misc!$B$1:$B$7,0),3)*Table1[[#This Row],[Tonnage]],NA())</f>
        <v>171544.12</v>
      </c>
      <c r="J847">
        <f t="shared" si="41"/>
        <v>5</v>
      </c>
    </row>
    <row r="848" spans="1:10">
      <c r="A848" t="s">
        <v>185</v>
      </c>
      <c r="B848" t="s">
        <v>123</v>
      </c>
      <c r="C848" s="60">
        <v>40299</v>
      </c>
      <c r="D848" s="3">
        <f>Table1[[#This Row],[End Year]]-1</f>
        <v>2009</v>
      </c>
      <c r="E848" s="3">
        <f t="shared" si="39"/>
        <v>2010</v>
      </c>
      <c r="F848" s="1" t="str">
        <f t="shared" si="40"/>
        <v>2009/2010</v>
      </c>
      <c r="G848">
        <v>12798</v>
      </c>
      <c r="H848" t="s">
        <v>89</v>
      </c>
      <c r="I848">
        <f>IFERROR(INDEX(Lookup_Misc!$A$1:$C$7,MATCH(Table1[[#This Row],[Product]],Lookup_Misc!$B$1:$B$7,0),3)*Table1[[#This Row],[Tonnage]],NA())</f>
        <v>5887.08</v>
      </c>
      <c r="J848">
        <f t="shared" si="41"/>
        <v>5</v>
      </c>
    </row>
    <row r="849" spans="1:10">
      <c r="A849" t="s">
        <v>185</v>
      </c>
      <c r="B849" t="s">
        <v>123</v>
      </c>
      <c r="C849" s="60">
        <v>40330</v>
      </c>
      <c r="D849" s="3">
        <f>Table1[[#This Row],[End Year]]-1</f>
        <v>2009</v>
      </c>
      <c r="E849" s="3">
        <f t="shared" si="39"/>
        <v>2010</v>
      </c>
      <c r="F849" s="1" t="str">
        <f t="shared" si="40"/>
        <v>2009/2010</v>
      </c>
      <c r="G849">
        <v>2690</v>
      </c>
      <c r="H849" t="s">
        <v>73</v>
      </c>
      <c r="I849">
        <f>IFERROR(INDEX(Lookup_Misc!$A$1:$C$7,MATCH(Table1[[#This Row],[Product]],Lookup_Misc!$B$1:$B$7,0),3)*Table1[[#This Row],[Tonnage]],NA())</f>
        <v>1237.4000000000001</v>
      </c>
      <c r="J849">
        <f t="shared" si="41"/>
        <v>6</v>
      </c>
    </row>
    <row r="850" spans="1:10">
      <c r="A850" t="s">
        <v>185</v>
      </c>
      <c r="B850" t="s">
        <v>123</v>
      </c>
      <c r="C850" s="60">
        <v>40330</v>
      </c>
      <c r="D850" s="3">
        <f>Table1[[#This Row],[End Year]]-1</f>
        <v>2009</v>
      </c>
      <c r="E850" s="3">
        <f t="shared" si="39"/>
        <v>2010</v>
      </c>
      <c r="F850" s="1" t="str">
        <f t="shared" si="40"/>
        <v>2009/2010</v>
      </c>
      <c r="G850">
        <v>412</v>
      </c>
      <c r="H850" t="s">
        <v>60</v>
      </c>
      <c r="I850">
        <f>IFERROR(INDEX(Lookup_Misc!$A$1:$C$7,MATCH(Table1[[#This Row],[Product]],Lookup_Misc!$B$1:$B$7,0),3)*Table1[[#This Row],[Tonnage]],NA())</f>
        <v>189.52</v>
      </c>
      <c r="J850">
        <f t="shared" si="41"/>
        <v>6</v>
      </c>
    </row>
    <row r="851" spans="1:10">
      <c r="A851" t="s">
        <v>185</v>
      </c>
      <c r="B851" t="s">
        <v>123</v>
      </c>
      <c r="C851" s="60">
        <v>40330</v>
      </c>
      <c r="D851" s="3">
        <f>Table1[[#This Row],[End Year]]-1</f>
        <v>2009</v>
      </c>
      <c r="E851" s="3">
        <f t="shared" si="39"/>
        <v>2010</v>
      </c>
      <c r="F851" s="1" t="str">
        <f t="shared" si="40"/>
        <v>2009/2010</v>
      </c>
      <c r="G851">
        <v>8918</v>
      </c>
      <c r="H851" t="s">
        <v>79</v>
      </c>
      <c r="I851">
        <f>IFERROR(INDEX(Lookup_Misc!$A$1:$C$7,MATCH(Table1[[#This Row],[Product]],Lookup_Misc!$B$1:$B$7,0),3)*Table1[[#This Row],[Tonnage]],NA())</f>
        <v>4102.28</v>
      </c>
      <c r="J851">
        <f t="shared" si="41"/>
        <v>6</v>
      </c>
    </row>
    <row r="852" spans="1:10">
      <c r="A852" t="s">
        <v>185</v>
      </c>
      <c r="B852" t="s">
        <v>123</v>
      </c>
      <c r="C852" s="60">
        <v>40330</v>
      </c>
      <c r="D852" s="3">
        <f>Table1[[#This Row],[End Year]]-1</f>
        <v>2009</v>
      </c>
      <c r="E852" s="3">
        <f t="shared" si="39"/>
        <v>2010</v>
      </c>
      <c r="F852" s="1" t="str">
        <f t="shared" si="40"/>
        <v>2009/2010</v>
      </c>
      <c r="G852">
        <v>3045</v>
      </c>
      <c r="H852" t="s">
        <v>125</v>
      </c>
      <c r="I852">
        <f>IFERROR(INDEX(Lookup_Misc!$A$1:$C$7,MATCH(Table1[[#This Row],[Product]],Lookup_Misc!$B$1:$B$7,0),3)*Table1[[#This Row],[Tonnage]],NA())</f>
        <v>1400.7</v>
      </c>
      <c r="J852">
        <f t="shared" si="41"/>
        <v>6</v>
      </c>
    </row>
    <row r="853" spans="1:10">
      <c r="A853" t="s">
        <v>185</v>
      </c>
      <c r="B853" t="s">
        <v>123</v>
      </c>
      <c r="C853" s="60">
        <v>40330</v>
      </c>
      <c r="D853" s="3">
        <f>Table1[[#This Row],[End Year]]-1</f>
        <v>2009</v>
      </c>
      <c r="E853" s="3">
        <f t="shared" si="39"/>
        <v>2010</v>
      </c>
      <c r="F853" s="1" t="str">
        <f t="shared" si="40"/>
        <v>2009/2010</v>
      </c>
      <c r="G853">
        <v>11398</v>
      </c>
      <c r="H853" t="s">
        <v>133</v>
      </c>
      <c r="I853">
        <f>IFERROR(INDEX(Lookup_Misc!$A$1:$C$7,MATCH(Table1[[#This Row],[Product]],Lookup_Misc!$B$1:$B$7,0),3)*Table1[[#This Row],[Tonnage]],NA())</f>
        <v>5243.08</v>
      </c>
      <c r="J853">
        <f t="shared" si="41"/>
        <v>6</v>
      </c>
    </row>
    <row r="854" spans="1:10">
      <c r="A854" t="s">
        <v>185</v>
      </c>
      <c r="B854" t="s">
        <v>123</v>
      </c>
      <c r="C854" s="60">
        <v>40330</v>
      </c>
      <c r="D854" s="3">
        <f>Table1[[#This Row],[End Year]]-1</f>
        <v>2009</v>
      </c>
      <c r="E854" s="3">
        <f t="shared" si="39"/>
        <v>2010</v>
      </c>
      <c r="F854" s="1" t="str">
        <f t="shared" si="40"/>
        <v>2009/2010</v>
      </c>
      <c r="G854">
        <v>3654</v>
      </c>
      <c r="H854" t="s">
        <v>147</v>
      </c>
      <c r="I854">
        <f>IFERROR(INDEX(Lookup_Misc!$A$1:$C$7,MATCH(Table1[[#This Row],[Product]],Lookup_Misc!$B$1:$B$7,0),3)*Table1[[#This Row],[Tonnage]],NA())</f>
        <v>1680.8400000000001</v>
      </c>
      <c r="J854">
        <f t="shared" si="41"/>
        <v>6</v>
      </c>
    </row>
    <row r="855" spans="1:10">
      <c r="A855" t="s">
        <v>185</v>
      </c>
      <c r="B855" t="s">
        <v>123</v>
      </c>
      <c r="C855" s="60">
        <v>40330</v>
      </c>
      <c r="D855" s="3">
        <f>Table1[[#This Row],[End Year]]-1</f>
        <v>2009</v>
      </c>
      <c r="E855" s="3">
        <f t="shared" si="39"/>
        <v>2010</v>
      </c>
      <c r="F855" s="1" t="str">
        <f t="shared" si="40"/>
        <v>2009/2010</v>
      </c>
      <c r="G855">
        <v>13169</v>
      </c>
      <c r="H855" t="s">
        <v>116</v>
      </c>
      <c r="I855">
        <f>IFERROR(INDEX(Lookup_Misc!$A$1:$C$7,MATCH(Table1[[#This Row],[Product]],Lookup_Misc!$B$1:$B$7,0),3)*Table1[[#This Row],[Tonnage]],NA())</f>
        <v>6057.7400000000007</v>
      </c>
      <c r="J855">
        <f t="shared" si="41"/>
        <v>6</v>
      </c>
    </row>
    <row r="856" spans="1:10">
      <c r="A856" t="s">
        <v>185</v>
      </c>
      <c r="B856" t="s">
        <v>123</v>
      </c>
      <c r="C856" s="60">
        <v>40330</v>
      </c>
      <c r="D856" s="3">
        <f>Table1[[#This Row],[End Year]]-1</f>
        <v>2009</v>
      </c>
      <c r="E856" s="3">
        <f t="shared" si="39"/>
        <v>2010</v>
      </c>
      <c r="F856" s="1" t="str">
        <f t="shared" si="40"/>
        <v>2009/2010</v>
      </c>
      <c r="G856">
        <v>20000</v>
      </c>
      <c r="H856" t="s">
        <v>81</v>
      </c>
      <c r="I856">
        <f>IFERROR(INDEX(Lookup_Misc!$A$1:$C$7,MATCH(Table1[[#This Row],[Product]],Lookup_Misc!$B$1:$B$7,0),3)*Table1[[#This Row],[Tonnage]],NA())</f>
        <v>9200</v>
      </c>
      <c r="J856">
        <f t="shared" si="41"/>
        <v>6</v>
      </c>
    </row>
    <row r="857" spans="1:10">
      <c r="A857" t="s">
        <v>185</v>
      </c>
      <c r="B857" t="s">
        <v>123</v>
      </c>
      <c r="C857" s="60">
        <v>40330</v>
      </c>
      <c r="D857" s="3">
        <f>Table1[[#This Row],[End Year]]-1</f>
        <v>2009</v>
      </c>
      <c r="E857" s="3">
        <f t="shared" si="39"/>
        <v>2010</v>
      </c>
      <c r="F857" s="1" t="str">
        <f t="shared" si="40"/>
        <v>2009/2010</v>
      </c>
      <c r="G857">
        <v>3299</v>
      </c>
      <c r="H857" t="s">
        <v>137</v>
      </c>
      <c r="I857">
        <f>IFERROR(INDEX(Lookup_Misc!$A$1:$C$7,MATCH(Table1[[#This Row],[Product]],Lookup_Misc!$B$1:$B$7,0),3)*Table1[[#This Row],[Tonnage]],NA())</f>
        <v>1517.54</v>
      </c>
      <c r="J857">
        <f t="shared" si="41"/>
        <v>6</v>
      </c>
    </row>
    <row r="858" spans="1:10">
      <c r="A858" t="s">
        <v>185</v>
      </c>
      <c r="B858" t="s">
        <v>123</v>
      </c>
      <c r="C858" s="60">
        <v>40330</v>
      </c>
      <c r="D858" s="3">
        <f>Table1[[#This Row],[End Year]]-1</f>
        <v>2009</v>
      </c>
      <c r="E858" s="3">
        <f t="shared" si="39"/>
        <v>2010</v>
      </c>
      <c r="F858" s="1" t="str">
        <f t="shared" si="40"/>
        <v>2009/2010</v>
      </c>
      <c r="G858">
        <v>27485</v>
      </c>
      <c r="H858" t="s">
        <v>128</v>
      </c>
      <c r="I858">
        <f>IFERROR(INDEX(Lookup_Misc!$A$1:$C$7,MATCH(Table1[[#This Row],[Product]],Lookup_Misc!$B$1:$B$7,0),3)*Table1[[#This Row],[Tonnage]],NA())</f>
        <v>12643.1</v>
      </c>
      <c r="J858">
        <f t="shared" si="41"/>
        <v>6</v>
      </c>
    </row>
    <row r="859" spans="1:10">
      <c r="A859" t="s">
        <v>185</v>
      </c>
      <c r="B859" t="s">
        <v>123</v>
      </c>
      <c r="C859" s="60">
        <v>40330</v>
      </c>
      <c r="D859" s="3">
        <f>Table1[[#This Row],[End Year]]-1</f>
        <v>2009</v>
      </c>
      <c r="E859" s="3">
        <f t="shared" si="39"/>
        <v>2010</v>
      </c>
      <c r="F859" s="1" t="str">
        <f t="shared" si="40"/>
        <v>2009/2010</v>
      </c>
      <c r="G859">
        <v>8255</v>
      </c>
      <c r="H859" t="s">
        <v>113</v>
      </c>
      <c r="I859">
        <f>IFERROR(INDEX(Lookup_Misc!$A$1:$C$7,MATCH(Table1[[#This Row],[Product]],Lookup_Misc!$B$1:$B$7,0),3)*Table1[[#This Row],[Tonnage]],NA())</f>
        <v>3797.3</v>
      </c>
      <c r="J859">
        <f t="shared" si="41"/>
        <v>6</v>
      </c>
    </row>
    <row r="860" spans="1:10">
      <c r="A860" t="s">
        <v>185</v>
      </c>
      <c r="B860" t="s">
        <v>123</v>
      </c>
      <c r="C860" s="60">
        <v>40330</v>
      </c>
      <c r="D860" s="3">
        <f>Table1[[#This Row],[End Year]]-1</f>
        <v>2009</v>
      </c>
      <c r="E860" s="3">
        <f t="shared" si="39"/>
        <v>2010</v>
      </c>
      <c r="F860" s="1" t="str">
        <f t="shared" si="40"/>
        <v>2009/2010</v>
      </c>
      <c r="G860">
        <v>318507</v>
      </c>
      <c r="H860" t="s">
        <v>93</v>
      </c>
      <c r="I860">
        <f>IFERROR(INDEX(Lookup_Misc!$A$1:$C$7,MATCH(Table1[[#This Row],[Product]],Lookup_Misc!$B$1:$B$7,0),3)*Table1[[#This Row],[Tonnage]],NA())</f>
        <v>146513.22</v>
      </c>
      <c r="J860">
        <f t="shared" si="41"/>
        <v>6</v>
      </c>
    </row>
    <row r="861" spans="1:10">
      <c r="A861" t="s">
        <v>185</v>
      </c>
      <c r="B861" t="s">
        <v>123</v>
      </c>
      <c r="C861" s="60">
        <v>40330</v>
      </c>
      <c r="D861" s="3">
        <f>Table1[[#This Row],[End Year]]-1</f>
        <v>2009</v>
      </c>
      <c r="E861" s="3">
        <f t="shared" si="39"/>
        <v>2010</v>
      </c>
      <c r="F861" s="1" t="str">
        <f t="shared" si="40"/>
        <v>2009/2010</v>
      </c>
      <c r="G861">
        <v>28999</v>
      </c>
      <c r="H861" t="s">
        <v>89</v>
      </c>
      <c r="I861">
        <f>IFERROR(INDEX(Lookup_Misc!$A$1:$C$7,MATCH(Table1[[#This Row],[Product]],Lookup_Misc!$B$1:$B$7,0),3)*Table1[[#This Row],[Tonnage]],NA())</f>
        <v>13339.54</v>
      </c>
      <c r="J861">
        <f t="shared" si="41"/>
        <v>6</v>
      </c>
    </row>
    <row r="862" spans="1:10">
      <c r="A862" t="s">
        <v>185</v>
      </c>
      <c r="B862" t="s">
        <v>123</v>
      </c>
      <c r="C862" s="60">
        <v>40360</v>
      </c>
      <c r="D862" s="3">
        <f>Table1[[#This Row],[End Year]]-1</f>
        <v>2010</v>
      </c>
      <c r="E862" s="3">
        <f t="shared" si="39"/>
        <v>2011</v>
      </c>
      <c r="F862" s="1" t="str">
        <f t="shared" si="40"/>
        <v>2010/2011</v>
      </c>
      <c r="G862">
        <v>1478</v>
      </c>
      <c r="H862" t="s">
        <v>60</v>
      </c>
      <c r="I862">
        <f>IFERROR(INDEX(Lookup_Misc!$A$1:$C$7,MATCH(Table1[[#This Row],[Product]],Lookup_Misc!$B$1:$B$7,0),3)*Table1[[#This Row],[Tonnage]],NA())</f>
        <v>679.88</v>
      </c>
      <c r="J862">
        <f t="shared" si="41"/>
        <v>7</v>
      </c>
    </row>
    <row r="863" spans="1:10">
      <c r="A863" t="s">
        <v>185</v>
      </c>
      <c r="B863" t="s">
        <v>123</v>
      </c>
      <c r="C863" s="60">
        <v>40360</v>
      </c>
      <c r="D863" s="3">
        <f>Table1[[#This Row],[End Year]]-1</f>
        <v>2010</v>
      </c>
      <c r="E863" s="3">
        <f t="shared" si="39"/>
        <v>2011</v>
      </c>
      <c r="F863" s="1" t="str">
        <f t="shared" si="40"/>
        <v>2010/2011</v>
      </c>
      <c r="G863">
        <v>8690</v>
      </c>
      <c r="H863" t="s">
        <v>142</v>
      </c>
      <c r="I863">
        <f>IFERROR(INDEX(Lookup_Misc!$A$1:$C$7,MATCH(Table1[[#This Row],[Product]],Lookup_Misc!$B$1:$B$7,0),3)*Table1[[#This Row],[Tonnage]],NA())</f>
        <v>3997.4</v>
      </c>
      <c r="J863">
        <f t="shared" si="41"/>
        <v>7</v>
      </c>
    </row>
    <row r="864" spans="1:10">
      <c r="A864" t="s">
        <v>185</v>
      </c>
      <c r="B864" t="s">
        <v>123</v>
      </c>
      <c r="C864" s="60">
        <v>40360</v>
      </c>
      <c r="D864" s="3">
        <f>Table1[[#This Row],[End Year]]-1</f>
        <v>2010</v>
      </c>
      <c r="E864" s="3">
        <f t="shared" si="39"/>
        <v>2011</v>
      </c>
      <c r="F864" s="1" t="str">
        <f t="shared" si="40"/>
        <v>2010/2011</v>
      </c>
      <c r="G864">
        <v>5800</v>
      </c>
      <c r="H864" t="s">
        <v>143</v>
      </c>
      <c r="I864">
        <f>IFERROR(INDEX(Lookup_Misc!$A$1:$C$7,MATCH(Table1[[#This Row],[Product]],Lookup_Misc!$B$1:$B$7,0),3)*Table1[[#This Row],[Tonnage]],NA())</f>
        <v>2668</v>
      </c>
      <c r="J864">
        <f t="shared" si="41"/>
        <v>7</v>
      </c>
    </row>
    <row r="865" spans="1:10">
      <c r="A865" t="s">
        <v>185</v>
      </c>
      <c r="B865" t="s">
        <v>123</v>
      </c>
      <c r="C865" s="60">
        <v>40360</v>
      </c>
      <c r="D865" s="3">
        <f>Table1[[#This Row],[End Year]]-1</f>
        <v>2010</v>
      </c>
      <c r="E865" s="3">
        <f t="shared" si="39"/>
        <v>2011</v>
      </c>
      <c r="F865" s="1" t="str">
        <f t="shared" si="40"/>
        <v>2010/2011</v>
      </c>
      <c r="G865">
        <v>3694</v>
      </c>
      <c r="H865" t="s">
        <v>147</v>
      </c>
      <c r="I865">
        <f>IFERROR(INDEX(Lookup_Misc!$A$1:$C$7,MATCH(Table1[[#This Row],[Product]],Lookup_Misc!$B$1:$B$7,0),3)*Table1[[#This Row],[Tonnage]],NA())</f>
        <v>1699.24</v>
      </c>
      <c r="J865">
        <f t="shared" si="41"/>
        <v>7</v>
      </c>
    </row>
    <row r="866" spans="1:10">
      <c r="A866" t="s">
        <v>185</v>
      </c>
      <c r="B866" t="s">
        <v>123</v>
      </c>
      <c r="C866" s="60">
        <v>40360</v>
      </c>
      <c r="D866" s="3">
        <f>Table1[[#This Row],[End Year]]-1</f>
        <v>2010</v>
      </c>
      <c r="E866" s="3">
        <f t="shared" si="39"/>
        <v>2011</v>
      </c>
      <c r="F866" s="1" t="str">
        <f t="shared" si="40"/>
        <v>2010/2011</v>
      </c>
      <c r="G866">
        <v>4204</v>
      </c>
      <c r="H866" t="s">
        <v>88</v>
      </c>
      <c r="I866">
        <f>IFERROR(INDEX(Lookup_Misc!$A$1:$C$7,MATCH(Table1[[#This Row],[Product]],Lookup_Misc!$B$1:$B$7,0),3)*Table1[[#This Row],[Tonnage]],NA())</f>
        <v>1933.8400000000001</v>
      </c>
      <c r="J866">
        <f t="shared" si="41"/>
        <v>7</v>
      </c>
    </row>
    <row r="867" spans="1:10">
      <c r="A867" t="s">
        <v>185</v>
      </c>
      <c r="B867" t="s">
        <v>123</v>
      </c>
      <c r="C867" s="60">
        <v>40360</v>
      </c>
      <c r="D867" s="3">
        <f>Table1[[#This Row],[End Year]]-1</f>
        <v>2010</v>
      </c>
      <c r="E867" s="3">
        <f t="shared" si="39"/>
        <v>2011</v>
      </c>
      <c r="F867" s="1" t="str">
        <f t="shared" si="40"/>
        <v>2010/2011</v>
      </c>
      <c r="G867">
        <v>4128</v>
      </c>
      <c r="H867" t="s">
        <v>116</v>
      </c>
      <c r="I867">
        <f>IFERROR(INDEX(Lookup_Misc!$A$1:$C$7,MATCH(Table1[[#This Row],[Product]],Lookup_Misc!$B$1:$B$7,0),3)*Table1[[#This Row],[Tonnage]],NA())</f>
        <v>1898.88</v>
      </c>
      <c r="J867">
        <f t="shared" si="41"/>
        <v>7</v>
      </c>
    </row>
    <row r="868" spans="1:10">
      <c r="A868" t="s">
        <v>185</v>
      </c>
      <c r="B868" t="s">
        <v>123</v>
      </c>
      <c r="C868" s="60">
        <v>40360</v>
      </c>
      <c r="D868" s="3">
        <f>Table1[[#This Row],[End Year]]-1</f>
        <v>2010</v>
      </c>
      <c r="E868" s="3">
        <f t="shared" si="39"/>
        <v>2011</v>
      </c>
      <c r="F868" s="1" t="str">
        <f t="shared" si="40"/>
        <v>2010/2011</v>
      </c>
      <c r="G868">
        <v>12100</v>
      </c>
      <c r="H868" t="s">
        <v>128</v>
      </c>
      <c r="I868">
        <f>IFERROR(INDEX(Lookup_Misc!$A$1:$C$7,MATCH(Table1[[#This Row],[Product]],Lookup_Misc!$B$1:$B$7,0),3)*Table1[[#This Row],[Tonnage]],NA())</f>
        <v>5566</v>
      </c>
      <c r="J868">
        <f t="shared" si="41"/>
        <v>7</v>
      </c>
    </row>
    <row r="869" spans="1:10">
      <c r="A869" t="s">
        <v>185</v>
      </c>
      <c r="B869" t="s">
        <v>123</v>
      </c>
      <c r="C869" s="60">
        <v>40360</v>
      </c>
      <c r="D869" s="3">
        <f>Table1[[#This Row],[End Year]]-1</f>
        <v>2010</v>
      </c>
      <c r="E869" s="3">
        <f t="shared" si="39"/>
        <v>2011</v>
      </c>
      <c r="F869" s="1" t="str">
        <f t="shared" si="40"/>
        <v>2010/2011</v>
      </c>
      <c r="G869">
        <v>34420</v>
      </c>
      <c r="H869" t="s">
        <v>113</v>
      </c>
      <c r="I869">
        <f>IFERROR(INDEX(Lookup_Misc!$A$1:$C$7,MATCH(Table1[[#This Row],[Product]],Lookup_Misc!$B$1:$B$7,0),3)*Table1[[#This Row],[Tonnage]],NA())</f>
        <v>15833.2</v>
      </c>
      <c r="J869">
        <f t="shared" si="41"/>
        <v>7</v>
      </c>
    </row>
    <row r="870" spans="1:10">
      <c r="A870" t="s">
        <v>185</v>
      </c>
      <c r="B870" t="s">
        <v>123</v>
      </c>
      <c r="C870" s="60">
        <v>40360</v>
      </c>
      <c r="D870" s="3">
        <f>Table1[[#This Row],[End Year]]-1</f>
        <v>2010</v>
      </c>
      <c r="E870" s="3">
        <f t="shared" si="39"/>
        <v>2011</v>
      </c>
      <c r="F870" s="1" t="str">
        <f t="shared" si="40"/>
        <v>2010/2011</v>
      </c>
      <c r="G870">
        <v>385427</v>
      </c>
      <c r="H870" t="s">
        <v>93</v>
      </c>
      <c r="I870">
        <f>IFERROR(INDEX(Lookup_Misc!$A$1:$C$7,MATCH(Table1[[#This Row],[Product]],Lookup_Misc!$B$1:$B$7,0),3)*Table1[[#This Row],[Tonnage]],NA())</f>
        <v>177296.42</v>
      </c>
      <c r="J870">
        <f t="shared" si="41"/>
        <v>7</v>
      </c>
    </row>
    <row r="871" spans="1:10">
      <c r="A871" t="s">
        <v>185</v>
      </c>
      <c r="B871" t="s">
        <v>123</v>
      </c>
      <c r="C871" s="60">
        <v>40360</v>
      </c>
      <c r="D871" s="3">
        <f>Table1[[#This Row],[End Year]]-1</f>
        <v>2010</v>
      </c>
      <c r="E871" s="3">
        <f t="shared" si="39"/>
        <v>2011</v>
      </c>
      <c r="F871" s="1" t="str">
        <f t="shared" si="40"/>
        <v>2010/2011</v>
      </c>
      <c r="G871">
        <v>11399</v>
      </c>
      <c r="H871" t="s">
        <v>89</v>
      </c>
      <c r="I871">
        <f>IFERROR(INDEX(Lookup_Misc!$A$1:$C$7,MATCH(Table1[[#This Row],[Product]],Lookup_Misc!$B$1:$B$7,0),3)*Table1[[#This Row],[Tonnage]],NA())</f>
        <v>5243.54</v>
      </c>
      <c r="J871">
        <f t="shared" si="41"/>
        <v>7</v>
      </c>
    </row>
    <row r="872" spans="1:10">
      <c r="A872" t="s">
        <v>185</v>
      </c>
      <c r="B872" t="s">
        <v>123</v>
      </c>
      <c r="C872" s="60">
        <v>40391</v>
      </c>
      <c r="D872" s="3">
        <f>Table1[[#This Row],[End Year]]-1</f>
        <v>2010</v>
      </c>
      <c r="E872" s="3">
        <f t="shared" si="39"/>
        <v>2011</v>
      </c>
      <c r="F872" s="1" t="str">
        <f t="shared" si="40"/>
        <v>2010/2011</v>
      </c>
      <c r="G872">
        <v>5751</v>
      </c>
      <c r="H872" t="s">
        <v>73</v>
      </c>
      <c r="I872">
        <f>IFERROR(INDEX(Lookup_Misc!$A$1:$C$7,MATCH(Table1[[#This Row],[Product]],Lookup_Misc!$B$1:$B$7,0),3)*Table1[[#This Row],[Tonnage]],NA())</f>
        <v>2645.46</v>
      </c>
      <c r="J872">
        <f t="shared" si="41"/>
        <v>8</v>
      </c>
    </row>
    <row r="873" spans="1:10">
      <c r="A873" t="s">
        <v>185</v>
      </c>
      <c r="B873" t="s">
        <v>123</v>
      </c>
      <c r="C873" s="60">
        <v>40391</v>
      </c>
      <c r="D873" s="3">
        <f>Table1[[#This Row],[End Year]]-1</f>
        <v>2010</v>
      </c>
      <c r="E873" s="3">
        <f t="shared" si="39"/>
        <v>2011</v>
      </c>
      <c r="F873" s="1" t="str">
        <f t="shared" si="40"/>
        <v>2010/2011</v>
      </c>
      <c r="G873">
        <v>930</v>
      </c>
      <c r="H873" t="s">
        <v>60</v>
      </c>
      <c r="I873">
        <f>IFERROR(INDEX(Lookup_Misc!$A$1:$C$7,MATCH(Table1[[#This Row],[Product]],Lookup_Misc!$B$1:$B$7,0),3)*Table1[[#This Row],[Tonnage]],NA())</f>
        <v>427.8</v>
      </c>
      <c r="J873">
        <f t="shared" si="41"/>
        <v>8</v>
      </c>
    </row>
    <row r="874" spans="1:10">
      <c r="A874" t="s">
        <v>185</v>
      </c>
      <c r="B874" t="s">
        <v>123</v>
      </c>
      <c r="C874" s="60">
        <v>40391</v>
      </c>
      <c r="D874" s="3">
        <f>Table1[[#This Row],[End Year]]-1</f>
        <v>2010</v>
      </c>
      <c r="E874" s="3">
        <f t="shared" si="39"/>
        <v>2011</v>
      </c>
      <c r="F874" s="1" t="str">
        <f t="shared" si="40"/>
        <v>2010/2011</v>
      </c>
      <c r="G874">
        <v>12529</v>
      </c>
      <c r="H874" t="s">
        <v>79</v>
      </c>
      <c r="I874">
        <f>IFERROR(INDEX(Lookup_Misc!$A$1:$C$7,MATCH(Table1[[#This Row],[Product]],Lookup_Misc!$B$1:$B$7,0),3)*Table1[[#This Row],[Tonnage]],NA())</f>
        <v>5763.34</v>
      </c>
      <c r="J874">
        <f t="shared" si="41"/>
        <v>8</v>
      </c>
    </row>
    <row r="875" spans="1:10">
      <c r="A875" t="s">
        <v>185</v>
      </c>
      <c r="B875" t="s">
        <v>123</v>
      </c>
      <c r="C875" s="60">
        <v>40391</v>
      </c>
      <c r="D875" s="3">
        <f>Table1[[#This Row],[End Year]]-1</f>
        <v>2010</v>
      </c>
      <c r="E875" s="3">
        <f t="shared" si="39"/>
        <v>2011</v>
      </c>
      <c r="F875" s="1" t="str">
        <f t="shared" si="40"/>
        <v>2010/2011</v>
      </c>
      <c r="G875">
        <v>3500</v>
      </c>
      <c r="H875" t="s">
        <v>125</v>
      </c>
      <c r="I875">
        <f>IFERROR(INDEX(Lookup_Misc!$A$1:$C$7,MATCH(Table1[[#This Row],[Product]],Lookup_Misc!$B$1:$B$7,0),3)*Table1[[#This Row],[Tonnage]],NA())</f>
        <v>1610</v>
      </c>
      <c r="J875">
        <f t="shared" si="41"/>
        <v>8</v>
      </c>
    </row>
    <row r="876" spans="1:10">
      <c r="A876" t="s">
        <v>185</v>
      </c>
      <c r="B876" t="s">
        <v>123</v>
      </c>
      <c r="C876" s="60">
        <v>40391</v>
      </c>
      <c r="D876" s="3">
        <f>Table1[[#This Row],[End Year]]-1</f>
        <v>2010</v>
      </c>
      <c r="E876" s="3">
        <f t="shared" si="39"/>
        <v>2011</v>
      </c>
      <c r="F876" s="1" t="str">
        <f t="shared" si="40"/>
        <v>2010/2011</v>
      </c>
      <c r="G876">
        <v>48</v>
      </c>
      <c r="H876" t="s">
        <v>131</v>
      </c>
      <c r="I876">
        <f>IFERROR(INDEX(Lookup_Misc!$A$1:$C$7,MATCH(Table1[[#This Row],[Product]],Lookup_Misc!$B$1:$B$7,0),3)*Table1[[#This Row],[Tonnage]],NA())</f>
        <v>22.080000000000002</v>
      </c>
      <c r="J876">
        <f t="shared" si="41"/>
        <v>8</v>
      </c>
    </row>
    <row r="877" spans="1:10">
      <c r="A877" t="s">
        <v>185</v>
      </c>
      <c r="B877" t="s">
        <v>123</v>
      </c>
      <c r="C877" s="60">
        <v>40391</v>
      </c>
      <c r="D877" s="3">
        <f>Table1[[#This Row],[End Year]]-1</f>
        <v>2010</v>
      </c>
      <c r="E877" s="3">
        <f t="shared" si="39"/>
        <v>2011</v>
      </c>
      <c r="F877" s="1" t="str">
        <f t="shared" si="40"/>
        <v>2010/2011</v>
      </c>
      <c r="G877">
        <v>6899</v>
      </c>
      <c r="H877" t="s">
        <v>133</v>
      </c>
      <c r="I877">
        <f>IFERROR(INDEX(Lookup_Misc!$A$1:$C$7,MATCH(Table1[[#This Row],[Product]],Lookup_Misc!$B$1:$B$7,0),3)*Table1[[#This Row],[Tonnage]],NA())</f>
        <v>3173.54</v>
      </c>
      <c r="J877">
        <f t="shared" si="41"/>
        <v>8</v>
      </c>
    </row>
    <row r="878" spans="1:10">
      <c r="A878" t="s">
        <v>185</v>
      </c>
      <c r="B878" t="s">
        <v>123</v>
      </c>
      <c r="C878" s="60">
        <v>40391</v>
      </c>
      <c r="D878" s="3">
        <f>Table1[[#This Row],[End Year]]-1</f>
        <v>2010</v>
      </c>
      <c r="E878" s="3">
        <f t="shared" si="39"/>
        <v>2011</v>
      </c>
      <c r="F878" s="1" t="str">
        <f t="shared" si="40"/>
        <v>2010/2011</v>
      </c>
      <c r="G878">
        <v>3783</v>
      </c>
      <c r="H878" t="s">
        <v>130</v>
      </c>
      <c r="I878">
        <f>IFERROR(INDEX(Lookup_Misc!$A$1:$C$7,MATCH(Table1[[#This Row],[Product]],Lookup_Misc!$B$1:$B$7,0),3)*Table1[[#This Row],[Tonnage]],NA())</f>
        <v>1740.18</v>
      </c>
      <c r="J878">
        <f t="shared" si="41"/>
        <v>8</v>
      </c>
    </row>
    <row r="879" spans="1:10">
      <c r="A879" t="s">
        <v>185</v>
      </c>
      <c r="B879" t="s">
        <v>123</v>
      </c>
      <c r="C879" s="60">
        <v>40391</v>
      </c>
      <c r="D879" s="3">
        <f>Table1[[#This Row],[End Year]]-1</f>
        <v>2010</v>
      </c>
      <c r="E879" s="3">
        <f t="shared" si="39"/>
        <v>2011</v>
      </c>
      <c r="F879" s="1" t="str">
        <f t="shared" si="40"/>
        <v>2010/2011</v>
      </c>
      <c r="G879">
        <v>5868</v>
      </c>
      <c r="H879" t="s">
        <v>147</v>
      </c>
      <c r="I879">
        <f>IFERROR(INDEX(Lookup_Misc!$A$1:$C$7,MATCH(Table1[[#This Row],[Product]],Lookup_Misc!$B$1:$B$7,0),3)*Table1[[#This Row],[Tonnage]],NA())</f>
        <v>2699.28</v>
      </c>
      <c r="J879">
        <f t="shared" si="41"/>
        <v>8</v>
      </c>
    </row>
    <row r="880" spans="1:10">
      <c r="A880" t="s">
        <v>185</v>
      </c>
      <c r="B880" t="s">
        <v>123</v>
      </c>
      <c r="C880" s="60">
        <v>40391</v>
      </c>
      <c r="D880" s="3">
        <f>Table1[[#This Row],[End Year]]-1</f>
        <v>2010</v>
      </c>
      <c r="E880" s="3">
        <f t="shared" si="39"/>
        <v>2011</v>
      </c>
      <c r="F880" s="1" t="str">
        <f t="shared" si="40"/>
        <v>2010/2011</v>
      </c>
      <c r="G880">
        <v>24788</v>
      </c>
      <c r="H880" t="s">
        <v>116</v>
      </c>
      <c r="I880">
        <f>IFERROR(INDEX(Lookup_Misc!$A$1:$C$7,MATCH(Table1[[#This Row],[Product]],Lookup_Misc!$B$1:$B$7,0),3)*Table1[[#This Row],[Tonnage]],NA())</f>
        <v>11402.480000000001</v>
      </c>
      <c r="J880">
        <f t="shared" si="41"/>
        <v>8</v>
      </c>
    </row>
    <row r="881" spans="1:10">
      <c r="A881" t="s">
        <v>185</v>
      </c>
      <c r="B881" t="s">
        <v>123</v>
      </c>
      <c r="C881" s="60">
        <v>40391</v>
      </c>
      <c r="D881" s="3">
        <f>Table1[[#This Row],[End Year]]-1</f>
        <v>2010</v>
      </c>
      <c r="E881" s="3">
        <f t="shared" si="39"/>
        <v>2011</v>
      </c>
      <c r="F881" s="1" t="str">
        <f t="shared" si="40"/>
        <v>2010/2011</v>
      </c>
      <c r="G881">
        <v>16</v>
      </c>
      <c r="H881" t="s">
        <v>81</v>
      </c>
      <c r="I881">
        <f>IFERROR(INDEX(Lookup_Misc!$A$1:$C$7,MATCH(Table1[[#This Row],[Product]],Lookup_Misc!$B$1:$B$7,0),3)*Table1[[#This Row],[Tonnage]],NA())</f>
        <v>7.36</v>
      </c>
      <c r="J881">
        <f t="shared" si="41"/>
        <v>8</v>
      </c>
    </row>
    <row r="882" spans="1:10">
      <c r="A882" t="s">
        <v>185</v>
      </c>
      <c r="B882" t="s">
        <v>123</v>
      </c>
      <c r="C882" s="60">
        <v>40391</v>
      </c>
      <c r="D882" s="3">
        <f>Table1[[#This Row],[End Year]]-1</f>
        <v>2010</v>
      </c>
      <c r="E882" s="3">
        <f t="shared" si="39"/>
        <v>2011</v>
      </c>
      <c r="F882" s="1" t="str">
        <f t="shared" si="40"/>
        <v>2010/2011</v>
      </c>
      <c r="G882">
        <v>9172</v>
      </c>
      <c r="H882" t="s">
        <v>128</v>
      </c>
      <c r="I882">
        <f>IFERROR(INDEX(Lookup_Misc!$A$1:$C$7,MATCH(Table1[[#This Row],[Product]],Lookup_Misc!$B$1:$B$7,0),3)*Table1[[#This Row],[Tonnage]],NA())</f>
        <v>4219.12</v>
      </c>
      <c r="J882">
        <f t="shared" si="41"/>
        <v>8</v>
      </c>
    </row>
    <row r="883" spans="1:10">
      <c r="A883" t="s">
        <v>185</v>
      </c>
      <c r="B883" t="s">
        <v>123</v>
      </c>
      <c r="C883" s="60">
        <v>40391</v>
      </c>
      <c r="D883" s="3">
        <f>Table1[[#This Row],[End Year]]-1</f>
        <v>2010</v>
      </c>
      <c r="E883" s="3">
        <f t="shared" si="39"/>
        <v>2011</v>
      </c>
      <c r="F883" s="1" t="str">
        <f t="shared" si="40"/>
        <v>2010/2011</v>
      </c>
      <c r="G883">
        <v>4981</v>
      </c>
      <c r="H883" t="s">
        <v>113</v>
      </c>
      <c r="I883">
        <f>IFERROR(INDEX(Lookup_Misc!$A$1:$C$7,MATCH(Table1[[#This Row],[Product]],Lookup_Misc!$B$1:$B$7,0),3)*Table1[[#This Row],[Tonnage]],NA())</f>
        <v>2291.2600000000002</v>
      </c>
      <c r="J883">
        <f t="shared" si="41"/>
        <v>8</v>
      </c>
    </row>
    <row r="884" spans="1:10">
      <c r="A884" t="s">
        <v>185</v>
      </c>
      <c r="B884" t="s">
        <v>123</v>
      </c>
      <c r="C884" s="60">
        <v>40391</v>
      </c>
      <c r="D884" s="3">
        <f>Table1[[#This Row],[End Year]]-1</f>
        <v>2010</v>
      </c>
      <c r="E884" s="3">
        <f t="shared" si="39"/>
        <v>2011</v>
      </c>
      <c r="F884" s="1" t="str">
        <f t="shared" si="40"/>
        <v>2010/2011</v>
      </c>
      <c r="G884">
        <v>319695</v>
      </c>
      <c r="H884" t="s">
        <v>93</v>
      </c>
      <c r="I884">
        <f>IFERROR(INDEX(Lookup_Misc!$A$1:$C$7,MATCH(Table1[[#This Row],[Product]],Lookup_Misc!$B$1:$B$7,0),3)*Table1[[#This Row],[Tonnage]],NA())</f>
        <v>147059.70000000001</v>
      </c>
      <c r="J884">
        <f t="shared" si="41"/>
        <v>8</v>
      </c>
    </row>
    <row r="885" spans="1:10">
      <c r="A885" t="s">
        <v>185</v>
      </c>
      <c r="B885" t="s">
        <v>123</v>
      </c>
      <c r="C885" s="60">
        <v>40391</v>
      </c>
      <c r="D885" s="3">
        <f>Table1[[#This Row],[End Year]]-1</f>
        <v>2010</v>
      </c>
      <c r="E885" s="3">
        <f t="shared" si="39"/>
        <v>2011</v>
      </c>
      <c r="F885" s="1" t="str">
        <f t="shared" si="40"/>
        <v>2010/2011</v>
      </c>
      <c r="G885">
        <v>24997</v>
      </c>
      <c r="H885" t="s">
        <v>89</v>
      </c>
      <c r="I885">
        <f>IFERROR(INDEX(Lookup_Misc!$A$1:$C$7,MATCH(Table1[[#This Row],[Product]],Lookup_Misc!$B$1:$B$7,0),3)*Table1[[#This Row],[Tonnage]],NA())</f>
        <v>11498.62</v>
      </c>
      <c r="J885">
        <f t="shared" si="41"/>
        <v>8</v>
      </c>
    </row>
    <row r="886" spans="1:10">
      <c r="A886" t="s">
        <v>185</v>
      </c>
      <c r="B886" t="s">
        <v>123</v>
      </c>
      <c r="C886" s="60">
        <v>40391</v>
      </c>
      <c r="D886" s="3">
        <f>Table1[[#This Row],[End Year]]-1</f>
        <v>2010</v>
      </c>
      <c r="E886" s="3">
        <f t="shared" si="39"/>
        <v>2011</v>
      </c>
      <c r="F886" s="1" t="str">
        <f t="shared" si="40"/>
        <v>2010/2011</v>
      </c>
      <c r="G886">
        <v>8098</v>
      </c>
      <c r="H886" t="s">
        <v>90</v>
      </c>
      <c r="I886">
        <f>IFERROR(INDEX(Lookup_Misc!$A$1:$C$7,MATCH(Table1[[#This Row],[Product]],Lookup_Misc!$B$1:$B$7,0),3)*Table1[[#This Row],[Tonnage]],NA())</f>
        <v>3725.0800000000004</v>
      </c>
      <c r="J886">
        <f t="shared" si="41"/>
        <v>8</v>
      </c>
    </row>
    <row r="887" spans="1:10">
      <c r="A887" t="s">
        <v>185</v>
      </c>
      <c r="B887" t="s">
        <v>123</v>
      </c>
      <c r="C887" s="60">
        <v>40422</v>
      </c>
      <c r="D887" s="3">
        <f>Table1[[#This Row],[End Year]]-1</f>
        <v>2010</v>
      </c>
      <c r="E887" s="3">
        <f t="shared" si="39"/>
        <v>2011</v>
      </c>
      <c r="F887" s="1" t="str">
        <f t="shared" si="40"/>
        <v>2010/2011</v>
      </c>
      <c r="G887">
        <v>859</v>
      </c>
      <c r="H887" t="s">
        <v>60</v>
      </c>
      <c r="I887">
        <f>IFERROR(INDEX(Lookup_Misc!$A$1:$C$7,MATCH(Table1[[#This Row],[Product]],Lookup_Misc!$B$1:$B$7,0),3)*Table1[[#This Row],[Tonnage]],NA())</f>
        <v>395.14000000000004</v>
      </c>
      <c r="J887">
        <f t="shared" si="41"/>
        <v>9</v>
      </c>
    </row>
    <row r="888" spans="1:10">
      <c r="A888" t="s">
        <v>185</v>
      </c>
      <c r="B888" t="s">
        <v>123</v>
      </c>
      <c r="C888" s="60">
        <v>40422</v>
      </c>
      <c r="D888" s="3">
        <f>Table1[[#This Row],[End Year]]-1</f>
        <v>2010</v>
      </c>
      <c r="E888" s="3">
        <f t="shared" si="39"/>
        <v>2011</v>
      </c>
      <c r="F888" s="1" t="str">
        <f t="shared" si="40"/>
        <v>2010/2011</v>
      </c>
      <c r="G888">
        <v>12143</v>
      </c>
      <c r="H888" t="s">
        <v>79</v>
      </c>
      <c r="I888">
        <f>IFERROR(INDEX(Lookup_Misc!$A$1:$C$7,MATCH(Table1[[#This Row],[Product]],Lookup_Misc!$B$1:$B$7,0),3)*Table1[[#This Row],[Tonnage]],NA())</f>
        <v>5585.7800000000007</v>
      </c>
      <c r="J888">
        <f t="shared" si="41"/>
        <v>9</v>
      </c>
    </row>
    <row r="889" spans="1:10">
      <c r="A889" t="s">
        <v>185</v>
      </c>
      <c r="B889" t="s">
        <v>123</v>
      </c>
      <c r="C889" s="60">
        <v>40422</v>
      </c>
      <c r="D889" s="3">
        <f>Table1[[#This Row],[End Year]]-1</f>
        <v>2010</v>
      </c>
      <c r="E889" s="3">
        <f t="shared" si="39"/>
        <v>2011</v>
      </c>
      <c r="F889" s="1" t="str">
        <f t="shared" si="40"/>
        <v>2010/2011</v>
      </c>
      <c r="G889">
        <v>2998</v>
      </c>
      <c r="H889" t="s">
        <v>125</v>
      </c>
      <c r="I889">
        <f>IFERROR(INDEX(Lookup_Misc!$A$1:$C$7,MATCH(Table1[[#This Row],[Product]],Lookup_Misc!$B$1:$B$7,0),3)*Table1[[#This Row],[Tonnage]],NA())</f>
        <v>1379.0800000000002</v>
      </c>
      <c r="J889">
        <f t="shared" si="41"/>
        <v>9</v>
      </c>
    </row>
    <row r="890" spans="1:10">
      <c r="A890" t="s">
        <v>185</v>
      </c>
      <c r="B890" t="s">
        <v>123</v>
      </c>
      <c r="C890" s="60">
        <v>40422</v>
      </c>
      <c r="D890" s="3">
        <f>Table1[[#This Row],[End Year]]-1</f>
        <v>2010</v>
      </c>
      <c r="E890" s="3">
        <f t="shared" si="39"/>
        <v>2011</v>
      </c>
      <c r="F890" s="1" t="str">
        <f t="shared" si="40"/>
        <v>2010/2011</v>
      </c>
      <c r="G890">
        <v>5</v>
      </c>
      <c r="H890" t="s">
        <v>131</v>
      </c>
      <c r="I890">
        <f>IFERROR(INDEX(Lookup_Misc!$A$1:$C$7,MATCH(Table1[[#This Row],[Product]],Lookup_Misc!$B$1:$B$7,0),3)*Table1[[#This Row],[Tonnage]],NA())</f>
        <v>2.3000000000000003</v>
      </c>
      <c r="J890">
        <f t="shared" si="41"/>
        <v>9</v>
      </c>
    </row>
    <row r="891" spans="1:10">
      <c r="A891" t="s">
        <v>185</v>
      </c>
      <c r="B891" t="s">
        <v>123</v>
      </c>
      <c r="C891" s="60">
        <v>40422</v>
      </c>
      <c r="D891" s="3">
        <f>Table1[[#This Row],[End Year]]-1</f>
        <v>2010</v>
      </c>
      <c r="E891" s="3">
        <f t="shared" si="39"/>
        <v>2011</v>
      </c>
      <c r="F891" s="1" t="str">
        <f t="shared" si="40"/>
        <v>2010/2011</v>
      </c>
      <c r="G891">
        <v>2500</v>
      </c>
      <c r="H891" t="s">
        <v>130</v>
      </c>
      <c r="I891">
        <f>IFERROR(INDEX(Lookup_Misc!$A$1:$C$7,MATCH(Table1[[#This Row],[Product]],Lookup_Misc!$B$1:$B$7,0),3)*Table1[[#This Row],[Tonnage]],NA())</f>
        <v>1150</v>
      </c>
      <c r="J891">
        <f t="shared" si="41"/>
        <v>9</v>
      </c>
    </row>
    <row r="892" spans="1:10">
      <c r="A892" t="s">
        <v>185</v>
      </c>
      <c r="B892" t="s">
        <v>123</v>
      </c>
      <c r="C892" s="60">
        <v>40422</v>
      </c>
      <c r="D892" s="3">
        <f>Table1[[#This Row],[End Year]]-1</f>
        <v>2010</v>
      </c>
      <c r="E892" s="3">
        <f t="shared" si="39"/>
        <v>2011</v>
      </c>
      <c r="F892" s="1" t="str">
        <f t="shared" si="40"/>
        <v>2010/2011</v>
      </c>
      <c r="G892">
        <v>4404</v>
      </c>
      <c r="H892" t="s">
        <v>88</v>
      </c>
      <c r="I892">
        <f>IFERROR(INDEX(Lookup_Misc!$A$1:$C$7,MATCH(Table1[[#This Row],[Product]],Lookup_Misc!$B$1:$B$7,0),3)*Table1[[#This Row],[Tonnage]],NA())</f>
        <v>2025.8400000000001</v>
      </c>
      <c r="J892">
        <f t="shared" si="41"/>
        <v>9</v>
      </c>
    </row>
    <row r="893" spans="1:10">
      <c r="A893" t="s">
        <v>185</v>
      </c>
      <c r="B893" t="s">
        <v>123</v>
      </c>
      <c r="C893" s="60">
        <v>40422</v>
      </c>
      <c r="D893" s="3">
        <f>Table1[[#This Row],[End Year]]-1</f>
        <v>2010</v>
      </c>
      <c r="E893" s="3">
        <f t="shared" si="39"/>
        <v>2011</v>
      </c>
      <c r="F893" s="1" t="str">
        <f t="shared" si="40"/>
        <v>2010/2011</v>
      </c>
      <c r="G893">
        <v>6299</v>
      </c>
      <c r="H893" t="s">
        <v>116</v>
      </c>
      <c r="I893">
        <f>IFERROR(INDEX(Lookup_Misc!$A$1:$C$7,MATCH(Table1[[#This Row],[Product]],Lookup_Misc!$B$1:$B$7,0),3)*Table1[[#This Row],[Tonnage]],NA())</f>
        <v>2897.54</v>
      </c>
      <c r="J893">
        <f t="shared" si="41"/>
        <v>9</v>
      </c>
    </row>
    <row r="894" spans="1:10">
      <c r="A894" t="s">
        <v>185</v>
      </c>
      <c r="B894" t="s">
        <v>123</v>
      </c>
      <c r="C894" s="60">
        <v>40422</v>
      </c>
      <c r="D894" s="3">
        <f>Table1[[#This Row],[End Year]]-1</f>
        <v>2010</v>
      </c>
      <c r="E894" s="3">
        <f t="shared" si="39"/>
        <v>2011</v>
      </c>
      <c r="F894" s="1" t="str">
        <f t="shared" si="40"/>
        <v>2010/2011</v>
      </c>
      <c r="G894">
        <v>316693</v>
      </c>
      <c r="H894" t="s">
        <v>93</v>
      </c>
      <c r="I894">
        <f>IFERROR(INDEX(Lookup_Misc!$A$1:$C$7,MATCH(Table1[[#This Row],[Product]],Lookup_Misc!$B$1:$B$7,0),3)*Table1[[#This Row],[Tonnage]],NA())</f>
        <v>145678.78</v>
      </c>
      <c r="J894">
        <f t="shared" si="41"/>
        <v>9</v>
      </c>
    </row>
    <row r="895" spans="1:10">
      <c r="A895" t="s">
        <v>185</v>
      </c>
      <c r="B895" t="s">
        <v>123</v>
      </c>
      <c r="C895" s="60">
        <v>40422</v>
      </c>
      <c r="D895" s="3">
        <f>Table1[[#This Row],[End Year]]-1</f>
        <v>2010</v>
      </c>
      <c r="E895" s="3">
        <f t="shared" si="39"/>
        <v>2011</v>
      </c>
      <c r="F895" s="1" t="str">
        <f t="shared" si="40"/>
        <v>2010/2011</v>
      </c>
      <c r="G895">
        <v>37</v>
      </c>
      <c r="H895" t="s">
        <v>118</v>
      </c>
      <c r="I895">
        <f>IFERROR(INDEX(Lookup_Misc!$A$1:$C$7,MATCH(Table1[[#This Row],[Product]],Lookup_Misc!$B$1:$B$7,0),3)*Table1[[#This Row],[Tonnage]],NA())</f>
        <v>17.02</v>
      </c>
      <c r="J895">
        <f t="shared" si="41"/>
        <v>9</v>
      </c>
    </row>
    <row r="896" spans="1:10">
      <c r="A896" t="s">
        <v>185</v>
      </c>
      <c r="B896" t="s">
        <v>123</v>
      </c>
      <c r="C896" s="60">
        <v>40422</v>
      </c>
      <c r="D896" s="3">
        <f>Table1[[#This Row],[End Year]]-1</f>
        <v>2010</v>
      </c>
      <c r="E896" s="3">
        <f t="shared" si="39"/>
        <v>2011</v>
      </c>
      <c r="F896" s="1" t="str">
        <f t="shared" si="40"/>
        <v>2010/2011</v>
      </c>
      <c r="G896">
        <v>21992</v>
      </c>
      <c r="H896" t="s">
        <v>89</v>
      </c>
      <c r="I896">
        <f>IFERROR(INDEX(Lookup_Misc!$A$1:$C$7,MATCH(Table1[[#This Row],[Product]],Lookup_Misc!$B$1:$B$7,0),3)*Table1[[#This Row],[Tonnage]],NA())</f>
        <v>10116.32</v>
      </c>
      <c r="J896">
        <f t="shared" si="41"/>
        <v>9</v>
      </c>
    </row>
    <row r="897" spans="1:10">
      <c r="A897" t="s">
        <v>185</v>
      </c>
      <c r="B897" t="s">
        <v>123</v>
      </c>
      <c r="C897" s="60">
        <v>40452</v>
      </c>
      <c r="D897" s="3">
        <f>Table1[[#This Row],[End Year]]-1</f>
        <v>2010</v>
      </c>
      <c r="E897" s="3">
        <f t="shared" si="39"/>
        <v>2011</v>
      </c>
      <c r="F897" s="1" t="str">
        <f t="shared" si="40"/>
        <v>2010/2011</v>
      </c>
      <c r="G897">
        <v>280</v>
      </c>
      <c r="H897" t="s">
        <v>60</v>
      </c>
      <c r="I897">
        <f>IFERROR(INDEX(Lookup_Misc!$A$1:$C$7,MATCH(Table1[[#This Row],[Product]],Lookup_Misc!$B$1:$B$7,0),3)*Table1[[#This Row],[Tonnage]],NA())</f>
        <v>128.80000000000001</v>
      </c>
      <c r="J897">
        <f t="shared" si="41"/>
        <v>10</v>
      </c>
    </row>
    <row r="898" spans="1:10">
      <c r="A898" t="s">
        <v>185</v>
      </c>
      <c r="B898" t="s">
        <v>123</v>
      </c>
      <c r="C898" s="60">
        <v>40452</v>
      </c>
      <c r="D898" s="3">
        <f>Table1[[#This Row],[End Year]]-1</f>
        <v>2010</v>
      </c>
      <c r="E898" s="3">
        <f t="shared" si="39"/>
        <v>2011</v>
      </c>
      <c r="F898" s="1" t="str">
        <f t="shared" si="40"/>
        <v>2010/2011</v>
      </c>
      <c r="G898">
        <v>102</v>
      </c>
      <c r="H898" t="s">
        <v>79</v>
      </c>
      <c r="I898">
        <f>IFERROR(INDEX(Lookup_Misc!$A$1:$C$7,MATCH(Table1[[#This Row],[Product]],Lookup_Misc!$B$1:$B$7,0),3)*Table1[[#This Row],[Tonnage]],NA())</f>
        <v>46.92</v>
      </c>
      <c r="J898">
        <f t="shared" si="41"/>
        <v>10</v>
      </c>
    </row>
    <row r="899" spans="1:10">
      <c r="A899" t="s">
        <v>185</v>
      </c>
      <c r="B899" t="s">
        <v>123</v>
      </c>
      <c r="C899" s="60">
        <v>40452</v>
      </c>
      <c r="D899" s="3">
        <f>Table1[[#This Row],[End Year]]-1</f>
        <v>2010</v>
      </c>
      <c r="E899" s="3">
        <f t="shared" si="39"/>
        <v>2011</v>
      </c>
      <c r="F899" s="1" t="str">
        <f t="shared" si="40"/>
        <v>2010/2011</v>
      </c>
      <c r="G899">
        <v>2200</v>
      </c>
      <c r="H899" t="s">
        <v>133</v>
      </c>
      <c r="I899">
        <f>IFERROR(INDEX(Lookup_Misc!$A$1:$C$7,MATCH(Table1[[#This Row],[Product]],Lookup_Misc!$B$1:$B$7,0),3)*Table1[[#This Row],[Tonnage]],NA())</f>
        <v>1012</v>
      </c>
      <c r="J899">
        <f t="shared" si="41"/>
        <v>10</v>
      </c>
    </row>
    <row r="900" spans="1:10">
      <c r="A900" t="s">
        <v>185</v>
      </c>
      <c r="B900" t="s">
        <v>123</v>
      </c>
      <c r="C900" s="60">
        <v>40452</v>
      </c>
      <c r="D900" s="3">
        <f>Table1[[#This Row],[End Year]]-1</f>
        <v>2010</v>
      </c>
      <c r="E900" s="3">
        <f t="shared" si="39"/>
        <v>2011</v>
      </c>
      <c r="F900" s="1" t="str">
        <f t="shared" si="40"/>
        <v>2010/2011</v>
      </c>
      <c r="G900">
        <v>3997</v>
      </c>
      <c r="H900" t="s">
        <v>88</v>
      </c>
      <c r="I900">
        <f>IFERROR(INDEX(Lookup_Misc!$A$1:$C$7,MATCH(Table1[[#This Row],[Product]],Lookup_Misc!$B$1:$B$7,0),3)*Table1[[#This Row],[Tonnage]],NA())</f>
        <v>1838.6200000000001</v>
      </c>
      <c r="J900">
        <f t="shared" si="41"/>
        <v>10</v>
      </c>
    </row>
    <row r="901" spans="1:10">
      <c r="A901" t="s">
        <v>185</v>
      </c>
      <c r="B901" t="s">
        <v>123</v>
      </c>
      <c r="C901" s="60">
        <v>40452</v>
      </c>
      <c r="D901" s="3">
        <f>Table1[[#This Row],[End Year]]-1</f>
        <v>2010</v>
      </c>
      <c r="E901" s="3">
        <f t="shared" si="39"/>
        <v>2011</v>
      </c>
      <c r="F901" s="1" t="str">
        <f t="shared" si="40"/>
        <v>2010/2011</v>
      </c>
      <c r="G901">
        <v>2303</v>
      </c>
      <c r="H901" t="s">
        <v>145</v>
      </c>
      <c r="I901">
        <f>IFERROR(INDEX(Lookup_Misc!$A$1:$C$7,MATCH(Table1[[#This Row],[Product]],Lookup_Misc!$B$1:$B$7,0),3)*Table1[[#This Row],[Tonnage]],NA())</f>
        <v>1059.3800000000001</v>
      </c>
      <c r="J901">
        <f t="shared" si="41"/>
        <v>10</v>
      </c>
    </row>
    <row r="902" spans="1:10">
      <c r="A902" t="s">
        <v>185</v>
      </c>
      <c r="B902" t="s">
        <v>123</v>
      </c>
      <c r="C902" s="60">
        <v>40452</v>
      </c>
      <c r="D902" s="3">
        <f>Table1[[#This Row],[End Year]]-1</f>
        <v>2010</v>
      </c>
      <c r="E902" s="3">
        <f t="shared" ref="E902:E965" si="42">IF(AND(MONTH(C902)&gt;=7,MONTH(C902)&lt;=12),YEAR(C902)+1,YEAR(C902))</f>
        <v>2011</v>
      </c>
      <c r="F902" s="1" t="str">
        <f t="shared" ref="F902:F965" si="43">D902&amp;"/"&amp;E902</f>
        <v>2010/2011</v>
      </c>
      <c r="G902">
        <v>8801</v>
      </c>
      <c r="H902" t="s">
        <v>116</v>
      </c>
      <c r="I902">
        <f>IFERROR(INDEX(Lookup_Misc!$A$1:$C$7,MATCH(Table1[[#This Row],[Product]],Lookup_Misc!$B$1:$B$7,0),3)*Table1[[#This Row],[Tonnage]],NA())</f>
        <v>4048.46</v>
      </c>
      <c r="J902">
        <f t="shared" ref="J902:J965" si="44">MONTH(C902)</f>
        <v>10</v>
      </c>
    </row>
    <row r="903" spans="1:10">
      <c r="A903" t="s">
        <v>185</v>
      </c>
      <c r="B903" t="s">
        <v>123</v>
      </c>
      <c r="C903" s="60">
        <v>40452</v>
      </c>
      <c r="D903" s="3">
        <f>Table1[[#This Row],[End Year]]-1</f>
        <v>2010</v>
      </c>
      <c r="E903" s="3">
        <f t="shared" si="42"/>
        <v>2011</v>
      </c>
      <c r="F903" s="1" t="str">
        <f t="shared" si="43"/>
        <v>2010/2011</v>
      </c>
      <c r="G903">
        <v>5583</v>
      </c>
      <c r="H903" t="s">
        <v>137</v>
      </c>
      <c r="I903">
        <f>IFERROR(INDEX(Lookup_Misc!$A$1:$C$7,MATCH(Table1[[#This Row],[Product]],Lookup_Misc!$B$1:$B$7,0),3)*Table1[[#This Row],[Tonnage]],NA())</f>
        <v>2568.1800000000003</v>
      </c>
      <c r="J903">
        <f t="shared" si="44"/>
        <v>10</v>
      </c>
    </row>
    <row r="904" spans="1:10">
      <c r="A904" t="s">
        <v>185</v>
      </c>
      <c r="B904" t="s">
        <v>123</v>
      </c>
      <c r="C904" s="60">
        <v>40452</v>
      </c>
      <c r="D904" s="3">
        <f>Table1[[#This Row],[End Year]]-1</f>
        <v>2010</v>
      </c>
      <c r="E904" s="3">
        <f t="shared" si="42"/>
        <v>2011</v>
      </c>
      <c r="F904" s="1" t="str">
        <f t="shared" si="43"/>
        <v>2010/2011</v>
      </c>
      <c r="G904">
        <v>351804</v>
      </c>
      <c r="H904" t="s">
        <v>93</v>
      </c>
      <c r="I904">
        <f>IFERROR(INDEX(Lookup_Misc!$A$1:$C$7,MATCH(Table1[[#This Row],[Product]],Lookup_Misc!$B$1:$B$7,0),3)*Table1[[#This Row],[Tonnage]],NA())</f>
        <v>161829.84</v>
      </c>
      <c r="J904">
        <f t="shared" si="44"/>
        <v>10</v>
      </c>
    </row>
    <row r="905" spans="1:10">
      <c r="A905" t="s">
        <v>185</v>
      </c>
      <c r="B905" t="s">
        <v>123</v>
      </c>
      <c r="C905" s="60">
        <v>40452</v>
      </c>
      <c r="D905" s="3">
        <f>Table1[[#This Row],[End Year]]-1</f>
        <v>2010</v>
      </c>
      <c r="E905" s="3">
        <f t="shared" si="42"/>
        <v>2011</v>
      </c>
      <c r="F905" s="1" t="str">
        <f t="shared" si="43"/>
        <v>2010/2011</v>
      </c>
      <c r="G905">
        <v>76</v>
      </c>
      <c r="H905" t="s">
        <v>118</v>
      </c>
      <c r="I905">
        <f>IFERROR(INDEX(Lookup_Misc!$A$1:$C$7,MATCH(Table1[[#This Row],[Product]],Lookup_Misc!$B$1:$B$7,0),3)*Table1[[#This Row],[Tonnage]],NA())</f>
        <v>34.96</v>
      </c>
      <c r="J905">
        <f t="shared" si="44"/>
        <v>10</v>
      </c>
    </row>
    <row r="906" spans="1:10">
      <c r="A906" t="s">
        <v>185</v>
      </c>
      <c r="B906" t="s">
        <v>123</v>
      </c>
      <c r="C906" s="60">
        <v>40452</v>
      </c>
      <c r="D906" s="3">
        <f>Table1[[#This Row],[End Year]]-1</f>
        <v>2010</v>
      </c>
      <c r="E906" s="3">
        <f t="shared" si="42"/>
        <v>2011</v>
      </c>
      <c r="F906" s="1" t="str">
        <f t="shared" si="43"/>
        <v>2010/2011</v>
      </c>
      <c r="G906">
        <v>5011</v>
      </c>
      <c r="H906" t="s">
        <v>89</v>
      </c>
      <c r="I906">
        <f>IFERROR(INDEX(Lookup_Misc!$A$1:$C$7,MATCH(Table1[[#This Row],[Product]],Lookup_Misc!$B$1:$B$7,0),3)*Table1[[#This Row],[Tonnage]],NA())</f>
        <v>2305.06</v>
      </c>
      <c r="J906">
        <f t="shared" si="44"/>
        <v>10</v>
      </c>
    </row>
    <row r="907" spans="1:10">
      <c r="A907" t="s">
        <v>185</v>
      </c>
      <c r="B907" t="s">
        <v>123</v>
      </c>
      <c r="C907" s="60">
        <v>40483</v>
      </c>
      <c r="D907" s="3">
        <f>Table1[[#This Row],[End Year]]-1</f>
        <v>2010</v>
      </c>
      <c r="E907" s="3">
        <f t="shared" si="42"/>
        <v>2011</v>
      </c>
      <c r="F907" s="1" t="str">
        <f t="shared" si="43"/>
        <v>2010/2011</v>
      </c>
      <c r="G907">
        <v>21</v>
      </c>
      <c r="H907" t="s">
        <v>60</v>
      </c>
      <c r="I907">
        <f>IFERROR(INDEX(Lookup_Misc!$A$1:$C$7,MATCH(Table1[[#This Row],[Product]],Lookup_Misc!$B$1:$B$7,0),3)*Table1[[#This Row],[Tonnage]],NA())</f>
        <v>9.66</v>
      </c>
      <c r="J907">
        <f t="shared" si="44"/>
        <v>11</v>
      </c>
    </row>
    <row r="908" spans="1:10">
      <c r="A908" t="s">
        <v>185</v>
      </c>
      <c r="B908" t="s">
        <v>123</v>
      </c>
      <c r="C908" s="60">
        <v>40483</v>
      </c>
      <c r="D908" s="3">
        <f>Table1[[#This Row],[End Year]]-1</f>
        <v>2010</v>
      </c>
      <c r="E908" s="3">
        <f t="shared" si="42"/>
        <v>2011</v>
      </c>
      <c r="F908" s="1" t="str">
        <f t="shared" si="43"/>
        <v>2010/2011</v>
      </c>
      <c r="G908">
        <v>16653</v>
      </c>
      <c r="H908" t="s">
        <v>79</v>
      </c>
      <c r="I908">
        <f>IFERROR(INDEX(Lookup_Misc!$A$1:$C$7,MATCH(Table1[[#This Row],[Product]],Lookup_Misc!$B$1:$B$7,0),3)*Table1[[#This Row],[Tonnage]],NA())</f>
        <v>7660.38</v>
      </c>
      <c r="J908">
        <f t="shared" si="44"/>
        <v>11</v>
      </c>
    </row>
    <row r="909" spans="1:10">
      <c r="A909" t="s">
        <v>185</v>
      </c>
      <c r="B909" t="s">
        <v>123</v>
      </c>
      <c r="C909" s="60">
        <v>40483</v>
      </c>
      <c r="D909" s="3">
        <f>Table1[[#This Row],[End Year]]-1</f>
        <v>2010</v>
      </c>
      <c r="E909" s="3">
        <f t="shared" si="42"/>
        <v>2011</v>
      </c>
      <c r="F909" s="1" t="str">
        <f t="shared" si="43"/>
        <v>2010/2011</v>
      </c>
      <c r="G909">
        <v>112</v>
      </c>
      <c r="H909" t="s">
        <v>131</v>
      </c>
      <c r="I909">
        <f>IFERROR(INDEX(Lookup_Misc!$A$1:$C$7,MATCH(Table1[[#This Row],[Product]],Lookup_Misc!$B$1:$B$7,0),3)*Table1[[#This Row],[Tonnage]],NA())</f>
        <v>51.52</v>
      </c>
      <c r="J909">
        <f t="shared" si="44"/>
        <v>11</v>
      </c>
    </row>
    <row r="910" spans="1:10">
      <c r="A910" t="s">
        <v>185</v>
      </c>
      <c r="B910" t="s">
        <v>123</v>
      </c>
      <c r="C910" s="60">
        <v>40483</v>
      </c>
      <c r="D910" s="3">
        <f>Table1[[#This Row],[End Year]]-1</f>
        <v>2010</v>
      </c>
      <c r="E910" s="3">
        <f t="shared" si="42"/>
        <v>2011</v>
      </c>
      <c r="F910" s="1" t="str">
        <f t="shared" si="43"/>
        <v>2010/2011</v>
      </c>
      <c r="G910">
        <v>10598</v>
      </c>
      <c r="H910" t="s">
        <v>116</v>
      </c>
      <c r="I910">
        <f>IFERROR(INDEX(Lookup_Misc!$A$1:$C$7,MATCH(Table1[[#This Row],[Product]],Lookup_Misc!$B$1:$B$7,0),3)*Table1[[#This Row],[Tonnage]],NA())</f>
        <v>4875.08</v>
      </c>
      <c r="J910">
        <f t="shared" si="44"/>
        <v>11</v>
      </c>
    </row>
    <row r="911" spans="1:10">
      <c r="A911" t="s">
        <v>185</v>
      </c>
      <c r="B911" t="s">
        <v>123</v>
      </c>
      <c r="C911" s="60">
        <v>40483</v>
      </c>
      <c r="D911" s="3">
        <f>Table1[[#This Row],[End Year]]-1</f>
        <v>2010</v>
      </c>
      <c r="E911" s="3">
        <f t="shared" si="42"/>
        <v>2011</v>
      </c>
      <c r="F911" s="1" t="str">
        <f t="shared" si="43"/>
        <v>2010/2011</v>
      </c>
      <c r="G911">
        <v>13170</v>
      </c>
      <c r="H911" t="s">
        <v>137</v>
      </c>
      <c r="I911">
        <f>IFERROR(INDEX(Lookup_Misc!$A$1:$C$7,MATCH(Table1[[#This Row],[Product]],Lookup_Misc!$B$1:$B$7,0),3)*Table1[[#This Row],[Tonnage]],NA())</f>
        <v>6058.2</v>
      </c>
      <c r="J911">
        <f t="shared" si="44"/>
        <v>11</v>
      </c>
    </row>
    <row r="912" spans="1:10">
      <c r="A912" t="s">
        <v>185</v>
      </c>
      <c r="B912" t="s">
        <v>123</v>
      </c>
      <c r="C912" s="60">
        <v>40483</v>
      </c>
      <c r="D912" s="3">
        <f>Table1[[#This Row],[End Year]]-1</f>
        <v>2010</v>
      </c>
      <c r="E912" s="3">
        <f t="shared" si="42"/>
        <v>2011</v>
      </c>
      <c r="F912" s="1" t="str">
        <f t="shared" si="43"/>
        <v>2010/2011</v>
      </c>
      <c r="G912">
        <v>32376</v>
      </c>
      <c r="H912" t="s">
        <v>113</v>
      </c>
      <c r="I912">
        <f>IFERROR(INDEX(Lookup_Misc!$A$1:$C$7,MATCH(Table1[[#This Row],[Product]],Lookup_Misc!$B$1:$B$7,0),3)*Table1[[#This Row],[Tonnage]],NA())</f>
        <v>14892.960000000001</v>
      </c>
      <c r="J912">
        <f t="shared" si="44"/>
        <v>11</v>
      </c>
    </row>
    <row r="913" spans="1:10">
      <c r="A913" t="s">
        <v>185</v>
      </c>
      <c r="B913" t="s">
        <v>123</v>
      </c>
      <c r="C913" s="60">
        <v>40483</v>
      </c>
      <c r="D913" s="3">
        <f>Table1[[#This Row],[End Year]]-1</f>
        <v>2010</v>
      </c>
      <c r="E913" s="3">
        <f t="shared" si="42"/>
        <v>2011</v>
      </c>
      <c r="F913" s="1" t="str">
        <f t="shared" si="43"/>
        <v>2010/2011</v>
      </c>
      <c r="G913">
        <v>240016</v>
      </c>
      <c r="H913" t="s">
        <v>93</v>
      </c>
      <c r="I913">
        <f>IFERROR(INDEX(Lookup_Misc!$A$1:$C$7,MATCH(Table1[[#This Row],[Product]],Lookup_Misc!$B$1:$B$7,0),3)*Table1[[#This Row],[Tonnage]],NA())</f>
        <v>110407.36</v>
      </c>
      <c r="J913">
        <f t="shared" si="44"/>
        <v>11</v>
      </c>
    </row>
    <row r="914" spans="1:10">
      <c r="A914" t="s">
        <v>185</v>
      </c>
      <c r="B914" t="s">
        <v>123</v>
      </c>
      <c r="C914" s="60">
        <v>40483</v>
      </c>
      <c r="D914" s="3">
        <f>Table1[[#This Row],[End Year]]-1</f>
        <v>2010</v>
      </c>
      <c r="E914" s="3">
        <f t="shared" si="42"/>
        <v>2011</v>
      </c>
      <c r="F914" s="1" t="str">
        <f t="shared" si="43"/>
        <v>2010/2011</v>
      </c>
      <c r="G914">
        <v>36899</v>
      </c>
      <c r="H914" t="s">
        <v>118</v>
      </c>
      <c r="I914">
        <f>IFERROR(INDEX(Lookup_Misc!$A$1:$C$7,MATCH(Table1[[#This Row],[Product]],Lookup_Misc!$B$1:$B$7,0),3)*Table1[[#This Row],[Tonnage]],NA())</f>
        <v>16973.54</v>
      </c>
      <c r="J914">
        <f t="shared" si="44"/>
        <v>11</v>
      </c>
    </row>
    <row r="915" spans="1:10">
      <c r="A915" t="s">
        <v>185</v>
      </c>
      <c r="B915" t="s">
        <v>123</v>
      </c>
      <c r="C915" s="60">
        <v>40483</v>
      </c>
      <c r="D915" s="3">
        <f>Table1[[#This Row],[End Year]]-1</f>
        <v>2010</v>
      </c>
      <c r="E915" s="3">
        <f t="shared" si="42"/>
        <v>2011</v>
      </c>
      <c r="F915" s="1" t="str">
        <f t="shared" si="43"/>
        <v>2010/2011</v>
      </c>
      <c r="G915">
        <v>1046</v>
      </c>
      <c r="H915" t="s">
        <v>98</v>
      </c>
      <c r="I915">
        <f>IFERROR(INDEX(Lookup_Misc!$A$1:$C$7,MATCH(Table1[[#This Row],[Product]],Lookup_Misc!$B$1:$B$7,0),3)*Table1[[#This Row],[Tonnage]],NA())</f>
        <v>481.16</v>
      </c>
      <c r="J915">
        <f t="shared" si="44"/>
        <v>11</v>
      </c>
    </row>
    <row r="916" spans="1:10">
      <c r="A916" t="s">
        <v>185</v>
      </c>
      <c r="B916" t="s">
        <v>123</v>
      </c>
      <c r="C916" s="60">
        <v>40483</v>
      </c>
      <c r="D916" s="3">
        <f>Table1[[#This Row],[End Year]]-1</f>
        <v>2010</v>
      </c>
      <c r="E916" s="3">
        <f t="shared" si="42"/>
        <v>2011</v>
      </c>
      <c r="F916" s="1" t="str">
        <f t="shared" si="43"/>
        <v>2010/2011</v>
      </c>
      <c r="G916">
        <v>10583</v>
      </c>
      <c r="H916" t="s">
        <v>89</v>
      </c>
      <c r="I916">
        <f>IFERROR(INDEX(Lookup_Misc!$A$1:$C$7,MATCH(Table1[[#This Row],[Product]],Lookup_Misc!$B$1:$B$7,0),3)*Table1[[#This Row],[Tonnage]],NA())</f>
        <v>4868.18</v>
      </c>
      <c r="J916">
        <f t="shared" si="44"/>
        <v>11</v>
      </c>
    </row>
    <row r="917" spans="1:10">
      <c r="A917" t="s">
        <v>185</v>
      </c>
      <c r="B917" t="s">
        <v>123</v>
      </c>
      <c r="C917" s="60">
        <v>40483</v>
      </c>
      <c r="D917" s="3">
        <f>Table1[[#This Row],[End Year]]-1</f>
        <v>2010</v>
      </c>
      <c r="E917" s="3">
        <f t="shared" si="42"/>
        <v>2011</v>
      </c>
      <c r="F917" s="1" t="str">
        <f t="shared" si="43"/>
        <v>2010/2011</v>
      </c>
      <c r="G917">
        <v>299</v>
      </c>
      <c r="H917" t="s">
        <v>90</v>
      </c>
      <c r="I917">
        <f>IFERROR(INDEX(Lookup_Misc!$A$1:$C$7,MATCH(Table1[[#This Row],[Product]],Lookup_Misc!$B$1:$B$7,0),3)*Table1[[#This Row],[Tonnage]],NA())</f>
        <v>137.54</v>
      </c>
      <c r="J917">
        <f t="shared" si="44"/>
        <v>11</v>
      </c>
    </row>
    <row r="918" spans="1:10">
      <c r="A918" t="s">
        <v>185</v>
      </c>
      <c r="B918" t="s">
        <v>123</v>
      </c>
      <c r="C918" s="60">
        <v>40513</v>
      </c>
      <c r="D918" s="3">
        <f>Table1[[#This Row],[End Year]]-1</f>
        <v>2010</v>
      </c>
      <c r="E918" s="3">
        <f t="shared" si="42"/>
        <v>2011</v>
      </c>
      <c r="F918" s="1" t="str">
        <f t="shared" si="43"/>
        <v>2010/2011</v>
      </c>
      <c r="G918">
        <v>32</v>
      </c>
      <c r="H918" t="s">
        <v>60</v>
      </c>
      <c r="I918">
        <f>IFERROR(INDEX(Lookup_Misc!$A$1:$C$7,MATCH(Table1[[#This Row],[Product]],Lookup_Misc!$B$1:$B$7,0),3)*Table1[[#This Row],[Tonnage]],NA())</f>
        <v>14.72</v>
      </c>
      <c r="J918">
        <f t="shared" si="44"/>
        <v>12</v>
      </c>
    </row>
    <row r="919" spans="1:10">
      <c r="A919" t="s">
        <v>185</v>
      </c>
      <c r="B919" t="s">
        <v>123</v>
      </c>
      <c r="C919" s="60">
        <v>40513</v>
      </c>
      <c r="D919" s="3">
        <f>Table1[[#This Row],[End Year]]-1</f>
        <v>2010</v>
      </c>
      <c r="E919" s="3">
        <f t="shared" si="42"/>
        <v>2011</v>
      </c>
      <c r="F919" s="1" t="str">
        <f t="shared" si="43"/>
        <v>2010/2011</v>
      </c>
      <c r="G919">
        <v>6155</v>
      </c>
      <c r="H919" t="s">
        <v>79</v>
      </c>
      <c r="I919">
        <f>IFERROR(INDEX(Lookup_Misc!$A$1:$C$7,MATCH(Table1[[#This Row],[Product]],Lookup_Misc!$B$1:$B$7,0),3)*Table1[[#This Row],[Tonnage]],NA())</f>
        <v>2831.3</v>
      </c>
      <c r="J919">
        <f t="shared" si="44"/>
        <v>12</v>
      </c>
    </row>
    <row r="920" spans="1:10">
      <c r="A920" t="s">
        <v>185</v>
      </c>
      <c r="B920" t="s">
        <v>123</v>
      </c>
      <c r="C920" s="60">
        <v>40513</v>
      </c>
      <c r="D920" s="3">
        <f>Table1[[#This Row],[End Year]]-1</f>
        <v>2010</v>
      </c>
      <c r="E920" s="3">
        <f t="shared" si="42"/>
        <v>2011</v>
      </c>
      <c r="F920" s="1" t="str">
        <f t="shared" si="43"/>
        <v>2010/2011</v>
      </c>
      <c r="G920">
        <v>800</v>
      </c>
      <c r="H920" t="s">
        <v>147</v>
      </c>
      <c r="I920">
        <f>IFERROR(INDEX(Lookup_Misc!$A$1:$C$7,MATCH(Table1[[#This Row],[Product]],Lookup_Misc!$B$1:$B$7,0),3)*Table1[[#This Row],[Tonnage]],NA())</f>
        <v>368</v>
      </c>
      <c r="J920">
        <f t="shared" si="44"/>
        <v>12</v>
      </c>
    </row>
    <row r="921" spans="1:10">
      <c r="A921" t="s">
        <v>185</v>
      </c>
      <c r="B921" t="s">
        <v>123</v>
      </c>
      <c r="C921" s="60">
        <v>40513</v>
      </c>
      <c r="D921" s="3">
        <f>Table1[[#This Row],[End Year]]-1</f>
        <v>2010</v>
      </c>
      <c r="E921" s="3">
        <f t="shared" si="42"/>
        <v>2011</v>
      </c>
      <c r="F921" s="1" t="str">
        <f t="shared" si="43"/>
        <v>2010/2011</v>
      </c>
      <c r="G921">
        <v>10372</v>
      </c>
      <c r="H921" t="s">
        <v>116</v>
      </c>
      <c r="I921">
        <f>IFERROR(INDEX(Lookup_Misc!$A$1:$C$7,MATCH(Table1[[#This Row],[Product]],Lookup_Misc!$B$1:$B$7,0),3)*Table1[[#This Row],[Tonnage]],NA())</f>
        <v>4771.12</v>
      </c>
      <c r="J921">
        <f t="shared" si="44"/>
        <v>12</v>
      </c>
    </row>
    <row r="922" spans="1:10">
      <c r="A922" t="s">
        <v>185</v>
      </c>
      <c r="B922" t="s">
        <v>123</v>
      </c>
      <c r="C922" s="60">
        <v>40513</v>
      </c>
      <c r="D922" s="3">
        <f>Table1[[#This Row],[End Year]]-1</f>
        <v>2010</v>
      </c>
      <c r="E922" s="3">
        <f t="shared" si="42"/>
        <v>2011</v>
      </c>
      <c r="F922" s="1" t="str">
        <f t="shared" si="43"/>
        <v>2010/2011</v>
      </c>
      <c r="G922">
        <v>146016</v>
      </c>
      <c r="H922" t="s">
        <v>93</v>
      </c>
      <c r="I922">
        <f>IFERROR(INDEX(Lookup_Misc!$A$1:$C$7,MATCH(Table1[[#This Row],[Product]],Lookup_Misc!$B$1:$B$7,0),3)*Table1[[#This Row],[Tonnage]],NA())</f>
        <v>67167.360000000001</v>
      </c>
      <c r="J922">
        <f t="shared" si="44"/>
        <v>12</v>
      </c>
    </row>
    <row r="923" spans="1:10">
      <c r="A923" t="s">
        <v>185</v>
      </c>
      <c r="B923" t="s">
        <v>123</v>
      </c>
      <c r="C923" s="60">
        <v>40513</v>
      </c>
      <c r="D923" s="3">
        <f>Table1[[#This Row],[End Year]]-1</f>
        <v>2010</v>
      </c>
      <c r="E923" s="3">
        <f t="shared" si="42"/>
        <v>2011</v>
      </c>
      <c r="F923" s="1" t="str">
        <f t="shared" si="43"/>
        <v>2010/2011</v>
      </c>
      <c r="G923">
        <v>2653</v>
      </c>
      <c r="H923" t="s">
        <v>98</v>
      </c>
      <c r="I923">
        <f>IFERROR(INDEX(Lookup_Misc!$A$1:$C$7,MATCH(Table1[[#This Row],[Product]],Lookup_Misc!$B$1:$B$7,0),3)*Table1[[#This Row],[Tonnage]],NA())</f>
        <v>1220.3800000000001</v>
      </c>
      <c r="J923">
        <f t="shared" si="44"/>
        <v>12</v>
      </c>
    </row>
    <row r="924" spans="1:10">
      <c r="A924" t="s">
        <v>185</v>
      </c>
      <c r="B924" t="s">
        <v>123</v>
      </c>
      <c r="C924" s="60">
        <v>40513</v>
      </c>
      <c r="D924" s="3">
        <f>Table1[[#This Row],[End Year]]-1</f>
        <v>2010</v>
      </c>
      <c r="E924" s="3">
        <f t="shared" si="42"/>
        <v>2011</v>
      </c>
      <c r="F924" s="1" t="str">
        <f t="shared" si="43"/>
        <v>2010/2011</v>
      </c>
      <c r="G924">
        <v>15498</v>
      </c>
      <c r="H924" t="s">
        <v>89</v>
      </c>
      <c r="I924">
        <f>IFERROR(INDEX(Lookup_Misc!$A$1:$C$7,MATCH(Table1[[#This Row],[Product]],Lookup_Misc!$B$1:$B$7,0),3)*Table1[[#This Row],[Tonnage]],NA())</f>
        <v>7129.08</v>
      </c>
      <c r="J924">
        <f t="shared" si="44"/>
        <v>12</v>
      </c>
    </row>
    <row r="925" spans="1:10">
      <c r="A925" t="s">
        <v>185</v>
      </c>
      <c r="B925" t="s">
        <v>123</v>
      </c>
      <c r="C925" s="60">
        <v>40513</v>
      </c>
      <c r="D925" s="3">
        <f>Table1[[#This Row],[End Year]]-1</f>
        <v>2010</v>
      </c>
      <c r="E925" s="3">
        <f t="shared" si="42"/>
        <v>2011</v>
      </c>
      <c r="F925" s="1" t="str">
        <f t="shared" si="43"/>
        <v>2010/2011</v>
      </c>
      <c r="G925">
        <v>300</v>
      </c>
      <c r="H925" t="s">
        <v>90</v>
      </c>
      <c r="I925">
        <f>IFERROR(INDEX(Lookup_Misc!$A$1:$C$7,MATCH(Table1[[#This Row],[Product]],Lookup_Misc!$B$1:$B$7,0),3)*Table1[[#This Row],[Tonnage]],NA())</f>
        <v>138</v>
      </c>
      <c r="J925">
        <f t="shared" si="44"/>
        <v>12</v>
      </c>
    </row>
    <row r="926" spans="1:10">
      <c r="A926" t="s">
        <v>185</v>
      </c>
      <c r="B926" t="s">
        <v>123</v>
      </c>
      <c r="C926" s="60">
        <v>40544</v>
      </c>
      <c r="D926" s="3">
        <f>Table1[[#This Row],[End Year]]-1</f>
        <v>2010</v>
      </c>
      <c r="E926" s="3">
        <f t="shared" si="42"/>
        <v>2011</v>
      </c>
      <c r="F926" s="1" t="str">
        <f t="shared" si="43"/>
        <v>2010/2011</v>
      </c>
      <c r="G926">
        <v>2856</v>
      </c>
      <c r="H926" t="s">
        <v>60</v>
      </c>
      <c r="I926">
        <f>IFERROR(INDEX(Lookup_Misc!$A$1:$C$7,MATCH(Table1[[#This Row],[Product]],Lookup_Misc!$B$1:$B$7,0),3)*Table1[[#This Row],[Tonnage]],NA())</f>
        <v>1313.76</v>
      </c>
      <c r="J926">
        <f t="shared" si="44"/>
        <v>1</v>
      </c>
    </row>
    <row r="927" spans="1:10">
      <c r="A927" t="s">
        <v>185</v>
      </c>
      <c r="B927" t="s">
        <v>123</v>
      </c>
      <c r="C927" s="60">
        <v>40544</v>
      </c>
      <c r="D927" s="3">
        <f>Table1[[#This Row],[End Year]]-1</f>
        <v>2010</v>
      </c>
      <c r="E927" s="3">
        <f t="shared" si="42"/>
        <v>2011</v>
      </c>
      <c r="F927" s="1" t="str">
        <f t="shared" si="43"/>
        <v>2010/2011</v>
      </c>
      <c r="G927">
        <v>20559</v>
      </c>
      <c r="H927" t="s">
        <v>79</v>
      </c>
      <c r="I927">
        <f>IFERROR(INDEX(Lookup_Misc!$A$1:$C$7,MATCH(Table1[[#This Row],[Product]],Lookup_Misc!$B$1:$B$7,0),3)*Table1[[#This Row],[Tonnage]],NA())</f>
        <v>9457.1400000000012</v>
      </c>
      <c r="J927">
        <f t="shared" si="44"/>
        <v>1</v>
      </c>
    </row>
    <row r="928" spans="1:10">
      <c r="A928" t="s">
        <v>185</v>
      </c>
      <c r="B928" t="s">
        <v>123</v>
      </c>
      <c r="C928" s="60">
        <v>40544</v>
      </c>
      <c r="D928" s="3">
        <f>Table1[[#This Row],[End Year]]-1</f>
        <v>2010</v>
      </c>
      <c r="E928" s="3">
        <f t="shared" si="42"/>
        <v>2011</v>
      </c>
      <c r="F928" s="1" t="str">
        <f t="shared" si="43"/>
        <v>2010/2011</v>
      </c>
      <c r="G928">
        <v>3300</v>
      </c>
      <c r="H928" t="s">
        <v>131</v>
      </c>
      <c r="I928">
        <f>IFERROR(INDEX(Lookup_Misc!$A$1:$C$7,MATCH(Table1[[#This Row],[Product]],Lookup_Misc!$B$1:$B$7,0),3)*Table1[[#This Row],[Tonnage]],NA())</f>
        <v>1518</v>
      </c>
      <c r="J928">
        <f t="shared" si="44"/>
        <v>1</v>
      </c>
    </row>
    <row r="929" spans="1:10">
      <c r="A929" t="s">
        <v>185</v>
      </c>
      <c r="B929" t="s">
        <v>123</v>
      </c>
      <c r="C929" s="60">
        <v>40544</v>
      </c>
      <c r="D929" s="3">
        <f>Table1[[#This Row],[End Year]]-1</f>
        <v>2010</v>
      </c>
      <c r="E929" s="3">
        <f t="shared" si="42"/>
        <v>2011</v>
      </c>
      <c r="F929" s="1" t="str">
        <f t="shared" si="43"/>
        <v>2010/2011</v>
      </c>
      <c r="G929">
        <v>17688</v>
      </c>
      <c r="H929" t="s">
        <v>133</v>
      </c>
      <c r="I929">
        <f>IFERROR(INDEX(Lookup_Misc!$A$1:$C$7,MATCH(Table1[[#This Row],[Product]],Lookup_Misc!$B$1:$B$7,0),3)*Table1[[#This Row],[Tonnage]],NA())</f>
        <v>8136.4800000000005</v>
      </c>
      <c r="J929">
        <f t="shared" si="44"/>
        <v>1</v>
      </c>
    </row>
    <row r="930" spans="1:10">
      <c r="A930" t="s">
        <v>185</v>
      </c>
      <c r="B930" t="s">
        <v>123</v>
      </c>
      <c r="C930" s="60">
        <v>40544</v>
      </c>
      <c r="D930" s="3">
        <f>Table1[[#This Row],[End Year]]-1</f>
        <v>2010</v>
      </c>
      <c r="E930" s="3">
        <f t="shared" si="42"/>
        <v>2011</v>
      </c>
      <c r="F930" s="1" t="str">
        <f t="shared" si="43"/>
        <v>2010/2011</v>
      </c>
      <c r="G930">
        <v>4620</v>
      </c>
      <c r="H930" t="s">
        <v>143</v>
      </c>
      <c r="I930">
        <f>IFERROR(INDEX(Lookup_Misc!$A$1:$C$7,MATCH(Table1[[#This Row],[Product]],Lookup_Misc!$B$1:$B$7,0),3)*Table1[[#This Row],[Tonnage]],NA())</f>
        <v>2125.2000000000003</v>
      </c>
      <c r="J930">
        <f t="shared" si="44"/>
        <v>1</v>
      </c>
    </row>
    <row r="931" spans="1:10">
      <c r="A931" t="s">
        <v>185</v>
      </c>
      <c r="B931" t="s">
        <v>123</v>
      </c>
      <c r="C931" s="60">
        <v>40544</v>
      </c>
      <c r="D931" s="3">
        <f>Table1[[#This Row],[End Year]]-1</f>
        <v>2010</v>
      </c>
      <c r="E931" s="3">
        <f t="shared" si="42"/>
        <v>2011</v>
      </c>
      <c r="F931" s="1" t="str">
        <f t="shared" si="43"/>
        <v>2010/2011</v>
      </c>
      <c r="G931">
        <v>4337</v>
      </c>
      <c r="H931" t="s">
        <v>130</v>
      </c>
      <c r="I931">
        <f>IFERROR(INDEX(Lookup_Misc!$A$1:$C$7,MATCH(Table1[[#This Row],[Product]],Lookup_Misc!$B$1:$B$7,0),3)*Table1[[#This Row],[Tonnage]],NA())</f>
        <v>1995.02</v>
      </c>
      <c r="J931">
        <f t="shared" si="44"/>
        <v>1</v>
      </c>
    </row>
    <row r="932" spans="1:10">
      <c r="A932" t="s">
        <v>185</v>
      </c>
      <c r="B932" t="s">
        <v>123</v>
      </c>
      <c r="C932" s="60">
        <v>40544</v>
      </c>
      <c r="D932" s="3">
        <f>Table1[[#This Row],[End Year]]-1</f>
        <v>2010</v>
      </c>
      <c r="E932" s="3">
        <f t="shared" si="42"/>
        <v>2011</v>
      </c>
      <c r="F932" s="1" t="str">
        <f t="shared" si="43"/>
        <v>2010/2011</v>
      </c>
      <c r="G932">
        <v>27924</v>
      </c>
      <c r="H932" t="s">
        <v>88</v>
      </c>
      <c r="I932">
        <f>IFERROR(INDEX(Lookup_Misc!$A$1:$C$7,MATCH(Table1[[#This Row],[Product]],Lookup_Misc!$B$1:$B$7,0),3)*Table1[[#This Row],[Tonnage]],NA())</f>
        <v>12845.04</v>
      </c>
      <c r="J932">
        <f t="shared" si="44"/>
        <v>1</v>
      </c>
    </row>
    <row r="933" spans="1:10">
      <c r="A933" t="s">
        <v>185</v>
      </c>
      <c r="B933" t="s">
        <v>123</v>
      </c>
      <c r="C933" s="60">
        <v>40544</v>
      </c>
      <c r="D933" s="3">
        <f>Table1[[#This Row],[End Year]]-1</f>
        <v>2010</v>
      </c>
      <c r="E933" s="3">
        <f t="shared" si="42"/>
        <v>2011</v>
      </c>
      <c r="F933" s="1" t="str">
        <f t="shared" si="43"/>
        <v>2010/2011</v>
      </c>
      <c r="G933">
        <v>4000</v>
      </c>
      <c r="H933" t="s">
        <v>145</v>
      </c>
      <c r="I933">
        <f>IFERROR(INDEX(Lookup_Misc!$A$1:$C$7,MATCH(Table1[[#This Row],[Product]],Lookup_Misc!$B$1:$B$7,0),3)*Table1[[#This Row],[Tonnage]],NA())</f>
        <v>1840</v>
      </c>
      <c r="J933">
        <f t="shared" si="44"/>
        <v>1</v>
      </c>
    </row>
    <row r="934" spans="1:10">
      <c r="A934" t="s">
        <v>185</v>
      </c>
      <c r="B934" t="s">
        <v>123</v>
      </c>
      <c r="C934" s="60">
        <v>40544</v>
      </c>
      <c r="D934" s="3">
        <f>Table1[[#This Row],[End Year]]-1</f>
        <v>2010</v>
      </c>
      <c r="E934" s="3">
        <f t="shared" si="42"/>
        <v>2011</v>
      </c>
      <c r="F934" s="1" t="str">
        <f t="shared" si="43"/>
        <v>2010/2011</v>
      </c>
      <c r="G934">
        <v>1096</v>
      </c>
      <c r="H934" t="s">
        <v>116</v>
      </c>
      <c r="I934">
        <f>IFERROR(INDEX(Lookup_Misc!$A$1:$C$7,MATCH(Table1[[#This Row],[Product]],Lookup_Misc!$B$1:$B$7,0),3)*Table1[[#This Row],[Tonnage]],NA())</f>
        <v>504.16</v>
      </c>
      <c r="J934">
        <f t="shared" si="44"/>
        <v>1</v>
      </c>
    </row>
    <row r="935" spans="1:10">
      <c r="A935" t="s">
        <v>185</v>
      </c>
      <c r="B935" t="s">
        <v>123</v>
      </c>
      <c r="C935" s="60">
        <v>40544</v>
      </c>
      <c r="D935" s="3">
        <f>Table1[[#This Row],[End Year]]-1</f>
        <v>2010</v>
      </c>
      <c r="E935" s="3">
        <f t="shared" si="42"/>
        <v>2011</v>
      </c>
      <c r="F935" s="1" t="str">
        <f t="shared" si="43"/>
        <v>2010/2011</v>
      </c>
      <c r="G935">
        <v>43419</v>
      </c>
      <c r="H935" t="s">
        <v>113</v>
      </c>
      <c r="I935">
        <f>IFERROR(INDEX(Lookup_Misc!$A$1:$C$7,MATCH(Table1[[#This Row],[Product]],Lookup_Misc!$B$1:$B$7,0),3)*Table1[[#This Row],[Tonnage]],NA())</f>
        <v>19972.740000000002</v>
      </c>
      <c r="J935">
        <f t="shared" si="44"/>
        <v>1</v>
      </c>
    </row>
    <row r="936" spans="1:10">
      <c r="A936" t="s">
        <v>185</v>
      </c>
      <c r="B936" t="s">
        <v>123</v>
      </c>
      <c r="C936" s="60">
        <v>40544</v>
      </c>
      <c r="D936" s="3">
        <f>Table1[[#This Row],[End Year]]-1</f>
        <v>2010</v>
      </c>
      <c r="E936" s="3">
        <f t="shared" si="42"/>
        <v>2011</v>
      </c>
      <c r="F936" s="1" t="str">
        <f t="shared" si="43"/>
        <v>2010/2011</v>
      </c>
      <c r="G936">
        <v>4916</v>
      </c>
      <c r="H936" t="s">
        <v>92</v>
      </c>
      <c r="I936">
        <f>IFERROR(INDEX(Lookup_Misc!$A$1:$C$7,MATCH(Table1[[#This Row],[Product]],Lookup_Misc!$B$1:$B$7,0),3)*Table1[[#This Row],[Tonnage]],NA())</f>
        <v>2261.36</v>
      </c>
      <c r="J936">
        <f t="shared" si="44"/>
        <v>1</v>
      </c>
    </row>
    <row r="937" spans="1:10">
      <c r="A937" t="s">
        <v>185</v>
      </c>
      <c r="B937" t="s">
        <v>123</v>
      </c>
      <c r="C937" s="60">
        <v>40544</v>
      </c>
      <c r="D937" s="3">
        <f>Table1[[#This Row],[End Year]]-1</f>
        <v>2010</v>
      </c>
      <c r="E937" s="3">
        <f t="shared" si="42"/>
        <v>2011</v>
      </c>
      <c r="F937" s="1" t="str">
        <f t="shared" si="43"/>
        <v>2010/2011</v>
      </c>
      <c r="G937">
        <v>19015</v>
      </c>
      <c r="H937" t="s">
        <v>89</v>
      </c>
      <c r="I937">
        <f>IFERROR(INDEX(Lookup_Misc!$A$1:$C$7,MATCH(Table1[[#This Row],[Product]],Lookup_Misc!$B$1:$B$7,0),3)*Table1[[#This Row],[Tonnage]],NA())</f>
        <v>8746.9</v>
      </c>
      <c r="J937">
        <f t="shared" si="44"/>
        <v>1</v>
      </c>
    </row>
    <row r="938" spans="1:10">
      <c r="A938" t="s">
        <v>185</v>
      </c>
      <c r="B938" t="s">
        <v>123</v>
      </c>
      <c r="C938" s="60">
        <v>40544</v>
      </c>
      <c r="D938" s="3">
        <f>Table1[[#This Row],[End Year]]-1</f>
        <v>2010</v>
      </c>
      <c r="E938" s="3">
        <f t="shared" si="42"/>
        <v>2011</v>
      </c>
      <c r="F938" s="1" t="str">
        <f t="shared" si="43"/>
        <v>2010/2011</v>
      </c>
      <c r="G938">
        <v>32390</v>
      </c>
      <c r="H938" t="s">
        <v>90</v>
      </c>
      <c r="I938">
        <f>IFERROR(INDEX(Lookup_Misc!$A$1:$C$7,MATCH(Table1[[#This Row],[Product]],Lookup_Misc!$B$1:$B$7,0),3)*Table1[[#This Row],[Tonnage]],NA())</f>
        <v>14899.400000000001</v>
      </c>
      <c r="J938">
        <f t="shared" si="44"/>
        <v>1</v>
      </c>
    </row>
    <row r="939" spans="1:10">
      <c r="A939" t="s">
        <v>185</v>
      </c>
      <c r="B939" t="s">
        <v>123</v>
      </c>
      <c r="C939" s="60">
        <v>40544</v>
      </c>
      <c r="D939" s="3">
        <f>Table1[[#This Row],[End Year]]-1</f>
        <v>2010</v>
      </c>
      <c r="E939" s="3">
        <f t="shared" si="42"/>
        <v>2011</v>
      </c>
      <c r="F939" s="1" t="str">
        <f t="shared" si="43"/>
        <v>2010/2011</v>
      </c>
      <c r="G939">
        <v>6500</v>
      </c>
      <c r="H939" t="s">
        <v>140</v>
      </c>
      <c r="I939">
        <f>IFERROR(INDEX(Lookup_Misc!$A$1:$C$7,MATCH(Table1[[#This Row],[Product]],Lookup_Misc!$B$1:$B$7,0),3)*Table1[[#This Row],[Tonnage]],NA())</f>
        <v>2990</v>
      </c>
      <c r="J939">
        <f t="shared" si="44"/>
        <v>1</v>
      </c>
    </row>
    <row r="940" spans="1:10">
      <c r="A940" t="s">
        <v>185</v>
      </c>
      <c r="B940" t="s">
        <v>123</v>
      </c>
      <c r="C940" s="60">
        <v>40575</v>
      </c>
      <c r="D940" s="3">
        <f>Table1[[#This Row],[End Year]]-1</f>
        <v>2010</v>
      </c>
      <c r="E940" s="3">
        <f t="shared" si="42"/>
        <v>2011</v>
      </c>
      <c r="F940" s="1" t="str">
        <f t="shared" si="43"/>
        <v>2010/2011</v>
      </c>
      <c r="G940">
        <v>342</v>
      </c>
      <c r="H940" t="s">
        <v>94</v>
      </c>
      <c r="I940">
        <f>IFERROR(INDEX(Lookup_Misc!$A$1:$C$7,MATCH(Table1[[#This Row],[Product]],Lookup_Misc!$B$1:$B$7,0),3)*Table1[[#This Row],[Tonnage]],NA())</f>
        <v>157.32</v>
      </c>
      <c r="J940">
        <f t="shared" si="44"/>
        <v>2</v>
      </c>
    </row>
    <row r="941" spans="1:10">
      <c r="A941" t="s">
        <v>185</v>
      </c>
      <c r="B941" t="s">
        <v>123</v>
      </c>
      <c r="C941" s="60">
        <v>40575</v>
      </c>
      <c r="D941" s="3">
        <f>Table1[[#This Row],[End Year]]-1</f>
        <v>2010</v>
      </c>
      <c r="E941" s="3">
        <f t="shared" si="42"/>
        <v>2011</v>
      </c>
      <c r="F941" s="1" t="str">
        <f t="shared" si="43"/>
        <v>2010/2011</v>
      </c>
      <c r="G941">
        <v>7694</v>
      </c>
      <c r="H941" t="s">
        <v>60</v>
      </c>
      <c r="I941">
        <f>IFERROR(INDEX(Lookup_Misc!$A$1:$C$7,MATCH(Table1[[#This Row],[Product]],Lookup_Misc!$B$1:$B$7,0),3)*Table1[[#This Row],[Tonnage]],NA())</f>
        <v>3539.2400000000002</v>
      </c>
      <c r="J941">
        <f t="shared" si="44"/>
        <v>2</v>
      </c>
    </row>
    <row r="942" spans="1:10">
      <c r="A942" t="s">
        <v>185</v>
      </c>
      <c r="B942" t="s">
        <v>123</v>
      </c>
      <c r="C942" s="60">
        <v>40575</v>
      </c>
      <c r="D942" s="3">
        <f>Table1[[#This Row],[End Year]]-1</f>
        <v>2010</v>
      </c>
      <c r="E942" s="3">
        <f t="shared" si="42"/>
        <v>2011</v>
      </c>
      <c r="F942" s="1" t="str">
        <f t="shared" si="43"/>
        <v>2010/2011</v>
      </c>
      <c r="G942">
        <v>14503</v>
      </c>
      <c r="H942" t="s">
        <v>79</v>
      </c>
      <c r="I942">
        <f>IFERROR(INDEX(Lookup_Misc!$A$1:$C$7,MATCH(Table1[[#This Row],[Product]],Lookup_Misc!$B$1:$B$7,0),3)*Table1[[#This Row],[Tonnage]],NA())</f>
        <v>6671.38</v>
      </c>
      <c r="J942">
        <f t="shared" si="44"/>
        <v>2</v>
      </c>
    </row>
    <row r="943" spans="1:10">
      <c r="A943" t="s">
        <v>185</v>
      </c>
      <c r="B943" t="s">
        <v>123</v>
      </c>
      <c r="C943" s="60">
        <v>40575</v>
      </c>
      <c r="D943" s="3">
        <f>Table1[[#This Row],[End Year]]-1</f>
        <v>2010</v>
      </c>
      <c r="E943" s="3">
        <f t="shared" si="42"/>
        <v>2011</v>
      </c>
      <c r="F943" s="1" t="str">
        <f t="shared" si="43"/>
        <v>2010/2011</v>
      </c>
      <c r="G943">
        <v>28404</v>
      </c>
      <c r="H943" t="s">
        <v>125</v>
      </c>
      <c r="I943">
        <f>IFERROR(INDEX(Lookup_Misc!$A$1:$C$7,MATCH(Table1[[#This Row],[Product]],Lookup_Misc!$B$1:$B$7,0),3)*Table1[[#This Row],[Tonnage]],NA())</f>
        <v>13065.84</v>
      </c>
      <c r="J943">
        <f t="shared" si="44"/>
        <v>2</v>
      </c>
    </row>
    <row r="944" spans="1:10">
      <c r="A944" t="s">
        <v>185</v>
      </c>
      <c r="B944" t="s">
        <v>123</v>
      </c>
      <c r="C944" s="60">
        <v>40575</v>
      </c>
      <c r="D944" s="3">
        <f>Table1[[#This Row],[End Year]]-1</f>
        <v>2010</v>
      </c>
      <c r="E944" s="3">
        <f t="shared" si="42"/>
        <v>2011</v>
      </c>
      <c r="F944" s="1" t="str">
        <f t="shared" si="43"/>
        <v>2010/2011</v>
      </c>
      <c r="G944">
        <v>6600</v>
      </c>
      <c r="H944" t="s">
        <v>133</v>
      </c>
      <c r="I944">
        <f>IFERROR(INDEX(Lookup_Misc!$A$1:$C$7,MATCH(Table1[[#This Row],[Product]],Lookup_Misc!$B$1:$B$7,0),3)*Table1[[#This Row],[Tonnage]],NA())</f>
        <v>3036</v>
      </c>
      <c r="J944">
        <f t="shared" si="44"/>
        <v>2</v>
      </c>
    </row>
    <row r="945" spans="1:10">
      <c r="A945" t="s">
        <v>185</v>
      </c>
      <c r="B945" t="s">
        <v>123</v>
      </c>
      <c r="C945" s="60">
        <v>40575</v>
      </c>
      <c r="D945" s="3">
        <f>Table1[[#This Row],[End Year]]-1</f>
        <v>2010</v>
      </c>
      <c r="E945" s="3">
        <f t="shared" si="42"/>
        <v>2011</v>
      </c>
      <c r="F945" s="1" t="str">
        <f t="shared" si="43"/>
        <v>2010/2011</v>
      </c>
      <c r="G945">
        <v>8300</v>
      </c>
      <c r="H945" t="s">
        <v>142</v>
      </c>
      <c r="I945">
        <f>IFERROR(INDEX(Lookup_Misc!$A$1:$C$7,MATCH(Table1[[#This Row],[Product]],Lookup_Misc!$B$1:$B$7,0),3)*Table1[[#This Row],[Tonnage]],NA())</f>
        <v>3818</v>
      </c>
      <c r="J945">
        <f t="shared" si="44"/>
        <v>2</v>
      </c>
    </row>
    <row r="946" spans="1:10">
      <c r="A946" t="s">
        <v>185</v>
      </c>
      <c r="B946" t="s">
        <v>123</v>
      </c>
      <c r="C946" s="60">
        <v>40575</v>
      </c>
      <c r="D946" s="3">
        <f>Table1[[#This Row],[End Year]]-1</f>
        <v>2010</v>
      </c>
      <c r="E946" s="3">
        <f t="shared" si="42"/>
        <v>2011</v>
      </c>
      <c r="F946" s="1" t="str">
        <f t="shared" si="43"/>
        <v>2010/2011</v>
      </c>
      <c r="G946">
        <v>2499</v>
      </c>
      <c r="H946" t="s">
        <v>130</v>
      </c>
      <c r="I946">
        <f>IFERROR(INDEX(Lookup_Misc!$A$1:$C$7,MATCH(Table1[[#This Row],[Product]],Lookup_Misc!$B$1:$B$7,0),3)*Table1[[#This Row],[Tonnage]],NA())</f>
        <v>1149.54</v>
      </c>
      <c r="J946">
        <f t="shared" si="44"/>
        <v>2</v>
      </c>
    </row>
    <row r="947" spans="1:10">
      <c r="A947" t="s">
        <v>185</v>
      </c>
      <c r="B947" t="s">
        <v>123</v>
      </c>
      <c r="C947" s="60">
        <v>40575</v>
      </c>
      <c r="D947" s="3">
        <f>Table1[[#This Row],[End Year]]-1</f>
        <v>2010</v>
      </c>
      <c r="E947" s="3">
        <f t="shared" si="42"/>
        <v>2011</v>
      </c>
      <c r="F947" s="1" t="str">
        <f t="shared" si="43"/>
        <v>2010/2011</v>
      </c>
      <c r="G947">
        <v>2199</v>
      </c>
      <c r="H947" t="s">
        <v>88</v>
      </c>
      <c r="I947">
        <f>IFERROR(INDEX(Lookup_Misc!$A$1:$C$7,MATCH(Table1[[#This Row],[Product]],Lookup_Misc!$B$1:$B$7,0),3)*Table1[[#This Row],[Tonnage]],NA())</f>
        <v>1011.5400000000001</v>
      </c>
      <c r="J947">
        <f t="shared" si="44"/>
        <v>2</v>
      </c>
    </row>
    <row r="948" spans="1:10">
      <c r="A948" t="s">
        <v>185</v>
      </c>
      <c r="B948" t="s">
        <v>123</v>
      </c>
      <c r="C948" s="60">
        <v>40575</v>
      </c>
      <c r="D948" s="3">
        <f>Table1[[#This Row],[End Year]]-1</f>
        <v>2010</v>
      </c>
      <c r="E948" s="3">
        <f t="shared" si="42"/>
        <v>2011</v>
      </c>
      <c r="F948" s="1" t="str">
        <f t="shared" si="43"/>
        <v>2010/2011</v>
      </c>
      <c r="G948">
        <v>11267</v>
      </c>
      <c r="H948" t="s">
        <v>116</v>
      </c>
      <c r="I948">
        <f>IFERROR(INDEX(Lookup_Misc!$A$1:$C$7,MATCH(Table1[[#This Row],[Product]],Lookup_Misc!$B$1:$B$7,0),3)*Table1[[#This Row],[Tonnage]],NA())</f>
        <v>5182.8200000000006</v>
      </c>
      <c r="J948">
        <f t="shared" si="44"/>
        <v>2</v>
      </c>
    </row>
    <row r="949" spans="1:10">
      <c r="A949" t="s">
        <v>185</v>
      </c>
      <c r="B949" t="s">
        <v>123</v>
      </c>
      <c r="C949" s="60">
        <v>40575</v>
      </c>
      <c r="D949" s="3">
        <f>Table1[[#This Row],[End Year]]-1</f>
        <v>2010</v>
      </c>
      <c r="E949" s="3">
        <f t="shared" si="42"/>
        <v>2011</v>
      </c>
      <c r="F949" s="1" t="str">
        <f t="shared" si="43"/>
        <v>2010/2011</v>
      </c>
      <c r="G949">
        <v>8800</v>
      </c>
      <c r="H949" t="s">
        <v>137</v>
      </c>
      <c r="I949">
        <f>IFERROR(INDEX(Lookup_Misc!$A$1:$C$7,MATCH(Table1[[#This Row],[Product]],Lookup_Misc!$B$1:$B$7,0),3)*Table1[[#This Row],[Tonnage]],NA())</f>
        <v>4048</v>
      </c>
      <c r="J949">
        <f t="shared" si="44"/>
        <v>2</v>
      </c>
    </row>
    <row r="950" spans="1:10">
      <c r="A950" t="s">
        <v>185</v>
      </c>
      <c r="B950" t="s">
        <v>123</v>
      </c>
      <c r="C950" s="60">
        <v>40575</v>
      </c>
      <c r="D950" s="3">
        <f>Table1[[#This Row],[End Year]]-1</f>
        <v>2010</v>
      </c>
      <c r="E950" s="3">
        <f t="shared" si="42"/>
        <v>2011</v>
      </c>
      <c r="F950" s="1" t="str">
        <f t="shared" si="43"/>
        <v>2010/2011</v>
      </c>
      <c r="G950">
        <v>6000</v>
      </c>
      <c r="H950" t="s">
        <v>92</v>
      </c>
      <c r="I950">
        <f>IFERROR(INDEX(Lookup_Misc!$A$1:$C$7,MATCH(Table1[[#This Row],[Product]],Lookup_Misc!$B$1:$B$7,0),3)*Table1[[#This Row],[Tonnage]],NA())</f>
        <v>2760</v>
      </c>
      <c r="J950">
        <f t="shared" si="44"/>
        <v>2</v>
      </c>
    </row>
    <row r="951" spans="1:10">
      <c r="A951" t="s">
        <v>185</v>
      </c>
      <c r="B951" t="s">
        <v>123</v>
      </c>
      <c r="C951" s="60">
        <v>40575</v>
      </c>
      <c r="D951" s="3">
        <f>Table1[[#This Row],[End Year]]-1</f>
        <v>2010</v>
      </c>
      <c r="E951" s="3">
        <f t="shared" si="42"/>
        <v>2011</v>
      </c>
      <c r="F951" s="1" t="str">
        <f t="shared" si="43"/>
        <v>2010/2011</v>
      </c>
      <c r="G951">
        <v>36</v>
      </c>
      <c r="H951" t="s">
        <v>118</v>
      </c>
      <c r="I951">
        <f>IFERROR(INDEX(Lookup_Misc!$A$1:$C$7,MATCH(Table1[[#This Row],[Product]],Lookup_Misc!$B$1:$B$7,0),3)*Table1[[#This Row],[Tonnage]],NA())</f>
        <v>16.560000000000002</v>
      </c>
      <c r="J951">
        <f t="shared" si="44"/>
        <v>2</v>
      </c>
    </row>
    <row r="952" spans="1:10">
      <c r="A952" t="s">
        <v>185</v>
      </c>
      <c r="B952" t="s">
        <v>123</v>
      </c>
      <c r="C952" s="60">
        <v>40575</v>
      </c>
      <c r="D952" s="3">
        <f>Table1[[#This Row],[End Year]]-1</f>
        <v>2010</v>
      </c>
      <c r="E952" s="3">
        <f t="shared" si="42"/>
        <v>2011</v>
      </c>
      <c r="F952" s="1" t="str">
        <f t="shared" si="43"/>
        <v>2010/2011</v>
      </c>
      <c r="G952">
        <v>46597</v>
      </c>
      <c r="H952" t="s">
        <v>90</v>
      </c>
      <c r="I952">
        <f>IFERROR(INDEX(Lookup_Misc!$A$1:$C$7,MATCH(Table1[[#This Row],[Product]],Lookup_Misc!$B$1:$B$7,0),3)*Table1[[#This Row],[Tonnage]],NA())</f>
        <v>21434.620000000003</v>
      </c>
      <c r="J952">
        <f t="shared" si="44"/>
        <v>2</v>
      </c>
    </row>
    <row r="953" spans="1:10">
      <c r="A953" t="s">
        <v>185</v>
      </c>
      <c r="B953" t="s">
        <v>123</v>
      </c>
      <c r="C953" s="60">
        <v>40603</v>
      </c>
      <c r="D953" s="3">
        <f>Table1[[#This Row],[End Year]]-1</f>
        <v>2010</v>
      </c>
      <c r="E953" s="3">
        <f t="shared" si="42"/>
        <v>2011</v>
      </c>
      <c r="F953" s="1" t="str">
        <f t="shared" si="43"/>
        <v>2010/2011</v>
      </c>
      <c r="G953">
        <v>9510</v>
      </c>
      <c r="H953" t="s">
        <v>60</v>
      </c>
      <c r="I953">
        <f>IFERROR(INDEX(Lookup_Misc!$A$1:$C$7,MATCH(Table1[[#This Row],[Product]],Lookup_Misc!$B$1:$B$7,0),3)*Table1[[#This Row],[Tonnage]],NA())</f>
        <v>4374.6000000000004</v>
      </c>
      <c r="J953">
        <f t="shared" si="44"/>
        <v>3</v>
      </c>
    </row>
    <row r="954" spans="1:10">
      <c r="A954" t="s">
        <v>185</v>
      </c>
      <c r="B954" t="s">
        <v>123</v>
      </c>
      <c r="C954" s="60">
        <v>40603</v>
      </c>
      <c r="D954" s="3">
        <f>Table1[[#This Row],[End Year]]-1</f>
        <v>2010</v>
      </c>
      <c r="E954" s="3">
        <f t="shared" si="42"/>
        <v>2011</v>
      </c>
      <c r="F954" s="1" t="str">
        <f t="shared" si="43"/>
        <v>2010/2011</v>
      </c>
      <c r="G954">
        <v>31591</v>
      </c>
      <c r="H954" t="s">
        <v>79</v>
      </c>
      <c r="I954">
        <f>IFERROR(INDEX(Lookup_Misc!$A$1:$C$7,MATCH(Table1[[#This Row],[Product]],Lookup_Misc!$B$1:$B$7,0),3)*Table1[[#This Row],[Tonnage]],NA())</f>
        <v>14531.86</v>
      </c>
      <c r="J954">
        <f t="shared" si="44"/>
        <v>3</v>
      </c>
    </row>
    <row r="955" spans="1:10">
      <c r="A955" t="s">
        <v>185</v>
      </c>
      <c r="B955" t="s">
        <v>123</v>
      </c>
      <c r="C955" s="60">
        <v>40603</v>
      </c>
      <c r="D955" s="3">
        <f>Table1[[#This Row],[End Year]]-1</f>
        <v>2010</v>
      </c>
      <c r="E955" s="3">
        <f t="shared" si="42"/>
        <v>2011</v>
      </c>
      <c r="F955" s="1" t="str">
        <f t="shared" si="43"/>
        <v>2010/2011</v>
      </c>
      <c r="G955">
        <v>3259</v>
      </c>
      <c r="H955" t="s">
        <v>133</v>
      </c>
      <c r="I955">
        <f>IFERROR(INDEX(Lookup_Misc!$A$1:$C$7,MATCH(Table1[[#This Row],[Product]],Lookup_Misc!$B$1:$B$7,0),3)*Table1[[#This Row],[Tonnage]],NA())</f>
        <v>1499.14</v>
      </c>
      <c r="J955">
        <f t="shared" si="44"/>
        <v>3</v>
      </c>
    </row>
    <row r="956" spans="1:10">
      <c r="A956" t="s">
        <v>185</v>
      </c>
      <c r="B956" t="s">
        <v>123</v>
      </c>
      <c r="C956" s="60">
        <v>40603</v>
      </c>
      <c r="D956" s="3">
        <f>Table1[[#This Row],[End Year]]-1</f>
        <v>2010</v>
      </c>
      <c r="E956" s="3">
        <f t="shared" si="42"/>
        <v>2011</v>
      </c>
      <c r="F956" s="1" t="str">
        <f t="shared" si="43"/>
        <v>2010/2011</v>
      </c>
      <c r="G956">
        <v>8498</v>
      </c>
      <c r="H956" t="s">
        <v>130</v>
      </c>
      <c r="I956">
        <f>IFERROR(INDEX(Lookup_Misc!$A$1:$C$7,MATCH(Table1[[#This Row],[Product]],Lookup_Misc!$B$1:$B$7,0),3)*Table1[[#This Row],[Tonnage]],NA())</f>
        <v>3909.0800000000004</v>
      </c>
      <c r="J956">
        <f t="shared" si="44"/>
        <v>3</v>
      </c>
    </row>
    <row r="957" spans="1:10">
      <c r="A957" t="s">
        <v>185</v>
      </c>
      <c r="B957" t="s">
        <v>123</v>
      </c>
      <c r="C957" s="60">
        <v>40603</v>
      </c>
      <c r="D957" s="3">
        <f>Table1[[#This Row],[End Year]]-1</f>
        <v>2010</v>
      </c>
      <c r="E957" s="3">
        <f t="shared" si="42"/>
        <v>2011</v>
      </c>
      <c r="F957" s="1" t="str">
        <f t="shared" si="43"/>
        <v>2010/2011</v>
      </c>
      <c r="G957">
        <v>40</v>
      </c>
      <c r="H957" t="s">
        <v>172</v>
      </c>
      <c r="I957">
        <f>IFERROR(INDEX(Lookup_Misc!$A$1:$C$7,MATCH(Table1[[#This Row],[Product]],Lookup_Misc!$B$1:$B$7,0),3)*Table1[[#This Row],[Tonnage]],NA())</f>
        <v>18.400000000000002</v>
      </c>
      <c r="J957">
        <f t="shared" si="44"/>
        <v>3</v>
      </c>
    </row>
    <row r="958" spans="1:10">
      <c r="A958" t="s">
        <v>185</v>
      </c>
      <c r="B958" t="s">
        <v>123</v>
      </c>
      <c r="C958" s="60">
        <v>40603</v>
      </c>
      <c r="D958" s="3">
        <f>Table1[[#This Row],[End Year]]-1</f>
        <v>2010</v>
      </c>
      <c r="E958" s="3">
        <f t="shared" si="42"/>
        <v>2011</v>
      </c>
      <c r="F958" s="1" t="str">
        <f t="shared" si="43"/>
        <v>2010/2011</v>
      </c>
      <c r="G958">
        <v>5290</v>
      </c>
      <c r="H958" t="s">
        <v>116</v>
      </c>
      <c r="I958">
        <f>IFERROR(INDEX(Lookup_Misc!$A$1:$C$7,MATCH(Table1[[#This Row],[Product]],Lookup_Misc!$B$1:$B$7,0),3)*Table1[[#This Row],[Tonnage]],NA())</f>
        <v>2433.4</v>
      </c>
      <c r="J958">
        <f t="shared" si="44"/>
        <v>3</v>
      </c>
    </row>
    <row r="959" spans="1:10">
      <c r="A959" t="s">
        <v>185</v>
      </c>
      <c r="B959" t="s">
        <v>123</v>
      </c>
      <c r="C959" s="60">
        <v>40603</v>
      </c>
      <c r="D959" s="3">
        <f>Table1[[#This Row],[End Year]]-1</f>
        <v>2010</v>
      </c>
      <c r="E959" s="3">
        <f t="shared" si="42"/>
        <v>2011</v>
      </c>
      <c r="F959" s="1" t="str">
        <f t="shared" si="43"/>
        <v>2010/2011</v>
      </c>
      <c r="G959">
        <v>6881</v>
      </c>
      <c r="H959" t="s">
        <v>137</v>
      </c>
      <c r="I959">
        <f>IFERROR(INDEX(Lookup_Misc!$A$1:$C$7,MATCH(Table1[[#This Row],[Product]],Lookup_Misc!$B$1:$B$7,0),3)*Table1[[#This Row],[Tonnage]],NA())</f>
        <v>3165.26</v>
      </c>
      <c r="J959">
        <f t="shared" si="44"/>
        <v>3</v>
      </c>
    </row>
    <row r="960" spans="1:10">
      <c r="A960" t="s">
        <v>185</v>
      </c>
      <c r="B960" t="s">
        <v>123</v>
      </c>
      <c r="C960" s="60">
        <v>40603</v>
      </c>
      <c r="D960" s="3">
        <f>Table1[[#This Row],[End Year]]-1</f>
        <v>2010</v>
      </c>
      <c r="E960" s="3">
        <f t="shared" si="42"/>
        <v>2011</v>
      </c>
      <c r="F960" s="1" t="str">
        <f t="shared" si="43"/>
        <v>2010/2011</v>
      </c>
      <c r="G960">
        <v>10998</v>
      </c>
      <c r="H960" t="s">
        <v>113</v>
      </c>
      <c r="I960">
        <f>IFERROR(INDEX(Lookup_Misc!$A$1:$C$7,MATCH(Table1[[#This Row],[Product]],Lookup_Misc!$B$1:$B$7,0),3)*Table1[[#This Row],[Tonnage]],NA())</f>
        <v>5059.08</v>
      </c>
      <c r="J960">
        <f t="shared" si="44"/>
        <v>3</v>
      </c>
    </row>
    <row r="961" spans="1:10">
      <c r="A961" t="s">
        <v>185</v>
      </c>
      <c r="B961" t="s">
        <v>123</v>
      </c>
      <c r="C961" s="60">
        <v>40603</v>
      </c>
      <c r="D961" s="3">
        <f>Table1[[#This Row],[End Year]]-1</f>
        <v>2010</v>
      </c>
      <c r="E961" s="3">
        <f t="shared" si="42"/>
        <v>2011</v>
      </c>
      <c r="F961" s="1" t="str">
        <f t="shared" si="43"/>
        <v>2010/2011</v>
      </c>
      <c r="G961">
        <v>5724</v>
      </c>
      <c r="H961" t="s">
        <v>92</v>
      </c>
      <c r="I961">
        <f>IFERROR(INDEX(Lookup_Misc!$A$1:$C$7,MATCH(Table1[[#This Row],[Product]],Lookup_Misc!$B$1:$B$7,0),3)*Table1[[#This Row],[Tonnage]],NA())</f>
        <v>2633.04</v>
      </c>
      <c r="J961">
        <f t="shared" si="44"/>
        <v>3</v>
      </c>
    </row>
    <row r="962" spans="1:10">
      <c r="A962" t="s">
        <v>185</v>
      </c>
      <c r="B962" t="s">
        <v>123</v>
      </c>
      <c r="C962" s="60">
        <v>40603</v>
      </c>
      <c r="D962" s="3">
        <f>Table1[[#This Row],[End Year]]-1</f>
        <v>2010</v>
      </c>
      <c r="E962" s="3">
        <f t="shared" si="42"/>
        <v>2011</v>
      </c>
      <c r="F962" s="1" t="str">
        <f t="shared" si="43"/>
        <v>2010/2011</v>
      </c>
      <c r="G962">
        <v>10816</v>
      </c>
      <c r="H962" t="s">
        <v>144</v>
      </c>
      <c r="I962">
        <f>IFERROR(INDEX(Lookup_Misc!$A$1:$C$7,MATCH(Table1[[#This Row],[Product]],Lookup_Misc!$B$1:$B$7,0),3)*Table1[[#This Row],[Tonnage]],NA())</f>
        <v>4975.3600000000006</v>
      </c>
      <c r="J962">
        <f t="shared" si="44"/>
        <v>3</v>
      </c>
    </row>
    <row r="963" spans="1:10">
      <c r="A963" t="s">
        <v>185</v>
      </c>
      <c r="B963" t="s">
        <v>123</v>
      </c>
      <c r="C963" s="60">
        <v>40603</v>
      </c>
      <c r="D963" s="3">
        <f>Table1[[#This Row],[End Year]]-1</f>
        <v>2010</v>
      </c>
      <c r="E963" s="3">
        <f t="shared" si="42"/>
        <v>2011</v>
      </c>
      <c r="F963" s="1" t="str">
        <f t="shared" si="43"/>
        <v>2010/2011</v>
      </c>
      <c r="G963">
        <v>22690</v>
      </c>
      <c r="H963" t="s">
        <v>108</v>
      </c>
      <c r="I963">
        <f>IFERROR(INDEX(Lookup_Misc!$A$1:$C$7,MATCH(Table1[[#This Row],[Product]],Lookup_Misc!$B$1:$B$7,0),3)*Table1[[#This Row],[Tonnage]],NA())</f>
        <v>10437.4</v>
      </c>
      <c r="J963">
        <f t="shared" si="44"/>
        <v>3</v>
      </c>
    </row>
    <row r="964" spans="1:10">
      <c r="A964" t="s">
        <v>185</v>
      </c>
      <c r="B964" t="s">
        <v>123</v>
      </c>
      <c r="C964" s="60">
        <v>40603</v>
      </c>
      <c r="D964" s="3">
        <f>Table1[[#This Row],[End Year]]-1</f>
        <v>2010</v>
      </c>
      <c r="E964" s="3">
        <f t="shared" si="42"/>
        <v>2011</v>
      </c>
      <c r="F964" s="1" t="str">
        <f t="shared" si="43"/>
        <v>2010/2011</v>
      </c>
      <c r="G964">
        <v>33818</v>
      </c>
      <c r="H964" t="s">
        <v>118</v>
      </c>
      <c r="I964">
        <f>IFERROR(INDEX(Lookup_Misc!$A$1:$C$7,MATCH(Table1[[#This Row],[Product]],Lookup_Misc!$B$1:$B$7,0),3)*Table1[[#This Row],[Tonnage]],NA())</f>
        <v>15556.28</v>
      </c>
      <c r="J964">
        <f t="shared" si="44"/>
        <v>3</v>
      </c>
    </row>
    <row r="965" spans="1:10">
      <c r="A965" t="s">
        <v>185</v>
      </c>
      <c r="B965" t="s">
        <v>123</v>
      </c>
      <c r="C965" s="60">
        <v>40603</v>
      </c>
      <c r="D965" s="3">
        <f>Table1[[#This Row],[End Year]]-1</f>
        <v>2010</v>
      </c>
      <c r="E965" s="3">
        <f t="shared" si="42"/>
        <v>2011</v>
      </c>
      <c r="F965" s="1" t="str">
        <f t="shared" si="43"/>
        <v>2010/2011</v>
      </c>
      <c r="G965">
        <v>20011</v>
      </c>
      <c r="H965" t="s">
        <v>89</v>
      </c>
      <c r="I965">
        <f>IFERROR(INDEX(Lookup_Misc!$A$1:$C$7,MATCH(Table1[[#This Row],[Product]],Lookup_Misc!$B$1:$B$7,0),3)*Table1[[#This Row],[Tonnage]],NA())</f>
        <v>9205.0600000000013</v>
      </c>
      <c r="J965">
        <f t="shared" si="44"/>
        <v>3</v>
      </c>
    </row>
    <row r="966" spans="1:10">
      <c r="A966" t="s">
        <v>185</v>
      </c>
      <c r="B966" t="s">
        <v>123</v>
      </c>
      <c r="C966" s="60">
        <v>40603</v>
      </c>
      <c r="D966" s="3">
        <f>Table1[[#This Row],[End Year]]-1</f>
        <v>2010</v>
      </c>
      <c r="E966" s="3">
        <f t="shared" ref="E966:E1029" si="45">IF(AND(MONTH(C966)&gt;=7,MONTH(C966)&lt;=12),YEAR(C966)+1,YEAR(C966))</f>
        <v>2011</v>
      </c>
      <c r="F966" s="1" t="str">
        <f t="shared" ref="F966:F1029" si="46">D966&amp;"/"&amp;E966</f>
        <v>2010/2011</v>
      </c>
      <c r="G966">
        <v>15005</v>
      </c>
      <c r="H966" t="s">
        <v>90</v>
      </c>
      <c r="I966">
        <f>IFERROR(INDEX(Lookup_Misc!$A$1:$C$7,MATCH(Table1[[#This Row],[Product]],Lookup_Misc!$B$1:$B$7,0),3)*Table1[[#This Row],[Tonnage]],NA())</f>
        <v>6902.3</v>
      </c>
      <c r="J966">
        <f t="shared" ref="J966:J1029" si="47">MONTH(C966)</f>
        <v>3</v>
      </c>
    </row>
    <row r="967" spans="1:10">
      <c r="A967" t="s">
        <v>185</v>
      </c>
      <c r="B967" t="s">
        <v>123</v>
      </c>
      <c r="C967" s="60">
        <v>40634</v>
      </c>
      <c r="D967" s="3">
        <f>Table1[[#This Row],[End Year]]-1</f>
        <v>2010</v>
      </c>
      <c r="E967" s="3">
        <f t="shared" si="45"/>
        <v>2011</v>
      </c>
      <c r="F967" s="1" t="str">
        <f t="shared" si="46"/>
        <v>2010/2011</v>
      </c>
      <c r="G967">
        <v>7382</v>
      </c>
      <c r="H967" t="s">
        <v>73</v>
      </c>
      <c r="I967">
        <f>IFERROR(INDEX(Lookup_Misc!$A$1:$C$7,MATCH(Table1[[#This Row],[Product]],Lookup_Misc!$B$1:$B$7,0),3)*Table1[[#This Row],[Tonnage]],NA())</f>
        <v>3395.7200000000003</v>
      </c>
      <c r="J967">
        <f t="shared" si="47"/>
        <v>4</v>
      </c>
    </row>
    <row r="968" spans="1:10">
      <c r="A968" t="s">
        <v>185</v>
      </c>
      <c r="B968" t="s">
        <v>123</v>
      </c>
      <c r="C968" s="60">
        <v>40634</v>
      </c>
      <c r="D968" s="3">
        <f>Table1[[#This Row],[End Year]]-1</f>
        <v>2010</v>
      </c>
      <c r="E968" s="3">
        <f t="shared" si="45"/>
        <v>2011</v>
      </c>
      <c r="F968" s="1" t="str">
        <f t="shared" si="46"/>
        <v>2010/2011</v>
      </c>
      <c r="G968">
        <v>14743</v>
      </c>
      <c r="H968" t="s">
        <v>60</v>
      </c>
      <c r="I968">
        <f>IFERROR(INDEX(Lookup_Misc!$A$1:$C$7,MATCH(Table1[[#This Row],[Product]],Lookup_Misc!$B$1:$B$7,0),3)*Table1[[#This Row],[Tonnage]],NA())</f>
        <v>6781.7800000000007</v>
      </c>
      <c r="J968">
        <f t="shared" si="47"/>
        <v>4</v>
      </c>
    </row>
    <row r="969" spans="1:10">
      <c r="A969" t="s">
        <v>185</v>
      </c>
      <c r="B969" t="s">
        <v>123</v>
      </c>
      <c r="C969" s="60">
        <v>40634</v>
      </c>
      <c r="D969" s="3">
        <f>Table1[[#This Row],[End Year]]-1</f>
        <v>2010</v>
      </c>
      <c r="E969" s="3">
        <f t="shared" si="45"/>
        <v>2011</v>
      </c>
      <c r="F969" s="1" t="str">
        <f t="shared" si="46"/>
        <v>2010/2011</v>
      </c>
      <c r="G969">
        <v>43871</v>
      </c>
      <c r="H969" t="s">
        <v>79</v>
      </c>
      <c r="I969">
        <f>IFERROR(INDEX(Lookup_Misc!$A$1:$C$7,MATCH(Table1[[#This Row],[Product]],Lookup_Misc!$B$1:$B$7,0),3)*Table1[[#This Row],[Tonnage]],NA())</f>
        <v>20180.66</v>
      </c>
      <c r="J969">
        <f t="shared" si="47"/>
        <v>4</v>
      </c>
    </row>
    <row r="970" spans="1:10">
      <c r="A970" t="s">
        <v>185</v>
      </c>
      <c r="B970" t="s">
        <v>123</v>
      </c>
      <c r="C970" s="60">
        <v>40634</v>
      </c>
      <c r="D970" s="3">
        <f>Table1[[#This Row],[End Year]]-1</f>
        <v>2010</v>
      </c>
      <c r="E970" s="3">
        <f t="shared" si="45"/>
        <v>2011</v>
      </c>
      <c r="F970" s="1" t="str">
        <f t="shared" si="46"/>
        <v>2010/2011</v>
      </c>
      <c r="G970">
        <v>6600</v>
      </c>
      <c r="H970" t="s">
        <v>133</v>
      </c>
      <c r="I970">
        <f>IFERROR(INDEX(Lookup_Misc!$A$1:$C$7,MATCH(Table1[[#This Row],[Product]],Lookup_Misc!$B$1:$B$7,0),3)*Table1[[#This Row],[Tonnage]],NA())</f>
        <v>3036</v>
      </c>
      <c r="J970">
        <f t="shared" si="47"/>
        <v>4</v>
      </c>
    </row>
    <row r="971" spans="1:10">
      <c r="A971" t="s">
        <v>185</v>
      </c>
      <c r="B971" t="s">
        <v>123</v>
      </c>
      <c r="C971" s="60">
        <v>40634</v>
      </c>
      <c r="D971" s="3">
        <f>Table1[[#This Row],[End Year]]-1</f>
        <v>2010</v>
      </c>
      <c r="E971" s="3">
        <f t="shared" si="45"/>
        <v>2011</v>
      </c>
      <c r="F971" s="1" t="str">
        <f t="shared" si="46"/>
        <v>2010/2011</v>
      </c>
      <c r="G971">
        <v>6229</v>
      </c>
      <c r="H971" t="s">
        <v>147</v>
      </c>
      <c r="I971">
        <f>IFERROR(INDEX(Lookup_Misc!$A$1:$C$7,MATCH(Table1[[#This Row],[Product]],Lookup_Misc!$B$1:$B$7,0),3)*Table1[[#This Row],[Tonnage]],NA())</f>
        <v>2865.34</v>
      </c>
      <c r="J971">
        <f t="shared" si="47"/>
        <v>4</v>
      </c>
    </row>
    <row r="972" spans="1:10">
      <c r="A972" t="s">
        <v>185</v>
      </c>
      <c r="B972" t="s">
        <v>123</v>
      </c>
      <c r="C972" s="60">
        <v>40634</v>
      </c>
      <c r="D972" s="3">
        <f>Table1[[#This Row],[End Year]]-1</f>
        <v>2010</v>
      </c>
      <c r="E972" s="3">
        <f t="shared" si="45"/>
        <v>2011</v>
      </c>
      <c r="F972" s="1" t="str">
        <f t="shared" si="46"/>
        <v>2010/2011</v>
      </c>
      <c r="G972">
        <v>2500</v>
      </c>
      <c r="H972" t="s">
        <v>145</v>
      </c>
      <c r="I972">
        <f>IFERROR(INDEX(Lookup_Misc!$A$1:$C$7,MATCH(Table1[[#This Row],[Product]],Lookup_Misc!$B$1:$B$7,0),3)*Table1[[#This Row],[Tonnage]],NA())</f>
        <v>1150</v>
      </c>
      <c r="J972">
        <f t="shared" si="47"/>
        <v>4</v>
      </c>
    </row>
    <row r="973" spans="1:10">
      <c r="A973" t="s">
        <v>185</v>
      </c>
      <c r="B973" t="s">
        <v>123</v>
      </c>
      <c r="C973" s="60">
        <v>40634</v>
      </c>
      <c r="D973" s="3">
        <f>Table1[[#This Row],[End Year]]-1</f>
        <v>2010</v>
      </c>
      <c r="E973" s="3">
        <f t="shared" si="45"/>
        <v>2011</v>
      </c>
      <c r="F973" s="1" t="str">
        <f t="shared" si="46"/>
        <v>2010/2011</v>
      </c>
      <c r="G973">
        <v>182</v>
      </c>
      <c r="H973" t="s">
        <v>135</v>
      </c>
      <c r="I973">
        <f>IFERROR(INDEX(Lookup_Misc!$A$1:$C$7,MATCH(Table1[[#This Row],[Product]],Lookup_Misc!$B$1:$B$7,0),3)*Table1[[#This Row],[Tonnage]],NA())</f>
        <v>83.72</v>
      </c>
      <c r="J973">
        <f t="shared" si="47"/>
        <v>4</v>
      </c>
    </row>
    <row r="974" spans="1:10">
      <c r="A974" t="s">
        <v>185</v>
      </c>
      <c r="B974" t="s">
        <v>123</v>
      </c>
      <c r="C974" s="60">
        <v>40634</v>
      </c>
      <c r="D974" s="3">
        <f>Table1[[#This Row],[End Year]]-1</f>
        <v>2010</v>
      </c>
      <c r="E974" s="3">
        <f t="shared" si="45"/>
        <v>2011</v>
      </c>
      <c r="F974" s="1" t="str">
        <f t="shared" si="46"/>
        <v>2010/2011</v>
      </c>
      <c r="G974">
        <v>14382</v>
      </c>
      <c r="H974" t="s">
        <v>116</v>
      </c>
      <c r="I974">
        <f>IFERROR(INDEX(Lookup_Misc!$A$1:$C$7,MATCH(Table1[[#This Row],[Product]],Lookup_Misc!$B$1:$B$7,0),3)*Table1[[#This Row],[Tonnage]],NA())</f>
        <v>6615.72</v>
      </c>
      <c r="J974">
        <f t="shared" si="47"/>
        <v>4</v>
      </c>
    </row>
    <row r="975" spans="1:10">
      <c r="A975" t="s">
        <v>185</v>
      </c>
      <c r="B975" t="s">
        <v>123</v>
      </c>
      <c r="C975" s="60">
        <v>40634</v>
      </c>
      <c r="D975" s="3">
        <f>Table1[[#This Row],[End Year]]-1</f>
        <v>2010</v>
      </c>
      <c r="E975" s="3">
        <f t="shared" si="45"/>
        <v>2011</v>
      </c>
      <c r="F975" s="1" t="str">
        <f t="shared" si="46"/>
        <v>2010/2011</v>
      </c>
      <c r="G975">
        <v>57</v>
      </c>
      <c r="H975" t="s">
        <v>81</v>
      </c>
      <c r="I975">
        <f>IFERROR(INDEX(Lookup_Misc!$A$1:$C$7,MATCH(Table1[[#This Row],[Product]],Lookup_Misc!$B$1:$B$7,0),3)*Table1[[#This Row],[Tonnage]],NA())</f>
        <v>26.220000000000002</v>
      </c>
      <c r="J975">
        <f t="shared" si="47"/>
        <v>4</v>
      </c>
    </row>
    <row r="976" spans="1:10">
      <c r="A976" t="s">
        <v>185</v>
      </c>
      <c r="B976" t="s">
        <v>123</v>
      </c>
      <c r="C976" s="60">
        <v>40634</v>
      </c>
      <c r="D976" s="3">
        <f>Table1[[#This Row],[End Year]]-1</f>
        <v>2010</v>
      </c>
      <c r="E976" s="3">
        <f t="shared" si="45"/>
        <v>2011</v>
      </c>
      <c r="F976" s="1" t="str">
        <f t="shared" si="46"/>
        <v>2010/2011</v>
      </c>
      <c r="G976">
        <v>3298</v>
      </c>
      <c r="H976" t="s">
        <v>137</v>
      </c>
      <c r="I976">
        <f>IFERROR(INDEX(Lookup_Misc!$A$1:$C$7,MATCH(Table1[[#This Row],[Product]],Lookup_Misc!$B$1:$B$7,0),3)*Table1[[#This Row],[Tonnage]],NA())</f>
        <v>1517.0800000000002</v>
      </c>
      <c r="J976">
        <f t="shared" si="47"/>
        <v>4</v>
      </c>
    </row>
    <row r="977" spans="1:10">
      <c r="A977" t="s">
        <v>185</v>
      </c>
      <c r="B977" t="s">
        <v>123</v>
      </c>
      <c r="C977" s="60">
        <v>40634</v>
      </c>
      <c r="D977" s="3">
        <f>Table1[[#This Row],[End Year]]-1</f>
        <v>2010</v>
      </c>
      <c r="E977" s="3">
        <f t="shared" si="45"/>
        <v>2011</v>
      </c>
      <c r="F977" s="1" t="str">
        <f t="shared" si="46"/>
        <v>2010/2011</v>
      </c>
      <c r="G977">
        <v>48145</v>
      </c>
      <c r="H977" t="s">
        <v>113</v>
      </c>
      <c r="I977">
        <f>IFERROR(INDEX(Lookup_Misc!$A$1:$C$7,MATCH(Table1[[#This Row],[Product]],Lookup_Misc!$B$1:$B$7,0),3)*Table1[[#This Row],[Tonnage]],NA())</f>
        <v>22146.7</v>
      </c>
      <c r="J977">
        <f t="shared" si="47"/>
        <v>4</v>
      </c>
    </row>
    <row r="978" spans="1:10">
      <c r="A978" t="s">
        <v>185</v>
      </c>
      <c r="B978" t="s">
        <v>123</v>
      </c>
      <c r="C978" s="60">
        <v>40634</v>
      </c>
      <c r="D978" s="3">
        <f>Table1[[#This Row],[End Year]]-1</f>
        <v>2010</v>
      </c>
      <c r="E978" s="3">
        <f t="shared" si="45"/>
        <v>2011</v>
      </c>
      <c r="F978" s="1" t="str">
        <f t="shared" si="46"/>
        <v>2010/2011</v>
      </c>
      <c r="G978">
        <v>35380</v>
      </c>
      <c r="H978" t="s">
        <v>108</v>
      </c>
      <c r="I978">
        <f>IFERROR(INDEX(Lookup_Misc!$A$1:$C$7,MATCH(Table1[[#This Row],[Product]],Lookup_Misc!$B$1:$B$7,0),3)*Table1[[#This Row],[Tonnage]],NA())</f>
        <v>16274.800000000001</v>
      </c>
      <c r="J978">
        <f t="shared" si="47"/>
        <v>4</v>
      </c>
    </row>
    <row r="979" spans="1:10">
      <c r="A979" t="s">
        <v>185</v>
      </c>
      <c r="B979" t="s">
        <v>123</v>
      </c>
      <c r="C979" s="60">
        <v>40634</v>
      </c>
      <c r="D979" s="3">
        <f>Table1[[#This Row],[End Year]]-1</f>
        <v>2010</v>
      </c>
      <c r="E979" s="3">
        <f t="shared" si="45"/>
        <v>2011</v>
      </c>
      <c r="F979" s="1" t="str">
        <f t="shared" si="46"/>
        <v>2010/2011</v>
      </c>
      <c r="G979">
        <v>205399</v>
      </c>
      <c r="H979" t="s">
        <v>93</v>
      </c>
      <c r="I979">
        <f>IFERROR(INDEX(Lookup_Misc!$A$1:$C$7,MATCH(Table1[[#This Row],[Product]],Lookup_Misc!$B$1:$B$7,0),3)*Table1[[#This Row],[Tonnage]],NA())</f>
        <v>94483.540000000008</v>
      </c>
      <c r="J979">
        <f t="shared" si="47"/>
        <v>4</v>
      </c>
    </row>
    <row r="980" spans="1:10">
      <c r="A980" t="s">
        <v>185</v>
      </c>
      <c r="B980" t="s">
        <v>123</v>
      </c>
      <c r="C980" s="60">
        <v>40664</v>
      </c>
      <c r="D980" s="3">
        <f>Table1[[#This Row],[End Year]]-1</f>
        <v>2010</v>
      </c>
      <c r="E980" s="3">
        <f t="shared" si="45"/>
        <v>2011</v>
      </c>
      <c r="F980" s="1" t="str">
        <f t="shared" si="46"/>
        <v>2010/2011</v>
      </c>
      <c r="G980">
        <v>2158</v>
      </c>
      <c r="H980" t="s">
        <v>190</v>
      </c>
      <c r="I980">
        <f>IFERROR(INDEX(Lookup_Misc!$A$1:$C$7,MATCH(Table1[[#This Row],[Product]],Lookup_Misc!$B$1:$B$7,0),3)*Table1[[#This Row],[Tonnage]],NA())</f>
        <v>992.68000000000006</v>
      </c>
      <c r="J980">
        <f t="shared" si="47"/>
        <v>5</v>
      </c>
    </row>
    <row r="981" spans="1:10">
      <c r="A981" t="s">
        <v>185</v>
      </c>
      <c r="B981" t="s">
        <v>123</v>
      </c>
      <c r="C981" s="60">
        <v>40664</v>
      </c>
      <c r="D981" s="3">
        <f>Table1[[#This Row],[End Year]]-1</f>
        <v>2010</v>
      </c>
      <c r="E981" s="3">
        <f t="shared" si="45"/>
        <v>2011</v>
      </c>
      <c r="F981" s="1" t="str">
        <f t="shared" si="46"/>
        <v>2010/2011</v>
      </c>
      <c r="G981">
        <v>38619</v>
      </c>
      <c r="H981" t="s">
        <v>60</v>
      </c>
      <c r="I981">
        <f>IFERROR(INDEX(Lookup_Misc!$A$1:$C$7,MATCH(Table1[[#This Row],[Product]],Lookup_Misc!$B$1:$B$7,0),3)*Table1[[#This Row],[Tonnage]],NA())</f>
        <v>17764.740000000002</v>
      </c>
      <c r="J981">
        <f t="shared" si="47"/>
        <v>5</v>
      </c>
    </row>
    <row r="982" spans="1:10">
      <c r="A982" t="s">
        <v>185</v>
      </c>
      <c r="B982" t="s">
        <v>123</v>
      </c>
      <c r="C982" s="60">
        <v>40664</v>
      </c>
      <c r="D982" s="3">
        <f>Table1[[#This Row],[End Year]]-1</f>
        <v>2010</v>
      </c>
      <c r="E982" s="3">
        <f t="shared" si="45"/>
        <v>2011</v>
      </c>
      <c r="F982" s="1" t="str">
        <f t="shared" si="46"/>
        <v>2010/2011</v>
      </c>
      <c r="G982">
        <v>29709</v>
      </c>
      <c r="H982" t="s">
        <v>79</v>
      </c>
      <c r="I982">
        <f>IFERROR(INDEX(Lookup_Misc!$A$1:$C$7,MATCH(Table1[[#This Row],[Product]],Lookup_Misc!$B$1:$B$7,0),3)*Table1[[#This Row],[Tonnage]],NA())</f>
        <v>13666.140000000001</v>
      </c>
      <c r="J982">
        <f t="shared" si="47"/>
        <v>5</v>
      </c>
    </row>
    <row r="983" spans="1:10">
      <c r="A983" t="s">
        <v>185</v>
      </c>
      <c r="B983" t="s">
        <v>123</v>
      </c>
      <c r="C983" s="60">
        <v>40664</v>
      </c>
      <c r="D983" s="3">
        <f>Table1[[#This Row],[End Year]]-1</f>
        <v>2010</v>
      </c>
      <c r="E983" s="3">
        <f t="shared" si="45"/>
        <v>2011</v>
      </c>
      <c r="F983" s="1" t="str">
        <f t="shared" si="46"/>
        <v>2010/2011</v>
      </c>
      <c r="G983">
        <v>7020</v>
      </c>
      <c r="H983" t="s">
        <v>125</v>
      </c>
      <c r="I983">
        <f>IFERROR(INDEX(Lookup_Misc!$A$1:$C$7,MATCH(Table1[[#This Row],[Product]],Lookup_Misc!$B$1:$B$7,0),3)*Table1[[#This Row],[Tonnage]],NA())</f>
        <v>3229.2000000000003</v>
      </c>
      <c r="J983">
        <f t="shared" si="47"/>
        <v>5</v>
      </c>
    </row>
    <row r="984" spans="1:10">
      <c r="A984" t="s">
        <v>185</v>
      </c>
      <c r="B984" t="s">
        <v>123</v>
      </c>
      <c r="C984" s="60">
        <v>40664</v>
      </c>
      <c r="D984" s="3">
        <f>Table1[[#This Row],[End Year]]-1</f>
        <v>2010</v>
      </c>
      <c r="E984" s="3">
        <f t="shared" si="45"/>
        <v>2011</v>
      </c>
      <c r="F984" s="1" t="str">
        <f t="shared" si="46"/>
        <v>2010/2011</v>
      </c>
      <c r="G984">
        <v>53</v>
      </c>
      <c r="H984" t="s">
        <v>131</v>
      </c>
      <c r="I984">
        <f>IFERROR(INDEX(Lookup_Misc!$A$1:$C$7,MATCH(Table1[[#This Row],[Product]],Lookup_Misc!$B$1:$B$7,0),3)*Table1[[#This Row],[Tonnage]],NA())</f>
        <v>24.380000000000003</v>
      </c>
      <c r="J984">
        <f t="shared" si="47"/>
        <v>5</v>
      </c>
    </row>
    <row r="985" spans="1:10">
      <c r="A985" t="s">
        <v>185</v>
      </c>
      <c r="B985" t="s">
        <v>123</v>
      </c>
      <c r="C985" s="60">
        <v>40664</v>
      </c>
      <c r="D985" s="3">
        <f>Table1[[#This Row],[End Year]]-1</f>
        <v>2010</v>
      </c>
      <c r="E985" s="3">
        <f t="shared" si="45"/>
        <v>2011</v>
      </c>
      <c r="F985" s="1" t="str">
        <f t="shared" si="46"/>
        <v>2010/2011</v>
      </c>
      <c r="G985">
        <v>10597</v>
      </c>
      <c r="H985" t="s">
        <v>133</v>
      </c>
      <c r="I985">
        <f>IFERROR(INDEX(Lookup_Misc!$A$1:$C$7,MATCH(Table1[[#This Row],[Product]],Lookup_Misc!$B$1:$B$7,0),3)*Table1[[#This Row],[Tonnage]],NA())</f>
        <v>4874.62</v>
      </c>
      <c r="J985">
        <f t="shared" si="47"/>
        <v>5</v>
      </c>
    </row>
    <row r="986" spans="1:10">
      <c r="A986" t="s">
        <v>185</v>
      </c>
      <c r="B986" t="s">
        <v>123</v>
      </c>
      <c r="C986" s="60">
        <v>40664</v>
      </c>
      <c r="D986" s="3">
        <f>Table1[[#This Row],[End Year]]-1</f>
        <v>2010</v>
      </c>
      <c r="E986" s="3">
        <f t="shared" si="45"/>
        <v>2011</v>
      </c>
      <c r="F986" s="1" t="str">
        <f t="shared" si="46"/>
        <v>2010/2011</v>
      </c>
      <c r="G986">
        <v>7000</v>
      </c>
      <c r="H986" t="s">
        <v>142</v>
      </c>
      <c r="I986">
        <f>IFERROR(INDEX(Lookup_Misc!$A$1:$C$7,MATCH(Table1[[#This Row],[Product]],Lookup_Misc!$B$1:$B$7,0),3)*Table1[[#This Row],[Tonnage]],NA())</f>
        <v>3220</v>
      </c>
      <c r="J986">
        <f t="shared" si="47"/>
        <v>5</v>
      </c>
    </row>
    <row r="987" spans="1:10">
      <c r="A987" t="s">
        <v>185</v>
      </c>
      <c r="B987" t="s">
        <v>123</v>
      </c>
      <c r="C987" s="60">
        <v>40664</v>
      </c>
      <c r="D987" s="3">
        <f>Table1[[#This Row],[End Year]]-1</f>
        <v>2010</v>
      </c>
      <c r="E987" s="3">
        <f t="shared" si="45"/>
        <v>2011</v>
      </c>
      <c r="F987" s="1" t="str">
        <f t="shared" si="46"/>
        <v>2010/2011</v>
      </c>
      <c r="G987">
        <v>14288</v>
      </c>
      <c r="H987" t="s">
        <v>143</v>
      </c>
      <c r="I987">
        <f>IFERROR(INDEX(Lookup_Misc!$A$1:$C$7,MATCH(Table1[[#This Row],[Product]],Lookup_Misc!$B$1:$B$7,0),3)*Table1[[#This Row],[Tonnage]],NA())</f>
        <v>6572.4800000000005</v>
      </c>
      <c r="J987">
        <f t="shared" si="47"/>
        <v>5</v>
      </c>
    </row>
    <row r="988" spans="1:10">
      <c r="A988" t="s">
        <v>185</v>
      </c>
      <c r="B988" t="s">
        <v>123</v>
      </c>
      <c r="C988" s="60">
        <v>40664</v>
      </c>
      <c r="D988" s="3">
        <f>Table1[[#This Row],[End Year]]-1</f>
        <v>2010</v>
      </c>
      <c r="E988" s="3">
        <f t="shared" si="45"/>
        <v>2011</v>
      </c>
      <c r="F988" s="1" t="str">
        <f t="shared" si="46"/>
        <v>2010/2011</v>
      </c>
      <c r="G988">
        <v>43</v>
      </c>
      <c r="H988" t="s">
        <v>130</v>
      </c>
      <c r="I988">
        <f>IFERROR(INDEX(Lookup_Misc!$A$1:$C$7,MATCH(Table1[[#This Row],[Product]],Lookup_Misc!$B$1:$B$7,0),3)*Table1[[#This Row],[Tonnage]],NA())</f>
        <v>19.78</v>
      </c>
      <c r="J988">
        <f t="shared" si="47"/>
        <v>5</v>
      </c>
    </row>
    <row r="989" spans="1:10">
      <c r="A989" t="s">
        <v>185</v>
      </c>
      <c r="B989" t="s">
        <v>123</v>
      </c>
      <c r="C989" s="60">
        <v>40664</v>
      </c>
      <c r="D989" s="3">
        <f>Table1[[#This Row],[End Year]]-1</f>
        <v>2010</v>
      </c>
      <c r="E989" s="3">
        <f t="shared" si="45"/>
        <v>2011</v>
      </c>
      <c r="F989" s="1" t="str">
        <f t="shared" si="46"/>
        <v>2010/2011</v>
      </c>
      <c r="G989">
        <v>600</v>
      </c>
      <c r="H989" t="s">
        <v>147</v>
      </c>
      <c r="I989">
        <f>IFERROR(INDEX(Lookup_Misc!$A$1:$C$7,MATCH(Table1[[#This Row],[Product]],Lookup_Misc!$B$1:$B$7,0),3)*Table1[[#This Row],[Tonnage]],NA())</f>
        <v>276</v>
      </c>
      <c r="J989">
        <f t="shared" si="47"/>
        <v>5</v>
      </c>
    </row>
    <row r="990" spans="1:10">
      <c r="A990" t="s">
        <v>185</v>
      </c>
      <c r="B990" t="s">
        <v>123</v>
      </c>
      <c r="C990" s="60">
        <v>40664</v>
      </c>
      <c r="D990" s="3">
        <f>Table1[[#This Row],[End Year]]-1</f>
        <v>2010</v>
      </c>
      <c r="E990" s="3">
        <f t="shared" si="45"/>
        <v>2011</v>
      </c>
      <c r="F990" s="1" t="str">
        <f t="shared" si="46"/>
        <v>2010/2011</v>
      </c>
      <c r="G990">
        <v>4099</v>
      </c>
      <c r="H990" t="s">
        <v>88</v>
      </c>
      <c r="I990">
        <f>IFERROR(INDEX(Lookup_Misc!$A$1:$C$7,MATCH(Table1[[#This Row],[Product]],Lookup_Misc!$B$1:$B$7,0),3)*Table1[[#This Row],[Tonnage]],NA())</f>
        <v>1885.5400000000002</v>
      </c>
      <c r="J990">
        <f t="shared" si="47"/>
        <v>5</v>
      </c>
    </row>
    <row r="991" spans="1:10">
      <c r="A991" t="s">
        <v>185</v>
      </c>
      <c r="B991" t="s">
        <v>123</v>
      </c>
      <c r="C991" s="60">
        <v>40664</v>
      </c>
      <c r="D991" s="3">
        <f>Table1[[#This Row],[End Year]]-1</f>
        <v>2010</v>
      </c>
      <c r="E991" s="3">
        <f t="shared" si="45"/>
        <v>2011</v>
      </c>
      <c r="F991" s="1" t="str">
        <f t="shared" si="46"/>
        <v>2010/2011</v>
      </c>
      <c r="G991">
        <v>193</v>
      </c>
      <c r="H991" t="s">
        <v>135</v>
      </c>
      <c r="I991">
        <f>IFERROR(INDEX(Lookup_Misc!$A$1:$C$7,MATCH(Table1[[#This Row],[Product]],Lookup_Misc!$B$1:$B$7,0),3)*Table1[[#This Row],[Tonnage]],NA())</f>
        <v>88.78</v>
      </c>
      <c r="J991">
        <f t="shared" si="47"/>
        <v>5</v>
      </c>
    </row>
    <row r="992" spans="1:10">
      <c r="A992" t="s">
        <v>185</v>
      </c>
      <c r="B992" t="s">
        <v>123</v>
      </c>
      <c r="C992" s="60">
        <v>40664</v>
      </c>
      <c r="D992" s="3">
        <f>Table1[[#This Row],[End Year]]-1</f>
        <v>2010</v>
      </c>
      <c r="E992" s="3">
        <f t="shared" si="45"/>
        <v>2011</v>
      </c>
      <c r="F992" s="1" t="str">
        <f t="shared" si="46"/>
        <v>2010/2011</v>
      </c>
      <c r="G992">
        <v>11772</v>
      </c>
      <c r="H992" t="s">
        <v>116</v>
      </c>
      <c r="I992">
        <f>IFERROR(INDEX(Lookup_Misc!$A$1:$C$7,MATCH(Table1[[#This Row],[Product]],Lookup_Misc!$B$1:$B$7,0),3)*Table1[[#This Row],[Tonnage]],NA())</f>
        <v>5415.12</v>
      </c>
      <c r="J992">
        <f t="shared" si="47"/>
        <v>5</v>
      </c>
    </row>
    <row r="993" spans="1:10">
      <c r="A993" t="s">
        <v>185</v>
      </c>
      <c r="B993" t="s">
        <v>123</v>
      </c>
      <c r="C993" s="60">
        <v>40664</v>
      </c>
      <c r="D993" s="3">
        <f>Table1[[#This Row],[End Year]]-1</f>
        <v>2010</v>
      </c>
      <c r="E993" s="3">
        <f t="shared" si="45"/>
        <v>2011</v>
      </c>
      <c r="F993" s="1" t="str">
        <f t="shared" si="46"/>
        <v>2010/2011</v>
      </c>
      <c r="G993">
        <v>25684</v>
      </c>
      <c r="H993" t="s">
        <v>113</v>
      </c>
      <c r="I993">
        <f>IFERROR(INDEX(Lookup_Misc!$A$1:$C$7,MATCH(Table1[[#This Row],[Product]],Lookup_Misc!$B$1:$B$7,0),3)*Table1[[#This Row],[Tonnage]],NA())</f>
        <v>11814.640000000001</v>
      </c>
      <c r="J993">
        <f t="shared" si="47"/>
        <v>5</v>
      </c>
    </row>
    <row r="994" spans="1:10">
      <c r="A994" t="s">
        <v>185</v>
      </c>
      <c r="B994" t="s">
        <v>123</v>
      </c>
      <c r="C994" s="60">
        <v>40664</v>
      </c>
      <c r="D994" s="3">
        <f>Table1[[#This Row],[End Year]]-1</f>
        <v>2010</v>
      </c>
      <c r="E994" s="3">
        <f t="shared" si="45"/>
        <v>2011</v>
      </c>
      <c r="F994" s="1" t="str">
        <f t="shared" si="46"/>
        <v>2010/2011</v>
      </c>
      <c r="G994">
        <v>6500</v>
      </c>
      <c r="H994" t="s">
        <v>144</v>
      </c>
      <c r="I994">
        <f>IFERROR(INDEX(Lookup_Misc!$A$1:$C$7,MATCH(Table1[[#This Row],[Product]],Lookup_Misc!$B$1:$B$7,0),3)*Table1[[#This Row],[Tonnage]],NA())</f>
        <v>2990</v>
      </c>
      <c r="J994">
        <f t="shared" si="47"/>
        <v>5</v>
      </c>
    </row>
    <row r="995" spans="1:10">
      <c r="A995" t="s">
        <v>185</v>
      </c>
      <c r="B995" t="s">
        <v>123</v>
      </c>
      <c r="C995" s="60">
        <v>40664</v>
      </c>
      <c r="D995" s="3">
        <f>Table1[[#This Row],[End Year]]-1</f>
        <v>2010</v>
      </c>
      <c r="E995" s="3">
        <f t="shared" si="45"/>
        <v>2011</v>
      </c>
      <c r="F995" s="1" t="str">
        <f t="shared" si="46"/>
        <v>2010/2011</v>
      </c>
      <c r="G995">
        <v>29009</v>
      </c>
      <c r="H995" t="s">
        <v>108</v>
      </c>
      <c r="I995">
        <f>IFERROR(INDEX(Lookup_Misc!$A$1:$C$7,MATCH(Table1[[#This Row],[Product]],Lookup_Misc!$B$1:$B$7,0),3)*Table1[[#This Row],[Tonnage]],NA())</f>
        <v>13344.140000000001</v>
      </c>
      <c r="J995">
        <f t="shared" si="47"/>
        <v>5</v>
      </c>
    </row>
    <row r="996" spans="1:10">
      <c r="A996" t="s">
        <v>185</v>
      </c>
      <c r="B996" t="s">
        <v>123</v>
      </c>
      <c r="C996" s="60">
        <v>40664</v>
      </c>
      <c r="D996" s="3">
        <f>Table1[[#This Row],[End Year]]-1</f>
        <v>2010</v>
      </c>
      <c r="E996" s="3">
        <f t="shared" si="45"/>
        <v>2011</v>
      </c>
      <c r="F996" s="1" t="str">
        <f t="shared" si="46"/>
        <v>2010/2011</v>
      </c>
      <c r="G996">
        <v>367380</v>
      </c>
      <c r="H996" t="s">
        <v>93</v>
      </c>
      <c r="I996">
        <f>IFERROR(INDEX(Lookup_Misc!$A$1:$C$7,MATCH(Table1[[#This Row],[Product]],Lookup_Misc!$B$1:$B$7,0),3)*Table1[[#This Row],[Tonnage]],NA())</f>
        <v>168994.80000000002</v>
      </c>
      <c r="J996">
        <f t="shared" si="47"/>
        <v>5</v>
      </c>
    </row>
    <row r="997" spans="1:10">
      <c r="A997" t="s">
        <v>185</v>
      </c>
      <c r="B997" t="s">
        <v>123</v>
      </c>
      <c r="C997" s="60">
        <v>40664</v>
      </c>
      <c r="D997" s="3">
        <f>Table1[[#This Row],[End Year]]-1</f>
        <v>2010</v>
      </c>
      <c r="E997" s="3">
        <f t="shared" si="45"/>
        <v>2011</v>
      </c>
      <c r="F997" s="1" t="str">
        <f t="shared" si="46"/>
        <v>2010/2011</v>
      </c>
      <c r="G997">
        <v>44</v>
      </c>
      <c r="H997" t="s">
        <v>118</v>
      </c>
      <c r="I997">
        <f>IFERROR(INDEX(Lookup_Misc!$A$1:$C$7,MATCH(Table1[[#This Row],[Product]],Lookup_Misc!$B$1:$B$7,0),3)*Table1[[#This Row],[Tonnage]],NA())</f>
        <v>20.240000000000002</v>
      </c>
      <c r="J997">
        <f t="shared" si="47"/>
        <v>5</v>
      </c>
    </row>
    <row r="998" spans="1:10">
      <c r="A998" t="s">
        <v>185</v>
      </c>
      <c r="B998" t="s">
        <v>123</v>
      </c>
      <c r="C998" s="60">
        <v>40664</v>
      </c>
      <c r="D998" s="3">
        <f>Table1[[#This Row],[End Year]]-1</f>
        <v>2010</v>
      </c>
      <c r="E998" s="3">
        <f t="shared" si="45"/>
        <v>2011</v>
      </c>
      <c r="F998" s="1" t="str">
        <f t="shared" si="46"/>
        <v>2010/2011</v>
      </c>
      <c r="G998">
        <v>21489</v>
      </c>
      <c r="H998" t="s">
        <v>89</v>
      </c>
      <c r="I998">
        <f>IFERROR(INDEX(Lookup_Misc!$A$1:$C$7,MATCH(Table1[[#This Row],[Product]],Lookup_Misc!$B$1:$B$7,0),3)*Table1[[#This Row],[Tonnage]],NA())</f>
        <v>9884.94</v>
      </c>
      <c r="J998">
        <f t="shared" si="47"/>
        <v>5</v>
      </c>
    </row>
    <row r="999" spans="1:10">
      <c r="A999" t="s">
        <v>185</v>
      </c>
      <c r="B999" t="s">
        <v>123</v>
      </c>
      <c r="C999" s="60">
        <v>40695</v>
      </c>
      <c r="D999" s="3">
        <f>Table1[[#This Row],[End Year]]-1</f>
        <v>2010</v>
      </c>
      <c r="E999" s="3">
        <f t="shared" si="45"/>
        <v>2011</v>
      </c>
      <c r="F999" s="1" t="str">
        <f t="shared" si="46"/>
        <v>2010/2011</v>
      </c>
      <c r="G999">
        <v>3037</v>
      </c>
      <c r="H999" t="s">
        <v>191</v>
      </c>
      <c r="I999">
        <f>IFERROR(INDEX(Lookup_Misc!$A$1:$C$7,MATCH(Table1[[#This Row],[Product]],Lookup_Misc!$B$1:$B$7,0),3)*Table1[[#This Row],[Tonnage]],NA())</f>
        <v>1397.02</v>
      </c>
      <c r="J999">
        <f t="shared" si="47"/>
        <v>6</v>
      </c>
    </row>
    <row r="1000" spans="1:10">
      <c r="A1000" t="s">
        <v>185</v>
      </c>
      <c r="B1000" t="s">
        <v>123</v>
      </c>
      <c r="C1000" s="60">
        <v>40695</v>
      </c>
      <c r="D1000" s="3">
        <f>Table1[[#This Row],[End Year]]-1</f>
        <v>2010</v>
      </c>
      <c r="E1000" s="3">
        <f t="shared" si="45"/>
        <v>2011</v>
      </c>
      <c r="F1000" s="1" t="str">
        <f t="shared" si="46"/>
        <v>2010/2011</v>
      </c>
      <c r="G1000">
        <v>32154</v>
      </c>
      <c r="H1000" t="s">
        <v>60</v>
      </c>
      <c r="I1000">
        <f>IFERROR(INDEX(Lookup_Misc!$A$1:$C$7,MATCH(Table1[[#This Row],[Product]],Lookup_Misc!$B$1:$B$7,0),3)*Table1[[#This Row],[Tonnage]],NA())</f>
        <v>14790.84</v>
      </c>
      <c r="J1000">
        <f t="shared" si="47"/>
        <v>6</v>
      </c>
    </row>
    <row r="1001" spans="1:10">
      <c r="A1001" t="s">
        <v>185</v>
      </c>
      <c r="B1001" t="s">
        <v>123</v>
      </c>
      <c r="C1001" s="60">
        <v>40695</v>
      </c>
      <c r="D1001" s="3">
        <f>Table1[[#This Row],[End Year]]-1</f>
        <v>2010</v>
      </c>
      <c r="E1001" s="3">
        <f t="shared" si="45"/>
        <v>2011</v>
      </c>
      <c r="F1001" s="1" t="str">
        <f t="shared" si="46"/>
        <v>2010/2011</v>
      </c>
      <c r="G1001">
        <v>10655</v>
      </c>
      <c r="H1001" t="s">
        <v>79</v>
      </c>
      <c r="I1001">
        <f>IFERROR(INDEX(Lookup_Misc!$A$1:$C$7,MATCH(Table1[[#This Row],[Product]],Lookup_Misc!$B$1:$B$7,0),3)*Table1[[#This Row],[Tonnage]],NA())</f>
        <v>4901.3</v>
      </c>
      <c r="J1001">
        <f t="shared" si="47"/>
        <v>6</v>
      </c>
    </row>
    <row r="1002" spans="1:10">
      <c r="A1002" t="s">
        <v>185</v>
      </c>
      <c r="B1002" t="s">
        <v>123</v>
      </c>
      <c r="C1002" s="60">
        <v>40695</v>
      </c>
      <c r="D1002" s="3">
        <f>Table1[[#This Row],[End Year]]-1</f>
        <v>2010</v>
      </c>
      <c r="E1002" s="3">
        <f t="shared" si="45"/>
        <v>2011</v>
      </c>
      <c r="F1002" s="1" t="str">
        <f t="shared" si="46"/>
        <v>2010/2011</v>
      </c>
      <c r="G1002">
        <v>13473</v>
      </c>
      <c r="H1002" t="s">
        <v>125</v>
      </c>
      <c r="I1002">
        <f>IFERROR(INDEX(Lookup_Misc!$A$1:$C$7,MATCH(Table1[[#This Row],[Product]],Lookup_Misc!$B$1:$B$7,0),3)*Table1[[#This Row],[Tonnage]],NA())</f>
        <v>6197.58</v>
      </c>
      <c r="J1002">
        <f t="shared" si="47"/>
        <v>6</v>
      </c>
    </row>
    <row r="1003" spans="1:10">
      <c r="A1003" t="s">
        <v>185</v>
      </c>
      <c r="B1003" t="s">
        <v>123</v>
      </c>
      <c r="C1003" s="60">
        <v>40695</v>
      </c>
      <c r="D1003" s="3">
        <f>Table1[[#This Row],[End Year]]-1</f>
        <v>2010</v>
      </c>
      <c r="E1003" s="3">
        <f t="shared" si="45"/>
        <v>2011</v>
      </c>
      <c r="F1003" s="1" t="str">
        <f t="shared" si="46"/>
        <v>2010/2011</v>
      </c>
      <c r="G1003">
        <v>7650</v>
      </c>
      <c r="H1003" t="s">
        <v>133</v>
      </c>
      <c r="I1003">
        <f>IFERROR(INDEX(Lookup_Misc!$A$1:$C$7,MATCH(Table1[[#This Row],[Product]],Lookup_Misc!$B$1:$B$7,0),3)*Table1[[#This Row],[Tonnage]],NA())</f>
        <v>3519</v>
      </c>
      <c r="J1003">
        <f t="shared" si="47"/>
        <v>6</v>
      </c>
    </row>
    <row r="1004" spans="1:10">
      <c r="A1004" t="s">
        <v>185</v>
      </c>
      <c r="B1004" t="s">
        <v>123</v>
      </c>
      <c r="C1004" s="60">
        <v>40695</v>
      </c>
      <c r="D1004" s="3">
        <f>Table1[[#This Row],[End Year]]-1</f>
        <v>2010</v>
      </c>
      <c r="E1004" s="3">
        <f t="shared" si="45"/>
        <v>2011</v>
      </c>
      <c r="F1004" s="1" t="str">
        <f t="shared" si="46"/>
        <v>2010/2011</v>
      </c>
      <c r="G1004">
        <v>6950</v>
      </c>
      <c r="H1004" t="s">
        <v>130</v>
      </c>
      <c r="I1004">
        <f>IFERROR(INDEX(Lookup_Misc!$A$1:$C$7,MATCH(Table1[[#This Row],[Product]],Lookup_Misc!$B$1:$B$7,0),3)*Table1[[#This Row],[Tonnage]],NA())</f>
        <v>3197</v>
      </c>
      <c r="J1004">
        <f t="shared" si="47"/>
        <v>6</v>
      </c>
    </row>
    <row r="1005" spans="1:10">
      <c r="A1005" t="s">
        <v>185</v>
      </c>
      <c r="B1005" t="s">
        <v>123</v>
      </c>
      <c r="C1005" s="60">
        <v>40695</v>
      </c>
      <c r="D1005" s="3">
        <f>Table1[[#This Row],[End Year]]-1</f>
        <v>2010</v>
      </c>
      <c r="E1005" s="3">
        <f t="shared" si="45"/>
        <v>2011</v>
      </c>
      <c r="F1005" s="1" t="str">
        <f t="shared" si="46"/>
        <v>2010/2011</v>
      </c>
      <c r="G1005">
        <v>3998</v>
      </c>
      <c r="H1005" t="s">
        <v>88</v>
      </c>
      <c r="I1005">
        <f>IFERROR(INDEX(Lookup_Misc!$A$1:$C$7,MATCH(Table1[[#This Row],[Product]],Lookup_Misc!$B$1:$B$7,0),3)*Table1[[#This Row],[Tonnage]],NA())</f>
        <v>1839.0800000000002</v>
      </c>
      <c r="J1005">
        <f t="shared" si="47"/>
        <v>6</v>
      </c>
    </row>
    <row r="1006" spans="1:10">
      <c r="A1006" t="s">
        <v>185</v>
      </c>
      <c r="B1006" t="s">
        <v>123</v>
      </c>
      <c r="C1006" s="60">
        <v>40695</v>
      </c>
      <c r="D1006" s="3">
        <f>Table1[[#This Row],[End Year]]-1</f>
        <v>2010</v>
      </c>
      <c r="E1006" s="3">
        <f t="shared" si="45"/>
        <v>2011</v>
      </c>
      <c r="F1006" s="1" t="str">
        <f t="shared" si="46"/>
        <v>2010/2011</v>
      </c>
      <c r="G1006">
        <v>101</v>
      </c>
      <c r="H1006" t="s">
        <v>172</v>
      </c>
      <c r="I1006">
        <f>IFERROR(INDEX(Lookup_Misc!$A$1:$C$7,MATCH(Table1[[#This Row],[Product]],Lookup_Misc!$B$1:$B$7,0),3)*Table1[[#This Row],[Tonnage]],NA())</f>
        <v>46.46</v>
      </c>
      <c r="J1006">
        <f t="shared" si="47"/>
        <v>6</v>
      </c>
    </row>
    <row r="1007" spans="1:10">
      <c r="A1007" t="s">
        <v>185</v>
      </c>
      <c r="B1007" t="s">
        <v>123</v>
      </c>
      <c r="C1007" s="60">
        <v>40695</v>
      </c>
      <c r="D1007" s="3">
        <f>Table1[[#This Row],[End Year]]-1</f>
        <v>2010</v>
      </c>
      <c r="E1007" s="3">
        <f t="shared" si="45"/>
        <v>2011</v>
      </c>
      <c r="F1007" s="1" t="str">
        <f t="shared" si="46"/>
        <v>2010/2011</v>
      </c>
      <c r="G1007">
        <v>5398</v>
      </c>
      <c r="H1007" t="s">
        <v>137</v>
      </c>
      <c r="I1007">
        <f>IFERROR(INDEX(Lookup_Misc!$A$1:$C$7,MATCH(Table1[[#This Row],[Product]],Lookup_Misc!$B$1:$B$7,0),3)*Table1[[#This Row],[Tonnage]],NA())</f>
        <v>2483.08</v>
      </c>
      <c r="J1007">
        <f t="shared" si="47"/>
        <v>6</v>
      </c>
    </row>
    <row r="1008" spans="1:10">
      <c r="A1008" t="s">
        <v>185</v>
      </c>
      <c r="B1008" t="s">
        <v>123</v>
      </c>
      <c r="C1008" s="60">
        <v>40695</v>
      </c>
      <c r="D1008" s="3">
        <f>Table1[[#This Row],[End Year]]-1</f>
        <v>2010</v>
      </c>
      <c r="E1008" s="3">
        <f t="shared" si="45"/>
        <v>2011</v>
      </c>
      <c r="F1008" s="1" t="str">
        <f t="shared" si="46"/>
        <v>2010/2011</v>
      </c>
      <c r="G1008">
        <v>27539</v>
      </c>
      <c r="H1008" t="s">
        <v>113</v>
      </c>
      <c r="I1008">
        <f>IFERROR(INDEX(Lookup_Misc!$A$1:$C$7,MATCH(Table1[[#This Row],[Product]],Lookup_Misc!$B$1:$B$7,0),3)*Table1[[#This Row],[Tonnage]],NA())</f>
        <v>12667.94</v>
      </c>
      <c r="J1008">
        <f t="shared" si="47"/>
        <v>6</v>
      </c>
    </row>
    <row r="1009" spans="1:10">
      <c r="A1009" t="s">
        <v>185</v>
      </c>
      <c r="B1009" t="s">
        <v>123</v>
      </c>
      <c r="C1009" s="60">
        <v>40695</v>
      </c>
      <c r="D1009" s="3">
        <f>Table1[[#This Row],[End Year]]-1</f>
        <v>2010</v>
      </c>
      <c r="E1009" s="3">
        <f t="shared" si="45"/>
        <v>2011</v>
      </c>
      <c r="F1009" s="1" t="str">
        <f t="shared" si="46"/>
        <v>2010/2011</v>
      </c>
      <c r="G1009">
        <v>4498</v>
      </c>
      <c r="H1009" t="s">
        <v>92</v>
      </c>
      <c r="I1009">
        <f>IFERROR(INDEX(Lookup_Misc!$A$1:$C$7,MATCH(Table1[[#This Row],[Product]],Lookup_Misc!$B$1:$B$7,0),3)*Table1[[#This Row],[Tonnage]],NA())</f>
        <v>2069.08</v>
      </c>
      <c r="J1009">
        <f t="shared" si="47"/>
        <v>6</v>
      </c>
    </row>
    <row r="1010" spans="1:10">
      <c r="A1010" t="s">
        <v>185</v>
      </c>
      <c r="B1010" t="s">
        <v>123</v>
      </c>
      <c r="C1010" s="60">
        <v>40695</v>
      </c>
      <c r="D1010" s="3">
        <f>Table1[[#This Row],[End Year]]-1</f>
        <v>2010</v>
      </c>
      <c r="E1010" s="3">
        <f t="shared" si="45"/>
        <v>2011</v>
      </c>
      <c r="F1010" s="1" t="str">
        <f t="shared" si="46"/>
        <v>2010/2011</v>
      </c>
      <c r="G1010">
        <v>13347</v>
      </c>
      <c r="H1010" t="s">
        <v>108</v>
      </c>
      <c r="I1010">
        <f>IFERROR(INDEX(Lookup_Misc!$A$1:$C$7,MATCH(Table1[[#This Row],[Product]],Lookup_Misc!$B$1:$B$7,0),3)*Table1[[#This Row],[Tonnage]],NA())</f>
        <v>6139.62</v>
      </c>
      <c r="J1010">
        <f t="shared" si="47"/>
        <v>6</v>
      </c>
    </row>
    <row r="1011" spans="1:10">
      <c r="A1011" t="s">
        <v>185</v>
      </c>
      <c r="B1011" t="s">
        <v>123</v>
      </c>
      <c r="C1011" s="60">
        <v>40695</v>
      </c>
      <c r="D1011" s="3">
        <f>Table1[[#This Row],[End Year]]-1</f>
        <v>2010</v>
      </c>
      <c r="E1011" s="3">
        <f t="shared" si="45"/>
        <v>2011</v>
      </c>
      <c r="F1011" s="1" t="str">
        <f t="shared" si="46"/>
        <v>2010/2011</v>
      </c>
      <c r="G1011">
        <v>257700</v>
      </c>
      <c r="H1011" t="s">
        <v>93</v>
      </c>
      <c r="I1011">
        <f>IFERROR(INDEX(Lookup_Misc!$A$1:$C$7,MATCH(Table1[[#This Row],[Product]],Lookup_Misc!$B$1:$B$7,0),3)*Table1[[#This Row],[Tonnage]],NA())</f>
        <v>118542</v>
      </c>
      <c r="J1011">
        <f t="shared" si="47"/>
        <v>6</v>
      </c>
    </row>
    <row r="1012" spans="1:10">
      <c r="A1012" t="s">
        <v>185</v>
      </c>
      <c r="B1012" t="s">
        <v>123</v>
      </c>
      <c r="C1012" s="60">
        <v>40695</v>
      </c>
      <c r="D1012" s="3">
        <f>Table1[[#This Row],[End Year]]-1</f>
        <v>2010</v>
      </c>
      <c r="E1012" s="3">
        <f t="shared" si="45"/>
        <v>2011</v>
      </c>
      <c r="F1012" s="1" t="str">
        <f t="shared" si="46"/>
        <v>2010/2011</v>
      </c>
      <c r="G1012">
        <v>21996</v>
      </c>
      <c r="H1012" t="s">
        <v>89</v>
      </c>
      <c r="I1012">
        <f>IFERROR(INDEX(Lookup_Misc!$A$1:$C$7,MATCH(Table1[[#This Row],[Product]],Lookup_Misc!$B$1:$B$7,0),3)*Table1[[#This Row],[Tonnage]],NA())</f>
        <v>10118.16</v>
      </c>
      <c r="J1012">
        <f t="shared" si="47"/>
        <v>6</v>
      </c>
    </row>
    <row r="1013" spans="1:10">
      <c r="A1013" t="s">
        <v>185</v>
      </c>
      <c r="B1013" t="s">
        <v>123</v>
      </c>
      <c r="C1013" s="60">
        <v>40725</v>
      </c>
      <c r="D1013" s="3">
        <f>Table1[[#This Row],[End Year]]-1</f>
        <v>2011</v>
      </c>
      <c r="E1013" s="3">
        <f t="shared" si="45"/>
        <v>2012</v>
      </c>
      <c r="F1013" s="1" t="str">
        <f t="shared" si="46"/>
        <v>2011/2012</v>
      </c>
      <c r="G1013">
        <v>5992</v>
      </c>
      <c r="H1013" t="s">
        <v>73</v>
      </c>
      <c r="I1013">
        <f>IFERROR(INDEX(Lookup_Misc!$A$1:$C$7,MATCH(Table1[[#This Row],[Product]],Lookup_Misc!$B$1:$B$7,0),3)*Table1[[#This Row],[Tonnage]],NA())</f>
        <v>2756.32</v>
      </c>
      <c r="J1013">
        <f t="shared" si="47"/>
        <v>7</v>
      </c>
    </row>
    <row r="1014" spans="1:10">
      <c r="A1014" t="s">
        <v>185</v>
      </c>
      <c r="B1014" t="s">
        <v>123</v>
      </c>
      <c r="C1014" s="60">
        <v>40725</v>
      </c>
      <c r="D1014" s="3">
        <f>Table1[[#This Row],[End Year]]-1</f>
        <v>2011</v>
      </c>
      <c r="E1014" s="3">
        <f t="shared" si="45"/>
        <v>2012</v>
      </c>
      <c r="F1014" s="1" t="str">
        <f t="shared" si="46"/>
        <v>2011/2012</v>
      </c>
      <c r="G1014">
        <v>21422</v>
      </c>
      <c r="H1014" t="s">
        <v>60</v>
      </c>
      <c r="I1014">
        <f>IFERROR(INDEX(Lookup_Misc!$A$1:$C$7,MATCH(Table1[[#This Row],[Product]],Lookup_Misc!$B$1:$B$7,0),3)*Table1[[#This Row],[Tonnage]],NA())</f>
        <v>9854.1200000000008</v>
      </c>
      <c r="J1014">
        <f t="shared" si="47"/>
        <v>7</v>
      </c>
    </row>
    <row r="1015" spans="1:10">
      <c r="A1015" t="s">
        <v>185</v>
      </c>
      <c r="B1015" t="s">
        <v>123</v>
      </c>
      <c r="C1015" s="60">
        <v>40725</v>
      </c>
      <c r="D1015" s="3">
        <f>Table1[[#This Row],[End Year]]-1</f>
        <v>2011</v>
      </c>
      <c r="E1015" s="3">
        <f t="shared" si="45"/>
        <v>2012</v>
      </c>
      <c r="F1015" s="1" t="str">
        <f t="shared" si="46"/>
        <v>2011/2012</v>
      </c>
      <c r="G1015">
        <v>8883</v>
      </c>
      <c r="H1015" t="s">
        <v>79</v>
      </c>
      <c r="I1015">
        <f>IFERROR(INDEX(Lookup_Misc!$A$1:$C$7,MATCH(Table1[[#This Row],[Product]],Lookup_Misc!$B$1:$B$7,0),3)*Table1[[#This Row],[Tonnage]],NA())</f>
        <v>4086.1800000000003</v>
      </c>
      <c r="J1015">
        <f t="shared" si="47"/>
        <v>7</v>
      </c>
    </row>
    <row r="1016" spans="1:10">
      <c r="A1016" t="s">
        <v>185</v>
      </c>
      <c r="B1016" t="s">
        <v>123</v>
      </c>
      <c r="C1016" s="60">
        <v>40725</v>
      </c>
      <c r="D1016" s="3">
        <f>Table1[[#This Row],[End Year]]-1</f>
        <v>2011</v>
      </c>
      <c r="E1016" s="3">
        <f t="shared" si="45"/>
        <v>2012</v>
      </c>
      <c r="F1016" s="1" t="str">
        <f t="shared" si="46"/>
        <v>2011/2012</v>
      </c>
      <c r="G1016">
        <v>12800</v>
      </c>
      <c r="H1016" t="s">
        <v>125</v>
      </c>
      <c r="I1016">
        <f>IFERROR(INDEX(Lookup_Misc!$A$1:$C$7,MATCH(Table1[[#This Row],[Product]],Lookup_Misc!$B$1:$B$7,0),3)*Table1[[#This Row],[Tonnage]],NA())</f>
        <v>5888</v>
      </c>
      <c r="J1016">
        <f t="shared" si="47"/>
        <v>7</v>
      </c>
    </row>
    <row r="1017" spans="1:10">
      <c r="A1017" t="s">
        <v>185</v>
      </c>
      <c r="B1017" t="s">
        <v>123</v>
      </c>
      <c r="C1017" s="60">
        <v>40725</v>
      </c>
      <c r="D1017" s="3">
        <f>Table1[[#This Row],[End Year]]-1</f>
        <v>2011</v>
      </c>
      <c r="E1017" s="3">
        <f t="shared" si="45"/>
        <v>2012</v>
      </c>
      <c r="F1017" s="1" t="str">
        <f t="shared" si="46"/>
        <v>2011/2012</v>
      </c>
      <c r="G1017">
        <v>10501</v>
      </c>
      <c r="H1017" t="s">
        <v>142</v>
      </c>
      <c r="I1017">
        <f>IFERROR(INDEX(Lookup_Misc!$A$1:$C$7,MATCH(Table1[[#This Row],[Product]],Lookup_Misc!$B$1:$B$7,0),3)*Table1[[#This Row],[Tonnage]],NA())</f>
        <v>4830.46</v>
      </c>
      <c r="J1017">
        <f t="shared" si="47"/>
        <v>7</v>
      </c>
    </row>
    <row r="1018" spans="1:10">
      <c r="A1018" t="s">
        <v>185</v>
      </c>
      <c r="B1018" t="s">
        <v>123</v>
      </c>
      <c r="C1018" s="60">
        <v>40725</v>
      </c>
      <c r="D1018" s="3">
        <f>Table1[[#This Row],[End Year]]-1</f>
        <v>2011</v>
      </c>
      <c r="E1018" s="3">
        <f t="shared" si="45"/>
        <v>2012</v>
      </c>
      <c r="F1018" s="1" t="str">
        <f t="shared" si="46"/>
        <v>2011/2012</v>
      </c>
      <c r="G1018">
        <v>12671</v>
      </c>
      <c r="H1018" t="s">
        <v>143</v>
      </c>
      <c r="I1018">
        <f>IFERROR(INDEX(Lookup_Misc!$A$1:$C$7,MATCH(Table1[[#This Row],[Product]],Lookup_Misc!$B$1:$B$7,0),3)*Table1[[#This Row],[Tonnage]],NA())</f>
        <v>5828.66</v>
      </c>
      <c r="J1018">
        <f t="shared" si="47"/>
        <v>7</v>
      </c>
    </row>
    <row r="1019" spans="1:10">
      <c r="A1019" t="s">
        <v>185</v>
      </c>
      <c r="B1019" t="s">
        <v>123</v>
      </c>
      <c r="C1019" s="60">
        <v>40725</v>
      </c>
      <c r="D1019" s="3">
        <f>Table1[[#This Row],[End Year]]-1</f>
        <v>2011</v>
      </c>
      <c r="E1019" s="3">
        <f t="shared" si="45"/>
        <v>2012</v>
      </c>
      <c r="F1019" s="1" t="str">
        <f t="shared" si="46"/>
        <v>2011/2012</v>
      </c>
      <c r="G1019">
        <v>11000</v>
      </c>
      <c r="H1019" t="s">
        <v>130</v>
      </c>
      <c r="I1019">
        <f>IFERROR(INDEX(Lookup_Misc!$A$1:$C$7,MATCH(Table1[[#This Row],[Product]],Lookup_Misc!$B$1:$B$7,0),3)*Table1[[#This Row],[Tonnage]],NA())</f>
        <v>5060</v>
      </c>
      <c r="J1019">
        <f t="shared" si="47"/>
        <v>7</v>
      </c>
    </row>
    <row r="1020" spans="1:10">
      <c r="A1020" t="s">
        <v>185</v>
      </c>
      <c r="B1020" t="s">
        <v>123</v>
      </c>
      <c r="C1020" s="60">
        <v>40725</v>
      </c>
      <c r="D1020" s="3">
        <f>Table1[[#This Row],[End Year]]-1</f>
        <v>2011</v>
      </c>
      <c r="E1020" s="3">
        <f t="shared" si="45"/>
        <v>2012</v>
      </c>
      <c r="F1020" s="1" t="str">
        <f t="shared" si="46"/>
        <v>2011/2012</v>
      </c>
      <c r="G1020">
        <v>3821</v>
      </c>
      <c r="H1020" t="s">
        <v>88</v>
      </c>
      <c r="I1020">
        <f>IFERROR(INDEX(Lookup_Misc!$A$1:$C$7,MATCH(Table1[[#This Row],[Product]],Lookup_Misc!$B$1:$B$7,0),3)*Table1[[#This Row],[Tonnage]],NA())</f>
        <v>1757.66</v>
      </c>
      <c r="J1020">
        <f t="shared" si="47"/>
        <v>7</v>
      </c>
    </row>
    <row r="1021" spans="1:10">
      <c r="A1021" t="s">
        <v>185</v>
      </c>
      <c r="B1021" t="s">
        <v>123</v>
      </c>
      <c r="C1021" s="60">
        <v>40725</v>
      </c>
      <c r="D1021" s="3">
        <f>Table1[[#This Row],[End Year]]-1</f>
        <v>2011</v>
      </c>
      <c r="E1021" s="3">
        <f t="shared" si="45"/>
        <v>2012</v>
      </c>
      <c r="F1021" s="1" t="str">
        <f t="shared" si="46"/>
        <v>2011/2012</v>
      </c>
      <c r="G1021">
        <v>42</v>
      </c>
      <c r="H1021" t="s">
        <v>145</v>
      </c>
      <c r="I1021">
        <f>IFERROR(INDEX(Lookup_Misc!$A$1:$C$7,MATCH(Table1[[#This Row],[Product]],Lookup_Misc!$B$1:$B$7,0),3)*Table1[[#This Row],[Tonnage]],NA())</f>
        <v>19.32</v>
      </c>
      <c r="J1021">
        <f t="shared" si="47"/>
        <v>7</v>
      </c>
    </row>
    <row r="1022" spans="1:10">
      <c r="A1022" t="s">
        <v>185</v>
      </c>
      <c r="B1022" t="s">
        <v>123</v>
      </c>
      <c r="C1022" s="60">
        <v>40725</v>
      </c>
      <c r="D1022" s="3">
        <f>Table1[[#This Row],[End Year]]-1</f>
        <v>2011</v>
      </c>
      <c r="E1022" s="3">
        <f t="shared" si="45"/>
        <v>2012</v>
      </c>
      <c r="F1022" s="1" t="str">
        <f t="shared" si="46"/>
        <v>2011/2012</v>
      </c>
      <c r="G1022">
        <v>10339</v>
      </c>
      <c r="H1022" t="s">
        <v>116</v>
      </c>
      <c r="I1022">
        <f>IFERROR(INDEX(Lookup_Misc!$A$1:$C$7,MATCH(Table1[[#This Row],[Product]],Lookup_Misc!$B$1:$B$7,0),3)*Table1[[#This Row],[Tonnage]],NA())</f>
        <v>4755.9400000000005</v>
      </c>
      <c r="J1022">
        <f t="shared" si="47"/>
        <v>7</v>
      </c>
    </row>
    <row r="1023" spans="1:10">
      <c r="A1023" t="s">
        <v>185</v>
      </c>
      <c r="B1023" t="s">
        <v>123</v>
      </c>
      <c r="C1023" s="60">
        <v>40725</v>
      </c>
      <c r="D1023" s="3">
        <f>Table1[[#This Row],[End Year]]-1</f>
        <v>2011</v>
      </c>
      <c r="E1023" s="3">
        <f t="shared" si="45"/>
        <v>2012</v>
      </c>
      <c r="F1023" s="1" t="str">
        <f t="shared" si="46"/>
        <v>2011/2012</v>
      </c>
      <c r="G1023">
        <v>31335</v>
      </c>
      <c r="H1023" t="s">
        <v>128</v>
      </c>
      <c r="I1023">
        <f>IFERROR(INDEX(Lookup_Misc!$A$1:$C$7,MATCH(Table1[[#This Row],[Product]],Lookup_Misc!$B$1:$B$7,0),3)*Table1[[#This Row],[Tonnage]],NA())</f>
        <v>14414.1</v>
      </c>
      <c r="J1023">
        <f t="shared" si="47"/>
        <v>7</v>
      </c>
    </row>
    <row r="1024" spans="1:10">
      <c r="A1024" t="s">
        <v>185</v>
      </c>
      <c r="B1024" t="s">
        <v>123</v>
      </c>
      <c r="C1024" s="60">
        <v>40725</v>
      </c>
      <c r="D1024" s="3">
        <f>Table1[[#This Row],[End Year]]-1</f>
        <v>2011</v>
      </c>
      <c r="E1024" s="3">
        <f t="shared" si="45"/>
        <v>2012</v>
      </c>
      <c r="F1024" s="1" t="str">
        <f t="shared" si="46"/>
        <v>2011/2012</v>
      </c>
      <c r="G1024">
        <v>10147</v>
      </c>
      <c r="H1024" t="s">
        <v>113</v>
      </c>
      <c r="I1024">
        <f>IFERROR(INDEX(Lookup_Misc!$A$1:$C$7,MATCH(Table1[[#This Row],[Product]],Lookup_Misc!$B$1:$B$7,0),3)*Table1[[#This Row],[Tonnage]],NA())</f>
        <v>4667.62</v>
      </c>
      <c r="J1024">
        <f t="shared" si="47"/>
        <v>7</v>
      </c>
    </row>
    <row r="1025" spans="1:10">
      <c r="A1025" t="s">
        <v>185</v>
      </c>
      <c r="B1025" t="s">
        <v>123</v>
      </c>
      <c r="C1025" s="60">
        <v>40725</v>
      </c>
      <c r="D1025" s="3">
        <f>Table1[[#This Row],[End Year]]-1</f>
        <v>2011</v>
      </c>
      <c r="E1025" s="3">
        <f t="shared" si="45"/>
        <v>2012</v>
      </c>
      <c r="F1025" s="1" t="str">
        <f t="shared" si="46"/>
        <v>2011/2012</v>
      </c>
      <c r="G1025">
        <v>11259</v>
      </c>
      <c r="H1025" t="s">
        <v>92</v>
      </c>
      <c r="I1025">
        <f>IFERROR(INDEX(Lookup_Misc!$A$1:$C$7,MATCH(Table1[[#This Row],[Product]],Lookup_Misc!$B$1:$B$7,0),3)*Table1[[#This Row],[Tonnage]],NA())</f>
        <v>5179.1400000000003</v>
      </c>
      <c r="J1025">
        <f t="shared" si="47"/>
        <v>7</v>
      </c>
    </row>
    <row r="1026" spans="1:10">
      <c r="A1026" t="s">
        <v>185</v>
      </c>
      <c r="B1026" t="s">
        <v>123</v>
      </c>
      <c r="C1026" s="60">
        <v>40725</v>
      </c>
      <c r="D1026" s="3">
        <f>Table1[[#This Row],[End Year]]-1</f>
        <v>2011</v>
      </c>
      <c r="E1026" s="3">
        <f t="shared" si="45"/>
        <v>2012</v>
      </c>
      <c r="F1026" s="1" t="str">
        <f t="shared" si="46"/>
        <v>2011/2012</v>
      </c>
      <c r="G1026">
        <v>154343</v>
      </c>
      <c r="H1026" t="s">
        <v>93</v>
      </c>
      <c r="I1026">
        <f>IFERROR(INDEX(Lookup_Misc!$A$1:$C$7,MATCH(Table1[[#This Row],[Product]],Lookup_Misc!$B$1:$B$7,0),3)*Table1[[#This Row],[Tonnage]],NA())</f>
        <v>70997.78</v>
      </c>
      <c r="J1026">
        <f t="shared" si="47"/>
        <v>7</v>
      </c>
    </row>
    <row r="1027" spans="1:10">
      <c r="A1027" t="s">
        <v>185</v>
      </c>
      <c r="B1027" t="s">
        <v>123</v>
      </c>
      <c r="C1027" s="60">
        <v>40725</v>
      </c>
      <c r="D1027" s="3">
        <f>Table1[[#This Row],[End Year]]-1</f>
        <v>2011</v>
      </c>
      <c r="E1027" s="3">
        <f t="shared" si="45"/>
        <v>2012</v>
      </c>
      <c r="F1027" s="1" t="str">
        <f t="shared" si="46"/>
        <v>2011/2012</v>
      </c>
      <c r="G1027">
        <v>46</v>
      </c>
      <c r="H1027" t="s">
        <v>118</v>
      </c>
      <c r="I1027">
        <f>IFERROR(INDEX(Lookup_Misc!$A$1:$C$7,MATCH(Table1[[#This Row],[Product]],Lookup_Misc!$B$1:$B$7,0),3)*Table1[[#This Row],[Tonnage]],NA())</f>
        <v>21.16</v>
      </c>
      <c r="J1027">
        <f t="shared" si="47"/>
        <v>7</v>
      </c>
    </row>
    <row r="1028" spans="1:10">
      <c r="A1028" t="s">
        <v>185</v>
      </c>
      <c r="B1028" t="s">
        <v>123</v>
      </c>
      <c r="C1028" s="60">
        <v>40725</v>
      </c>
      <c r="D1028" s="3">
        <f>Table1[[#This Row],[End Year]]-1</f>
        <v>2011</v>
      </c>
      <c r="E1028" s="3">
        <f t="shared" si="45"/>
        <v>2012</v>
      </c>
      <c r="F1028" s="1" t="str">
        <f t="shared" si="46"/>
        <v>2011/2012</v>
      </c>
      <c r="G1028">
        <v>12478</v>
      </c>
      <c r="H1028" t="s">
        <v>89</v>
      </c>
      <c r="I1028">
        <f>IFERROR(INDEX(Lookup_Misc!$A$1:$C$7,MATCH(Table1[[#This Row],[Product]],Lookup_Misc!$B$1:$B$7,0),3)*Table1[[#This Row],[Tonnage]],NA())</f>
        <v>5739.88</v>
      </c>
      <c r="J1028">
        <f t="shared" si="47"/>
        <v>7</v>
      </c>
    </row>
    <row r="1029" spans="1:10">
      <c r="A1029" t="s">
        <v>185</v>
      </c>
      <c r="B1029" t="s">
        <v>123</v>
      </c>
      <c r="C1029" s="60">
        <v>40756</v>
      </c>
      <c r="D1029" s="3">
        <f>Table1[[#This Row],[End Year]]-1</f>
        <v>2011</v>
      </c>
      <c r="E1029" s="3">
        <f t="shared" si="45"/>
        <v>2012</v>
      </c>
      <c r="F1029" s="1" t="str">
        <f t="shared" si="46"/>
        <v>2011/2012</v>
      </c>
      <c r="G1029">
        <v>357</v>
      </c>
      <c r="H1029" t="s">
        <v>94</v>
      </c>
      <c r="I1029">
        <f>IFERROR(INDEX(Lookup_Misc!$A$1:$C$7,MATCH(Table1[[#This Row],[Product]],Lookup_Misc!$B$1:$B$7,0),3)*Table1[[#This Row],[Tonnage]],NA())</f>
        <v>164.22</v>
      </c>
      <c r="J1029">
        <f t="shared" si="47"/>
        <v>8</v>
      </c>
    </row>
    <row r="1030" spans="1:10">
      <c r="A1030" t="s">
        <v>185</v>
      </c>
      <c r="B1030" t="s">
        <v>123</v>
      </c>
      <c r="C1030" s="60">
        <v>40756</v>
      </c>
      <c r="D1030" s="3">
        <f>Table1[[#This Row],[End Year]]-1</f>
        <v>2011</v>
      </c>
      <c r="E1030" s="3">
        <f t="shared" ref="E1030:E1093" si="48">IF(AND(MONTH(C1030)&gt;=7,MONTH(C1030)&lt;=12),YEAR(C1030)+1,YEAR(C1030))</f>
        <v>2012</v>
      </c>
      <c r="F1030" s="1" t="str">
        <f t="shared" ref="F1030:F1093" si="49">D1030&amp;"/"&amp;E1030</f>
        <v>2011/2012</v>
      </c>
      <c r="G1030">
        <v>6765</v>
      </c>
      <c r="H1030" t="s">
        <v>60</v>
      </c>
      <c r="I1030">
        <f>IFERROR(INDEX(Lookup_Misc!$A$1:$C$7,MATCH(Table1[[#This Row],[Product]],Lookup_Misc!$B$1:$B$7,0),3)*Table1[[#This Row],[Tonnage]],NA())</f>
        <v>3111.9</v>
      </c>
      <c r="J1030">
        <f t="shared" ref="J1030:J1093" si="50">MONTH(C1030)</f>
        <v>8</v>
      </c>
    </row>
    <row r="1031" spans="1:10">
      <c r="A1031" t="s">
        <v>185</v>
      </c>
      <c r="B1031" t="s">
        <v>123</v>
      </c>
      <c r="C1031" s="60">
        <v>40756</v>
      </c>
      <c r="D1031" s="3">
        <f>Table1[[#This Row],[End Year]]-1</f>
        <v>2011</v>
      </c>
      <c r="E1031" s="3">
        <f t="shared" si="48"/>
        <v>2012</v>
      </c>
      <c r="F1031" s="1" t="str">
        <f t="shared" si="49"/>
        <v>2011/2012</v>
      </c>
      <c r="G1031">
        <v>6650</v>
      </c>
      <c r="H1031" t="s">
        <v>79</v>
      </c>
      <c r="I1031">
        <f>IFERROR(INDEX(Lookup_Misc!$A$1:$C$7,MATCH(Table1[[#This Row],[Product]],Lookup_Misc!$B$1:$B$7,0),3)*Table1[[#This Row],[Tonnage]],NA())</f>
        <v>3059</v>
      </c>
      <c r="J1031">
        <f t="shared" si="50"/>
        <v>8</v>
      </c>
    </row>
    <row r="1032" spans="1:10">
      <c r="A1032" t="s">
        <v>185</v>
      </c>
      <c r="B1032" t="s">
        <v>123</v>
      </c>
      <c r="C1032" s="60">
        <v>40756</v>
      </c>
      <c r="D1032" s="3">
        <f>Table1[[#This Row],[End Year]]-1</f>
        <v>2011</v>
      </c>
      <c r="E1032" s="3">
        <f t="shared" si="48"/>
        <v>2012</v>
      </c>
      <c r="F1032" s="1" t="str">
        <f t="shared" si="49"/>
        <v>2011/2012</v>
      </c>
      <c r="G1032">
        <v>6584</v>
      </c>
      <c r="H1032" t="s">
        <v>133</v>
      </c>
      <c r="I1032">
        <f>IFERROR(INDEX(Lookup_Misc!$A$1:$C$7,MATCH(Table1[[#This Row],[Product]],Lookup_Misc!$B$1:$B$7,0),3)*Table1[[#This Row],[Tonnage]],NA())</f>
        <v>3028.6400000000003</v>
      </c>
      <c r="J1032">
        <f t="shared" si="50"/>
        <v>8</v>
      </c>
    </row>
    <row r="1033" spans="1:10">
      <c r="A1033" t="s">
        <v>185</v>
      </c>
      <c r="B1033" t="s">
        <v>123</v>
      </c>
      <c r="C1033" s="60">
        <v>40756</v>
      </c>
      <c r="D1033" s="3">
        <f>Table1[[#This Row],[End Year]]-1</f>
        <v>2011</v>
      </c>
      <c r="E1033" s="3">
        <f t="shared" si="48"/>
        <v>2012</v>
      </c>
      <c r="F1033" s="1" t="str">
        <f t="shared" si="49"/>
        <v>2011/2012</v>
      </c>
      <c r="G1033">
        <v>5000</v>
      </c>
      <c r="H1033" t="s">
        <v>147</v>
      </c>
      <c r="I1033">
        <f>IFERROR(INDEX(Lookup_Misc!$A$1:$C$7,MATCH(Table1[[#This Row],[Product]],Lookup_Misc!$B$1:$B$7,0),3)*Table1[[#This Row],[Tonnage]],NA())</f>
        <v>2300</v>
      </c>
      <c r="J1033">
        <f t="shared" si="50"/>
        <v>8</v>
      </c>
    </row>
    <row r="1034" spans="1:10">
      <c r="A1034" t="s">
        <v>185</v>
      </c>
      <c r="B1034" t="s">
        <v>123</v>
      </c>
      <c r="C1034" s="60">
        <v>40756</v>
      </c>
      <c r="D1034" s="3">
        <f>Table1[[#This Row],[End Year]]-1</f>
        <v>2011</v>
      </c>
      <c r="E1034" s="3">
        <f t="shared" si="48"/>
        <v>2012</v>
      </c>
      <c r="F1034" s="1" t="str">
        <f t="shared" si="49"/>
        <v>2011/2012</v>
      </c>
      <c r="G1034">
        <v>16894</v>
      </c>
      <c r="H1034" t="s">
        <v>116</v>
      </c>
      <c r="I1034">
        <f>IFERROR(INDEX(Lookup_Misc!$A$1:$C$7,MATCH(Table1[[#This Row],[Product]],Lookup_Misc!$B$1:$B$7,0),3)*Table1[[#This Row],[Tonnage]],NA())</f>
        <v>7771.2400000000007</v>
      </c>
      <c r="J1034">
        <f t="shared" si="50"/>
        <v>8</v>
      </c>
    </row>
    <row r="1035" spans="1:10">
      <c r="A1035" t="s">
        <v>185</v>
      </c>
      <c r="B1035" t="s">
        <v>123</v>
      </c>
      <c r="C1035" s="60">
        <v>40756</v>
      </c>
      <c r="D1035" s="3">
        <f>Table1[[#This Row],[End Year]]-1</f>
        <v>2011</v>
      </c>
      <c r="E1035" s="3">
        <f t="shared" si="48"/>
        <v>2012</v>
      </c>
      <c r="F1035" s="1" t="str">
        <f t="shared" si="49"/>
        <v>2011/2012</v>
      </c>
      <c r="G1035">
        <v>21927</v>
      </c>
      <c r="H1035" t="s">
        <v>128</v>
      </c>
      <c r="I1035">
        <f>IFERROR(INDEX(Lookup_Misc!$A$1:$C$7,MATCH(Table1[[#This Row],[Product]],Lookup_Misc!$B$1:$B$7,0),3)*Table1[[#This Row],[Tonnage]],NA())</f>
        <v>10086.42</v>
      </c>
      <c r="J1035">
        <f t="shared" si="50"/>
        <v>8</v>
      </c>
    </row>
    <row r="1036" spans="1:10">
      <c r="A1036" t="s">
        <v>185</v>
      </c>
      <c r="B1036" t="s">
        <v>123</v>
      </c>
      <c r="C1036" s="60">
        <v>40756</v>
      </c>
      <c r="D1036" s="3">
        <f>Table1[[#This Row],[End Year]]-1</f>
        <v>2011</v>
      </c>
      <c r="E1036" s="3">
        <f t="shared" si="48"/>
        <v>2012</v>
      </c>
      <c r="F1036" s="1" t="str">
        <f t="shared" si="49"/>
        <v>2011/2012</v>
      </c>
      <c r="G1036">
        <v>12641</v>
      </c>
      <c r="H1036" t="s">
        <v>113</v>
      </c>
      <c r="I1036">
        <f>IFERROR(INDEX(Lookup_Misc!$A$1:$C$7,MATCH(Table1[[#This Row],[Product]],Lookup_Misc!$B$1:$B$7,0),3)*Table1[[#This Row],[Tonnage]],NA())</f>
        <v>5814.8600000000006</v>
      </c>
      <c r="J1036">
        <f t="shared" si="50"/>
        <v>8</v>
      </c>
    </row>
    <row r="1037" spans="1:10">
      <c r="A1037" t="s">
        <v>185</v>
      </c>
      <c r="B1037" t="s">
        <v>123</v>
      </c>
      <c r="C1037" s="60">
        <v>40756</v>
      </c>
      <c r="D1037" s="3">
        <f>Table1[[#This Row],[End Year]]-1</f>
        <v>2011</v>
      </c>
      <c r="E1037" s="3">
        <f t="shared" si="48"/>
        <v>2012</v>
      </c>
      <c r="F1037" s="1" t="str">
        <f t="shared" si="49"/>
        <v>2011/2012</v>
      </c>
      <c r="G1037">
        <v>4035</v>
      </c>
      <c r="H1037" t="s">
        <v>92</v>
      </c>
      <c r="I1037">
        <f>IFERROR(INDEX(Lookup_Misc!$A$1:$C$7,MATCH(Table1[[#This Row],[Product]],Lookup_Misc!$B$1:$B$7,0),3)*Table1[[#This Row],[Tonnage]],NA())</f>
        <v>1856.1000000000001</v>
      </c>
      <c r="J1037">
        <f t="shared" si="50"/>
        <v>8</v>
      </c>
    </row>
    <row r="1038" spans="1:10">
      <c r="A1038" t="s">
        <v>185</v>
      </c>
      <c r="B1038" t="s">
        <v>123</v>
      </c>
      <c r="C1038" s="60">
        <v>40756</v>
      </c>
      <c r="D1038" s="3">
        <f>Table1[[#This Row],[End Year]]-1</f>
        <v>2011</v>
      </c>
      <c r="E1038" s="3">
        <f t="shared" si="48"/>
        <v>2012</v>
      </c>
      <c r="F1038" s="1" t="str">
        <f t="shared" si="49"/>
        <v>2011/2012</v>
      </c>
      <c r="G1038">
        <v>27499</v>
      </c>
      <c r="H1038" t="s">
        <v>108</v>
      </c>
      <c r="I1038">
        <f>IFERROR(INDEX(Lookup_Misc!$A$1:$C$7,MATCH(Table1[[#This Row],[Product]],Lookup_Misc!$B$1:$B$7,0),3)*Table1[[#This Row],[Tonnage]],NA())</f>
        <v>12649.54</v>
      </c>
      <c r="J1038">
        <f t="shared" si="50"/>
        <v>8</v>
      </c>
    </row>
    <row r="1039" spans="1:10">
      <c r="A1039" t="s">
        <v>185</v>
      </c>
      <c r="B1039" t="s">
        <v>123</v>
      </c>
      <c r="C1039" s="60">
        <v>40756</v>
      </c>
      <c r="D1039" s="3">
        <f>Table1[[#This Row],[End Year]]-1</f>
        <v>2011</v>
      </c>
      <c r="E1039" s="3">
        <f t="shared" si="48"/>
        <v>2012</v>
      </c>
      <c r="F1039" s="1" t="str">
        <f t="shared" si="49"/>
        <v>2011/2012</v>
      </c>
      <c r="G1039">
        <v>101853</v>
      </c>
      <c r="H1039" t="s">
        <v>93</v>
      </c>
      <c r="I1039">
        <f>IFERROR(INDEX(Lookup_Misc!$A$1:$C$7,MATCH(Table1[[#This Row],[Product]],Lookup_Misc!$B$1:$B$7,0),3)*Table1[[#This Row],[Tonnage]],NA())</f>
        <v>46852.380000000005</v>
      </c>
      <c r="J1039">
        <f t="shared" si="50"/>
        <v>8</v>
      </c>
    </row>
    <row r="1040" spans="1:10">
      <c r="A1040" t="s">
        <v>185</v>
      </c>
      <c r="B1040" t="s">
        <v>123</v>
      </c>
      <c r="C1040" s="60">
        <v>40756</v>
      </c>
      <c r="D1040" s="3">
        <f>Table1[[#This Row],[End Year]]-1</f>
        <v>2011</v>
      </c>
      <c r="E1040" s="3">
        <f t="shared" si="48"/>
        <v>2012</v>
      </c>
      <c r="F1040" s="1" t="str">
        <f t="shared" si="49"/>
        <v>2011/2012</v>
      </c>
      <c r="G1040">
        <v>33096</v>
      </c>
      <c r="H1040" t="s">
        <v>89</v>
      </c>
      <c r="I1040">
        <f>IFERROR(INDEX(Lookup_Misc!$A$1:$C$7,MATCH(Table1[[#This Row],[Product]],Lookup_Misc!$B$1:$B$7,0),3)*Table1[[#This Row],[Tonnage]],NA())</f>
        <v>15224.16</v>
      </c>
      <c r="J1040">
        <f t="shared" si="50"/>
        <v>8</v>
      </c>
    </row>
    <row r="1041" spans="1:10">
      <c r="A1041" t="s">
        <v>185</v>
      </c>
      <c r="B1041" t="s">
        <v>123</v>
      </c>
      <c r="C1041" s="60">
        <v>40787</v>
      </c>
      <c r="D1041" s="3">
        <f>Table1[[#This Row],[End Year]]-1</f>
        <v>2011</v>
      </c>
      <c r="E1041" s="3">
        <f t="shared" si="48"/>
        <v>2012</v>
      </c>
      <c r="F1041" s="1" t="str">
        <f t="shared" si="49"/>
        <v>2011/2012</v>
      </c>
      <c r="G1041">
        <v>12893</v>
      </c>
      <c r="H1041" t="s">
        <v>132</v>
      </c>
      <c r="I1041">
        <f>IFERROR(INDEX(Lookup_Misc!$A$1:$C$7,MATCH(Table1[[#This Row],[Product]],Lookup_Misc!$B$1:$B$7,0),3)*Table1[[#This Row],[Tonnage]],NA())</f>
        <v>5930.7800000000007</v>
      </c>
      <c r="J1041">
        <f t="shared" si="50"/>
        <v>9</v>
      </c>
    </row>
    <row r="1042" spans="1:10">
      <c r="A1042" t="s">
        <v>185</v>
      </c>
      <c r="B1042" t="s">
        <v>123</v>
      </c>
      <c r="C1042" s="60">
        <v>40787</v>
      </c>
      <c r="D1042" s="3">
        <f>Table1[[#This Row],[End Year]]-1</f>
        <v>2011</v>
      </c>
      <c r="E1042" s="3">
        <f t="shared" si="48"/>
        <v>2012</v>
      </c>
      <c r="F1042" s="1" t="str">
        <f t="shared" si="49"/>
        <v>2011/2012</v>
      </c>
      <c r="G1042">
        <v>35588</v>
      </c>
      <c r="H1042" t="s">
        <v>60</v>
      </c>
      <c r="I1042">
        <f>IFERROR(INDEX(Lookup_Misc!$A$1:$C$7,MATCH(Table1[[#This Row],[Product]],Lookup_Misc!$B$1:$B$7,0),3)*Table1[[#This Row],[Tonnage]],NA())</f>
        <v>16370.480000000001</v>
      </c>
      <c r="J1042">
        <f t="shared" si="50"/>
        <v>9</v>
      </c>
    </row>
    <row r="1043" spans="1:10">
      <c r="A1043" t="s">
        <v>185</v>
      </c>
      <c r="B1043" t="s">
        <v>123</v>
      </c>
      <c r="C1043" s="60">
        <v>40787</v>
      </c>
      <c r="D1043" s="3">
        <f>Table1[[#This Row],[End Year]]-1</f>
        <v>2011</v>
      </c>
      <c r="E1043" s="3">
        <f t="shared" si="48"/>
        <v>2012</v>
      </c>
      <c r="F1043" s="1" t="str">
        <f t="shared" si="49"/>
        <v>2011/2012</v>
      </c>
      <c r="G1043">
        <v>6600</v>
      </c>
      <c r="H1043" t="s">
        <v>79</v>
      </c>
      <c r="I1043">
        <f>IFERROR(INDEX(Lookup_Misc!$A$1:$C$7,MATCH(Table1[[#This Row],[Product]],Lookup_Misc!$B$1:$B$7,0),3)*Table1[[#This Row],[Tonnage]],NA())</f>
        <v>3036</v>
      </c>
      <c r="J1043">
        <f t="shared" si="50"/>
        <v>9</v>
      </c>
    </row>
    <row r="1044" spans="1:10">
      <c r="A1044" t="s">
        <v>185</v>
      </c>
      <c r="B1044" t="s">
        <v>123</v>
      </c>
      <c r="C1044" s="60">
        <v>40787</v>
      </c>
      <c r="D1044" s="3">
        <f>Table1[[#This Row],[End Year]]-1</f>
        <v>2011</v>
      </c>
      <c r="E1044" s="3">
        <f t="shared" si="48"/>
        <v>2012</v>
      </c>
      <c r="F1044" s="1" t="str">
        <f t="shared" si="49"/>
        <v>2011/2012</v>
      </c>
      <c r="G1044">
        <v>3300</v>
      </c>
      <c r="H1044" t="s">
        <v>131</v>
      </c>
      <c r="I1044">
        <f>IFERROR(INDEX(Lookup_Misc!$A$1:$C$7,MATCH(Table1[[#This Row],[Product]],Lookup_Misc!$B$1:$B$7,0),3)*Table1[[#This Row],[Tonnage]],NA())</f>
        <v>1518</v>
      </c>
      <c r="J1044">
        <f t="shared" si="50"/>
        <v>9</v>
      </c>
    </row>
    <row r="1045" spans="1:10">
      <c r="A1045" t="s">
        <v>185</v>
      </c>
      <c r="B1045" t="s">
        <v>123</v>
      </c>
      <c r="C1045" s="60">
        <v>40787</v>
      </c>
      <c r="D1045" s="3">
        <f>Table1[[#This Row],[End Year]]-1</f>
        <v>2011</v>
      </c>
      <c r="E1045" s="3">
        <f t="shared" si="48"/>
        <v>2012</v>
      </c>
      <c r="F1045" s="1" t="str">
        <f t="shared" si="49"/>
        <v>2011/2012</v>
      </c>
      <c r="G1045">
        <v>2499</v>
      </c>
      <c r="H1045" t="s">
        <v>88</v>
      </c>
      <c r="I1045">
        <f>IFERROR(INDEX(Lookup_Misc!$A$1:$C$7,MATCH(Table1[[#This Row],[Product]],Lookup_Misc!$B$1:$B$7,0),3)*Table1[[#This Row],[Tonnage]],NA())</f>
        <v>1149.54</v>
      </c>
      <c r="J1045">
        <f t="shared" si="50"/>
        <v>9</v>
      </c>
    </row>
    <row r="1046" spans="1:10">
      <c r="A1046" t="s">
        <v>185</v>
      </c>
      <c r="B1046" t="s">
        <v>123</v>
      </c>
      <c r="C1046" s="60">
        <v>40787</v>
      </c>
      <c r="D1046" s="3">
        <f>Table1[[#This Row],[End Year]]-1</f>
        <v>2011</v>
      </c>
      <c r="E1046" s="3">
        <f t="shared" si="48"/>
        <v>2012</v>
      </c>
      <c r="F1046" s="1" t="str">
        <f t="shared" si="49"/>
        <v>2011/2012</v>
      </c>
      <c r="G1046">
        <v>25065</v>
      </c>
      <c r="H1046" t="s">
        <v>81</v>
      </c>
      <c r="I1046">
        <f>IFERROR(INDEX(Lookup_Misc!$A$1:$C$7,MATCH(Table1[[#This Row],[Product]],Lookup_Misc!$B$1:$B$7,0),3)*Table1[[#This Row],[Tonnage]],NA())</f>
        <v>11529.9</v>
      </c>
      <c r="J1046">
        <f t="shared" si="50"/>
        <v>9</v>
      </c>
    </row>
    <row r="1047" spans="1:10">
      <c r="A1047" t="s">
        <v>185</v>
      </c>
      <c r="B1047" t="s">
        <v>123</v>
      </c>
      <c r="C1047" s="60">
        <v>40787</v>
      </c>
      <c r="D1047" s="3">
        <f>Table1[[#This Row],[End Year]]-1</f>
        <v>2011</v>
      </c>
      <c r="E1047" s="3">
        <f t="shared" si="48"/>
        <v>2012</v>
      </c>
      <c r="F1047" s="1" t="str">
        <f t="shared" si="49"/>
        <v>2011/2012</v>
      </c>
      <c r="G1047">
        <v>6600</v>
      </c>
      <c r="H1047" t="s">
        <v>137</v>
      </c>
      <c r="I1047">
        <f>IFERROR(INDEX(Lookup_Misc!$A$1:$C$7,MATCH(Table1[[#This Row],[Product]],Lookup_Misc!$B$1:$B$7,0),3)*Table1[[#This Row],[Tonnage]],NA())</f>
        <v>3036</v>
      </c>
      <c r="J1047">
        <f t="shared" si="50"/>
        <v>9</v>
      </c>
    </row>
    <row r="1048" spans="1:10">
      <c r="A1048" t="s">
        <v>185</v>
      </c>
      <c r="B1048" t="s">
        <v>123</v>
      </c>
      <c r="C1048" s="60">
        <v>40787</v>
      </c>
      <c r="D1048" s="3">
        <f>Table1[[#This Row],[End Year]]-1</f>
        <v>2011</v>
      </c>
      <c r="E1048" s="3">
        <f t="shared" si="48"/>
        <v>2012</v>
      </c>
      <c r="F1048" s="1" t="str">
        <f t="shared" si="49"/>
        <v>2011/2012</v>
      </c>
      <c r="G1048">
        <v>13977</v>
      </c>
      <c r="H1048" t="s">
        <v>113</v>
      </c>
      <c r="I1048">
        <f>IFERROR(INDEX(Lookup_Misc!$A$1:$C$7,MATCH(Table1[[#This Row],[Product]],Lookup_Misc!$B$1:$B$7,0),3)*Table1[[#This Row],[Tonnage]],NA())</f>
        <v>6429.42</v>
      </c>
      <c r="J1048">
        <f t="shared" si="50"/>
        <v>9</v>
      </c>
    </row>
    <row r="1049" spans="1:10">
      <c r="A1049" t="s">
        <v>185</v>
      </c>
      <c r="B1049" t="s">
        <v>123</v>
      </c>
      <c r="C1049" s="60">
        <v>40787</v>
      </c>
      <c r="D1049" s="3">
        <f>Table1[[#This Row],[End Year]]-1</f>
        <v>2011</v>
      </c>
      <c r="E1049" s="3">
        <f t="shared" si="48"/>
        <v>2012</v>
      </c>
      <c r="F1049" s="1" t="str">
        <f t="shared" si="49"/>
        <v>2011/2012</v>
      </c>
      <c r="G1049">
        <v>7089</v>
      </c>
      <c r="H1049" t="s">
        <v>92</v>
      </c>
      <c r="I1049">
        <f>IFERROR(INDEX(Lookup_Misc!$A$1:$C$7,MATCH(Table1[[#This Row],[Product]],Lookup_Misc!$B$1:$B$7,0),3)*Table1[[#This Row],[Tonnage]],NA())</f>
        <v>3260.94</v>
      </c>
      <c r="J1049">
        <f t="shared" si="50"/>
        <v>9</v>
      </c>
    </row>
    <row r="1050" spans="1:10">
      <c r="A1050" t="s">
        <v>185</v>
      </c>
      <c r="B1050" t="s">
        <v>123</v>
      </c>
      <c r="C1050" s="60">
        <v>40787</v>
      </c>
      <c r="D1050" s="3">
        <f>Table1[[#This Row],[End Year]]-1</f>
        <v>2011</v>
      </c>
      <c r="E1050" s="3">
        <f t="shared" si="48"/>
        <v>2012</v>
      </c>
      <c r="F1050" s="1" t="str">
        <f t="shared" si="49"/>
        <v>2011/2012</v>
      </c>
      <c r="G1050">
        <v>166851</v>
      </c>
      <c r="H1050" t="s">
        <v>93</v>
      </c>
      <c r="I1050">
        <f>IFERROR(INDEX(Lookup_Misc!$A$1:$C$7,MATCH(Table1[[#This Row],[Product]],Lookup_Misc!$B$1:$B$7,0),3)*Table1[[#This Row],[Tonnage]],NA())</f>
        <v>76751.460000000006</v>
      </c>
      <c r="J1050">
        <f t="shared" si="50"/>
        <v>9</v>
      </c>
    </row>
    <row r="1051" spans="1:10">
      <c r="A1051" t="s">
        <v>185</v>
      </c>
      <c r="B1051" t="s">
        <v>123</v>
      </c>
      <c r="C1051" s="60">
        <v>40787</v>
      </c>
      <c r="D1051" s="3">
        <f>Table1[[#This Row],[End Year]]-1</f>
        <v>2011</v>
      </c>
      <c r="E1051" s="3">
        <f t="shared" si="48"/>
        <v>2012</v>
      </c>
      <c r="F1051" s="1" t="str">
        <f t="shared" si="49"/>
        <v>2011/2012</v>
      </c>
      <c r="G1051">
        <v>31733</v>
      </c>
      <c r="H1051" t="s">
        <v>97</v>
      </c>
      <c r="I1051">
        <f>IFERROR(INDEX(Lookup_Misc!$A$1:$C$7,MATCH(Table1[[#This Row],[Product]],Lookup_Misc!$B$1:$B$7,0),3)*Table1[[#This Row],[Tonnage]],NA())</f>
        <v>14597.18</v>
      </c>
      <c r="J1051">
        <f t="shared" si="50"/>
        <v>9</v>
      </c>
    </row>
    <row r="1052" spans="1:10">
      <c r="A1052" t="s">
        <v>185</v>
      </c>
      <c r="B1052" t="s">
        <v>123</v>
      </c>
      <c r="C1052" s="60">
        <v>40787</v>
      </c>
      <c r="D1052" s="3">
        <f>Table1[[#This Row],[End Year]]-1</f>
        <v>2011</v>
      </c>
      <c r="E1052" s="3">
        <f t="shared" si="48"/>
        <v>2012</v>
      </c>
      <c r="F1052" s="1" t="str">
        <f t="shared" si="49"/>
        <v>2011/2012</v>
      </c>
      <c r="G1052">
        <v>73</v>
      </c>
      <c r="H1052" t="s">
        <v>192</v>
      </c>
      <c r="I1052">
        <f>IFERROR(INDEX(Lookup_Misc!$A$1:$C$7,MATCH(Table1[[#This Row],[Product]],Lookup_Misc!$B$1:$B$7,0),3)*Table1[[#This Row],[Tonnage]],NA())</f>
        <v>33.58</v>
      </c>
      <c r="J1052">
        <f t="shared" si="50"/>
        <v>9</v>
      </c>
    </row>
    <row r="1053" spans="1:10">
      <c r="A1053" t="s">
        <v>185</v>
      </c>
      <c r="B1053" t="s">
        <v>123</v>
      </c>
      <c r="C1053" s="60">
        <v>40787</v>
      </c>
      <c r="D1053" s="3">
        <f>Table1[[#This Row],[End Year]]-1</f>
        <v>2011</v>
      </c>
      <c r="E1053" s="3">
        <f t="shared" si="48"/>
        <v>2012</v>
      </c>
      <c r="F1053" s="1" t="str">
        <f t="shared" si="49"/>
        <v>2011/2012</v>
      </c>
      <c r="G1053">
        <v>21513</v>
      </c>
      <c r="H1053" t="s">
        <v>89</v>
      </c>
      <c r="I1053">
        <f>IFERROR(INDEX(Lookup_Misc!$A$1:$C$7,MATCH(Table1[[#This Row],[Product]],Lookup_Misc!$B$1:$B$7,0),3)*Table1[[#This Row],[Tonnage]],NA())</f>
        <v>9895.98</v>
      </c>
      <c r="J1053">
        <f t="shared" si="50"/>
        <v>9</v>
      </c>
    </row>
    <row r="1054" spans="1:10">
      <c r="A1054" t="s">
        <v>185</v>
      </c>
      <c r="B1054" t="s">
        <v>123</v>
      </c>
      <c r="C1054" s="60">
        <v>40787</v>
      </c>
      <c r="D1054" s="3">
        <f>Table1[[#This Row],[End Year]]-1</f>
        <v>2011</v>
      </c>
      <c r="E1054" s="3">
        <f t="shared" si="48"/>
        <v>2012</v>
      </c>
      <c r="F1054" s="1" t="str">
        <f t="shared" si="49"/>
        <v>2011/2012</v>
      </c>
      <c r="G1054">
        <v>7699</v>
      </c>
      <c r="H1054" t="s">
        <v>90</v>
      </c>
      <c r="I1054">
        <f>IFERROR(INDEX(Lookup_Misc!$A$1:$C$7,MATCH(Table1[[#This Row],[Product]],Lookup_Misc!$B$1:$B$7,0),3)*Table1[[#This Row],[Tonnage]],NA())</f>
        <v>3541.54</v>
      </c>
      <c r="J1054">
        <f t="shared" si="50"/>
        <v>9</v>
      </c>
    </row>
    <row r="1055" spans="1:10">
      <c r="A1055" t="s">
        <v>185</v>
      </c>
      <c r="B1055" t="s">
        <v>123</v>
      </c>
      <c r="C1055" s="60">
        <v>40817</v>
      </c>
      <c r="D1055" s="3">
        <f>Table1[[#This Row],[End Year]]-1</f>
        <v>2011</v>
      </c>
      <c r="E1055" s="3">
        <f t="shared" si="48"/>
        <v>2012</v>
      </c>
      <c r="F1055" s="1" t="str">
        <f t="shared" si="49"/>
        <v>2011/2012</v>
      </c>
      <c r="G1055">
        <v>25933</v>
      </c>
      <c r="H1055" t="s">
        <v>60</v>
      </c>
      <c r="I1055">
        <f>IFERROR(INDEX(Lookup_Misc!$A$1:$C$7,MATCH(Table1[[#This Row],[Product]],Lookup_Misc!$B$1:$B$7,0),3)*Table1[[#This Row],[Tonnage]],NA())</f>
        <v>11929.18</v>
      </c>
      <c r="J1055">
        <f t="shared" si="50"/>
        <v>10</v>
      </c>
    </row>
    <row r="1056" spans="1:10">
      <c r="A1056" t="s">
        <v>185</v>
      </c>
      <c r="B1056" t="s">
        <v>123</v>
      </c>
      <c r="C1056" s="60">
        <v>40817</v>
      </c>
      <c r="D1056" s="3">
        <f>Table1[[#This Row],[End Year]]-1</f>
        <v>2011</v>
      </c>
      <c r="E1056" s="3">
        <f t="shared" si="48"/>
        <v>2012</v>
      </c>
      <c r="F1056" s="1" t="str">
        <f t="shared" si="49"/>
        <v>2011/2012</v>
      </c>
      <c r="G1056">
        <v>5874</v>
      </c>
      <c r="H1056" t="s">
        <v>79</v>
      </c>
      <c r="I1056">
        <f>IFERROR(INDEX(Lookup_Misc!$A$1:$C$7,MATCH(Table1[[#This Row],[Product]],Lookup_Misc!$B$1:$B$7,0),3)*Table1[[#This Row],[Tonnage]],NA())</f>
        <v>2702.04</v>
      </c>
      <c r="J1056">
        <f t="shared" si="50"/>
        <v>10</v>
      </c>
    </row>
    <row r="1057" spans="1:10">
      <c r="A1057" t="s">
        <v>185</v>
      </c>
      <c r="B1057" t="s">
        <v>123</v>
      </c>
      <c r="C1057" s="60">
        <v>40817</v>
      </c>
      <c r="D1057" s="3">
        <f>Table1[[#This Row],[End Year]]-1</f>
        <v>2011</v>
      </c>
      <c r="E1057" s="3">
        <f t="shared" si="48"/>
        <v>2012</v>
      </c>
      <c r="F1057" s="1" t="str">
        <f t="shared" si="49"/>
        <v>2011/2012</v>
      </c>
      <c r="G1057">
        <v>2603</v>
      </c>
      <c r="H1057" t="s">
        <v>145</v>
      </c>
      <c r="I1057">
        <f>IFERROR(INDEX(Lookup_Misc!$A$1:$C$7,MATCH(Table1[[#This Row],[Product]],Lookup_Misc!$B$1:$B$7,0),3)*Table1[[#This Row],[Tonnage]],NA())</f>
        <v>1197.3800000000001</v>
      </c>
      <c r="J1057">
        <f t="shared" si="50"/>
        <v>10</v>
      </c>
    </row>
    <row r="1058" spans="1:10">
      <c r="A1058" t="s">
        <v>185</v>
      </c>
      <c r="B1058" t="s">
        <v>123</v>
      </c>
      <c r="C1058" s="60">
        <v>40817</v>
      </c>
      <c r="D1058" s="3">
        <f>Table1[[#This Row],[End Year]]-1</f>
        <v>2011</v>
      </c>
      <c r="E1058" s="3">
        <f t="shared" si="48"/>
        <v>2012</v>
      </c>
      <c r="F1058" s="1" t="str">
        <f t="shared" si="49"/>
        <v>2011/2012</v>
      </c>
      <c r="G1058">
        <v>200</v>
      </c>
      <c r="H1058" t="s">
        <v>135</v>
      </c>
      <c r="I1058">
        <f>IFERROR(INDEX(Lookup_Misc!$A$1:$C$7,MATCH(Table1[[#This Row],[Product]],Lookup_Misc!$B$1:$B$7,0),3)*Table1[[#This Row],[Tonnage]],NA())</f>
        <v>92</v>
      </c>
      <c r="J1058">
        <f t="shared" si="50"/>
        <v>10</v>
      </c>
    </row>
    <row r="1059" spans="1:10">
      <c r="A1059" t="s">
        <v>185</v>
      </c>
      <c r="B1059" t="s">
        <v>123</v>
      </c>
      <c r="C1059" s="60">
        <v>40817</v>
      </c>
      <c r="D1059" s="3">
        <f>Table1[[#This Row],[End Year]]-1</f>
        <v>2011</v>
      </c>
      <c r="E1059" s="3">
        <f t="shared" si="48"/>
        <v>2012</v>
      </c>
      <c r="F1059" s="1" t="str">
        <f t="shared" si="49"/>
        <v>2011/2012</v>
      </c>
      <c r="G1059">
        <v>8708</v>
      </c>
      <c r="H1059" t="s">
        <v>116</v>
      </c>
      <c r="I1059">
        <f>IFERROR(INDEX(Lookup_Misc!$A$1:$C$7,MATCH(Table1[[#This Row],[Product]],Lookup_Misc!$B$1:$B$7,0),3)*Table1[[#This Row],[Tonnage]],NA())</f>
        <v>4005.6800000000003</v>
      </c>
      <c r="J1059">
        <f t="shared" si="50"/>
        <v>10</v>
      </c>
    </row>
    <row r="1060" spans="1:10">
      <c r="A1060" t="s">
        <v>185</v>
      </c>
      <c r="B1060" t="s">
        <v>123</v>
      </c>
      <c r="C1060" s="60">
        <v>40817</v>
      </c>
      <c r="D1060" s="3">
        <f>Table1[[#This Row],[End Year]]-1</f>
        <v>2011</v>
      </c>
      <c r="E1060" s="3">
        <f t="shared" si="48"/>
        <v>2012</v>
      </c>
      <c r="F1060" s="1" t="str">
        <f t="shared" si="49"/>
        <v>2011/2012</v>
      </c>
      <c r="G1060">
        <v>6600</v>
      </c>
      <c r="H1060" t="s">
        <v>137</v>
      </c>
      <c r="I1060">
        <f>IFERROR(INDEX(Lookup_Misc!$A$1:$C$7,MATCH(Table1[[#This Row],[Product]],Lookup_Misc!$B$1:$B$7,0),3)*Table1[[#This Row],[Tonnage]],NA())</f>
        <v>3036</v>
      </c>
      <c r="J1060">
        <f t="shared" si="50"/>
        <v>10</v>
      </c>
    </row>
    <row r="1061" spans="1:10">
      <c r="A1061" t="s">
        <v>185</v>
      </c>
      <c r="B1061" t="s">
        <v>123</v>
      </c>
      <c r="C1061" s="60">
        <v>40817</v>
      </c>
      <c r="D1061" s="3">
        <f>Table1[[#This Row],[End Year]]-1</f>
        <v>2011</v>
      </c>
      <c r="E1061" s="3">
        <f t="shared" si="48"/>
        <v>2012</v>
      </c>
      <c r="F1061" s="1" t="str">
        <f t="shared" si="49"/>
        <v>2011/2012</v>
      </c>
      <c r="G1061">
        <v>30783</v>
      </c>
      <c r="H1061" t="s">
        <v>113</v>
      </c>
      <c r="I1061">
        <f>IFERROR(INDEX(Lookup_Misc!$A$1:$C$7,MATCH(Table1[[#This Row],[Product]],Lookup_Misc!$B$1:$B$7,0),3)*Table1[[#This Row],[Tonnage]],NA())</f>
        <v>14160.18</v>
      </c>
      <c r="J1061">
        <f t="shared" si="50"/>
        <v>10</v>
      </c>
    </row>
    <row r="1062" spans="1:10">
      <c r="A1062" t="s">
        <v>185</v>
      </c>
      <c r="B1062" t="s">
        <v>123</v>
      </c>
      <c r="C1062" s="60">
        <v>40817</v>
      </c>
      <c r="D1062" s="3">
        <f>Table1[[#This Row],[End Year]]-1</f>
        <v>2011</v>
      </c>
      <c r="E1062" s="3">
        <f t="shared" si="48"/>
        <v>2012</v>
      </c>
      <c r="F1062" s="1" t="str">
        <f t="shared" si="49"/>
        <v>2011/2012</v>
      </c>
      <c r="G1062">
        <v>254135</v>
      </c>
      <c r="H1062" t="s">
        <v>93</v>
      </c>
      <c r="I1062">
        <f>IFERROR(INDEX(Lookup_Misc!$A$1:$C$7,MATCH(Table1[[#This Row],[Product]],Lookup_Misc!$B$1:$B$7,0),3)*Table1[[#This Row],[Tonnage]],NA())</f>
        <v>116902.1</v>
      </c>
      <c r="J1062">
        <f t="shared" si="50"/>
        <v>10</v>
      </c>
    </row>
    <row r="1063" spans="1:10">
      <c r="A1063" t="s">
        <v>185</v>
      </c>
      <c r="B1063" t="s">
        <v>123</v>
      </c>
      <c r="C1063" s="60">
        <v>40817</v>
      </c>
      <c r="D1063" s="3">
        <f>Table1[[#This Row],[End Year]]-1</f>
        <v>2011</v>
      </c>
      <c r="E1063" s="3">
        <f t="shared" si="48"/>
        <v>2012</v>
      </c>
      <c r="F1063" s="1" t="str">
        <f t="shared" si="49"/>
        <v>2011/2012</v>
      </c>
      <c r="G1063">
        <v>9810</v>
      </c>
      <c r="H1063" t="s">
        <v>89</v>
      </c>
      <c r="I1063">
        <f>IFERROR(INDEX(Lookup_Misc!$A$1:$C$7,MATCH(Table1[[#This Row],[Product]],Lookup_Misc!$B$1:$B$7,0),3)*Table1[[#This Row],[Tonnage]],NA())</f>
        <v>4512.6000000000004</v>
      </c>
      <c r="J1063">
        <f t="shared" si="50"/>
        <v>10</v>
      </c>
    </row>
    <row r="1064" spans="1:10">
      <c r="A1064" t="s">
        <v>185</v>
      </c>
      <c r="B1064" t="s">
        <v>123</v>
      </c>
      <c r="C1064" s="60">
        <v>40848</v>
      </c>
      <c r="D1064" s="3">
        <f>Table1[[#This Row],[End Year]]-1</f>
        <v>2011</v>
      </c>
      <c r="E1064" s="3">
        <f t="shared" si="48"/>
        <v>2012</v>
      </c>
      <c r="F1064" s="1" t="str">
        <f t="shared" si="49"/>
        <v>2011/2012</v>
      </c>
      <c r="G1064">
        <v>19700</v>
      </c>
      <c r="H1064" t="s">
        <v>175</v>
      </c>
      <c r="I1064">
        <f>IFERROR(INDEX(Lookup_Misc!$A$1:$C$7,MATCH(Table1[[#This Row],[Product]],Lookup_Misc!$B$1:$B$7,0),3)*Table1[[#This Row],[Tonnage]],NA())</f>
        <v>9062</v>
      </c>
      <c r="J1064">
        <f t="shared" si="50"/>
        <v>11</v>
      </c>
    </row>
    <row r="1065" spans="1:10">
      <c r="A1065" t="s">
        <v>185</v>
      </c>
      <c r="B1065" t="s">
        <v>123</v>
      </c>
      <c r="C1065" s="60">
        <v>40848</v>
      </c>
      <c r="D1065" s="3">
        <f>Table1[[#This Row],[End Year]]-1</f>
        <v>2011</v>
      </c>
      <c r="E1065" s="3">
        <f t="shared" si="48"/>
        <v>2012</v>
      </c>
      <c r="F1065" s="1" t="str">
        <f t="shared" si="49"/>
        <v>2011/2012</v>
      </c>
      <c r="G1065">
        <v>7210</v>
      </c>
      <c r="H1065" t="s">
        <v>156</v>
      </c>
      <c r="I1065">
        <f>IFERROR(INDEX(Lookup_Misc!$A$1:$C$7,MATCH(Table1[[#This Row],[Product]],Lookup_Misc!$B$1:$B$7,0),3)*Table1[[#This Row],[Tonnage]],NA())</f>
        <v>3316.6000000000004</v>
      </c>
      <c r="J1065">
        <f t="shared" si="50"/>
        <v>11</v>
      </c>
    </row>
    <row r="1066" spans="1:10">
      <c r="A1066" t="s">
        <v>185</v>
      </c>
      <c r="B1066" t="s">
        <v>123</v>
      </c>
      <c r="C1066" s="60">
        <v>40848</v>
      </c>
      <c r="D1066" s="3">
        <f>Table1[[#This Row],[End Year]]-1</f>
        <v>2011</v>
      </c>
      <c r="E1066" s="3">
        <f t="shared" si="48"/>
        <v>2012</v>
      </c>
      <c r="F1066" s="1" t="str">
        <f t="shared" si="49"/>
        <v>2011/2012</v>
      </c>
      <c r="G1066">
        <v>5481</v>
      </c>
      <c r="H1066" t="s">
        <v>132</v>
      </c>
      <c r="I1066">
        <f>IFERROR(INDEX(Lookup_Misc!$A$1:$C$7,MATCH(Table1[[#This Row],[Product]],Lookup_Misc!$B$1:$B$7,0),3)*Table1[[#This Row],[Tonnage]],NA())</f>
        <v>2521.2600000000002</v>
      </c>
      <c r="J1066">
        <f t="shared" si="50"/>
        <v>11</v>
      </c>
    </row>
    <row r="1067" spans="1:10">
      <c r="A1067" t="s">
        <v>185</v>
      </c>
      <c r="B1067" t="s">
        <v>123</v>
      </c>
      <c r="C1067" s="60">
        <v>40848</v>
      </c>
      <c r="D1067" s="3">
        <f>Table1[[#This Row],[End Year]]-1</f>
        <v>2011</v>
      </c>
      <c r="E1067" s="3">
        <f t="shared" si="48"/>
        <v>2012</v>
      </c>
      <c r="F1067" s="1" t="str">
        <f t="shared" si="49"/>
        <v>2011/2012</v>
      </c>
      <c r="G1067">
        <v>18466</v>
      </c>
      <c r="H1067" t="s">
        <v>60</v>
      </c>
      <c r="I1067">
        <f>IFERROR(INDEX(Lookup_Misc!$A$1:$C$7,MATCH(Table1[[#This Row],[Product]],Lookup_Misc!$B$1:$B$7,0),3)*Table1[[#This Row],[Tonnage]],NA())</f>
        <v>8494.36</v>
      </c>
      <c r="J1067">
        <f t="shared" si="50"/>
        <v>11</v>
      </c>
    </row>
    <row r="1068" spans="1:10">
      <c r="A1068" t="s">
        <v>185</v>
      </c>
      <c r="B1068" t="s">
        <v>123</v>
      </c>
      <c r="C1068" s="60">
        <v>40848</v>
      </c>
      <c r="D1068" s="3">
        <f>Table1[[#This Row],[End Year]]-1</f>
        <v>2011</v>
      </c>
      <c r="E1068" s="3">
        <f t="shared" si="48"/>
        <v>2012</v>
      </c>
      <c r="F1068" s="1" t="str">
        <f t="shared" si="49"/>
        <v>2011/2012</v>
      </c>
      <c r="G1068">
        <v>2</v>
      </c>
      <c r="H1068" t="s">
        <v>79</v>
      </c>
      <c r="I1068">
        <f>IFERROR(INDEX(Lookup_Misc!$A$1:$C$7,MATCH(Table1[[#This Row],[Product]],Lookup_Misc!$B$1:$B$7,0),3)*Table1[[#This Row],[Tonnage]],NA())</f>
        <v>0.92</v>
      </c>
      <c r="J1068">
        <f t="shared" si="50"/>
        <v>11</v>
      </c>
    </row>
    <row r="1069" spans="1:10">
      <c r="A1069" t="s">
        <v>185</v>
      </c>
      <c r="B1069" t="s">
        <v>123</v>
      </c>
      <c r="C1069" s="60">
        <v>40848</v>
      </c>
      <c r="D1069" s="3">
        <f>Table1[[#This Row],[End Year]]-1</f>
        <v>2011</v>
      </c>
      <c r="E1069" s="3">
        <f t="shared" si="48"/>
        <v>2012</v>
      </c>
      <c r="F1069" s="1" t="str">
        <f t="shared" si="49"/>
        <v>2011/2012</v>
      </c>
      <c r="G1069">
        <v>4852</v>
      </c>
      <c r="H1069" t="s">
        <v>130</v>
      </c>
      <c r="I1069">
        <f>IFERROR(INDEX(Lookup_Misc!$A$1:$C$7,MATCH(Table1[[#This Row],[Product]],Lookup_Misc!$B$1:$B$7,0),3)*Table1[[#This Row],[Tonnage]],NA())</f>
        <v>2231.92</v>
      </c>
      <c r="J1069">
        <f t="shared" si="50"/>
        <v>11</v>
      </c>
    </row>
    <row r="1070" spans="1:10">
      <c r="A1070" t="s">
        <v>185</v>
      </c>
      <c r="B1070" t="s">
        <v>123</v>
      </c>
      <c r="C1070" s="60">
        <v>40848</v>
      </c>
      <c r="D1070" s="3">
        <f>Table1[[#This Row],[End Year]]-1</f>
        <v>2011</v>
      </c>
      <c r="E1070" s="3">
        <f t="shared" si="48"/>
        <v>2012</v>
      </c>
      <c r="F1070" s="1" t="str">
        <f t="shared" si="49"/>
        <v>2011/2012</v>
      </c>
      <c r="G1070">
        <v>4033</v>
      </c>
      <c r="H1070" t="s">
        <v>88</v>
      </c>
      <c r="I1070">
        <f>IFERROR(INDEX(Lookup_Misc!$A$1:$C$7,MATCH(Table1[[#This Row],[Product]],Lookup_Misc!$B$1:$B$7,0),3)*Table1[[#This Row],[Tonnage]],NA())</f>
        <v>1855.18</v>
      </c>
      <c r="J1070">
        <f t="shared" si="50"/>
        <v>11</v>
      </c>
    </row>
    <row r="1071" spans="1:10">
      <c r="A1071" t="s">
        <v>185</v>
      </c>
      <c r="B1071" t="s">
        <v>123</v>
      </c>
      <c r="C1071" s="60">
        <v>40848</v>
      </c>
      <c r="D1071" s="3">
        <f>Table1[[#This Row],[End Year]]-1</f>
        <v>2011</v>
      </c>
      <c r="E1071" s="3">
        <f t="shared" si="48"/>
        <v>2012</v>
      </c>
      <c r="F1071" s="1" t="str">
        <f t="shared" si="49"/>
        <v>2011/2012</v>
      </c>
      <c r="G1071">
        <v>6567</v>
      </c>
      <c r="H1071" t="s">
        <v>116</v>
      </c>
      <c r="I1071">
        <f>IFERROR(INDEX(Lookup_Misc!$A$1:$C$7,MATCH(Table1[[#This Row],[Product]],Lookup_Misc!$B$1:$B$7,0),3)*Table1[[#This Row],[Tonnage]],NA())</f>
        <v>3020.82</v>
      </c>
      <c r="J1071">
        <f t="shared" si="50"/>
        <v>11</v>
      </c>
    </row>
    <row r="1072" spans="1:10">
      <c r="A1072" t="s">
        <v>185</v>
      </c>
      <c r="B1072" t="s">
        <v>123</v>
      </c>
      <c r="C1072" s="60">
        <v>40848</v>
      </c>
      <c r="D1072" s="3">
        <f>Table1[[#This Row],[End Year]]-1</f>
        <v>2011</v>
      </c>
      <c r="E1072" s="3">
        <f t="shared" si="48"/>
        <v>2012</v>
      </c>
      <c r="F1072" s="1" t="str">
        <f t="shared" si="49"/>
        <v>2011/2012</v>
      </c>
      <c r="G1072">
        <v>57</v>
      </c>
      <c r="H1072" t="s">
        <v>81</v>
      </c>
      <c r="I1072">
        <f>IFERROR(INDEX(Lookup_Misc!$A$1:$C$7,MATCH(Table1[[#This Row],[Product]],Lookup_Misc!$B$1:$B$7,0),3)*Table1[[#This Row],[Tonnage]],NA())</f>
        <v>26.220000000000002</v>
      </c>
      <c r="J1072">
        <f t="shared" si="50"/>
        <v>11</v>
      </c>
    </row>
    <row r="1073" spans="1:10">
      <c r="A1073" t="s">
        <v>185</v>
      </c>
      <c r="B1073" t="s">
        <v>123</v>
      </c>
      <c r="C1073" s="60">
        <v>40848</v>
      </c>
      <c r="D1073" s="3">
        <f>Table1[[#This Row],[End Year]]-1</f>
        <v>2011</v>
      </c>
      <c r="E1073" s="3">
        <f t="shared" si="48"/>
        <v>2012</v>
      </c>
      <c r="F1073" s="1" t="str">
        <f t="shared" si="49"/>
        <v>2011/2012</v>
      </c>
      <c r="G1073">
        <v>11669</v>
      </c>
      <c r="H1073" t="s">
        <v>137</v>
      </c>
      <c r="I1073">
        <f>IFERROR(INDEX(Lookup_Misc!$A$1:$C$7,MATCH(Table1[[#This Row],[Product]],Lookup_Misc!$B$1:$B$7,0),3)*Table1[[#This Row],[Tonnage]],NA())</f>
        <v>5367.74</v>
      </c>
      <c r="J1073">
        <f t="shared" si="50"/>
        <v>11</v>
      </c>
    </row>
    <row r="1074" spans="1:10">
      <c r="A1074" t="s">
        <v>185</v>
      </c>
      <c r="B1074" t="s">
        <v>123</v>
      </c>
      <c r="C1074" s="60">
        <v>40848</v>
      </c>
      <c r="D1074" s="3">
        <f>Table1[[#This Row],[End Year]]-1</f>
        <v>2011</v>
      </c>
      <c r="E1074" s="3">
        <f t="shared" si="48"/>
        <v>2012</v>
      </c>
      <c r="F1074" s="1" t="str">
        <f t="shared" si="49"/>
        <v>2011/2012</v>
      </c>
      <c r="G1074">
        <v>31446</v>
      </c>
      <c r="H1074" t="s">
        <v>113</v>
      </c>
      <c r="I1074">
        <f>IFERROR(INDEX(Lookup_Misc!$A$1:$C$7,MATCH(Table1[[#This Row],[Product]],Lookup_Misc!$B$1:$B$7,0),3)*Table1[[#This Row],[Tonnage]],NA())</f>
        <v>14465.16</v>
      </c>
      <c r="J1074">
        <f t="shared" si="50"/>
        <v>11</v>
      </c>
    </row>
    <row r="1075" spans="1:10">
      <c r="A1075" t="s">
        <v>185</v>
      </c>
      <c r="B1075" t="s">
        <v>123</v>
      </c>
      <c r="C1075" s="60">
        <v>40848</v>
      </c>
      <c r="D1075" s="3">
        <f>Table1[[#This Row],[End Year]]-1</f>
        <v>2011</v>
      </c>
      <c r="E1075" s="3">
        <f t="shared" si="48"/>
        <v>2012</v>
      </c>
      <c r="F1075" s="1" t="str">
        <f t="shared" si="49"/>
        <v>2011/2012</v>
      </c>
      <c r="G1075">
        <v>410949</v>
      </c>
      <c r="H1075" t="s">
        <v>93</v>
      </c>
      <c r="I1075">
        <f>IFERROR(INDEX(Lookup_Misc!$A$1:$C$7,MATCH(Table1[[#This Row],[Product]],Lookup_Misc!$B$1:$B$7,0),3)*Table1[[#This Row],[Tonnage]],NA())</f>
        <v>189036.54</v>
      </c>
      <c r="J1075">
        <f t="shared" si="50"/>
        <v>11</v>
      </c>
    </row>
    <row r="1076" spans="1:10">
      <c r="A1076" t="s">
        <v>185</v>
      </c>
      <c r="B1076" t="s">
        <v>123</v>
      </c>
      <c r="C1076" s="60">
        <v>40848</v>
      </c>
      <c r="D1076" s="3">
        <f>Table1[[#This Row],[End Year]]-1</f>
        <v>2011</v>
      </c>
      <c r="E1076" s="3">
        <f t="shared" si="48"/>
        <v>2012</v>
      </c>
      <c r="F1076" s="1" t="str">
        <f t="shared" si="49"/>
        <v>2011/2012</v>
      </c>
      <c r="G1076">
        <v>47</v>
      </c>
      <c r="H1076" t="s">
        <v>118</v>
      </c>
      <c r="I1076">
        <f>IFERROR(INDEX(Lookup_Misc!$A$1:$C$7,MATCH(Table1[[#This Row],[Product]],Lookup_Misc!$B$1:$B$7,0),3)*Table1[[#This Row],[Tonnage]],NA())</f>
        <v>21.62</v>
      </c>
      <c r="J1076">
        <f t="shared" si="50"/>
        <v>11</v>
      </c>
    </row>
    <row r="1077" spans="1:10">
      <c r="A1077" t="s">
        <v>185</v>
      </c>
      <c r="B1077" t="s">
        <v>123</v>
      </c>
      <c r="C1077" s="60">
        <v>40848</v>
      </c>
      <c r="D1077" s="3">
        <f>Table1[[#This Row],[End Year]]-1</f>
        <v>2011</v>
      </c>
      <c r="E1077" s="3">
        <f t="shared" si="48"/>
        <v>2012</v>
      </c>
      <c r="F1077" s="1" t="str">
        <f t="shared" si="49"/>
        <v>2011/2012</v>
      </c>
      <c r="G1077">
        <v>9999</v>
      </c>
      <c r="H1077" t="s">
        <v>89</v>
      </c>
      <c r="I1077">
        <f>IFERROR(INDEX(Lookup_Misc!$A$1:$C$7,MATCH(Table1[[#This Row],[Product]],Lookup_Misc!$B$1:$B$7,0),3)*Table1[[#This Row],[Tonnage]],NA())</f>
        <v>4599.54</v>
      </c>
      <c r="J1077">
        <f t="shared" si="50"/>
        <v>11</v>
      </c>
    </row>
    <row r="1078" spans="1:10">
      <c r="A1078" t="s">
        <v>185</v>
      </c>
      <c r="B1078" t="s">
        <v>123</v>
      </c>
      <c r="C1078" s="60">
        <v>40878</v>
      </c>
      <c r="D1078" s="3">
        <f>Table1[[#This Row],[End Year]]-1</f>
        <v>2011</v>
      </c>
      <c r="E1078" s="3">
        <f t="shared" si="48"/>
        <v>2012</v>
      </c>
      <c r="F1078" s="1" t="str">
        <f t="shared" si="49"/>
        <v>2011/2012</v>
      </c>
      <c r="G1078">
        <v>27498</v>
      </c>
      <c r="H1078" t="s">
        <v>162</v>
      </c>
      <c r="I1078">
        <f>IFERROR(INDEX(Lookup_Misc!$A$1:$C$7,MATCH(Table1[[#This Row],[Product]],Lookup_Misc!$B$1:$B$7,0),3)*Table1[[#This Row],[Tonnage]],NA())</f>
        <v>12649.08</v>
      </c>
      <c r="J1078">
        <f t="shared" si="50"/>
        <v>12</v>
      </c>
    </row>
    <row r="1079" spans="1:10">
      <c r="A1079" t="s">
        <v>185</v>
      </c>
      <c r="B1079" t="s">
        <v>123</v>
      </c>
      <c r="C1079" s="60">
        <v>40878</v>
      </c>
      <c r="D1079" s="3">
        <f>Table1[[#This Row],[End Year]]-1</f>
        <v>2011</v>
      </c>
      <c r="E1079" s="3">
        <f t="shared" si="48"/>
        <v>2012</v>
      </c>
      <c r="F1079" s="1" t="str">
        <f t="shared" si="49"/>
        <v>2011/2012</v>
      </c>
      <c r="G1079">
        <v>1137</v>
      </c>
      <c r="H1079" t="s">
        <v>60</v>
      </c>
      <c r="I1079">
        <f>IFERROR(INDEX(Lookup_Misc!$A$1:$C$7,MATCH(Table1[[#This Row],[Product]],Lookup_Misc!$B$1:$B$7,0),3)*Table1[[#This Row],[Tonnage]],NA())</f>
        <v>523.02</v>
      </c>
      <c r="J1079">
        <f t="shared" si="50"/>
        <v>12</v>
      </c>
    </row>
    <row r="1080" spans="1:10">
      <c r="A1080" t="s">
        <v>185</v>
      </c>
      <c r="B1080" t="s">
        <v>123</v>
      </c>
      <c r="C1080" s="60">
        <v>40878</v>
      </c>
      <c r="D1080" s="3">
        <f>Table1[[#This Row],[End Year]]-1</f>
        <v>2011</v>
      </c>
      <c r="E1080" s="3">
        <f t="shared" si="48"/>
        <v>2012</v>
      </c>
      <c r="F1080" s="1" t="str">
        <f t="shared" si="49"/>
        <v>2011/2012</v>
      </c>
      <c r="G1080">
        <v>24066</v>
      </c>
      <c r="H1080" t="s">
        <v>79</v>
      </c>
      <c r="I1080">
        <f>IFERROR(INDEX(Lookup_Misc!$A$1:$C$7,MATCH(Table1[[#This Row],[Product]],Lookup_Misc!$B$1:$B$7,0),3)*Table1[[#This Row],[Tonnage]],NA())</f>
        <v>11070.36</v>
      </c>
      <c r="J1080">
        <f t="shared" si="50"/>
        <v>12</v>
      </c>
    </row>
    <row r="1081" spans="1:10">
      <c r="A1081" t="s">
        <v>185</v>
      </c>
      <c r="B1081" t="s">
        <v>123</v>
      </c>
      <c r="C1081" s="60">
        <v>40878</v>
      </c>
      <c r="D1081" s="3">
        <f>Table1[[#This Row],[End Year]]-1</f>
        <v>2011</v>
      </c>
      <c r="E1081" s="3">
        <f t="shared" si="48"/>
        <v>2012</v>
      </c>
      <c r="F1081" s="1" t="str">
        <f t="shared" si="49"/>
        <v>2011/2012</v>
      </c>
      <c r="G1081">
        <v>3000</v>
      </c>
      <c r="H1081" t="s">
        <v>125</v>
      </c>
      <c r="I1081">
        <f>IFERROR(INDEX(Lookup_Misc!$A$1:$C$7,MATCH(Table1[[#This Row],[Product]],Lookup_Misc!$B$1:$B$7,0),3)*Table1[[#This Row],[Tonnage]],NA())</f>
        <v>1380</v>
      </c>
      <c r="J1081">
        <f t="shared" si="50"/>
        <v>12</v>
      </c>
    </row>
    <row r="1082" spans="1:10">
      <c r="A1082" t="s">
        <v>185</v>
      </c>
      <c r="B1082" t="s">
        <v>123</v>
      </c>
      <c r="C1082" s="60">
        <v>40878</v>
      </c>
      <c r="D1082" s="3">
        <f>Table1[[#This Row],[End Year]]-1</f>
        <v>2011</v>
      </c>
      <c r="E1082" s="3">
        <f t="shared" si="48"/>
        <v>2012</v>
      </c>
      <c r="F1082" s="1" t="str">
        <f t="shared" si="49"/>
        <v>2011/2012</v>
      </c>
      <c r="G1082">
        <v>2962</v>
      </c>
      <c r="H1082" t="s">
        <v>133</v>
      </c>
      <c r="I1082">
        <f>IFERROR(INDEX(Lookup_Misc!$A$1:$C$7,MATCH(Table1[[#This Row],[Product]],Lookup_Misc!$B$1:$B$7,0),3)*Table1[[#This Row],[Tonnage]],NA())</f>
        <v>1362.52</v>
      </c>
      <c r="J1082">
        <f t="shared" si="50"/>
        <v>12</v>
      </c>
    </row>
    <row r="1083" spans="1:10">
      <c r="A1083" t="s">
        <v>185</v>
      </c>
      <c r="B1083" t="s">
        <v>123</v>
      </c>
      <c r="C1083" s="60">
        <v>40878</v>
      </c>
      <c r="D1083" s="3">
        <f>Table1[[#This Row],[End Year]]-1</f>
        <v>2011</v>
      </c>
      <c r="E1083" s="3">
        <f t="shared" si="48"/>
        <v>2012</v>
      </c>
      <c r="F1083" s="1" t="str">
        <f t="shared" si="49"/>
        <v>2011/2012</v>
      </c>
      <c r="G1083">
        <v>800</v>
      </c>
      <c r="H1083" t="s">
        <v>147</v>
      </c>
      <c r="I1083">
        <f>IFERROR(INDEX(Lookup_Misc!$A$1:$C$7,MATCH(Table1[[#This Row],[Product]],Lookup_Misc!$B$1:$B$7,0),3)*Table1[[#This Row],[Tonnage]],NA())</f>
        <v>368</v>
      </c>
      <c r="J1083">
        <f t="shared" si="50"/>
        <v>12</v>
      </c>
    </row>
    <row r="1084" spans="1:10">
      <c r="A1084" t="s">
        <v>185</v>
      </c>
      <c r="B1084" t="s">
        <v>123</v>
      </c>
      <c r="C1084" s="60">
        <v>40878</v>
      </c>
      <c r="D1084" s="3">
        <f>Table1[[#This Row],[End Year]]-1</f>
        <v>2011</v>
      </c>
      <c r="E1084" s="3">
        <f t="shared" si="48"/>
        <v>2012</v>
      </c>
      <c r="F1084" s="1" t="str">
        <f t="shared" si="49"/>
        <v>2011/2012</v>
      </c>
      <c r="G1084">
        <v>9769</v>
      </c>
      <c r="H1084" t="s">
        <v>116</v>
      </c>
      <c r="I1084">
        <f>IFERROR(INDEX(Lookup_Misc!$A$1:$C$7,MATCH(Table1[[#This Row],[Product]],Lookup_Misc!$B$1:$B$7,0),3)*Table1[[#This Row],[Tonnage]],NA())</f>
        <v>4493.74</v>
      </c>
      <c r="J1084">
        <f t="shared" si="50"/>
        <v>12</v>
      </c>
    </row>
    <row r="1085" spans="1:10">
      <c r="A1085" t="s">
        <v>185</v>
      </c>
      <c r="B1085" t="s">
        <v>123</v>
      </c>
      <c r="C1085" s="60">
        <v>40878</v>
      </c>
      <c r="D1085" s="3">
        <f>Table1[[#This Row],[End Year]]-1</f>
        <v>2011</v>
      </c>
      <c r="E1085" s="3">
        <f t="shared" si="48"/>
        <v>2012</v>
      </c>
      <c r="F1085" s="1" t="str">
        <f t="shared" si="49"/>
        <v>2011/2012</v>
      </c>
      <c r="G1085">
        <v>20030</v>
      </c>
      <c r="H1085" t="s">
        <v>128</v>
      </c>
      <c r="I1085">
        <f>IFERROR(INDEX(Lookup_Misc!$A$1:$C$7,MATCH(Table1[[#This Row],[Product]],Lookup_Misc!$B$1:$B$7,0),3)*Table1[[#This Row],[Tonnage]],NA())</f>
        <v>9213.8000000000011</v>
      </c>
      <c r="J1085">
        <f t="shared" si="50"/>
        <v>12</v>
      </c>
    </row>
    <row r="1086" spans="1:10">
      <c r="A1086" t="s">
        <v>185</v>
      </c>
      <c r="B1086" t="s">
        <v>123</v>
      </c>
      <c r="C1086" s="60">
        <v>40878</v>
      </c>
      <c r="D1086" s="3">
        <f>Table1[[#This Row],[End Year]]-1</f>
        <v>2011</v>
      </c>
      <c r="E1086" s="3">
        <f t="shared" si="48"/>
        <v>2012</v>
      </c>
      <c r="F1086" s="1" t="str">
        <f t="shared" si="49"/>
        <v>2011/2012</v>
      </c>
      <c r="G1086">
        <v>40638</v>
      </c>
      <c r="H1086" t="s">
        <v>113</v>
      </c>
      <c r="I1086">
        <f>IFERROR(INDEX(Lookup_Misc!$A$1:$C$7,MATCH(Table1[[#This Row],[Product]],Lookup_Misc!$B$1:$B$7,0),3)*Table1[[#This Row],[Tonnage]],NA())</f>
        <v>18693.48</v>
      </c>
      <c r="J1086">
        <f t="shared" si="50"/>
        <v>12</v>
      </c>
    </row>
    <row r="1087" spans="1:10">
      <c r="A1087" t="s">
        <v>185</v>
      </c>
      <c r="B1087" t="s">
        <v>123</v>
      </c>
      <c r="C1087" s="60">
        <v>40878</v>
      </c>
      <c r="D1087" s="3">
        <f>Table1[[#This Row],[End Year]]-1</f>
        <v>2011</v>
      </c>
      <c r="E1087" s="3">
        <f t="shared" si="48"/>
        <v>2012</v>
      </c>
      <c r="F1087" s="1" t="str">
        <f t="shared" si="49"/>
        <v>2011/2012</v>
      </c>
      <c r="G1087">
        <v>185161</v>
      </c>
      <c r="H1087" t="s">
        <v>93</v>
      </c>
      <c r="I1087">
        <f>IFERROR(INDEX(Lookup_Misc!$A$1:$C$7,MATCH(Table1[[#This Row],[Product]],Lookup_Misc!$B$1:$B$7,0),3)*Table1[[#This Row],[Tonnage]],NA())</f>
        <v>85174.06</v>
      </c>
      <c r="J1087">
        <f t="shared" si="50"/>
        <v>12</v>
      </c>
    </row>
    <row r="1088" spans="1:10">
      <c r="A1088" t="s">
        <v>185</v>
      </c>
      <c r="B1088" t="s">
        <v>123</v>
      </c>
      <c r="C1088" s="60">
        <v>40878</v>
      </c>
      <c r="D1088" s="3">
        <f>Table1[[#This Row],[End Year]]-1</f>
        <v>2011</v>
      </c>
      <c r="E1088" s="3">
        <f t="shared" si="48"/>
        <v>2012</v>
      </c>
      <c r="F1088" s="1" t="str">
        <f t="shared" si="49"/>
        <v>2011/2012</v>
      </c>
      <c r="G1088">
        <v>100</v>
      </c>
      <c r="H1088" t="s">
        <v>118</v>
      </c>
      <c r="I1088">
        <f>IFERROR(INDEX(Lookup_Misc!$A$1:$C$7,MATCH(Table1[[#This Row],[Product]],Lookup_Misc!$B$1:$B$7,0),3)*Table1[[#This Row],[Tonnage]],NA())</f>
        <v>46</v>
      </c>
      <c r="J1088">
        <f t="shared" si="50"/>
        <v>12</v>
      </c>
    </row>
    <row r="1089" spans="1:10">
      <c r="A1089" t="s">
        <v>185</v>
      </c>
      <c r="B1089" t="s">
        <v>123</v>
      </c>
      <c r="C1089" s="60">
        <v>40909</v>
      </c>
      <c r="D1089" s="3">
        <f>Table1[[#This Row],[End Year]]-1</f>
        <v>2011</v>
      </c>
      <c r="E1089" s="3">
        <f t="shared" si="48"/>
        <v>2012</v>
      </c>
      <c r="F1089" s="1" t="str">
        <f t="shared" si="49"/>
        <v>2011/2012</v>
      </c>
      <c r="G1089">
        <v>27499</v>
      </c>
      <c r="H1089" t="s">
        <v>175</v>
      </c>
      <c r="I1089">
        <f>IFERROR(INDEX(Lookup_Misc!$A$1:$C$7,MATCH(Table1[[#This Row],[Product]],Lookup_Misc!$B$1:$B$7,0),3)*Table1[[#This Row],[Tonnage]],NA())</f>
        <v>12649.54</v>
      </c>
      <c r="J1089">
        <f t="shared" si="50"/>
        <v>1</v>
      </c>
    </row>
    <row r="1090" spans="1:10">
      <c r="A1090" t="s">
        <v>185</v>
      </c>
      <c r="B1090" t="s">
        <v>123</v>
      </c>
      <c r="C1090" s="60">
        <v>40909</v>
      </c>
      <c r="D1090" s="3">
        <f>Table1[[#This Row],[End Year]]-1</f>
        <v>2011</v>
      </c>
      <c r="E1090" s="3">
        <f t="shared" si="48"/>
        <v>2012</v>
      </c>
      <c r="F1090" s="1" t="str">
        <f t="shared" si="49"/>
        <v>2011/2012</v>
      </c>
      <c r="G1090">
        <v>9906</v>
      </c>
      <c r="H1090" t="s">
        <v>60</v>
      </c>
      <c r="I1090">
        <f>IFERROR(INDEX(Lookup_Misc!$A$1:$C$7,MATCH(Table1[[#This Row],[Product]],Lookup_Misc!$B$1:$B$7,0),3)*Table1[[#This Row],[Tonnage]],NA())</f>
        <v>4556.76</v>
      </c>
      <c r="J1090">
        <f t="shared" si="50"/>
        <v>1</v>
      </c>
    </row>
    <row r="1091" spans="1:10">
      <c r="A1091" t="s">
        <v>185</v>
      </c>
      <c r="B1091" t="s">
        <v>123</v>
      </c>
      <c r="C1091" s="60">
        <v>40909</v>
      </c>
      <c r="D1091" s="3">
        <f>Table1[[#This Row],[End Year]]-1</f>
        <v>2011</v>
      </c>
      <c r="E1091" s="3">
        <f t="shared" si="48"/>
        <v>2012</v>
      </c>
      <c r="F1091" s="1" t="str">
        <f t="shared" si="49"/>
        <v>2011/2012</v>
      </c>
      <c r="G1091">
        <v>6293</v>
      </c>
      <c r="H1091" t="s">
        <v>79</v>
      </c>
      <c r="I1091">
        <f>IFERROR(INDEX(Lookup_Misc!$A$1:$C$7,MATCH(Table1[[#This Row],[Product]],Lookup_Misc!$B$1:$B$7,0),3)*Table1[[#This Row],[Tonnage]],NA())</f>
        <v>2894.78</v>
      </c>
      <c r="J1091">
        <f t="shared" si="50"/>
        <v>1</v>
      </c>
    </row>
    <row r="1092" spans="1:10">
      <c r="A1092" t="s">
        <v>185</v>
      </c>
      <c r="B1092" t="s">
        <v>123</v>
      </c>
      <c r="C1092" s="60">
        <v>40909</v>
      </c>
      <c r="D1092" s="3">
        <f>Table1[[#This Row],[End Year]]-1</f>
        <v>2011</v>
      </c>
      <c r="E1092" s="3">
        <f t="shared" si="48"/>
        <v>2012</v>
      </c>
      <c r="F1092" s="1" t="str">
        <f t="shared" si="49"/>
        <v>2011/2012</v>
      </c>
      <c r="G1092">
        <v>6599</v>
      </c>
      <c r="H1092" t="s">
        <v>133</v>
      </c>
      <c r="I1092">
        <f>IFERROR(INDEX(Lookup_Misc!$A$1:$C$7,MATCH(Table1[[#This Row],[Product]],Lookup_Misc!$B$1:$B$7,0),3)*Table1[[#This Row],[Tonnage]],NA())</f>
        <v>3035.54</v>
      </c>
      <c r="J1092">
        <f t="shared" si="50"/>
        <v>1</v>
      </c>
    </row>
    <row r="1093" spans="1:10">
      <c r="A1093" t="s">
        <v>185</v>
      </c>
      <c r="B1093" t="s">
        <v>123</v>
      </c>
      <c r="C1093" s="60">
        <v>40909</v>
      </c>
      <c r="D1093" s="3">
        <f>Table1[[#This Row],[End Year]]-1</f>
        <v>2011</v>
      </c>
      <c r="E1093" s="3">
        <f t="shared" si="48"/>
        <v>2012</v>
      </c>
      <c r="F1093" s="1" t="str">
        <f t="shared" si="49"/>
        <v>2011/2012</v>
      </c>
      <c r="G1093">
        <v>38251</v>
      </c>
      <c r="H1093" t="s">
        <v>142</v>
      </c>
      <c r="I1093">
        <f>IFERROR(INDEX(Lookup_Misc!$A$1:$C$7,MATCH(Table1[[#This Row],[Product]],Lookup_Misc!$B$1:$B$7,0),3)*Table1[[#This Row],[Tonnage]],NA())</f>
        <v>17595.46</v>
      </c>
      <c r="J1093">
        <f t="shared" si="50"/>
        <v>1</v>
      </c>
    </row>
    <row r="1094" spans="1:10">
      <c r="A1094" t="s">
        <v>185</v>
      </c>
      <c r="B1094" t="s">
        <v>123</v>
      </c>
      <c r="C1094" s="60">
        <v>40909</v>
      </c>
      <c r="D1094" s="3">
        <f>Table1[[#This Row],[End Year]]-1</f>
        <v>2011</v>
      </c>
      <c r="E1094" s="3">
        <f t="shared" ref="E1094:E1157" si="51">IF(AND(MONTH(C1094)&gt;=7,MONTH(C1094)&lt;=12),YEAR(C1094)+1,YEAR(C1094))</f>
        <v>2012</v>
      </c>
      <c r="F1094" s="1" t="str">
        <f t="shared" ref="F1094:F1157" si="52">D1094&amp;"/"&amp;E1094</f>
        <v>2011/2012</v>
      </c>
      <c r="G1094">
        <v>5070</v>
      </c>
      <c r="H1094" t="s">
        <v>145</v>
      </c>
      <c r="I1094">
        <f>IFERROR(INDEX(Lookup_Misc!$A$1:$C$7,MATCH(Table1[[#This Row],[Product]],Lookup_Misc!$B$1:$B$7,0),3)*Table1[[#This Row],[Tonnage]],NA())</f>
        <v>2332.2000000000003</v>
      </c>
      <c r="J1094">
        <f t="shared" ref="J1094:J1157" si="53">MONTH(C1094)</f>
        <v>1</v>
      </c>
    </row>
    <row r="1095" spans="1:10">
      <c r="A1095" t="s">
        <v>185</v>
      </c>
      <c r="B1095" t="s">
        <v>123</v>
      </c>
      <c r="C1095" s="60">
        <v>40909</v>
      </c>
      <c r="D1095" s="3">
        <f>Table1[[#This Row],[End Year]]-1</f>
        <v>2011</v>
      </c>
      <c r="E1095" s="3">
        <f t="shared" si="51"/>
        <v>2012</v>
      </c>
      <c r="F1095" s="1" t="str">
        <f t="shared" si="52"/>
        <v>2011/2012</v>
      </c>
      <c r="G1095">
        <v>2196</v>
      </c>
      <c r="H1095" t="s">
        <v>116</v>
      </c>
      <c r="I1095">
        <f>IFERROR(INDEX(Lookup_Misc!$A$1:$C$7,MATCH(Table1[[#This Row],[Product]],Lookup_Misc!$B$1:$B$7,0),3)*Table1[[#This Row],[Tonnage]],NA())</f>
        <v>1010.1600000000001</v>
      </c>
      <c r="J1095">
        <f t="shared" si="53"/>
        <v>1</v>
      </c>
    </row>
    <row r="1096" spans="1:10">
      <c r="A1096" t="s">
        <v>185</v>
      </c>
      <c r="B1096" t="s">
        <v>123</v>
      </c>
      <c r="C1096" s="60">
        <v>40909</v>
      </c>
      <c r="D1096" s="3">
        <f>Table1[[#This Row],[End Year]]-1</f>
        <v>2011</v>
      </c>
      <c r="E1096" s="3">
        <f t="shared" si="51"/>
        <v>2012</v>
      </c>
      <c r="F1096" s="1" t="str">
        <f t="shared" si="52"/>
        <v>2011/2012</v>
      </c>
      <c r="G1096">
        <v>21998</v>
      </c>
      <c r="H1096" t="s">
        <v>81</v>
      </c>
      <c r="I1096">
        <f>IFERROR(INDEX(Lookup_Misc!$A$1:$C$7,MATCH(Table1[[#This Row],[Product]],Lookup_Misc!$B$1:$B$7,0),3)*Table1[[#This Row],[Tonnage]],NA())</f>
        <v>10119.08</v>
      </c>
      <c r="J1096">
        <f t="shared" si="53"/>
        <v>1</v>
      </c>
    </row>
    <row r="1097" spans="1:10">
      <c r="A1097" t="s">
        <v>185</v>
      </c>
      <c r="B1097" t="s">
        <v>123</v>
      </c>
      <c r="C1097" s="60">
        <v>40909</v>
      </c>
      <c r="D1097" s="3">
        <f>Table1[[#This Row],[End Year]]-1</f>
        <v>2011</v>
      </c>
      <c r="E1097" s="3">
        <f t="shared" si="51"/>
        <v>2012</v>
      </c>
      <c r="F1097" s="1" t="str">
        <f t="shared" si="52"/>
        <v>2011/2012</v>
      </c>
      <c r="G1097">
        <v>3830</v>
      </c>
      <c r="H1097" t="s">
        <v>137</v>
      </c>
      <c r="I1097">
        <f>IFERROR(INDEX(Lookup_Misc!$A$1:$C$7,MATCH(Table1[[#This Row],[Product]],Lookup_Misc!$B$1:$B$7,0),3)*Table1[[#This Row],[Tonnage]],NA())</f>
        <v>1761.8000000000002</v>
      </c>
      <c r="J1097">
        <f t="shared" si="53"/>
        <v>1</v>
      </c>
    </row>
    <row r="1098" spans="1:10">
      <c r="A1098" t="s">
        <v>185</v>
      </c>
      <c r="B1098" t="s">
        <v>123</v>
      </c>
      <c r="C1098" s="60">
        <v>40909</v>
      </c>
      <c r="D1098" s="3">
        <f>Table1[[#This Row],[End Year]]-1</f>
        <v>2011</v>
      </c>
      <c r="E1098" s="3">
        <f t="shared" si="51"/>
        <v>2012</v>
      </c>
      <c r="F1098" s="1" t="str">
        <f t="shared" si="52"/>
        <v>2011/2012</v>
      </c>
      <c r="G1098">
        <v>24184</v>
      </c>
      <c r="H1098" t="s">
        <v>128</v>
      </c>
      <c r="I1098">
        <f>IFERROR(INDEX(Lookup_Misc!$A$1:$C$7,MATCH(Table1[[#This Row],[Product]],Lookup_Misc!$B$1:$B$7,0),3)*Table1[[#This Row],[Tonnage]],NA())</f>
        <v>11124.640000000001</v>
      </c>
      <c r="J1098">
        <f t="shared" si="53"/>
        <v>1</v>
      </c>
    </row>
    <row r="1099" spans="1:10">
      <c r="A1099" t="s">
        <v>185</v>
      </c>
      <c r="B1099" t="s">
        <v>123</v>
      </c>
      <c r="C1099" s="60">
        <v>40909</v>
      </c>
      <c r="D1099" s="3">
        <f>Table1[[#This Row],[End Year]]-1</f>
        <v>2011</v>
      </c>
      <c r="E1099" s="3">
        <f t="shared" si="51"/>
        <v>2012</v>
      </c>
      <c r="F1099" s="1" t="str">
        <f t="shared" si="52"/>
        <v>2011/2012</v>
      </c>
      <c r="G1099">
        <v>31757</v>
      </c>
      <c r="H1099" t="s">
        <v>113</v>
      </c>
      <c r="I1099">
        <f>IFERROR(INDEX(Lookup_Misc!$A$1:$C$7,MATCH(Table1[[#This Row],[Product]],Lookup_Misc!$B$1:$B$7,0),3)*Table1[[#This Row],[Tonnage]],NA())</f>
        <v>14608.220000000001</v>
      </c>
      <c r="J1099">
        <f t="shared" si="53"/>
        <v>1</v>
      </c>
    </row>
    <row r="1100" spans="1:10">
      <c r="A1100" t="s">
        <v>185</v>
      </c>
      <c r="B1100" t="s">
        <v>123</v>
      </c>
      <c r="C1100" s="60">
        <v>40909</v>
      </c>
      <c r="D1100" s="3">
        <f>Table1[[#This Row],[End Year]]-1</f>
        <v>2011</v>
      </c>
      <c r="E1100" s="3">
        <f t="shared" si="51"/>
        <v>2012</v>
      </c>
      <c r="F1100" s="1" t="str">
        <f t="shared" si="52"/>
        <v>2011/2012</v>
      </c>
      <c r="G1100">
        <v>4234</v>
      </c>
      <c r="H1100" t="s">
        <v>92</v>
      </c>
      <c r="I1100">
        <f>IFERROR(INDEX(Lookup_Misc!$A$1:$C$7,MATCH(Table1[[#This Row],[Product]],Lookup_Misc!$B$1:$B$7,0),3)*Table1[[#This Row],[Tonnage]],NA())</f>
        <v>1947.64</v>
      </c>
      <c r="J1100">
        <f t="shared" si="53"/>
        <v>1</v>
      </c>
    </row>
    <row r="1101" spans="1:10">
      <c r="A1101" t="s">
        <v>185</v>
      </c>
      <c r="B1101" t="s">
        <v>123</v>
      </c>
      <c r="C1101" s="60">
        <v>40909</v>
      </c>
      <c r="D1101" s="3">
        <f>Table1[[#This Row],[End Year]]-1</f>
        <v>2011</v>
      </c>
      <c r="E1101" s="3">
        <f t="shared" si="51"/>
        <v>2012</v>
      </c>
      <c r="F1101" s="1" t="str">
        <f t="shared" si="52"/>
        <v>2011/2012</v>
      </c>
      <c r="G1101">
        <v>50760</v>
      </c>
      <c r="H1101" t="s">
        <v>93</v>
      </c>
      <c r="I1101">
        <f>IFERROR(INDEX(Lookup_Misc!$A$1:$C$7,MATCH(Table1[[#This Row],[Product]],Lookup_Misc!$B$1:$B$7,0),3)*Table1[[#This Row],[Tonnage]],NA())</f>
        <v>23349.600000000002</v>
      </c>
      <c r="J1101">
        <f t="shared" si="53"/>
        <v>1</v>
      </c>
    </row>
    <row r="1102" spans="1:10">
      <c r="A1102" t="s">
        <v>185</v>
      </c>
      <c r="B1102" t="s">
        <v>123</v>
      </c>
      <c r="C1102" s="60">
        <v>40909</v>
      </c>
      <c r="D1102" s="3">
        <f>Table1[[#This Row],[End Year]]-1</f>
        <v>2011</v>
      </c>
      <c r="E1102" s="3">
        <f t="shared" si="51"/>
        <v>2012</v>
      </c>
      <c r="F1102" s="1" t="str">
        <f t="shared" si="52"/>
        <v>2011/2012</v>
      </c>
      <c r="G1102">
        <v>32998</v>
      </c>
      <c r="H1102" t="s">
        <v>118</v>
      </c>
      <c r="I1102">
        <f>IFERROR(INDEX(Lookup_Misc!$A$1:$C$7,MATCH(Table1[[#This Row],[Product]],Lookup_Misc!$B$1:$B$7,0),3)*Table1[[#This Row],[Tonnage]],NA())</f>
        <v>15179.08</v>
      </c>
      <c r="J1102">
        <f t="shared" si="53"/>
        <v>1</v>
      </c>
    </row>
    <row r="1103" spans="1:10">
      <c r="A1103" t="s">
        <v>185</v>
      </c>
      <c r="B1103" t="s">
        <v>123</v>
      </c>
      <c r="C1103" s="60">
        <v>40909</v>
      </c>
      <c r="D1103" s="3">
        <f>Table1[[#This Row],[End Year]]-1</f>
        <v>2011</v>
      </c>
      <c r="E1103" s="3">
        <f t="shared" si="51"/>
        <v>2012</v>
      </c>
      <c r="F1103" s="1" t="str">
        <f t="shared" si="52"/>
        <v>2011/2012</v>
      </c>
      <c r="G1103">
        <v>10002</v>
      </c>
      <c r="H1103" t="s">
        <v>89</v>
      </c>
      <c r="I1103">
        <f>IFERROR(INDEX(Lookup_Misc!$A$1:$C$7,MATCH(Table1[[#This Row],[Product]],Lookup_Misc!$B$1:$B$7,0),3)*Table1[[#This Row],[Tonnage]],NA())</f>
        <v>4600.92</v>
      </c>
      <c r="J1103">
        <f t="shared" si="53"/>
        <v>1</v>
      </c>
    </row>
    <row r="1104" spans="1:10">
      <c r="A1104" t="s">
        <v>185</v>
      </c>
      <c r="B1104" t="s">
        <v>123</v>
      </c>
      <c r="C1104" s="60">
        <v>40909</v>
      </c>
      <c r="D1104" s="3">
        <f>Table1[[#This Row],[End Year]]-1</f>
        <v>2011</v>
      </c>
      <c r="E1104" s="3">
        <f t="shared" si="51"/>
        <v>2012</v>
      </c>
      <c r="F1104" s="1" t="str">
        <f t="shared" si="52"/>
        <v>2011/2012</v>
      </c>
      <c r="G1104">
        <v>87870</v>
      </c>
      <c r="H1104" t="s">
        <v>90</v>
      </c>
      <c r="I1104">
        <f>IFERROR(INDEX(Lookup_Misc!$A$1:$C$7,MATCH(Table1[[#This Row],[Product]],Lookup_Misc!$B$1:$B$7,0),3)*Table1[[#This Row],[Tonnage]],NA())</f>
        <v>40420.200000000004</v>
      </c>
      <c r="J1104">
        <f t="shared" si="53"/>
        <v>1</v>
      </c>
    </row>
    <row r="1105" spans="1:10">
      <c r="A1105" t="s">
        <v>185</v>
      </c>
      <c r="B1105" t="s">
        <v>123</v>
      </c>
      <c r="C1105" s="60">
        <v>40940</v>
      </c>
      <c r="D1105" s="3">
        <f>Table1[[#This Row],[End Year]]-1</f>
        <v>2011</v>
      </c>
      <c r="E1105" s="3">
        <f t="shared" si="51"/>
        <v>2012</v>
      </c>
      <c r="F1105" s="1" t="str">
        <f t="shared" si="52"/>
        <v>2011/2012</v>
      </c>
      <c r="G1105">
        <v>6944</v>
      </c>
      <c r="H1105" t="s">
        <v>73</v>
      </c>
      <c r="I1105">
        <f>IFERROR(INDEX(Lookup_Misc!$A$1:$C$7,MATCH(Table1[[#This Row],[Product]],Lookup_Misc!$B$1:$B$7,0),3)*Table1[[#This Row],[Tonnage]],NA())</f>
        <v>3194.2400000000002</v>
      </c>
      <c r="J1105">
        <f t="shared" si="53"/>
        <v>2</v>
      </c>
    </row>
    <row r="1106" spans="1:10">
      <c r="A1106" t="s">
        <v>185</v>
      </c>
      <c r="B1106" t="s">
        <v>123</v>
      </c>
      <c r="C1106" s="60">
        <v>40940</v>
      </c>
      <c r="D1106" s="3">
        <f>Table1[[#This Row],[End Year]]-1</f>
        <v>2011</v>
      </c>
      <c r="E1106" s="3">
        <f t="shared" si="51"/>
        <v>2012</v>
      </c>
      <c r="F1106" s="1" t="str">
        <f t="shared" si="52"/>
        <v>2011/2012</v>
      </c>
      <c r="G1106">
        <v>1097</v>
      </c>
      <c r="H1106" t="s">
        <v>193</v>
      </c>
      <c r="I1106">
        <f>IFERROR(INDEX(Lookup_Misc!$A$1:$C$7,MATCH(Table1[[#This Row],[Product]],Lookup_Misc!$B$1:$B$7,0),3)*Table1[[#This Row],[Tonnage]],NA())</f>
        <v>504.62</v>
      </c>
      <c r="J1106">
        <f t="shared" si="53"/>
        <v>2</v>
      </c>
    </row>
    <row r="1107" spans="1:10">
      <c r="A1107" t="s">
        <v>185</v>
      </c>
      <c r="B1107" t="s">
        <v>123</v>
      </c>
      <c r="C1107" s="60">
        <v>40940</v>
      </c>
      <c r="D1107" s="3">
        <f>Table1[[#This Row],[End Year]]-1</f>
        <v>2011</v>
      </c>
      <c r="E1107" s="3">
        <f t="shared" si="51"/>
        <v>2012</v>
      </c>
      <c r="F1107" s="1" t="str">
        <f t="shared" si="52"/>
        <v>2011/2012</v>
      </c>
      <c r="G1107">
        <v>882</v>
      </c>
      <c r="H1107" t="s">
        <v>139</v>
      </c>
      <c r="I1107">
        <f>IFERROR(INDEX(Lookup_Misc!$A$1:$C$7,MATCH(Table1[[#This Row],[Product]],Lookup_Misc!$B$1:$B$7,0),3)*Table1[[#This Row],[Tonnage]],NA())</f>
        <v>405.72</v>
      </c>
      <c r="J1107">
        <f t="shared" si="53"/>
        <v>2</v>
      </c>
    </row>
    <row r="1108" spans="1:10">
      <c r="A1108" t="s">
        <v>185</v>
      </c>
      <c r="B1108" t="s">
        <v>123</v>
      </c>
      <c r="C1108" s="60">
        <v>40940</v>
      </c>
      <c r="D1108" s="3">
        <f>Table1[[#This Row],[End Year]]-1</f>
        <v>2011</v>
      </c>
      <c r="E1108" s="3">
        <f t="shared" si="51"/>
        <v>2012</v>
      </c>
      <c r="F1108" s="1" t="str">
        <f t="shared" si="52"/>
        <v>2011/2012</v>
      </c>
      <c r="G1108">
        <v>41647</v>
      </c>
      <c r="H1108" t="s">
        <v>175</v>
      </c>
      <c r="I1108">
        <f>IFERROR(INDEX(Lookup_Misc!$A$1:$C$7,MATCH(Table1[[#This Row],[Product]],Lookup_Misc!$B$1:$B$7,0),3)*Table1[[#This Row],[Tonnage]],NA())</f>
        <v>19157.620000000003</v>
      </c>
      <c r="J1108">
        <f t="shared" si="53"/>
        <v>2</v>
      </c>
    </row>
    <row r="1109" spans="1:10">
      <c r="A1109" t="s">
        <v>185</v>
      </c>
      <c r="B1109" t="s">
        <v>123</v>
      </c>
      <c r="C1109" s="60">
        <v>40940</v>
      </c>
      <c r="D1109" s="3">
        <f>Table1[[#This Row],[End Year]]-1</f>
        <v>2011</v>
      </c>
      <c r="E1109" s="3">
        <f t="shared" si="51"/>
        <v>2012</v>
      </c>
      <c r="F1109" s="1" t="str">
        <f t="shared" si="52"/>
        <v>2011/2012</v>
      </c>
      <c r="G1109">
        <v>10696</v>
      </c>
      <c r="H1109" t="s">
        <v>60</v>
      </c>
      <c r="I1109">
        <f>IFERROR(INDEX(Lookup_Misc!$A$1:$C$7,MATCH(Table1[[#This Row],[Product]],Lookup_Misc!$B$1:$B$7,0),3)*Table1[[#This Row],[Tonnage]],NA())</f>
        <v>4920.16</v>
      </c>
      <c r="J1109">
        <f t="shared" si="53"/>
        <v>2</v>
      </c>
    </row>
    <row r="1110" spans="1:10">
      <c r="A1110" t="s">
        <v>185</v>
      </c>
      <c r="B1110" t="s">
        <v>123</v>
      </c>
      <c r="C1110" s="60">
        <v>40940</v>
      </c>
      <c r="D1110" s="3">
        <f>Table1[[#This Row],[End Year]]-1</f>
        <v>2011</v>
      </c>
      <c r="E1110" s="3">
        <f t="shared" si="51"/>
        <v>2012</v>
      </c>
      <c r="F1110" s="1" t="str">
        <f t="shared" si="52"/>
        <v>2011/2012</v>
      </c>
      <c r="G1110">
        <v>136248</v>
      </c>
      <c r="H1110" t="s">
        <v>79</v>
      </c>
      <c r="I1110">
        <f>IFERROR(INDEX(Lookup_Misc!$A$1:$C$7,MATCH(Table1[[#This Row],[Product]],Lookup_Misc!$B$1:$B$7,0),3)*Table1[[#This Row],[Tonnage]],NA())</f>
        <v>62674.080000000002</v>
      </c>
      <c r="J1110">
        <f t="shared" si="53"/>
        <v>2</v>
      </c>
    </row>
    <row r="1111" spans="1:10">
      <c r="A1111" t="s">
        <v>185</v>
      </c>
      <c r="B1111" t="s">
        <v>123</v>
      </c>
      <c r="C1111" s="60">
        <v>40940</v>
      </c>
      <c r="D1111" s="3">
        <f>Table1[[#This Row],[End Year]]-1</f>
        <v>2011</v>
      </c>
      <c r="E1111" s="3">
        <f t="shared" si="51"/>
        <v>2012</v>
      </c>
      <c r="F1111" s="1" t="str">
        <f t="shared" si="52"/>
        <v>2011/2012</v>
      </c>
      <c r="G1111">
        <v>27054</v>
      </c>
      <c r="H1111" t="s">
        <v>125</v>
      </c>
      <c r="I1111">
        <f>IFERROR(INDEX(Lookup_Misc!$A$1:$C$7,MATCH(Table1[[#This Row],[Product]],Lookup_Misc!$B$1:$B$7,0),3)*Table1[[#This Row],[Tonnage]],NA())</f>
        <v>12444.84</v>
      </c>
      <c r="J1111">
        <f t="shared" si="53"/>
        <v>2</v>
      </c>
    </row>
    <row r="1112" spans="1:10">
      <c r="A1112" t="s">
        <v>185</v>
      </c>
      <c r="B1112" t="s">
        <v>123</v>
      </c>
      <c r="C1112" s="60">
        <v>40940</v>
      </c>
      <c r="D1112" s="3">
        <f>Table1[[#This Row],[End Year]]-1</f>
        <v>2011</v>
      </c>
      <c r="E1112" s="3">
        <f t="shared" si="51"/>
        <v>2012</v>
      </c>
      <c r="F1112" s="1" t="str">
        <f t="shared" si="52"/>
        <v>2011/2012</v>
      </c>
      <c r="G1112">
        <v>5936</v>
      </c>
      <c r="H1112" t="s">
        <v>133</v>
      </c>
      <c r="I1112">
        <f>IFERROR(INDEX(Lookup_Misc!$A$1:$C$7,MATCH(Table1[[#This Row],[Product]],Lookup_Misc!$B$1:$B$7,0),3)*Table1[[#This Row],[Tonnage]],NA())</f>
        <v>2730.56</v>
      </c>
      <c r="J1112">
        <f t="shared" si="53"/>
        <v>2</v>
      </c>
    </row>
    <row r="1113" spans="1:10">
      <c r="A1113" t="s">
        <v>185</v>
      </c>
      <c r="B1113" t="s">
        <v>123</v>
      </c>
      <c r="C1113" s="60">
        <v>40940</v>
      </c>
      <c r="D1113" s="3">
        <f>Table1[[#This Row],[End Year]]-1</f>
        <v>2011</v>
      </c>
      <c r="E1113" s="3">
        <f t="shared" si="51"/>
        <v>2012</v>
      </c>
      <c r="F1113" s="1" t="str">
        <f t="shared" si="52"/>
        <v>2011/2012</v>
      </c>
      <c r="G1113">
        <v>5723</v>
      </c>
      <c r="H1113" t="s">
        <v>88</v>
      </c>
      <c r="I1113">
        <f>IFERROR(INDEX(Lookup_Misc!$A$1:$C$7,MATCH(Table1[[#This Row],[Product]],Lookup_Misc!$B$1:$B$7,0),3)*Table1[[#This Row],[Tonnage]],NA())</f>
        <v>2632.58</v>
      </c>
      <c r="J1113">
        <f t="shared" si="53"/>
        <v>2</v>
      </c>
    </row>
    <row r="1114" spans="1:10">
      <c r="A1114" t="s">
        <v>185</v>
      </c>
      <c r="B1114" t="s">
        <v>123</v>
      </c>
      <c r="C1114" s="60">
        <v>40940</v>
      </c>
      <c r="D1114" s="3">
        <f>Table1[[#This Row],[End Year]]-1</f>
        <v>2011</v>
      </c>
      <c r="E1114" s="3">
        <f t="shared" si="51"/>
        <v>2012</v>
      </c>
      <c r="F1114" s="1" t="str">
        <f t="shared" si="52"/>
        <v>2011/2012</v>
      </c>
      <c r="G1114">
        <v>105</v>
      </c>
      <c r="H1114" t="s">
        <v>172</v>
      </c>
      <c r="I1114">
        <f>IFERROR(INDEX(Lookup_Misc!$A$1:$C$7,MATCH(Table1[[#This Row],[Product]],Lookup_Misc!$B$1:$B$7,0),3)*Table1[[#This Row],[Tonnage]],NA())</f>
        <v>48.300000000000004</v>
      </c>
      <c r="J1114">
        <f t="shared" si="53"/>
        <v>2</v>
      </c>
    </row>
    <row r="1115" spans="1:10">
      <c r="A1115" t="s">
        <v>185</v>
      </c>
      <c r="B1115" t="s">
        <v>123</v>
      </c>
      <c r="C1115" s="60">
        <v>40940</v>
      </c>
      <c r="D1115" s="3">
        <f>Table1[[#This Row],[End Year]]-1</f>
        <v>2011</v>
      </c>
      <c r="E1115" s="3">
        <f t="shared" si="51"/>
        <v>2012</v>
      </c>
      <c r="F1115" s="1" t="str">
        <f t="shared" si="52"/>
        <v>2011/2012</v>
      </c>
      <c r="G1115">
        <v>18622</v>
      </c>
      <c r="H1115" t="s">
        <v>116</v>
      </c>
      <c r="I1115">
        <f>IFERROR(INDEX(Lookup_Misc!$A$1:$C$7,MATCH(Table1[[#This Row],[Product]],Lookup_Misc!$B$1:$B$7,0),3)*Table1[[#This Row],[Tonnage]],NA())</f>
        <v>8566.1200000000008</v>
      </c>
      <c r="J1115">
        <f t="shared" si="53"/>
        <v>2</v>
      </c>
    </row>
    <row r="1116" spans="1:10">
      <c r="A1116" t="s">
        <v>185</v>
      </c>
      <c r="B1116" t="s">
        <v>123</v>
      </c>
      <c r="C1116" s="60">
        <v>40940</v>
      </c>
      <c r="D1116" s="3">
        <f>Table1[[#This Row],[End Year]]-1</f>
        <v>2011</v>
      </c>
      <c r="E1116" s="3">
        <f t="shared" si="51"/>
        <v>2012</v>
      </c>
      <c r="F1116" s="1" t="str">
        <f t="shared" si="52"/>
        <v>2011/2012</v>
      </c>
      <c r="G1116">
        <v>52948</v>
      </c>
      <c r="H1116" t="s">
        <v>113</v>
      </c>
      <c r="I1116">
        <f>IFERROR(INDEX(Lookup_Misc!$A$1:$C$7,MATCH(Table1[[#This Row],[Product]],Lookup_Misc!$B$1:$B$7,0),3)*Table1[[#This Row],[Tonnage]],NA())</f>
        <v>24356.080000000002</v>
      </c>
      <c r="J1116">
        <f t="shared" si="53"/>
        <v>2</v>
      </c>
    </row>
    <row r="1117" spans="1:10">
      <c r="A1117" t="s">
        <v>185</v>
      </c>
      <c r="B1117" t="s">
        <v>123</v>
      </c>
      <c r="C1117" s="60">
        <v>40940</v>
      </c>
      <c r="D1117" s="3">
        <f>Table1[[#This Row],[End Year]]-1</f>
        <v>2011</v>
      </c>
      <c r="E1117" s="3">
        <f t="shared" si="51"/>
        <v>2012</v>
      </c>
      <c r="F1117" s="1" t="str">
        <f t="shared" si="52"/>
        <v>2011/2012</v>
      </c>
      <c r="G1117">
        <v>13329</v>
      </c>
      <c r="H1117" t="s">
        <v>89</v>
      </c>
      <c r="I1117">
        <f>IFERROR(INDEX(Lookup_Misc!$A$1:$C$7,MATCH(Table1[[#This Row],[Product]],Lookup_Misc!$B$1:$B$7,0),3)*Table1[[#This Row],[Tonnage]],NA())</f>
        <v>6131.34</v>
      </c>
      <c r="J1117">
        <f t="shared" si="53"/>
        <v>2</v>
      </c>
    </row>
    <row r="1118" spans="1:10">
      <c r="A1118" t="s">
        <v>185</v>
      </c>
      <c r="B1118" t="s">
        <v>123</v>
      </c>
      <c r="C1118" s="60">
        <v>40969</v>
      </c>
      <c r="D1118" s="3">
        <f>Table1[[#This Row],[End Year]]-1</f>
        <v>2011</v>
      </c>
      <c r="E1118" s="3">
        <f t="shared" si="51"/>
        <v>2012</v>
      </c>
      <c r="F1118" s="1" t="str">
        <f t="shared" si="52"/>
        <v>2011/2012</v>
      </c>
      <c r="G1118">
        <v>30</v>
      </c>
      <c r="H1118" t="s">
        <v>119</v>
      </c>
      <c r="I1118">
        <f>IFERROR(INDEX(Lookup_Misc!$A$1:$C$7,MATCH(Table1[[#This Row],[Product]],Lookup_Misc!$B$1:$B$7,0),3)*Table1[[#This Row],[Tonnage]],NA())</f>
        <v>13.8</v>
      </c>
      <c r="J1118">
        <f t="shared" si="53"/>
        <v>3</v>
      </c>
    </row>
    <row r="1119" spans="1:10">
      <c r="A1119" t="s">
        <v>185</v>
      </c>
      <c r="B1119" t="s">
        <v>123</v>
      </c>
      <c r="C1119" s="60">
        <v>40969</v>
      </c>
      <c r="D1119" s="3">
        <f>Table1[[#This Row],[End Year]]-1</f>
        <v>2011</v>
      </c>
      <c r="E1119" s="3">
        <f t="shared" si="51"/>
        <v>2012</v>
      </c>
      <c r="F1119" s="1" t="str">
        <f t="shared" si="52"/>
        <v>2011/2012</v>
      </c>
      <c r="G1119">
        <v>2182</v>
      </c>
      <c r="H1119" t="s">
        <v>193</v>
      </c>
      <c r="I1119">
        <f>IFERROR(INDEX(Lookup_Misc!$A$1:$C$7,MATCH(Table1[[#This Row],[Product]],Lookup_Misc!$B$1:$B$7,0),3)*Table1[[#This Row],[Tonnage]],NA())</f>
        <v>1003.72</v>
      </c>
      <c r="J1119">
        <f t="shared" si="53"/>
        <v>3</v>
      </c>
    </row>
    <row r="1120" spans="1:10">
      <c r="A1120" t="s">
        <v>185</v>
      </c>
      <c r="B1120" t="s">
        <v>123</v>
      </c>
      <c r="C1120" s="60">
        <v>40969</v>
      </c>
      <c r="D1120" s="3">
        <f>Table1[[#This Row],[End Year]]-1</f>
        <v>2011</v>
      </c>
      <c r="E1120" s="3">
        <f t="shared" si="51"/>
        <v>2012</v>
      </c>
      <c r="F1120" s="1" t="str">
        <f t="shared" si="52"/>
        <v>2011/2012</v>
      </c>
      <c r="G1120">
        <v>1118</v>
      </c>
      <c r="H1120" t="s">
        <v>115</v>
      </c>
      <c r="I1120">
        <f>IFERROR(INDEX(Lookup_Misc!$A$1:$C$7,MATCH(Table1[[#This Row],[Product]],Lookup_Misc!$B$1:$B$7,0),3)*Table1[[#This Row],[Tonnage]],NA())</f>
        <v>514.28</v>
      </c>
      <c r="J1120">
        <f t="shared" si="53"/>
        <v>3</v>
      </c>
    </row>
    <row r="1121" spans="1:10">
      <c r="A1121" t="s">
        <v>185</v>
      </c>
      <c r="B1121" t="s">
        <v>123</v>
      </c>
      <c r="C1121" s="60">
        <v>40969</v>
      </c>
      <c r="D1121" s="3">
        <f>Table1[[#This Row],[End Year]]-1</f>
        <v>2011</v>
      </c>
      <c r="E1121" s="3">
        <f t="shared" si="51"/>
        <v>2012</v>
      </c>
      <c r="F1121" s="1" t="str">
        <f t="shared" si="52"/>
        <v>2011/2012</v>
      </c>
      <c r="G1121">
        <v>3451</v>
      </c>
      <c r="H1121" t="s">
        <v>166</v>
      </c>
      <c r="I1121">
        <f>IFERROR(INDEX(Lookup_Misc!$A$1:$C$7,MATCH(Table1[[#This Row],[Product]],Lookup_Misc!$B$1:$B$7,0),3)*Table1[[#This Row],[Tonnage]],NA())</f>
        <v>1587.46</v>
      </c>
      <c r="J1121">
        <f t="shared" si="53"/>
        <v>3</v>
      </c>
    </row>
    <row r="1122" spans="1:10">
      <c r="A1122" t="s">
        <v>185</v>
      </c>
      <c r="B1122" t="s">
        <v>123</v>
      </c>
      <c r="C1122" s="60">
        <v>40969</v>
      </c>
      <c r="D1122" s="3">
        <f>Table1[[#This Row],[End Year]]-1</f>
        <v>2011</v>
      </c>
      <c r="E1122" s="3">
        <f t="shared" si="51"/>
        <v>2012</v>
      </c>
      <c r="F1122" s="1" t="str">
        <f t="shared" si="52"/>
        <v>2011/2012</v>
      </c>
      <c r="G1122">
        <v>19287</v>
      </c>
      <c r="H1122" t="s">
        <v>60</v>
      </c>
      <c r="I1122">
        <f>IFERROR(INDEX(Lookup_Misc!$A$1:$C$7,MATCH(Table1[[#This Row],[Product]],Lookup_Misc!$B$1:$B$7,0),3)*Table1[[#This Row],[Tonnage]],NA())</f>
        <v>8872.02</v>
      </c>
      <c r="J1122">
        <f t="shared" si="53"/>
        <v>3</v>
      </c>
    </row>
    <row r="1123" spans="1:10">
      <c r="A1123" t="s">
        <v>185</v>
      </c>
      <c r="B1123" t="s">
        <v>123</v>
      </c>
      <c r="C1123" s="60">
        <v>40969</v>
      </c>
      <c r="D1123" s="3">
        <f>Table1[[#This Row],[End Year]]-1</f>
        <v>2011</v>
      </c>
      <c r="E1123" s="3">
        <f t="shared" si="51"/>
        <v>2012</v>
      </c>
      <c r="F1123" s="1" t="str">
        <f t="shared" si="52"/>
        <v>2011/2012</v>
      </c>
      <c r="G1123">
        <v>50435</v>
      </c>
      <c r="H1123" t="s">
        <v>79</v>
      </c>
      <c r="I1123">
        <f>IFERROR(INDEX(Lookup_Misc!$A$1:$C$7,MATCH(Table1[[#This Row],[Product]],Lookup_Misc!$B$1:$B$7,0),3)*Table1[[#This Row],[Tonnage]],NA())</f>
        <v>23200.100000000002</v>
      </c>
      <c r="J1123">
        <f t="shared" si="53"/>
        <v>3</v>
      </c>
    </row>
    <row r="1124" spans="1:10">
      <c r="A1124" t="s">
        <v>185</v>
      </c>
      <c r="B1124" t="s">
        <v>123</v>
      </c>
      <c r="C1124" s="60">
        <v>40969</v>
      </c>
      <c r="D1124" s="3">
        <f>Table1[[#This Row],[End Year]]-1</f>
        <v>2011</v>
      </c>
      <c r="E1124" s="3">
        <f t="shared" si="51"/>
        <v>2012</v>
      </c>
      <c r="F1124" s="1" t="str">
        <f t="shared" si="52"/>
        <v>2011/2012</v>
      </c>
      <c r="G1124">
        <v>6333</v>
      </c>
      <c r="H1124" t="s">
        <v>125</v>
      </c>
      <c r="I1124">
        <f>IFERROR(INDEX(Lookup_Misc!$A$1:$C$7,MATCH(Table1[[#This Row],[Product]],Lookup_Misc!$B$1:$B$7,0),3)*Table1[[#This Row],[Tonnage]],NA())</f>
        <v>2913.1800000000003</v>
      </c>
      <c r="J1124">
        <f t="shared" si="53"/>
        <v>3</v>
      </c>
    </row>
    <row r="1125" spans="1:10">
      <c r="A1125" t="s">
        <v>185</v>
      </c>
      <c r="B1125" t="s">
        <v>123</v>
      </c>
      <c r="C1125" s="60">
        <v>40969</v>
      </c>
      <c r="D1125" s="3">
        <f>Table1[[#This Row],[End Year]]-1</f>
        <v>2011</v>
      </c>
      <c r="E1125" s="3">
        <f t="shared" si="51"/>
        <v>2012</v>
      </c>
      <c r="F1125" s="1" t="str">
        <f t="shared" si="52"/>
        <v>2011/2012</v>
      </c>
      <c r="G1125">
        <v>4600</v>
      </c>
      <c r="H1125" t="s">
        <v>133</v>
      </c>
      <c r="I1125">
        <f>IFERROR(INDEX(Lookup_Misc!$A$1:$C$7,MATCH(Table1[[#This Row],[Product]],Lookup_Misc!$B$1:$B$7,0),3)*Table1[[#This Row],[Tonnage]],NA())</f>
        <v>2116</v>
      </c>
      <c r="J1125">
        <f t="shared" si="53"/>
        <v>3</v>
      </c>
    </row>
    <row r="1126" spans="1:10">
      <c r="A1126" t="s">
        <v>185</v>
      </c>
      <c r="B1126" t="s">
        <v>123</v>
      </c>
      <c r="C1126" s="60">
        <v>40969</v>
      </c>
      <c r="D1126" s="3">
        <f>Table1[[#This Row],[End Year]]-1</f>
        <v>2011</v>
      </c>
      <c r="E1126" s="3">
        <f t="shared" si="51"/>
        <v>2012</v>
      </c>
      <c r="F1126" s="1" t="str">
        <f t="shared" si="52"/>
        <v>2011/2012</v>
      </c>
      <c r="G1126">
        <v>27080</v>
      </c>
      <c r="H1126" t="s">
        <v>143</v>
      </c>
      <c r="I1126">
        <f>IFERROR(INDEX(Lookup_Misc!$A$1:$C$7,MATCH(Table1[[#This Row],[Product]],Lookup_Misc!$B$1:$B$7,0),3)*Table1[[#This Row],[Tonnage]],NA())</f>
        <v>12456.800000000001</v>
      </c>
      <c r="J1126">
        <f t="shared" si="53"/>
        <v>3</v>
      </c>
    </row>
    <row r="1127" spans="1:10">
      <c r="A1127" t="s">
        <v>185</v>
      </c>
      <c r="B1127" t="s">
        <v>123</v>
      </c>
      <c r="C1127" s="60">
        <v>40969</v>
      </c>
      <c r="D1127" s="3">
        <f>Table1[[#This Row],[End Year]]-1</f>
        <v>2011</v>
      </c>
      <c r="E1127" s="3">
        <f t="shared" si="51"/>
        <v>2012</v>
      </c>
      <c r="F1127" s="1" t="str">
        <f t="shared" si="52"/>
        <v>2011/2012</v>
      </c>
      <c r="G1127">
        <v>5301</v>
      </c>
      <c r="H1127" t="s">
        <v>130</v>
      </c>
      <c r="I1127">
        <f>IFERROR(INDEX(Lookup_Misc!$A$1:$C$7,MATCH(Table1[[#This Row],[Product]],Lookup_Misc!$B$1:$B$7,0),3)*Table1[[#This Row],[Tonnage]],NA())</f>
        <v>2438.46</v>
      </c>
      <c r="J1127">
        <f t="shared" si="53"/>
        <v>3</v>
      </c>
    </row>
    <row r="1128" spans="1:10">
      <c r="A1128" t="s">
        <v>185</v>
      </c>
      <c r="B1128" t="s">
        <v>123</v>
      </c>
      <c r="C1128" s="60">
        <v>40969</v>
      </c>
      <c r="D1128" s="3">
        <f>Table1[[#This Row],[End Year]]-1</f>
        <v>2011</v>
      </c>
      <c r="E1128" s="3">
        <f t="shared" si="51"/>
        <v>2012</v>
      </c>
      <c r="F1128" s="1" t="str">
        <f t="shared" si="52"/>
        <v>2011/2012</v>
      </c>
      <c r="G1128">
        <v>2954</v>
      </c>
      <c r="H1128" t="s">
        <v>147</v>
      </c>
      <c r="I1128">
        <f>IFERROR(INDEX(Lookup_Misc!$A$1:$C$7,MATCH(Table1[[#This Row],[Product]],Lookup_Misc!$B$1:$B$7,0),3)*Table1[[#This Row],[Tonnage]],NA())</f>
        <v>1358.8400000000001</v>
      </c>
      <c r="J1128">
        <f t="shared" si="53"/>
        <v>3</v>
      </c>
    </row>
    <row r="1129" spans="1:10">
      <c r="A1129" t="s">
        <v>185</v>
      </c>
      <c r="B1129" t="s">
        <v>123</v>
      </c>
      <c r="C1129" s="60">
        <v>40969</v>
      </c>
      <c r="D1129" s="3">
        <f>Table1[[#This Row],[End Year]]-1</f>
        <v>2011</v>
      </c>
      <c r="E1129" s="3">
        <f t="shared" si="51"/>
        <v>2012</v>
      </c>
      <c r="F1129" s="1" t="str">
        <f t="shared" si="52"/>
        <v>2011/2012</v>
      </c>
      <c r="G1129">
        <v>5250</v>
      </c>
      <c r="H1129" t="s">
        <v>88</v>
      </c>
      <c r="I1129">
        <f>IFERROR(INDEX(Lookup_Misc!$A$1:$C$7,MATCH(Table1[[#This Row],[Product]],Lookup_Misc!$B$1:$B$7,0),3)*Table1[[#This Row],[Tonnage]],NA())</f>
        <v>2415</v>
      </c>
      <c r="J1129">
        <f t="shared" si="53"/>
        <v>3</v>
      </c>
    </row>
    <row r="1130" spans="1:10">
      <c r="A1130" t="s">
        <v>185</v>
      </c>
      <c r="B1130" t="s">
        <v>123</v>
      </c>
      <c r="C1130" s="60">
        <v>40969</v>
      </c>
      <c r="D1130" s="3">
        <f>Table1[[#This Row],[End Year]]-1</f>
        <v>2011</v>
      </c>
      <c r="E1130" s="3">
        <f t="shared" si="51"/>
        <v>2012</v>
      </c>
      <c r="F1130" s="1" t="str">
        <f t="shared" si="52"/>
        <v>2011/2012</v>
      </c>
      <c r="G1130">
        <v>1618</v>
      </c>
      <c r="H1130" t="s">
        <v>145</v>
      </c>
      <c r="I1130">
        <f>IFERROR(INDEX(Lookup_Misc!$A$1:$C$7,MATCH(Table1[[#This Row],[Product]],Lookup_Misc!$B$1:$B$7,0),3)*Table1[[#This Row],[Tonnage]],NA())</f>
        <v>744.28000000000009</v>
      </c>
      <c r="J1130">
        <f t="shared" si="53"/>
        <v>3</v>
      </c>
    </row>
    <row r="1131" spans="1:10">
      <c r="A1131" t="s">
        <v>185</v>
      </c>
      <c r="B1131" t="s">
        <v>123</v>
      </c>
      <c r="C1131" s="60">
        <v>40969</v>
      </c>
      <c r="D1131" s="3">
        <f>Table1[[#This Row],[End Year]]-1</f>
        <v>2011</v>
      </c>
      <c r="E1131" s="3">
        <f t="shared" si="51"/>
        <v>2012</v>
      </c>
      <c r="F1131" s="1" t="str">
        <f t="shared" si="52"/>
        <v>2011/2012</v>
      </c>
      <c r="G1131">
        <v>8159</v>
      </c>
      <c r="H1131" t="s">
        <v>116</v>
      </c>
      <c r="I1131">
        <f>IFERROR(INDEX(Lookup_Misc!$A$1:$C$7,MATCH(Table1[[#This Row],[Product]],Lookup_Misc!$B$1:$B$7,0),3)*Table1[[#This Row],[Tonnage]],NA())</f>
        <v>3753.1400000000003</v>
      </c>
      <c r="J1131">
        <f t="shared" si="53"/>
        <v>3</v>
      </c>
    </row>
    <row r="1132" spans="1:10">
      <c r="A1132" t="s">
        <v>185</v>
      </c>
      <c r="B1132" t="s">
        <v>123</v>
      </c>
      <c r="C1132" s="60">
        <v>40969</v>
      </c>
      <c r="D1132" s="3">
        <f>Table1[[#This Row],[End Year]]-1</f>
        <v>2011</v>
      </c>
      <c r="E1132" s="3">
        <f t="shared" si="51"/>
        <v>2012</v>
      </c>
      <c r="F1132" s="1" t="str">
        <f t="shared" si="52"/>
        <v>2011/2012</v>
      </c>
      <c r="G1132">
        <v>29564</v>
      </c>
      <c r="H1132" t="s">
        <v>81</v>
      </c>
      <c r="I1132">
        <f>IFERROR(INDEX(Lookup_Misc!$A$1:$C$7,MATCH(Table1[[#This Row],[Product]],Lookup_Misc!$B$1:$B$7,0),3)*Table1[[#This Row],[Tonnage]],NA())</f>
        <v>13599.44</v>
      </c>
      <c r="J1132">
        <f t="shared" si="53"/>
        <v>3</v>
      </c>
    </row>
    <row r="1133" spans="1:10">
      <c r="A1133" t="s">
        <v>185</v>
      </c>
      <c r="B1133" t="s">
        <v>123</v>
      </c>
      <c r="C1133" s="60">
        <v>40969</v>
      </c>
      <c r="D1133" s="3">
        <f>Table1[[#This Row],[End Year]]-1</f>
        <v>2011</v>
      </c>
      <c r="E1133" s="3">
        <f t="shared" si="51"/>
        <v>2012</v>
      </c>
      <c r="F1133" s="1" t="str">
        <f t="shared" si="52"/>
        <v>2011/2012</v>
      </c>
      <c r="G1133">
        <v>8508</v>
      </c>
      <c r="H1133" t="s">
        <v>137</v>
      </c>
      <c r="I1133">
        <f>IFERROR(INDEX(Lookup_Misc!$A$1:$C$7,MATCH(Table1[[#This Row],[Product]],Lookup_Misc!$B$1:$B$7,0),3)*Table1[[#This Row],[Tonnage]],NA())</f>
        <v>3913.6800000000003</v>
      </c>
      <c r="J1133">
        <f t="shared" si="53"/>
        <v>3</v>
      </c>
    </row>
    <row r="1134" spans="1:10">
      <c r="A1134" t="s">
        <v>185</v>
      </c>
      <c r="B1134" t="s">
        <v>123</v>
      </c>
      <c r="C1134" s="60">
        <v>40969</v>
      </c>
      <c r="D1134" s="3">
        <f>Table1[[#This Row],[End Year]]-1</f>
        <v>2011</v>
      </c>
      <c r="E1134" s="3">
        <f t="shared" si="51"/>
        <v>2012</v>
      </c>
      <c r="F1134" s="1" t="str">
        <f t="shared" si="52"/>
        <v>2011/2012</v>
      </c>
      <c r="G1134">
        <v>27500</v>
      </c>
      <c r="H1134" t="s">
        <v>128</v>
      </c>
      <c r="I1134">
        <f>IFERROR(INDEX(Lookup_Misc!$A$1:$C$7,MATCH(Table1[[#This Row],[Product]],Lookup_Misc!$B$1:$B$7,0),3)*Table1[[#This Row],[Tonnage]],NA())</f>
        <v>12650</v>
      </c>
      <c r="J1134">
        <f t="shared" si="53"/>
        <v>3</v>
      </c>
    </row>
    <row r="1135" spans="1:10">
      <c r="A1135" t="s">
        <v>185</v>
      </c>
      <c r="B1135" t="s">
        <v>123</v>
      </c>
      <c r="C1135" s="60">
        <v>40969</v>
      </c>
      <c r="D1135" s="3">
        <f>Table1[[#This Row],[End Year]]-1</f>
        <v>2011</v>
      </c>
      <c r="E1135" s="3">
        <f t="shared" si="51"/>
        <v>2012</v>
      </c>
      <c r="F1135" s="1" t="str">
        <f t="shared" si="52"/>
        <v>2011/2012</v>
      </c>
      <c r="G1135">
        <v>17034</v>
      </c>
      <c r="H1135" t="s">
        <v>144</v>
      </c>
      <c r="I1135">
        <f>IFERROR(INDEX(Lookup_Misc!$A$1:$C$7,MATCH(Table1[[#This Row],[Product]],Lookup_Misc!$B$1:$B$7,0),3)*Table1[[#This Row],[Tonnage]],NA())</f>
        <v>7835.64</v>
      </c>
      <c r="J1135">
        <f t="shared" si="53"/>
        <v>3</v>
      </c>
    </row>
    <row r="1136" spans="1:10">
      <c r="A1136" t="s">
        <v>185</v>
      </c>
      <c r="B1136" t="s">
        <v>123</v>
      </c>
      <c r="C1136" s="60">
        <v>40969</v>
      </c>
      <c r="D1136" s="3">
        <f>Table1[[#This Row],[End Year]]-1</f>
        <v>2011</v>
      </c>
      <c r="E1136" s="3">
        <f t="shared" si="51"/>
        <v>2012</v>
      </c>
      <c r="F1136" s="1" t="str">
        <f t="shared" si="52"/>
        <v>2011/2012</v>
      </c>
      <c r="G1136">
        <v>32204</v>
      </c>
      <c r="H1136" t="s">
        <v>108</v>
      </c>
      <c r="I1136">
        <f>IFERROR(INDEX(Lookup_Misc!$A$1:$C$7,MATCH(Table1[[#This Row],[Product]],Lookup_Misc!$B$1:$B$7,0),3)*Table1[[#This Row],[Tonnage]],NA())</f>
        <v>14813.84</v>
      </c>
      <c r="J1136">
        <f t="shared" si="53"/>
        <v>3</v>
      </c>
    </row>
    <row r="1137" spans="1:10">
      <c r="A1137" t="s">
        <v>185</v>
      </c>
      <c r="B1137" t="s">
        <v>123</v>
      </c>
      <c r="C1137" s="60">
        <v>40969</v>
      </c>
      <c r="D1137" s="3">
        <f>Table1[[#This Row],[End Year]]-1</f>
        <v>2011</v>
      </c>
      <c r="E1137" s="3">
        <f t="shared" si="51"/>
        <v>2012</v>
      </c>
      <c r="F1137" s="1" t="str">
        <f t="shared" si="52"/>
        <v>2011/2012</v>
      </c>
      <c r="G1137">
        <v>37000</v>
      </c>
      <c r="H1137" t="s">
        <v>170</v>
      </c>
      <c r="I1137">
        <f>IFERROR(INDEX(Lookup_Misc!$A$1:$C$7,MATCH(Table1[[#This Row],[Product]],Lookup_Misc!$B$1:$B$7,0),3)*Table1[[#This Row],[Tonnage]],NA())</f>
        <v>17020</v>
      </c>
      <c r="J1137">
        <f t="shared" si="53"/>
        <v>3</v>
      </c>
    </row>
    <row r="1138" spans="1:10">
      <c r="A1138" t="s">
        <v>185</v>
      </c>
      <c r="B1138" t="s">
        <v>123</v>
      </c>
      <c r="C1138" s="60">
        <v>40969</v>
      </c>
      <c r="D1138" s="3">
        <f>Table1[[#This Row],[End Year]]-1</f>
        <v>2011</v>
      </c>
      <c r="E1138" s="3">
        <f t="shared" si="51"/>
        <v>2012</v>
      </c>
      <c r="F1138" s="1" t="str">
        <f t="shared" si="52"/>
        <v>2011/2012</v>
      </c>
      <c r="G1138">
        <v>117797</v>
      </c>
      <c r="H1138" t="s">
        <v>93</v>
      </c>
      <c r="I1138">
        <f>IFERROR(INDEX(Lookup_Misc!$A$1:$C$7,MATCH(Table1[[#This Row],[Product]],Lookup_Misc!$B$1:$B$7,0),3)*Table1[[#This Row],[Tonnage]],NA())</f>
        <v>54186.62</v>
      </c>
      <c r="J1138">
        <f t="shared" si="53"/>
        <v>3</v>
      </c>
    </row>
    <row r="1139" spans="1:10">
      <c r="A1139" t="s">
        <v>185</v>
      </c>
      <c r="B1139" t="s">
        <v>123</v>
      </c>
      <c r="C1139" s="60">
        <v>40969</v>
      </c>
      <c r="D1139" s="3">
        <f>Table1[[#This Row],[End Year]]-1</f>
        <v>2011</v>
      </c>
      <c r="E1139" s="3">
        <f t="shared" si="51"/>
        <v>2012</v>
      </c>
      <c r="F1139" s="1" t="str">
        <f t="shared" si="52"/>
        <v>2011/2012</v>
      </c>
      <c r="G1139">
        <v>124</v>
      </c>
      <c r="H1139" t="s">
        <v>118</v>
      </c>
      <c r="I1139">
        <f>IFERROR(INDEX(Lookup_Misc!$A$1:$C$7,MATCH(Table1[[#This Row],[Product]],Lookup_Misc!$B$1:$B$7,0),3)*Table1[[#This Row],[Tonnage]],NA())</f>
        <v>57.04</v>
      </c>
      <c r="J1139">
        <f t="shared" si="53"/>
        <v>3</v>
      </c>
    </row>
    <row r="1140" spans="1:10">
      <c r="A1140" t="s">
        <v>185</v>
      </c>
      <c r="B1140" t="s">
        <v>123</v>
      </c>
      <c r="C1140" s="60">
        <v>40969</v>
      </c>
      <c r="D1140" s="3">
        <f>Table1[[#This Row],[End Year]]-1</f>
        <v>2011</v>
      </c>
      <c r="E1140" s="3">
        <f t="shared" si="51"/>
        <v>2012</v>
      </c>
      <c r="F1140" s="1" t="str">
        <f t="shared" si="52"/>
        <v>2011/2012</v>
      </c>
      <c r="G1140">
        <v>40392</v>
      </c>
      <c r="H1140" t="s">
        <v>86</v>
      </c>
      <c r="I1140">
        <f>IFERROR(INDEX(Lookup_Misc!$A$1:$C$7,MATCH(Table1[[#This Row],[Product]],Lookup_Misc!$B$1:$B$7,0),3)*Table1[[#This Row],[Tonnage]],NA())</f>
        <v>18580.32</v>
      </c>
      <c r="J1140">
        <f t="shared" si="53"/>
        <v>3</v>
      </c>
    </row>
    <row r="1141" spans="1:10">
      <c r="A1141" t="s">
        <v>185</v>
      </c>
      <c r="B1141" t="s">
        <v>123</v>
      </c>
      <c r="C1141" s="60">
        <v>40969</v>
      </c>
      <c r="D1141" s="3">
        <f>Table1[[#This Row],[End Year]]-1</f>
        <v>2011</v>
      </c>
      <c r="E1141" s="3">
        <f t="shared" si="51"/>
        <v>2012</v>
      </c>
      <c r="F1141" s="1" t="str">
        <f t="shared" si="52"/>
        <v>2011/2012</v>
      </c>
      <c r="G1141">
        <v>24500</v>
      </c>
      <c r="H1141" t="s">
        <v>89</v>
      </c>
      <c r="I1141">
        <f>IFERROR(INDEX(Lookup_Misc!$A$1:$C$7,MATCH(Table1[[#This Row],[Product]],Lookup_Misc!$B$1:$B$7,0),3)*Table1[[#This Row],[Tonnage]],NA())</f>
        <v>11270</v>
      </c>
      <c r="J1141">
        <f t="shared" si="53"/>
        <v>3</v>
      </c>
    </row>
    <row r="1142" spans="1:10">
      <c r="A1142" t="s">
        <v>185</v>
      </c>
      <c r="B1142" t="s">
        <v>123</v>
      </c>
      <c r="C1142" s="60">
        <v>40969</v>
      </c>
      <c r="D1142" s="3">
        <f>Table1[[#This Row],[End Year]]-1</f>
        <v>2011</v>
      </c>
      <c r="E1142" s="3">
        <f t="shared" si="51"/>
        <v>2012</v>
      </c>
      <c r="F1142" s="1" t="str">
        <f t="shared" si="52"/>
        <v>2011/2012</v>
      </c>
      <c r="G1142">
        <v>26279</v>
      </c>
      <c r="H1142" t="s">
        <v>90</v>
      </c>
      <c r="I1142">
        <f>IFERROR(INDEX(Lookup_Misc!$A$1:$C$7,MATCH(Table1[[#This Row],[Product]],Lookup_Misc!$B$1:$B$7,0),3)*Table1[[#This Row],[Tonnage]],NA())</f>
        <v>12088.34</v>
      </c>
      <c r="J1142">
        <f t="shared" si="53"/>
        <v>3</v>
      </c>
    </row>
    <row r="1143" spans="1:10">
      <c r="A1143" t="s">
        <v>185</v>
      </c>
      <c r="B1143" t="s">
        <v>123</v>
      </c>
      <c r="C1143" s="60">
        <v>41000</v>
      </c>
      <c r="D1143" s="3">
        <f>Table1[[#This Row],[End Year]]-1</f>
        <v>2011</v>
      </c>
      <c r="E1143" s="3">
        <f t="shared" si="51"/>
        <v>2012</v>
      </c>
      <c r="F1143" s="1" t="str">
        <f t="shared" si="52"/>
        <v>2011/2012</v>
      </c>
      <c r="G1143">
        <v>1055</v>
      </c>
      <c r="H1143" t="s">
        <v>115</v>
      </c>
      <c r="I1143">
        <f>IFERROR(INDEX(Lookup_Misc!$A$1:$C$7,MATCH(Table1[[#This Row],[Product]],Lookup_Misc!$B$1:$B$7,0),3)*Table1[[#This Row],[Tonnage]],NA())</f>
        <v>485.3</v>
      </c>
      <c r="J1143">
        <f t="shared" si="53"/>
        <v>4</v>
      </c>
    </row>
    <row r="1144" spans="1:10">
      <c r="A1144" t="s">
        <v>185</v>
      </c>
      <c r="B1144" t="s">
        <v>123</v>
      </c>
      <c r="C1144" s="60">
        <v>41000</v>
      </c>
      <c r="D1144" s="3">
        <f>Table1[[#This Row],[End Year]]-1</f>
        <v>2011</v>
      </c>
      <c r="E1144" s="3">
        <f t="shared" si="51"/>
        <v>2012</v>
      </c>
      <c r="F1144" s="1" t="str">
        <f t="shared" si="52"/>
        <v>2011/2012</v>
      </c>
      <c r="G1144">
        <v>2424</v>
      </c>
      <c r="H1144" t="s">
        <v>156</v>
      </c>
      <c r="I1144">
        <f>IFERROR(INDEX(Lookup_Misc!$A$1:$C$7,MATCH(Table1[[#This Row],[Product]],Lookup_Misc!$B$1:$B$7,0),3)*Table1[[#This Row],[Tonnage]],NA())</f>
        <v>1115.04</v>
      </c>
      <c r="J1144">
        <f t="shared" si="53"/>
        <v>4</v>
      </c>
    </row>
    <row r="1145" spans="1:10">
      <c r="A1145" t="s">
        <v>185</v>
      </c>
      <c r="B1145" t="s">
        <v>123</v>
      </c>
      <c r="C1145" s="60">
        <v>41000</v>
      </c>
      <c r="D1145" s="3">
        <f>Table1[[#This Row],[End Year]]-1</f>
        <v>2011</v>
      </c>
      <c r="E1145" s="3">
        <f t="shared" si="51"/>
        <v>2012</v>
      </c>
      <c r="F1145" s="1" t="str">
        <f t="shared" si="52"/>
        <v>2011/2012</v>
      </c>
      <c r="G1145">
        <v>8099</v>
      </c>
      <c r="H1145" t="s">
        <v>60</v>
      </c>
      <c r="I1145">
        <f>IFERROR(INDEX(Lookup_Misc!$A$1:$C$7,MATCH(Table1[[#This Row],[Product]],Lookup_Misc!$B$1:$B$7,0),3)*Table1[[#This Row],[Tonnage]],NA())</f>
        <v>3725.54</v>
      </c>
      <c r="J1145">
        <f t="shared" si="53"/>
        <v>4</v>
      </c>
    </row>
    <row r="1146" spans="1:10">
      <c r="A1146" t="s">
        <v>185</v>
      </c>
      <c r="B1146" t="s">
        <v>123</v>
      </c>
      <c r="C1146" s="60">
        <v>41000</v>
      </c>
      <c r="D1146" s="3">
        <f>Table1[[#This Row],[End Year]]-1</f>
        <v>2011</v>
      </c>
      <c r="E1146" s="3">
        <f t="shared" si="51"/>
        <v>2012</v>
      </c>
      <c r="F1146" s="1" t="str">
        <f t="shared" si="52"/>
        <v>2011/2012</v>
      </c>
      <c r="G1146">
        <v>35234</v>
      </c>
      <c r="H1146" t="s">
        <v>79</v>
      </c>
      <c r="I1146">
        <f>IFERROR(INDEX(Lookup_Misc!$A$1:$C$7,MATCH(Table1[[#This Row],[Product]],Lookup_Misc!$B$1:$B$7,0),3)*Table1[[#This Row],[Tonnage]],NA())</f>
        <v>16207.640000000001</v>
      </c>
      <c r="J1146">
        <f t="shared" si="53"/>
        <v>4</v>
      </c>
    </row>
    <row r="1147" spans="1:10">
      <c r="A1147" t="s">
        <v>185</v>
      </c>
      <c r="B1147" t="s">
        <v>123</v>
      </c>
      <c r="C1147" s="60">
        <v>41000</v>
      </c>
      <c r="D1147" s="3">
        <f>Table1[[#This Row],[End Year]]-1</f>
        <v>2011</v>
      </c>
      <c r="E1147" s="3">
        <f t="shared" si="51"/>
        <v>2012</v>
      </c>
      <c r="F1147" s="1" t="str">
        <f t="shared" si="52"/>
        <v>2011/2012</v>
      </c>
      <c r="G1147">
        <v>2857</v>
      </c>
      <c r="H1147" t="s">
        <v>131</v>
      </c>
      <c r="I1147">
        <f>IFERROR(INDEX(Lookup_Misc!$A$1:$C$7,MATCH(Table1[[#This Row],[Product]],Lookup_Misc!$B$1:$B$7,0),3)*Table1[[#This Row],[Tonnage]],NA())</f>
        <v>1314.22</v>
      </c>
      <c r="J1147">
        <f t="shared" si="53"/>
        <v>4</v>
      </c>
    </row>
    <row r="1148" spans="1:10">
      <c r="A1148" t="s">
        <v>185</v>
      </c>
      <c r="B1148" t="s">
        <v>123</v>
      </c>
      <c r="C1148" s="60">
        <v>41000</v>
      </c>
      <c r="D1148" s="3">
        <f>Table1[[#This Row],[End Year]]-1</f>
        <v>2011</v>
      </c>
      <c r="E1148" s="3">
        <f t="shared" si="51"/>
        <v>2012</v>
      </c>
      <c r="F1148" s="1" t="str">
        <f t="shared" si="52"/>
        <v>2011/2012</v>
      </c>
      <c r="G1148">
        <v>2348</v>
      </c>
      <c r="H1148" t="s">
        <v>133</v>
      </c>
      <c r="I1148">
        <f>IFERROR(INDEX(Lookup_Misc!$A$1:$C$7,MATCH(Table1[[#This Row],[Product]],Lookup_Misc!$B$1:$B$7,0),3)*Table1[[#This Row],[Tonnage]],NA())</f>
        <v>1080.0800000000002</v>
      </c>
      <c r="J1148">
        <f t="shared" si="53"/>
        <v>4</v>
      </c>
    </row>
    <row r="1149" spans="1:10">
      <c r="A1149" t="s">
        <v>185</v>
      </c>
      <c r="B1149" t="s">
        <v>123</v>
      </c>
      <c r="C1149" s="60">
        <v>41000</v>
      </c>
      <c r="D1149" s="3">
        <f>Table1[[#This Row],[End Year]]-1</f>
        <v>2011</v>
      </c>
      <c r="E1149" s="3">
        <f t="shared" si="51"/>
        <v>2012</v>
      </c>
      <c r="F1149" s="1" t="str">
        <f t="shared" si="52"/>
        <v>2011/2012</v>
      </c>
      <c r="G1149">
        <v>4418</v>
      </c>
      <c r="H1149" t="s">
        <v>142</v>
      </c>
      <c r="I1149">
        <f>IFERROR(INDEX(Lookup_Misc!$A$1:$C$7,MATCH(Table1[[#This Row],[Product]],Lookup_Misc!$B$1:$B$7,0),3)*Table1[[#This Row],[Tonnage]],NA())</f>
        <v>2032.2800000000002</v>
      </c>
      <c r="J1149">
        <f t="shared" si="53"/>
        <v>4</v>
      </c>
    </row>
    <row r="1150" spans="1:10">
      <c r="A1150" t="s">
        <v>185</v>
      </c>
      <c r="B1150" t="s">
        <v>123</v>
      </c>
      <c r="C1150" s="60">
        <v>41000</v>
      </c>
      <c r="D1150" s="3">
        <f>Table1[[#This Row],[End Year]]-1</f>
        <v>2011</v>
      </c>
      <c r="E1150" s="3">
        <f t="shared" si="51"/>
        <v>2012</v>
      </c>
      <c r="F1150" s="1" t="str">
        <f t="shared" si="52"/>
        <v>2011/2012</v>
      </c>
      <c r="G1150">
        <v>3250</v>
      </c>
      <c r="H1150" t="s">
        <v>130</v>
      </c>
      <c r="I1150">
        <f>IFERROR(INDEX(Lookup_Misc!$A$1:$C$7,MATCH(Table1[[#This Row],[Product]],Lookup_Misc!$B$1:$B$7,0),3)*Table1[[#This Row],[Tonnage]],NA())</f>
        <v>1495</v>
      </c>
      <c r="J1150">
        <f t="shared" si="53"/>
        <v>4</v>
      </c>
    </row>
    <row r="1151" spans="1:10">
      <c r="A1151" t="s">
        <v>185</v>
      </c>
      <c r="B1151" t="s">
        <v>123</v>
      </c>
      <c r="C1151" s="60">
        <v>41000</v>
      </c>
      <c r="D1151" s="3">
        <f>Table1[[#This Row],[End Year]]-1</f>
        <v>2011</v>
      </c>
      <c r="E1151" s="3">
        <f t="shared" si="51"/>
        <v>2012</v>
      </c>
      <c r="F1151" s="1" t="str">
        <f t="shared" si="52"/>
        <v>2011/2012</v>
      </c>
      <c r="G1151">
        <v>200</v>
      </c>
      <c r="H1151" t="s">
        <v>147</v>
      </c>
      <c r="I1151">
        <f>IFERROR(INDEX(Lookup_Misc!$A$1:$C$7,MATCH(Table1[[#This Row],[Product]],Lookup_Misc!$B$1:$B$7,0),3)*Table1[[#This Row],[Tonnage]],NA())</f>
        <v>92</v>
      </c>
      <c r="J1151">
        <f t="shared" si="53"/>
        <v>4</v>
      </c>
    </row>
    <row r="1152" spans="1:10">
      <c r="A1152" t="s">
        <v>185</v>
      </c>
      <c r="B1152" t="s">
        <v>123</v>
      </c>
      <c r="C1152" s="60">
        <v>41000</v>
      </c>
      <c r="D1152" s="3">
        <f>Table1[[#This Row],[End Year]]-1</f>
        <v>2011</v>
      </c>
      <c r="E1152" s="3">
        <f t="shared" si="51"/>
        <v>2012</v>
      </c>
      <c r="F1152" s="1" t="str">
        <f t="shared" si="52"/>
        <v>2011/2012</v>
      </c>
      <c r="G1152">
        <v>1320</v>
      </c>
      <c r="H1152" t="s">
        <v>145</v>
      </c>
      <c r="I1152">
        <f>IFERROR(INDEX(Lookup_Misc!$A$1:$C$7,MATCH(Table1[[#This Row],[Product]],Lookup_Misc!$B$1:$B$7,0),3)*Table1[[#This Row],[Tonnage]],NA())</f>
        <v>607.20000000000005</v>
      </c>
      <c r="J1152">
        <f t="shared" si="53"/>
        <v>4</v>
      </c>
    </row>
    <row r="1153" spans="1:10">
      <c r="A1153" t="s">
        <v>185</v>
      </c>
      <c r="B1153" t="s">
        <v>123</v>
      </c>
      <c r="C1153" s="60">
        <v>41000</v>
      </c>
      <c r="D1153" s="3">
        <f>Table1[[#This Row],[End Year]]-1</f>
        <v>2011</v>
      </c>
      <c r="E1153" s="3">
        <f t="shared" si="51"/>
        <v>2012</v>
      </c>
      <c r="F1153" s="1" t="str">
        <f t="shared" si="52"/>
        <v>2011/2012</v>
      </c>
      <c r="G1153">
        <v>9674</v>
      </c>
      <c r="H1153" t="s">
        <v>116</v>
      </c>
      <c r="I1153">
        <f>IFERROR(INDEX(Lookup_Misc!$A$1:$C$7,MATCH(Table1[[#This Row],[Product]],Lookup_Misc!$B$1:$B$7,0),3)*Table1[[#This Row],[Tonnage]],NA())</f>
        <v>4450.04</v>
      </c>
      <c r="J1153">
        <f t="shared" si="53"/>
        <v>4</v>
      </c>
    </row>
    <row r="1154" spans="1:10">
      <c r="A1154" t="s">
        <v>185</v>
      </c>
      <c r="B1154" t="s">
        <v>123</v>
      </c>
      <c r="C1154" s="60">
        <v>41000</v>
      </c>
      <c r="D1154" s="3">
        <f>Table1[[#This Row],[End Year]]-1</f>
        <v>2011</v>
      </c>
      <c r="E1154" s="3">
        <f t="shared" si="51"/>
        <v>2012</v>
      </c>
      <c r="F1154" s="1" t="str">
        <f t="shared" si="52"/>
        <v>2011/2012</v>
      </c>
      <c r="G1154">
        <v>42889</v>
      </c>
      <c r="H1154" t="s">
        <v>113</v>
      </c>
      <c r="I1154">
        <f>IFERROR(INDEX(Lookup_Misc!$A$1:$C$7,MATCH(Table1[[#This Row],[Product]],Lookup_Misc!$B$1:$B$7,0),3)*Table1[[#This Row],[Tonnage]],NA())</f>
        <v>19728.940000000002</v>
      </c>
      <c r="J1154">
        <f t="shared" si="53"/>
        <v>4</v>
      </c>
    </row>
    <row r="1155" spans="1:10">
      <c r="A1155" t="s">
        <v>185</v>
      </c>
      <c r="B1155" t="s">
        <v>123</v>
      </c>
      <c r="C1155" s="60">
        <v>41000</v>
      </c>
      <c r="D1155" s="3">
        <f>Table1[[#This Row],[End Year]]-1</f>
        <v>2011</v>
      </c>
      <c r="E1155" s="3">
        <f t="shared" si="51"/>
        <v>2012</v>
      </c>
      <c r="F1155" s="1" t="str">
        <f t="shared" si="52"/>
        <v>2011/2012</v>
      </c>
      <c r="G1155">
        <v>37250</v>
      </c>
      <c r="H1155" t="s">
        <v>108</v>
      </c>
      <c r="I1155">
        <f>IFERROR(INDEX(Lookup_Misc!$A$1:$C$7,MATCH(Table1[[#This Row],[Product]],Lookup_Misc!$B$1:$B$7,0),3)*Table1[[#This Row],[Tonnage]],NA())</f>
        <v>17135</v>
      </c>
      <c r="J1155">
        <f t="shared" si="53"/>
        <v>4</v>
      </c>
    </row>
    <row r="1156" spans="1:10">
      <c r="A1156" t="s">
        <v>185</v>
      </c>
      <c r="B1156" t="s">
        <v>123</v>
      </c>
      <c r="C1156" s="60">
        <v>41000</v>
      </c>
      <c r="D1156" s="3">
        <f>Table1[[#This Row],[End Year]]-1</f>
        <v>2011</v>
      </c>
      <c r="E1156" s="3">
        <f t="shared" si="51"/>
        <v>2012</v>
      </c>
      <c r="F1156" s="1" t="str">
        <f t="shared" si="52"/>
        <v>2011/2012</v>
      </c>
      <c r="G1156">
        <v>154130</v>
      </c>
      <c r="H1156" t="s">
        <v>93</v>
      </c>
      <c r="I1156">
        <f>IFERROR(INDEX(Lookup_Misc!$A$1:$C$7,MATCH(Table1[[#This Row],[Product]],Lookup_Misc!$B$1:$B$7,0),3)*Table1[[#This Row],[Tonnage]],NA())</f>
        <v>70899.8</v>
      </c>
      <c r="J1156">
        <f t="shared" si="53"/>
        <v>4</v>
      </c>
    </row>
    <row r="1157" spans="1:10">
      <c r="A1157" t="s">
        <v>185</v>
      </c>
      <c r="B1157" t="s">
        <v>123</v>
      </c>
      <c r="C1157" s="60">
        <v>41000</v>
      </c>
      <c r="D1157" s="3">
        <f>Table1[[#This Row],[End Year]]-1</f>
        <v>2011</v>
      </c>
      <c r="E1157" s="3">
        <f t="shared" si="51"/>
        <v>2012</v>
      </c>
      <c r="F1157" s="1" t="str">
        <f t="shared" si="52"/>
        <v>2011/2012</v>
      </c>
      <c r="G1157">
        <v>34065</v>
      </c>
      <c r="H1157" t="s">
        <v>118</v>
      </c>
      <c r="I1157">
        <f>IFERROR(INDEX(Lookup_Misc!$A$1:$C$7,MATCH(Table1[[#This Row],[Product]],Lookup_Misc!$B$1:$B$7,0),3)*Table1[[#This Row],[Tonnage]],NA())</f>
        <v>15669.900000000001</v>
      </c>
      <c r="J1157">
        <f t="shared" si="53"/>
        <v>4</v>
      </c>
    </row>
    <row r="1158" spans="1:10">
      <c r="A1158" t="s">
        <v>185</v>
      </c>
      <c r="B1158" t="s">
        <v>123</v>
      </c>
      <c r="C1158" s="60">
        <v>41000</v>
      </c>
      <c r="D1158" s="3">
        <f>Table1[[#This Row],[End Year]]-1</f>
        <v>2011</v>
      </c>
      <c r="E1158" s="3">
        <f t="shared" ref="E1158:E1221" si="54">IF(AND(MONTH(C1158)&gt;=7,MONTH(C1158)&lt;=12),YEAR(C1158)+1,YEAR(C1158))</f>
        <v>2012</v>
      </c>
      <c r="F1158" s="1" t="str">
        <f t="shared" ref="F1158:F1221" si="55">D1158&amp;"/"&amp;E1158</f>
        <v>2011/2012</v>
      </c>
      <c r="G1158">
        <v>25009</v>
      </c>
      <c r="H1158" t="s">
        <v>89</v>
      </c>
      <c r="I1158">
        <f>IFERROR(INDEX(Lookup_Misc!$A$1:$C$7,MATCH(Table1[[#This Row],[Product]],Lookup_Misc!$B$1:$B$7,0),3)*Table1[[#This Row],[Tonnage]],NA())</f>
        <v>11504.140000000001</v>
      </c>
      <c r="J1158">
        <f t="shared" ref="J1158:J1221" si="56">MONTH(C1158)</f>
        <v>4</v>
      </c>
    </row>
    <row r="1159" spans="1:10">
      <c r="A1159" t="s">
        <v>185</v>
      </c>
      <c r="B1159" t="s">
        <v>123</v>
      </c>
      <c r="C1159" s="60">
        <v>41000</v>
      </c>
      <c r="D1159" s="3">
        <f>Table1[[#This Row],[End Year]]-1</f>
        <v>2011</v>
      </c>
      <c r="E1159" s="3">
        <f t="shared" si="54"/>
        <v>2012</v>
      </c>
      <c r="F1159" s="1" t="str">
        <f t="shared" si="55"/>
        <v>2011/2012</v>
      </c>
      <c r="G1159">
        <v>5499</v>
      </c>
      <c r="H1159" t="s">
        <v>90</v>
      </c>
      <c r="I1159">
        <f>IFERROR(INDEX(Lookup_Misc!$A$1:$C$7,MATCH(Table1[[#This Row],[Product]],Lookup_Misc!$B$1:$B$7,0),3)*Table1[[#This Row],[Tonnage]],NA())</f>
        <v>2529.54</v>
      </c>
      <c r="J1159">
        <f t="shared" si="56"/>
        <v>4</v>
      </c>
    </row>
    <row r="1160" spans="1:10">
      <c r="A1160" t="s">
        <v>185</v>
      </c>
      <c r="B1160" t="s">
        <v>123</v>
      </c>
      <c r="C1160" s="60">
        <v>41030</v>
      </c>
      <c r="D1160" s="3">
        <f>Table1[[#This Row],[End Year]]-1</f>
        <v>2011</v>
      </c>
      <c r="E1160" s="3">
        <f t="shared" si="54"/>
        <v>2012</v>
      </c>
      <c r="F1160" s="1" t="str">
        <f t="shared" si="55"/>
        <v>2011/2012</v>
      </c>
      <c r="G1160">
        <v>200</v>
      </c>
      <c r="H1160" t="s">
        <v>190</v>
      </c>
      <c r="I1160">
        <f>IFERROR(INDEX(Lookup_Misc!$A$1:$C$7,MATCH(Table1[[#This Row],[Product]],Lookup_Misc!$B$1:$B$7,0),3)*Table1[[#This Row],[Tonnage]],NA())</f>
        <v>92</v>
      </c>
      <c r="J1160">
        <f t="shared" si="56"/>
        <v>5</v>
      </c>
    </row>
    <row r="1161" spans="1:10">
      <c r="A1161" t="s">
        <v>185</v>
      </c>
      <c r="B1161" t="s">
        <v>123</v>
      </c>
      <c r="C1161" s="60">
        <v>41030</v>
      </c>
      <c r="D1161" s="3">
        <f>Table1[[#This Row],[End Year]]-1</f>
        <v>2011</v>
      </c>
      <c r="E1161" s="3">
        <f t="shared" si="54"/>
        <v>2012</v>
      </c>
      <c r="F1161" s="1" t="str">
        <f t="shared" si="55"/>
        <v>2011/2012</v>
      </c>
      <c r="G1161">
        <v>2582</v>
      </c>
      <c r="H1161" t="s">
        <v>191</v>
      </c>
      <c r="I1161">
        <f>IFERROR(INDEX(Lookup_Misc!$A$1:$C$7,MATCH(Table1[[#This Row],[Product]],Lookup_Misc!$B$1:$B$7,0),3)*Table1[[#This Row],[Tonnage]],NA())</f>
        <v>1187.72</v>
      </c>
      <c r="J1161">
        <f t="shared" si="56"/>
        <v>5</v>
      </c>
    </row>
    <row r="1162" spans="1:10">
      <c r="A1162" t="s">
        <v>185</v>
      </c>
      <c r="B1162" t="s">
        <v>123</v>
      </c>
      <c r="C1162" s="60">
        <v>41030</v>
      </c>
      <c r="D1162" s="3">
        <f>Table1[[#This Row],[End Year]]-1</f>
        <v>2011</v>
      </c>
      <c r="E1162" s="3">
        <f t="shared" si="54"/>
        <v>2012</v>
      </c>
      <c r="F1162" s="1" t="str">
        <f t="shared" si="55"/>
        <v>2011/2012</v>
      </c>
      <c r="G1162">
        <v>1334</v>
      </c>
      <c r="H1162" t="s">
        <v>60</v>
      </c>
      <c r="I1162">
        <f>IFERROR(INDEX(Lookup_Misc!$A$1:$C$7,MATCH(Table1[[#This Row],[Product]],Lookup_Misc!$B$1:$B$7,0),3)*Table1[[#This Row],[Tonnage]],NA())</f>
        <v>613.64</v>
      </c>
      <c r="J1162">
        <f t="shared" si="56"/>
        <v>5</v>
      </c>
    </row>
    <row r="1163" spans="1:10">
      <c r="A1163" t="s">
        <v>185</v>
      </c>
      <c r="B1163" t="s">
        <v>123</v>
      </c>
      <c r="C1163" s="60">
        <v>41030</v>
      </c>
      <c r="D1163" s="3">
        <f>Table1[[#This Row],[End Year]]-1</f>
        <v>2011</v>
      </c>
      <c r="E1163" s="3">
        <f t="shared" si="54"/>
        <v>2012</v>
      </c>
      <c r="F1163" s="1" t="str">
        <f t="shared" si="55"/>
        <v>2011/2012</v>
      </c>
      <c r="G1163">
        <v>42823</v>
      </c>
      <c r="H1163" t="s">
        <v>79</v>
      </c>
      <c r="I1163">
        <f>IFERROR(INDEX(Lookup_Misc!$A$1:$C$7,MATCH(Table1[[#This Row],[Product]],Lookup_Misc!$B$1:$B$7,0),3)*Table1[[#This Row],[Tonnage]],NA())</f>
        <v>19698.580000000002</v>
      </c>
      <c r="J1163">
        <f t="shared" si="56"/>
        <v>5</v>
      </c>
    </row>
    <row r="1164" spans="1:10">
      <c r="A1164" t="s">
        <v>185</v>
      </c>
      <c r="B1164" t="s">
        <v>123</v>
      </c>
      <c r="C1164" s="60">
        <v>41030</v>
      </c>
      <c r="D1164" s="3">
        <f>Table1[[#This Row],[End Year]]-1</f>
        <v>2011</v>
      </c>
      <c r="E1164" s="3">
        <f t="shared" si="54"/>
        <v>2012</v>
      </c>
      <c r="F1164" s="1" t="str">
        <f t="shared" si="55"/>
        <v>2011/2012</v>
      </c>
      <c r="G1164">
        <v>23924</v>
      </c>
      <c r="H1164" t="s">
        <v>125</v>
      </c>
      <c r="I1164">
        <f>IFERROR(INDEX(Lookup_Misc!$A$1:$C$7,MATCH(Table1[[#This Row],[Product]],Lookup_Misc!$B$1:$B$7,0),3)*Table1[[#This Row],[Tonnage]],NA())</f>
        <v>11005.04</v>
      </c>
      <c r="J1164">
        <f t="shared" si="56"/>
        <v>5</v>
      </c>
    </row>
    <row r="1165" spans="1:10">
      <c r="A1165" t="s">
        <v>185</v>
      </c>
      <c r="B1165" t="s">
        <v>123</v>
      </c>
      <c r="C1165" s="60">
        <v>41030</v>
      </c>
      <c r="D1165" s="3">
        <f>Table1[[#This Row],[End Year]]-1</f>
        <v>2011</v>
      </c>
      <c r="E1165" s="3">
        <f t="shared" si="54"/>
        <v>2012</v>
      </c>
      <c r="F1165" s="1" t="str">
        <f t="shared" si="55"/>
        <v>2011/2012</v>
      </c>
      <c r="G1165">
        <v>14086</v>
      </c>
      <c r="H1165" t="s">
        <v>133</v>
      </c>
      <c r="I1165">
        <f>IFERROR(INDEX(Lookup_Misc!$A$1:$C$7,MATCH(Table1[[#This Row],[Product]],Lookup_Misc!$B$1:$B$7,0),3)*Table1[[#This Row],[Tonnage]],NA())</f>
        <v>6479.56</v>
      </c>
      <c r="J1165">
        <f t="shared" si="56"/>
        <v>5</v>
      </c>
    </row>
    <row r="1166" spans="1:10">
      <c r="A1166" t="s">
        <v>185</v>
      </c>
      <c r="B1166" t="s">
        <v>123</v>
      </c>
      <c r="C1166" s="60">
        <v>41030</v>
      </c>
      <c r="D1166" s="3">
        <f>Table1[[#This Row],[End Year]]-1</f>
        <v>2011</v>
      </c>
      <c r="E1166" s="3">
        <f t="shared" si="54"/>
        <v>2012</v>
      </c>
      <c r="F1166" s="1" t="str">
        <f t="shared" si="55"/>
        <v>2011/2012</v>
      </c>
      <c r="G1166">
        <v>4000</v>
      </c>
      <c r="H1166" t="s">
        <v>142</v>
      </c>
      <c r="I1166">
        <f>IFERROR(INDEX(Lookup_Misc!$A$1:$C$7,MATCH(Table1[[#This Row],[Product]],Lookup_Misc!$B$1:$B$7,0),3)*Table1[[#This Row],[Tonnage]],NA())</f>
        <v>1840</v>
      </c>
      <c r="J1166">
        <f t="shared" si="56"/>
        <v>5</v>
      </c>
    </row>
    <row r="1167" spans="1:10">
      <c r="A1167" t="s">
        <v>185</v>
      </c>
      <c r="B1167" t="s">
        <v>123</v>
      </c>
      <c r="C1167" s="60">
        <v>41030</v>
      </c>
      <c r="D1167" s="3">
        <f>Table1[[#This Row],[End Year]]-1</f>
        <v>2011</v>
      </c>
      <c r="E1167" s="3">
        <f t="shared" si="54"/>
        <v>2012</v>
      </c>
      <c r="F1167" s="1" t="str">
        <f t="shared" si="55"/>
        <v>2011/2012</v>
      </c>
      <c r="G1167">
        <v>4000</v>
      </c>
      <c r="H1167" t="s">
        <v>130</v>
      </c>
      <c r="I1167">
        <f>IFERROR(INDEX(Lookup_Misc!$A$1:$C$7,MATCH(Table1[[#This Row],[Product]],Lookup_Misc!$B$1:$B$7,0),3)*Table1[[#This Row],[Tonnage]],NA())</f>
        <v>1840</v>
      </c>
      <c r="J1167">
        <f t="shared" si="56"/>
        <v>5</v>
      </c>
    </row>
    <row r="1168" spans="1:10">
      <c r="A1168" t="s">
        <v>185</v>
      </c>
      <c r="B1168" t="s">
        <v>123</v>
      </c>
      <c r="C1168" s="60">
        <v>41030</v>
      </c>
      <c r="D1168" s="3">
        <f>Table1[[#This Row],[End Year]]-1</f>
        <v>2011</v>
      </c>
      <c r="E1168" s="3">
        <f t="shared" si="54"/>
        <v>2012</v>
      </c>
      <c r="F1168" s="1" t="str">
        <f t="shared" si="55"/>
        <v>2011/2012</v>
      </c>
      <c r="G1168">
        <v>6000</v>
      </c>
      <c r="H1168" t="s">
        <v>147</v>
      </c>
      <c r="I1168">
        <f>IFERROR(INDEX(Lookup_Misc!$A$1:$C$7,MATCH(Table1[[#This Row],[Product]],Lookup_Misc!$B$1:$B$7,0),3)*Table1[[#This Row],[Tonnage]],NA())</f>
        <v>2760</v>
      </c>
      <c r="J1168">
        <f t="shared" si="56"/>
        <v>5</v>
      </c>
    </row>
    <row r="1169" spans="1:10">
      <c r="A1169" t="s">
        <v>185</v>
      </c>
      <c r="B1169" t="s">
        <v>123</v>
      </c>
      <c r="C1169" s="60">
        <v>41030</v>
      </c>
      <c r="D1169" s="3">
        <f>Table1[[#This Row],[End Year]]-1</f>
        <v>2011</v>
      </c>
      <c r="E1169" s="3">
        <f t="shared" si="54"/>
        <v>2012</v>
      </c>
      <c r="F1169" s="1" t="str">
        <f t="shared" si="55"/>
        <v>2011/2012</v>
      </c>
      <c r="G1169">
        <v>2749</v>
      </c>
      <c r="H1169" t="s">
        <v>88</v>
      </c>
      <c r="I1169">
        <f>IFERROR(INDEX(Lookup_Misc!$A$1:$C$7,MATCH(Table1[[#This Row],[Product]],Lookup_Misc!$B$1:$B$7,0),3)*Table1[[#This Row],[Tonnage]],NA())</f>
        <v>1264.54</v>
      </c>
      <c r="J1169">
        <f t="shared" si="56"/>
        <v>5</v>
      </c>
    </row>
    <row r="1170" spans="1:10">
      <c r="A1170" t="s">
        <v>185</v>
      </c>
      <c r="B1170" t="s">
        <v>123</v>
      </c>
      <c r="C1170" s="60">
        <v>41030</v>
      </c>
      <c r="D1170" s="3">
        <f>Table1[[#This Row],[End Year]]-1</f>
        <v>2011</v>
      </c>
      <c r="E1170" s="3">
        <f t="shared" si="54"/>
        <v>2012</v>
      </c>
      <c r="F1170" s="1" t="str">
        <f t="shared" si="55"/>
        <v>2011/2012</v>
      </c>
      <c r="G1170">
        <v>15500</v>
      </c>
      <c r="H1170" t="s">
        <v>116</v>
      </c>
      <c r="I1170">
        <f>IFERROR(INDEX(Lookup_Misc!$A$1:$C$7,MATCH(Table1[[#This Row],[Product]],Lookup_Misc!$B$1:$B$7,0),3)*Table1[[#This Row],[Tonnage]],NA())</f>
        <v>7130</v>
      </c>
      <c r="J1170">
        <f t="shared" si="56"/>
        <v>5</v>
      </c>
    </row>
    <row r="1171" spans="1:10">
      <c r="A1171" t="s">
        <v>185</v>
      </c>
      <c r="B1171" t="s">
        <v>123</v>
      </c>
      <c r="C1171" s="60">
        <v>41030</v>
      </c>
      <c r="D1171" s="3">
        <f>Table1[[#This Row],[End Year]]-1</f>
        <v>2011</v>
      </c>
      <c r="E1171" s="3">
        <f t="shared" si="54"/>
        <v>2012</v>
      </c>
      <c r="F1171" s="1" t="str">
        <f t="shared" si="55"/>
        <v>2011/2012</v>
      </c>
      <c r="G1171">
        <v>24190</v>
      </c>
      <c r="H1171" t="s">
        <v>128</v>
      </c>
      <c r="I1171">
        <f>IFERROR(INDEX(Lookup_Misc!$A$1:$C$7,MATCH(Table1[[#This Row],[Product]],Lookup_Misc!$B$1:$B$7,0),3)*Table1[[#This Row],[Tonnage]],NA())</f>
        <v>11127.4</v>
      </c>
      <c r="J1171">
        <f t="shared" si="56"/>
        <v>5</v>
      </c>
    </row>
    <row r="1172" spans="1:10">
      <c r="A1172" t="s">
        <v>185</v>
      </c>
      <c r="B1172" t="s">
        <v>123</v>
      </c>
      <c r="C1172" s="60">
        <v>41030</v>
      </c>
      <c r="D1172" s="3">
        <f>Table1[[#This Row],[End Year]]-1</f>
        <v>2011</v>
      </c>
      <c r="E1172" s="3">
        <f t="shared" si="54"/>
        <v>2012</v>
      </c>
      <c r="F1172" s="1" t="str">
        <f t="shared" si="55"/>
        <v>2011/2012</v>
      </c>
      <c r="G1172">
        <v>154067</v>
      </c>
      <c r="H1172" t="s">
        <v>113</v>
      </c>
      <c r="I1172">
        <f>IFERROR(INDEX(Lookup_Misc!$A$1:$C$7,MATCH(Table1[[#This Row],[Product]],Lookup_Misc!$B$1:$B$7,0),3)*Table1[[#This Row],[Tonnage]],NA())</f>
        <v>70870.820000000007</v>
      </c>
      <c r="J1172">
        <f t="shared" si="56"/>
        <v>5</v>
      </c>
    </row>
    <row r="1173" spans="1:10">
      <c r="A1173" t="s">
        <v>185</v>
      </c>
      <c r="B1173" t="s">
        <v>123</v>
      </c>
      <c r="C1173" s="60">
        <v>41030</v>
      </c>
      <c r="D1173" s="3">
        <f>Table1[[#This Row],[End Year]]-1</f>
        <v>2011</v>
      </c>
      <c r="E1173" s="3">
        <f t="shared" si="54"/>
        <v>2012</v>
      </c>
      <c r="F1173" s="1" t="str">
        <f t="shared" si="55"/>
        <v>2011/2012</v>
      </c>
      <c r="G1173">
        <v>14481</v>
      </c>
      <c r="H1173" t="s">
        <v>92</v>
      </c>
      <c r="I1173">
        <f>IFERROR(INDEX(Lookup_Misc!$A$1:$C$7,MATCH(Table1[[#This Row],[Product]],Lookup_Misc!$B$1:$B$7,0),3)*Table1[[#This Row],[Tonnage]],NA())</f>
        <v>6661.26</v>
      </c>
      <c r="J1173">
        <f t="shared" si="56"/>
        <v>5</v>
      </c>
    </row>
    <row r="1174" spans="1:10">
      <c r="A1174" t="s">
        <v>185</v>
      </c>
      <c r="B1174" t="s">
        <v>123</v>
      </c>
      <c r="C1174" s="60">
        <v>41030</v>
      </c>
      <c r="D1174" s="3">
        <f>Table1[[#This Row],[End Year]]-1</f>
        <v>2011</v>
      </c>
      <c r="E1174" s="3">
        <f t="shared" si="54"/>
        <v>2012</v>
      </c>
      <c r="F1174" s="1" t="str">
        <f t="shared" si="55"/>
        <v>2011/2012</v>
      </c>
      <c r="G1174">
        <v>44016</v>
      </c>
      <c r="H1174" t="s">
        <v>108</v>
      </c>
      <c r="I1174">
        <f>IFERROR(INDEX(Lookup_Misc!$A$1:$C$7,MATCH(Table1[[#This Row],[Product]],Lookup_Misc!$B$1:$B$7,0),3)*Table1[[#This Row],[Tonnage]],NA())</f>
        <v>20247.36</v>
      </c>
      <c r="J1174">
        <f t="shared" si="56"/>
        <v>5</v>
      </c>
    </row>
    <row r="1175" spans="1:10">
      <c r="A1175" t="s">
        <v>185</v>
      </c>
      <c r="B1175" t="s">
        <v>123</v>
      </c>
      <c r="C1175" s="60">
        <v>41030</v>
      </c>
      <c r="D1175" s="3">
        <f>Table1[[#This Row],[End Year]]-1</f>
        <v>2011</v>
      </c>
      <c r="E1175" s="3">
        <f t="shared" si="54"/>
        <v>2012</v>
      </c>
      <c r="F1175" s="1" t="str">
        <f t="shared" si="55"/>
        <v>2011/2012</v>
      </c>
      <c r="G1175">
        <v>51940</v>
      </c>
      <c r="H1175" t="s">
        <v>93</v>
      </c>
      <c r="I1175">
        <f>IFERROR(INDEX(Lookup_Misc!$A$1:$C$7,MATCH(Table1[[#This Row],[Product]],Lookup_Misc!$B$1:$B$7,0),3)*Table1[[#This Row],[Tonnage]],NA())</f>
        <v>23892.400000000001</v>
      </c>
      <c r="J1175">
        <f t="shared" si="56"/>
        <v>5</v>
      </c>
    </row>
    <row r="1176" spans="1:10">
      <c r="A1176" t="s">
        <v>185</v>
      </c>
      <c r="B1176" t="s">
        <v>123</v>
      </c>
      <c r="C1176" s="60">
        <v>41030</v>
      </c>
      <c r="D1176" s="3">
        <f>Table1[[#This Row],[End Year]]-1</f>
        <v>2011</v>
      </c>
      <c r="E1176" s="3">
        <f t="shared" si="54"/>
        <v>2012</v>
      </c>
      <c r="F1176" s="1" t="str">
        <f t="shared" si="55"/>
        <v>2011/2012</v>
      </c>
      <c r="G1176">
        <v>125</v>
      </c>
      <c r="H1176" t="s">
        <v>118</v>
      </c>
      <c r="I1176">
        <f>IFERROR(INDEX(Lookup_Misc!$A$1:$C$7,MATCH(Table1[[#This Row],[Product]],Lookup_Misc!$B$1:$B$7,0),3)*Table1[[#This Row],[Tonnage]],NA())</f>
        <v>57.5</v>
      </c>
      <c r="J1176">
        <f t="shared" si="56"/>
        <v>5</v>
      </c>
    </row>
    <row r="1177" spans="1:10">
      <c r="A1177" t="s">
        <v>185</v>
      </c>
      <c r="B1177" t="s">
        <v>123</v>
      </c>
      <c r="C1177" s="60">
        <v>41030</v>
      </c>
      <c r="D1177" s="3">
        <f>Table1[[#This Row],[End Year]]-1</f>
        <v>2011</v>
      </c>
      <c r="E1177" s="3">
        <f t="shared" si="54"/>
        <v>2012</v>
      </c>
      <c r="F1177" s="1" t="str">
        <f t="shared" si="55"/>
        <v>2011/2012</v>
      </c>
      <c r="G1177">
        <v>9201</v>
      </c>
      <c r="H1177" t="s">
        <v>89</v>
      </c>
      <c r="I1177">
        <f>IFERROR(INDEX(Lookup_Misc!$A$1:$C$7,MATCH(Table1[[#This Row],[Product]],Lookup_Misc!$B$1:$B$7,0),3)*Table1[[#This Row],[Tonnage]],NA())</f>
        <v>4232.46</v>
      </c>
      <c r="J1177">
        <f t="shared" si="56"/>
        <v>5</v>
      </c>
    </row>
    <row r="1178" spans="1:10">
      <c r="A1178" t="s">
        <v>185</v>
      </c>
      <c r="B1178" t="s">
        <v>123</v>
      </c>
      <c r="C1178" s="60">
        <v>41030</v>
      </c>
      <c r="D1178" s="3">
        <f>Table1[[#This Row],[End Year]]-1</f>
        <v>2011</v>
      </c>
      <c r="E1178" s="3">
        <f t="shared" si="54"/>
        <v>2012</v>
      </c>
      <c r="F1178" s="1" t="str">
        <f t="shared" si="55"/>
        <v>2011/2012</v>
      </c>
      <c r="G1178">
        <v>27462</v>
      </c>
      <c r="H1178" t="s">
        <v>90</v>
      </c>
      <c r="I1178">
        <f>IFERROR(INDEX(Lookup_Misc!$A$1:$C$7,MATCH(Table1[[#This Row],[Product]],Lookup_Misc!$B$1:$B$7,0),3)*Table1[[#This Row],[Tonnage]],NA())</f>
        <v>12632.52</v>
      </c>
      <c r="J1178">
        <f t="shared" si="56"/>
        <v>5</v>
      </c>
    </row>
    <row r="1179" spans="1:10">
      <c r="A1179" t="s">
        <v>185</v>
      </c>
      <c r="B1179" t="s">
        <v>123</v>
      </c>
      <c r="C1179" s="60">
        <v>41061</v>
      </c>
      <c r="D1179" s="3">
        <f>Table1[[#This Row],[End Year]]-1</f>
        <v>2011</v>
      </c>
      <c r="E1179" s="3">
        <f t="shared" si="54"/>
        <v>2012</v>
      </c>
      <c r="F1179" s="1" t="str">
        <f t="shared" si="55"/>
        <v>2011/2012</v>
      </c>
      <c r="G1179">
        <v>1429</v>
      </c>
      <c r="H1179" t="s">
        <v>73</v>
      </c>
      <c r="I1179">
        <f>IFERROR(INDEX(Lookup_Misc!$A$1:$C$7,MATCH(Table1[[#This Row],[Product]],Lookup_Misc!$B$1:$B$7,0),3)*Table1[[#This Row],[Tonnage]],NA())</f>
        <v>657.34</v>
      </c>
      <c r="J1179">
        <f t="shared" si="56"/>
        <v>6</v>
      </c>
    </row>
    <row r="1180" spans="1:10">
      <c r="A1180" t="s">
        <v>185</v>
      </c>
      <c r="B1180" t="s">
        <v>123</v>
      </c>
      <c r="C1180" s="60">
        <v>41061</v>
      </c>
      <c r="D1180" s="3">
        <f>Table1[[#This Row],[End Year]]-1</f>
        <v>2011</v>
      </c>
      <c r="E1180" s="3">
        <f t="shared" si="54"/>
        <v>2012</v>
      </c>
      <c r="F1180" s="1" t="str">
        <f t="shared" si="55"/>
        <v>2011/2012</v>
      </c>
      <c r="G1180">
        <v>5336</v>
      </c>
      <c r="H1180" t="s">
        <v>60</v>
      </c>
      <c r="I1180">
        <f>IFERROR(INDEX(Lookup_Misc!$A$1:$C$7,MATCH(Table1[[#This Row],[Product]],Lookup_Misc!$B$1:$B$7,0),3)*Table1[[#This Row],[Tonnage]],NA())</f>
        <v>2454.56</v>
      </c>
      <c r="J1180">
        <f t="shared" si="56"/>
        <v>6</v>
      </c>
    </row>
    <row r="1181" spans="1:10">
      <c r="A1181" t="s">
        <v>185</v>
      </c>
      <c r="B1181" t="s">
        <v>123</v>
      </c>
      <c r="C1181" s="60">
        <v>41061</v>
      </c>
      <c r="D1181" s="3">
        <f>Table1[[#This Row],[End Year]]-1</f>
        <v>2011</v>
      </c>
      <c r="E1181" s="3">
        <f t="shared" si="54"/>
        <v>2012</v>
      </c>
      <c r="F1181" s="1" t="str">
        <f t="shared" si="55"/>
        <v>2011/2012</v>
      </c>
      <c r="G1181">
        <v>16497</v>
      </c>
      <c r="H1181" t="s">
        <v>79</v>
      </c>
      <c r="I1181">
        <f>IFERROR(INDEX(Lookup_Misc!$A$1:$C$7,MATCH(Table1[[#This Row],[Product]],Lookup_Misc!$B$1:$B$7,0),3)*Table1[[#This Row],[Tonnage]],NA())</f>
        <v>7588.62</v>
      </c>
      <c r="J1181">
        <f t="shared" si="56"/>
        <v>6</v>
      </c>
    </row>
    <row r="1182" spans="1:10">
      <c r="A1182" t="s">
        <v>185</v>
      </c>
      <c r="B1182" t="s">
        <v>123</v>
      </c>
      <c r="C1182" s="60">
        <v>41061</v>
      </c>
      <c r="D1182" s="3">
        <f>Table1[[#This Row],[End Year]]-1</f>
        <v>2011</v>
      </c>
      <c r="E1182" s="3">
        <f t="shared" si="54"/>
        <v>2012</v>
      </c>
      <c r="F1182" s="1" t="str">
        <f t="shared" si="55"/>
        <v>2011/2012</v>
      </c>
      <c r="G1182">
        <v>10123</v>
      </c>
      <c r="H1182" t="s">
        <v>125</v>
      </c>
      <c r="I1182">
        <f>IFERROR(INDEX(Lookup_Misc!$A$1:$C$7,MATCH(Table1[[#This Row],[Product]],Lookup_Misc!$B$1:$B$7,0),3)*Table1[[#This Row],[Tonnage]],NA())</f>
        <v>4656.58</v>
      </c>
      <c r="J1182">
        <f t="shared" si="56"/>
        <v>6</v>
      </c>
    </row>
    <row r="1183" spans="1:10">
      <c r="A1183" t="s">
        <v>185</v>
      </c>
      <c r="B1183" t="s">
        <v>123</v>
      </c>
      <c r="C1183" s="60">
        <v>41061</v>
      </c>
      <c r="D1183" s="3">
        <f>Table1[[#This Row],[End Year]]-1</f>
        <v>2011</v>
      </c>
      <c r="E1183" s="3">
        <f t="shared" si="54"/>
        <v>2012</v>
      </c>
      <c r="F1183" s="1" t="str">
        <f t="shared" si="55"/>
        <v>2011/2012</v>
      </c>
      <c r="G1183">
        <v>6548</v>
      </c>
      <c r="H1183" t="s">
        <v>133</v>
      </c>
      <c r="I1183">
        <f>IFERROR(INDEX(Lookup_Misc!$A$1:$C$7,MATCH(Table1[[#This Row],[Product]],Lookup_Misc!$B$1:$B$7,0),3)*Table1[[#This Row],[Tonnage]],NA())</f>
        <v>3012.08</v>
      </c>
      <c r="J1183">
        <f t="shared" si="56"/>
        <v>6</v>
      </c>
    </row>
    <row r="1184" spans="1:10">
      <c r="A1184" t="s">
        <v>185</v>
      </c>
      <c r="B1184" t="s">
        <v>123</v>
      </c>
      <c r="C1184" s="60">
        <v>41061</v>
      </c>
      <c r="D1184" s="3">
        <f>Table1[[#This Row],[End Year]]-1</f>
        <v>2011</v>
      </c>
      <c r="E1184" s="3">
        <f t="shared" si="54"/>
        <v>2012</v>
      </c>
      <c r="F1184" s="1" t="str">
        <f t="shared" si="55"/>
        <v>2011/2012</v>
      </c>
      <c r="G1184">
        <v>1000</v>
      </c>
      <c r="H1184" t="s">
        <v>143</v>
      </c>
      <c r="I1184">
        <f>IFERROR(INDEX(Lookup_Misc!$A$1:$C$7,MATCH(Table1[[#This Row],[Product]],Lookup_Misc!$B$1:$B$7,0),3)*Table1[[#This Row],[Tonnage]],NA())</f>
        <v>460</v>
      </c>
      <c r="J1184">
        <f t="shared" si="56"/>
        <v>6</v>
      </c>
    </row>
    <row r="1185" spans="1:10">
      <c r="A1185" t="s">
        <v>185</v>
      </c>
      <c r="B1185" t="s">
        <v>123</v>
      </c>
      <c r="C1185" s="60">
        <v>41061</v>
      </c>
      <c r="D1185" s="3">
        <f>Table1[[#This Row],[End Year]]-1</f>
        <v>2011</v>
      </c>
      <c r="E1185" s="3">
        <f t="shared" si="54"/>
        <v>2012</v>
      </c>
      <c r="F1185" s="1" t="str">
        <f t="shared" si="55"/>
        <v>2011/2012</v>
      </c>
      <c r="G1185">
        <v>4</v>
      </c>
      <c r="H1185" t="s">
        <v>172</v>
      </c>
      <c r="I1185">
        <f>IFERROR(INDEX(Lookup_Misc!$A$1:$C$7,MATCH(Table1[[#This Row],[Product]],Lookup_Misc!$B$1:$B$7,0),3)*Table1[[#This Row],[Tonnage]],NA())</f>
        <v>1.84</v>
      </c>
      <c r="J1185">
        <f t="shared" si="56"/>
        <v>6</v>
      </c>
    </row>
    <row r="1186" spans="1:10">
      <c r="A1186" t="s">
        <v>185</v>
      </c>
      <c r="B1186" t="s">
        <v>123</v>
      </c>
      <c r="C1186" s="60">
        <v>41061</v>
      </c>
      <c r="D1186" s="3">
        <f>Table1[[#This Row],[End Year]]-1</f>
        <v>2011</v>
      </c>
      <c r="E1186" s="3">
        <f t="shared" si="54"/>
        <v>2012</v>
      </c>
      <c r="F1186" s="1" t="str">
        <f t="shared" si="55"/>
        <v>2011/2012</v>
      </c>
      <c r="G1186">
        <v>8511</v>
      </c>
      <c r="H1186" t="s">
        <v>116</v>
      </c>
      <c r="I1186">
        <f>IFERROR(INDEX(Lookup_Misc!$A$1:$C$7,MATCH(Table1[[#This Row],[Product]],Lookup_Misc!$B$1:$B$7,0),3)*Table1[[#This Row],[Tonnage]],NA())</f>
        <v>3915.06</v>
      </c>
      <c r="J1186">
        <f t="shared" si="56"/>
        <v>6</v>
      </c>
    </row>
    <row r="1187" spans="1:10">
      <c r="A1187" t="s">
        <v>185</v>
      </c>
      <c r="B1187" t="s">
        <v>123</v>
      </c>
      <c r="C1187" s="60">
        <v>41061</v>
      </c>
      <c r="D1187" s="3">
        <f>Table1[[#This Row],[End Year]]-1</f>
        <v>2011</v>
      </c>
      <c r="E1187" s="3">
        <f t="shared" si="54"/>
        <v>2012</v>
      </c>
      <c r="F1187" s="1" t="str">
        <f t="shared" si="55"/>
        <v>2011/2012</v>
      </c>
      <c r="G1187">
        <v>6582</v>
      </c>
      <c r="H1187" t="s">
        <v>137</v>
      </c>
      <c r="I1187">
        <f>IFERROR(INDEX(Lookup_Misc!$A$1:$C$7,MATCH(Table1[[#This Row],[Product]],Lookup_Misc!$B$1:$B$7,0),3)*Table1[[#This Row],[Tonnage]],NA())</f>
        <v>3027.7200000000003</v>
      </c>
      <c r="J1187">
        <f t="shared" si="56"/>
        <v>6</v>
      </c>
    </row>
    <row r="1188" spans="1:10">
      <c r="A1188" t="s">
        <v>185</v>
      </c>
      <c r="B1188" t="s">
        <v>123</v>
      </c>
      <c r="C1188" s="60">
        <v>41061</v>
      </c>
      <c r="D1188" s="3">
        <f>Table1[[#This Row],[End Year]]-1</f>
        <v>2011</v>
      </c>
      <c r="E1188" s="3">
        <f t="shared" si="54"/>
        <v>2012</v>
      </c>
      <c r="F1188" s="1" t="str">
        <f t="shared" si="55"/>
        <v>2011/2012</v>
      </c>
      <c r="G1188">
        <v>43341</v>
      </c>
      <c r="H1188" t="s">
        <v>113</v>
      </c>
      <c r="I1188">
        <f>IFERROR(INDEX(Lookup_Misc!$A$1:$C$7,MATCH(Table1[[#This Row],[Product]],Lookup_Misc!$B$1:$B$7,0),3)*Table1[[#This Row],[Tonnage]],NA())</f>
        <v>19936.86</v>
      </c>
      <c r="J1188">
        <f t="shared" si="56"/>
        <v>6</v>
      </c>
    </row>
    <row r="1189" spans="1:10">
      <c r="A1189" t="s">
        <v>185</v>
      </c>
      <c r="B1189" t="s">
        <v>123</v>
      </c>
      <c r="C1189" s="60">
        <v>41061</v>
      </c>
      <c r="D1189" s="3">
        <f>Table1[[#This Row],[End Year]]-1</f>
        <v>2011</v>
      </c>
      <c r="E1189" s="3">
        <f t="shared" si="54"/>
        <v>2012</v>
      </c>
      <c r="F1189" s="1" t="str">
        <f t="shared" si="55"/>
        <v>2011/2012</v>
      </c>
      <c r="G1189">
        <v>25868</v>
      </c>
      <c r="H1189" t="s">
        <v>108</v>
      </c>
      <c r="I1189">
        <f>IFERROR(INDEX(Lookup_Misc!$A$1:$C$7,MATCH(Table1[[#This Row],[Product]],Lookup_Misc!$B$1:$B$7,0),3)*Table1[[#This Row],[Tonnage]],NA())</f>
        <v>11899.28</v>
      </c>
      <c r="J1189">
        <f t="shared" si="56"/>
        <v>6</v>
      </c>
    </row>
    <row r="1190" spans="1:10">
      <c r="A1190" t="s">
        <v>185</v>
      </c>
      <c r="B1190" t="s">
        <v>123</v>
      </c>
      <c r="C1190" s="60">
        <v>41061</v>
      </c>
      <c r="D1190" s="3">
        <f>Table1[[#This Row],[End Year]]-1</f>
        <v>2011</v>
      </c>
      <c r="E1190" s="3">
        <f t="shared" si="54"/>
        <v>2012</v>
      </c>
      <c r="F1190" s="1" t="str">
        <f t="shared" si="55"/>
        <v>2011/2012</v>
      </c>
      <c r="G1190">
        <v>51951</v>
      </c>
      <c r="H1190" t="s">
        <v>93</v>
      </c>
      <c r="I1190">
        <f>IFERROR(INDEX(Lookup_Misc!$A$1:$C$7,MATCH(Table1[[#This Row],[Product]],Lookup_Misc!$B$1:$B$7,0),3)*Table1[[#This Row],[Tonnage]],NA())</f>
        <v>23897.460000000003</v>
      </c>
      <c r="J1190">
        <f t="shared" si="56"/>
        <v>6</v>
      </c>
    </row>
    <row r="1191" spans="1:10">
      <c r="A1191" t="s">
        <v>185</v>
      </c>
      <c r="B1191" t="s">
        <v>123</v>
      </c>
      <c r="C1191" s="60">
        <v>41061</v>
      </c>
      <c r="D1191" s="3">
        <f>Table1[[#This Row],[End Year]]-1</f>
        <v>2011</v>
      </c>
      <c r="E1191" s="3">
        <f t="shared" si="54"/>
        <v>2012</v>
      </c>
      <c r="F1191" s="1" t="str">
        <f t="shared" si="55"/>
        <v>2011/2012</v>
      </c>
      <c r="G1191">
        <v>14198</v>
      </c>
      <c r="H1191" t="s">
        <v>89</v>
      </c>
      <c r="I1191">
        <f>IFERROR(INDEX(Lookup_Misc!$A$1:$C$7,MATCH(Table1[[#This Row],[Product]],Lookup_Misc!$B$1:$B$7,0),3)*Table1[[#This Row],[Tonnage]],NA())</f>
        <v>6531.08</v>
      </c>
      <c r="J1191">
        <f t="shared" si="56"/>
        <v>6</v>
      </c>
    </row>
    <row r="1192" spans="1:10">
      <c r="A1192" t="s">
        <v>185</v>
      </c>
      <c r="B1192" t="s">
        <v>123</v>
      </c>
      <c r="C1192" s="60">
        <v>41091</v>
      </c>
      <c r="D1192" s="3">
        <f>Table1[[#This Row],[End Year]]-1</f>
        <v>2012</v>
      </c>
      <c r="E1192" s="3">
        <f t="shared" si="54"/>
        <v>2013</v>
      </c>
      <c r="F1192" s="1" t="str">
        <f t="shared" si="55"/>
        <v>2012/2013</v>
      </c>
      <c r="G1192">
        <v>26650</v>
      </c>
      <c r="H1192" t="s">
        <v>175</v>
      </c>
      <c r="I1192">
        <f>IFERROR(INDEX(Lookup_Misc!$A$1:$C$7,MATCH(Table1[[#This Row],[Product]],Lookup_Misc!$B$1:$B$7,0),3)*Table1[[#This Row],[Tonnage]],NA())</f>
        <v>12259</v>
      </c>
      <c r="J1192">
        <f t="shared" si="56"/>
        <v>7</v>
      </c>
    </row>
    <row r="1193" spans="1:10">
      <c r="A1193" t="s">
        <v>185</v>
      </c>
      <c r="B1193" t="s">
        <v>123</v>
      </c>
      <c r="C1193" s="60">
        <v>41091</v>
      </c>
      <c r="D1193" s="3">
        <f>Table1[[#This Row],[End Year]]-1</f>
        <v>2012</v>
      </c>
      <c r="E1193" s="3">
        <f t="shared" si="54"/>
        <v>2013</v>
      </c>
      <c r="F1193" s="1" t="str">
        <f t="shared" si="55"/>
        <v>2012/2013</v>
      </c>
      <c r="G1193">
        <v>40</v>
      </c>
      <c r="H1193" t="s">
        <v>60</v>
      </c>
      <c r="I1193">
        <f>IFERROR(INDEX(Lookup_Misc!$A$1:$C$7,MATCH(Table1[[#This Row],[Product]],Lookup_Misc!$B$1:$B$7,0),3)*Table1[[#This Row],[Tonnage]],NA())</f>
        <v>18.400000000000002</v>
      </c>
      <c r="J1193">
        <f t="shared" si="56"/>
        <v>7</v>
      </c>
    </row>
    <row r="1194" spans="1:10">
      <c r="A1194" t="s">
        <v>185</v>
      </c>
      <c r="B1194" t="s">
        <v>123</v>
      </c>
      <c r="C1194" s="60">
        <v>41091</v>
      </c>
      <c r="D1194" s="3">
        <f>Table1[[#This Row],[End Year]]-1</f>
        <v>2012</v>
      </c>
      <c r="E1194" s="3">
        <f t="shared" si="54"/>
        <v>2013</v>
      </c>
      <c r="F1194" s="1" t="str">
        <f t="shared" si="55"/>
        <v>2012/2013</v>
      </c>
      <c r="G1194">
        <v>44</v>
      </c>
      <c r="H1194" t="s">
        <v>79</v>
      </c>
      <c r="I1194">
        <f>IFERROR(INDEX(Lookup_Misc!$A$1:$C$7,MATCH(Table1[[#This Row],[Product]],Lookup_Misc!$B$1:$B$7,0),3)*Table1[[#This Row],[Tonnage]],NA())</f>
        <v>20.240000000000002</v>
      </c>
      <c r="J1194">
        <f t="shared" si="56"/>
        <v>7</v>
      </c>
    </row>
    <row r="1195" spans="1:10">
      <c r="A1195" t="s">
        <v>185</v>
      </c>
      <c r="B1195" t="s">
        <v>123</v>
      </c>
      <c r="C1195" s="60">
        <v>41091</v>
      </c>
      <c r="D1195" s="3">
        <f>Table1[[#This Row],[End Year]]-1</f>
        <v>2012</v>
      </c>
      <c r="E1195" s="3">
        <f t="shared" si="54"/>
        <v>2013</v>
      </c>
      <c r="F1195" s="1" t="str">
        <f t="shared" si="55"/>
        <v>2012/2013</v>
      </c>
      <c r="G1195">
        <v>7490</v>
      </c>
      <c r="H1195" t="s">
        <v>133</v>
      </c>
      <c r="I1195">
        <f>IFERROR(INDEX(Lookup_Misc!$A$1:$C$7,MATCH(Table1[[#This Row],[Product]],Lookup_Misc!$B$1:$B$7,0),3)*Table1[[#This Row],[Tonnage]],NA())</f>
        <v>3445.4</v>
      </c>
      <c r="J1195">
        <f t="shared" si="56"/>
        <v>7</v>
      </c>
    </row>
    <row r="1196" spans="1:10">
      <c r="A1196" t="s">
        <v>185</v>
      </c>
      <c r="B1196" t="s">
        <v>123</v>
      </c>
      <c r="C1196" s="60">
        <v>41091</v>
      </c>
      <c r="D1196" s="3">
        <f>Table1[[#This Row],[End Year]]-1</f>
        <v>2012</v>
      </c>
      <c r="E1196" s="3">
        <f t="shared" si="54"/>
        <v>2013</v>
      </c>
      <c r="F1196" s="1" t="str">
        <f t="shared" si="55"/>
        <v>2012/2013</v>
      </c>
      <c r="G1196">
        <v>1779</v>
      </c>
      <c r="H1196" t="s">
        <v>130</v>
      </c>
      <c r="I1196">
        <f>IFERROR(INDEX(Lookup_Misc!$A$1:$C$7,MATCH(Table1[[#This Row],[Product]],Lookup_Misc!$B$1:$B$7,0),3)*Table1[[#This Row],[Tonnage]],NA())</f>
        <v>818.34</v>
      </c>
      <c r="J1196">
        <f t="shared" si="56"/>
        <v>7</v>
      </c>
    </row>
    <row r="1197" spans="1:10">
      <c r="A1197" t="s">
        <v>185</v>
      </c>
      <c r="B1197" t="s">
        <v>123</v>
      </c>
      <c r="C1197" s="60">
        <v>41091</v>
      </c>
      <c r="D1197" s="3">
        <f>Table1[[#This Row],[End Year]]-1</f>
        <v>2012</v>
      </c>
      <c r="E1197" s="3">
        <f t="shared" si="54"/>
        <v>2013</v>
      </c>
      <c r="F1197" s="1" t="str">
        <f t="shared" si="55"/>
        <v>2012/2013</v>
      </c>
      <c r="G1197">
        <v>2995</v>
      </c>
      <c r="H1197" t="s">
        <v>88</v>
      </c>
      <c r="I1197">
        <f>IFERROR(INDEX(Lookup_Misc!$A$1:$C$7,MATCH(Table1[[#This Row],[Product]],Lookup_Misc!$B$1:$B$7,0),3)*Table1[[#This Row],[Tonnage]],NA())</f>
        <v>1377.7</v>
      </c>
      <c r="J1197">
        <f t="shared" si="56"/>
        <v>7</v>
      </c>
    </row>
    <row r="1198" spans="1:10">
      <c r="A1198" t="s">
        <v>185</v>
      </c>
      <c r="B1198" t="s">
        <v>123</v>
      </c>
      <c r="C1198" s="60">
        <v>41091</v>
      </c>
      <c r="D1198" s="3">
        <f>Table1[[#This Row],[End Year]]-1</f>
        <v>2012</v>
      </c>
      <c r="E1198" s="3">
        <f t="shared" si="54"/>
        <v>2013</v>
      </c>
      <c r="F1198" s="1" t="str">
        <f t="shared" si="55"/>
        <v>2012/2013</v>
      </c>
      <c r="G1198">
        <v>6489</v>
      </c>
      <c r="H1198" t="s">
        <v>116</v>
      </c>
      <c r="I1198">
        <f>IFERROR(INDEX(Lookup_Misc!$A$1:$C$7,MATCH(Table1[[#This Row],[Product]],Lookup_Misc!$B$1:$B$7,0),3)*Table1[[#This Row],[Tonnage]],NA())</f>
        <v>2984.94</v>
      </c>
      <c r="J1198">
        <f t="shared" si="56"/>
        <v>7</v>
      </c>
    </row>
    <row r="1199" spans="1:10">
      <c r="A1199" t="s">
        <v>185</v>
      </c>
      <c r="B1199" t="s">
        <v>123</v>
      </c>
      <c r="C1199" s="60">
        <v>41091</v>
      </c>
      <c r="D1199" s="3">
        <f>Table1[[#This Row],[End Year]]-1</f>
        <v>2012</v>
      </c>
      <c r="E1199" s="3">
        <f t="shared" si="54"/>
        <v>2013</v>
      </c>
      <c r="F1199" s="1" t="str">
        <f t="shared" si="55"/>
        <v>2012/2013</v>
      </c>
      <c r="G1199">
        <v>4008</v>
      </c>
      <c r="H1199" t="s">
        <v>137</v>
      </c>
      <c r="I1199">
        <f>IFERROR(INDEX(Lookup_Misc!$A$1:$C$7,MATCH(Table1[[#This Row],[Product]],Lookup_Misc!$B$1:$B$7,0),3)*Table1[[#This Row],[Tonnage]],NA())</f>
        <v>1843.68</v>
      </c>
      <c r="J1199">
        <f t="shared" si="56"/>
        <v>7</v>
      </c>
    </row>
    <row r="1200" spans="1:10">
      <c r="A1200" t="s">
        <v>185</v>
      </c>
      <c r="B1200" t="s">
        <v>123</v>
      </c>
      <c r="C1200" s="60">
        <v>41091</v>
      </c>
      <c r="D1200" s="3">
        <f>Table1[[#This Row],[End Year]]-1</f>
        <v>2012</v>
      </c>
      <c r="E1200" s="3">
        <f t="shared" si="54"/>
        <v>2013</v>
      </c>
      <c r="F1200" s="1" t="str">
        <f t="shared" si="55"/>
        <v>2012/2013</v>
      </c>
      <c r="G1200">
        <v>55951</v>
      </c>
      <c r="H1200" t="s">
        <v>113</v>
      </c>
      <c r="I1200">
        <f>IFERROR(INDEX(Lookup_Misc!$A$1:$C$7,MATCH(Table1[[#This Row],[Product]],Lookup_Misc!$B$1:$B$7,0),3)*Table1[[#This Row],[Tonnage]],NA())</f>
        <v>25737.460000000003</v>
      </c>
      <c r="J1200">
        <f t="shared" si="56"/>
        <v>7</v>
      </c>
    </row>
    <row r="1201" spans="1:10">
      <c r="A1201" t="s">
        <v>185</v>
      </c>
      <c r="B1201" t="s">
        <v>123</v>
      </c>
      <c r="C1201" s="60">
        <v>41091</v>
      </c>
      <c r="D1201" s="3">
        <f>Table1[[#This Row],[End Year]]-1</f>
        <v>2012</v>
      </c>
      <c r="E1201" s="3">
        <f t="shared" si="54"/>
        <v>2013</v>
      </c>
      <c r="F1201" s="1" t="str">
        <f t="shared" si="55"/>
        <v>2012/2013</v>
      </c>
      <c r="G1201">
        <v>11367</v>
      </c>
      <c r="H1201" t="s">
        <v>108</v>
      </c>
      <c r="I1201">
        <f>IFERROR(INDEX(Lookup_Misc!$A$1:$C$7,MATCH(Table1[[#This Row],[Product]],Lookup_Misc!$B$1:$B$7,0),3)*Table1[[#This Row],[Tonnage]],NA())</f>
        <v>5228.8200000000006</v>
      </c>
      <c r="J1201">
        <f t="shared" si="56"/>
        <v>7</v>
      </c>
    </row>
    <row r="1202" spans="1:10">
      <c r="A1202" t="s">
        <v>185</v>
      </c>
      <c r="B1202" t="s">
        <v>123</v>
      </c>
      <c r="C1202" s="60">
        <v>41091</v>
      </c>
      <c r="D1202" s="3">
        <f>Table1[[#This Row],[End Year]]-1</f>
        <v>2012</v>
      </c>
      <c r="E1202" s="3">
        <f t="shared" si="54"/>
        <v>2013</v>
      </c>
      <c r="F1202" s="1" t="str">
        <f t="shared" si="55"/>
        <v>2012/2013</v>
      </c>
      <c r="G1202">
        <v>54912</v>
      </c>
      <c r="H1202" t="s">
        <v>93</v>
      </c>
      <c r="I1202">
        <f>IFERROR(INDEX(Lookup_Misc!$A$1:$C$7,MATCH(Table1[[#This Row],[Product]],Lookup_Misc!$B$1:$B$7,0),3)*Table1[[#This Row],[Tonnage]],NA())</f>
        <v>25259.52</v>
      </c>
      <c r="J1202">
        <f t="shared" si="56"/>
        <v>7</v>
      </c>
    </row>
    <row r="1203" spans="1:10">
      <c r="A1203" t="s">
        <v>185</v>
      </c>
      <c r="B1203" t="s">
        <v>123</v>
      </c>
      <c r="C1203" s="60">
        <v>41091</v>
      </c>
      <c r="D1203" s="3">
        <f>Table1[[#This Row],[End Year]]-1</f>
        <v>2012</v>
      </c>
      <c r="E1203" s="3">
        <f t="shared" si="54"/>
        <v>2013</v>
      </c>
      <c r="F1203" s="1" t="str">
        <f t="shared" si="55"/>
        <v>2012/2013</v>
      </c>
      <c r="G1203">
        <v>43002</v>
      </c>
      <c r="H1203" t="s">
        <v>89</v>
      </c>
      <c r="I1203">
        <f>IFERROR(INDEX(Lookup_Misc!$A$1:$C$7,MATCH(Table1[[#This Row],[Product]],Lookup_Misc!$B$1:$B$7,0),3)*Table1[[#This Row],[Tonnage]],NA())</f>
        <v>19780.920000000002</v>
      </c>
      <c r="J1203">
        <f t="shared" si="56"/>
        <v>7</v>
      </c>
    </row>
    <row r="1204" spans="1:10">
      <c r="A1204" t="s">
        <v>185</v>
      </c>
      <c r="B1204" t="s">
        <v>123</v>
      </c>
      <c r="C1204" s="60">
        <v>41122</v>
      </c>
      <c r="D1204" s="3">
        <f>Table1[[#This Row],[End Year]]-1</f>
        <v>2012</v>
      </c>
      <c r="E1204" s="3">
        <f t="shared" si="54"/>
        <v>2013</v>
      </c>
      <c r="F1204" s="1" t="str">
        <f t="shared" si="55"/>
        <v>2012/2013</v>
      </c>
      <c r="G1204">
        <v>1878</v>
      </c>
      <c r="H1204" t="s">
        <v>60</v>
      </c>
      <c r="I1204">
        <f>IFERROR(INDEX(Lookup_Misc!$A$1:$C$7,MATCH(Table1[[#This Row],[Product]],Lookup_Misc!$B$1:$B$7,0),3)*Table1[[#This Row],[Tonnage]],NA())</f>
        <v>863.88</v>
      </c>
      <c r="J1204">
        <f t="shared" si="56"/>
        <v>8</v>
      </c>
    </row>
    <row r="1205" spans="1:10">
      <c r="A1205" t="s">
        <v>185</v>
      </c>
      <c r="B1205" t="s">
        <v>123</v>
      </c>
      <c r="C1205" s="60">
        <v>41122</v>
      </c>
      <c r="D1205" s="3">
        <f>Table1[[#This Row],[End Year]]-1</f>
        <v>2012</v>
      </c>
      <c r="E1205" s="3">
        <f t="shared" si="54"/>
        <v>2013</v>
      </c>
      <c r="F1205" s="1" t="str">
        <f t="shared" si="55"/>
        <v>2012/2013</v>
      </c>
      <c r="G1205">
        <v>46300</v>
      </c>
      <c r="H1205" t="s">
        <v>79</v>
      </c>
      <c r="I1205">
        <f>IFERROR(INDEX(Lookup_Misc!$A$1:$C$7,MATCH(Table1[[#This Row],[Product]],Lookup_Misc!$B$1:$B$7,0),3)*Table1[[#This Row],[Tonnage]],NA())</f>
        <v>21298</v>
      </c>
      <c r="J1205">
        <f t="shared" si="56"/>
        <v>8</v>
      </c>
    </row>
    <row r="1206" spans="1:10">
      <c r="A1206" t="s">
        <v>185</v>
      </c>
      <c r="B1206" t="s">
        <v>123</v>
      </c>
      <c r="C1206" s="60">
        <v>41122</v>
      </c>
      <c r="D1206" s="3">
        <f>Table1[[#This Row],[End Year]]-1</f>
        <v>2012</v>
      </c>
      <c r="E1206" s="3">
        <f t="shared" si="54"/>
        <v>2013</v>
      </c>
      <c r="F1206" s="1" t="str">
        <f t="shared" si="55"/>
        <v>2012/2013</v>
      </c>
      <c r="G1206">
        <v>9450</v>
      </c>
      <c r="H1206" t="s">
        <v>142</v>
      </c>
      <c r="I1206">
        <f>IFERROR(INDEX(Lookup_Misc!$A$1:$C$7,MATCH(Table1[[#This Row],[Product]],Lookup_Misc!$B$1:$B$7,0),3)*Table1[[#This Row],[Tonnage]],NA())</f>
        <v>4347</v>
      </c>
      <c r="J1206">
        <f t="shared" si="56"/>
        <v>8</v>
      </c>
    </row>
    <row r="1207" spans="1:10">
      <c r="A1207" t="s">
        <v>185</v>
      </c>
      <c r="B1207" t="s">
        <v>123</v>
      </c>
      <c r="C1207" s="60">
        <v>41122</v>
      </c>
      <c r="D1207" s="3">
        <f>Table1[[#This Row],[End Year]]-1</f>
        <v>2012</v>
      </c>
      <c r="E1207" s="3">
        <f t="shared" si="54"/>
        <v>2013</v>
      </c>
      <c r="F1207" s="1" t="str">
        <f t="shared" si="55"/>
        <v>2012/2013</v>
      </c>
      <c r="G1207">
        <v>330</v>
      </c>
      <c r="H1207" t="s">
        <v>147</v>
      </c>
      <c r="I1207">
        <f>IFERROR(INDEX(Lookup_Misc!$A$1:$C$7,MATCH(Table1[[#This Row],[Product]],Lookup_Misc!$B$1:$B$7,0),3)*Table1[[#This Row],[Tonnage]],NA())</f>
        <v>151.80000000000001</v>
      </c>
      <c r="J1207">
        <f t="shared" si="56"/>
        <v>8</v>
      </c>
    </row>
    <row r="1208" spans="1:10">
      <c r="A1208" t="s">
        <v>185</v>
      </c>
      <c r="B1208" t="s">
        <v>123</v>
      </c>
      <c r="C1208" s="60">
        <v>41122</v>
      </c>
      <c r="D1208" s="3">
        <f>Table1[[#This Row],[End Year]]-1</f>
        <v>2012</v>
      </c>
      <c r="E1208" s="3">
        <f t="shared" si="54"/>
        <v>2013</v>
      </c>
      <c r="F1208" s="1" t="str">
        <f t="shared" si="55"/>
        <v>2012/2013</v>
      </c>
      <c r="G1208">
        <v>5423</v>
      </c>
      <c r="H1208" t="s">
        <v>116</v>
      </c>
      <c r="I1208">
        <f>IFERROR(INDEX(Lookup_Misc!$A$1:$C$7,MATCH(Table1[[#This Row],[Product]],Lookup_Misc!$B$1:$B$7,0),3)*Table1[[#This Row],[Tonnage]],NA())</f>
        <v>2494.58</v>
      </c>
      <c r="J1208">
        <f t="shared" si="56"/>
        <v>8</v>
      </c>
    </row>
    <row r="1209" spans="1:10">
      <c r="A1209" t="s">
        <v>185</v>
      </c>
      <c r="B1209" t="s">
        <v>123</v>
      </c>
      <c r="C1209" s="60">
        <v>41122</v>
      </c>
      <c r="D1209" s="3">
        <f>Table1[[#This Row],[End Year]]-1</f>
        <v>2012</v>
      </c>
      <c r="E1209" s="3">
        <f t="shared" si="54"/>
        <v>2013</v>
      </c>
      <c r="F1209" s="1" t="str">
        <f t="shared" si="55"/>
        <v>2012/2013</v>
      </c>
      <c r="G1209">
        <v>16435</v>
      </c>
      <c r="H1209" t="s">
        <v>128</v>
      </c>
      <c r="I1209">
        <f>IFERROR(INDEX(Lookup_Misc!$A$1:$C$7,MATCH(Table1[[#This Row],[Product]],Lookup_Misc!$B$1:$B$7,0),3)*Table1[[#This Row],[Tonnage]],NA())</f>
        <v>7560.1</v>
      </c>
      <c r="J1209">
        <f t="shared" si="56"/>
        <v>8</v>
      </c>
    </row>
    <row r="1210" spans="1:10">
      <c r="A1210" t="s">
        <v>185</v>
      </c>
      <c r="B1210" t="s">
        <v>123</v>
      </c>
      <c r="C1210" s="60">
        <v>41122</v>
      </c>
      <c r="D1210" s="3">
        <f>Table1[[#This Row],[End Year]]-1</f>
        <v>2012</v>
      </c>
      <c r="E1210" s="3">
        <f t="shared" si="54"/>
        <v>2013</v>
      </c>
      <c r="F1210" s="1" t="str">
        <f t="shared" si="55"/>
        <v>2012/2013</v>
      </c>
      <c r="G1210">
        <v>9609</v>
      </c>
      <c r="H1210" t="s">
        <v>113</v>
      </c>
      <c r="I1210">
        <f>IFERROR(INDEX(Lookup_Misc!$A$1:$C$7,MATCH(Table1[[#This Row],[Product]],Lookup_Misc!$B$1:$B$7,0),3)*Table1[[#This Row],[Tonnage]],NA())</f>
        <v>4420.1400000000003</v>
      </c>
      <c r="J1210">
        <f t="shared" si="56"/>
        <v>8</v>
      </c>
    </row>
    <row r="1211" spans="1:10">
      <c r="A1211" t="s">
        <v>185</v>
      </c>
      <c r="B1211" t="s">
        <v>123</v>
      </c>
      <c r="C1211" s="60">
        <v>41122</v>
      </c>
      <c r="D1211" s="3">
        <f>Table1[[#This Row],[End Year]]-1</f>
        <v>2012</v>
      </c>
      <c r="E1211" s="3">
        <f t="shared" si="54"/>
        <v>2013</v>
      </c>
      <c r="F1211" s="1" t="str">
        <f t="shared" si="55"/>
        <v>2012/2013</v>
      </c>
      <c r="G1211">
        <v>9518</v>
      </c>
      <c r="H1211" t="s">
        <v>108</v>
      </c>
      <c r="I1211">
        <f>IFERROR(INDEX(Lookup_Misc!$A$1:$C$7,MATCH(Table1[[#This Row],[Product]],Lookup_Misc!$B$1:$B$7,0),3)*Table1[[#This Row],[Tonnage]],NA())</f>
        <v>4378.28</v>
      </c>
      <c r="J1211">
        <f t="shared" si="56"/>
        <v>8</v>
      </c>
    </row>
    <row r="1212" spans="1:10">
      <c r="A1212" t="s">
        <v>185</v>
      </c>
      <c r="B1212" t="s">
        <v>123</v>
      </c>
      <c r="C1212" s="60">
        <v>41122</v>
      </c>
      <c r="D1212" s="3">
        <f>Table1[[#This Row],[End Year]]-1</f>
        <v>2012</v>
      </c>
      <c r="E1212" s="3">
        <f t="shared" si="54"/>
        <v>2013</v>
      </c>
      <c r="F1212" s="1" t="str">
        <f t="shared" si="55"/>
        <v>2012/2013</v>
      </c>
      <c r="G1212">
        <v>200612</v>
      </c>
      <c r="H1212" t="s">
        <v>93</v>
      </c>
      <c r="I1212">
        <f>IFERROR(INDEX(Lookup_Misc!$A$1:$C$7,MATCH(Table1[[#This Row],[Product]],Lookup_Misc!$B$1:$B$7,0),3)*Table1[[#This Row],[Tonnage]],NA())</f>
        <v>92281.52</v>
      </c>
      <c r="J1212">
        <f t="shared" si="56"/>
        <v>8</v>
      </c>
    </row>
    <row r="1213" spans="1:10">
      <c r="A1213" t="s">
        <v>185</v>
      </c>
      <c r="B1213" t="s">
        <v>123</v>
      </c>
      <c r="C1213" s="60">
        <v>41153</v>
      </c>
      <c r="D1213" s="3">
        <f>Table1[[#This Row],[End Year]]-1</f>
        <v>2012</v>
      </c>
      <c r="E1213" s="3">
        <f t="shared" si="54"/>
        <v>2013</v>
      </c>
      <c r="F1213" s="1" t="str">
        <f t="shared" si="55"/>
        <v>2012/2013</v>
      </c>
      <c r="G1213">
        <v>680</v>
      </c>
      <c r="H1213" t="s">
        <v>60</v>
      </c>
      <c r="I1213">
        <f>IFERROR(INDEX(Lookup_Misc!$A$1:$C$7,MATCH(Table1[[#This Row],[Product]],Lookup_Misc!$B$1:$B$7,0),3)*Table1[[#This Row],[Tonnage]],NA())</f>
        <v>312.8</v>
      </c>
      <c r="J1213">
        <f t="shared" si="56"/>
        <v>9</v>
      </c>
    </row>
    <row r="1214" spans="1:10">
      <c r="A1214" t="s">
        <v>185</v>
      </c>
      <c r="B1214" t="s">
        <v>123</v>
      </c>
      <c r="C1214" s="60">
        <v>41153</v>
      </c>
      <c r="D1214" s="3">
        <f>Table1[[#This Row],[End Year]]-1</f>
        <v>2012</v>
      </c>
      <c r="E1214" s="3">
        <f t="shared" si="54"/>
        <v>2013</v>
      </c>
      <c r="F1214" s="1" t="str">
        <f t="shared" si="55"/>
        <v>2012/2013</v>
      </c>
      <c r="G1214">
        <v>13168</v>
      </c>
      <c r="H1214" t="s">
        <v>79</v>
      </c>
      <c r="I1214">
        <f>IFERROR(INDEX(Lookup_Misc!$A$1:$C$7,MATCH(Table1[[#This Row],[Product]],Lookup_Misc!$B$1:$B$7,0),3)*Table1[[#This Row],[Tonnage]],NA())</f>
        <v>6057.2800000000007</v>
      </c>
      <c r="J1214">
        <f t="shared" si="56"/>
        <v>9</v>
      </c>
    </row>
    <row r="1215" spans="1:10">
      <c r="A1215" t="s">
        <v>185</v>
      </c>
      <c r="B1215" t="s">
        <v>123</v>
      </c>
      <c r="C1215" s="60">
        <v>41153</v>
      </c>
      <c r="D1215" s="3">
        <f>Table1[[#This Row],[End Year]]-1</f>
        <v>2012</v>
      </c>
      <c r="E1215" s="3">
        <f t="shared" si="54"/>
        <v>2013</v>
      </c>
      <c r="F1215" s="1" t="str">
        <f t="shared" si="55"/>
        <v>2012/2013</v>
      </c>
      <c r="G1215">
        <v>12650</v>
      </c>
      <c r="H1215" t="s">
        <v>125</v>
      </c>
      <c r="I1215">
        <f>IFERROR(INDEX(Lookup_Misc!$A$1:$C$7,MATCH(Table1[[#This Row],[Product]],Lookup_Misc!$B$1:$B$7,0),3)*Table1[[#This Row],[Tonnage]],NA())</f>
        <v>5819</v>
      </c>
      <c r="J1215">
        <f t="shared" si="56"/>
        <v>9</v>
      </c>
    </row>
    <row r="1216" spans="1:10">
      <c r="A1216" t="s">
        <v>185</v>
      </c>
      <c r="B1216" t="s">
        <v>123</v>
      </c>
      <c r="C1216" s="60">
        <v>41153</v>
      </c>
      <c r="D1216" s="3">
        <f>Table1[[#This Row],[End Year]]-1</f>
        <v>2012</v>
      </c>
      <c r="E1216" s="3">
        <f t="shared" si="54"/>
        <v>2013</v>
      </c>
      <c r="F1216" s="1" t="str">
        <f t="shared" si="55"/>
        <v>2012/2013</v>
      </c>
      <c r="G1216">
        <v>10686</v>
      </c>
      <c r="H1216" t="s">
        <v>133</v>
      </c>
      <c r="I1216">
        <f>IFERROR(INDEX(Lookup_Misc!$A$1:$C$7,MATCH(Table1[[#This Row],[Product]],Lookup_Misc!$B$1:$B$7,0),3)*Table1[[#This Row],[Tonnage]],NA())</f>
        <v>4915.5600000000004</v>
      </c>
      <c r="J1216">
        <f t="shared" si="56"/>
        <v>9</v>
      </c>
    </row>
    <row r="1217" spans="1:10">
      <c r="A1217" t="s">
        <v>185</v>
      </c>
      <c r="B1217" t="s">
        <v>123</v>
      </c>
      <c r="C1217" s="60">
        <v>41153</v>
      </c>
      <c r="D1217" s="3">
        <f>Table1[[#This Row],[End Year]]-1</f>
        <v>2012</v>
      </c>
      <c r="E1217" s="3">
        <f t="shared" si="54"/>
        <v>2013</v>
      </c>
      <c r="F1217" s="1" t="str">
        <f t="shared" si="55"/>
        <v>2012/2013</v>
      </c>
      <c r="G1217">
        <v>6710</v>
      </c>
      <c r="H1217" t="s">
        <v>143</v>
      </c>
      <c r="I1217">
        <f>IFERROR(INDEX(Lookup_Misc!$A$1:$C$7,MATCH(Table1[[#This Row],[Product]],Lookup_Misc!$B$1:$B$7,0),3)*Table1[[#This Row],[Tonnage]],NA())</f>
        <v>3086.6</v>
      </c>
      <c r="J1217">
        <f t="shared" si="56"/>
        <v>9</v>
      </c>
    </row>
    <row r="1218" spans="1:10">
      <c r="A1218" t="s">
        <v>185</v>
      </c>
      <c r="B1218" t="s">
        <v>123</v>
      </c>
      <c r="C1218" s="60">
        <v>41153</v>
      </c>
      <c r="D1218" s="3">
        <f>Table1[[#This Row],[End Year]]-1</f>
        <v>2012</v>
      </c>
      <c r="E1218" s="3">
        <f t="shared" si="54"/>
        <v>2013</v>
      </c>
      <c r="F1218" s="1" t="str">
        <f t="shared" si="55"/>
        <v>2012/2013</v>
      </c>
      <c r="G1218">
        <v>3500</v>
      </c>
      <c r="H1218" t="s">
        <v>130</v>
      </c>
      <c r="I1218">
        <f>IFERROR(INDEX(Lookup_Misc!$A$1:$C$7,MATCH(Table1[[#This Row],[Product]],Lookup_Misc!$B$1:$B$7,0),3)*Table1[[#This Row],[Tonnage]],NA())</f>
        <v>1610</v>
      </c>
      <c r="J1218">
        <f t="shared" si="56"/>
        <v>9</v>
      </c>
    </row>
    <row r="1219" spans="1:10">
      <c r="A1219" t="s">
        <v>185</v>
      </c>
      <c r="B1219" t="s">
        <v>123</v>
      </c>
      <c r="C1219" s="60">
        <v>41153</v>
      </c>
      <c r="D1219" s="3">
        <f>Table1[[#This Row],[End Year]]-1</f>
        <v>2012</v>
      </c>
      <c r="E1219" s="3">
        <f t="shared" si="54"/>
        <v>2013</v>
      </c>
      <c r="F1219" s="1" t="str">
        <f t="shared" si="55"/>
        <v>2012/2013</v>
      </c>
      <c r="G1219">
        <v>9104</v>
      </c>
      <c r="H1219" t="s">
        <v>88</v>
      </c>
      <c r="I1219">
        <f>IFERROR(INDEX(Lookup_Misc!$A$1:$C$7,MATCH(Table1[[#This Row],[Product]],Lookup_Misc!$B$1:$B$7,0),3)*Table1[[#This Row],[Tonnage]],NA())</f>
        <v>4187.84</v>
      </c>
      <c r="J1219">
        <f t="shared" si="56"/>
        <v>9</v>
      </c>
    </row>
    <row r="1220" spans="1:10">
      <c r="A1220" t="s">
        <v>185</v>
      </c>
      <c r="B1220" t="s">
        <v>123</v>
      </c>
      <c r="C1220" s="60">
        <v>41153</v>
      </c>
      <c r="D1220" s="3">
        <f>Table1[[#This Row],[End Year]]-1</f>
        <v>2012</v>
      </c>
      <c r="E1220" s="3">
        <f t="shared" si="54"/>
        <v>2013</v>
      </c>
      <c r="F1220" s="1" t="str">
        <f t="shared" si="55"/>
        <v>2012/2013</v>
      </c>
      <c r="G1220">
        <v>2000</v>
      </c>
      <c r="H1220" t="s">
        <v>145</v>
      </c>
      <c r="I1220">
        <f>IFERROR(INDEX(Lookup_Misc!$A$1:$C$7,MATCH(Table1[[#This Row],[Product]],Lookup_Misc!$B$1:$B$7,0),3)*Table1[[#This Row],[Tonnage]],NA())</f>
        <v>920</v>
      </c>
      <c r="J1220">
        <f t="shared" si="56"/>
        <v>9</v>
      </c>
    </row>
    <row r="1221" spans="1:10">
      <c r="A1221" t="s">
        <v>185</v>
      </c>
      <c r="B1221" t="s">
        <v>123</v>
      </c>
      <c r="C1221" s="60">
        <v>41153</v>
      </c>
      <c r="D1221" s="3">
        <f>Table1[[#This Row],[End Year]]-1</f>
        <v>2012</v>
      </c>
      <c r="E1221" s="3">
        <f t="shared" si="54"/>
        <v>2013</v>
      </c>
      <c r="F1221" s="1" t="str">
        <f t="shared" si="55"/>
        <v>2012/2013</v>
      </c>
      <c r="G1221">
        <v>52</v>
      </c>
      <c r="H1221" t="s">
        <v>135</v>
      </c>
      <c r="I1221">
        <f>IFERROR(INDEX(Lookup_Misc!$A$1:$C$7,MATCH(Table1[[#This Row],[Product]],Lookup_Misc!$B$1:$B$7,0),3)*Table1[[#This Row],[Tonnage]],NA())</f>
        <v>23.92</v>
      </c>
      <c r="J1221">
        <f t="shared" si="56"/>
        <v>9</v>
      </c>
    </row>
    <row r="1222" spans="1:10">
      <c r="A1222" t="s">
        <v>185</v>
      </c>
      <c r="B1222" t="s">
        <v>123</v>
      </c>
      <c r="C1222" s="60">
        <v>41153</v>
      </c>
      <c r="D1222" s="3">
        <f>Table1[[#This Row],[End Year]]-1</f>
        <v>2012</v>
      </c>
      <c r="E1222" s="3">
        <f t="shared" ref="E1222:E1285" si="57">IF(AND(MONTH(C1222)&gt;=7,MONTH(C1222)&lt;=12),YEAR(C1222)+1,YEAR(C1222))</f>
        <v>2013</v>
      </c>
      <c r="F1222" s="1" t="str">
        <f t="shared" ref="F1222:F1285" si="58">D1222&amp;"/"&amp;E1222</f>
        <v>2012/2013</v>
      </c>
      <c r="G1222">
        <v>24324</v>
      </c>
      <c r="H1222" t="s">
        <v>116</v>
      </c>
      <c r="I1222">
        <f>IFERROR(INDEX(Lookup_Misc!$A$1:$C$7,MATCH(Table1[[#This Row],[Product]],Lookup_Misc!$B$1:$B$7,0),3)*Table1[[#This Row],[Tonnage]],NA())</f>
        <v>11189.04</v>
      </c>
      <c r="J1222">
        <f t="shared" ref="J1222:J1285" si="59">MONTH(C1222)</f>
        <v>9</v>
      </c>
    </row>
    <row r="1223" spans="1:10">
      <c r="A1223" t="s">
        <v>185</v>
      </c>
      <c r="B1223" t="s">
        <v>123</v>
      </c>
      <c r="C1223" s="60">
        <v>41153</v>
      </c>
      <c r="D1223" s="3">
        <f>Table1[[#This Row],[End Year]]-1</f>
        <v>2012</v>
      </c>
      <c r="E1223" s="3">
        <f t="shared" si="57"/>
        <v>2013</v>
      </c>
      <c r="F1223" s="1" t="str">
        <f t="shared" si="58"/>
        <v>2012/2013</v>
      </c>
      <c r="G1223">
        <v>21079</v>
      </c>
      <c r="H1223" t="s">
        <v>113</v>
      </c>
      <c r="I1223">
        <f>IFERROR(INDEX(Lookup_Misc!$A$1:$C$7,MATCH(Table1[[#This Row],[Product]],Lookup_Misc!$B$1:$B$7,0),3)*Table1[[#This Row],[Tonnage]],NA())</f>
        <v>9696.34</v>
      </c>
      <c r="J1223">
        <f t="shared" si="59"/>
        <v>9</v>
      </c>
    </row>
    <row r="1224" spans="1:10">
      <c r="A1224" t="s">
        <v>185</v>
      </c>
      <c r="B1224" t="s">
        <v>123</v>
      </c>
      <c r="C1224" s="60">
        <v>41153</v>
      </c>
      <c r="D1224" s="3">
        <f>Table1[[#This Row],[End Year]]-1</f>
        <v>2012</v>
      </c>
      <c r="E1224" s="3">
        <f t="shared" si="57"/>
        <v>2013</v>
      </c>
      <c r="F1224" s="1" t="str">
        <f t="shared" si="58"/>
        <v>2012/2013</v>
      </c>
      <c r="G1224">
        <v>157074</v>
      </c>
      <c r="H1224" t="s">
        <v>93</v>
      </c>
      <c r="I1224">
        <f>IFERROR(INDEX(Lookup_Misc!$A$1:$C$7,MATCH(Table1[[#This Row],[Product]],Lookup_Misc!$B$1:$B$7,0),3)*Table1[[#This Row],[Tonnage]],NA())</f>
        <v>72254.040000000008</v>
      </c>
      <c r="J1224">
        <f t="shared" si="59"/>
        <v>9</v>
      </c>
    </row>
    <row r="1225" spans="1:10">
      <c r="A1225" t="s">
        <v>185</v>
      </c>
      <c r="B1225" t="s">
        <v>123</v>
      </c>
      <c r="C1225" s="60">
        <v>41153</v>
      </c>
      <c r="D1225" s="3">
        <f>Table1[[#This Row],[End Year]]-1</f>
        <v>2012</v>
      </c>
      <c r="E1225" s="3">
        <f t="shared" si="57"/>
        <v>2013</v>
      </c>
      <c r="F1225" s="1" t="str">
        <f t="shared" si="58"/>
        <v>2012/2013</v>
      </c>
      <c r="G1225">
        <v>10999</v>
      </c>
      <c r="H1225" t="s">
        <v>89</v>
      </c>
      <c r="I1225">
        <f>IFERROR(INDEX(Lookup_Misc!$A$1:$C$7,MATCH(Table1[[#This Row],[Product]],Lookup_Misc!$B$1:$B$7,0),3)*Table1[[#This Row],[Tonnage]],NA())</f>
        <v>5059.54</v>
      </c>
      <c r="J1225">
        <f t="shared" si="59"/>
        <v>9</v>
      </c>
    </row>
    <row r="1226" spans="1:10">
      <c r="A1226" t="s">
        <v>185</v>
      </c>
      <c r="B1226" t="s">
        <v>123</v>
      </c>
      <c r="C1226" s="60">
        <v>41183</v>
      </c>
      <c r="D1226" s="3">
        <f>Table1[[#This Row],[End Year]]-1</f>
        <v>2012</v>
      </c>
      <c r="E1226" s="3">
        <f t="shared" si="57"/>
        <v>2013</v>
      </c>
      <c r="F1226" s="1" t="str">
        <f t="shared" si="58"/>
        <v>2012/2013</v>
      </c>
      <c r="G1226">
        <v>1204</v>
      </c>
      <c r="H1226" t="s">
        <v>60</v>
      </c>
      <c r="I1226">
        <f>IFERROR(INDEX(Lookup_Misc!$A$1:$C$7,MATCH(Table1[[#This Row],[Product]],Lookup_Misc!$B$1:$B$7,0),3)*Table1[[#This Row],[Tonnage]],NA())</f>
        <v>553.84</v>
      </c>
      <c r="J1226">
        <f t="shared" si="59"/>
        <v>10</v>
      </c>
    </row>
    <row r="1227" spans="1:10">
      <c r="A1227" t="s">
        <v>185</v>
      </c>
      <c r="B1227" t="s">
        <v>123</v>
      </c>
      <c r="C1227" s="60">
        <v>41183</v>
      </c>
      <c r="D1227" s="3">
        <f>Table1[[#This Row],[End Year]]-1</f>
        <v>2012</v>
      </c>
      <c r="E1227" s="3">
        <f t="shared" si="57"/>
        <v>2013</v>
      </c>
      <c r="F1227" s="1" t="str">
        <f t="shared" si="58"/>
        <v>2012/2013</v>
      </c>
      <c r="G1227">
        <v>9729</v>
      </c>
      <c r="H1227" t="s">
        <v>79</v>
      </c>
      <c r="I1227">
        <f>IFERROR(INDEX(Lookup_Misc!$A$1:$C$7,MATCH(Table1[[#This Row],[Product]],Lookup_Misc!$B$1:$B$7,0),3)*Table1[[#This Row],[Tonnage]],NA())</f>
        <v>4475.34</v>
      </c>
      <c r="J1227">
        <f t="shared" si="59"/>
        <v>10</v>
      </c>
    </row>
    <row r="1228" spans="1:10">
      <c r="A1228" t="s">
        <v>185</v>
      </c>
      <c r="B1228" t="s">
        <v>123</v>
      </c>
      <c r="C1228" s="60">
        <v>41183</v>
      </c>
      <c r="D1228" s="3">
        <f>Table1[[#This Row],[End Year]]-1</f>
        <v>2012</v>
      </c>
      <c r="E1228" s="3">
        <f t="shared" si="57"/>
        <v>2013</v>
      </c>
      <c r="F1228" s="1" t="str">
        <f t="shared" si="58"/>
        <v>2012/2013</v>
      </c>
      <c r="G1228">
        <v>9833</v>
      </c>
      <c r="H1228" t="s">
        <v>116</v>
      </c>
      <c r="I1228">
        <f>IFERROR(INDEX(Lookup_Misc!$A$1:$C$7,MATCH(Table1[[#This Row],[Product]],Lookup_Misc!$B$1:$B$7,0),3)*Table1[[#This Row],[Tonnage]],NA())</f>
        <v>4523.18</v>
      </c>
      <c r="J1228">
        <f t="shared" si="59"/>
        <v>10</v>
      </c>
    </row>
    <row r="1229" spans="1:10">
      <c r="A1229" t="s">
        <v>185</v>
      </c>
      <c r="B1229" t="s">
        <v>123</v>
      </c>
      <c r="C1229" s="60">
        <v>41183</v>
      </c>
      <c r="D1229" s="3">
        <f>Table1[[#This Row],[End Year]]-1</f>
        <v>2012</v>
      </c>
      <c r="E1229" s="3">
        <f t="shared" si="57"/>
        <v>2013</v>
      </c>
      <c r="F1229" s="1" t="str">
        <f t="shared" si="58"/>
        <v>2012/2013</v>
      </c>
      <c r="G1229">
        <v>71121</v>
      </c>
      <c r="H1229" t="s">
        <v>113</v>
      </c>
      <c r="I1229">
        <f>IFERROR(INDEX(Lookup_Misc!$A$1:$C$7,MATCH(Table1[[#This Row],[Product]],Lookup_Misc!$B$1:$B$7,0),3)*Table1[[#This Row],[Tonnage]],NA())</f>
        <v>32715.66</v>
      </c>
      <c r="J1229">
        <f t="shared" si="59"/>
        <v>10</v>
      </c>
    </row>
    <row r="1230" spans="1:10">
      <c r="A1230" t="s">
        <v>185</v>
      </c>
      <c r="B1230" t="s">
        <v>123</v>
      </c>
      <c r="C1230" s="60">
        <v>41183</v>
      </c>
      <c r="D1230" s="3">
        <f>Table1[[#This Row],[End Year]]-1</f>
        <v>2012</v>
      </c>
      <c r="E1230" s="3">
        <f t="shared" si="57"/>
        <v>2013</v>
      </c>
      <c r="F1230" s="1" t="str">
        <f t="shared" si="58"/>
        <v>2012/2013</v>
      </c>
      <c r="G1230">
        <v>5997</v>
      </c>
      <c r="H1230" t="s">
        <v>108</v>
      </c>
      <c r="I1230">
        <f>IFERROR(INDEX(Lookup_Misc!$A$1:$C$7,MATCH(Table1[[#This Row],[Product]],Lookup_Misc!$B$1:$B$7,0),3)*Table1[[#This Row],[Tonnage]],NA())</f>
        <v>2758.6200000000003</v>
      </c>
      <c r="J1230">
        <f t="shared" si="59"/>
        <v>10</v>
      </c>
    </row>
    <row r="1231" spans="1:10">
      <c r="A1231" t="s">
        <v>185</v>
      </c>
      <c r="B1231" t="s">
        <v>123</v>
      </c>
      <c r="C1231" s="60">
        <v>41183</v>
      </c>
      <c r="D1231" s="3">
        <f>Table1[[#This Row],[End Year]]-1</f>
        <v>2012</v>
      </c>
      <c r="E1231" s="3">
        <f t="shared" si="57"/>
        <v>2013</v>
      </c>
      <c r="F1231" s="1" t="str">
        <f t="shared" si="58"/>
        <v>2012/2013</v>
      </c>
      <c r="G1231">
        <v>152268</v>
      </c>
      <c r="H1231" t="s">
        <v>93</v>
      </c>
      <c r="I1231">
        <f>IFERROR(INDEX(Lookup_Misc!$A$1:$C$7,MATCH(Table1[[#This Row],[Product]],Lookup_Misc!$B$1:$B$7,0),3)*Table1[[#This Row],[Tonnage]],NA())</f>
        <v>70043.28</v>
      </c>
      <c r="J1231">
        <f t="shared" si="59"/>
        <v>10</v>
      </c>
    </row>
    <row r="1232" spans="1:10">
      <c r="A1232" t="s">
        <v>185</v>
      </c>
      <c r="B1232" t="s">
        <v>123</v>
      </c>
      <c r="C1232" s="60">
        <v>41183</v>
      </c>
      <c r="D1232" s="3">
        <f>Table1[[#This Row],[End Year]]-1</f>
        <v>2012</v>
      </c>
      <c r="E1232" s="3">
        <f t="shared" si="57"/>
        <v>2013</v>
      </c>
      <c r="F1232" s="1" t="str">
        <f t="shared" si="58"/>
        <v>2012/2013</v>
      </c>
      <c r="G1232">
        <v>1</v>
      </c>
      <c r="H1232" t="s">
        <v>86</v>
      </c>
      <c r="I1232">
        <f>IFERROR(INDEX(Lookup_Misc!$A$1:$C$7,MATCH(Table1[[#This Row],[Product]],Lookup_Misc!$B$1:$B$7,0),3)*Table1[[#This Row],[Tonnage]],NA())</f>
        <v>0.46</v>
      </c>
      <c r="J1232">
        <f t="shared" si="59"/>
        <v>10</v>
      </c>
    </row>
    <row r="1233" spans="1:10">
      <c r="A1233" t="s">
        <v>185</v>
      </c>
      <c r="B1233" t="s">
        <v>123</v>
      </c>
      <c r="C1233" s="60">
        <v>41183</v>
      </c>
      <c r="D1233" s="3">
        <f>Table1[[#This Row],[End Year]]-1</f>
        <v>2012</v>
      </c>
      <c r="E1233" s="3">
        <f t="shared" si="57"/>
        <v>2013</v>
      </c>
      <c r="F1233" s="1" t="str">
        <f t="shared" si="58"/>
        <v>2012/2013</v>
      </c>
      <c r="G1233">
        <v>22853</v>
      </c>
      <c r="H1233" t="s">
        <v>89</v>
      </c>
      <c r="I1233">
        <f>IFERROR(INDEX(Lookup_Misc!$A$1:$C$7,MATCH(Table1[[#This Row],[Product]],Lookup_Misc!$B$1:$B$7,0),3)*Table1[[#This Row],[Tonnage]],NA())</f>
        <v>10512.380000000001</v>
      </c>
      <c r="J1233">
        <f t="shared" si="59"/>
        <v>10</v>
      </c>
    </row>
    <row r="1234" spans="1:10">
      <c r="A1234" t="s">
        <v>185</v>
      </c>
      <c r="B1234" t="s">
        <v>123</v>
      </c>
      <c r="C1234" s="60">
        <v>41214</v>
      </c>
      <c r="D1234" s="3">
        <f>Table1[[#This Row],[End Year]]-1</f>
        <v>2012</v>
      </c>
      <c r="E1234" s="3">
        <f t="shared" si="57"/>
        <v>2013</v>
      </c>
      <c r="F1234" s="1" t="str">
        <f t="shared" si="58"/>
        <v>2012/2013</v>
      </c>
      <c r="G1234">
        <v>4</v>
      </c>
      <c r="H1234" t="s">
        <v>122</v>
      </c>
      <c r="I1234">
        <f>IFERROR(INDEX(Lookup_Misc!$A$1:$C$7,MATCH(Table1[[#This Row],[Product]],Lookup_Misc!$B$1:$B$7,0),3)*Table1[[#This Row],[Tonnage]],NA())</f>
        <v>1.84</v>
      </c>
      <c r="J1234">
        <f t="shared" si="59"/>
        <v>11</v>
      </c>
    </row>
    <row r="1235" spans="1:10">
      <c r="A1235" t="s">
        <v>185</v>
      </c>
      <c r="B1235" t="s">
        <v>123</v>
      </c>
      <c r="C1235" s="60">
        <v>41214</v>
      </c>
      <c r="D1235" s="3">
        <f>Table1[[#This Row],[End Year]]-1</f>
        <v>2012</v>
      </c>
      <c r="E1235" s="3">
        <f t="shared" si="57"/>
        <v>2013</v>
      </c>
      <c r="F1235" s="1" t="str">
        <f t="shared" si="58"/>
        <v>2012/2013</v>
      </c>
      <c r="G1235">
        <v>196</v>
      </c>
      <c r="H1235" t="s">
        <v>176</v>
      </c>
      <c r="I1235">
        <f>IFERROR(INDEX(Lookup_Misc!$A$1:$C$7,MATCH(Table1[[#This Row],[Product]],Lookup_Misc!$B$1:$B$7,0),3)*Table1[[#This Row],[Tonnage]],NA())</f>
        <v>90.160000000000011</v>
      </c>
      <c r="J1235">
        <f t="shared" si="59"/>
        <v>11</v>
      </c>
    </row>
    <row r="1236" spans="1:10">
      <c r="A1236" t="s">
        <v>185</v>
      </c>
      <c r="B1236" t="s">
        <v>123</v>
      </c>
      <c r="C1236" s="60">
        <v>41214</v>
      </c>
      <c r="D1236" s="3">
        <f>Table1[[#This Row],[End Year]]-1</f>
        <v>2012</v>
      </c>
      <c r="E1236" s="3">
        <f t="shared" si="57"/>
        <v>2013</v>
      </c>
      <c r="F1236" s="1" t="str">
        <f t="shared" si="58"/>
        <v>2012/2013</v>
      </c>
      <c r="G1236">
        <v>49896</v>
      </c>
      <c r="H1236" t="s">
        <v>60</v>
      </c>
      <c r="I1236">
        <f>IFERROR(INDEX(Lookup_Misc!$A$1:$C$7,MATCH(Table1[[#This Row],[Product]],Lookup_Misc!$B$1:$B$7,0),3)*Table1[[#This Row],[Tonnage]],NA())</f>
        <v>22952.16</v>
      </c>
      <c r="J1236">
        <f t="shared" si="59"/>
        <v>11</v>
      </c>
    </row>
    <row r="1237" spans="1:10">
      <c r="A1237" t="s">
        <v>185</v>
      </c>
      <c r="B1237" t="s">
        <v>123</v>
      </c>
      <c r="C1237" s="60">
        <v>41214</v>
      </c>
      <c r="D1237" s="3">
        <f>Table1[[#This Row],[End Year]]-1</f>
        <v>2012</v>
      </c>
      <c r="E1237" s="3">
        <f t="shared" si="57"/>
        <v>2013</v>
      </c>
      <c r="F1237" s="1" t="str">
        <f t="shared" si="58"/>
        <v>2012/2013</v>
      </c>
      <c r="G1237">
        <v>550</v>
      </c>
      <c r="H1237" t="s">
        <v>147</v>
      </c>
      <c r="I1237">
        <f>IFERROR(INDEX(Lookup_Misc!$A$1:$C$7,MATCH(Table1[[#This Row],[Product]],Lookup_Misc!$B$1:$B$7,0),3)*Table1[[#This Row],[Tonnage]],NA())</f>
        <v>253</v>
      </c>
      <c r="J1237">
        <f t="shared" si="59"/>
        <v>11</v>
      </c>
    </row>
    <row r="1238" spans="1:10">
      <c r="A1238" t="s">
        <v>185</v>
      </c>
      <c r="B1238" t="s">
        <v>123</v>
      </c>
      <c r="C1238" s="60">
        <v>41214</v>
      </c>
      <c r="D1238" s="3">
        <f>Table1[[#This Row],[End Year]]-1</f>
        <v>2012</v>
      </c>
      <c r="E1238" s="3">
        <f t="shared" si="57"/>
        <v>2013</v>
      </c>
      <c r="F1238" s="1" t="str">
        <f t="shared" si="58"/>
        <v>2012/2013</v>
      </c>
      <c r="G1238">
        <v>2816</v>
      </c>
      <c r="H1238" t="s">
        <v>88</v>
      </c>
      <c r="I1238">
        <f>IFERROR(INDEX(Lookup_Misc!$A$1:$C$7,MATCH(Table1[[#This Row],[Product]],Lookup_Misc!$B$1:$B$7,0),3)*Table1[[#This Row],[Tonnage]],NA())</f>
        <v>1295.3600000000001</v>
      </c>
      <c r="J1238">
        <f t="shared" si="59"/>
        <v>11</v>
      </c>
    </row>
    <row r="1239" spans="1:10">
      <c r="A1239" t="s">
        <v>185</v>
      </c>
      <c r="B1239" t="s">
        <v>123</v>
      </c>
      <c r="C1239" s="60">
        <v>41214</v>
      </c>
      <c r="D1239" s="3">
        <f>Table1[[#This Row],[End Year]]-1</f>
        <v>2012</v>
      </c>
      <c r="E1239" s="3">
        <f t="shared" si="57"/>
        <v>2013</v>
      </c>
      <c r="F1239" s="1" t="str">
        <f t="shared" si="58"/>
        <v>2012/2013</v>
      </c>
      <c r="G1239">
        <v>8413</v>
      </c>
      <c r="H1239" t="s">
        <v>116</v>
      </c>
      <c r="I1239">
        <f>IFERROR(INDEX(Lookup_Misc!$A$1:$C$7,MATCH(Table1[[#This Row],[Product]],Lookup_Misc!$B$1:$B$7,0),3)*Table1[[#This Row],[Tonnage]],NA())</f>
        <v>3869.98</v>
      </c>
      <c r="J1239">
        <f t="shared" si="59"/>
        <v>11</v>
      </c>
    </row>
    <row r="1240" spans="1:10">
      <c r="A1240" t="s">
        <v>185</v>
      </c>
      <c r="B1240" t="s">
        <v>123</v>
      </c>
      <c r="C1240" s="60">
        <v>41214</v>
      </c>
      <c r="D1240" s="3">
        <f>Table1[[#This Row],[End Year]]-1</f>
        <v>2012</v>
      </c>
      <c r="E1240" s="3">
        <f t="shared" si="57"/>
        <v>2013</v>
      </c>
      <c r="F1240" s="1" t="str">
        <f t="shared" si="58"/>
        <v>2012/2013</v>
      </c>
      <c r="G1240">
        <v>27496</v>
      </c>
      <c r="H1240" t="s">
        <v>128</v>
      </c>
      <c r="I1240">
        <f>IFERROR(INDEX(Lookup_Misc!$A$1:$C$7,MATCH(Table1[[#This Row],[Product]],Lookup_Misc!$B$1:$B$7,0),3)*Table1[[#This Row],[Tonnage]],NA())</f>
        <v>12648.16</v>
      </c>
      <c r="J1240">
        <f t="shared" si="59"/>
        <v>11</v>
      </c>
    </row>
    <row r="1241" spans="1:10">
      <c r="A1241" t="s">
        <v>185</v>
      </c>
      <c r="B1241" t="s">
        <v>123</v>
      </c>
      <c r="C1241" s="60">
        <v>41214</v>
      </c>
      <c r="D1241" s="3">
        <f>Table1[[#This Row],[End Year]]-1</f>
        <v>2012</v>
      </c>
      <c r="E1241" s="3">
        <f t="shared" si="57"/>
        <v>2013</v>
      </c>
      <c r="F1241" s="1" t="str">
        <f t="shared" si="58"/>
        <v>2012/2013</v>
      </c>
      <c r="G1241">
        <v>39935</v>
      </c>
      <c r="H1241" t="s">
        <v>113</v>
      </c>
      <c r="I1241">
        <f>IFERROR(INDEX(Lookup_Misc!$A$1:$C$7,MATCH(Table1[[#This Row],[Product]],Lookup_Misc!$B$1:$B$7,0),3)*Table1[[#This Row],[Tonnage]],NA())</f>
        <v>18370.100000000002</v>
      </c>
      <c r="J1241">
        <f t="shared" si="59"/>
        <v>11</v>
      </c>
    </row>
    <row r="1242" spans="1:10">
      <c r="A1242" t="s">
        <v>185</v>
      </c>
      <c r="B1242" t="s">
        <v>123</v>
      </c>
      <c r="C1242" s="60">
        <v>41244</v>
      </c>
      <c r="D1242" s="3">
        <f>Table1[[#This Row],[End Year]]-1</f>
        <v>2012</v>
      </c>
      <c r="E1242" s="3">
        <f t="shared" si="57"/>
        <v>2013</v>
      </c>
      <c r="F1242" s="1" t="str">
        <f t="shared" si="58"/>
        <v>2012/2013</v>
      </c>
      <c r="G1242">
        <v>1539</v>
      </c>
      <c r="H1242" t="s">
        <v>73</v>
      </c>
      <c r="I1242">
        <f>IFERROR(INDEX(Lookup_Misc!$A$1:$C$7,MATCH(Table1[[#This Row],[Product]],Lookup_Misc!$B$1:$B$7,0),3)*Table1[[#This Row],[Tonnage]],NA())</f>
        <v>707.94</v>
      </c>
      <c r="J1242">
        <f t="shared" si="59"/>
        <v>12</v>
      </c>
    </row>
    <row r="1243" spans="1:10">
      <c r="A1243" t="s">
        <v>185</v>
      </c>
      <c r="B1243" t="s">
        <v>123</v>
      </c>
      <c r="C1243" s="60">
        <v>41244</v>
      </c>
      <c r="D1243" s="3">
        <f>Table1[[#This Row],[End Year]]-1</f>
        <v>2012</v>
      </c>
      <c r="E1243" s="3">
        <f t="shared" si="57"/>
        <v>2013</v>
      </c>
      <c r="F1243" s="1" t="str">
        <f t="shared" si="58"/>
        <v>2012/2013</v>
      </c>
      <c r="G1243">
        <v>30541</v>
      </c>
      <c r="H1243" t="s">
        <v>60</v>
      </c>
      <c r="I1243">
        <f>IFERROR(INDEX(Lookup_Misc!$A$1:$C$7,MATCH(Table1[[#This Row],[Product]],Lookup_Misc!$B$1:$B$7,0),3)*Table1[[#This Row],[Tonnage]],NA())</f>
        <v>14048.86</v>
      </c>
      <c r="J1243">
        <f t="shared" si="59"/>
        <v>12</v>
      </c>
    </row>
    <row r="1244" spans="1:10">
      <c r="A1244" t="s">
        <v>185</v>
      </c>
      <c r="B1244" t="s">
        <v>123</v>
      </c>
      <c r="C1244" s="60">
        <v>41244</v>
      </c>
      <c r="D1244" s="3">
        <f>Table1[[#This Row],[End Year]]-1</f>
        <v>2012</v>
      </c>
      <c r="E1244" s="3">
        <f t="shared" si="57"/>
        <v>2013</v>
      </c>
      <c r="F1244" s="1" t="str">
        <f t="shared" si="58"/>
        <v>2012/2013</v>
      </c>
      <c r="G1244">
        <v>49435</v>
      </c>
      <c r="H1244" t="s">
        <v>79</v>
      </c>
      <c r="I1244">
        <f>IFERROR(INDEX(Lookup_Misc!$A$1:$C$7,MATCH(Table1[[#This Row],[Product]],Lookup_Misc!$B$1:$B$7,0),3)*Table1[[#This Row],[Tonnage]],NA())</f>
        <v>22740.100000000002</v>
      </c>
      <c r="J1244">
        <f t="shared" si="59"/>
        <v>12</v>
      </c>
    </row>
    <row r="1245" spans="1:10">
      <c r="A1245" t="s">
        <v>185</v>
      </c>
      <c r="B1245" t="s">
        <v>123</v>
      </c>
      <c r="C1245" s="60">
        <v>41244</v>
      </c>
      <c r="D1245" s="3">
        <f>Table1[[#This Row],[End Year]]-1</f>
        <v>2012</v>
      </c>
      <c r="E1245" s="3">
        <f t="shared" si="57"/>
        <v>2013</v>
      </c>
      <c r="F1245" s="1" t="str">
        <f t="shared" si="58"/>
        <v>2012/2013</v>
      </c>
      <c r="G1245">
        <v>3299</v>
      </c>
      <c r="H1245" t="s">
        <v>131</v>
      </c>
      <c r="I1245">
        <f>IFERROR(INDEX(Lookup_Misc!$A$1:$C$7,MATCH(Table1[[#This Row],[Product]],Lookup_Misc!$B$1:$B$7,0),3)*Table1[[#This Row],[Tonnage]],NA())</f>
        <v>1517.54</v>
      </c>
      <c r="J1245">
        <f t="shared" si="59"/>
        <v>12</v>
      </c>
    </row>
    <row r="1246" spans="1:10">
      <c r="A1246" t="s">
        <v>185</v>
      </c>
      <c r="B1246" t="s">
        <v>123</v>
      </c>
      <c r="C1246" s="60">
        <v>41244</v>
      </c>
      <c r="D1246" s="3">
        <f>Table1[[#This Row],[End Year]]-1</f>
        <v>2012</v>
      </c>
      <c r="E1246" s="3">
        <f t="shared" si="57"/>
        <v>2013</v>
      </c>
      <c r="F1246" s="1" t="str">
        <f t="shared" si="58"/>
        <v>2012/2013</v>
      </c>
      <c r="G1246">
        <v>5411</v>
      </c>
      <c r="H1246" t="s">
        <v>133</v>
      </c>
      <c r="I1246">
        <f>IFERROR(INDEX(Lookup_Misc!$A$1:$C$7,MATCH(Table1[[#This Row],[Product]],Lookup_Misc!$B$1:$B$7,0),3)*Table1[[#This Row],[Tonnage]],NA())</f>
        <v>2489.06</v>
      </c>
      <c r="J1246">
        <f t="shared" si="59"/>
        <v>12</v>
      </c>
    </row>
    <row r="1247" spans="1:10">
      <c r="A1247" t="s">
        <v>185</v>
      </c>
      <c r="B1247" t="s">
        <v>123</v>
      </c>
      <c r="C1247" s="60">
        <v>41244</v>
      </c>
      <c r="D1247" s="3">
        <f>Table1[[#This Row],[End Year]]-1</f>
        <v>2012</v>
      </c>
      <c r="E1247" s="3">
        <f t="shared" si="57"/>
        <v>2013</v>
      </c>
      <c r="F1247" s="1" t="str">
        <f t="shared" si="58"/>
        <v>2012/2013</v>
      </c>
      <c r="G1247">
        <v>2475</v>
      </c>
      <c r="H1247" t="s">
        <v>143</v>
      </c>
      <c r="I1247">
        <f>IFERROR(INDEX(Lookup_Misc!$A$1:$C$7,MATCH(Table1[[#This Row],[Product]],Lookup_Misc!$B$1:$B$7,0),3)*Table1[[#This Row],[Tonnage]],NA())</f>
        <v>1138.5</v>
      </c>
      <c r="J1247">
        <f t="shared" si="59"/>
        <v>12</v>
      </c>
    </row>
    <row r="1248" spans="1:10">
      <c r="A1248" t="s">
        <v>185</v>
      </c>
      <c r="B1248" t="s">
        <v>123</v>
      </c>
      <c r="C1248" s="60">
        <v>41244</v>
      </c>
      <c r="D1248" s="3">
        <f>Table1[[#This Row],[End Year]]-1</f>
        <v>2012</v>
      </c>
      <c r="E1248" s="3">
        <f t="shared" si="57"/>
        <v>2013</v>
      </c>
      <c r="F1248" s="1" t="str">
        <f t="shared" si="58"/>
        <v>2012/2013</v>
      </c>
      <c r="G1248">
        <v>4125</v>
      </c>
      <c r="H1248" t="s">
        <v>147</v>
      </c>
      <c r="I1248">
        <f>IFERROR(INDEX(Lookup_Misc!$A$1:$C$7,MATCH(Table1[[#This Row],[Product]],Lookup_Misc!$B$1:$B$7,0),3)*Table1[[#This Row],[Tonnage]],NA())</f>
        <v>1897.5</v>
      </c>
      <c r="J1248">
        <f t="shared" si="59"/>
        <v>12</v>
      </c>
    </row>
    <row r="1249" spans="1:10">
      <c r="A1249" t="s">
        <v>185</v>
      </c>
      <c r="B1249" t="s">
        <v>123</v>
      </c>
      <c r="C1249" s="60">
        <v>41244</v>
      </c>
      <c r="D1249" s="3">
        <f>Table1[[#This Row],[End Year]]-1</f>
        <v>2012</v>
      </c>
      <c r="E1249" s="3">
        <f t="shared" si="57"/>
        <v>2013</v>
      </c>
      <c r="F1249" s="1" t="str">
        <f t="shared" si="58"/>
        <v>2012/2013</v>
      </c>
      <c r="G1249">
        <v>1</v>
      </c>
      <c r="H1249" t="s">
        <v>145</v>
      </c>
      <c r="I1249">
        <f>IFERROR(INDEX(Lookup_Misc!$A$1:$C$7,MATCH(Table1[[#This Row],[Product]],Lookup_Misc!$B$1:$B$7,0),3)*Table1[[#This Row],[Tonnage]],NA())</f>
        <v>0.46</v>
      </c>
      <c r="J1249">
        <f t="shared" si="59"/>
        <v>12</v>
      </c>
    </row>
    <row r="1250" spans="1:10">
      <c r="A1250" t="s">
        <v>185</v>
      </c>
      <c r="B1250" t="s">
        <v>123</v>
      </c>
      <c r="C1250" s="60">
        <v>41244</v>
      </c>
      <c r="D1250" s="3">
        <f>Table1[[#This Row],[End Year]]-1</f>
        <v>2012</v>
      </c>
      <c r="E1250" s="3">
        <f t="shared" si="57"/>
        <v>2013</v>
      </c>
      <c r="F1250" s="1" t="str">
        <f t="shared" si="58"/>
        <v>2012/2013</v>
      </c>
      <c r="G1250">
        <v>5498</v>
      </c>
      <c r="H1250" t="s">
        <v>116</v>
      </c>
      <c r="I1250">
        <f>IFERROR(INDEX(Lookup_Misc!$A$1:$C$7,MATCH(Table1[[#This Row],[Product]],Lookup_Misc!$B$1:$B$7,0),3)*Table1[[#This Row],[Tonnage]],NA())</f>
        <v>2529.08</v>
      </c>
      <c r="J1250">
        <f t="shared" si="59"/>
        <v>12</v>
      </c>
    </row>
    <row r="1251" spans="1:10">
      <c r="A1251" t="s">
        <v>185</v>
      </c>
      <c r="B1251" t="s">
        <v>123</v>
      </c>
      <c r="C1251" s="60">
        <v>41244</v>
      </c>
      <c r="D1251" s="3">
        <f>Table1[[#This Row],[End Year]]-1</f>
        <v>2012</v>
      </c>
      <c r="E1251" s="3">
        <f t="shared" si="57"/>
        <v>2013</v>
      </c>
      <c r="F1251" s="1" t="str">
        <f t="shared" si="58"/>
        <v>2012/2013</v>
      </c>
      <c r="G1251">
        <v>8275</v>
      </c>
      <c r="H1251" t="s">
        <v>137</v>
      </c>
      <c r="I1251">
        <f>IFERROR(INDEX(Lookup_Misc!$A$1:$C$7,MATCH(Table1[[#This Row],[Product]],Lookup_Misc!$B$1:$B$7,0),3)*Table1[[#This Row],[Tonnage]],NA())</f>
        <v>3806.5</v>
      </c>
      <c r="J1251">
        <f t="shared" si="59"/>
        <v>12</v>
      </c>
    </row>
    <row r="1252" spans="1:10">
      <c r="A1252" t="s">
        <v>185</v>
      </c>
      <c r="B1252" t="s">
        <v>123</v>
      </c>
      <c r="C1252" s="60">
        <v>41244</v>
      </c>
      <c r="D1252" s="3">
        <f>Table1[[#This Row],[End Year]]-1</f>
        <v>2012</v>
      </c>
      <c r="E1252" s="3">
        <f t="shared" si="57"/>
        <v>2013</v>
      </c>
      <c r="F1252" s="1" t="str">
        <f t="shared" si="58"/>
        <v>2012/2013</v>
      </c>
      <c r="G1252">
        <v>11000</v>
      </c>
      <c r="H1252" t="s">
        <v>128</v>
      </c>
      <c r="I1252">
        <f>IFERROR(INDEX(Lookup_Misc!$A$1:$C$7,MATCH(Table1[[#This Row],[Product]],Lookup_Misc!$B$1:$B$7,0),3)*Table1[[#This Row],[Tonnage]],NA())</f>
        <v>5060</v>
      </c>
      <c r="J1252">
        <f t="shared" si="59"/>
        <v>12</v>
      </c>
    </row>
    <row r="1253" spans="1:10">
      <c r="A1253" t="s">
        <v>185</v>
      </c>
      <c r="B1253" t="s">
        <v>123</v>
      </c>
      <c r="C1253" s="60">
        <v>41244</v>
      </c>
      <c r="D1253" s="3">
        <f>Table1[[#This Row],[End Year]]-1</f>
        <v>2012</v>
      </c>
      <c r="E1253" s="3">
        <f t="shared" si="57"/>
        <v>2013</v>
      </c>
      <c r="F1253" s="1" t="str">
        <f t="shared" si="58"/>
        <v>2012/2013</v>
      </c>
      <c r="G1253">
        <v>17816</v>
      </c>
      <c r="H1253" t="s">
        <v>113</v>
      </c>
      <c r="I1253">
        <f>IFERROR(INDEX(Lookup_Misc!$A$1:$C$7,MATCH(Table1[[#This Row],[Product]],Lookup_Misc!$B$1:$B$7,0),3)*Table1[[#This Row],[Tonnage]],NA())</f>
        <v>8195.36</v>
      </c>
      <c r="J1253">
        <f t="shared" si="59"/>
        <v>12</v>
      </c>
    </row>
    <row r="1254" spans="1:10">
      <c r="A1254" t="s">
        <v>185</v>
      </c>
      <c r="B1254" t="s">
        <v>123</v>
      </c>
      <c r="C1254" s="60">
        <v>41244</v>
      </c>
      <c r="D1254" s="3">
        <f>Table1[[#This Row],[End Year]]-1</f>
        <v>2012</v>
      </c>
      <c r="E1254" s="3">
        <f t="shared" si="57"/>
        <v>2013</v>
      </c>
      <c r="F1254" s="1" t="str">
        <f t="shared" si="58"/>
        <v>2012/2013</v>
      </c>
      <c r="G1254">
        <v>12679</v>
      </c>
      <c r="H1254" t="s">
        <v>108</v>
      </c>
      <c r="I1254">
        <f>IFERROR(INDEX(Lookup_Misc!$A$1:$C$7,MATCH(Table1[[#This Row],[Product]],Lookup_Misc!$B$1:$B$7,0),3)*Table1[[#This Row],[Tonnage]],NA())</f>
        <v>5832.34</v>
      </c>
      <c r="J1254">
        <f t="shared" si="59"/>
        <v>12</v>
      </c>
    </row>
    <row r="1255" spans="1:10">
      <c r="A1255" t="s">
        <v>185</v>
      </c>
      <c r="B1255" t="s">
        <v>123</v>
      </c>
      <c r="C1255" s="60">
        <v>41244</v>
      </c>
      <c r="D1255" s="3">
        <f>Table1[[#This Row],[End Year]]-1</f>
        <v>2012</v>
      </c>
      <c r="E1255" s="3">
        <f t="shared" si="57"/>
        <v>2013</v>
      </c>
      <c r="F1255" s="1" t="str">
        <f t="shared" si="58"/>
        <v>2012/2013</v>
      </c>
      <c r="G1255">
        <v>71589</v>
      </c>
      <c r="H1255" t="s">
        <v>93</v>
      </c>
      <c r="I1255">
        <f>IFERROR(INDEX(Lookup_Misc!$A$1:$C$7,MATCH(Table1[[#This Row],[Product]],Lookup_Misc!$B$1:$B$7,0),3)*Table1[[#This Row],[Tonnage]],NA())</f>
        <v>32930.94</v>
      </c>
      <c r="J1255">
        <f t="shared" si="59"/>
        <v>12</v>
      </c>
    </row>
    <row r="1256" spans="1:10">
      <c r="A1256" t="s">
        <v>185</v>
      </c>
      <c r="B1256" t="s">
        <v>123</v>
      </c>
      <c r="C1256" s="60">
        <v>41244</v>
      </c>
      <c r="D1256" s="3">
        <f>Table1[[#This Row],[End Year]]-1</f>
        <v>2012</v>
      </c>
      <c r="E1256" s="3">
        <f t="shared" si="57"/>
        <v>2013</v>
      </c>
      <c r="F1256" s="1" t="str">
        <f t="shared" si="58"/>
        <v>2012/2013</v>
      </c>
      <c r="G1256">
        <v>6799</v>
      </c>
      <c r="H1256" t="s">
        <v>89</v>
      </c>
      <c r="I1256">
        <f>IFERROR(INDEX(Lookup_Misc!$A$1:$C$7,MATCH(Table1[[#This Row],[Product]],Lookup_Misc!$B$1:$B$7,0),3)*Table1[[#This Row],[Tonnage]],NA())</f>
        <v>3127.54</v>
      </c>
      <c r="J1256">
        <f t="shared" si="59"/>
        <v>12</v>
      </c>
    </row>
    <row r="1257" spans="1:10">
      <c r="A1257" t="s">
        <v>185</v>
      </c>
      <c r="B1257" t="s">
        <v>123</v>
      </c>
      <c r="C1257" s="60">
        <v>41244</v>
      </c>
      <c r="D1257" s="3">
        <f>Table1[[#This Row],[End Year]]-1</f>
        <v>2012</v>
      </c>
      <c r="E1257" s="3">
        <f t="shared" si="57"/>
        <v>2013</v>
      </c>
      <c r="F1257" s="1" t="str">
        <f t="shared" si="58"/>
        <v>2012/2013</v>
      </c>
      <c r="G1257">
        <v>1</v>
      </c>
      <c r="H1257" t="s">
        <v>90</v>
      </c>
      <c r="I1257">
        <f>IFERROR(INDEX(Lookup_Misc!$A$1:$C$7,MATCH(Table1[[#This Row],[Product]],Lookup_Misc!$B$1:$B$7,0),3)*Table1[[#This Row],[Tonnage]],NA())</f>
        <v>0.46</v>
      </c>
      <c r="J1257">
        <f t="shared" si="59"/>
        <v>12</v>
      </c>
    </row>
    <row r="1258" spans="1:10">
      <c r="A1258" t="s">
        <v>185</v>
      </c>
      <c r="B1258" t="s">
        <v>123</v>
      </c>
      <c r="C1258" s="60">
        <v>41244</v>
      </c>
      <c r="D1258" s="3">
        <f>Table1[[#This Row],[End Year]]-1</f>
        <v>2012</v>
      </c>
      <c r="E1258" s="3">
        <f t="shared" si="57"/>
        <v>2013</v>
      </c>
      <c r="F1258" s="1" t="str">
        <f t="shared" si="58"/>
        <v>2012/2013</v>
      </c>
      <c r="G1258">
        <v>20000</v>
      </c>
      <c r="H1258" t="s">
        <v>140</v>
      </c>
      <c r="I1258">
        <f>IFERROR(INDEX(Lookup_Misc!$A$1:$C$7,MATCH(Table1[[#This Row],[Product]],Lookup_Misc!$B$1:$B$7,0),3)*Table1[[#This Row],[Tonnage]],NA())</f>
        <v>9200</v>
      </c>
      <c r="J1258">
        <f t="shared" si="59"/>
        <v>12</v>
      </c>
    </row>
    <row r="1259" spans="1:10">
      <c r="A1259" t="s">
        <v>185</v>
      </c>
      <c r="B1259" t="s">
        <v>123</v>
      </c>
      <c r="C1259" s="60">
        <v>41275</v>
      </c>
      <c r="D1259" s="3">
        <f>Table1[[#This Row],[End Year]]-1</f>
        <v>2012</v>
      </c>
      <c r="E1259" s="3">
        <f t="shared" si="57"/>
        <v>2013</v>
      </c>
      <c r="F1259" s="1" t="str">
        <f t="shared" si="58"/>
        <v>2012/2013</v>
      </c>
      <c r="G1259">
        <v>4</v>
      </c>
      <c r="H1259" t="s">
        <v>122</v>
      </c>
      <c r="I1259">
        <f>IFERROR(INDEX(Lookup_Misc!$A$1:$C$7,MATCH(Table1[[#This Row],[Product]],Lookup_Misc!$B$1:$B$7,0),3)*Table1[[#This Row],[Tonnage]],NA())</f>
        <v>1.84</v>
      </c>
      <c r="J1259">
        <f t="shared" si="59"/>
        <v>1</v>
      </c>
    </row>
    <row r="1260" spans="1:10">
      <c r="A1260" t="s">
        <v>185</v>
      </c>
      <c r="B1260" t="s">
        <v>123</v>
      </c>
      <c r="C1260" s="60">
        <v>41275</v>
      </c>
      <c r="D1260" s="3">
        <f>Table1[[#This Row],[End Year]]-1</f>
        <v>2012</v>
      </c>
      <c r="E1260" s="3">
        <f t="shared" si="57"/>
        <v>2013</v>
      </c>
      <c r="F1260" s="1" t="str">
        <f t="shared" si="58"/>
        <v>2012/2013</v>
      </c>
      <c r="G1260">
        <v>14402</v>
      </c>
      <c r="H1260" t="s">
        <v>60</v>
      </c>
      <c r="I1260">
        <f>IFERROR(INDEX(Lookup_Misc!$A$1:$C$7,MATCH(Table1[[#This Row],[Product]],Lookup_Misc!$B$1:$B$7,0),3)*Table1[[#This Row],[Tonnage]],NA())</f>
        <v>6624.92</v>
      </c>
      <c r="J1260">
        <f t="shared" si="59"/>
        <v>1</v>
      </c>
    </row>
    <row r="1261" spans="1:10">
      <c r="A1261" t="s">
        <v>185</v>
      </c>
      <c r="B1261" t="s">
        <v>123</v>
      </c>
      <c r="C1261" s="60">
        <v>41275</v>
      </c>
      <c r="D1261" s="3">
        <f>Table1[[#This Row],[End Year]]-1</f>
        <v>2012</v>
      </c>
      <c r="E1261" s="3">
        <f t="shared" si="57"/>
        <v>2013</v>
      </c>
      <c r="F1261" s="1" t="str">
        <f t="shared" si="58"/>
        <v>2012/2013</v>
      </c>
      <c r="G1261">
        <v>13874</v>
      </c>
      <c r="H1261" t="s">
        <v>79</v>
      </c>
      <c r="I1261">
        <f>IFERROR(INDEX(Lookup_Misc!$A$1:$C$7,MATCH(Table1[[#This Row],[Product]],Lookup_Misc!$B$1:$B$7,0),3)*Table1[[#This Row],[Tonnage]],NA())</f>
        <v>6382.04</v>
      </c>
      <c r="J1261">
        <f t="shared" si="59"/>
        <v>1</v>
      </c>
    </row>
    <row r="1262" spans="1:10">
      <c r="A1262" t="s">
        <v>185</v>
      </c>
      <c r="B1262" t="s">
        <v>123</v>
      </c>
      <c r="C1262" s="60">
        <v>41275</v>
      </c>
      <c r="D1262" s="3">
        <f>Table1[[#This Row],[End Year]]-1</f>
        <v>2012</v>
      </c>
      <c r="E1262" s="3">
        <f t="shared" si="57"/>
        <v>2013</v>
      </c>
      <c r="F1262" s="1" t="str">
        <f t="shared" si="58"/>
        <v>2012/2013</v>
      </c>
      <c r="G1262">
        <v>25141</v>
      </c>
      <c r="H1262" t="s">
        <v>125</v>
      </c>
      <c r="I1262">
        <f>IFERROR(INDEX(Lookup_Misc!$A$1:$C$7,MATCH(Table1[[#This Row],[Product]],Lookup_Misc!$B$1:$B$7,0),3)*Table1[[#This Row],[Tonnage]],NA())</f>
        <v>11564.86</v>
      </c>
      <c r="J1262">
        <f t="shared" si="59"/>
        <v>1</v>
      </c>
    </row>
    <row r="1263" spans="1:10">
      <c r="A1263" t="s">
        <v>185</v>
      </c>
      <c r="B1263" t="s">
        <v>123</v>
      </c>
      <c r="C1263" s="60">
        <v>41275</v>
      </c>
      <c r="D1263" s="3">
        <f>Table1[[#This Row],[End Year]]-1</f>
        <v>2012</v>
      </c>
      <c r="E1263" s="3">
        <f t="shared" si="57"/>
        <v>2013</v>
      </c>
      <c r="F1263" s="1" t="str">
        <f t="shared" si="58"/>
        <v>2012/2013</v>
      </c>
      <c r="G1263">
        <v>6605</v>
      </c>
      <c r="H1263" t="s">
        <v>133</v>
      </c>
      <c r="I1263">
        <f>IFERROR(INDEX(Lookup_Misc!$A$1:$C$7,MATCH(Table1[[#This Row],[Product]],Lookup_Misc!$B$1:$B$7,0),3)*Table1[[#This Row],[Tonnage]],NA())</f>
        <v>3038.3</v>
      </c>
      <c r="J1263">
        <f t="shared" si="59"/>
        <v>1</v>
      </c>
    </row>
    <row r="1264" spans="1:10">
      <c r="A1264" t="s">
        <v>185</v>
      </c>
      <c r="B1264" t="s">
        <v>123</v>
      </c>
      <c r="C1264" s="60">
        <v>41275</v>
      </c>
      <c r="D1264" s="3">
        <f>Table1[[#This Row],[End Year]]-1</f>
        <v>2012</v>
      </c>
      <c r="E1264" s="3">
        <f t="shared" si="57"/>
        <v>2013</v>
      </c>
      <c r="F1264" s="1" t="str">
        <f t="shared" si="58"/>
        <v>2012/2013</v>
      </c>
      <c r="G1264">
        <v>18050</v>
      </c>
      <c r="H1264" t="s">
        <v>142</v>
      </c>
      <c r="I1264">
        <f>IFERROR(INDEX(Lookup_Misc!$A$1:$C$7,MATCH(Table1[[#This Row],[Product]],Lookup_Misc!$B$1:$B$7,0),3)*Table1[[#This Row],[Tonnage]],NA())</f>
        <v>8303</v>
      </c>
      <c r="J1264">
        <f t="shared" si="59"/>
        <v>1</v>
      </c>
    </row>
    <row r="1265" spans="1:10">
      <c r="A1265" t="s">
        <v>185</v>
      </c>
      <c r="B1265" t="s">
        <v>123</v>
      </c>
      <c r="C1265" s="60">
        <v>41275</v>
      </c>
      <c r="D1265" s="3">
        <f>Table1[[#This Row],[End Year]]-1</f>
        <v>2012</v>
      </c>
      <c r="E1265" s="3">
        <f t="shared" si="57"/>
        <v>2013</v>
      </c>
      <c r="F1265" s="1" t="str">
        <f t="shared" si="58"/>
        <v>2012/2013</v>
      </c>
      <c r="G1265">
        <v>16006</v>
      </c>
      <c r="H1265" t="s">
        <v>130</v>
      </c>
      <c r="I1265">
        <f>IFERROR(INDEX(Lookup_Misc!$A$1:$C$7,MATCH(Table1[[#This Row],[Product]],Lookup_Misc!$B$1:$B$7,0),3)*Table1[[#This Row],[Tonnage]],NA())</f>
        <v>7362.76</v>
      </c>
      <c r="J1265">
        <f t="shared" si="59"/>
        <v>1</v>
      </c>
    </row>
    <row r="1266" spans="1:10">
      <c r="A1266" t="s">
        <v>185</v>
      </c>
      <c r="B1266" t="s">
        <v>123</v>
      </c>
      <c r="C1266" s="60">
        <v>41275</v>
      </c>
      <c r="D1266" s="3">
        <f>Table1[[#This Row],[End Year]]-1</f>
        <v>2012</v>
      </c>
      <c r="E1266" s="3">
        <f t="shared" si="57"/>
        <v>2013</v>
      </c>
      <c r="F1266" s="1" t="str">
        <f t="shared" si="58"/>
        <v>2012/2013</v>
      </c>
      <c r="G1266">
        <v>4602</v>
      </c>
      <c r="H1266" t="s">
        <v>88</v>
      </c>
      <c r="I1266">
        <f>IFERROR(INDEX(Lookup_Misc!$A$1:$C$7,MATCH(Table1[[#This Row],[Product]],Lookup_Misc!$B$1:$B$7,0),3)*Table1[[#This Row],[Tonnage]],NA())</f>
        <v>2116.92</v>
      </c>
      <c r="J1266">
        <f t="shared" si="59"/>
        <v>1</v>
      </c>
    </row>
    <row r="1267" spans="1:10">
      <c r="A1267" t="s">
        <v>185</v>
      </c>
      <c r="B1267" t="s">
        <v>123</v>
      </c>
      <c r="C1267" s="60">
        <v>41275</v>
      </c>
      <c r="D1267" s="3">
        <f>Table1[[#This Row],[End Year]]-1</f>
        <v>2012</v>
      </c>
      <c r="E1267" s="3">
        <f t="shared" si="57"/>
        <v>2013</v>
      </c>
      <c r="F1267" s="1" t="str">
        <f t="shared" si="58"/>
        <v>2012/2013</v>
      </c>
      <c r="G1267">
        <v>880</v>
      </c>
      <c r="H1267" t="s">
        <v>116</v>
      </c>
      <c r="I1267">
        <f>IFERROR(INDEX(Lookup_Misc!$A$1:$C$7,MATCH(Table1[[#This Row],[Product]],Lookup_Misc!$B$1:$B$7,0),3)*Table1[[#This Row],[Tonnage]],NA())</f>
        <v>404.8</v>
      </c>
      <c r="J1267">
        <f t="shared" si="59"/>
        <v>1</v>
      </c>
    </row>
    <row r="1268" spans="1:10">
      <c r="A1268" t="s">
        <v>185</v>
      </c>
      <c r="B1268" t="s">
        <v>123</v>
      </c>
      <c r="C1268" s="60">
        <v>41275</v>
      </c>
      <c r="D1268" s="3">
        <f>Table1[[#This Row],[End Year]]-1</f>
        <v>2012</v>
      </c>
      <c r="E1268" s="3">
        <f t="shared" si="57"/>
        <v>2013</v>
      </c>
      <c r="F1268" s="1" t="str">
        <f t="shared" si="58"/>
        <v>2012/2013</v>
      </c>
      <c r="G1268">
        <v>11905</v>
      </c>
      <c r="H1268" t="s">
        <v>137</v>
      </c>
      <c r="I1268">
        <f>IFERROR(INDEX(Lookup_Misc!$A$1:$C$7,MATCH(Table1[[#This Row],[Product]],Lookup_Misc!$B$1:$B$7,0),3)*Table1[[#This Row],[Tonnage]],NA())</f>
        <v>5476.3</v>
      </c>
      <c r="J1268">
        <f t="shared" si="59"/>
        <v>1</v>
      </c>
    </row>
    <row r="1269" spans="1:10">
      <c r="A1269" t="s">
        <v>185</v>
      </c>
      <c r="B1269" t="s">
        <v>123</v>
      </c>
      <c r="C1269" s="60">
        <v>41275</v>
      </c>
      <c r="D1269" s="3">
        <f>Table1[[#This Row],[End Year]]-1</f>
        <v>2012</v>
      </c>
      <c r="E1269" s="3">
        <f t="shared" si="57"/>
        <v>2013</v>
      </c>
      <c r="F1269" s="1" t="str">
        <f t="shared" si="58"/>
        <v>2012/2013</v>
      </c>
      <c r="G1269">
        <v>27411</v>
      </c>
      <c r="H1269" t="s">
        <v>128</v>
      </c>
      <c r="I1269">
        <f>IFERROR(INDEX(Lookup_Misc!$A$1:$C$7,MATCH(Table1[[#This Row],[Product]],Lookup_Misc!$B$1:$B$7,0),3)*Table1[[#This Row],[Tonnage]],NA())</f>
        <v>12609.060000000001</v>
      </c>
      <c r="J1269">
        <f t="shared" si="59"/>
        <v>1</v>
      </c>
    </row>
    <row r="1270" spans="1:10">
      <c r="A1270" t="s">
        <v>185</v>
      </c>
      <c r="B1270" t="s">
        <v>123</v>
      </c>
      <c r="C1270" s="60">
        <v>41275</v>
      </c>
      <c r="D1270" s="3">
        <f>Table1[[#This Row],[End Year]]-1</f>
        <v>2012</v>
      </c>
      <c r="E1270" s="3">
        <f t="shared" si="57"/>
        <v>2013</v>
      </c>
      <c r="F1270" s="1" t="str">
        <f t="shared" si="58"/>
        <v>2012/2013</v>
      </c>
      <c r="G1270">
        <v>7669</v>
      </c>
      <c r="H1270" t="s">
        <v>113</v>
      </c>
      <c r="I1270">
        <f>IFERROR(INDEX(Lookup_Misc!$A$1:$C$7,MATCH(Table1[[#This Row],[Product]],Lookup_Misc!$B$1:$B$7,0),3)*Table1[[#This Row],[Tonnage]],NA())</f>
        <v>3527.7400000000002</v>
      </c>
      <c r="J1270">
        <f t="shared" si="59"/>
        <v>1</v>
      </c>
    </row>
    <row r="1271" spans="1:10">
      <c r="A1271" t="s">
        <v>185</v>
      </c>
      <c r="B1271" t="s">
        <v>123</v>
      </c>
      <c r="C1271" s="60">
        <v>41275</v>
      </c>
      <c r="D1271" s="3">
        <f>Table1[[#This Row],[End Year]]-1</f>
        <v>2012</v>
      </c>
      <c r="E1271" s="3">
        <f t="shared" si="57"/>
        <v>2013</v>
      </c>
      <c r="F1271" s="1" t="str">
        <f t="shared" si="58"/>
        <v>2012/2013</v>
      </c>
      <c r="G1271">
        <v>4947</v>
      </c>
      <c r="H1271" t="s">
        <v>92</v>
      </c>
      <c r="I1271">
        <f>IFERROR(INDEX(Lookup_Misc!$A$1:$C$7,MATCH(Table1[[#This Row],[Product]],Lookup_Misc!$B$1:$B$7,0),3)*Table1[[#This Row],[Tonnage]],NA())</f>
        <v>2275.62</v>
      </c>
      <c r="J1271">
        <f t="shared" si="59"/>
        <v>1</v>
      </c>
    </row>
    <row r="1272" spans="1:10">
      <c r="A1272" t="s">
        <v>185</v>
      </c>
      <c r="B1272" t="s">
        <v>123</v>
      </c>
      <c r="C1272" s="60">
        <v>41275</v>
      </c>
      <c r="D1272" s="3">
        <f>Table1[[#This Row],[End Year]]-1</f>
        <v>2012</v>
      </c>
      <c r="E1272" s="3">
        <f t="shared" si="57"/>
        <v>2013</v>
      </c>
      <c r="F1272" s="1" t="str">
        <f t="shared" si="58"/>
        <v>2012/2013</v>
      </c>
      <c r="G1272">
        <v>45900</v>
      </c>
      <c r="H1272" t="s">
        <v>86</v>
      </c>
      <c r="I1272">
        <f>IFERROR(INDEX(Lookup_Misc!$A$1:$C$7,MATCH(Table1[[#This Row],[Product]],Lookup_Misc!$B$1:$B$7,0),3)*Table1[[#This Row],[Tonnage]],NA())</f>
        <v>21114</v>
      </c>
      <c r="J1272">
        <f t="shared" si="59"/>
        <v>1</v>
      </c>
    </row>
    <row r="1273" spans="1:10">
      <c r="A1273" t="s">
        <v>185</v>
      </c>
      <c r="B1273" t="s">
        <v>123</v>
      </c>
      <c r="C1273" s="60">
        <v>41275</v>
      </c>
      <c r="D1273" s="3">
        <f>Table1[[#This Row],[End Year]]-1</f>
        <v>2012</v>
      </c>
      <c r="E1273" s="3">
        <f t="shared" si="57"/>
        <v>2013</v>
      </c>
      <c r="F1273" s="1" t="str">
        <f t="shared" si="58"/>
        <v>2012/2013</v>
      </c>
      <c r="G1273">
        <v>23206</v>
      </c>
      <c r="H1273" t="s">
        <v>89</v>
      </c>
      <c r="I1273">
        <f>IFERROR(INDEX(Lookup_Misc!$A$1:$C$7,MATCH(Table1[[#This Row],[Product]],Lookup_Misc!$B$1:$B$7,0),3)*Table1[[#This Row],[Tonnage]],NA())</f>
        <v>10674.76</v>
      </c>
      <c r="J1273">
        <f t="shared" si="59"/>
        <v>1</v>
      </c>
    </row>
    <row r="1274" spans="1:10">
      <c r="A1274" t="s">
        <v>185</v>
      </c>
      <c r="B1274" t="s">
        <v>123</v>
      </c>
      <c r="C1274" s="60">
        <v>41275</v>
      </c>
      <c r="D1274" s="3">
        <f>Table1[[#This Row],[End Year]]-1</f>
        <v>2012</v>
      </c>
      <c r="E1274" s="3">
        <f t="shared" si="57"/>
        <v>2013</v>
      </c>
      <c r="F1274" s="1" t="str">
        <f t="shared" si="58"/>
        <v>2012/2013</v>
      </c>
      <c r="G1274">
        <v>10997</v>
      </c>
      <c r="H1274" t="s">
        <v>90</v>
      </c>
      <c r="I1274">
        <f>IFERROR(INDEX(Lookup_Misc!$A$1:$C$7,MATCH(Table1[[#This Row],[Product]],Lookup_Misc!$B$1:$B$7,0),3)*Table1[[#This Row],[Tonnage]],NA())</f>
        <v>5058.62</v>
      </c>
      <c r="J1274">
        <f t="shared" si="59"/>
        <v>1</v>
      </c>
    </row>
    <row r="1275" spans="1:10">
      <c r="A1275" t="s">
        <v>185</v>
      </c>
      <c r="B1275" t="s">
        <v>123</v>
      </c>
      <c r="C1275" s="60">
        <v>41306</v>
      </c>
      <c r="D1275" s="3">
        <f>Table1[[#This Row],[End Year]]-1</f>
        <v>2012</v>
      </c>
      <c r="E1275" s="3">
        <f t="shared" si="57"/>
        <v>2013</v>
      </c>
      <c r="F1275" s="1" t="str">
        <f t="shared" si="58"/>
        <v>2012/2013</v>
      </c>
      <c r="G1275">
        <v>4895</v>
      </c>
      <c r="H1275" t="s">
        <v>163</v>
      </c>
      <c r="I1275">
        <f>IFERROR(INDEX(Lookup_Misc!$A$1:$C$7,MATCH(Table1[[#This Row],[Product]],Lookup_Misc!$B$1:$B$7,0),3)*Table1[[#This Row],[Tonnage]],NA())</f>
        <v>2251.7000000000003</v>
      </c>
      <c r="J1275">
        <f t="shared" si="59"/>
        <v>2</v>
      </c>
    </row>
    <row r="1276" spans="1:10">
      <c r="A1276" t="s">
        <v>185</v>
      </c>
      <c r="B1276" t="s">
        <v>123</v>
      </c>
      <c r="C1276" s="60">
        <v>41306</v>
      </c>
      <c r="D1276" s="3">
        <f>Table1[[#This Row],[End Year]]-1</f>
        <v>2012</v>
      </c>
      <c r="E1276" s="3">
        <f t="shared" si="57"/>
        <v>2013</v>
      </c>
      <c r="F1276" s="1" t="str">
        <f t="shared" si="58"/>
        <v>2012/2013</v>
      </c>
      <c r="G1276">
        <v>3559</v>
      </c>
      <c r="H1276" t="s">
        <v>60</v>
      </c>
      <c r="I1276">
        <f>IFERROR(INDEX(Lookup_Misc!$A$1:$C$7,MATCH(Table1[[#This Row],[Product]],Lookup_Misc!$B$1:$B$7,0),3)*Table1[[#This Row],[Tonnage]],NA())</f>
        <v>1637.14</v>
      </c>
      <c r="J1276">
        <f t="shared" si="59"/>
        <v>2</v>
      </c>
    </row>
    <row r="1277" spans="1:10">
      <c r="A1277" t="s">
        <v>185</v>
      </c>
      <c r="B1277" t="s">
        <v>123</v>
      </c>
      <c r="C1277" s="60">
        <v>41306</v>
      </c>
      <c r="D1277" s="3">
        <f>Table1[[#This Row],[End Year]]-1</f>
        <v>2012</v>
      </c>
      <c r="E1277" s="3">
        <f t="shared" si="57"/>
        <v>2013</v>
      </c>
      <c r="F1277" s="1" t="str">
        <f t="shared" si="58"/>
        <v>2012/2013</v>
      </c>
      <c r="G1277">
        <v>28915</v>
      </c>
      <c r="H1277" t="s">
        <v>79</v>
      </c>
      <c r="I1277">
        <f>IFERROR(INDEX(Lookup_Misc!$A$1:$C$7,MATCH(Table1[[#This Row],[Product]],Lookup_Misc!$B$1:$B$7,0),3)*Table1[[#This Row],[Tonnage]],NA())</f>
        <v>13300.900000000001</v>
      </c>
      <c r="J1277">
        <f t="shared" si="59"/>
        <v>2</v>
      </c>
    </row>
    <row r="1278" spans="1:10">
      <c r="A1278" t="s">
        <v>185</v>
      </c>
      <c r="B1278" t="s">
        <v>123</v>
      </c>
      <c r="C1278" s="60">
        <v>41306</v>
      </c>
      <c r="D1278" s="3">
        <f>Table1[[#This Row],[End Year]]-1</f>
        <v>2012</v>
      </c>
      <c r="E1278" s="3">
        <f t="shared" si="57"/>
        <v>2013</v>
      </c>
      <c r="F1278" s="1" t="str">
        <f t="shared" si="58"/>
        <v>2012/2013</v>
      </c>
      <c r="G1278">
        <v>7035</v>
      </c>
      <c r="H1278" t="s">
        <v>133</v>
      </c>
      <c r="I1278">
        <f>IFERROR(INDEX(Lookup_Misc!$A$1:$C$7,MATCH(Table1[[#This Row],[Product]],Lookup_Misc!$B$1:$B$7,0),3)*Table1[[#This Row],[Tonnage]],NA())</f>
        <v>3236.1000000000004</v>
      </c>
      <c r="J1278">
        <f t="shared" si="59"/>
        <v>2</v>
      </c>
    </row>
    <row r="1279" spans="1:10">
      <c r="A1279" t="s">
        <v>185</v>
      </c>
      <c r="B1279" t="s">
        <v>123</v>
      </c>
      <c r="C1279" s="60">
        <v>41306</v>
      </c>
      <c r="D1279" s="3">
        <f>Table1[[#This Row],[End Year]]-1</f>
        <v>2012</v>
      </c>
      <c r="E1279" s="3">
        <f t="shared" si="57"/>
        <v>2013</v>
      </c>
      <c r="F1279" s="1" t="str">
        <f t="shared" si="58"/>
        <v>2012/2013</v>
      </c>
      <c r="G1279">
        <v>7797</v>
      </c>
      <c r="H1279" t="s">
        <v>116</v>
      </c>
      <c r="I1279">
        <f>IFERROR(INDEX(Lookup_Misc!$A$1:$C$7,MATCH(Table1[[#This Row],[Product]],Lookup_Misc!$B$1:$B$7,0),3)*Table1[[#This Row],[Tonnage]],NA())</f>
        <v>3586.6200000000003</v>
      </c>
      <c r="J1279">
        <f t="shared" si="59"/>
        <v>2</v>
      </c>
    </row>
    <row r="1280" spans="1:10">
      <c r="A1280" t="s">
        <v>185</v>
      </c>
      <c r="B1280" t="s">
        <v>123</v>
      </c>
      <c r="C1280" s="60">
        <v>41306</v>
      </c>
      <c r="D1280" s="3">
        <f>Table1[[#This Row],[End Year]]-1</f>
        <v>2012</v>
      </c>
      <c r="E1280" s="3">
        <f t="shared" si="57"/>
        <v>2013</v>
      </c>
      <c r="F1280" s="1" t="str">
        <f t="shared" si="58"/>
        <v>2012/2013</v>
      </c>
      <c r="G1280">
        <v>22065</v>
      </c>
      <c r="H1280" t="s">
        <v>81</v>
      </c>
      <c r="I1280">
        <f>IFERROR(INDEX(Lookup_Misc!$A$1:$C$7,MATCH(Table1[[#This Row],[Product]],Lookup_Misc!$B$1:$B$7,0),3)*Table1[[#This Row],[Tonnage]],NA())</f>
        <v>10149.9</v>
      </c>
      <c r="J1280">
        <f t="shared" si="59"/>
        <v>2</v>
      </c>
    </row>
    <row r="1281" spans="1:10">
      <c r="A1281" t="s">
        <v>185</v>
      </c>
      <c r="B1281" t="s">
        <v>123</v>
      </c>
      <c r="C1281" s="60">
        <v>41306</v>
      </c>
      <c r="D1281" s="3">
        <f>Table1[[#This Row],[End Year]]-1</f>
        <v>2012</v>
      </c>
      <c r="E1281" s="3">
        <f t="shared" si="57"/>
        <v>2013</v>
      </c>
      <c r="F1281" s="1" t="str">
        <f t="shared" si="58"/>
        <v>2012/2013</v>
      </c>
      <c r="G1281">
        <v>13192</v>
      </c>
      <c r="H1281" t="s">
        <v>137</v>
      </c>
      <c r="I1281">
        <f>IFERROR(INDEX(Lookup_Misc!$A$1:$C$7,MATCH(Table1[[#This Row],[Product]],Lookup_Misc!$B$1:$B$7,0),3)*Table1[[#This Row],[Tonnage]],NA())</f>
        <v>6068.3200000000006</v>
      </c>
      <c r="J1281">
        <f t="shared" si="59"/>
        <v>2</v>
      </c>
    </row>
    <row r="1282" spans="1:10">
      <c r="A1282" t="s">
        <v>185</v>
      </c>
      <c r="B1282" t="s">
        <v>123</v>
      </c>
      <c r="C1282" s="60">
        <v>41306</v>
      </c>
      <c r="D1282" s="3">
        <f>Table1[[#This Row],[End Year]]-1</f>
        <v>2012</v>
      </c>
      <c r="E1282" s="3">
        <f t="shared" si="57"/>
        <v>2013</v>
      </c>
      <c r="F1282" s="1" t="str">
        <f t="shared" si="58"/>
        <v>2012/2013</v>
      </c>
      <c r="G1282">
        <v>24239</v>
      </c>
      <c r="H1282" t="s">
        <v>128</v>
      </c>
      <c r="I1282">
        <f>IFERROR(INDEX(Lookup_Misc!$A$1:$C$7,MATCH(Table1[[#This Row],[Product]],Lookup_Misc!$B$1:$B$7,0),3)*Table1[[#This Row],[Tonnage]],NA())</f>
        <v>11149.94</v>
      </c>
      <c r="J1282">
        <f t="shared" si="59"/>
        <v>2</v>
      </c>
    </row>
    <row r="1283" spans="1:10">
      <c r="A1283" t="s">
        <v>185</v>
      </c>
      <c r="B1283" t="s">
        <v>123</v>
      </c>
      <c r="C1283" s="60">
        <v>41306</v>
      </c>
      <c r="D1283" s="3">
        <f>Table1[[#This Row],[End Year]]-1</f>
        <v>2012</v>
      </c>
      <c r="E1283" s="3">
        <f t="shared" si="57"/>
        <v>2013</v>
      </c>
      <c r="F1283" s="1" t="str">
        <f t="shared" si="58"/>
        <v>2012/2013</v>
      </c>
      <c r="G1283">
        <v>34003</v>
      </c>
      <c r="H1283" t="s">
        <v>113</v>
      </c>
      <c r="I1283">
        <f>IFERROR(INDEX(Lookup_Misc!$A$1:$C$7,MATCH(Table1[[#This Row],[Product]],Lookup_Misc!$B$1:$B$7,0),3)*Table1[[#This Row],[Tonnage]],NA())</f>
        <v>15641.380000000001</v>
      </c>
      <c r="J1283">
        <f t="shared" si="59"/>
        <v>2</v>
      </c>
    </row>
    <row r="1284" spans="1:10">
      <c r="A1284" t="s">
        <v>185</v>
      </c>
      <c r="B1284" t="s">
        <v>123</v>
      </c>
      <c r="C1284" s="60">
        <v>41306</v>
      </c>
      <c r="D1284" s="3">
        <f>Table1[[#This Row],[End Year]]-1</f>
        <v>2012</v>
      </c>
      <c r="E1284" s="3">
        <f t="shared" si="57"/>
        <v>2013</v>
      </c>
      <c r="F1284" s="1" t="str">
        <f t="shared" si="58"/>
        <v>2012/2013</v>
      </c>
      <c r="G1284">
        <v>32706</v>
      </c>
      <c r="H1284" t="s">
        <v>144</v>
      </c>
      <c r="I1284">
        <f>IFERROR(INDEX(Lookup_Misc!$A$1:$C$7,MATCH(Table1[[#This Row],[Product]],Lookup_Misc!$B$1:$B$7,0),3)*Table1[[#This Row],[Tonnage]],NA())</f>
        <v>15044.76</v>
      </c>
      <c r="J1284">
        <f t="shared" si="59"/>
        <v>2</v>
      </c>
    </row>
    <row r="1285" spans="1:10">
      <c r="A1285" t="s">
        <v>185</v>
      </c>
      <c r="B1285" t="s">
        <v>123</v>
      </c>
      <c r="C1285" s="60">
        <v>41306</v>
      </c>
      <c r="D1285" s="3">
        <f>Table1[[#This Row],[End Year]]-1</f>
        <v>2012</v>
      </c>
      <c r="E1285" s="3">
        <f t="shared" si="57"/>
        <v>2013</v>
      </c>
      <c r="F1285" s="1" t="str">
        <f t="shared" si="58"/>
        <v>2012/2013</v>
      </c>
      <c r="G1285">
        <v>33709</v>
      </c>
      <c r="H1285" t="s">
        <v>108</v>
      </c>
      <c r="I1285">
        <f>IFERROR(INDEX(Lookup_Misc!$A$1:$C$7,MATCH(Table1[[#This Row],[Product]],Lookup_Misc!$B$1:$B$7,0),3)*Table1[[#This Row],[Tonnage]],NA())</f>
        <v>15506.140000000001</v>
      </c>
      <c r="J1285">
        <f t="shared" si="59"/>
        <v>2</v>
      </c>
    </row>
    <row r="1286" spans="1:10">
      <c r="A1286" t="s">
        <v>185</v>
      </c>
      <c r="B1286" t="s">
        <v>123</v>
      </c>
      <c r="C1286" s="60">
        <v>41306</v>
      </c>
      <c r="D1286" s="3">
        <f>Table1[[#This Row],[End Year]]-1</f>
        <v>2012</v>
      </c>
      <c r="E1286" s="3">
        <f t="shared" ref="E1286:E1349" si="60">IF(AND(MONTH(C1286)&gt;=7,MONTH(C1286)&lt;=12),YEAR(C1286)+1,YEAR(C1286))</f>
        <v>2013</v>
      </c>
      <c r="F1286" s="1" t="str">
        <f t="shared" ref="F1286:F1349" si="61">D1286&amp;"/"&amp;E1286</f>
        <v>2012/2013</v>
      </c>
      <c r="G1286">
        <v>1749</v>
      </c>
      <c r="H1286" t="s">
        <v>97</v>
      </c>
      <c r="I1286">
        <f>IFERROR(INDEX(Lookup_Misc!$A$1:$C$7,MATCH(Table1[[#This Row],[Product]],Lookup_Misc!$B$1:$B$7,0),3)*Table1[[#This Row],[Tonnage]],NA())</f>
        <v>804.54000000000008</v>
      </c>
      <c r="J1286">
        <f t="shared" ref="J1286:J1349" si="62">MONTH(C1286)</f>
        <v>2</v>
      </c>
    </row>
    <row r="1287" spans="1:10">
      <c r="A1287" t="s">
        <v>185</v>
      </c>
      <c r="B1287" t="s">
        <v>123</v>
      </c>
      <c r="C1287" s="60">
        <v>41306</v>
      </c>
      <c r="D1287" s="3">
        <f>Table1[[#This Row],[End Year]]-1</f>
        <v>2012</v>
      </c>
      <c r="E1287" s="3">
        <f t="shared" si="60"/>
        <v>2013</v>
      </c>
      <c r="F1287" s="1" t="str">
        <f t="shared" si="61"/>
        <v>2012/2013</v>
      </c>
      <c r="G1287">
        <v>15227</v>
      </c>
      <c r="H1287" t="s">
        <v>89</v>
      </c>
      <c r="I1287">
        <f>IFERROR(INDEX(Lookup_Misc!$A$1:$C$7,MATCH(Table1[[#This Row],[Product]],Lookup_Misc!$B$1:$B$7,0),3)*Table1[[#This Row],[Tonnage]],NA())</f>
        <v>7004.42</v>
      </c>
      <c r="J1287">
        <f t="shared" si="62"/>
        <v>2</v>
      </c>
    </row>
    <row r="1288" spans="1:10">
      <c r="A1288" t="s">
        <v>185</v>
      </c>
      <c r="B1288" t="s">
        <v>123</v>
      </c>
      <c r="C1288" s="60">
        <v>41306</v>
      </c>
      <c r="D1288" s="3">
        <f>Table1[[#This Row],[End Year]]-1</f>
        <v>2012</v>
      </c>
      <c r="E1288" s="3">
        <f t="shared" si="60"/>
        <v>2013</v>
      </c>
      <c r="F1288" s="1" t="str">
        <f t="shared" si="61"/>
        <v>2012/2013</v>
      </c>
      <c r="G1288">
        <v>53448</v>
      </c>
      <c r="H1288" t="s">
        <v>90</v>
      </c>
      <c r="I1288">
        <f>IFERROR(INDEX(Lookup_Misc!$A$1:$C$7,MATCH(Table1[[#This Row],[Product]],Lookup_Misc!$B$1:$B$7,0),3)*Table1[[#This Row],[Tonnage]],NA())</f>
        <v>24586.080000000002</v>
      </c>
      <c r="J1288">
        <f t="shared" si="62"/>
        <v>2</v>
      </c>
    </row>
    <row r="1289" spans="1:10">
      <c r="A1289" t="s">
        <v>185</v>
      </c>
      <c r="B1289" t="s">
        <v>123</v>
      </c>
      <c r="C1289" s="60">
        <v>41334</v>
      </c>
      <c r="D1289" s="3">
        <f>Table1[[#This Row],[End Year]]-1</f>
        <v>2012</v>
      </c>
      <c r="E1289" s="3">
        <f t="shared" si="60"/>
        <v>2013</v>
      </c>
      <c r="F1289" s="1" t="str">
        <f t="shared" si="61"/>
        <v>2012/2013</v>
      </c>
      <c r="G1289">
        <v>37</v>
      </c>
      <c r="H1289" t="s">
        <v>119</v>
      </c>
      <c r="I1289">
        <f>IFERROR(INDEX(Lookup_Misc!$A$1:$C$7,MATCH(Table1[[#This Row],[Product]],Lookup_Misc!$B$1:$B$7,0),3)*Table1[[#This Row],[Tonnage]],NA())</f>
        <v>17.02</v>
      </c>
      <c r="J1289">
        <f t="shared" si="62"/>
        <v>3</v>
      </c>
    </row>
    <row r="1290" spans="1:10">
      <c r="A1290" t="s">
        <v>185</v>
      </c>
      <c r="B1290" t="s">
        <v>123</v>
      </c>
      <c r="C1290" s="60">
        <v>41334</v>
      </c>
      <c r="D1290" s="3">
        <f>Table1[[#This Row],[End Year]]-1</f>
        <v>2012</v>
      </c>
      <c r="E1290" s="3">
        <f t="shared" si="60"/>
        <v>2013</v>
      </c>
      <c r="F1290" s="1" t="str">
        <f t="shared" si="61"/>
        <v>2012/2013</v>
      </c>
      <c r="G1290">
        <v>12000</v>
      </c>
      <c r="H1290" t="s">
        <v>164</v>
      </c>
      <c r="I1290">
        <f>IFERROR(INDEX(Lookup_Misc!$A$1:$C$7,MATCH(Table1[[#This Row],[Product]],Lookup_Misc!$B$1:$B$7,0),3)*Table1[[#This Row],[Tonnage]],NA())</f>
        <v>5520</v>
      </c>
      <c r="J1290">
        <f t="shared" si="62"/>
        <v>3</v>
      </c>
    </row>
    <row r="1291" spans="1:10">
      <c r="A1291" t="s">
        <v>185</v>
      </c>
      <c r="B1291" t="s">
        <v>123</v>
      </c>
      <c r="C1291" s="60">
        <v>41334</v>
      </c>
      <c r="D1291" s="3">
        <f>Table1[[#This Row],[End Year]]-1</f>
        <v>2012</v>
      </c>
      <c r="E1291" s="3">
        <f t="shared" si="60"/>
        <v>2013</v>
      </c>
      <c r="F1291" s="1" t="str">
        <f t="shared" si="61"/>
        <v>2012/2013</v>
      </c>
      <c r="G1291">
        <v>1147</v>
      </c>
      <c r="H1291" t="s">
        <v>60</v>
      </c>
      <c r="I1291">
        <f>IFERROR(INDEX(Lookup_Misc!$A$1:$C$7,MATCH(Table1[[#This Row],[Product]],Lookup_Misc!$B$1:$B$7,0),3)*Table1[[#This Row],[Tonnage]],NA())</f>
        <v>527.62</v>
      </c>
      <c r="J1291">
        <f t="shared" si="62"/>
        <v>3</v>
      </c>
    </row>
    <row r="1292" spans="1:10">
      <c r="A1292" t="s">
        <v>185</v>
      </c>
      <c r="B1292" t="s">
        <v>123</v>
      </c>
      <c r="C1292" s="60">
        <v>41334</v>
      </c>
      <c r="D1292" s="3">
        <f>Table1[[#This Row],[End Year]]-1</f>
        <v>2012</v>
      </c>
      <c r="E1292" s="3">
        <f t="shared" si="60"/>
        <v>2013</v>
      </c>
      <c r="F1292" s="1" t="str">
        <f t="shared" si="61"/>
        <v>2012/2013</v>
      </c>
      <c r="G1292">
        <v>29844</v>
      </c>
      <c r="H1292" t="s">
        <v>79</v>
      </c>
      <c r="I1292">
        <f>IFERROR(INDEX(Lookup_Misc!$A$1:$C$7,MATCH(Table1[[#This Row],[Product]],Lookup_Misc!$B$1:$B$7,0),3)*Table1[[#This Row],[Tonnage]],NA())</f>
        <v>13728.24</v>
      </c>
      <c r="J1292">
        <f t="shared" si="62"/>
        <v>3</v>
      </c>
    </row>
    <row r="1293" spans="1:10">
      <c r="A1293" t="s">
        <v>185</v>
      </c>
      <c r="B1293" t="s">
        <v>123</v>
      </c>
      <c r="C1293" s="60">
        <v>41334</v>
      </c>
      <c r="D1293" s="3">
        <f>Table1[[#This Row],[End Year]]-1</f>
        <v>2012</v>
      </c>
      <c r="E1293" s="3">
        <f t="shared" si="60"/>
        <v>2013</v>
      </c>
      <c r="F1293" s="1" t="str">
        <f t="shared" si="61"/>
        <v>2012/2013</v>
      </c>
      <c r="G1293">
        <v>19800</v>
      </c>
      <c r="H1293" t="s">
        <v>133</v>
      </c>
      <c r="I1293">
        <f>IFERROR(INDEX(Lookup_Misc!$A$1:$C$7,MATCH(Table1[[#This Row],[Product]],Lookup_Misc!$B$1:$B$7,0),3)*Table1[[#This Row],[Tonnage]],NA())</f>
        <v>9108</v>
      </c>
      <c r="J1293">
        <f t="shared" si="62"/>
        <v>3</v>
      </c>
    </row>
    <row r="1294" spans="1:10">
      <c r="A1294" t="s">
        <v>185</v>
      </c>
      <c r="B1294" t="s">
        <v>123</v>
      </c>
      <c r="C1294" s="60">
        <v>41334</v>
      </c>
      <c r="D1294" s="3">
        <f>Table1[[#This Row],[End Year]]-1</f>
        <v>2012</v>
      </c>
      <c r="E1294" s="3">
        <f t="shared" si="60"/>
        <v>2013</v>
      </c>
      <c r="F1294" s="1" t="str">
        <f t="shared" si="61"/>
        <v>2012/2013</v>
      </c>
      <c r="G1294">
        <v>660</v>
      </c>
      <c r="H1294" t="s">
        <v>147</v>
      </c>
      <c r="I1294">
        <f>IFERROR(INDEX(Lookup_Misc!$A$1:$C$7,MATCH(Table1[[#This Row],[Product]],Lookup_Misc!$B$1:$B$7,0),3)*Table1[[#This Row],[Tonnage]],NA())</f>
        <v>303.60000000000002</v>
      </c>
      <c r="J1294">
        <f t="shared" si="62"/>
        <v>3</v>
      </c>
    </row>
    <row r="1295" spans="1:10">
      <c r="A1295" t="s">
        <v>185</v>
      </c>
      <c r="B1295" t="s">
        <v>123</v>
      </c>
      <c r="C1295" s="60">
        <v>41334</v>
      </c>
      <c r="D1295" s="3">
        <f>Table1[[#This Row],[End Year]]-1</f>
        <v>2012</v>
      </c>
      <c r="E1295" s="3">
        <f t="shared" si="60"/>
        <v>2013</v>
      </c>
      <c r="F1295" s="1" t="str">
        <f t="shared" si="61"/>
        <v>2012/2013</v>
      </c>
      <c r="G1295">
        <v>2398</v>
      </c>
      <c r="H1295" t="s">
        <v>88</v>
      </c>
      <c r="I1295">
        <f>IFERROR(INDEX(Lookup_Misc!$A$1:$C$7,MATCH(Table1[[#This Row],[Product]],Lookup_Misc!$B$1:$B$7,0),3)*Table1[[#This Row],[Tonnage]],NA())</f>
        <v>1103.0800000000002</v>
      </c>
      <c r="J1295">
        <f t="shared" si="62"/>
        <v>3</v>
      </c>
    </row>
    <row r="1296" spans="1:10">
      <c r="A1296" t="s">
        <v>185</v>
      </c>
      <c r="B1296" t="s">
        <v>123</v>
      </c>
      <c r="C1296" s="60">
        <v>41334</v>
      </c>
      <c r="D1296" s="3">
        <f>Table1[[#This Row],[End Year]]-1</f>
        <v>2012</v>
      </c>
      <c r="E1296" s="3">
        <f t="shared" si="60"/>
        <v>2013</v>
      </c>
      <c r="F1296" s="1" t="str">
        <f t="shared" si="61"/>
        <v>2012/2013</v>
      </c>
      <c r="G1296">
        <v>2001</v>
      </c>
      <c r="H1296" t="s">
        <v>145</v>
      </c>
      <c r="I1296">
        <f>IFERROR(INDEX(Lookup_Misc!$A$1:$C$7,MATCH(Table1[[#This Row],[Product]],Lookup_Misc!$B$1:$B$7,0),3)*Table1[[#This Row],[Tonnage]],NA())</f>
        <v>920.46</v>
      </c>
      <c r="J1296">
        <f t="shared" si="62"/>
        <v>3</v>
      </c>
    </row>
    <row r="1297" spans="1:10">
      <c r="A1297" t="s">
        <v>185</v>
      </c>
      <c r="B1297" t="s">
        <v>123</v>
      </c>
      <c r="C1297" s="60">
        <v>41334</v>
      </c>
      <c r="D1297" s="3">
        <f>Table1[[#This Row],[End Year]]-1</f>
        <v>2012</v>
      </c>
      <c r="E1297" s="3">
        <f t="shared" si="60"/>
        <v>2013</v>
      </c>
      <c r="F1297" s="1" t="str">
        <f t="shared" si="61"/>
        <v>2012/2013</v>
      </c>
      <c r="G1297">
        <v>6792</v>
      </c>
      <c r="H1297" t="s">
        <v>116</v>
      </c>
      <c r="I1297">
        <f>IFERROR(INDEX(Lookup_Misc!$A$1:$C$7,MATCH(Table1[[#This Row],[Product]],Lookup_Misc!$B$1:$B$7,0),3)*Table1[[#This Row],[Tonnage]],NA())</f>
        <v>3124.32</v>
      </c>
      <c r="J1297">
        <f t="shared" si="62"/>
        <v>3</v>
      </c>
    </row>
    <row r="1298" spans="1:10">
      <c r="A1298" t="s">
        <v>185</v>
      </c>
      <c r="B1298" t="s">
        <v>123</v>
      </c>
      <c r="C1298" s="60">
        <v>41334</v>
      </c>
      <c r="D1298" s="3">
        <f>Table1[[#This Row],[End Year]]-1</f>
        <v>2012</v>
      </c>
      <c r="E1298" s="3">
        <f t="shared" si="60"/>
        <v>2013</v>
      </c>
      <c r="F1298" s="1" t="str">
        <f t="shared" si="61"/>
        <v>2012/2013</v>
      </c>
      <c r="G1298">
        <v>58403</v>
      </c>
      <c r="H1298" t="s">
        <v>113</v>
      </c>
      <c r="I1298">
        <f>IFERROR(INDEX(Lookup_Misc!$A$1:$C$7,MATCH(Table1[[#This Row],[Product]],Lookup_Misc!$B$1:$B$7,0),3)*Table1[[#This Row],[Tonnage]],NA())</f>
        <v>26865.38</v>
      </c>
      <c r="J1298">
        <f t="shared" si="62"/>
        <v>3</v>
      </c>
    </row>
    <row r="1299" spans="1:10">
      <c r="A1299" t="s">
        <v>185</v>
      </c>
      <c r="B1299" t="s">
        <v>123</v>
      </c>
      <c r="C1299" s="60">
        <v>41334</v>
      </c>
      <c r="D1299" s="3">
        <f>Table1[[#This Row],[End Year]]-1</f>
        <v>2012</v>
      </c>
      <c r="E1299" s="3">
        <f t="shared" si="60"/>
        <v>2013</v>
      </c>
      <c r="F1299" s="1" t="str">
        <f t="shared" si="61"/>
        <v>2012/2013</v>
      </c>
      <c r="G1299">
        <v>5800</v>
      </c>
      <c r="H1299" t="s">
        <v>144</v>
      </c>
      <c r="I1299">
        <f>IFERROR(INDEX(Lookup_Misc!$A$1:$C$7,MATCH(Table1[[#This Row],[Product]],Lookup_Misc!$B$1:$B$7,0),3)*Table1[[#This Row],[Tonnage]],NA())</f>
        <v>2668</v>
      </c>
      <c r="J1299">
        <f t="shared" si="62"/>
        <v>3</v>
      </c>
    </row>
    <row r="1300" spans="1:10">
      <c r="A1300" t="s">
        <v>185</v>
      </c>
      <c r="B1300" t="s">
        <v>123</v>
      </c>
      <c r="C1300" s="60">
        <v>41334</v>
      </c>
      <c r="D1300" s="3">
        <f>Table1[[#This Row],[End Year]]-1</f>
        <v>2012</v>
      </c>
      <c r="E1300" s="3">
        <f t="shared" si="60"/>
        <v>2013</v>
      </c>
      <c r="F1300" s="1" t="str">
        <f t="shared" si="61"/>
        <v>2012/2013</v>
      </c>
      <c r="G1300">
        <v>21687</v>
      </c>
      <c r="H1300" t="s">
        <v>108</v>
      </c>
      <c r="I1300">
        <f>IFERROR(INDEX(Lookup_Misc!$A$1:$C$7,MATCH(Table1[[#This Row],[Product]],Lookup_Misc!$B$1:$B$7,0),3)*Table1[[#This Row],[Tonnage]],NA())</f>
        <v>9976.02</v>
      </c>
      <c r="J1300">
        <f t="shared" si="62"/>
        <v>3</v>
      </c>
    </row>
    <row r="1301" spans="1:10">
      <c r="A1301" t="s">
        <v>185</v>
      </c>
      <c r="B1301" t="s">
        <v>123</v>
      </c>
      <c r="C1301" s="60">
        <v>41334</v>
      </c>
      <c r="D1301" s="3">
        <f>Table1[[#This Row],[End Year]]-1</f>
        <v>2012</v>
      </c>
      <c r="E1301" s="3">
        <f t="shared" si="60"/>
        <v>2013</v>
      </c>
      <c r="F1301" s="1" t="str">
        <f t="shared" si="61"/>
        <v>2012/2013</v>
      </c>
      <c r="G1301">
        <v>82405</v>
      </c>
      <c r="H1301" t="s">
        <v>118</v>
      </c>
      <c r="I1301">
        <f>IFERROR(INDEX(Lookup_Misc!$A$1:$C$7,MATCH(Table1[[#This Row],[Product]],Lookup_Misc!$B$1:$B$7,0),3)*Table1[[#This Row],[Tonnage]],NA())</f>
        <v>37906.300000000003</v>
      </c>
      <c r="J1301">
        <f t="shared" si="62"/>
        <v>3</v>
      </c>
    </row>
    <row r="1302" spans="1:10">
      <c r="A1302" t="s">
        <v>185</v>
      </c>
      <c r="B1302" t="s">
        <v>123</v>
      </c>
      <c r="C1302" s="60">
        <v>41334</v>
      </c>
      <c r="D1302" s="3">
        <f>Table1[[#This Row],[End Year]]-1</f>
        <v>2012</v>
      </c>
      <c r="E1302" s="3">
        <f t="shared" si="60"/>
        <v>2013</v>
      </c>
      <c r="F1302" s="1" t="str">
        <f t="shared" si="61"/>
        <v>2012/2013</v>
      </c>
      <c r="G1302">
        <v>1</v>
      </c>
      <c r="H1302" t="s">
        <v>86</v>
      </c>
      <c r="I1302">
        <f>IFERROR(INDEX(Lookup_Misc!$A$1:$C$7,MATCH(Table1[[#This Row],[Product]],Lookup_Misc!$B$1:$B$7,0),3)*Table1[[#This Row],[Tonnage]],NA())</f>
        <v>0.46</v>
      </c>
      <c r="J1302">
        <f t="shared" si="62"/>
        <v>3</v>
      </c>
    </row>
    <row r="1303" spans="1:10">
      <c r="A1303" t="s">
        <v>185</v>
      </c>
      <c r="B1303" t="s">
        <v>123</v>
      </c>
      <c r="C1303" s="60">
        <v>41334</v>
      </c>
      <c r="D1303" s="3">
        <f>Table1[[#This Row],[End Year]]-1</f>
        <v>2012</v>
      </c>
      <c r="E1303" s="3">
        <f t="shared" si="60"/>
        <v>2013</v>
      </c>
      <c r="F1303" s="1" t="str">
        <f t="shared" si="61"/>
        <v>2012/2013</v>
      </c>
      <c r="G1303">
        <v>14699</v>
      </c>
      <c r="H1303" t="s">
        <v>89</v>
      </c>
      <c r="I1303">
        <f>IFERROR(INDEX(Lookup_Misc!$A$1:$C$7,MATCH(Table1[[#This Row],[Product]],Lookup_Misc!$B$1:$B$7,0),3)*Table1[[#This Row],[Tonnage]],NA())</f>
        <v>6761.54</v>
      </c>
      <c r="J1303">
        <f t="shared" si="62"/>
        <v>3</v>
      </c>
    </row>
    <row r="1304" spans="1:10">
      <c r="A1304" t="s">
        <v>185</v>
      </c>
      <c r="B1304" t="s">
        <v>123</v>
      </c>
      <c r="C1304" s="60">
        <v>41334</v>
      </c>
      <c r="D1304" s="3">
        <f>Table1[[#This Row],[End Year]]-1</f>
        <v>2012</v>
      </c>
      <c r="E1304" s="3">
        <f t="shared" si="60"/>
        <v>2013</v>
      </c>
      <c r="F1304" s="1" t="str">
        <f t="shared" si="61"/>
        <v>2012/2013</v>
      </c>
      <c r="G1304">
        <v>27500</v>
      </c>
      <c r="H1304" t="s">
        <v>90</v>
      </c>
      <c r="I1304">
        <f>IFERROR(INDEX(Lookup_Misc!$A$1:$C$7,MATCH(Table1[[#This Row],[Product]],Lookup_Misc!$B$1:$B$7,0),3)*Table1[[#This Row],[Tonnage]],NA())</f>
        <v>12650</v>
      </c>
      <c r="J1304">
        <f t="shared" si="62"/>
        <v>3</v>
      </c>
    </row>
    <row r="1305" spans="1:10">
      <c r="A1305" t="s">
        <v>185</v>
      </c>
      <c r="B1305" t="s">
        <v>123</v>
      </c>
      <c r="C1305" s="60">
        <v>41365</v>
      </c>
      <c r="D1305" s="3">
        <f>Table1[[#This Row],[End Year]]-1</f>
        <v>2012</v>
      </c>
      <c r="E1305" s="3">
        <f t="shared" si="60"/>
        <v>2013</v>
      </c>
      <c r="F1305" s="1" t="str">
        <f t="shared" si="61"/>
        <v>2012/2013</v>
      </c>
      <c r="G1305">
        <v>1801</v>
      </c>
      <c r="H1305" t="s">
        <v>73</v>
      </c>
      <c r="I1305">
        <f>IFERROR(INDEX(Lookup_Misc!$A$1:$C$7,MATCH(Table1[[#This Row],[Product]],Lookup_Misc!$B$1:$B$7,0),3)*Table1[[#This Row],[Tonnage]],NA())</f>
        <v>828.46</v>
      </c>
      <c r="J1305">
        <f t="shared" si="62"/>
        <v>4</v>
      </c>
    </row>
    <row r="1306" spans="1:10">
      <c r="A1306" t="s">
        <v>185</v>
      </c>
      <c r="B1306" t="s">
        <v>123</v>
      </c>
      <c r="C1306" s="60">
        <v>41365</v>
      </c>
      <c r="D1306" s="3">
        <f>Table1[[#This Row],[End Year]]-1</f>
        <v>2012</v>
      </c>
      <c r="E1306" s="3">
        <f t="shared" si="60"/>
        <v>2013</v>
      </c>
      <c r="F1306" s="1" t="str">
        <f t="shared" si="61"/>
        <v>2012/2013</v>
      </c>
      <c r="G1306">
        <v>1291</v>
      </c>
      <c r="H1306" t="s">
        <v>60</v>
      </c>
      <c r="I1306">
        <f>IFERROR(INDEX(Lookup_Misc!$A$1:$C$7,MATCH(Table1[[#This Row],[Product]],Lookup_Misc!$B$1:$B$7,0),3)*Table1[[#This Row],[Tonnage]],NA())</f>
        <v>593.86</v>
      </c>
      <c r="J1306">
        <f t="shared" si="62"/>
        <v>4</v>
      </c>
    </row>
    <row r="1307" spans="1:10">
      <c r="A1307" t="s">
        <v>185</v>
      </c>
      <c r="B1307" t="s">
        <v>123</v>
      </c>
      <c r="C1307" s="60">
        <v>41365</v>
      </c>
      <c r="D1307" s="3">
        <f>Table1[[#This Row],[End Year]]-1</f>
        <v>2012</v>
      </c>
      <c r="E1307" s="3">
        <f t="shared" si="60"/>
        <v>2013</v>
      </c>
      <c r="F1307" s="1" t="str">
        <f t="shared" si="61"/>
        <v>2012/2013</v>
      </c>
      <c r="G1307">
        <v>29972</v>
      </c>
      <c r="H1307" t="s">
        <v>79</v>
      </c>
      <c r="I1307">
        <f>IFERROR(INDEX(Lookup_Misc!$A$1:$C$7,MATCH(Table1[[#This Row],[Product]],Lookup_Misc!$B$1:$B$7,0),3)*Table1[[#This Row],[Tonnage]],NA())</f>
        <v>13787.12</v>
      </c>
      <c r="J1307">
        <f t="shared" si="62"/>
        <v>4</v>
      </c>
    </row>
    <row r="1308" spans="1:10">
      <c r="A1308" t="s">
        <v>185</v>
      </c>
      <c r="B1308" t="s">
        <v>123</v>
      </c>
      <c r="C1308" s="60">
        <v>41365</v>
      </c>
      <c r="D1308" s="3">
        <f>Table1[[#This Row],[End Year]]-1</f>
        <v>2012</v>
      </c>
      <c r="E1308" s="3">
        <f t="shared" si="60"/>
        <v>2013</v>
      </c>
      <c r="F1308" s="1" t="str">
        <f t="shared" si="61"/>
        <v>2012/2013</v>
      </c>
      <c r="G1308">
        <v>10001</v>
      </c>
      <c r="H1308" t="s">
        <v>125</v>
      </c>
      <c r="I1308">
        <f>IFERROR(INDEX(Lookup_Misc!$A$1:$C$7,MATCH(Table1[[#This Row],[Product]],Lookup_Misc!$B$1:$B$7,0),3)*Table1[[#This Row],[Tonnage]],NA())</f>
        <v>4600.46</v>
      </c>
      <c r="J1308">
        <f t="shared" si="62"/>
        <v>4</v>
      </c>
    </row>
    <row r="1309" spans="1:10">
      <c r="A1309" t="s">
        <v>185</v>
      </c>
      <c r="B1309" t="s">
        <v>123</v>
      </c>
      <c r="C1309" s="60">
        <v>41365</v>
      </c>
      <c r="D1309" s="3">
        <f>Table1[[#This Row],[End Year]]-1</f>
        <v>2012</v>
      </c>
      <c r="E1309" s="3">
        <f t="shared" si="60"/>
        <v>2013</v>
      </c>
      <c r="F1309" s="1" t="str">
        <f t="shared" si="61"/>
        <v>2012/2013</v>
      </c>
      <c r="G1309">
        <v>7500</v>
      </c>
      <c r="H1309" t="s">
        <v>133</v>
      </c>
      <c r="I1309">
        <f>IFERROR(INDEX(Lookup_Misc!$A$1:$C$7,MATCH(Table1[[#This Row],[Product]],Lookup_Misc!$B$1:$B$7,0),3)*Table1[[#This Row],[Tonnage]],NA())</f>
        <v>3450</v>
      </c>
      <c r="J1309">
        <f t="shared" si="62"/>
        <v>4</v>
      </c>
    </row>
    <row r="1310" spans="1:10">
      <c r="A1310" t="s">
        <v>185</v>
      </c>
      <c r="B1310" t="s">
        <v>123</v>
      </c>
      <c r="C1310" s="60">
        <v>41365</v>
      </c>
      <c r="D1310" s="3">
        <f>Table1[[#This Row],[End Year]]-1</f>
        <v>2012</v>
      </c>
      <c r="E1310" s="3">
        <f t="shared" si="60"/>
        <v>2013</v>
      </c>
      <c r="F1310" s="1" t="str">
        <f t="shared" si="61"/>
        <v>2012/2013</v>
      </c>
      <c r="G1310">
        <v>2000</v>
      </c>
      <c r="H1310" t="s">
        <v>142</v>
      </c>
      <c r="I1310">
        <f>IFERROR(INDEX(Lookup_Misc!$A$1:$C$7,MATCH(Table1[[#This Row],[Product]],Lookup_Misc!$B$1:$B$7,0),3)*Table1[[#This Row],[Tonnage]],NA())</f>
        <v>920</v>
      </c>
      <c r="J1310">
        <f t="shared" si="62"/>
        <v>4</v>
      </c>
    </row>
    <row r="1311" spans="1:10">
      <c r="A1311" t="s">
        <v>185</v>
      </c>
      <c r="B1311" t="s">
        <v>123</v>
      </c>
      <c r="C1311" s="60">
        <v>41365</v>
      </c>
      <c r="D1311" s="3">
        <f>Table1[[#This Row],[End Year]]-1</f>
        <v>2012</v>
      </c>
      <c r="E1311" s="3">
        <f t="shared" si="60"/>
        <v>2013</v>
      </c>
      <c r="F1311" s="1" t="str">
        <f t="shared" si="61"/>
        <v>2012/2013</v>
      </c>
      <c r="G1311">
        <v>6500</v>
      </c>
      <c r="H1311" t="s">
        <v>143</v>
      </c>
      <c r="I1311">
        <f>IFERROR(INDEX(Lookup_Misc!$A$1:$C$7,MATCH(Table1[[#This Row],[Product]],Lookup_Misc!$B$1:$B$7,0),3)*Table1[[#This Row],[Tonnage]],NA())</f>
        <v>2990</v>
      </c>
      <c r="J1311">
        <f t="shared" si="62"/>
        <v>4</v>
      </c>
    </row>
    <row r="1312" spans="1:10">
      <c r="A1312" t="s">
        <v>185</v>
      </c>
      <c r="B1312" t="s">
        <v>123</v>
      </c>
      <c r="C1312" s="60">
        <v>41365</v>
      </c>
      <c r="D1312" s="3">
        <f>Table1[[#This Row],[End Year]]-1</f>
        <v>2012</v>
      </c>
      <c r="E1312" s="3">
        <f t="shared" si="60"/>
        <v>2013</v>
      </c>
      <c r="F1312" s="1" t="str">
        <f t="shared" si="61"/>
        <v>2012/2013</v>
      </c>
      <c r="G1312">
        <v>6000</v>
      </c>
      <c r="H1312" t="s">
        <v>130</v>
      </c>
      <c r="I1312">
        <f>IFERROR(INDEX(Lookup_Misc!$A$1:$C$7,MATCH(Table1[[#This Row],[Product]],Lookup_Misc!$B$1:$B$7,0),3)*Table1[[#This Row],[Tonnage]],NA())</f>
        <v>2760</v>
      </c>
      <c r="J1312">
        <f t="shared" si="62"/>
        <v>4</v>
      </c>
    </row>
    <row r="1313" spans="1:10">
      <c r="A1313" t="s">
        <v>185</v>
      </c>
      <c r="B1313" t="s">
        <v>123</v>
      </c>
      <c r="C1313" s="60">
        <v>41365</v>
      </c>
      <c r="D1313" s="3">
        <f>Table1[[#This Row],[End Year]]-1</f>
        <v>2012</v>
      </c>
      <c r="E1313" s="3">
        <f t="shared" si="60"/>
        <v>2013</v>
      </c>
      <c r="F1313" s="1" t="str">
        <f t="shared" si="61"/>
        <v>2012/2013</v>
      </c>
      <c r="G1313">
        <v>2643</v>
      </c>
      <c r="H1313" t="s">
        <v>88</v>
      </c>
      <c r="I1313">
        <f>IFERROR(INDEX(Lookup_Misc!$A$1:$C$7,MATCH(Table1[[#This Row],[Product]],Lookup_Misc!$B$1:$B$7,0),3)*Table1[[#This Row],[Tonnage]],NA())</f>
        <v>1215.78</v>
      </c>
      <c r="J1313">
        <f t="shared" si="62"/>
        <v>4</v>
      </c>
    </row>
    <row r="1314" spans="1:10">
      <c r="A1314" t="s">
        <v>185</v>
      </c>
      <c r="B1314" t="s">
        <v>123</v>
      </c>
      <c r="C1314" s="60">
        <v>41365</v>
      </c>
      <c r="D1314" s="3">
        <f>Table1[[#This Row],[End Year]]-1</f>
        <v>2012</v>
      </c>
      <c r="E1314" s="3">
        <f t="shared" si="60"/>
        <v>2013</v>
      </c>
      <c r="F1314" s="1" t="str">
        <f t="shared" si="61"/>
        <v>2012/2013</v>
      </c>
      <c r="G1314">
        <v>1</v>
      </c>
      <c r="H1314" t="s">
        <v>145</v>
      </c>
      <c r="I1314">
        <f>IFERROR(INDEX(Lookup_Misc!$A$1:$C$7,MATCH(Table1[[#This Row],[Product]],Lookup_Misc!$B$1:$B$7,0),3)*Table1[[#This Row],[Tonnage]],NA())</f>
        <v>0.46</v>
      </c>
      <c r="J1314">
        <f t="shared" si="62"/>
        <v>4</v>
      </c>
    </row>
    <row r="1315" spans="1:10">
      <c r="A1315" t="s">
        <v>185</v>
      </c>
      <c r="B1315" t="s">
        <v>123</v>
      </c>
      <c r="C1315" s="60">
        <v>41365</v>
      </c>
      <c r="D1315" s="3">
        <f>Table1[[#This Row],[End Year]]-1</f>
        <v>2012</v>
      </c>
      <c r="E1315" s="3">
        <f t="shared" si="60"/>
        <v>2013</v>
      </c>
      <c r="F1315" s="1" t="str">
        <f t="shared" si="61"/>
        <v>2012/2013</v>
      </c>
      <c r="G1315">
        <v>16115</v>
      </c>
      <c r="H1315" t="s">
        <v>116</v>
      </c>
      <c r="I1315">
        <f>IFERROR(INDEX(Lookup_Misc!$A$1:$C$7,MATCH(Table1[[#This Row],[Product]],Lookup_Misc!$B$1:$B$7,0),3)*Table1[[#This Row],[Tonnage]],NA())</f>
        <v>7412.9000000000005</v>
      </c>
      <c r="J1315">
        <f t="shared" si="62"/>
        <v>4</v>
      </c>
    </row>
    <row r="1316" spans="1:10">
      <c r="A1316" t="s">
        <v>185</v>
      </c>
      <c r="B1316" t="s">
        <v>123</v>
      </c>
      <c r="C1316" s="60">
        <v>41365</v>
      </c>
      <c r="D1316" s="3">
        <f>Table1[[#This Row],[End Year]]-1</f>
        <v>2012</v>
      </c>
      <c r="E1316" s="3">
        <f t="shared" si="60"/>
        <v>2013</v>
      </c>
      <c r="F1316" s="1" t="str">
        <f t="shared" si="61"/>
        <v>2012/2013</v>
      </c>
      <c r="G1316">
        <v>450</v>
      </c>
      <c r="H1316" t="s">
        <v>141</v>
      </c>
      <c r="I1316">
        <f>IFERROR(INDEX(Lookup_Misc!$A$1:$C$7,MATCH(Table1[[#This Row],[Product]],Lookup_Misc!$B$1:$B$7,0),3)*Table1[[#This Row],[Tonnage]],NA())</f>
        <v>207</v>
      </c>
      <c r="J1316">
        <f t="shared" si="62"/>
        <v>4</v>
      </c>
    </row>
    <row r="1317" spans="1:10">
      <c r="A1317" t="s">
        <v>185</v>
      </c>
      <c r="B1317" t="s">
        <v>123</v>
      </c>
      <c r="C1317" s="60">
        <v>41365</v>
      </c>
      <c r="D1317" s="3">
        <f>Table1[[#This Row],[End Year]]-1</f>
        <v>2012</v>
      </c>
      <c r="E1317" s="3">
        <f t="shared" si="60"/>
        <v>2013</v>
      </c>
      <c r="F1317" s="1" t="str">
        <f t="shared" si="61"/>
        <v>2012/2013</v>
      </c>
      <c r="G1317">
        <v>99928</v>
      </c>
      <c r="H1317" t="s">
        <v>113</v>
      </c>
      <c r="I1317">
        <f>IFERROR(INDEX(Lookup_Misc!$A$1:$C$7,MATCH(Table1[[#This Row],[Product]],Lookup_Misc!$B$1:$B$7,0),3)*Table1[[#This Row],[Tonnage]],NA())</f>
        <v>45966.880000000005</v>
      </c>
      <c r="J1317">
        <f t="shared" si="62"/>
        <v>4</v>
      </c>
    </row>
    <row r="1318" spans="1:10">
      <c r="A1318" t="s">
        <v>185</v>
      </c>
      <c r="B1318" t="s">
        <v>123</v>
      </c>
      <c r="C1318" s="60">
        <v>41365</v>
      </c>
      <c r="D1318" s="3">
        <f>Table1[[#This Row],[End Year]]-1</f>
        <v>2012</v>
      </c>
      <c r="E1318" s="3">
        <f t="shared" si="60"/>
        <v>2013</v>
      </c>
      <c r="F1318" s="1" t="str">
        <f t="shared" si="61"/>
        <v>2012/2013</v>
      </c>
      <c r="G1318">
        <v>9900</v>
      </c>
      <c r="H1318" t="s">
        <v>108</v>
      </c>
      <c r="I1318">
        <f>IFERROR(INDEX(Lookup_Misc!$A$1:$C$7,MATCH(Table1[[#This Row],[Product]],Lookup_Misc!$B$1:$B$7,0),3)*Table1[[#This Row],[Tonnage]],NA())</f>
        <v>4554</v>
      </c>
      <c r="J1318">
        <f t="shared" si="62"/>
        <v>4</v>
      </c>
    </row>
    <row r="1319" spans="1:10">
      <c r="A1319" t="s">
        <v>185</v>
      </c>
      <c r="B1319" t="s">
        <v>123</v>
      </c>
      <c r="C1319" s="60">
        <v>41365</v>
      </c>
      <c r="D1319" s="3">
        <f>Table1[[#This Row],[End Year]]-1</f>
        <v>2012</v>
      </c>
      <c r="E1319" s="3">
        <f t="shared" si="60"/>
        <v>2013</v>
      </c>
      <c r="F1319" s="1" t="str">
        <f t="shared" si="61"/>
        <v>2012/2013</v>
      </c>
      <c r="G1319">
        <v>2</v>
      </c>
      <c r="H1319" t="s">
        <v>86</v>
      </c>
      <c r="I1319">
        <f>IFERROR(INDEX(Lookup_Misc!$A$1:$C$7,MATCH(Table1[[#This Row],[Product]],Lookup_Misc!$B$1:$B$7,0),3)*Table1[[#This Row],[Tonnage]],NA())</f>
        <v>0.92</v>
      </c>
      <c r="J1319">
        <f t="shared" si="62"/>
        <v>4</v>
      </c>
    </row>
    <row r="1320" spans="1:10">
      <c r="A1320" t="s">
        <v>185</v>
      </c>
      <c r="B1320" t="s">
        <v>123</v>
      </c>
      <c r="C1320" s="60">
        <v>41365</v>
      </c>
      <c r="D1320" s="3">
        <f>Table1[[#This Row],[End Year]]-1</f>
        <v>2012</v>
      </c>
      <c r="E1320" s="3">
        <f t="shared" si="60"/>
        <v>2013</v>
      </c>
      <c r="F1320" s="1" t="str">
        <f t="shared" si="61"/>
        <v>2012/2013</v>
      </c>
      <c r="G1320">
        <v>27196</v>
      </c>
      <c r="H1320" t="s">
        <v>89</v>
      </c>
      <c r="I1320">
        <f>IFERROR(INDEX(Lookup_Misc!$A$1:$C$7,MATCH(Table1[[#This Row],[Product]],Lookup_Misc!$B$1:$B$7,0),3)*Table1[[#This Row],[Tonnage]],NA())</f>
        <v>12510.16</v>
      </c>
      <c r="J1320">
        <f t="shared" si="62"/>
        <v>4</v>
      </c>
    </row>
    <row r="1321" spans="1:10">
      <c r="A1321" t="s">
        <v>185</v>
      </c>
      <c r="B1321" t="s">
        <v>123</v>
      </c>
      <c r="C1321" s="60">
        <v>41395</v>
      </c>
      <c r="D1321" s="3">
        <f>Table1[[#This Row],[End Year]]-1</f>
        <v>2012</v>
      </c>
      <c r="E1321" s="3">
        <f t="shared" si="60"/>
        <v>2013</v>
      </c>
      <c r="F1321" s="1" t="str">
        <f t="shared" si="61"/>
        <v>2012/2013</v>
      </c>
      <c r="G1321">
        <v>3300</v>
      </c>
      <c r="H1321" t="s">
        <v>163</v>
      </c>
      <c r="I1321">
        <f>IFERROR(INDEX(Lookup_Misc!$A$1:$C$7,MATCH(Table1[[#This Row],[Product]],Lookup_Misc!$B$1:$B$7,0),3)*Table1[[#This Row],[Tonnage]],NA())</f>
        <v>1518</v>
      </c>
      <c r="J1321">
        <f t="shared" si="62"/>
        <v>5</v>
      </c>
    </row>
    <row r="1322" spans="1:10">
      <c r="A1322" t="s">
        <v>185</v>
      </c>
      <c r="B1322" t="s">
        <v>123</v>
      </c>
      <c r="C1322" s="60">
        <v>41395</v>
      </c>
      <c r="D1322" s="3">
        <f>Table1[[#This Row],[End Year]]-1</f>
        <v>2012</v>
      </c>
      <c r="E1322" s="3">
        <f t="shared" si="60"/>
        <v>2013</v>
      </c>
      <c r="F1322" s="1" t="str">
        <f t="shared" si="61"/>
        <v>2012/2013</v>
      </c>
      <c r="G1322">
        <v>10316</v>
      </c>
      <c r="H1322" t="s">
        <v>60</v>
      </c>
      <c r="I1322">
        <f>IFERROR(INDEX(Lookup_Misc!$A$1:$C$7,MATCH(Table1[[#This Row],[Product]],Lookup_Misc!$B$1:$B$7,0),3)*Table1[[#This Row],[Tonnage]],NA())</f>
        <v>4745.3600000000006</v>
      </c>
      <c r="J1322">
        <f t="shared" si="62"/>
        <v>5</v>
      </c>
    </row>
    <row r="1323" spans="1:10">
      <c r="A1323" t="s">
        <v>185</v>
      </c>
      <c r="B1323" t="s">
        <v>123</v>
      </c>
      <c r="C1323" s="60">
        <v>41395</v>
      </c>
      <c r="D1323" s="3">
        <f>Table1[[#This Row],[End Year]]-1</f>
        <v>2012</v>
      </c>
      <c r="E1323" s="3">
        <f t="shared" si="60"/>
        <v>2013</v>
      </c>
      <c r="F1323" s="1" t="str">
        <f t="shared" si="61"/>
        <v>2012/2013</v>
      </c>
      <c r="G1323">
        <v>35171</v>
      </c>
      <c r="H1323" t="s">
        <v>79</v>
      </c>
      <c r="I1323">
        <f>IFERROR(INDEX(Lookup_Misc!$A$1:$C$7,MATCH(Table1[[#This Row],[Product]],Lookup_Misc!$B$1:$B$7,0),3)*Table1[[#This Row],[Tonnage]],NA())</f>
        <v>16178.66</v>
      </c>
      <c r="J1323">
        <f t="shared" si="62"/>
        <v>5</v>
      </c>
    </row>
    <row r="1324" spans="1:10">
      <c r="A1324" t="s">
        <v>185</v>
      </c>
      <c r="B1324" t="s">
        <v>123</v>
      </c>
      <c r="C1324" s="60">
        <v>41395</v>
      </c>
      <c r="D1324" s="3">
        <f>Table1[[#This Row],[End Year]]-1</f>
        <v>2012</v>
      </c>
      <c r="E1324" s="3">
        <f t="shared" si="60"/>
        <v>2013</v>
      </c>
      <c r="F1324" s="1" t="str">
        <f t="shared" si="61"/>
        <v>2012/2013</v>
      </c>
      <c r="G1324">
        <v>6799</v>
      </c>
      <c r="H1324" t="s">
        <v>130</v>
      </c>
      <c r="I1324">
        <f>IFERROR(INDEX(Lookup_Misc!$A$1:$C$7,MATCH(Table1[[#This Row],[Product]],Lookup_Misc!$B$1:$B$7,0),3)*Table1[[#This Row],[Tonnage]],NA())</f>
        <v>3127.54</v>
      </c>
      <c r="J1324">
        <f t="shared" si="62"/>
        <v>5</v>
      </c>
    </row>
    <row r="1325" spans="1:10">
      <c r="A1325" t="s">
        <v>185</v>
      </c>
      <c r="B1325" t="s">
        <v>123</v>
      </c>
      <c r="C1325" s="60">
        <v>41395</v>
      </c>
      <c r="D1325" s="3">
        <f>Table1[[#This Row],[End Year]]-1</f>
        <v>2012</v>
      </c>
      <c r="E1325" s="3">
        <f t="shared" si="60"/>
        <v>2013</v>
      </c>
      <c r="F1325" s="1" t="str">
        <f t="shared" si="61"/>
        <v>2012/2013</v>
      </c>
      <c r="G1325">
        <v>2137</v>
      </c>
      <c r="H1325" t="s">
        <v>145</v>
      </c>
      <c r="I1325">
        <f>IFERROR(INDEX(Lookup_Misc!$A$1:$C$7,MATCH(Table1[[#This Row],[Product]],Lookup_Misc!$B$1:$B$7,0),3)*Table1[[#This Row],[Tonnage]],NA())</f>
        <v>983.0200000000001</v>
      </c>
      <c r="J1325">
        <f t="shared" si="62"/>
        <v>5</v>
      </c>
    </row>
    <row r="1326" spans="1:10">
      <c r="A1326" t="s">
        <v>185</v>
      </c>
      <c r="B1326" t="s">
        <v>123</v>
      </c>
      <c r="C1326" s="60">
        <v>41395</v>
      </c>
      <c r="D1326" s="3">
        <f>Table1[[#This Row],[End Year]]-1</f>
        <v>2012</v>
      </c>
      <c r="E1326" s="3">
        <f t="shared" si="60"/>
        <v>2013</v>
      </c>
      <c r="F1326" s="1" t="str">
        <f t="shared" si="61"/>
        <v>2012/2013</v>
      </c>
      <c r="G1326">
        <v>14846</v>
      </c>
      <c r="H1326" t="s">
        <v>116</v>
      </c>
      <c r="I1326">
        <f>IFERROR(INDEX(Lookup_Misc!$A$1:$C$7,MATCH(Table1[[#This Row],[Product]],Lookup_Misc!$B$1:$B$7,0),3)*Table1[[#This Row],[Tonnage]],NA())</f>
        <v>6829.16</v>
      </c>
      <c r="J1326">
        <f t="shared" si="62"/>
        <v>5</v>
      </c>
    </row>
    <row r="1327" spans="1:10">
      <c r="A1327" t="s">
        <v>185</v>
      </c>
      <c r="B1327" t="s">
        <v>123</v>
      </c>
      <c r="C1327" s="60">
        <v>41395</v>
      </c>
      <c r="D1327" s="3">
        <f>Table1[[#This Row],[End Year]]-1</f>
        <v>2012</v>
      </c>
      <c r="E1327" s="3">
        <f t="shared" si="60"/>
        <v>2013</v>
      </c>
      <c r="F1327" s="1" t="str">
        <f t="shared" si="61"/>
        <v>2012/2013</v>
      </c>
      <c r="G1327">
        <v>1650</v>
      </c>
      <c r="H1327" t="s">
        <v>137</v>
      </c>
      <c r="I1327">
        <f>IFERROR(INDEX(Lookup_Misc!$A$1:$C$7,MATCH(Table1[[#This Row],[Product]],Lookup_Misc!$B$1:$B$7,0),3)*Table1[[#This Row],[Tonnage]],NA())</f>
        <v>759</v>
      </c>
      <c r="J1327">
        <f t="shared" si="62"/>
        <v>5</v>
      </c>
    </row>
    <row r="1328" spans="1:10">
      <c r="A1328" t="s">
        <v>185</v>
      </c>
      <c r="B1328" t="s">
        <v>123</v>
      </c>
      <c r="C1328" s="60">
        <v>41395</v>
      </c>
      <c r="D1328" s="3">
        <f>Table1[[#This Row],[End Year]]-1</f>
        <v>2012</v>
      </c>
      <c r="E1328" s="3">
        <f t="shared" si="60"/>
        <v>2013</v>
      </c>
      <c r="F1328" s="1" t="str">
        <f t="shared" si="61"/>
        <v>2012/2013</v>
      </c>
      <c r="G1328">
        <v>13200</v>
      </c>
      <c r="H1328" t="s">
        <v>128</v>
      </c>
      <c r="I1328">
        <f>IFERROR(INDEX(Lookup_Misc!$A$1:$C$7,MATCH(Table1[[#This Row],[Product]],Lookup_Misc!$B$1:$B$7,0),3)*Table1[[#This Row],[Tonnage]],NA())</f>
        <v>6072</v>
      </c>
      <c r="J1328">
        <f t="shared" si="62"/>
        <v>5</v>
      </c>
    </row>
    <row r="1329" spans="1:10">
      <c r="A1329" t="s">
        <v>185</v>
      </c>
      <c r="B1329" t="s">
        <v>123</v>
      </c>
      <c r="C1329" s="60">
        <v>41395</v>
      </c>
      <c r="D1329" s="3">
        <f>Table1[[#This Row],[End Year]]-1</f>
        <v>2012</v>
      </c>
      <c r="E1329" s="3">
        <f t="shared" si="60"/>
        <v>2013</v>
      </c>
      <c r="F1329" s="1" t="str">
        <f t="shared" si="61"/>
        <v>2012/2013</v>
      </c>
      <c r="G1329">
        <v>75557</v>
      </c>
      <c r="H1329" t="s">
        <v>113</v>
      </c>
      <c r="I1329">
        <f>IFERROR(INDEX(Lookup_Misc!$A$1:$C$7,MATCH(Table1[[#This Row],[Product]],Lookup_Misc!$B$1:$B$7,0),3)*Table1[[#This Row],[Tonnage]],NA())</f>
        <v>34756.22</v>
      </c>
      <c r="J1329">
        <f t="shared" si="62"/>
        <v>5</v>
      </c>
    </row>
    <row r="1330" spans="1:10">
      <c r="A1330" t="s">
        <v>185</v>
      </c>
      <c r="B1330" t="s">
        <v>123</v>
      </c>
      <c r="C1330" s="60">
        <v>41395</v>
      </c>
      <c r="D1330" s="3">
        <f>Table1[[#This Row],[End Year]]-1</f>
        <v>2012</v>
      </c>
      <c r="E1330" s="3">
        <f t="shared" si="60"/>
        <v>2013</v>
      </c>
      <c r="F1330" s="1" t="str">
        <f t="shared" si="61"/>
        <v>2012/2013</v>
      </c>
      <c r="G1330">
        <v>35203</v>
      </c>
      <c r="H1330" t="s">
        <v>108</v>
      </c>
      <c r="I1330">
        <f>IFERROR(INDEX(Lookup_Misc!$A$1:$C$7,MATCH(Table1[[#This Row],[Product]],Lookup_Misc!$B$1:$B$7,0),3)*Table1[[#This Row],[Tonnage]],NA())</f>
        <v>16193.380000000001</v>
      </c>
      <c r="J1330">
        <f t="shared" si="62"/>
        <v>5</v>
      </c>
    </row>
    <row r="1331" spans="1:10">
      <c r="A1331" t="s">
        <v>185</v>
      </c>
      <c r="B1331" t="s">
        <v>123</v>
      </c>
      <c r="C1331" s="60">
        <v>41395</v>
      </c>
      <c r="D1331" s="3">
        <f>Table1[[#This Row],[End Year]]-1</f>
        <v>2012</v>
      </c>
      <c r="E1331" s="3">
        <f t="shared" si="60"/>
        <v>2013</v>
      </c>
      <c r="F1331" s="1" t="str">
        <f t="shared" si="61"/>
        <v>2012/2013</v>
      </c>
      <c r="G1331">
        <v>103531</v>
      </c>
      <c r="H1331" t="s">
        <v>93</v>
      </c>
      <c r="I1331">
        <f>IFERROR(INDEX(Lookup_Misc!$A$1:$C$7,MATCH(Table1[[#This Row],[Product]],Lookup_Misc!$B$1:$B$7,0),3)*Table1[[#This Row],[Tonnage]],NA())</f>
        <v>47624.26</v>
      </c>
      <c r="J1331">
        <f t="shared" si="62"/>
        <v>5</v>
      </c>
    </row>
    <row r="1332" spans="1:10">
      <c r="A1332" t="s">
        <v>185</v>
      </c>
      <c r="B1332" t="s">
        <v>123</v>
      </c>
      <c r="C1332" s="60">
        <v>41395</v>
      </c>
      <c r="D1332" s="3">
        <f>Table1[[#This Row],[End Year]]-1</f>
        <v>2012</v>
      </c>
      <c r="E1332" s="3">
        <f t="shared" si="60"/>
        <v>2013</v>
      </c>
      <c r="F1332" s="1" t="str">
        <f t="shared" si="61"/>
        <v>2012/2013</v>
      </c>
      <c r="G1332">
        <v>54</v>
      </c>
      <c r="H1332" t="s">
        <v>99</v>
      </c>
      <c r="I1332">
        <f>IFERROR(INDEX(Lookup_Misc!$A$1:$C$7,MATCH(Table1[[#This Row],[Product]],Lookup_Misc!$B$1:$B$7,0),3)*Table1[[#This Row],[Tonnage]],NA())</f>
        <v>24.84</v>
      </c>
      <c r="J1332">
        <f t="shared" si="62"/>
        <v>5</v>
      </c>
    </row>
    <row r="1333" spans="1:10">
      <c r="A1333" t="s">
        <v>185</v>
      </c>
      <c r="B1333" t="s">
        <v>123</v>
      </c>
      <c r="C1333" s="60">
        <v>41395</v>
      </c>
      <c r="D1333" s="3">
        <f>Table1[[#This Row],[End Year]]-1</f>
        <v>2012</v>
      </c>
      <c r="E1333" s="3">
        <f t="shared" si="60"/>
        <v>2013</v>
      </c>
      <c r="F1333" s="1" t="str">
        <f t="shared" si="61"/>
        <v>2012/2013</v>
      </c>
      <c r="G1333">
        <v>244</v>
      </c>
      <c r="H1333" t="s">
        <v>98</v>
      </c>
      <c r="I1333">
        <f>IFERROR(INDEX(Lookup_Misc!$A$1:$C$7,MATCH(Table1[[#This Row],[Product]],Lookup_Misc!$B$1:$B$7,0),3)*Table1[[#This Row],[Tonnage]],NA())</f>
        <v>112.24000000000001</v>
      </c>
      <c r="J1333">
        <f t="shared" si="62"/>
        <v>5</v>
      </c>
    </row>
    <row r="1334" spans="1:10">
      <c r="A1334" t="s">
        <v>185</v>
      </c>
      <c r="B1334" t="s">
        <v>123</v>
      </c>
      <c r="C1334" s="60">
        <v>41395</v>
      </c>
      <c r="D1334" s="3">
        <f>Table1[[#This Row],[End Year]]-1</f>
        <v>2012</v>
      </c>
      <c r="E1334" s="3">
        <f t="shared" si="60"/>
        <v>2013</v>
      </c>
      <c r="F1334" s="1" t="str">
        <f t="shared" si="61"/>
        <v>2012/2013</v>
      </c>
      <c r="G1334">
        <v>28514</v>
      </c>
      <c r="H1334" t="s">
        <v>89</v>
      </c>
      <c r="I1334">
        <f>IFERROR(INDEX(Lookup_Misc!$A$1:$C$7,MATCH(Table1[[#This Row],[Product]],Lookup_Misc!$B$1:$B$7,0),3)*Table1[[#This Row],[Tonnage]],NA())</f>
        <v>13116.44</v>
      </c>
      <c r="J1334">
        <f t="shared" si="62"/>
        <v>5</v>
      </c>
    </row>
    <row r="1335" spans="1:10">
      <c r="A1335" t="s">
        <v>185</v>
      </c>
      <c r="B1335" t="s">
        <v>123</v>
      </c>
      <c r="C1335" s="60">
        <v>41426</v>
      </c>
      <c r="D1335" s="3">
        <f>Table1[[#This Row],[End Year]]-1</f>
        <v>2012</v>
      </c>
      <c r="E1335" s="3">
        <f t="shared" si="60"/>
        <v>2013</v>
      </c>
      <c r="F1335" s="1" t="str">
        <f t="shared" si="61"/>
        <v>2012/2013</v>
      </c>
      <c r="G1335">
        <v>10</v>
      </c>
      <c r="H1335" t="s">
        <v>94</v>
      </c>
      <c r="I1335">
        <f>IFERROR(INDEX(Lookup_Misc!$A$1:$C$7,MATCH(Table1[[#This Row],[Product]],Lookup_Misc!$B$1:$B$7,0),3)*Table1[[#This Row],[Tonnage]],NA())</f>
        <v>4.6000000000000005</v>
      </c>
      <c r="J1335">
        <f t="shared" si="62"/>
        <v>6</v>
      </c>
    </row>
    <row r="1336" spans="1:10">
      <c r="A1336" t="s">
        <v>185</v>
      </c>
      <c r="B1336" t="s">
        <v>123</v>
      </c>
      <c r="C1336" s="60">
        <v>41426</v>
      </c>
      <c r="D1336" s="3">
        <f>Table1[[#This Row],[End Year]]-1</f>
        <v>2012</v>
      </c>
      <c r="E1336" s="3">
        <f t="shared" si="60"/>
        <v>2013</v>
      </c>
      <c r="F1336" s="1" t="str">
        <f t="shared" si="61"/>
        <v>2012/2013</v>
      </c>
      <c r="G1336">
        <v>604</v>
      </c>
      <c r="H1336" t="s">
        <v>60</v>
      </c>
      <c r="I1336">
        <f>IFERROR(INDEX(Lookup_Misc!$A$1:$C$7,MATCH(Table1[[#This Row],[Product]],Lookup_Misc!$B$1:$B$7,0),3)*Table1[[#This Row],[Tonnage]],NA())</f>
        <v>277.84000000000003</v>
      </c>
      <c r="J1336">
        <f t="shared" si="62"/>
        <v>6</v>
      </c>
    </row>
    <row r="1337" spans="1:10">
      <c r="A1337" t="s">
        <v>185</v>
      </c>
      <c r="B1337" t="s">
        <v>123</v>
      </c>
      <c r="C1337" s="60">
        <v>41426</v>
      </c>
      <c r="D1337" s="3">
        <f>Table1[[#This Row],[End Year]]-1</f>
        <v>2012</v>
      </c>
      <c r="E1337" s="3">
        <f t="shared" si="60"/>
        <v>2013</v>
      </c>
      <c r="F1337" s="1" t="str">
        <f t="shared" si="61"/>
        <v>2012/2013</v>
      </c>
      <c r="G1337">
        <v>19792</v>
      </c>
      <c r="H1337" t="s">
        <v>79</v>
      </c>
      <c r="I1337">
        <f>IFERROR(INDEX(Lookup_Misc!$A$1:$C$7,MATCH(Table1[[#This Row],[Product]],Lookup_Misc!$B$1:$B$7,0),3)*Table1[[#This Row],[Tonnage]],NA())</f>
        <v>9104.32</v>
      </c>
      <c r="J1337">
        <f t="shared" si="62"/>
        <v>6</v>
      </c>
    </row>
    <row r="1338" spans="1:10">
      <c r="A1338" t="s">
        <v>185</v>
      </c>
      <c r="B1338" t="s">
        <v>123</v>
      </c>
      <c r="C1338" s="60">
        <v>41426</v>
      </c>
      <c r="D1338" s="3">
        <f>Table1[[#This Row],[End Year]]-1</f>
        <v>2012</v>
      </c>
      <c r="E1338" s="3">
        <f t="shared" si="60"/>
        <v>2013</v>
      </c>
      <c r="F1338" s="1" t="str">
        <f t="shared" si="61"/>
        <v>2012/2013</v>
      </c>
      <c r="G1338">
        <v>3349</v>
      </c>
      <c r="H1338" t="s">
        <v>131</v>
      </c>
      <c r="I1338">
        <f>IFERROR(INDEX(Lookup_Misc!$A$1:$C$7,MATCH(Table1[[#This Row],[Product]],Lookup_Misc!$B$1:$B$7,0),3)*Table1[[#This Row],[Tonnage]],NA())</f>
        <v>1540.54</v>
      </c>
      <c r="J1338">
        <f t="shared" si="62"/>
        <v>6</v>
      </c>
    </row>
    <row r="1339" spans="1:10">
      <c r="A1339" t="s">
        <v>185</v>
      </c>
      <c r="B1339" t="s">
        <v>123</v>
      </c>
      <c r="C1339" s="60">
        <v>41426</v>
      </c>
      <c r="D1339" s="3">
        <f>Table1[[#This Row],[End Year]]-1</f>
        <v>2012</v>
      </c>
      <c r="E1339" s="3">
        <f t="shared" si="60"/>
        <v>2013</v>
      </c>
      <c r="F1339" s="1" t="str">
        <f t="shared" si="61"/>
        <v>2012/2013</v>
      </c>
      <c r="G1339">
        <v>7242</v>
      </c>
      <c r="H1339" t="s">
        <v>133</v>
      </c>
      <c r="I1339">
        <f>IFERROR(INDEX(Lookup_Misc!$A$1:$C$7,MATCH(Table1[[#This Row],[Product]],Lookup_Misc!$B$1:$B$7,0),3)*Table1[[#This Row],[Tonnage]],NA())</f>
        <v>3331.32</v>
      </c>
      <c r="J1339">
        <f t="shared" si="62"/>
        <v>6</v>
      </c>
    </row>
    <row r="1340" spans="1:10">
      <c r="A1340" t="s">
        <v>185</v>
      </c>
      <c r="B1340" t="s">
        <v>123</v>
      </c>
      <c r="C1340" s="60">
        <v>41426</v>
      </c>
      <c r="D1340" s="3">
        <f>Table1[[#This Row],[End Year]]-1</f>
        <v>2012</v>
      </c>
      <c r="E1340" s="3">
        <f t="shared" si="60"/>
        <v>2013</v>
      </c>
      <c r="F1340" s="1" t="str">
        <f t="shared" si="61"/>
        <v>2012/2013</v>
      </c>
      <c r="G1340">
        <v>3</v>
      </c>
      <c r="H1340" t="s">
        <v>172</v>
      </c>
      <c r="I1340">
        <f>IFERROR(INDEX(Lookup_Misc!$A$1:$C$7,MATCH(Table1[[#This Row],[Product]],Lookup_Misc!$B$1:$B$7,0),3)*Table1[[#This Row],[Tonnage]],NA())</f>
        <v>1.3800000000000001</v>
      </c>
      <c r="J1340">
        <f t="shared" si="62"/>
        <v>6</v>
      </c>
    </row>
    <row r="1341" spans="1:10">
      <c r="A1341" t="s">
        <v>185</v>
      </c>
      <c r="B1341" t="s">
        <v>123</v>
      </c>
      <c r="C1341" s="60">
        <v>41426</v>
      </c>
      <c r="D1341" s="3">
        <f>Table1[[#This Row],[End Year]]-1</f>
        <v>2012</v>
      </c>
      <c r="E1341" s="3">
        <f t="shared" si="60"/>
        <v>2013</v>
      </c>
      <c r="F1341" s="1" t="str">
        <f t="shared" si="61"/>
        <v>2012/2013</v>
      </c>
      <c r="G1341">
        <v>1</v>
      </c>
      <c r="H1341" t="s">
        <v>145</v>
      </c>
      <c r="I1341">
        <f>IFERROR(INDEX(Lookup_Misc!$A$1:$C$7,MATCH(Table1[[#This Row],[Product]],Lookup_Misc!$B$1:$B$7,0),3)*Table1[[#This Row],[Tonnage]],NA())</f>
        <v>0.46</v>
      </c>
      <c r="J1341">
        <f t="shared" si="62"/>
        <v>6</v>
      </c>
    </row>
    <row r="1342" spans="1:10">
      <c r="A1342" t="s">
        <v>185</v>
      </c>
      <c r="B1342" t="s">
        <v>123</v>
      </c>
      <c r="C1342" s="60">
        <v>41426</v>
      </c>
      <c r="D1342" s="3">
        <f>Table1[[#This Row],[End Year]]-1</f>
        <v>2012</v>
      </c>
      <c r="E1342" s="3">
        <f t="shared" si="60"/>
        <v>2013</v>
      </c>
      <c r="F1342" s="1" t="str">
        <f t="shared" si="61"/>
        <v>2012/2013</v>
      </c>
      <c r="G1342">
        <v>8353</v>
      </c>
      <c r="H1342" t="s">
        <v>116</v>
      </c>
      <c r="I1342">
        <f>IFERROR(INDEX(Lookup_Misc!$A$1:$C$7,MATCH(Table1[[#This Row],[Product]],Lookup_Misc!$B$1:$B$7,0),3)*Table1[[#This Row],[Tonnage]],NA())</f>
        <v>3842.38</v>
      </c>
      <c r="J1342">
        <f t="shared" si="62"/>
        <v>6</v>
      </c>
    </row>
    <row r="1343" spans="1:10">
      <c r="A1343" t="s">
        <v>185</v>
      </c>
      <c r="B1343" t="s">
        <v>123</v>
      </c>
      <c r="C1343" s="60">
        <v>41426</v>
      </c>
      <c r="D1343" s="3">
        <f>Table1[[#This Row],[End Year]]-1</f>
        <v>2012</v>
      </c>
      <c r="E1343" s="3">
        <f t="shared" si="60"/>
        <v>2013</v>
      </c>
      <c r="F1343" s="1" t="str">
        <f t="shared" si="61"/>
        <v>2012/2013</v>
      </c>
      <c r="G1343">
        <v>5001</v>
      </c>
      <c r="H1343" t="s">
        <v>137</v>
      </c>
      <c r="I1343">
        <f>IFERROR(INDEX(Lookup_Misc!$A$1:$C$7,MATCH(Table1[[#This Row],[Product]],Lookup_Misc!$B$1:$B$7,0),3)*Table1[[#This Row],[Tonnage]],NA())</f>
        <v>2300.46</v>
      </c>
      <c r="J1343">
        <f t="shared" si="62"/>
        <v>6</v>
      </c>
    </row>
    <row r="1344" spans="1:10">
      <c r="A1344" t="s">
        <v>185</v>
      </c>
      <c r="B1344" t="s">
        <v>123</v>
      </c>
      <c r="C1344" s="60">
        <v>41426</v>
      </c>
      <c r="D1344" s="3">
        <f>Table1[[#This Row],[End Year]]-1</f>
        <v>2012</v>
      </c>
      <c r="E1344" s="3">
        <f t="shared" si="60"/>
        <v>2013</v>
      </c>
      <c r="F1344" s="1" t="str">
        <f t="shared" si="61"/>
        <v>2012/2013</v>
      </c>
      <c r="G1344">
        <v>5227</v>
      </c>
      <c r="H1344" t="s">
        <v>128</v>
      </c>
      <c r="I1344">
        <f>IFERROR(INDEX(Lookup_Misc!$A$1:$C$7,MATCH(Table1[[#This Row],[Product]],Lookup_Misc!$B$1:$B$7,0),3)*Table1[[#This Row],[Tonnage]],NA())</f>
        <v>2404.42</v>
      </c>
      <c r="J1344">
        <f t="shared" si="62"/>
        <v>6</v>
      </c>
    </row>
    <row r="1345" spans="1:10">
      <c r="A1345" t="s">
        <v>185</v>
      </c>
      <c r="B1345" t="s">
        <v>123</v>
      </c>
      <c r="C1345" s="60">
        <v>41426</v>
      </c>
      <c r="D1345" s="3">
        <f>Table1[[#This Row],[End Year]]-1</f>
        <v>2012</v>
      </c>
      <c r="E1345" s="3">
        <f t="shared" si="60"/>
        <v>2013</v>
      </c>
      <c r="F1345" s="1" t="str">
        <f t="shared" si="61"/>
        <v>2012/2013</v>
      </c>
      <c r="G1345">
        <v>54696</v>
      </c>
      <c r="H1345" t="s">
        <v>113</v>
      </c>
      <c r="I1345">
        <f>IFERROR(INDEX(Lookup_Misc!$A$1:$C$7,MATCH(Table1[[#This Row],[Product]],Lookup_Misc!$B$1:$B$7,0),3)*Table1[[#This Row],[Tonnage]],NA())</f>
        <v>25160.16</v>
      </c>
      <c r="J1345">
        <f t="shared" si="62"/>
        <v>6</v>
      </c>
    </row>
    <row r="1346" spans="1:10">
      <c r="A1346" t="s">
        <v>185</v>
      </c>
      <c r="B1346" t="s">
        <v>123</v>
      </c>
      <c r="C1346" s="60">
        <v>41426</v>
      </c>
      <c r="D1346" s="3">
        <f>Table1[[#This Row],[End Year]]-1</f>
        <v>2012</v>
      </c>
      <c r="E1346" s="3">
        <f t="shared" si="60"/>
        <v>2013</v>
      </c>
      <c r="F1346" s="1" t="str">
        <f t="shared" si="61"/>
        <v>2012/2013</v>
      </c>
      <c r="G1346">
        <v>8195</v>
      </c>
      <c r="H1346" t="s">
        <v>92</v>
      </c>
      <c r="I1346">
        <f>IFERROR(INDEX(Lookup_Misc!$A$1:$C$7,MATCH(Table1[[#This Row],[Product]],Lookup_Misc!$B$1:$B$7,0),3)*Table1[[#This Row],[Tonnage]],NA())</f>
        <v>3769.7000000000003</v>
      </c>
      <c r="J1346">
        <f t="shared" si="62"/>
        <v>6</v>
      </c>
    </row>
    <row r="1347" spans="1:10">
      <c r="A1347" t="s">
        <v>185</v>
      </c>
      <c r="B1347" t="s">
        <v>123</v>
      </c>
      <c r="C1347" s="60">
        <v>41426</v>
      </c>
      <c r="D1347" s="3">
        <f>Table1[[#This Row],[End Year]]-1</f>
        <v>2012</v>
      </c>
      <c r="E1347" s="3">
        <f t="shared" si="60"/>
        <v>2013</v>
      </c>
      <c r="F1347" s="1" t="str">
        <f t="shared" si="61"/>
        <v>2012/2013</v>
      </c>
      <c r="G1347">
        <v>49069</v>
      </c>
      <c r="H1347" t="s">
        <v>108</v>
      </c>
      <c r="I1347">
        <f>IFERROR(INDEX(Lookup_Misc!$A$1:$C$7,MATCH(Table1[[#This Row],[Product]],Lookup_Misc!$B$1:$B$7,0),3)*Table1[[#This Row],[Tonnage]],NA())</f>
        <v>22571.74</v>
      </c>
      <c r="J1347">
        <f t="shared" si="62"/>
        <v>6</v>
      </c>
    </row>
    <row r="1348" spans="1:10">
      <c r="A1348" t="s">
        <v>185</v>
      </c>
      <c r="B1348" t="s">
        <v>123</v>
      </c>
      <c r="C1348" s="60">
        <v>41426</v>
      </c>
      <c r="D1348" s="3">
        <f>Table1[[#This Row],[End Year]]-1</f>
        <v>2012</v>
      </c>
      <c r="E1348" s="3">
        <f t="shared" si="60"/>
        <v>2013</v>
      </c>
      <c r="F1348" s="1" t="str">
        <f t="shared" si="61"/>
        <v>2012/2013</v>
      </c>
      <c r="G1348">
        <v>477</v>
      </c>
      <c r="H1348" t="s">
        <v>82</v>
      </c>
      <c r="I1348">
        <f>IFERROR(INDEX(Lookup_Misc!$A$1:$C$7,MATCH(Table1[[#This Row],[Product]],Lookup_Misc!$B$1:$B$7,0),3)*Table1[[#This Row],[Tonnage]],NA())</f>
        <v>219.42000000000002</v>
      </c>
      <c r="J1348">
        <f t="shared" si="62"/>
        <v>6</v>
      </c>
    </row>
    <row r="1349" spans="1:10">
      <c r="A1349" t="s">
        <v>185</v>
      </c>
      <c r="B1349" t="s">
        <v>123</v>
      </c>
      <c r="C1349" s="60">
        <v>41426</v>
      </c>
      <c r="D1349" s="3">
        <f>Table1[[#This Row],[End Year]]-1</f>
        <v>2012</v>
      </c>
      <c r="E1349" s="3">
        <f t="shared" si="60"/>
        <v>2013</v>
      </c>
      <c r="F1349" s="1" t="str">
        <f t="shared" si="61"/>
        <v>2012/2013</v>
      </c>
      <c r="G1349">
        <v>204988</v>
      </c>
      <c r="H1349" t="s">
        <v>93</v>
      </c>
      <c r="I1349">
        <f>IFERROR(INDEX(Lookup_Misc!$A$1:$C$7,MATCH(Table1[[#This Row],[Product]],Lookup_Misc!$B$1:$B$7,0),3)*Table1[[#This Row],[Tonnage]],NA())</f>
        <v>94294.48000000001</v>
      </c>
      <c r="J1349">
        <f t="shared" si="62"/>
        <v>6</v>
      </c>
    </row>
    <row r="1350" spans="1:10">
      <c r="A1350" t="s">
        <v>185</v>
      </c>
      <c r="B1350" t="s">
        <v>123</v>
      </c>
      <c r="C1350" s="60">
        <v>41426</v>
      </c>
      <c r="D1350" s="3">
        <f>Table1[[#This Row],[End Year]]-1</f>
        <v>2012</v>
      </c>
      <c r="E1350" s="3">
        <f t="shared" ref="E1350:E1413" si="63">IF(AND(MONTH(C1350)&gt;=7,MONTH(C1350)&lt;=12),YEAR(C1350)+1,YEAR(C1350))</f>
        <v>2013</v>
      </c>
      <c r="F1350" s="1" t="str">
        <f t="shared" ref="F1350:F1413" si="64">D1350&amp;"/"&amp;E1350</f>
        <v>2012/2013</v>
      </c>
      <c r="G1350">
        <v>7299</v>
      </c>
      <c r="H1350" t="s">
        <v>89</v>
      </c>
      <c r="I1350">
        <f>IFERROR(INDEX(Lookup_Misc!$A$1:$C$7,MATCH(Table1[[#This Row],[Product]],Lookup_Misc!$B$1:$B$7,0),3)*Table1[[#This Row],[Tonnage]],NA())</f>
        <v>3357.54</v>
      </c>
      <c r="J1350">
        <f t="shared" ref="J1350:J1413" si="65">MONTH(C1350)</f>
        <v>6</v>
      </c>
    </row>
    <row r="1351" spans="1:10">
      <c r="A1351" t="s">
        <v>185</v>
      </c>
      <c r="B1351" t="s">
        <v>123</v>
      </c>
      <c r="C1351" s="60">
        <v>41456</v>
      </c>
      <c r="D1351" s="3">
        <f>Table1[[#This Row],[End Year]]-1</f>
        <v>2013</v>
      </c>
      <c r="E1351" s="3">
        <f t="shared" si="63"/>
        <v>2014</v>
      </c>
      <c r="F1351" s="1" t="str">
        <f t="shared" si="64"/>
        <v>2013/2014</v>
      </c>
      <c r="G1351">
        <v>726</v>
      </c>
      <c r="H1351" t="s">
        <v>60</v>
      </c>
      <c r="I1351">
        <f>IFERROR(INDEX(Lookup_Misc!$A$1:$C$7,MATCH(Table1[[#This Row],[Product]],Lookup_Misc!$B$1:$B$7,0),3)*Table1[[#This Row],[Tonnage]],NA())</f>
        <v>333.96000000000004</v>
      </c>
      <c r="J1351">
        <f t="shared" si="65"/>
        <v>7</v>
      </c>
    </row>
    <row r="1352" spans="1:10">
      <c r="A1352" t="s">
        <v>185</v>
      </c>
      <c r="B1352" t="s">
        <v>123</v>
      </c>
      <c r="C1352" s="60">
        <v>41456</v>
      </c>
      <c r="D1352" s="3">
        <f>Table1[[#This Row],[End Year]]-1</f>
        <v>2013</v>
      </c>
      <c r="E1352" s="3">
        <f t="shared" si="63"/>
        <v>2014</v>
      </c>
      <c r="F1352" s="1" t="str">
        <f t="shared" si="64"/>
        <v>2013/2014</v>
      </c>
      <c r="G1352">
        <v>20065</v>
      </c>
      <c r="H1352" t="s">
        <v>79</v>
      </c>
      <c r="I1352">
        <f>IFERROR(INDEX(Lookup_Misc!$A$1:$C$7,MATCH(Table1[[#This Row],[Product]],Lookup_Misc!$B$1:$B$7,0),3)*Table1[[#This Row],[Tonnage]],NA())</f>
        <v>9229.9</v>
      </c>
      <c r="J1352">
        <f t="shared" si="65"/>
        <v>7</v>
      </c>
    </row>
    <row r="1353" spans="1:10">
      <c r="A1353" t="s">
        <v>185</v>
      </c>
      <c r="B1353" t="s">
        <v>123</v>
      </c>
      <c r="C1353" s="60">
        <v>41456</v>
      </c>
      <c r="D1353" s="3">
        <f>Table1[[#This Row],[End Year]]-1</f>
        <v>2013</v>
      </c>
      <c r="E1353" s="3">
        <f t="shared" si="63"/>
        <v>2014</v>
      </c>
      <c r="F1353" s="1" t="str">
        <f t="shared" si="64"/>
        <v>2013/2014</v>
      </c>
      <c r="G1353">
        <v>5199</v>
      </c>
      <c r="H1353" t="s">
        <v>125</v>
      </c>
      <c r="I1353">
        <f>IFERROR(INDEX(Lookup_Misc!$A$1:$C$7,MATCH(Table1[[#This Row],[Product]],Lookup_Misc!$B$1:$B$7,0),3)*Table1[[#This Row],[Tonnage]],NA())</f>
        <v>2391.54</v>
      </c>
      <c r="J1353">
        <f t="shared" si="65"/>
        <v>7</v>
      </c>
    </row>
    <row r="1354" spans="1:10">
      <c r="A1354" t="s">
        <v>185</v>
      </c>
      <c r="B1354" t="s">
        <v>123</v>
      </c>
      <c r="C1354" s="60">
        <v>41456</v>
      </c>
      <c r="D1354" s="3">
        <f>Table1[[#This Row],[End Year]]-1</f>
        <v>2013</v>
      </c>
      <c r="E1354" s="3">
        <f t="shared" si="63"/>
        <v>2014</v>
      </c>
      <c r="F1354" s="1" t="str">
        <f t="shared" si="64"/>
        <v>2013/2014</v>
      </c>
      <c r="G1354">
        <v>7264</v>
      </c>
      <c r="H1354" t="s">
        <v>133</v>
      </c>
      <c r="I1354">
        <f>IFERROR(INDEX(Lookup_Misc!$A$1:$C$7,MATCH(Table1[[#This Row],[Product]],Lookup_Misc!$B$1:$B$7,0),3)*Table1[[#This Row],[Tonnage]],NA())</f>
        <v>3341.44</v>
      </c>
      <c r="J1354">
        <f t="shared" si="65"/>
        <v>7</v>
      </c>
    </row>
    <row r="1355" spans="1:10">
      <c r="A1355" t="s">
        <v>185</v>
      </c>
      <c r="B1355" t="s">
        <v>123</v>
      </c>
      <c r="C1355" s="60">
        <v>41456</v>
      </c>
      <c r="D1355" s="3">
        <f>Table1[[#This Row],[End Year]]-1</f>
        <v>2013</v>
      </c>
      <c r="E1355" s="3">
        <f t="shared" si="63"/>
        <v>2014</v>
      </c>
      <c r="F1355" s="1" t="str">
        <f t="shared" si="64"/>
        <v>2013/2014</v>
      </c>
      <c r="G1355">
        <v>4700</v>
      </c>
      <c r="H1355" t="s">
        <v>143</v>
      </c>
      <c r="I1355">
        <f>IFERROR(INDEX(Lookup_Misc!$A$1:$C$7,MATCH(Table1[[#This Row],[Product]],Lookup_Misc!$B$1:$B$7,0),3)*Table1[[#This Row],[Tonnage]],NA())</f>
        <v>2162</v>
      </c>
      <c r="J1355">
        <f t="shared" si="65"/>
        <v>7</v>
      </c>
    </row>
    <row r="1356" spans="1:10">
      <c r="A1356" t="s">
        <v>185</v>
      </c>
      <c r="B1356" t="s">
        <v>123</v>
      </c>
      <c r="C1356" s="60">
        <v>41456</v>
      </c>
      <c r="D1356" s="3">
        <f>Table1[[#This Row],[End Year]]-1</f>
        <v>2013</v>
      </c>
      <c r="E1356" s="3">
        <f t="shared" si="63"/>
        <v>2014</v>
      </c>
      <c r="F1356" s="1" t="str">
        <f t="shared" si="64"/>
        <v>2013/2014</v>
      </c>
      <c r="G1356">
        <v>7680</v>
      </c>
      <c r="H1356" t="s">
        <v>147</v>
      </c>
      <c r="I1356">
        <f>IFERROR(INDEX(Lookup_Misc!$A$1:$C$7,MATCH(Table1[[#This Row],[Product]],Lookup_Misc!$B$1:$B$7,0),3)*Table1[[#This Row],[Tonnage]],NA())</f>
        <v>3532.8</v>
      </c>
      <c r="J1356">
        <f t="shared" si="65"/>
        <v>7</v>
      </c>
    </row>
    <row r="1357" spans="1:10">
      <c r="A1357" t="s">
        <v>185</v>
      </c>
      <c r="B1357" t="s">
        <v>123</v>
      </c>
      <c r="C1357" s="60">
        <v>41456</v>
      </c>
      <c r="D1357" s="3">
        <f>Table1[[#This Row],[End Year]]-1</f>
        <v>2013</v>
      </c>
      <c r="E1357" s="3">
        <f t="shared" si="63"/>
        <v>2014</v>
      </c>
      <c r="F1357" s="1" t="str">
        <f t="shared" si="64"/>
        <v>2013/2014</v>
      </c>
      <c r="G1357">
        <v>4580</v>
      </c>
      <c r="H1357" t="s">
        <v>88</v>
      </c>
      <c r="I1357">
        <f>IFERROR(INDEX(Lookup_Misc!$A$1:$C$7,MATCH(Table1[[#This Row],[Product]],Lookup_Misc!$B$1:$B$7,0),3)*Table1[[#This Row],[Tonnage]],NA())</f>
        <v>2106.8000000000002</v>
      </c>
      <c r="J1357">
        <f t="shared" si="65"/>
        <v>7</v>
      </c>
    </row>
    <row r="1358" spans="1:10">
      <c r="A1358" t="s">
        <v>185</v>
      </c>
      <c r="B1358" t="s">
        <v>123</v>
      </c>
      <c r="C1358" s="60">
        <v>41456</v>
      </c>
      <c r="D1358" s="3">
        <f>Table1[[#This Row],[End Year]]-1</f>
        <v>2013</v>
      </c>
      <c r="E1358" s="3">
        <f t="shared" si="63"/>
        <v>2014</v>
      </c>
      <c r="F1358" s="1" t="str">
        <f t="shared" si="64"/>
        <v>2013/2014</v>
      </c>
      <c r="G1358">
        <v>50</v>
      </c>
      <c r="H1358" t="s">
        <v>172</v>
      </c>
      <c r="I1358">
        <f>IFERROR(INDEX(Lookup_Misc!$A$1:$C$7,MATCH(Table1[[#This Row],[Product]],Lookup_Misc!$B$1:$B$7,0),3)*Table1[[#This Row],[Tonnage]],NA())</f>
        <v>23</v>
      </c>
      <c r="J1358">
        <f t="shared" si="65"/>
        <v>7</v>
      </c>
    </row>
    <row r="1359" spans="1:10">
      <c r="A1359" t="s">
        <v>185</v>
      </c>
      <c r="B1359" t="s">
        <v>123</v>
      </c>
      <c r="C1359" s="60">
        <v>41456</v>
      </c>
      <c r="D1359" s="3">
        <f>Table1[[#This Row],[End Year]]-1</f>
        <v>2013</v>
      </c>
      <c r="E1359" s="3">
        <f t="shared" si="63"/>
        <v>2014</v>
      </c>
      <c r="F1359" s="1" t="str">
        <f t="shared" si="64"/>
        <v>2013/2014</v>
      </c>
      <c r="G1359">
        <v>10351</v>
      </c>
      <c r="H1359" t="s">
        <v>116</v>
      </c>
      <c r="I1359">
        <f>IFERROR(INDEX(Lookup_Misc!$A$1:$C$7,MATCH(Table1[[#This Row],[Product]],Lookup_Misc!$B$1:$B$7,0),3)*Table1[[#This Row],[Tonnage]],NA())</f>
        <v>4761.46</v>
      </c>
      <c r="J1359">
        <f t="shared" si="65"/>
        <v>7</v>
      </c>
    </row>
    <row r="1360" spans="1:10">
      <c r="A1360" t="s">
        <v>185</v>
      </c>
      <c r="B1360" t="s">
        <v>123</v>
      </c>
      <c r="C1360" s="60">
        <v>41456</v>
      </c>
      <c r="D1360" s="3">
        <f>Table1[[#This Row],[End Year]]-1</f>
        <v>2013</v>
      </c>
      <c r="E1360" s="3">
        <f t="shared" si="63"/>
        <v>2014</v>
      </c>
      <c r="F1360" s="1" t="str">
        <f t="shared" si="64"/>
        <v>2013/2014</v>
      </c>
      <c r="G1360">
        <v>7698</v>
      </c>
      <c r="H1360" t="s">
        <v>137</v>
      </c>
      <c r="I1360">
        <f>IFERROR(INDEX(Lookup_Misc!$A$1:$C$7,MATCH(Table1[[#This Row],[Product]],Lookup_Misc!$B$1:$B$7,0),3)*Table1[[#This Row],[Tonnage]],NA())</f>
        <v>3541.08</v>
      </c>
      <c r="J1360">
        <f t="shared" si="65"/>
        <v>7</v>
      </c>
    </row>
    <row r="1361" spans="1:10">
      <c r="A1361" t="s">
        <v>185</v>
      </c>
      <c r="B1361" t="s">
        <v>123</v>
      </c>
      <c r="C1361" s="60">
        <v>41456</v>
      </c>
      <c r="D1361" s="3">
        <f>Table1[[#This Row],[End Year]]-1</f>
        <v>2013</v>
      </c>
      <c r="E1361" s="3">
        <f t="shared" si="63"/>
        <v>2014</v>
      </c>
      <c r="F1361" s="1" t="str">
        <f t="shared" si="64"/>
        <v>2013/2014</v>
      </c>
      <c r="G1361">
        <v>45352</v>
      </c>
      <c r="H1361" t="s">
        <v>113</v>
      </c>
      <c r="I1361">
        <f>IFERROR(INDEX(Lookup_Misc!$A$1:$C$7,MATCH(Table1[[#This Row],[Product]],Lookup_Misc!$B$1:$B$7,0),3)*Table1[[#This Row],[Tonnage]],NA())</f>
        <v>20861.920000000002</v>
      </c>
      <c r="J1361">
        <f t="shared" si="65"/>
        <v>7</v>
      </c>
    </row>
    <row r="1362" spans="1:10">
      <c r="A1362" t="s">
        <v>185</v>
      </c>
      <c r="B1362" t="s">
        <v>123</v>
      </c>
      <c r="C1362" s="60">
        <v>41456</v>
      </c>
      <c r="D1362" s="3">
        <f>Table1[[#This Row],[End Year]]-1</f>
        <v>2013</v>
      </c>
      <c r="E1362" s="3">
        <f t="shared" si="63"/>
        <v>2014</v>
      </c>
      <c r="F1362" s="1" t="str">
        <f t="shared" si="64"/>
        <v>2013/2014</v>
      </c>
      <c r="G1362">
        <v>12471</v>
      </c>
      <c r="H1362" t="s">
        <v>144</v>
      </c>
      <c r="I1362">
        <f>IFERROR(INDEX(Lookup_Misc!$A$1:$C$7,MATCH(Table1[[#This Row],[Product]],Lookup_Misc!$B$1:$B$7,0),3)*Table1[[#This Row],[Tonnage]],NA())</f>
        <v>5736.66</v>
      </c>
      <c r="J1362">
        <f t="shared" si="65"/>
        <v>7</v>
      </c>
    </row>
    <row r="1363" spans="1:10">
      <c r="A1363" t="s">
        <v>185</v>
      </c>
      <c r="B1363" t="s">
        <v>123</v>
      </c>
      <c r="C1363" s="60">
        <v>41456</v>
      </c>
      <c r="D1363" s="3">
        <f>Table1[[#This Row],[End Year]]-1</f>
        <v>2013</v>
      </c>
      <c r="E1363" s="3">
        <f t="shared" si="63"/>
        <v>2014</v>
      </c>
      <c r="F1363" s="1" t="str">
        <f t="shared" si="64"/>
        <v>2013/2014</v>
      </c>
      <c r="G1363">
        <v>31233</v>
      </c>
      <c r="H1363" t="s">
        <v>108</v>
      </c>
      <c r="I1363">
        <f>IFERROR(INDEX(Lookup_Misc!$A$1:$C$7,MATCH(Table1[[#This Row],[Product]],Lookup_Misc!$B$1:$B$7,0),3)*Table1[[#This Row],[Tonnage]],NA())</f>
        <v>14367.18</v>
      </c>
      <c r="J1363">
        <f t="shared" si="65"/>
        <v>7</v>
      </c>
    </row>
    <row r="1364" spans="1:10">
      <c r="A1364" t="s">
        <v>185</v>
      </c>
      <c r="B1364" t="s">
        <v>123</v>
      </c>
      <c r="C1364" s="60">
        <v>41456</v>
      </c>
      <c r="D1364" s="3">
        <f>Table1[[#This Row],[End Year]]-1</f>
        <v>2013</v>
      </c>
      <c r="E1364" s="3">
        <f t="shared" si="63"/>
        <v>2014</v>
      </c>
      <c r="F1364" s="1" t="str">
        <f t="shared" si="64"/>
        <v>2013/2014</v>
      </c>
      <c r="G1364">
        <v>102203</v>
      </c>
      <c r="H1364" t="s">
        <v>93</v>
      </c>
      <c r="I1364">
        <f>IFERROR(INDEX(Lookup_Misc!$A$1:$C$7,MATCH(Table1[[#This Row],[Product]],Lookup_Misc!$B$1:$B$7,0),3)*Table1[[#This Row],[Tonnage]],NA())</f>
        <v>47013.380000000005</v>
      </c>
      <c r="J1364">
        <f t="shared" si="65"/>
        <v>7</v>
      </c>
    </row>
    <row r="1365" spans="1:10">
      <c r="A1365" t="s">
        <v>185</v>
      </c>
      <c r="B1365" t="s">
        <v>123</v>
      </c>
      <c r="C1365" s="60">
        <v>41456</v>
      </c>
      <c r="D1365" s="3">
        <f>Table1[[#This Row],[End Year]]-1</f>
        <v>2013</v>
      </c>
      <c r="E1365" s="3">
        <f t="shared" si="63"/>
        <v>2014</v>
      </c>
      <c r="F1365" s="1" t="str">
        <f t="shared" si="64"/>
        <v>2013/2014</v>
      </c>
      <c r="G1365">
        <v>6412</v>
      </c>
      <c r="H1365" t="s">
        <v>97</v>
      </c>
      <c r="I1365">
        <f>IFERROR(INDEX(Lookup_Misc!$A$1:$C$7,MATCH(Table1[[#This Row],[Product]],Lookup_Misc!$B$1:$B$7,0),3)*Table1[[#This Row],[Tonnage]],NA())</f>
        <v>2949.52</v>
      </c>
      <c r="J1365">
        <f t="shared" si="65"/>
        <v>7</v>
      </c>
    </row>
    <row r="1366" spans="1:10">
      <c r="A1366" t="s">
        <v>185</v>
      </c>
      <c r="B1366" t="s">
        <v>123</v>
      </c>
      <c r="C1366" s="60">
        <v>41456</v>
      </c>
      <c r="D1366" s="3">
        <f>Table1[[#This Row],[End Year]]-1</f>
        <v>2013</v>
      </c>
      <c r="E1366" s="3">
        <f t="shared" si="63"/>
        <v>2014</v>
      </c>
      <c r="F1366" s="1" t="str">
        <f t="shared" si="64"/>
        <v>2013/2014</v>
      </c>
      <c r="G1366">
        <v>53</v>
      </c>
      <c r="H1366" t="s">
        <v>118</v>
      </c>
      <c r="I1366">
        <f>IFERROR(INDEX(Lookup_Misc!$A$1:$C$7,MATCH(Table1[[#This Row],[Product]],Lookup_Misc!$B$1:$B$7,0),3)*Table1[[#This Row],[Tonnage]],NA())</f>
        <v>24.380000000000003</v>
      </c>
      <c r="J1366">
        <f t="shared" si="65"/>
        <v>7</v>
      </c>
    </row>
    <row r="1367" spans="1:10">
      <c r="A1367" t="s">
        <v>185</v>
      </c>
      <c r="B1367" t="s">
        <v>123</v>
      </c>
      <c r="C1367" s="60">
        <v>41456</v>
      </c>
      <c r="D1367" s="3">
        <f>Table1[[#This Row],[End Year]]-1</f>
        <v>2013</v>
      </c>
      <c r="E1367" s="3">
        <f t="shared" si="63"/>
        <v>2014</v>
      </c>
      <c r="F1367" s="1" t="str">
        <f t="shared" si="64"/>
        <v>2013/2014</v>
      </c>
      <c r="G1367">
        <v>57</v>
      </c>
      <c r="H1367" t="s">
        <v>86</v>
      </c>
      <c r="I1367">
        <f>IFERROR(INDEX(Lookup_Misc!$A$1:$C$7,MATCH(Table1[[#This Row],[Product]],Lookup_Misc!$B$1:$B$7,0),3)*Table1[[#This Row],[Tonnage]],NA())</f>
        <v>26.220000000000002</v>
      </c>
      <c r="J1367">
        <f t="shared" si="65"/>
        <v>7</v>
      </c>
    </row>
    <row r="1368" spans="1:10">
      <c r="A1368" t="s">
        <v>185</v>
      </c>
      <c r="B1368" t="s">
        <v>123</v>
      </c>
      <c r="C1368" s="60">
        <v>41456</v>
      </c>
      <c r="D1368" s="3">
        <f>Table1[[#This Row],[End Year]]-1</f>
        <v>2013</v>
      </c>
      <c r="E1368" s="3">
        <f t="shared" si="63"/>
        <v>2014</v>
      </c>
      <c r="F1368" s="1" t="str">
        <f t="shared" si="64"/>
        <v>2013/2014</v>
      </c>
      <c r="G1368">
        <v>27876</v>
      </c>
      <c r="H1368" t="s">
        <v>89</v>
      </c>
      <c r="I1368">
        <f>IFERROR(INDEX(Lookup_Misc!$A$1:$C$7,MATCH(Table1[[#This Row],[Product]],Lookup_Misc!$B$1:$B$7,0),3)*Table1[[#This Row],[Tonnage]],NA())</f>
        <v>12822.960000000001</v>
      </c>
      <c r="J1368">
        <f t="shared" si="65"/>
        <v>7</v>
      </c>
    </row>
    <row r="1369" spans="1:10">
      <c r="A1369" t="s">
        <v>185</v>
      </c>
      <c r="B1369" t="s">
        <v>123</v>
      </c>
      <c r="C1369" s="60">
        <v>41487</v>
      </c>
      <c r="D1369" s="3">
        <f>Table1[[#This Row],[End Year]]-1</f>
        <v>2013</v>
      </c>
      <c r="E1369" s="3">
        <f t="shared" si="63"/>
        <v>2014</v>
      </c>
      <c r="F1369" s="1" t="str">
        <f t="shared" si="64"/>
        <v>2013/2014</v>
      </c>
      <c r="G1369">
        <v>1872</v>
      </c>
      <c r="H1369" t="s">
        <v>73</v>
      </c>
      <c r="I1369">
        <f>IFERROR(INDEX(Lookup_Misc!$A$1:$C$7,MATCH(Table1[[#This Row],[Product]],Lookup_Misc!$B$1:$B$7,0),3)*Table1[[#This Row],[Tonnage]],NA())</f>
        <v>861.12</v>
      </c>
      <c r="J1369">
        <f t="shared" si="65"/>
        <v>8</v>
      </c>
    </row>
    <row r="1370" spans="1:10">
      <c r="A1370" t="s">
        <v>185</v>
      </c>
      <c r="B1370" t="s">
        <v>123</v>
      </c>
      <c r="C1370" s="60">
        <v>41487</v>
      </c>
      <c r="D1370" s="3">
        <f>Table1[[#This Row],[End Year]]-1</f>
        <v>2013</v>
      </c>
      <c r="E1370" s="3">
        <f t="shared" si="63"/>
        <v>2014</v>
      </c>
      <c r="F1370" s="1" t="str">
        <f t="shared" si="64"/>
        <v>2013/2014</v>
      </c>
      <c r="G1370">
        <v>39336</v>
      </c>
      <c r="H1370" t="s">
        <v>60</v>
      </c>
      <c r="I1370">
        <f>IFERROR(INDEX(Lookup_Misc!$A$1:$C$7,MATCH(Table1[[#This Row],[Product]],Lookup_Misc!$B$1:$B$7,0),3)*Table1[[#This Row],[Tonnage]],NA())</f>
        <v>18094.560000000001</v>
      </c>
      <c r="J1370">
        <f t="shared" si="65"/>
        <v>8</v>
      </c>
    </row>
    <row r="1371" spans="1:10">
      <c r="A1371" t="s">
        <v>185</v>
      </c>
      <c r="B1371" t="s">
        <v>123</v>
      </c>
      <c r="C1371" s="60">
        <v>41487</v>
      </c>
      <c r="D1371" s="3">
        <f>Table1[[#This Row],[End Year]]-1</f>
        <v>2013</v>
      </c>
      <c r="E1371" s="3">
        <f t="shared" si="63"/>
        <v>2014</v>
      </c>
      <c r="F1371" s="1" t="str">
        <f t="shared" si="64"/>
        <v>2013/2014</v>
      </c>
      <c r="G1371">
        <v>2200</v>
      </c>
      <c r="H1371" t="s">
        <v>79</v>
      </c>
      <c r="I1371">
        <f>IFERROR(INDEX(Lookup_Misc!$A$1:$C$7,MATCH(Table1[[#This Row],[Product]],Lookup_Misc!$B$1:$B$7,0),3)*Table1[[#This Row],[Tonnage]],NA())</f>
        <v>1012</v>
      </c>
      <c r="J1371">
        <f t="shared" si="65"/>
        <v>8</v>
      </c>
    </row>
    <row r="1372" spans="1:10">
      <c r="A1372" t="s">
        <v>185</v>
      </c>
      <c r="B1372" t="s">
        <v>123</v>
      </c>
      <c r="C1372" s="60">
        <v>41487</v>
      </c>
      <c r="D1372" s="3">
        <f>Table1[[#This Row],[End Year]]-1</f>
        <v>2013</v>
      </c>
      <c r="E1372" s="3">
        <f t="shared" si="63"/>
        <v>2014</v>
      </c>
      <c r="F1372" s="1" t="str">
        <f t="shared" si="64"/>
        <v>2013/2014</v>
      </c>
      <c r="G1372">
        <v>666</v>
      </c>
      <c r="H1372" t="s">
        <v>125</v>
      </c>
      <c r="I1372">
        <f>IFERROR(INDEX(Lookup_Misc!$A$1:$C$7,MATCH(Table1[[#This Row],[Product]],Lookup_Misc!$B$1:$B$7,0),3)*Table1[[#This Row],[Tonnage]],NA())</f>
        <v>306.36</v>
      </c>
      <c r="J1372">
        <f t="shared" si="65"/>
        <v>8</v>
      </c>
    </row>
    <row r="1373" spans="1:10">
      <c r="A1373" t="s">
        <v>185</v>
      </c>
      <c r="B1373" t="s">
        <v>123</v>
      </c>
      <c r="C1373" s="60">
        <v>41487</v>
      </c>
      <c r="D1373" s="3">
        <f>Table1[[#This Row],[End Year]]-1</f>
        <v>2013</v>
      </c>
      <c r="E1373" s="3">
        <f t="shared" si="63"/>
        <v>2014</v>
      </c>
      <c r="F1373" s="1" t="str">
        <f t="shared" si="64"/>
        <v>2013/2014</v>
      </c>
      <c r="G1373">
        <v>16063</v>
      </c>
      <c r="H1373" t="s">
        <v>133</v>
      </c>
      <c r="I1373">
        <f>IFERROR(INDEX(Lookup_Misc!$A$1:$C$7,MATCH(Table1[[#This Row],[Product]],Lookup_Misc!$B$1:$B$7,0),3)*Table1[[#This Row],[Tonnage]],NA())</f>
        <v>7388.9800000000005</v>
      </c>
      <c r="J1373">
        <f t="shared" si="65"/>
        <v>8</v>
      </c>
    </row>
    <row r="1374" spans="1:10">
      <c r="A1374" t="s">
        <v>185</v>
      </c>
      <c r="B1374" t="s">
        <v>123</v>
      </c>
      <c r="C1374" s="60">
        <v>41487</v>
      </c>
      <c r="D1374" s="3">
        <f>Table1[[#This Row],[End Year]]-1</f>
        <v>2013</v>
      </c>
      <c r="E1374" s="3">
        <f t="shared" si="63"/>
        <v>2014</v>
      </c>
      <c r="F1374" s="1" t="str">
        <f t="shared" si="64"/>
        <v>2013/2014</v>
      </c>
      <c r="G1374">
        <v>6780</v>
      </c>
      <c r="H1374" t="s">
        <v>143</v>
      </c>
      <c r="I1374">
        <f>IFERROR(INDEX(Lookup_Misc!$A$1:$C$7,MATCH(Table1[[#This Row],[Product]],Lookup_Misc!$B$1:$B$7,0),3)*Table1[[#This Row],[Tonnage]],NA())</f>
        <v>3118.8</v>
      </c>
      <c r="J1374">
        <f t="shared" si="65"/>
        <v>8</v>
      </c>
    </row>
    <row r="1375" spans="1:10">
      <c r="A1375" t="s">
        <v>185</v>
      </c>
      <c r="B1375" t="s">
        <v>123</v>
      </c>
      <c r="C1375" s="60">
        <v>41487</v>
      </c>
      <c r="D1375" s="3">
        <f>Table1[[#This Row],[End Year]]-1</f>
        <v>2013</v>
      </c>
      <c r="E1375" s="3">
        <f t="shared" si="63"/>
        <v>2014</v>
      </c>
      <c r="F1375" s="1" t="str">
        <f t="shared" si="64"/>
        <v>2013/2014</v>
      </c>
      <c r="G1375">
        <v>9000</v>
      </c>
      <c r="H1375" t="s">
        <v>130</v>
      </c>
      <c r="I1375">
        <f>IFERROR(INDEX(Lookup_Misc!$A$1:$C$7,MATCH(Table1[[#This Row],[Product]],Lookup_Misc!$B$1:$B$7,0),3)*Table1[[#This Row],[Tonnage]],NA())</f>
        <v>4140</v>
      </c>
      <c r="J1375">
        <f t="shared" si="65"/>
        <v>8</v>
      </c>
    </row>
    <row r="1376" spans="1:10">
      <c r="A1376" t="s">
        <v>185</v>
      </c>
      <c r="B1376" t="s">
        <v>123</v>
      </c>
      <c r="C1376" s="60">
        <v>41487</v>
      </c>
      <c r="D1376" s="3">
        <f>Table1[[#This Row],[End Year]]-1</f>
        <v>2013</v>
      </c>
      <c r="E1376" s="3">
        <f t="shared" si="63"/>
        <v>2014</v>
      </c>
      <c r="F1376" s="1" t="str">
        <f t="shared" si="64"/>
        <v>2013/2014</v>
      </c>
      <c r="G1376">
        <v>43</v>
      </c>
      <c r="H1376" t="s">
        <v>88</v>
      </c>
      <c r="I1376">
        <f>IFERROR(INDEX(Lookup_Misc!$A$1:$C$7,MATCH(Table1[[#This Row],[Product]],Lookup_Misc!$B$1:$B$7,0),3)*Table1[[#This Row],[Tonnage]],NA())</f>
        <v>19.78</v>
      </c>
      <c r="J1376">
        <f t="shared" si="65"/>
        <v>8</v>
      </c>
    </row>
    <row r="1377" spans="1:10">
      <c r="A1377" t="s">
        <v>185</v>
      </c>
      <c r="B1377" t="s">
        <v>123</v>
      </c>
      <c r="C1377" s="60">
        <v>41487</v>
      </c>
      <c r="D1377" s="3">
        <f>Table1[[#This Row],[End Year]]-1</f>
        <v>2013</v>
      </c>
      <c r="E1377" s="3">
        <f t="shared" si="63"/>
        <v>2014</v>
      </c>
      <c r="F1377" s="1" t="str">
        <f t="shared" si="64"/>
        <v>2013/2014</v>
      </c>
      <c r="G1377">
        <v>48</v>
      </c>
      <c r="H1377" t="s">
        <v>145</v>
      </c>
      <c r="I1377">
        <f>IFERROR(INDEX(Lookup_Misc!$A$1:$C$7,MATCH(Table1[[#This Row],[Product]],Lookup_Misc!$B$1:$B$7,0),3)*Table1[[#This Row],[Tonnage]],NA())</f>
        <v>22.080000000000002</v>
      </c>
      <c r="J1377">
        <f t="shared" si="65"/>
        <v>8</v>
      </c>
    </row>
    <row r="1378" spans="1:10">
      <c r="A1378" t="s">
        <v>185</v>
      </c>
      <c r="B1378" t="s">
        <v>123</v>
      </c>
      <c r="C1378" s="60">
        <v>41487</v>
      </c>
      <c r="D1378" s="3">
        <f>Table1[[#This Row],[End Year]]-1</f>
        <v>2013</v>
      </c>
      <c r="E1378" s="3">
        <f t="shared" si="63"/>
        <v>2014</v>
      </c>
      <c r="F1378" s="1" t="str">
        <f t="shared" si="64"/>
        <v>2013/2014</v>
      </c>
      <c r="G1378">
        <v>14146</v>
      </c>
      <c r="H1378" t="s">
        <v>116</v>
      </c>
      <c r="I1378">
        <f>IFERROR(INDEX(Lookup_Misc!$A$1:$C$7,MATCH(Table1[[#This Row],[Product]],Lookup_Misc!$B$1:$B$7,0),3)*Table1[[#This Row],[Tonnage]],NA())</f>
        <v>6507.16</v>
      </c>
      <c r="J1378">
        <f t="shared" si="65"/>
        <v>8</v>
      </c>
    </row>
    <row r="1379" spans="1:10">
      <c r="A1379" t="s">
        <v>185</v>
      </c>
      <c r="B1379" t="s">
        <v>123</v>
      </c>
      <c r="C1379" s="60">
        <v>41487</v>
      </c>
      <c r="D1379" s="3">
        <f>Table1[[#This Row],[End Year]]-1</f>
        <v>2013</v>
      </c>
      <c r="E1379" s="3">
        <f t="shared" si="63"/>
        <v>2014</v>
      </c>
      <c r="F1379" s="1" t="str">
        <f t="shared" si="64"/>
        <v>2013/2014</v>
      </c>
      <c r="G1379">
        <v>26386</v>
      </c>
      <c r="H1379" t="s">
        <v>128</v>
      </c>
      <c r="I1379">
        <f>IFERROR(INDEX(Lookup_Misc!$A$1:$C$7,MATCH(Table1[[#This Row],[Product]],Lookup_Misc!$B$1:$B$7,0),3)*Table1[[#This Row],[Tonnage]],NA())</f>
        <v>12137.560000000001</v>
      </c>
      <c r="J1379">
        <f t="shared" si="65"/>
        <v>8</v>
      </c>
    </row>
    <row r="1380" spans="1:10">
      <c r="A1380" t="s">
        <v>185</v>
      </c>
      <c r="B1380" t="s">
        <v>123</v>
      </c>
      <c r="C1380" s="60">
        <v>41487</v>
      </c>
      <c r="D1380" s="3">
        <f>Table1[[#This Row],[End Year]]-1</f>
        <v>2013</v>
      </c>
      <c r="E1380" s="3">
        <f t="shared" si="63"/>
        <v>2014</v>
      </c>
      <c r="F1380" s="1" t="str">
        <f t="shared" si="64"/>
        <v>2013/2014</v>
      </c>
      <c r="G1380">
        <v>36402</v>
      </c>
      <c r="H1380" t="s">
        <v>113</v>
      </c>
      <c r="I1380">
        <f>IFERROR(INDEX(Lookup_Misc!$A$1:$C$7,MATCH(Table1[[#This Row],[Product]],Lookup_Misc!$B$1:$B$7,0),3)*Table1[[#This Row],[Tonnage]],NA())</f>
        <v>16744.920000000002</v>
      </c>
      <c r="J1380">
        <f t="shared" si="65"/>
        <v>8</v>
      </c>
    </row>
    <row r="1381" spans="1:10">
      <c r="A1381" t="s">
        <v>185</v>
      </c>
      <c r="B1381" t="s">
        <v>123</v>
      </c>
      <c r="C1381" s="60">
        <v>41487</v>
      </c>
      <c r="D1381" s="3">
        <f>Table1[[#This Row],[End Year]]-1</f>
        <v>2013</v>
      </c>
      <c r="E1381" s="3">
        <f t="shared" si="63"/>
        <v>2014</v>
      </c>
      <c r="F1381" s="1" t="str">
        <f t="shared" si="64"/>
        <v>2013/2014</v>
      </c>
      <c r="G1381">
        <v>5595</v>
      </c>
      <c r="H1381" t="s">
        <v>144</v>
      </c>
      <c r="I1381">
        <f>IFERROR(INDEX(Lookup_Misc!$A$1:$C$7,MATCH(Table1[[#This Row],[Product]],Lookup_Misc!$B$1:$B$7,0),3)*Table1[[#This Row],[Tonnage]],NA())</f>
        <v>2573.7000000000003</v>
      </c>
      <c r="J1381">
        <f t="shared" si="65"/>
        <v>8</v>
      </c>
    </row>
    <row r="1382" spans="1:10">
      <c r="A1382" t="s">
        <v>185</v>
      </c>
      <c r="B1382" t="s">
        <v>123</v>
      </c>
      <c r="C1382" s="60">
        <v>41487</v>
      </c>
      <c r="D1382" s="3">
        <f>Table1[[#This Row],[End Year]]-1</f>
        <v>2013</v>
      </c>
      <c r="E1382" s="3">
        <f t="shared" si="63"/>
        <v>2014</v>
      </c>
      <c r="F1382" s="1" t="str">
        <f t="shared" si="64"/>
        <v>2013/2014</v>
      </c>
      <c r="G1382">
        <v>38503</v>
      </c>
      <c r="H1382" t="s">
        <v>108</v>
      </c>
      <c r="I1382">
        <f>IFERROR(INDEX(Lookup_Misc!$A$1:$C$7,MATCH(Table1[[#This Row],[Product]],Lookup_Misc!$B$1:$B$7,0),3)*Table1[[#This Row],[Tonnage]],NA())</f>
        <v>17711.38</v>
      </c>
      <c r="J1382">
        <f t="shared" si="65"/>
        <v>8</v>
      </c>
    </row>
    <row r="1383" spans="1:10">
      <c r="A1383" t="s">
        <v>185</v>
      </c>
      <c r="B1383" t="s">
        <v>123</v>
      </c>
      <c r="C1383" s="60">
        <v>41487</v>
      </c>
      <c r="D1383" s="3">
        <f>Table1[[#This Row],[End Year]]-1</f>
        <v>2013</v>
      </c>
      <c r="E1383" s="3">
        <f t="shared" si="63"/>
        <v>2014</v>
      </c>
      <c r="F1383" s="1" t="str">
        <f t="shared" si="64"/>
        <v>2013/2014</v>
      </c>
      <c r="G1383">
        <v>102673</v>
      </c>
      <c r="H1383" t="s">
        <v>93</v>
      </c>
      <c r="I1383">
        <f>IFERROR(INDEX(Lookup_Misc!$A$1:$C$7,MATCH(Table1[[#This Row],[Product]],Lookup_Misc!$B$1:$B$7,0),3)*Table1[[#This Row],[Tonnage]],NA())</f>
        <v>47229.58</v>
      </c>
      <c r="J1383">
        <f t="shared" si="65"/>
        <v>8</v>
      </c>
    </row>
    <row r="1384" spans="1:10">
      <c r="A1384" t="s">
        <v>185</v>
      </c>
      <c r="B1384" t="s">
        <v>123</v>
      </c>
      <c r="C1384" s="60">
        <v>41487</v>
      </c>
      <c r="D1384" s="3">
        <f>Table1[[#This Row],[End Year]]-1</f>
        <v>2013</v>
      </c>
      <c r="E1384" s="3">
        <f t="shared" si="63"/>
        <v>2014</v>
      </c>
      <c r="F1384" s="1" t="str">
        <f t="shared" si="64"/>
        <v>2013/2014</v>
      </c>
      <c r="G1384">
        <v>82</v>
      </c>
      <c r="H1384" t="s">
        <v>118</v>
      </c>
      <c r="I1384">
        <f>IFERROR(INDEX(Lookup_Misc!$A$1:$C$7,MATCH(Table1[[#This Row],[Product]],Lookup_Misc!$B$1:$B$7,0),3)*Table1[[#This Row],[Tonnage]],NA())</f>
        <v>37.72</v>
      </c>
      <c r="J1384">
        <f t="shared" si="65"/>
        <v>8</v>
      </c>
    </row>
    <row r="1385" spans="1:10">
      <c r="A1385" t="s">
        <v>185</v>
      </c>
      <c r="B1385" t="s">
        <v>123</v>
      </c>
      <c r="C1385" s="60">
        <v>41487</v>
      </c>
      <c r="D1385" s="3">
        <f>Table1[[#This Row],[End Year]]-1</f>
        <v>2013</v>
      </c>
      <c r="E1385" s="3">
        <f t="shared" si="63"/>
        <v>2014</v>
      </c>
      <c r="F1385" s="1" t="str">
        <f t="shared" si="64"/>
        <v>2013/2014</v>
      </c>
      <c r="G1385">
        <v>212</v>
      </c>
      <c r="H1385" t="s">
        <v>89</v>
      </c>
      <c r="I1385">
        <f>IFERROR(INDEX(Lookup_Misc!$A$1:$C$7,MATCH(Table1[[#This Row],[Product]],Lookup_Misc!$B$1:$B$7,0),3)*Table1[[#This Row],[Tonnage]],NA())</f>
        <v>97.52000000000001</v>
      </c>
      <c r="J1385">
        <f t="shared" si="65"/>
        <v>8</v>
      </c>
    </row>
    <row r="1386" spans="1:10">
      <c r="A1386" t="s">
        <v>185</v>
      </c>
      <c r="B1386" t="s">
        <v>123</v>
      </c>
      <c r="C1386" s="60">
        <v>41518</v>
      </c>
      <c r="D1386" s="3">
        <f>Table1[[#This Row],[End Year]]-1</f>
        <v>2013</v>
      </c>
      <c r="E1386" s="3">
        <f t="shared" si="63"/>
        <v>2014</v>
      </c>
      <c r="F1386" s="1" t="str">
        <f t="shared" si="64"/>
        <v>2013/2014</v>
      </c>
      <c r="G1386">
        <v>936</v>
      </c>
      <c r="H1386" t="s">
        <v>60</v>
      </c>
      <c r="I1386">
        <f>IFERROR(INDEX(Lookup_Misc!$A$1:$C$7,MATCH(Table1[[#This Row],[Product]],Lookup_Misc!$B$1:$B$7,0),3)*Table1[[#This Row],[Tonnage]],NA())</f>
        <v>430.56</v>
      </c>
      <c r="J1386">
        <f t="shared" si="65"/>
        <v>9</v>
      </c>
    </row>
    <row r="1387" spans="1:10">
      <c r="A1387" t="s">
        <v>185</v>
      </c>
      <c r="B1387" t="s">
        <v>123</v>
      </c>
      <c r="C1387" s="60">
        <v>41518</v>
      </c>
      <c r="D1387" s="3">
        <f>Table1[[#This Row],[End Year]]-1</f>
        <v>2013</v>
      </c>
      <c r="E1387" s="3">
        <f t="shared" si="63"/>
        <v>2014</v>
      </c>
      <c r="F1387" s="1" t="str">
        <f t="shared" si="64"/>
        <v>2013/2014</v>
      </c>
      <c r="G1387">
        <v>7220</v>
      </c>
      <c r="H1387" t="s">
        <v>79</v>
      </c>
      <c r="I1387">
        <f>IFERROR(INDEX(Lookup_Misc!$A$1:$C$7,MATCH(Table1[[#This Row],[Product]],Lookup_Misc!$B$1:$B$7,0),3)*Table1[[#This Row],[Tonnage]],NA())</f>
        <v>3321.2000000000003</v>
      </c>
      <c r="J1387">
        <f t="shared" si="65"/>
        <v>9</v>
      </c>
    </row>
    <row r="1388" spans="1:10">
      <c r="A1388" t="s">
        <v>185</v>
      </c>
      <c r="B1388" t="s">
        <v>123</v>
      </c>
      <c r="C1388" s="60">
        <v>41518</v>
      </c>
      <c r="D1388" s="3">
        <f>Table1[[#This Row],[End Year]]-1</f>
        <v>2013</v>
      </c>
      <c r="E1388" s="3">
        <f t="shared" si="63"/>
        <v>2014</v>
      </c>
      <c r="F1388" s="1" t="str">
        <f t="shared" si="64"/>
        <v>2013/2014</v>
      </c>
      <c r="G1388">
        <v>4478</v>
      </c>
      <c r="H1388" t="s">
        <v>88</v>
      </c>
      <c r="I1388">
        <f>IFERROR(INDEX(Lookup_Misc!$A$1:$C$7,MATCH(Table1[[#This Row],[Product]],Lookup_Misc!$B$1:$B$7,0),3)*Table1[[#This Row],[Tonnage]],NA())</f>
        <v>2059.88</v>
      </c>
      <c r="J1388">
        <f t="shared" si="65"/>
        <v>9</v>
      </c>
    </row>
    <row r="1389" spans="1:10">
      <c r="A1389" t="s">
        <v>185</v>
      </c>
      <c r="B1389" t="s">
        <v>123</v>
      </c>
      <c r="C1389" s="60">
        <v>41518</v>
      </c>
      <c r="D1389" s="3">
        <f>Table1[[#This Row],[End Year]]-1</f>
        <v>2013</v>
      </c>
      <c r="E1389" s="3">
        <f t="shared" si="63"/>
        <v>2014</v>
      </c>
      <c r="F1389" s="1" t="str">
        <f t="shared" si="64"/>
        <v>2013/2014</v>
      </c>
      <c r="G1389">
        <v>1580</v>
      </c>
      <c r="H1389" t="s">
        <v>116</v>
      </c>
      <c r="I1389">
        <f>IFERROR(INDEX(Lookup_Misc!$A$1:$C$7,MATCH(Table1[[#This Row],[Product]],Lookup_Misc!$B$1:$B$7,0),3)*Table1[[#This Row],[Tonnage]],NA())</f>
        <v>726.80000000000007</v>
      </c>
      <c r="J1389">
        <f t="shared" si="65"/>
        <v>9</v>
      </c>
    </row>
    <row r="1390" spans="1:10">
      <c r="A1390" t="s">
        <v>185</v>
      </c>
      <c r="B1390" t="s">
        <v>123</v>
      </c>
      <c r="C1390" s="60">
        <v>41518</v>
      </c>
      <c r="D1390" s="3">
        <f>Table1[[#This Row],[End Year]]-1</f>
        <v>2013</v>
      </c>
      <c r="E1390" s="3">
        <f t="shared" si="63"/>
        <v>2014</v>
      </c>
      <c r="F1390" s="1" t="str">
        <f t="shared" si="64"/>
        <v>2013/2014</v>
      </c>
      <c r="G1390">
        <v>6498</v>
      </c>
      <c r="H1390" t="s">
        <v>81</v>
      </c>
      <c r="I1390">
        <f>IFERROR(INDEX(Lookup_Misc!$A$1:$C$7,MATCH(Table1[[#This Row],[Product]],Lookup_Misc!$B$1:$B$7,0),3)*Table1[[#This Row],[Tonnage]],NA())</f>
        <v>2989.08</v>
      </c>
      <c r="J1390">
        <f t="shared" si="65"/>
        <v>9</v>
      </c>
    </row>
    <row r="1391" spans="1:10">
      <c r="A1391" t="s">
        <v>185</v>
      </c>
      <c r="B1391" t="s">
        <v>123</v>
      </c>
      <c r="C1391" s="60">
        <v>41518</v>
      </c>
      <c r="D1391" s="3">
        <f>Table1[[#This Row],[End Year]]-1</f>
        <v>2013</v>
      </c>
      <c r="E1391" s="3">
        <f t="shared" si="63"/>
        <v>2014</v>
      </c>
      <c r="F1391" s="1" t="str">
        <f t="shared" si="64"/>
        <v>2013/2014</v>
      </c>
      <c r="G1391">
        <v>28210</v>
      </c>
      <c r="H1391" t="s">
        <v>113</v>
      </c>
      <c r="I1391">
        <f>IFERROR(INDEX(Lookup_Misc!$A$1:$C$7,MATCH(Table1[[#This Row],[Product]],Lookup_Misc!$B$1:$B$7,0),3)*Table1[[#This Row],[Tonnage]],NA())</f>
        <v>12976.6</v>
      </c>
      <c r="J1391">
        <f t="shared" si="65"/>
        <v>9</v>
      </c>
    </row>
    <row r="1392" spans="1:10">
      <c r="A1392" t="s">
        <v>185</v>
      </c>
      <c r="B1392" t="s">
        <v>123</v>
      </c>
      <c r="C1392" s="60">
        <v>41518</v>
      </c>
      <c r="D1392" s="3">
        <f>Table1[[#This Row],[End Year]]-1</f>
        <v>2013</v>
      </c>
      <c r="E1392" s="3">
        <f t="shared" si="63"/>
        <v>2014</v>
      </c>
      <c r="F1392" s="1" t="str">
        <f t="shared" si="64"/>
        <v>2013/2014</v>
      </c>
      <c r="G1392">
        <v>10100</v>
      </c>
      <c r="H1392" t="s">
        <v>144</v>
      </c>
      <c r="I1392">
        <f>IFERROR(INDEX(Lookup_Misc!$A$1:$C$7,MATCH(Table1[[#This Row],[Product]],Lookup_Misc!$B$1:$B$7,0),3)*Table1[[#This Row],[Tonnage]],NA())</f>
        <v>4646</v>
      </c>
      <c r="J1392">
        <f t="shared" si="65"/>
        <v>9</v>
      </c>
    </row>
    <row r="1393" spans="1:10">
      <c r="A1393" t="s">
        <v>185</v>
      </c>
      <c r="B1393" t="s">
        <v>123</v>
      </c>
      <c r="C1393" s="60">
        <v>41518</v>
      </c>
      <c r="D1393" s="3">
        <f>Table1[[#This Row],[End Year]]-1</f>
        <v>2013</v>
      </c>
      <c r="E1393" s="3">
        <f t="shared" si="63"/>
        <v>2014</v>
      </c>
      <c r="F1393" s="1" t="str">
        <f t="shared" si="64"/>
        <v>2013/2014</v>
      </c>
      <c r="G1393">
        <v>2550</v>
      </c>
      <c r="H1393" t="s">
        <v>108</v>
      </c>
      <c r="I1393">
        <f>IFERROR(INDEX(Lookup_Misc!$A$1:$C$7,MATCH(Table1[[#This Row],[Product]],Lookup_Misc!$B$1:$B$7,0),3)*Table1[[#This Row],[Tonnage]],NA())</f>
        <v>1173</v>
      </c>
      <c r="J1393">
        <f t="shared" si="65"/>
        <v>9</v>
      </c>
    </row>
    <row r="1394" spans="1:10">
      <c r="A1394" t="s">
        <v>185</v>
      </c>
      <c r="B1394" t="s">
        <v>123</v>
      </c>
      <c r="C1394" s="60">
        <v>41518</v>
      </c>
      <c r="D1394" s="3">
        <f>Table1[[#This Row],[End Year]]-1</f>
        <v>2013</v>
      </c>
      <c r="E1394" s="3">
        <f t="shared" si="63"/>
        <v>2014</v>
      </c>
      <c r="F1394" s="1" t="str">
        <f t="shared" si="64"/>
        <v>2013/2014</v>
      </c>
      <c r="G1394">
        <v>43394</v>
      </c>
      <c r="H1394" t="s">
        <v>93</v>
      </c>
      <c r="I1394">
        <f>IFERROR(INDEX(Lookup_Misc!$A$1:$C$7,MATCH(Table1[[#This Row],[Product]],Lookup_Misc!$B$1:$B$7,0),3)*Table1[[#This Row],[Tonnage]],NA())</f>
        <v>19961.240000000002</v>
      </c>
      <c r="J1394">
        <f t="shared" si="65"/>
        <v>9</v>
      </c>
    </row>
    <row r="1395" spans="1:10">
      <c r="A1395" t="s">
        <v>185</v>
      </c>
      <c r="B1395" t="s">
        <v>123</v>
      </c>
      <c r="C1395" s="60">
        <v>41518</v>
      </c>
      <c r="D1395" s="3">
        <f>Table1[[#This Row],[End Year]]-1</f>
        <v>2013</v>
      </c>
      <c r="E1395" s="3">
        <f t="shared" si="63"/>
        <v>2014</v>
      </c>
      <c r="F1395" s="1" t="str">
        <f t="shared" si="64"/>
        <v>2013/2014</v>
      </c>
      <c r="G1395">
        <v>189</v>
      </c>
      <c r="H1395" t="s">
        <v>118</v>
      </c>
      <c r="I1395">
        <f>IFERROR(INDEX(Lookup_Misc!$A$1:$C$7,MATCH(Table1[[#This Row],[Product]],Lookup_Misc!$B$1:$B$7,0),3)*Table1[[#This Row],[Tonnage]],NA())</f>
        <v>86.94</v>
      </c>
      <c r="J1395">
        <f t="shared" si="65"/>
        <v>9</v>
      </c>
    </row>
    <row r="1396" spans="1:10">
      <c r="A1396" t="s">
        <v>185</v>
      </c>
      <c r="B1396" t="s">
        <v>123</v>
      </c>
      <c r="C1396" s="60">
        <v>41518</v>
      </c>
      <c r="D1396" s="3">
        <f>Table1[[#This Row],[End Year]]-1</f>
        <v>2013</v>
      </c>
      <c r="E1396" s="3">
        <f t="shared" si="63"/>
        <v>2014</v>
      </c>
      <c r="F1396" s="1" t="str">
        <f t="shared" si="64"/>
        <v>2013/2014</v>
      </c>
      <c r="G1396">
        <v>76</v>
      </c>
      <c r="H1396" t="s">
        <v>86</v>
      </c>
      <c r="I1396">
        <f>IFERROR(INDEX(Lookup_Misc!$A$1:$C$7,MATCH(Table1[[#This Row],[Product]],Lookup_Misc!$B$1:$B$7,0),3)*Table1[[#This Row],[Tonnage]],NA())</f>
        <v>34.96</v>
      </c>
      <c r="J1396">
        <f t="shared" si="65"/>
        <v>9</v>
      </c>
    </row>
    <row r="1397" spans="1:10">
      <c r="A1397" t="s">
        <v>185</v>
      </c>
      <c r="B1397" t="s">
        <v>123</v>
      </c>
      <c r="C1397" s="60">
        <v>41518</v>
      </c>
      <c r="D1397" s="3">
        <f>Table1[[#This Row],[End Year]]-1</f>
        <v>2013</v>
      </c>
      <c r="E1397" s="3">
        <f t="shared" si="63"/>
        <v>2014</v>
      </c>
      <c r="F1397" s="1" t="str">
        <f t="shared" si="64"/>
        <v>2013/2014</v>
      </c>
      <c r="G1397">
        <v>34316</v>
      </c>
      <c r="H1397" t="s">
        <v>89</v>
      </c>
      <c r="I1397">
        <f>IFERROR(INDEX(Lookup_Misc!$A$1:$C$7,MATCH(Table1[[#This Row],[Product]],Lookup_Misc!$B$1:$B$7,0),3)*Table1[[#This Row],[Tonnage]],NA())</f>
        <v>15785.36</v>
      </c>
      <c r="J1397">
        <f t="shared" si="65"/>
        <v>9</v>
      </c>
    </row>
    <row r="1398" spans="1:10">
      <c r="A1398" t="s">
        <v>185</v>
      </c>
      <c r="B1398" t="s">
        <v>123</v>
      </c>
      <c r="C1398" s="60">
        <v>41548</v>
      </c>
      <c r="D1398" s="3">
        <f>Table1[[#This Row],[End Year]]-1</f>
        <v>2013</v>
      </c>
      <c r="E1398" s="3">
        <f t="shared" si="63"/>
        <v>2014</v>
      </c>
      <c r="F1398" s="1" t="str">
        <f t="shared" si="64"/>
        <v>2013/2014</v>
      </c>
      <c r="G1398">
        <v>35379</v>
      </c>
      <c r="H1398" t="s">
        <v>60</v>
      </c>
      <c r="I1398">
        <f>IFERROR(INDEX(Lookup_Misc!$A$1:$C$7,MATCH(Table1[[#This Row],[Product]],Lookup_Misc!$B$1:$B$7,0),3)*Table1[[#This Row],[Tonnage]],NA())</f>
        <v>16274.34</v>
      </c>
      <c r="J1398">
        <f t="shared" si="65"/>
        <v>10</v>
      </c>
    </row>
    <row r="1399" spans="1:10">
      <c r="A1399" t="s">
        <v>185</v>
      </c>
      <c r="B1399" t="s">
        <v>123</v>
      </c>
      <c r="C1399" s="60">
        <v>41548</v>
      </c>
      <c r="D1399" s="3">
        <f>Table1[[#This Row],[End Year]]-1</f>
        <v>2013</v>
      </c>
      <c r="E1399" s="3">
        <f t="shared" si="63"/>
        <v>2014</v>
      </c>
      <c r="F1399" s="1" t="str">
        <f t="shared" si="64"/>
        <v>2013/2014</v>
      </c>
      <c r="G1399">
        <v>4985</v>
      </c>
      <c r="H1399" t="s">
        <v>79</v>
      </c>
      <c r="I1399">
        <f>IFERROR(INDEX(Lookup_Misc!$A$1:$C$7,MATCH(Table1[[#This Row],[Product]],Lookup_Misc!$B$1:$B$7,0),3)*Table1[[#This Row],[Tonnage]],NA())</f>
        <v>2293.1</v>
      </c>
      <c r="J1399">
        <f t="shared" si="65"/>
        <v>10</v>
      </c>
    </row>
    <row r="1400" spans="1:10">
      <c r="A1400" t="s">
        <v>185</v>
      </c>
      <c r="B1400" t="s">
        <v>123</v>
      </c>
      <c r="C1400" s="60">
        <v>41548</v>
      </c>
      <c r="D1400" s="3">
        <f>Table1[[#This Row],[End Year]]-1</f>
        <v>2013</v>
      </c>
      <c r="E1400" s="3">
        <f t="shared" si="63"/>
        <v>2014</v>
      </c>
      <c r="F1400" s="1" t="str">
        <f t="shared" si="64"/>
        <v>2013/2014</v>
      </c>
      <c r="G1400">
        <v>4012</v>
      </c>
      <c r="H1400" t="s">
        <v>133</v>
      </c>
      <c r="I1400">
        <f>IFERROR(INDEX(Lookup_Misc!$A$1:$C$7,MATCH(Table1[[#This Row],[Product]],Lookup_Misc!$B$1:$B$7,0),3)*Table1[[#This Row],[Tonnage]],NA())</f>
        <v>1845.52</v>
      </c>
      <c r="J1400">
        <f t="shared" si="65"/>
        <v>10</v>
      </c>
    </row>
    <row r="1401" spans="1:10">
      <c r="A1401" t="s">
        <v>185</v>
      </c>
      <c r="B1401" t="s">
        <v>123</v>
      </c>
      <c r="C1401" s="60">
        <v>41548</v>
      </c>
      <c r="D1401" s="3">
        <f>Table1[[#This Row],[End Year]]-1</f>
        <v>2013</v>
      </c>
      <c r="E1401" s="3">
        <f t="shared" si="63"/>
        <v>2014</v>
      </c>
      <c r="F1401" s="1" t="str">
        <f t="shared" si="64"/>
        <v>2013/2014</v>
      </c>
      <c r="G1401">
        <v>2000</v>
      </c>
      <c r="H1401" t="s">
        <v>130</v>
      </c>
      <c r="I1401">
        <f>IFERROR(INDEX(Lookup_Misc!$A$1:$C$7,MATCH(Table1[[#This Row],[Product]],Lookup_Misc!$B$1:$B$7,0),3)*Table1[[#This Row],[Tonnage]],NA())</f>
        <v>920</v>
      </c>
      <c r="J1401">
        <f t="shared" si="65"/>
        <v>10</v>
      </c>
    </row>
    <row r="1402" spans="1:10">
      <c r="A1402" t="s">
        <v>185</v>
      </c>
      <c r="B1402" t="s">
        <v>123</v>
      </c>
      <c r="C1402" s="60">
        <v>41548</v>
      </c>
      <c r="D1402" s="3">
        <f>Table1[[#This Row],[End Year]]-1</f>
        <v>2013</v>
      </c>
      <c r="E1402" s="3">
        <f t="shared" si="63"/>
        <v>2014</v>
      </c>
      <c r="F1402" s="1" t="str">
        <f t="shared" si="64"/>
        <v>2013/2014</v>
      </c>
      <c r="G1402">
        <v>9411</v>
      </c>
      <c r="H1402" t="s">
        <v>116</v>
      </c>
      <c r="I1402">
        <f>IFERROR(INDEX(Lookup_Misc!$A$1:$C$7,MATCH(Table1[[#This Row],[Product]],Lookup_Misc!$B$1:$B$7,0),3)*Table1[[#This Row],[Tonnage]],NA())</f>
        <v>4329.0600000000004</v>
      </c>
      <c r="J1402">
        <f t="shared" si="65"/>
        <v>10</v>
      </c>
    </row>
    <row r="1403" spans="1:10">
      <c r="A1403" t="s">
        <v>185</v>
      </c>
      <c r="B1403" t="s">
        <v>123</v>
      </c>
      <c r="C1403" s="60">
        <v>41548</v>
      </c>
      <c r="D1403" s="3">
        <f>Table1[[#This Row],[End Year]]-1</f>
        <v>2013</v>
      </c>
      <c r="E1403" s="3">
        <f t="shared" si="63"/>
        <v>2014</v>
      </c>
      <c r="F1403" s="1" t="str">
        <f t="shared" si="64"/>
        <v>2013/2014</v>
      </c>
      <c r="G1403">
        <v>4496</v>
      </c>
      <c r="H1403" t="s">
        <v>137</v>
      </c>
      <c r="I1403">
        <f>IFERROR(INDEX(Lookup_Misc!$A$1:$C$7,MATCH(Table1[[#This Row],[Product]],Lookup_Misc!$B$1:$B$7,0),3)*Table1[[#This Row],[Tonnage]],NA())</f>
        <v>2068.1600000000003</v>
      </c>
      <c r="J1403">
        <f t="shared" si="65"/>
        <v>10</v>
      </c>
    </row>
    <row r="1404" spans="1:10">
      <c r="A1404" t="s">
        <v>185</v>
      </c>
      <c r="B1404" t="s">
        <v>123</v>
      </c>
      <c r="C1404" s="60">
        <v>41548</v>
      </c>
      <c r="D1404" s="3">
        <f>Table1[[#This Row],[End Year]]-1</f>
        <v>2013</v>
      </c>
      <c r="E1404" s="3">
        <f t="shared" si="63"/>
        <v>2014</v>
      </c>
      <c r="F1404" s="1" t="str">
        <f t="shared" si="64"/>
        <v>2013/2014</v>
      </c>
      <c r="G1404">
        <v>5247</v>
      </c>
      <c r="H1404" t="s">
        <v>128</v>
      </c>
      <c r="I1404">
        <f>IFERROR(INDEX(Lookup_Misc!$A$1:$C$7,MATCH(Table1[[#This Row],[Product]],Lookup_Misc!$B$1:$B$7,0),3)*Table1[[#This Row],[Tonnage]],NA())</f>
        <v>2413.62</v>
      </c>
      <c r="J1404">
        <f t="shared" si="65"/>
        <v>10</v>
      </c>
    </row>
    <row r="1405" spans="1:10">
      <c r="A1405" t="s">
        <v>185</v>
      </c>
      <c r="B1405" t="s">
        <v>123</v>
      </c>
      <c r="C1405" s="60">
        <v>41548</v>
      </c>
      <c r="D1405" s="3">
        <f>Table1[[#This Row],[End Year]]-1</f>
        <v>2013</v>
      </c>
      <c r="E1405" s="3">
        <f t="shared" si="63"/>
        <v>2014</v>
      </c>
      <c r="F1405" s="1" t="str">
        <f t="shared" si="64"/>
        <v>2013/2014</v>
      </c>
      <c r="G1405">
        <v>49536</v>
      </c>
      <c r="H1405" t="s">
        <v>113</v>
      </c>
      <c r="I1405">
        <f>IFERROR(INDEX(Lookup_Misc!$A$1:$C$7,MATCH(Table1[[#This Row],[Product]],Lookup_Misc!$B$1:$B$7,0),3)*Table1[[#This Row],[Tonnage]],NA())</f>
        <v>22786.560000000001</v>
      </c>
      <c r="J1405">
        <f t="shared" si="65"/>
        <v>10</v>
      </c>
    </row>
    <row r="1406" spans="1:10">
      <c r="A1406" t="s">
        <v>185</v>
      </c>
      <c r="B1406" t="s">
        <v>123</v>
      </c>
      <c r="C1406" s="60">
        <v>41548</v>
      </c>
      <c r="D1406" s="3">
        <f>Table1[[#This Row],[End Year]]-1</f>
        <v>2013</v>
      </c>
      <c r="E1406" s="3">
        <f t="shared" si="63"/>
        <v>2014</v>
      </c>
      <c r="F1406" s="1" t="str">
        <f t="shared" si="64"/>
        <v>2013/2014</v>
      </c>
      <c r="G1406">
        <v>51832</v>
      </c>
      <c r="H1406" t="s">
        <v>93</v>
      </c>
      <c r="I1406">
        <f>IFERROR(INDEX(Lookup_Misc!$A$1:$C$7,MATCH(Table1[[#This Row],[Product]],Lookup_Misc!$B$1:$B$7,0),3)*Table1[[#This Row],[Tonnage]],NA())</f>
        <v>23842.720000000001</v>
      </c>
      <c r="J1406">
        <f t="shared" si="65"/>
        <v>10</v>
      </c>
    </row>
    <row r="1407" spans="1:10">
      <c r="A1407" t="s">
        <v>185</v>
      </c>
      <c r="B1407" t="s">
        <v>123</v>
      </c>
      <c r="C1407" s="60">
        <v>41548</v>
      </c>
      <c r="D1407" s="3">
        <f>Table1[[#This Row],[End Year]]-1</f>
        <v>2013</v>
      </c>
      <c r="E1407" s="3">
        <f t="shared" si="63"/>
        <v>2014</v>
      </c>
      <c r="F1407" s="1" t="str">
        <f t="shared" si="64"/>
        <v>2013/2014</v>
      </c>
      <c r="G1407">
        <v>8811</v>
      </c>
      <c r="H1407" t="s">
        <v>89</v>
      </c>
      <c r="I1407">
        <f>IFERROR(INDEX(Lookup_Misc!$A$1:$C$7,MATCH(Table1[[#This Row],[Product]],Lookup_Misc!$B$1:$B$7,0),3)*Table1[[#This Row],[Tonnage]],NA())</f>
        <v>4053.0600000000004</v>
      </c>
      <c r="J1407">
        <f t="shared" si="65"/>
        <v>10</v>
      </c>
    </row>
    <row r="1408" spans="1:10">
      <c r="A1408" t="s">
        <v>185</v>
      </c>
      <c r="B1408" t="s">
        <v>123</v>
      </c>
      <c r="C1408" s="60">
        <v>41579</v>
      </c>
      <c r="D1408" s="3">
        <f>Table1[[#This Row],[End Year]]-1</f>
        <v>2013</v>
      </c>
      <c r="E1408" s="3">
        <f t="shared" si="63"/>
        <v>2014</v>
      </c>
      <c r="F1408" s="1" t="str">
        <f t="shared" si="64"/>
        <v>2013/2014</v>
      </c>
      <c r="G1408">
        <v>27500</v>
      </c>
      <c r="H1408" t="s">
        <v>162</v>
      </c>
      <c r="I1408">
        <f>IFERROR(INDEX(Lookup_Misc!$A$1:$C$7,MATCH(Table1[[#This Row],[Product]],Lookup_Misc!$B$1:$B$7,0),3)*Table1[[#This Row],[Tonnage]],NA())</f>
        <v>12650</v>
      </c>
      <c r="J1408">
        <f t="shared" si="65"/>
        <v>11</v>
      </c>
    </row>
    <row r="1409" spans="1:10">
      <c r="A1409" t="s">
        <v>185</v>
      </c>
      <c r="B1409" t="s">
        <v>123</v>
      </c>
      <c r="C1409" s="60">
        <v>41579</v>
      </c>
      <c r="D1409" s="3">
        <f>Table1[[#This Row],[End Year]]-1</f>
        <v>2013</v>
      </c>
      <c r="E1409" s="3">
        <f t="shared" si="63"/>
        <v>2014</v>
      </c>
      <c r="F1409" s="1" t="str">
        <f t="shared" si="64"/>
        <v>2013/2014</v>
      </c>
      <c r="G1409">
        <v>301</v>
      </c>
      <c r="H1409" t="s">
        <v>60</v>
      </c>
      <c r="I1409">
        <f>IFERROR(INDEX(Lookup_Misc!$A$1:$C$7,MATCH(Table1[[#This Row],[Product]],Lookup_Misc!$B$1:$B$7,0),3)*Table1[[#This Row],[Tonnage]],NA())</f>
        <v>138.46</v>
      </c>
      <c r="J1409">
        <f t="shared" si="65"/>
        <v>11</v>
      </c>
    </row>
    <row r="1410" spans="1:10">
      <c r="A1410" t="s">
        <v>185</v>
      </c>
      <c r="B1410" t="s">
        <v>123</v>
      </c>
      <c r="C1410" s="60">
        <v>41579</v>
      </c>
      <c r="D1410" s="3">
        <f>Table1[[#This Row],[End Year]]-1</f>
        <v>2013</v>
      </c>
      <c r="E1410" s="3">
        <f t="shared" si="63"/>
        <v>2014</v>
      </c>
      <c r="F1410" s="1" t="str">
        <f t="shared" si="64"/>
        <v>2013/2014</v>
      </c>
      <c r="G1410">
        <v>15765</v>
      </c>
      <c r="H1410" t="s">
        <v>79</v>
      </c>
      <c r="I1410">
        <f>IFERROR(INDEX(Lookup_Misc!$A$1:$C$7,MATCH(Table1[[#This Row],[Product]],Lookup_Misc!$B$1:$B$7,0),3)*Table1[[#This Row],[Tonnage]],NA())</f>
        <v>7251.9000000000005</v>
      </c>
      <c r="J1410">
        <f t="shared" si="65"/>
        <v>11</v>
      </c>
    </row>
    <row r="1411" spans="1:10">
      <c r="A1411" t="s">
        <v>185</v>
      </c>
      <c r="B1411" t="s">
        <v>123</v>
      </c>
      <c r="C1411" s="60">
        <v>41579</v>
      </c>
      <c r="D1411" s="3">
        <f>Table1[[#This Row],[End Year]]-1</f>
        <v>2013</v>
      </c>
      <c r="E1411" s="3">
        <f t="shared" si="63"/>
        <v>2014</v>
      </c>
      <c r="F1411" s="1" t="str">
        <f t="shared" si="64"/>
        <v>2013/2014</v>
      </c>
      <c r="G1411">
        <v>2542</v>
      </c>
      <c r="H1411" t="s">
        <v>88</v>
      </c>
      <c r="I1411">
        <f>IFERROR(INDEX(Lookup_Misc!$A$1:$C$7,MATCH(Table1[[#This Row],[Product]],Lookup_Misc!$B$1:$B$7,0),3)*Table1[[#This Row],[Tonnage]],NA())</f>
        <v>1169.3200000000002</v>
      </c>
      <c r="J1411">
        <f t="shared" si="65"/>
        <v>11</v>
      </c>
    </row>
    <row r="1412" spans="1:10">
      <c r="A1412" t="s">
        <v>185</v>
      </c>
      <c r="B1412" t="s">
        <v>123</v>
      </c>
      <c r="C1412" s="60">
        <v>41579</v>
      </c>
      <c r="D1412" s="3">
        <f>Table1[[#This Row],[End Year]]-1</f>
        <v>2013</v>
      </c>
      <c r="E1412" s="3">
        <f t="shared" si="63"/>
        <v>2014</v>
      </c>
      <c r="F1412" s="1" t="str">
        <f t="shared" si="64"/>
        <v>2013/2014</v>
      </c>
      <c r="G1412">
        <v>2006</v>
      </c>
      <c r="H1412" t="s">
        <v>145</v>
      </c>
      <c r="I1412">
        <f>IFERROR(INDEX(Lookup_Misc!$A$1:$C$7,MATCH(Table1[[#This Row],[Product]],Lookup_Misc!$B$1:$B$7,0),3)*Table1[[#This Row],[Tonnage]],NA())</f>
        <v>922.76</v>
      </c>
      <c r="J1412">
        <f t="shared" si="65"/>
        <v>11</v>
      </c>
    </row>
    <row r="1413" spans="1:10">
      <c r="A1413" t="s">
        <v>185</v>
      </c>
      <c r="B1413" t="s">
        <v>123</v>
      </c>
      <c r="C1413" s="60">
        <v>41579</v>
      </c>
      <c r="D1413" s="3">
        <f>Table1[[#This Row],[End Year]]-1</f>
        <v>2013</v>
      </c>
      <c r="E1413" s="3">
        <f t="shared" si="63"/>
        <v>2014</v>
      </c>
      <c r="F1413" s="1" t="str">
        <f t="shared" si="64"/>
        <v>2013/2014</v>
      </c>
      <c r="G1413">
        <v>8767</v>
      </c>
      <c r="H1413" t="s">
        <v>116</v>
      </c>
      <c r="I1413">
        <f>IFERROR(INDEX(Lookup_Misc!$A$1:$C$7,MATCH(Table1[[#This Row],[Product]],Lookup_Misc!$B$1:$B$7,0),3)*Table1[[#This Row],[Tonnage]],NA())</f>
        <v>4032.82</v>
      </c>
      <c r="J1413">
        <f t="shared" si="65"/>
        <v>11</v>
      </c>
    </row>
    <row r="1414" spans="1:10">
      <c r="A1414" t="s">
        <v>185</v>
      </c>
      <c r="B1414" t="s">
        <v>123</v>
      </c>
      <c r="C1414" s="60">
        <v>41579</v>
      </c>
      <c r="D1414" s="3">
        <f>Table1[[#This Row],[End Year]]-1</f>
        <v>2013</v>
      </c>
      <c r="E1414" s="3">
        <f t="shared" ref="E1414:E1477" si="66">IF(AND(MONTH(C1414)&gt;=7,MONTH(C1414)&lt;=12),YEAR(C1414)+1,YEAR(C1414))</f>
        <v>2014</v>
      </c>
      <c r="F1414" s="1" t="str">
        <f t="shared" ref="F1414:F1477" si="67">D1414&amp;"/"&amp;E1414</f>
        <v>2013/2014</v>
      </c>
      <c r="G1414">
        <v>1869</v>
      </c>
      <c r="H1414" t="s">
        <v>141</v>
      </c>
      <c r="I1414">
        <f>IFERROR(INDEX(Lookup_Misc!$A$1:$C$7,MATCH(Table1[[#This Row],[Product]],Lookup_Misc!$B$1:$B$7,0),3)*Table1[[#This Row],[Tonnage]],NA())</f>
        <v>859.74</v>
      </c>
      <c r="J1414">
        <f t="shared" ref="J1414:J1477" si="68">MONTH(C1414)</f>
        <v>11</v>
      </c>
    </row>
    <row r="1415" spans="1:10">
      <c r="A1415" t="s">
        <v>185</v>
      </c>
      <c r="B1415" t="s">
        <v>123</v>
      </c>
      <c r="C1415" s="60">
        <v>41579</v>
      </c>
      <c r="D1415" s="3">
        <f>Table1[[#This Row],[End Year]]-1</f>
        <v>2013</v>
      </c>
      <c r="E1415" s="3">
        <f t="shared" si="66"/>
        <v>2014</v>
      </c>
      <c r="F1415" s="1" t="str">
        <f t="shared" si="67"/>
        <v>2013/2014</v>
      </c>
      <c r="G1415">
        <v>9898</v>
      </c>
      <c r="H1415" t="s">
        <v>137</v>
      </c>
      <c r="I1415">
        <f>IFERROR(INDEX(Lookup_Misc!$A$1:$C$7,MATCH(Table1[[#This Row],[Product]],Lookup_Misc!$B$1:$B$7,0),3)*Table1[[#This Row],[Tonnage]],NA())</f>
        <v>4553.08</v>
      </c>
      <c r="J1415">
        <f t="shared" si="68"/>
        <v>11</v>
      </c>
    </row>
    <row r="1416" spans="1:10">
      <c r="A1416" t="s">
        <v>185</v>
      </c>
      <c r="B1416" t="s">
        <v>123</v>
      </c>
      <c r="C1416" s="60">
        <v>41579</v>
      </c>
      <c r="D1416" s="3">
        <f>Table1[[#This Row],[End Year]]-1</f>
        <v>2013</v>
      </c>
      <c r="E1416" s="3">
        <f t="shared" si="66"/>
        <v>2014</v>
      </c>
      <c r="F1416" s="1" t="str">
        <f t="shared" si="67"/>
        <v>2013/2014</v>
      </c>
      <c r="G1416">
        <v>32999</v>
      </c>
      <c r="H1416" t="s">
        <v>128</v>
      </c>
      <c r="I1416">
        <f>IFERROR(INDEX(Lookup_Misc!$A$1:$C$7,MATCH(Table1[[#This Row],[Product]],Lookup_Misc!$B$1:$B$7,0),3)*Table1[[#This Row],[Tonnage]],NA())</f>
        <v>15179.54</v>
      </c>
      <c r="J1416">
        <f t="shared" si="68"/>
        <v>11</v>
      </c>
    </row>
    <row r="1417" spans="1:10">
      <c r="A1417" t="s">
        <v>185</v>
      </c>
      <c r="B1417" t="s">
        <v>123</v>
      </c>
      <c r="C1417" s="60">
        <v>41579</v>
      </c>
      <c r="D1417" s="3">
        <f>Table1[[#This Row],[End Year]]-1</f>
        <v>2013</v>
      </c>
      <c r="E1417" s="3">
        <f t="shared" si="66"/>
        <v>2014</v>
      </c>
      <c r="F1417" s="1" t="str">
        <f t="shared" si="67"/>
        <v>2013/2014</v>
      </c>
      <c r="G1417">
        <v>36244</v>
      </c>
      <c r="H1417" t="s">
        <v>113</v>
      </c>
      <c r="I1417">
        <f>IFERROR(INDEX(Lookup_Misc!$A$1:$C$7,MATCH(Table1[[#This Row],[Product]],Lookup_Misc!$B$1:$B$7,0),3)*Table1[[#This Row],[Tonnage]],NA())</f>
        <v>16672.240000000002</v>
      </c>
      <c r="J1417">
        <f t="shared" si="68"/>
        <v>11</v>
      </c>
    </row>
    <row r="1418" spans="1:10">
      <c r="A1418" t="s">
        <v>185</v>
      </c>
      <c r="B1418" t="s">
        <v>123</v>
      </c>
      <c r="C1418" s="60">
        <v>41579</v>
      </c>
      <c r="D1418" s="3">
        <f>Table1[[#This Row],[End Year]]-1</f>
        <v>2013</v>
      </c>
      <c r="E1418" s="3">
        <f t="shared" si="66"/>
        <v>2014</v>
      </c>
      <c r="F1418" s="1" t="str">
        <f t="shared" si="67"/>
        <v>2013/2014</v>
      </c>
      <c r="G1418">
        <v>21521</v>
      </c>
      <c r="H1418" t="s">
        <v>144</v>
      </c>
      <c r="I1418">
        <f>IFERROR(INDEX(Lookup_Misc!$A$1:$C$7,MATCH(Table1[[#This Row],[Product]],Lookup_Misc!$B$1:$B$7,0),3)*Table1[[#This Row],[Tonnage]],NA())</f>
        <v>9899.66</v>
      </c>
      <c r="J1418">
        <f t="shared" si="68"/>
        <v>11</v>
      </c>
    </row>
    <row r="1419" spans="1:10">
      <c r="A1419" t="s">
        <v>185</v>
      </c>
      <c r="B1419" t="s">
        <v>123</v>
      </c>
      <c r="C1419" s="60">
        <v>41579</v>
      </c>
      <c r="D1419" s="3">
        <f>Table1[[#This Row],[End Year]]-1</f>
        <v>2013</v>
      </c>
      <c r="E1419" s="3">
        <f t="shared" si="66"/>
        <v>2014</v>
      </c>
      <c r="F1419" s="1" t="str">
        <f t="shared" si="67"/>
        <v>2013/2014</v>
      </c>
      <c r="G1419">
        <v>51479</v>
      </c>
      <c r="H1419" t="s">
        <v>93</v>
      </c>
      <c r="I1419">
        <f>IFERROR(INDEX(Lookup_Misc!$A$1:$C$7,MATCH(Table1[[#This Row],[Product]],Lookup_Misc!$B$1:$B$7,0),3)*Table1[[#This Row],[Tonnage]],NA())</f>
        <v>23680.34</v>
      </c>
      <c r="J1419">
        <f t="shared" si="68"/>
        <v>11</v>
      </c>
    </row>
    <row r="1420" spans="1:10">
      <c r="A1420" t="s">
        <v>185</v>
      </c>
      <c r="B1420" t="s">
        <v>123</v>
      </c>
      <c r="C1420" s="60">
        <v>41579</v>
      </c>
      <c r="D1420" s="3">
        <f>Table1[[#This Row],[End Year]]-1</f>
        <v>2013</v>
      </c>
      <c r="E1420" s="3">
        <f t="shared" si="66"/>
        <v>2014</v>
      </c>
      <c r="F1420" s="1" t="str">
        <f t="shared" si="67"/>
        <v>2013/2014</v>
      </c>
      <c r="G1420">
        <v>2</v>
      </c>
      <c r="H1420" t="s">
        <v>86</v>
      </c>
      <c r="I1420">
        <f>IFERROR(INDEX(Lookup_Misc!$A$1:$C$7,MATCH(Table1[[#This Row],[Product]],Lookup_Misc!$B$1:$B$7,0),3)*Table1[[#This Row],[Tonnage]],NA())</f>
        <v>0.92</v>
      </c>
      <c r="J1420">
        <f t="shared" si="68"/>
        <v>11</v>
      </c>
    </row>
    <row r="1421" spans="1:10">
      <c r="A1421" t="s">
        <v>185</v>
      </c>
      <c r="B1421" t="s">
        <v>123</v>
      </c>
      <c r="C1421" s="60">
        <v>41579</v>
      </c>
      <c r="D1421" s="3">
        <f>Table1[[#This Row],[End Year]]-1</f>
        <v>2013</v>
      </c>
      <c r="E1421" s="3">
        <f t="shared" si="66"/>
        <v>2014</v>
      </c>
      <c r="F1421" s="1" t="str">
        <f t="shared" si="67"/>
        <v>2013/2014</v>
      </c>
      <c r="G1421">
        <v>10498</v>
      </c>
      <c r="H1421" t="s">
        <v>89</v>
      </c>
      <c r="I1421">
        <f>IFERROR(INDEX(Lookup_Misc!$A$1:$C$7,MATCH(Table1[[#This Row],[Product]],Lookup_Misc!$B$1:$B$7,0),3)*Table1[[#This Row],[Tonnage]],NA())</f>
        <v>4829.08</v>
      </c>
      <c r="J1421">
        <f t="shared" si="68"/>
        <v>11</v>
      </c>
    </row>
    <row r="1422" spans="1:10">
      <c r="A1422" t="s">
        <v>185</v>
      </c>
      <c r="B1422" t="s">
        <v>123</v>
      </c>
      <c r="C1422" s="60">
        <v>41579</v>
      </c>
      <c r="D1422" s="3">
        <f>Table1[[#This Row],[End Year]]-1</f>
        <v>2013</v>
      </c>
      <c r="E1422" s="3">
        <f t="shared" si="66"/>
        <v>2014</v>
      </c>
      <c r="F1422" s="1" t="str">
        <f t="shared" si="67"/>
        <v>2013/2014</v>
      </c>
      <c r="G1422">
        <v>1151</v>
      </c>
      <c r="H1422" t="s">
        <v>90</v>
      </c>
      <c r="I1422">
        <f>IFERROR(INDEX(Lookup_Misc!$A$1:$C$7,MATCH(Table1[[#This Row],[Product]],Lookup_Misc!$B$1:$B$7,0),3)*Table1[[#This Row],[Tonnage]],NA())</f>
        <v>529.46</v>
      </c>
      <c r="J1422">
        <f t="shared" si="68"/>
        <v>11</v>
      </c>
    </row>
    <row r="1423" spans="1:10">
      <c r="A1423" t="s">
        <v>185</v>
      </c>
      <c r="B1423" t="s">
        <v>123</v>
      </c>
      <c r="C1423" s="60">
        <v>41609</v>
      </c>
      <c r="D1423" s="3">
        <f>Table1[[#This Row],[End Year]]-1</f>
        <v>2013</v>
      </c>
      <c r="E1423" s="3">
        <f t="shared" si="66"/>
        <v>2014</v>
      </c>
      <c r="F1423" s="1" t="str">
        <f t="shared" si="67"/>
        <v>2013/2014</v>
      </c>
      <c r="G1423">
        <v>587</v>
      </c>
      <c r="H1423" t="s">
        <v>60</v>
      </c>
      <c r="I1423">
        <f>IFERROR(INDEX(Lookup_Misc!$A$1:$C$7,MATCH(Table1[[#This Row],[Product]],Lookup_Misc!$B$1:$B$7,0),3)*Table1[[#This Row],[Tonnage]],NA())</f>
        <v>270.02000000000004</v>
      </c>
      <c r="J1423">
        <f t="shared" si="68"/>
        <v>12</v>
      </c>
    </row>
    <row r="1424" spans="1:10">
      <c r="A1424" t="s">
        <v>185</v>
      </c>
      <c r="B1424" t="s">
        <v>123</v>
      </c>
      <c r="C1424" s="60">
        <v>41609</v>
      </c>
      <c r="D1424" s="3">
        <f>Table1[[#This Row],[End Year]]-1</f>
        <v>2013</v>
      </c>
      <c r="E1424" s="3">
        <f t="shared" si="66"/>
        <v>2014</v>
      </c>
      <c r="F1424" s="1" t="str">
        <f t="shared" si="67"/>
        <v>2013/2014</v>
      </c>
      <c r="G1424">
        <v>23086</v>
      </c>
      <c r="H1424" t="s">
        <v>79</v>
      </c>
      <c r="I1424">
        <f>IFERROR(INDEX(Lookup_Misc!$A$1:$C$7,MATCH(Table1[[#This Row],[Product]],Lookup_Misc!$B$1:$B$7,0),3)*Table1[[#This Row],[Tonnage]],NA())</f>
        <v>10619.560000000001</v>
      </c>
      <c r="J1424">
        <f t="shared" si="68"/>
        <v>12</v>
      </c>
    </row>
    <row r="1425" spans="1:10">
      <c r="A1425" t="s">
        <v>185</v>
      </c>
      <c r="B1425" t="s">
        <v>123</v>
      </c>
      <c r="C1425" s="60">
        <v>41609</v>
      </c>
      <c r="D1425" s="3">
        <f>Table1[[#This Row],[End Year]]-1</f>
        <v>2013</v>
      </c>
      <c r="E1425" s="3">
        <f t="shared" si="66"/>
        <v>2014</v>
      </c>
      <c r="F1425" s="1" t="str">
        <f t="shared" si="67"/>
        <v>2013/2014</v>
      </c>
      <c r="G1425">
        <v>1998</v>
      </c>
      <c r="H1425" t="s">
        <v>125</v>
      </c>
      <c r="I1425">
        <f>IFERROR(INDEX(Lookup_Misc!$A$1:$C$7,MATCH(Table1[[#This Row],[Product]],Lookup_Misc!$B$1:$B$7,0),3)*Table1[[#This Row],[Tonnage]],NA())</f>
        <v>919.08</v>
      </c>
      <c r="J1425">
        <f t="shared" si="68"/>
        <v>12</v>
      </c>
    </row>
    <row r="1426" spans="1:10">
      <c r="A1426" t="s">
        <v>185</v>
      </c>
      <c r="B1426" t="s">
        <v>123</v>
      </c>
      <c r="C1426" s="60">
        <v>41609</v>
      </c>
      <c r="D1426" s="3">
        <f>Table1[[#This Row],[End Year]]-1</f>
        <v>2013</v>
      </c>
      <c r="E1426" s="3">
        <f t="shared" si="66"/>
        <v>2014</v>
      </c>
      <c r="F1426" s="1" t="str">
        <f t="shared" si="67"/>
        <v>2013/2014</v>
      </c>
      <c r="G1426">
        <v>14403</v>
      </c>
      <c r="H1426" t="s">
        <v>133</v>
      </c>
      <c r="I1426">
        <f>IFERROR(INDEX(Lookup_Misc!$A$1:$C$7,MATCH(Table1[[#This Row],[Product]],Lookup_Misc!$B$1:$B$7,0),3)*Table1[[#This Row],[Tonnage]],NA())</f>
        <v>6625.38</v>
      </c>
      <c r="J1426">
        <f t="shared" si="68"/>
        <v>12</v>
      </c>
    </row>
    <row r="1427" spans="1:10">
      <c r="A1427" t="s">
        <v>185</v>
      </c>
      <c r="B1427" t="s">
        <v>123</v>
      </c>
      <c r="C1427" s="60">
        <v>41609</v>
      </c>
      <c r="D1427" s="3">
        <f>Table1[[#This Row],[End Year]]-1</f>
        <v>2013</v>
      </c>
      <c r="E1427" s="3">
        <f t="shared" si="66"/>
        <v>2014</v>
      </c>
      <c r="F1427" s="1" t="str">
        <f t="shared" si="67"/>
        <v>2013/2014</v>
      </c>
      <c r="G1427">
        <v>7000</v>
      </c>
      <c r="H1427" t="s">
        <v>142</v>
      </c>
      <c r="I1427">
        <f>IFERROR(INDEX(Lookup_Misc!$A$1:$C$7,MATCH(Table1[[#This Row],[Product]],Lookup_Misc!$B$1:$B$7,0),3)*Table1[[#This Row],[Tonnage]],NA())</f>
        <v>3220</v>
      </c>
      <c r="J1427">
        <f t="shared" si="68"/>
        <v>12</v>
      </c>
    </row>
    <row r="1428" spans="1:10">
      <c r="A1428" t="s">
        <v>185</v>
      </c>
      <c r="B1428" t="s">
        <v>123</v>
      </c>
      <c r="C1428" s="60">
        <v>41609</v>
      </c>
      <c r="D1428" s="3">
        <f>Table1[[#This Row],[End Year]]-1</f>
        <v>2013</v>
      </c>
      <c r="E1428" s="3">
        <f t="shared" si="66"/>
        <v>2014</v>
      </c>
      <c r="F1428" s="1" t="str">
        <f t="shared" si="67"/>
        <v>2013/2014</v>
      </c>
      <c r="G1428">
        <v>8500</v>
      </c>
      <c r="H1428" t="s">
        <v>130</v>
      </c>
      <c r="I1428">
        <f>IFERROR(INDEX(Lookup_Misc!$A$1:$C$7,MATCH(Table1[[#This Row],[Product]],Lookup_Misc!$B$1:$B$7,0),3)*Table1[[#This Row],[Tonnage]],NA())</f>
        <v>3910</v>
      </c>
      <c r="J1428">
        <f t="shared" si="68"/>
        <v>12</v>
      </c>
    </row>
    <row r="1429" spans="1:10">
      <c r="A1429" t="s">
        <v>185</v>
      </c>
      <c r="B1429" t="s">
        <v>123</v>
      </c>
      <c r="C1429" s="60">
        <v>41609</v>
      </c>
      <c r="D1429" s="3">
        <f>Table1[[#This Row],[End Year]]-1</f>
        <v>2013</v>
      </c>
      <c r="E1429" s="3">
        <f t="shared" si="66"/>
        <v>2014</v>
      </c>
      <c r="F1429" s="1" t="str">
        <f t="shared" si="67"/>
        <v>2013/2014</v>
      </c>
      <c r="G1429">
        <v>14858</v>
      </c>
      <c r="H1429" t="s">
        <v>116</v>
      </c>
      <c r="I1429">
        <f>IFERROR(INDEX(Lookup_Misc!$A$1:$C$7,MATCH(Table1[[#This Row],[Product]],Lookup_Misc!$B$1:$B$7,0),3)*Table1[[#This Row],[Tonnage]],NA())</f>
        <v>6834.68</v>
      </c>
      <c r="J1429">
        <f t="shared" si="68"/>
        <v>12</v>
      </c>
    </row>
    <row r="1430" spans="1:10">
      <c r="A1430" t="s">
        <v>185</v>
      </c>
      <c r="B1430" t="s">
        <v>123</v>
      </c>
      <c r="C1430" s="60">
        <v>41609</v>
      </c>
      <c r="D1430" s="3">
        <f>Table1[[#This Row],[End Year]]-1</f>
        <v>2013</v>
      </c>
      <c r="E1430" s="3">
        <f t="shared" si="66"/>
        <v>2014</v>
      </c>
      <c r="F1430" s="1" t="str">
        <f t="shared" si="67"/>
        <v>2013/2014</v>
      </c>
      <c r="G1430">
        <v>56169</v>
      </c>
      <c r="H1430" t="s">
        <v>113</v>
      </c>
      <c r="I1430">
        <f>IFERROR(INDEX(Lookup_Misc!$A$1:$C$7,MATCH(Table1[[#This Row],[Product]],Lookup_Misc!$B$1:$B$7,0),3)*Table1[[#This Row],[Tonnage]],NA())</f>
        <v>25837.74</v>
      </c>
      <c r="J1430">
        <f t="shared" si="68"/>
        <v>12</v>
      </c>
    </row>
    <row r="1431" spans="1:10">
      <c r="A1431" t="s">
        <v>185</v>
      </c>
      <c r="B1431" t="s">
        <v>123</v>
      </c>
      <c r="C1431" s="60">
        <v>41609</v>
      </c>
      <c r="D1431" s="3">
        <f>Table1[[#This Row],[End Year]]-1</f>
        <v>2013</v>
      </c>
      <c r="E1431" s="3">
        <f t="shared" si="66"/>
        <v>2014</v>
      </c>
      <c r="F1431" s="1" t="str">
        <f t="shared" si="67"/>
        <v>2013/2014</v>
      </c>
      <c r="G1431">
        <v>3151</v>
      </c>
      <c r="H1431" t="s">
        <v>92</v>
      </c>
      <c r="I1431">
        <f>IFERROR(INDEX(Lookup_Misc!$A$1:$C$7,MATCH(Table1[[#This Row],[Product]],Lookup_Misc!$B$1:$B$7,0),3)*Table1[[#This Row],[Tonnage]],NA())</f>
        <v>1449.46</v>
      </c>
      <c r="J1431">
        <f t="shared" si="68"/>
        <v>12</v>
      </c>
    </row>
    <row r="1432" spans="1:10">
      <c r="A1432" t="s">
        <v>185</v>
      </c>
      <c r="B1432" t="s">
        <v>123</v>
      </c>
      <c r="C1432" s="60">
        <v>41609</v>
      </c>
      <c r="D1432" s="3">
        <f>Table1[[#This Row],[End Year]]-1</f>
        <v>2013</v>
      </c>
      <c r="E1432" s="3">
        <f t="shared" si="66"/>
        <v>2014</v>
      </c>
      <c r="F1432" s="1" t="str">
        <f t="shared" si="67"/>
        <v>2013/2014</v>
      </c>
      <c r="G1432">
        <v>31131</v>
      </c>
      <c r="H1432" t="s">
        <v>108</v>
      </c>
      <c r="I1432">
        <f>IFERROR(INDEX(Lookup_Misc!$A$1:$C$7,MATCH(Table1[[#This Row],[Product]],Lookup_Misc!$B$1:$B$7,0),3)*Table1[[#This Row],[Tonnage]],NA())</f>
        <v>14320.26</v>
      </c>
      <c r="J1432">
        <f t="shared" si="68"/>
        <v>12</v>
      </c>
    </row>
    <row r="1433" spans="1:10">
      <c r="A1433" t="s">
        <v>185</v>
      </c>
      <c r="B1433" t="s">
        <v>123</v>
      </c>
      <c r="C1433" s="60">
        <v>41609</v>
      </c>
      <c r="D1433" s="3">
        <f>Table1[[#This Row],[End Year]]-1</f>
        <v>2013</v>
      </c>
      <c r="E1433" s="3">
        <f t="shared" si="66"/>
        <v>2014</v>
      </c>
      <c r="F1433" s="1" t="str">
        <f t="shared" si="67"/>
        <v>2013/2014</v>
      </c>
      <c r="G1433">
        <v>49155</v>
      </c>
      <c r="H1433" t="s">
        <v>93</v>
      </c>
      <c r="I1433">
        <f>IFERROR(INDEX(Lookup_Misc!$A$1:$C$7,MATCH(Table1[[#This Row],[Product]],Lookup_Misc!$B$1:$B$7,0),3)*Table1[[#This Row],[Tonnage]],NA())</f>
        <v>22611.3</v>
      </c>
      <c r="J1433">
        <f t="shared" si="68"/>
        <v>12</v>
      </c>
    </row>
    <row r="1434" spans="1:10">
      <c r="A1434" t="s">
        <v>185</v>
      </c>
      <c r="B1434" t="s">
        <v>123</v>
      </c>
      <c r="C1434" s="60">
        <v>41609</v>
      </c>
      <c r="D1434" s="3">
        <f>Table1[[#This Row],[End Year]]-1</f>
        <v>2013</v>
      </c>
      <c r="E1434" s="3">
        <f t="shared" si="66"/>
        <v>2014</v>
      </c>
      <c r="F1434" s="1" t="str">
        <f t="shared" si="67"/>
        <v>2013/2014</v>
      </c>
      <c r="G1434">
        <v>116759</v>
      </c>
      <c r="H1434" t="s">
        <v>86</v>
      </c>
      <c r="I1434">
        <f>IFERROR(INDEX(Lookup_Misc!$A$1:$C$7,MATCH(Table1[[#This Row],[Product]],Lookup_Misc!$B$1:$B$7,0),3)*Table1[[#This Row],[Tonnage]],NA())</f>
        <v>53709.14</v>
      </c>
      <c r="J1434">
        <f t="shared" si="68"/>
        <v>12</v>
      </c>
    </row>
    <row r="1435" spans="1:10">
      <c r="A1435" t="s">
        <v>185</v>
      </c>
      <c r="B1435" t="s">
        <v>123</v>
      </c>
      <c r="C1435" s="60">
        <v>41609</v>
      </c>
      <c r="D1435" s="3">
        <f>Table1[[#This Row],[End Year]]-1</f>
        <v>2013</v>
      </c>
      <c r="E1435" s="3">
        <f t="shared" si="66"/>
        <v>2014</v>
      </c>
      <c r="F1435" s="1" t="str">
        <f t="shared" si="67"/>
        <v>2013/2014</v>
      </c>
      <c r="G1435">
        <v>8798</v>
      </c>
      <c r="H1435" t="s">
        <v>89</v>
      </c>
      <c r="I1435">
        <f>IFERROR(INDEX(Lookup_Misc!$A$1:$C$7,MATCH(Table1[[#This Row],[Product]],Lookup_Misc!$B$1:$B$7,0),3)*Table1[[#This Row],[Tonnage]],NA())</f>
        <v>4047.0800000000004</v>
      </c>
      <c r="J1435">
        <f t="shared" si="68"/>
        <v>12</v>
      </c>
    </row>
    <row r="1436" spans="1:10">
      <c r="A1436" t="s">
        <v>185</v>
      </c>
      <c r="B1436" t="s">
        <v>123</v>
      </c>
      <c r="C1436" s="60">
        <v>41609</v>
      </c>
      <c r="D1436" s="3">
        <f>Table1[[#This Row],[End Year]]-1</f>
        <v>2013</v>
      </c>
      <c r="E1436" s="3">
        <f t="shared" si="66"/>
        <v>2014</v>
      </c>
      <c r="F1436" s="1" t="str">
        <f t="shared" si="67"/>
        <v>2013/2014</v>
      </c>
      <c r="G1436">
        <v>8997</v>
      </c>
      <c r="H1436" t="s">
        <v>90</v>
      </c>
      <c r="I1436">
        <f>IFERROR(INDEX(Lookup_Misc!$A$1:$C$7,MATCH(Table1[[#This Row],[Product]],Lookup_Misc!$B$1:$B$7,0),3)*Table1[[#This Row],[Tonnage]],NA())</f>
        <v>4138.62</v>
      </c>
      <c r="J1436">
        <f t="shared" si="68"/>
        <v>12</v>
      </c>
    </row>
    <row r="1437" spans="1:10">
      <c r="A1437" t="s">
        <v>185</v>
      </c>
      <c r="B1437" t="s">
        <v>123</v>
      </c>
      <c r="C1437" s="60">
        <v>41640</v>
      </c>
      <c r="D1437" s="3">
        <f>Table1[[#This Row],[End Year]]-1</f>
        <v>2013</v>
      </c>
      <c r="E1437" s="3">
        <f t="shared" si="66"/>
        <v>2014</v>
      </c>
      <c r="F1437" s="1" t="str">
        <f t="shared" si="67"/>
        <v>2013/2014</v>
      </c>
      <c r="G1437">
        <v>507</v>
      </c>
      <c r="H1437" t="s">
        <v>60</v>
      </c>
      <c r="I1437">
        <f>IFERROR(INDEX(Lookup_Misc!$A$1:$C$7,MATCH(Table1[[#This Row],[Product]],Lookup_Misc!$B$1:$B$7,0),3)*Table1[[#This Row],[Tonnage]],NA())</f>
        <v>233.22</v>
      </c>
      <c r="J1437">
        <f t="shared" si="68"/>
        <v>1</v>
      </c>
    </row>
    <row r="1438" spans="1:10">
      <c r="A1438" t="s">
        <v>185</v>
      </c>
      <c r="B1438" t="s">
        <v>123</v>
      </c>
      <c r="C1438" s="60">
        <v>41640</v>
      </c>
      <c r="D1438" s="3">
        <f>Table1[[#This Row],[End Year]]-1</f>
        <v>2013</v>
      </c>
      <c r="E1438" s="3">
        <f t="shared" si="66"/>
        <v>2014</v>
      </c>
      <c r="F1438" s="1" t="str">
        <f t="shared" si="67"/>
        <v>2013/2014</v>
      </c>
      <c r="G1438">
        <v>14457</v>
      </c>
      <c r="H1438" t="s">
        <v>79</v>
      </c>
      <c r="I1438">
        <f>IFERROR(INDEX(Lookup_Misc!$A$1:$C$7,MATCH(Table1[[#This Row],[Product]],Lookup_Misc!$B$1:$B$7,0),3)*Table1[[#This Row],[Tonnage]],NA())</f>
        <v>6650.22</v>
      </c>
      <c r="J1438">
        <f t="shared" si="68"/>
        <v>1</v>
      </c>
    </row>
    <row r="1439" spans="1:10">
      <c r="A1439" t="s">
        <v>185</v>
      </c>
      <c r="B1439" t="s">
        <v>123</v>
      </c>
      <c r="C1439" s="60">
        <v>41640</v>
      </c>
      <c r="D1439" s="3">
        <f>Table1[[#This Row],[End Year]]-1</f>
        <v>2013</v>
      </c>
      <c r="E1439" s="3">
        <f t="shared" si="66"/>
        <v>2014</v>
      </c>
      <c r="F1439" s="1" t="str">
        <f t="shared" si="67"/>
        <v>2013/2014</v>
      </c>
      <c r="G1439">
        <v>6600</v>
      </c>
      <c r="H1439" t="s">
        <v>133</v>
      </c>
      <c r="I1439">
        <f>IFERROR(INDEX(Lookup_Misc!$A$1:$C$7,MATCH(Table1[[#This Row],[Product]],Lookup_Misc!$B$1:$B$7,0),3)*Table1[[#This Row],[Tonnage]],NA())</f>
        <v>3036</v>
      </c>
      <c r="J1439">
        <f t="shared" si="68"/>
        <v>1</v>
      </c>
    </row>
    <row r="1440" spans="1:10">
      <c r="A1440" t="s">
        <v>185</v>
      </c>
      <c r="B1440" t="s">
        <v>123</v>
      </c>
      <c r="C1440" s="60">
        <v>41640</v>
      </c>
      <c r="D1440" s="3">
        <f>Table1[[#This Row],[End Year]]-1</f>
        <v>2013</v>
      </c>
      <c r="E1440" s="3">
        <f t="shared" si="66"/>
        <v>2014</v>
      </c>
      <c r="F1440" s="1" t="str">
        <f t="shared" si="67"/>
        <v>2013/2014</v>
      </c>
      <c r="G1440">
        <v>12899</v>
      </c>
      <c r="H1440" t="s">
        <v>142</v>
      </c>
      <c r="I1440">
        <f>IFERROR(INDEX(Lookup_Misc!$A$1:$C$7,MATCH(Table1[[#This Row],[Product]],Lookup_Misc!$B$1:$B$7,0),3)*Table1[[#This Row],[Tonnage]],NA())</f>
        <v>5933.54</v>
      </c>
      <c r="J1440">
        <f t="shared" si="68"/>
        <v>1</v>
      </c>
    </row>
    <row r="1441" spans="1:10">
      <c r="A1441" t="s">
        <v>185</v>
      </c>
      <c r="B1441" t="s">
        <v>123</v>
      </c>
      <c r="C1441" s="60">
        <v>41640</v>
      </c>
      <c r="D1441" s="3">
        <f>Table1[[#This Row],[End Year]]-1</f>
        <v>2013</v>
      </c>
      <c r="E1441" s="3">
        <f t="shared" si="66"/>
        <v>2014</v>
      </c>
      <c r="F1441" s="1" t="str">
        <f t="shared" si="67"/>
        <v>2013/2014</v>
      </c>
      <c r="G1441">
        <v>11301</v>
      </c>
      <c r="H1441" t="s">
        <v>130</v>
      </c>
      <c r="I1441">
        <f>IFERROR(INDEX(Lookup_Misc!$A$1:$C$7,MATCH(Table1[[#This Row],[Product]],Lookup_Misc!$B$1:$B$7,0),3)*Table1[[#This Row],[Tonnage]],NA())</f>
        <v>5198.46</v>
      </c>
      <c r="J1441">
        <f t="shared" si="68"/>
        <v>1</v>
      </c>
    </row>
    <row r="1442" spans="1:10">
      <c r="A1442" t="s">
        <v>185</v>
      </c>
      <c r="B1442" t="s">
        <v>123</v>
      </c>
      <c r="C1442" s="60">
        <v>41640</v>
      </c>
      <c r="D1442" s="3">
        <f>Table1[[#This Row],[End Year]]-1</f>
        <v>2013</v>
      </c>
      <c r="E1442" s="3">
        <f t="shared" si="66"/>
        <v>2014</v>
      </c>
      <c r="F1442" s="1" t="str">
        <f t="shared" si="67"/>
        <v>2013/2014</v>
      </c>
      <c r="G1442">
        <v>4490</v>
      </c>
      <c r="H1442" t="s">
        <v>88</v>
      </c>
      <c r="I1442">
        <f>IFERROR(INDEX(Lookup_Misc!$A$1:$C$7,MATCH(Table1[[#This Row],[Product]],Lookup_Misc!$B$1:$B$7,0),3)*Table1[[#This Row],[Tonnage]],NA())</f>
        <v>2065.4</v>
      </c>
      <c r="J1442">
        <f t="shared" si="68"/>
        <v>1</v>
      </c>
    </row>
    <row r="1443" spans="1:10">
      <c r="A1443" t="s">
        <v>185</v>
      </c>
      <c r="B1443" t="s">
        <v>123</v>
      </c>
      <c r="C1443" s="60">
        <v>41640</v>
      </c>
      <c r="D1443" s="3">
        <f>Table1[[#This Row],[End Year]]-1</f>
        <v>2013</v>
      </c>
      <c r="E1443" s="3">
        <f t="shared" si="66"/>
        <v>2014</v>
      </c>
      <c r="F1443" s="1" t="str">
        <f t="shared" si="67"/>
        <v>2013/2014</v>
      </c>
      <c r="G1443">
        <v>81</v>
      </c>
      <c r="H1443" t="s">
        <v>172</v>
      </c>
      <c r="I1443">
        <f>IFERROR(INDEX(Lookup_Misc!$A$1:$C$7,MATCH(Table1[[#This Row],[Product]],Lookup_Misc!$B$1:$B$7,0),3)*Table1[[#This Row],[Tonnage]],NA())</f>
        <v>37.260000000000005</v>
      </c>
      <c r="J1443">
        <f t="shared" si="68"/>
        <v>1</v>
      </c>
    </row>
    <row r="1444" spans="1:10">
      <c r="A1444" t="s">
        <v>185</v>
      </c>
      <c r="B1444" t="s">
        <v>123</v>
      </c>
      <c r="C1444" s="60">
        <v>41640</v>
      </c>
      <c r="D1444" s="3">
        <f>Table1[[#This Row],[End Year]]-1</f>
        <v>2013</v>
      </c>
      <c r="E1444" s="3">
        <f t="shared" si="66"/>
        <v>2014</v>
      </c>
      <c r="F1444" s="1" t="str">
        <f t="shared" si="67"/>
        <v>2013/2014</v>
      </c>
      <c r="G1444">
        <v>6</v>
      </c>
      <c r="H1444" t="s">
        <v>145</v>
      </c>
      <c r="I1444">
        <f>IFERROR(INDEX(Lookup_Misc!$A$1:$C$7,MATCH(Table1[[#This Row],[Product]],Lookup_Misc!$B$1:$B$7,0),3)*Table1[[#This Row],[Tonnage]],NA())</f>
        <v>2.7600000000000002</v>
      </c>
      <c r="J1444">
        <f t="shared" si="68"/>
        <v>1</v>
      </c>
    </row>
    <row r="1445" spans="1:10">
      <c r="A1445" t="s">
        <v>185</v>
      </c>
      <c r="B1445" t="s">
        <v>123</v>
      </c>
      <c r="C1445" s="60">
        <v>41640</v>
      </c>
      <c r="D1445" s="3">
        <f>Table1[[#This Row],[End Year]]-1</f>
        <v>2013</v>
      </c>
      <c r="E1445" s="3">
        <f t="shared" si="66"/>
        <v>2014</v>
      </c>
      <c r="F1445" s="1" t="str">
        <f t="shared" si="67"/>
        <v>2013/2014</v>
      </c>
      <c r="G1445">
        <v>6168</v>
      </c>
      <c r="H1445" t="s">
        <v>116</v>
      </c>
      <c r="I1445">
        <f>IFERROR(INDEX(Lookup_Misc!$A$1:$C$7,MATCH(Table1[[#This Row],[Product]],Lookup_Misc!$B$1:$B$7,0),3)*Table1[[#This Row],[Tonnage]],NA())</f>
        <v>2837.28</v>
      </c>
      <c r="J1445">
        <f t="shared" si="68"/>
        <v>1</v>
      </c>
    </row>
    <row r="1446" spans="1:10">
      <c r="A1446" t="s">
        <v>185</v>
      </c>
      <c r="B1446" t="s">
        <v>123</v>
      </c>
      <c r="C1446" s="60">
        <v>41640</v>
      </c>
      <c r="D1446" s="3">
        <f>Table1[[#This Row],[End Year]]-1</f>
        <v>2013</v>
      </c>
      <c r="E1446" s="3">
        <f t="shared" si="66"/>
        <v>2014</v>
      </c>
      <c r="F1446" s="1" t="str">
        <f t="shared" si="67"/>
        <v>2013/2014</v>
      </c>
      <c r="G1446">
        <v>4394</v>
      </c>
      <c r="H1446" t="s">
        <v>137</v>
      </c>
      <c r="I1446">
        <f>IFERROR(INDEX(Lookup_Misc!$A$1:$C$7,MATCH(Table1[[#This Row],[Product]],Lookup_Misc!$B$1:$B$7,0),3)*Table1[[#This Row],[Tonnage]],NA())</f>
        <v>2021.24</v>
      </c>
      <c r="J1446">
        <f t="shared" si="68"/>
        <v>1</v>
      </c>
    </row>
    <row r="1447" spans="1:10">
      <c r="A1447" t="s">
        <v>185</v>
      </c>
      <c r="B1447" t="s">
        <v>123</v>
      </c>
      <c r="C1447" s="60">
        <v>41640</v>
      </c>
      <c r="D1447" s="3">
        <f>Table1[[#This Row],[End Year]]-1</f>
        <v>2013</v>
      </c>
      <c r="E1447" s="3">
        <f t="shared" si="66"/>
        <v>2014</v>
      </c>
      <c r="F1447" s="1" t="str">
        <f t="shared" si="67"/>
        <v>2013/2014</v>
      </c>
      <c r="G1447">
        <v>16330</v>
      </c>
      <c r="H1447" t="s">
        <v>128</v>
      </c>
      <c r="I1447">
        <f>IFERROR(INDEX(Lookup_Misc!$A$1:$C$7,MATCH(Table1[[#This Row],[Product]],Lookup_Misc!$B$1:$B$7,0),3)*Table1[[#This Row],[Tonnage]],NA())</f>
        <v>7511.8</v>
      </c>
      <c r="J1447">
        <f t="shared" si="68"/>
        <v>1</v>
      </c>
    </row>
    <row r="1448" spans="1:10">
      <c r="A1448" t="s">
        <v>185</v>
      </c>
      <c r="B1448" t="s">
        <v>123</v>
      </c>
      <c r="C1448" s="60">
        <v>41640</v>
      </c>
      <c r="D1448" s="3">
        <f>Table1[[#This Row],[End Year]]-1</f>
        <v>2013</v>
      </c>
      <c r="E1448" s="3">
        <f t="shared" si="66"/>
        <v>2014</v>
      </c>
      <c r="F1448" s="1" t="str">
        <f t="shared" si="67"/>
        <v>2013/2014</v>
      </c>
      <c r="G1448">
        <v>50985</v>
      </c>
      <c r="H1448" t="s">
        <v>113</v>
      </c>
      <c r="I1448">
        <f>IFERROR(INDEX(Lookup_Misc!$A$1:$C$7,MATCH(Table1[[#This Row],[Product]],Lookup_Misc!$B$1:$B$7,0),3)*Table1[[#This Row],[Tonnage]],NA())</f>
        <v>23453.100000000002</v>
      </c>
      <c r="J1448">
        <f t="shared" si="68"/>
        <v>1</v>
      </c>
    </row>
    <row r="1449" spans="1:10">
      <c r="A1449" t="s">
        <v>185</v>
      </c>
      <c r="B1449" t="s">
        <v>123</v>
      </c>
      <c r="C1449" s="60">
        <v>41640</v>
      </c>
      <c r="D1449" s="3">
        <f>Table1[[#This Row],[End Year]]-1</f>
        <v>2013</v>
      </c>
      <c r="E1449" s="3">
        <f t="shared" si="66"/>
        <v>2014</v>
      </c>
      <c r="F1449" s="1" t="str">
        <f t="shared" si="67"/>
        <v>2013/2014</v>
      </c>
      <c r="G1449">
        <v>27498</v>
      </c>
      <c r="H1449" t="s">
        <v>144</v>
      </c>
      <c r="I1449">
        <f>IFERROR(INDEX(Lookup_Misc!$A$1:$C$7,MATCH(Table1[[#This Row],[Product]],Lookup_Misc!$B$1:$B$7,0),3)*Table1[[#This Row],[Tonnage]],NA())</f>
        <v>12649.08</v>
      </c>
      <c r="J1449">
        <f t="shared" si="68"/>
        <v>1</v>
      </c>
    </row>
    <row r="1450" spans="1:10">
      <c r="A1450" t="s">
        <v>185</v>
      </c>
      <c r="B1450" t="s">
        <v>123</v>
      </c>
      <c r="C1450" s="60">
        <v>41640</v>
      </c>
      <c r="D1450" s="3">
        <f>Table1[[#This Row],[End Year]]-1</f>
        <v>2013</v>
      </c>
      <c r="E1450" s="3">
        <f t="shared" si="66"/>
        <v>2014</v>
      </c>
      <c r="F1450" s="1" t="str">
        <f t="shared" si="67"/>
        <v>2013/2014</v>
      </c>
      <c r="G1450">
        <v>8493</v>
      </c>
      <c r="H1450" t="s">
        <v>108</v>
      </c>
      <c r="I1450">
        <f>IFERROR(INDEX(Lookup_Misc!$A$1:$C$7,MATCH(Table1[[#This Row],[Product]],Lookup_Misc!$B$1:$B$7,0),3)*Table1[[#This Row],[Tonnage]],NA())</f>
        <v>3906.78</v>
      </c>
      <c r="J1450">
        <f t="shared" si="68"/>
        <v>1</v>
      </c>
    </row>
    <row r="1451" spans="1:10">
      <c r="A1451" t="s">
        <v>185</v>
      </c>
      <c r="B1451" t="s">
        <v>123</v>
      </c>
      <c r="C1451" s="60">
        <v>41640</v>
      </c>
      <c r="D1451" s="3">
        <f>Table1[[#This Row],[End Year]]-1</f>
        <v>2013</v>
      </c>
      <c r="E1451" s="3">
        <f t="shared" si="66"/>
        <v>2014</v>
      </c>
      <c r="F1451" s="1" t="str">
        <f t="shared" si="67"/>
        <v>2013/2014</v>
      </c>
      <c r="G1451">
        <v>40575</v>
      </c>
      <c r="H1451" t="s">
        <v>86</v>
      </c>
      <c r="I1451">
        <f>IFERROR(INDEX(Lookup_Misc!$A$1:$C$7,MATCH(Table1[[#This Row],[Product]],Lookup_Misc!$B$1:$B$7,0),3)*Table1[[#This Row],[Tonnage]],NA())</f>
        <v>18664.5</v>
      </c>
      <c r="J1451">
        <f t="shared" si="68"/>
        <v>1</v>
      </c>
    </row>
    <row r="1452" spans="1:10">
      <c r="A1452" t="s">
        <v>185</v>
      </c>
      <c r="B1452" t="s">
        <v>123</v>
      </c>
      <c r="C1452" s="60">
        <v>41640</v>
      </c>
      <c r="D1452" s="3">
        <f>Table1[[#This Row],[End Year]]-1</f>
        <v>2013</v>
      </c>
      <c r="E1452" s="3">
        <f t="shared" si="66"/>
        <v>2014</v>
      </c>
      <c r="F1452" s="1" t="str">
        <f t="shared" si="67"/>
        <v>2013/2014</v>
      </c>
      <c r="G1452">
        <v>26764</v>
      </c>
      <c r="H1452" t="s">
        <v>89</v>
      </c>
      <c r="I1452">
        <f>IFERROR(INDEX(Lookup_Misc!$A$1:$C$7,MATCH(Table1[[#This Row],[Product]],Lookup_Misc!$B$1:$B$7,0),3)*Table1[[#This Row],[Tonnage]],NA())</f>
        <v>12311.44</v>
      </c>
      <c r="J1452">
        <f t="shared" si="68"/>
        <v>1</v>
      </c>
    </row>
    <row r="1453" spans="1:10">
      <c r="A1453" t="s">
        <v>185</v>
      </c>
      <c r="B1453" t="s">
        <v>123</v>
      </c>
      <c r="C1453" s="60">
        <v>41640</v>
      </c>
      <c r="D1453" s="3">
        <f>Table1[[#This Row],[End Year]]-1</f>
        <v>2013</v>
      </c>
      <c r="E1453" s="3">
        <f t="shared" si="66"/>
        <v>2014</v>
      </c>
      <c r="F1453" s="1" t="str">
        <f t="shared" si="67"/>
        <v>2013/2014</v>
      </c>
      <c r="G1453">
        <v>12284</v>
      </c>
      <c r="H1453" t="s">
        <v>90</v>
      </c>
      <c r="I1453">
        <f>IFERROR(INDEX(Lookup_Misc!$A$1:$C$7,MATCH(Table1[[#This Row],[Product]],Lookup_Misc!$B$1:$B$7,0),3)*Table1[[#This Row],[Tonnage]],NA())</f>
        <v>5650.64</v>
      </c>
      <c r="J1453">
        <f t="shared" si="68"/>
        <v>1</v>
      </c>
    </row>
    <row r="1454" spans="1:10">
      <c r="A1454" t="s">
        <v>185</v>
      </c>
      <c r="B1454" t="s">
        <v>123</v>
      </c>
      <c r="C1454" s="60">
        <v>41671</v>
      </c>
      <c r="D1454" s="3">
        <f>Table1[[#This Row],[End Year]]-1</f>
        <v>2013</v>
      </c>
      <c r="E1454" s="3">
        <f t="shared" si="66"/>
        <v>2014</v>
      </c>
      <c r="F1454" s="1" t="str">
        <f t="shared" si="67"/>
        <v>2013/2014</v>
      </c>
      <c r="G1454">
        <v>1750</v>
      </c>
      <c r="H1454" t="s">
        <v>73</v>
      </c>
      <c r="I1454">
        <f>IFERROR(INDEX(Lookup_Misc!$A$1:$C$7,MATCH(Table1[[#This Row],[Product]],Lookup_Misc!$B$1:$B$7,0),3)*Table1[[#This Row],[Tonnage]],NA())</f>
        <v>805</v>
      </c>
      <c r="J1454">
        <f t="shared" si="68"/>
        <v>2</v>
      </c>
    </row>
    <row r="1455" spans="1:10">
      <c r="A1455" t="s">
        <v>185</v>
      </c>
      <c r="B1455" t="s">
        <v>123</v>
      </c>
      <c r="C1455" s="60">
        <v>41671</v>
      </c>
      <c r="D1455" s="3">
        <f>Table1[[#This Row],[End Year]]-1</f>
        <v>2013</v>
      </c>
      <c r="E1455" s="3">
        <f t="shared" si="66"/>
        <v>2014</v>
      </c>
      <c r="F1455" s="1" t="str">
        <f t="shared" si="67"/>
        <v>2013/2014</v>
      </c>
      <c r="G1455">
        <v>16499</v>
      </c>
      <c r="H1455" t="s">
        <v>148</v>
      </c>
      <c r="I1455">
        <f>IFERROR(INDEX(Lookup_Misc!$A$1:$C$7,MATCH(Table1[[#This Row],[Product]],Lookup_Misc!$B$1:$B$7,0),3)*Table1[[#This Row],[Tonnage]],NA())</f>
        <v>7589.54</v>
      </c>
      <c r="J1455">
        <f t="shared" si="68"/>
        <v>2</v>
      </c>
    </row>
    <row r="1456" spans="1:10">
      <c r="A1456" t="s">
        <v>185</v>
      </c>
      <c r="B1456" t="s">
        <v>123</v>
      </c>
      <c r="C1456" s="60">
        <v>41671</v>
      </c>
      <c r="D1456" s="3">
        <f>Table1[[#This Row],[End Year]]-1</f>
        <v>2013</v>
      </c>
      <c r="E1456" s="3">
        <f t="shared" si="66"/>
        <v>2014</v>
      </c>
      <c r="F1456" s="1" t="str">
        <f t="shared" si="67"/>
        <v>2013/2014</v>
      </c>
      <c r="G1456">
        <v>15628</v>
      </c>
      <c r="H1456" t="s">
        <v>60</v>
      </c>
      <c r="I1456">
        <f>IFERROR(INDEX(Lookup_Misc!$A$1:$C$7,MATCH(Table1[[#This Row],[Product]],Lookup_Misc!$B$1:$B$7,0),3)*Table1[[#This Row],[Tonnage]],NA())</f>
        <v>7188.88</v>
      </c>
      <c r="J1456">
        <f t="shared" si="68"/>
        <v>2</v>
      </c>
    </row>
    <row r="1457" spans="1:10">
      <c r="A1457" t="s">
        <v>185</v>
      </c>
      <c r="B1457" t="s">
        <v>123</v>
      </c>
      <c r="C1457" s="60">
        <v>41671</v>
      </c>
      <c r="D1457" s="3">
        <f>Table1[[#This Row],[End Year]]-1</f>
        <v>2013</v>
      </c>
      <c r="E1457" s="3">
        <f t="shared" si="66"/>
        <v>2014</v>
      </c>
      <c r="F1457" s="1" t="str">
        <f t="shared" si="67"/>
        <v>2013/2014</v>
      </c>
      <c r="G1457">
        <v>23552</v>
      </c>
      <c r="H1457" t="s">
        <v>79</v>
      </c>
      <c r="I1457">
        <f>IFERROR(INDEX(Lookup_Misc!$A$1:$C$7,MATCH(Table1[[#This Row],[Product]],Lookup_Misc!$B$1:$B$7,0),3)*Table1[[#This Row],[Tonnage]],NA())</f>
        <v>10833.92</v>
      </c>
      <c r="J1457">
        <f t="shared" si="68"/>
        <v>2</v>
      </c>
    </row>
    <row r="1458" spans="1:10">
      <c r="A1458" t="s">
        <v>185</v>
      </c>
      <c r="B1458" t="s">
        <v>123</v>
      </c>
      <c r="C1458" s="60">
        <v>41671</v>
      </c>
      <c r="D1458" s="3">
        <f>Table1[[#This Row],[End Year]]-1</f>
        <v>2013</v>
      </c>
      <c r="E1458" s="3">
        <f t="shared" si="66"/>
        <v>2014</v>
      </c>
      <c r="F1458" s="1" t="str">
        <f t="shared" si="67"/>
        <v>2013/2014</v>
      </c>
      <c r="G1458">
        <v>4105</v>
      </c>
      <c r="H1458" t="s">
        <v>125</v>
      </c>
      <c r="I1458">
        <f>IFERROR(INDEX(Lookup_Misc!$A$1:$C$7,MATCH(Table1[[#This Row],[Product]],Lookup_Misc!$B$1:$B$7,0),3)*Table1[[#This Row],[Tonnage]],NA())</f>
        <v>1888.3000000000002</v>
      </c>
      <c r="J1458">
        <f t="shared" si="68"/>
        <v>2</v>
      </c>
    </row>
    <row r="1459" spans="1:10">
      <c r="A1459" t="s">
        <v>185</v>
      </c>
      <c r="B1459" t="s">
        <v>123</v>
      </c>
      <c r="C1459" s="60">
        <v>41671</v>
      </c>
      <c r="D1459" s="3">
        <f>Table1[[#This Row],[End Year]]-1</f>
        <v>2013</v>
      </c>
      <c r="E1459" s="3">
        <f t="shared" si="66"/>
        <v>2014</v>
      </c>
      <c r="F1459" s="1" t="str">
        <f t="shared" si="67"/>
        <v>2013/2014</v>
      </c>
      <c r="G1459">
        <v>7197</v>
      </c>
      <c r="H1459" t="s">
        <v>133</v>
      </c>
      <c r="I1459">
        <f>IFERROR(INDEX(Lookup_Misc!$A$1:$C$7,MATCH(Table1[[#This Row],[Product]],Lookup_Misc!$B$1:$B$7,0),3)*Table1[[#This Row],[Tonnage]],NA())</f>
        <v>3310.6200000000003</v>
      </c>
      <c r="J1459">
        <f t="shared" si="68"/>
        <v>2</v>
      </c>
    </row>
    <row r="1460" spans="1:10">
      <c r="A1460" t="s">
        <v>185</v>
      </c>
      <c r="B1460" t="s">
        <v>123</v>
      </c>
      <c r="C1460" s="60">
        <v>41671</v>
      </c>
      <c r="D1460" s="3">
        <f>Table1[[#This Row],[End Year]]-1</f>
        <v>2013</v>
      </c>
      <c r="E1460" s="3">
        <f t="shared" si="66"/>
        <v>2014</v>
      </c>
      <c r="F1460" s="1" t="str">
        <f t="shared" si="67"/>
        <v>2013/2014</v>
      </c>
      <c r="G1460">
        <v>2000</v>
      </c>
      <c r="H1460" t="s">
        <v>143</v>
      </c>
      <c r="I1460">
        <f>IFERROR(INDEX(Lookup_Misc!$A$1:$C$7,MATCH(Table1[[#This Row],[Product]],Lookup_Misc!$B$1:$B$7,0),3)*Table1[[#This Row],[Tonnage]],NA())</f>
        <v>920</v>
      </c>
      <c r="J1460">
        <f t="shared" si="68"/>
        <v>2</v>
      </c>
    </row>
    <row r="1461" spans="1:10">
      <c r="A1461" t="s">
        <v>185</v>
      </c>
      <c r="B1461" t="s">
        <v>123</v>
      </c>
      <c r="C1461" s="60">
        <v>41671</v>
      </c>
      <c r="D1461" s="3">
        <f>Table1[[#This Row],[End Year]]-1</f>
        <v>2013</v>
      </c>
      <c r="E1461" s="3">
        <f t="shared" si="66"/>
        <v>2014</v>
      </c>
      <c r="F1461" s="1" t="str">
        <f t="shared" si="67"/>
        <v>2013/2014</v>
      </c>
      <c r="G1461">
        <v>3000</v>
      </c>
      <c r="H1461" t="s">
        <v>130</v>
      </c>
      <c r="I1461">
        <f>IFERROR(INDEX(Lookup_Misc!$A$1:$C$7,MATCH(Table1[[#This Row],[Product]],Lookup_Misc!$B$1:$B$7,0),3)*Table1[[#This Row],[Tonnage]],NA())</f>
        <v>1380</v>
      </c>
      <c r="J1461">
        <f t="shared" si="68"/>
        <v>2</v>
      </c>
    </row>
    <row r="1462" spans="1:10">
      <c r="A1462" t="s">
        <v>185</v>
      </c>
      <c r="B1462" t="s">
        <v>123</v>
      </c>
      <c r="C1462" s="60">
        <v>41671</v>
      </c>
      <c r="D1462" s="3">
        <f>Table1[[#This Row],[End Year]]-1</f>
        <v>2013</v>
      </c>
      <c r="E1462" s="3">
        <f t="shared" si="66"/>
        <v>2014</v>
      </c>
      <c r="F1462" s="1" t="str">
        <f t="shared" si="67"/>
        <v>2013/2014</v>
      </c>
      <c r="G1462">
        <v>11672</v>
      </c>
      <c r="H1462" t="s">
        <v>116</v>
      </c>
      <c r="I1462">
        <f>IFERROR(INDEX(Lookup_Misc!$A$1:$C$7,MATCH(Table1[[#This Row],[Product]],Lookup_Misc!$B$1:$B$7,0),3)*Table1[[#This Row],[Tonnage]],NA())</f>
        <v>5369.12</v>
      </c>
      <c r="J1462">
        <f t="shared" si="68"/>
        <v>2</v>
      </c>
    </row>
    <row r="1463" spans="1:10">
      <c r="A1463" t="s">
        <v>185</v>
      </c>
      <c r="B1463" t="s">
        <v>123</v>
      </c>
      <c r="C1463" s="60">
        <v>41671</v>
      </c>
      <c r="D1463" s="3">
        <f>Table1[[#This Row],[End Year]]-1</f>
        <v>2013</v>
      </c>
      <c r="E1463" s="3">
        <f t="shared" si="66"/>
        <v>2014</v>
      </c>
      <c r="F1463" s="1" t="str">
        <f t="shared" si="67"/>
        <v>2013/2014</v>
      </c>
      <c r="G1463">
        <v>6399</v>
      </c>
      <c r="H1463" t="s">
        <v>137</v>
      </c>
      <c r="I1463">
        <f>IFERROR(INDEX(Lookup_Misc!$A$1:$C$7,MATCH(Table1[[#This Row],[Product]],Lookup_Misc!$B$1:$B$7,0),3)*Table1[[#This Row],[Tonnage]],NA())</f>
        <v>2943.54</v>
      </c>
      <c r="J1463">
        <f t="shared" si="68"/>
        <v>2</v>
      </c>
    </row>
    <row r="1464" spans="1:10">
      <c r="A1464" t="s">
        <v>185</v>
      </c>
      <c r="B1464" t="s">
        <v>123</v>
      </c>
      <c r="C1464" s="60">
        <v>41671</v>
      </c>
      <c r="D1464" s="3">
        <f>Table1[[#This Row],[End Year]]-1</f>
        <v>2013</v>
      </c>
      <c r="E1464" s="3">
        <f t="shared" si="66"/>
        <v>2014</v>
      </c>
      <c r="F1464" s="1" t="str">
        <f t="shared" si="67"/>
        <v>2013/2014</v>
      </c>
      <c r="G1464">
        <v>17275</v>
      </c>
      <c r="H1464" t="s">
        <v>113</v>
      </c>
      <c r="I1464">
        <f>IFERROR(INDEX(Lookup_Misc!$A$1:$C$7,MATCH(Table1[[#This Row],[Product]],Lookup_Misc!$B$1:$B$7,0),3)*Table1[[#This Row],[Tonnage]],NA())</f>
        <v>7946.5</v>
      </c>
      <c r="J1464">
        <f t="shared" si="68"/>
        <v>2</v>
      </c>
    </row>
    <row r="1465" spans="1:10">
      <c r="A1465" t="s">
        <v>185</v>
      </c>
      <c r="B1465" t="s">
        <v>123</v>
      </c>
      <c r="C1465" s="60">
        <v>41671</v>
      </c>
      <c r="D1465" s="3">
        <f>Table1[[#This Row],[End Year]]-1</f>
        <v>2013</v>
      </c>
      <c r="E1465" s="3">
        <f t="shared" si="66"/>
        <v>2014</v>
      </c>
      <c r="F1465" s="1" t="str">
        <f t="shared" si="67"/>
        <v>2013/2014</v>
      </c>
      <c r="G1465">
        <v>9750</v>
      </c>
      <c r="H1465" t="s">
        <v>144</v>
      </c>
      <c r="I1465">
        <f>IFERROR(INDEX(Lookup_Misc!$A$1:$C$7,MATCH(Table1[[#This Row],[Product]],Lookup_Misc!$B$1:$B$7,0),3)*Table1[[#This Row],[Tonnage]],NA())</f>
        <v>4485</v>
      </c>
      <c r="J1465">
        <f t="shared" si="68"/>
        <v>2</v>
      </c>
    </row>
    <row r="1466" spans="1:10">
      <c r="A1466" t="s">
        <v>185</v>
      </c>
      <c r="B1466" t="s">
        <v>123</v>
      </c>
      <c r="C1466" s="60">
        <v>41671</v>
      </c>
      <c r="D1466" s="3">
        <f>Table1[[#This Row],[End Year]]-1</f>
        <v>2013</v>
      </c>
      <c r="E1466" s="3">
        <f t="shared" si="66"/>
        <v>2014</v>
      </c>
      <c r="F1466" s="1" t="str">
        <f t="shared" si="67"/>
        <v>2013/2014</v>
      </c>
      <c r="G1466">
        <v>19873</v>
      </c>
      <c r="H1466" t="s">
        <v>108</v>
      </c>
      <c r="I1466">
        <f>IFERROR(INDEX(Lookup_Misc!$A$1:$C$7,MATCH(Table1[[#This Row],[Product]],Lookup_Misc!$B$1:$B$7,0),3)*Table1[[#This Row],[Tonnage]],NA())</f>
        <v>9141.58</v>
      </c>
      <c r="J1466">
        <f t="shared" si="68"/>
        <v>2</v>
      </c>
    </row>
    <row r="1467" spans="1:10">
      <c r="A1467" t="s">
        <v>185</v>
      </c>
      <c r="B1467" t="s">
        <v>123</v>
      </c>
      <c r="C1467" s="60">
        <v>41671</v>
      </c>
      <c r="D1467" s="3">
        <f>Table1[[#This Row],[End Year]]-1</f>
        <v>2013</v>
      </c>
      <c r="E1467" s="3">
        <f t="shared" si="66"/>
        <v>2014</v>
      </c>
      <c r="F1467" s="1" t="str">
        <f t="shared" si="67"/>
        <v>2013/2014</v>
      </c>
      <c r="G1467">
        <v>17596</v>
      </c>
      <c r="H1467" t="s">
        <v>86</v>
      </c>
      <c r="I1467">
        <f>IFERROR(INDEX(Lookup_Misc!$A$1:$C$7,MATCH(Table1[[#This Row],[Product]],Lookup_Misc!$B$1:$B$7,0),3)*Table1[[#This Row],[Tonnage]],NA())</f>
        <v>8094.1600000000008</v>
      </c>
      <c r="J1467">
        <f t="shared" si="68"/>
        <v>2</v>
      </c>
    </row>
    <row r="1468" spans="1:10">
      <c r="A1468" t="s">
        <v>185</v>
      </c>
      <c r="B1468" t="s">
        <v>123</v>
      </c>
      <c r="C1468" s="60">
        <v>41671</v>
      </c>
      <c r="D1468" s="3">
        <f>Table1[[#This Row],[End Year]]-1</f>
        <v>2013</v>
      </c>
      <c r="E1468" s="3">
        <f t="shared" si="66"/>
        <v>2014</v>
      </c>
      <c r="F1468" s="1" t="str">
        <f t="shared" si="67"/>
        <v>2013/2014</v>
      </c>
      <c r="G1468">
        <v>43085</v>
      </c>
      <c r="H1468" t="s">
        <v>90</v>
      </c>
      <c r="I1468">
        <f>IFERROR(INDEX(Lookup_Misc!$A$1:$C$7,MATCH(Table1[[#This Row],[Product]],Lookup_Misc!$B$1:$B$7,0),3)*Table1[[#This Row],[Tonnage]],NA())</f>
        <v>19819.100000000002</v>
      </c>
      <c r="J1468">
        <f t="shared" si="68"/>
        <v>2</v>
      </c>
    </row>
    <row r="1469" spans="1:10">
      <c r="A1469" t="s">
        <v>185</v>
      </c>
      <c r="B1469" t="s">
        <v>123</v>
      </c>
      <c r="C1469" s="60">
        <v>41699</v>
      </c>
      <c r="D1469" s="3">
        <f>Table1[[#This Row],[End Year]]-1</f>
        <v>2013</v>
      </c>
      <c r="E1469" s="3">
        <f t="shared" si="66"/>
        <v>2014</v>
      </c>
      <c r="F1469" s="1" t="str">
        <f t="shared" si="67"/>
        <v>2013/2014</v>
      </c>
      <c r="G1469">
        <v>14558</v>
      </c>
      <c r="H1469" t="s">
        <v>60</v>
      </c>
      <c r="I1469">
        <f>IFERROR(INDEX(Lookup_Misc!$A$1:$C$7,MATCH(Table1[[#This Row],[Product]],Lookup_Misc!$B$1:$B$7,0),3)*Table1[[#This Row],[Tonnage]],NA())</f>
        <v>6696.68</v>
      </c>
      <c r="J1469">
        <f t="shared" si="68"/>
        <v>3</v>
      </c>
    </row>
    <row r="1470" spans="1:10">
      <c r="A1470" t="s">
        <v>185</v>
      </c>
      <c r="B1470" t="s">
        <v>123</v>
      </c>
      <c r="C1470" s="60">
        <v>41699</v>
      </c>
      <c r="D1470" s="3">
        <f>Table1[[#This Row],[End Year]]-1</f>
        <v>2013</v>
      </c>
      <c r="E1470" s="3">
        <f t="shared" si="66"/>
        <v>2014</v>
      </c>
      <c r="F1470" s="1" t="str">
        <f t="shared" si="67"/>
        <v>2013/2014</v>
      </c>
      <c r="G1470">
        <v>23678</v>
      </c>
      <c r="H1470" t="s">
        <v>79</v>
      </c>
      <c r="I1470">
        <f>IFERROR(INDEX(Lookup_Misc!$A$1:$C$7,MATCH(Table1[[#This Row],[Product]],Lookup_Misc!$B$1:$B$7,0),3)*Table1[[#This Row],[Tonnage]],NA())</f>
        <v>10891.880000000001</v>
      </c>
      <c r="J1470">
        <f t="shared" si="68"/>
        <v>3</v>
      </c>
    </row>
    <row r="1471" spans="1:10">
      <c r="A1471" t="s">
        <v>185</v>
      </c>
      <c r="B1471" t="s">
        <v>123</v>
      </c>
      <c r="C1471" s="60">
        <v>41699</v>
      </c>
      <c r="D1471" s="3">
        <f>Table1[[#This Row],[End Year]]-1</f>
        <v>2013</v>
      </c>
      <c r="E1471" s="3">
        <f t="shared" si="66"/>
        <v>2014</v>
      </c>
      <c r="F1471" s="1" t="str">
        <f t="shared" si="67"/>
        <v>2013/2014</v>
      </c>
      <c r="G1471">
        <v>2700</v>
      </c>
      <c r="H1471" t="s">
        <v>131</v>
      </c>
      <c r="I1471">
        <f>IFERROR(INDEX(Lookup_Misc!$A$1:$C$7,MATCH(Table1[[#This Row],[Product]],Lookup_Misc!$B$1:$B$7,0),3)*Table1[[#This Row],[Tonnage]],NA())</f>
        <v>1242</v>
      </c>
      <c r="J1471">
        <f t="shared" si="68"/>
        <v>3</v>
      </c>
    </row>
    <row r="1472" spans="1:10">
      <c r="A1472" t="s">
        <v>185</v>
      </c>
      <c r="B1472" t="s">
        <v>123</v>
      </c>
      <c r="C1472" s="60">
        <v>41699</v>
      </c>
      <c r="D1472" s="3">
        <f>Table1[[#This Row],[End Year]]-1</f>
        <v>2013</v>
      </c>
      <c r="E1472" s="3">
        <f t="shared" si="66"/>
        <v>2014</v>
      </c>
      <c r="F1472" s="1" t="str">
        <f t="shared" si="67"/>
        <v>2013/2014</v>
      </c>
      <c r="G1472">
        <v>2197</v>
      </c>
      <c r="H1472" t="s">
        <v>145</v>
      </c>
      <c r="I1472">
        <f>IFERROR(INDEX(Lookup_Misc!$A$1:$C$7,MATCH(Table1[[#This Row],[Product]],Lookup_Misc!$B$1:$B$7,0),3)*Table1[[#This Row],[Tonnage]],NA())</f>
        <v>1010.62</v>
      </c>
      <c r="J1472">
        <f t="shared" si="68"/>
        <v>3</v>
      </c>
    </row>
    <row r="1473" spans="1:10">
      <c r="A1473" t="s">
        <v>185</v>
      </c>
      <c r="B1473" t="s">
        <v>123</v>
      </c>
      <c r="C1473" s="60">
        <v>41699</v>
      </c>
      <c r="D1473" s="3">
        <f>Table1[[#This Row],[End Year]]-1</f>
        <v>2013</v>
      </c>
      <c r="E1473" s="3">
        <f t="shared" si="66"/>
        <v>2014</v>
      </c>
      <c r="F1473" s="1" t="str">
        <f t="shared" si="67"/>
        <v>2013/2014</v>
      </c>
      <c r="G1473">
        <v>24214</v>
      </c>
      <c r="H1473" t="s">
        <v>116</v>
      </c>
      <c r="I1473">
        <f>IFERROR(INDEX(Lookup_Misc!$A$1:$C$7,MATCH(Table1[[#This Row],[Product]],Lookup_Misc!$B$1:$B$7,0),3)*Table1[[#This Row],[Tonnage]],NA())</f>
        <v>11138.44</v>
      </c>
      <c r="J1473">
        <f t="shared" si="68"/>
        <v>3</v>
      </c>
    </row>
    <row r="1474" spans="1:10">
      <c r="A1474" t="s">
        <v>185</v>
      </c>
      <c r="B1474" t="s">
        <v>123</v>
      </c>
      <c r="C1474" s="60">
        <v>41699</v>
      </c>
      <c r="D1474" s="3">
        <f>Table1[[#This Row],[End Year]]-1</f>
        <v>2013</v>
      </c>
      <c r="E1474" s="3">
        <f t="shared" si="66"/>
        <v>2014</v>
      </c>
      <c r="F1474" s="1" t="str">
        <f t="shared" si="67"/>
        <v>2013/2014</v>
      </c>
      <c r="G1474">
        <v>6049</v>
      </c>
      <c r="H1474" t="s">
        <v>81</v>
      </c>
      <c r="I1474">
        <f>IFERROR(INDEX(Lookup_Misc!$A$1:$C$7,MATCH(Table1[[#This Row],[Product]],Lookup_Misc!$B$1:$B$7,0),3)*Table1[[#This Row],[Tonnage]],NA())</f>
        <v>2782.54</v>
      </c>
      <c r="J1474">
        <f t="shared" si="68"/>
        <v>3</v>
      </c>
    </row>
    <row r="1475" spans="1:10">
      <c r="A1475" t="s">
        <v>185</v>
      </c>
      <c r="B1475" t="s">
        <v>123</v>
      </c>
      <c r="C1475" s="60">
        <v>41699</v>
      </c>
      <c r="D1475" s="3">
        <f>Table1[[#This Row],[End Year]]-1</f>
        <v>2013</v>
      </c>
      <c r="E1475" s="3">
        <f t="shared" si="66"/>
        <v>2014</v>
      </c>
      <c r="F1475" s="1" t="str">
        <f t="shared" si="67"/>
        <v>2013/2014</v>
      </c>
      <c r="G1475">
        <v>6599</v>
      </c>
      <c r="H1475" t="s">
        <v>137</v>
      </c>
      <c r="I1475">
        <f>IFERROR(INDEX(Lookup_Misc!$A$1:$C$7,MATCH(Table1[[#This Row],[Product]],Lookup_Misc!$B$1:$B$7,0),3)*Table1[[#This Row],[Tonnage]],NA())</f>
        <v>3035.54</v>
      </c>
      <c r="J1475">
        <f t="shared" si="68"/>
        <v>3</v>
      </c>
    </row>
    <row r="1476" spans="1:10">
      <c r="A1476" t="s">
        <v>185</v>
      </c>
      <c r="B1476" t="s">
        <v>123</v>
      </c>
      <c r="C1476" s="60">
        <v>41699</v>
      </c>
      <c r="D1476" s="3">
        <f>Table1[[#This Row],[End Year]]-1</f>
        <v>2013</v>
      </c>
      <c r="E1476" s="3">
        <f t="shared" si="66"/>
        <v>2014</v>
      </c>
      <c r="F1476" s="1" t="str">
        <f t="shared" si="67"/>
        <v>2013/2014</v>
      </c>
      <c r="G1476">
        <v>7109</v>
      </c>
      <c r="H1476" t="s">
        <v>128</v>
      </c>
      <c r="I1476">
        <f>IFERROR(INDEX(Lookup_Misc!$A$1:$C$7,MATCH(Table1[[#This Row],[Product]],Lookup_Misc!$B$1:$B$7,0),3)*Table1[[#This Row],[Tonnage]],NA())</f>
        <v>3270.1400000000003</v>
      </c>
      <c r="J1476">
        <f t="shared" si="68"/>
        <v>3</v>
      </c>
    </row>
    <row r="1477" spans="1:10">
      <c r="A1477" t="s">
        <v>185</v>
      </c>
      <c r="B1477" t="s">
        <v>123</v>
      </c>
      <c r="C1477" s="60">
        <v>41699</v>
      </c>
      <c r="D1477" s="3">
        <f>Table1[[#This Row],[End Year]]-1</f>
        <v>2013</v>
      </c>
      <c r="E1477" s="3">
        <f t="shared" si="66"/>
        <v>2014</v>
      </c>
      <c r="F1477" s="1" t="str">
        <f t="shared" si="67"/>
        <v>2013/2014</v>
      </c>
      <c r="G1477">
        <v>42686</v>
      </c>
      <c r="H1477" t="s">
        <v>113</v>
      </c>
      <c r="I1477">
        <f>IFERROR(INDEX(Lookup_Misc!$A$1:$C$7,MATCH(Table1[[#This Row],[Product]],Lookup_Misc!$B$1:$B$7,0),3)*Table1[[#This Row],[Tonnage]],NA())</f>
        <v>19635.560000000001</v>
      </c>
      <c r="J1477">
        <f t="shared" si="68"/>
        <v>3</v>
      </c>
    </row>
    <row r="1478" spans="1:10">
      <c r="A1478" t="s">
        <v>185</v>
      </c>
      <c r="B1478" t="s">
        <v>123</v>
      </c>
      <c r="C1478" s="60">
        <v>41699</v>
      </c>
      <c r="D1478" s="3">
        <f>Table1[[#This Row],[End Year]]-1</f>
        <v>2013</v>
      </c>
      <c r="E1478" s="3">
        <f t="shared" ref="E1478:E1541" si="69">IF(AND(MONTH(C1478)&gt;=7,MONTH(C1478)&lt;=12),YEAR(C1478)+1,YEAR(C1478))</f>
        <v>2014</v>
      </c>
      <c r="F1478" s="1" t="str">
        <f t="shared" ref="F1478:F1541" si="70">D1478&amp;"/"&amp;E1478</f>
        <v>2013/2014</v>
      </c>
      <c r="G1478">
        <v>114</v>
      </c>
      <c r="H1478" t="s">
        <v>118</v>
      </c>
      <c r="I1478">
        <f>IFERROR(INDEX(Lookup_Misc!$A$1:$C$7,MATCH(Table1[[#This Row],[Product]],Lookup_Misc!$B$1:$B$7,0),3)*Table1[[#This Row],[Tonnage]],NA())</f>
        <v>52.440000000000005</v>
      </c>
      <c r="J1478">
        <f t="shared" ref="J1478:J1541" si="71">MONTH(C1478)</f>
        <v>3</v>
      </c>
    </row>
    <row r="1479" spans="1:10">
      <c r="A1479" t="s">
        <v>185</v>
      </c>
      <c r="B1479" t="s">
        <v>123</v>
      </c>
      <c r="C1479" s="60">
        <v>41699</v>
      </c>
      <c r="D1479" s="3">
        <f>Table1[[#This Row],[End Year]]-1</f>
        <v>2013</v>
      </c>
      <c r="E1479" s="3">
        <f t="shared" si="69"/>
        <v>2014</v>
      </c>
      <c r="F1479" s="1" t="str">
        <f t="shared" si="70"/>
        <v>2013/2014</v>
      </c>
      <c r="G1479">
        <v>19906</v>
      </c>
      <c r="H1479" t="s">
        <v>89</v>
      </c>
      <c r="I1479">
        <f>IFERROR(INDEX(Lookup_Misc!$A$1:$C$7,MATCH(Table1[[#This Row],[Product]],Lookup_Misc!$B$1:$B$7,0),3)*Table1[[#This Row],[Tonnage]],NA())</f>
        <v>9156.76</v>
      </c>
      <c r="J1479">
        <f t="shared" si="71"/>
        <v>3</v>
      </c>
    </row>
    <row r="1480" spans="1:10">
      <c r="A1480" t="s">
        <v>185</v>
      </c>
      <c r="B1480" t="s">
        <v>123</v>
      </c>
      <c r="C1480" s="60">
        <v>41699</v>
      </c>
      <c r="D1480" s="3">
        <f>Table1[[#This Row],[End Year]]-1</f>
        <v>2013</v>
      </c>
      <c r="E1480" s="3">
        <f t="shared" si="69"/>
        <v>2014</v>
      </c>
      <c r="F1480" s="1" t="str">
        <f t="shared" si="70"/>
        <v>2013/2014</v>
      </c>
      <c r="G1480">
        <v>10494</v>
      </c>
      <c r="H1480" t="s">
        <v>90</v>
      </c>
      <c r="I1480">
        <f>IFERROR(INDEX(Lookup_Misc!$A$1:$C$7,MATCH(Table1[[#This Row],[Product]],Lookup_Misc!$B$1:$B$7,0),3)*Table1[[#This Row],[Tonnage]],NA())</f>
        <v>4827.24</v>
      </c>
      <c r="J1480">
        <f t="shared" si="71"/>
        <v>3</v>
      </c>
    </row>
    <row r="1481" spans="1:10">
      <c r="A1481" t="s">
        <v>185</v>
      </c>
      <c r="B1481" t="s">
        <v>123</v>
      </c>
      <c r="C1481" s="60">
        <v>41730</v>
      </c>
      <c r="D1481" s="3">
        <f>Table1[[#This Row],[End Year]]-1</f>
        <v>2013</v>
      </c>
      <c r="E1481" s="3">
        <f t="shared" si="69"/>
        <v>2014</v>
      </c>
      <c r="F1481" s="1" t="str">
        <f t="shared" si="70"/>
        <v>2013/2014</v>
      </c>
      <c r="G1481">
        <v>6003</v>
      </c>
      <c r="H1481" t="s">
        <v>60</v>
      </c>
      <c r="I1481">
        <f>IFERROR(INDEX(Lookup_Misc!$A$1:$C$7,MATCH(Table1[[#This Row],[Product]],Lookup_Misc!$B$1:$B$7,0),3)*Table1[[#This Row],[Tonnage]],NA())</f>
        <v>2761.38</v>
      </c>
      <c r="J1481">
        <f t="shared" si="71"/>
        <v>4</v>
      </c>
    </row>
    <row r="1482" spans="1:10">
      <c r="A1482" t="s">
        <v>185</v>
      </c>
      <c r="B1482" t="s">
        <v>123</v>
      </c>
      <c r="C1482" s="60">
        <v>41730</v>
      </c>
      <c r="D1482" s="3">
        <f>Table1[[#This Row],[End Year]]-1</f>
        <v>2013</v>
      </c>
      <c r="E1482" s="3">
        <f t="shared" si="69"/>
        <v>2014</v>
      </c>
      <c r="F1482" s="1" t="str">
        <f t="shared" si="70"/>
        <v>2013/2014</v>
      </c>
      <c r="G1482">
        <v>32347</v>
      </c>
      <c r="H1482" t="s">
        <v>79</v>
      </c>
      <c r="I1482">
        <f>IFERROR(INDEX(Lookup_Misc!$A$1:$C$7,MATCH(Table1[[#This Row],[Product]],Lookup_Misc!$B$1:$B$7,0),3)*Table1[[#This Row],[Tonnage]],NA())</f>
        <v>14879.62</v>
      </c>
      <c r="J1482">
        <f t="shared" si="71"/>
        <v>4</v>
      </c>
    </row>
    <row r="1483" spans="1:10">
      <c r="A1483" t="s">
        <v>185</v>
      </c>
      <c r="B1483" t="s">
        <v>123</v>
      </c>
      <c r="C1483" s="60">
        <v>41730</v>
      </c>
      <c r="D1483" s="3">
        <f>Table1[[#This Row],[End Year]]-1</f>
        <v>2013</v>
      </c>
      <c r="E1483" s="3">
        <f t="shared" si="69"/>
        <v>2014</v>
      </c>
      <c r="F1483" s="1" t="str">
        <f t="shared" si="70"/>
        <v>2013/2014</v>
      </c>
      <c r="G1483">
        <v>14297</v>
      </c>
      <c r="H1483" t="s">
        <v>125</v>
      </c>
      <c r="I1483">
        <f>IFERROR(INDEX(Lookup_Misc!$A$1:$C$7,MATCH(Table1[[#This Row],[Product]],Lookup_Misc!$B$1:$B$7,0),3)*Table1[[#This Row],[Tonnage]],NA())</f>
        <v>6576.62</v>
      </c>
      <c r="J1483">
        <f t="shared" si="71"/>
        <v>4</v>
      </c>
    </row>
    <row r="1484" spans="1:10">
      <c r="A1484" t="s">
        <v>185</v>
      </c>
      <c r="B1484" t="s">
        <v>123</v>
      </c>
      <c r="C1484" s="60">
        <v>41730</v>
      </c>
      <c r="D1484" s="3">
        <f>Table1[[#This Row],[End Year]]-1</f>
        <v>2013</v>
      </c>
      <c r="E1484" s="3">
        <f t="shared" si="69"/>
        <v>2014</v>
      </c>
      <c r="F1484" s="1" t="str">
        <f t="shared" si="70"/>
        <v>2013/2014</v>
      </c>
      <c r="G1484">
        <v>12682</v>
      </c>
      <c r="H1484" t="s">
        <v>133</v>
      </c>
      <c r="I1484">
        <f>IFERROR(INDEX(Lookup_Misc!$A$1:$C$7,MATCH(Table1[[#This Row],[Product]],Lookup_Misc!$B$1:$B$7,0),3)*Table1[[#This Row],[Tonnage]],NA())</f>
        <v>5833.72</v>
      </c>
      <c r="J1484">
        <f t="shared" si="71"/>
        <v>4</v>
      </c>
    </row>
    <row r="1485" spans="1:10">
      <c r="A1485" t="s">
        <v>185</v>
      </c>
      <c r="B1485" t="s">
        <v>123</v>
      </c>
      <c r="C1485" s="60">
        <v>41730</v>
      </c>
      <c r="D1485" s="3">
        <f>Table1[[#This Row],[End Year]]-1</f>
        <v>2013</v>
      </c>
      <c r="E1485" s="3">
        <f t="shared" si="69"/>
        <v>2014</v>
      </c>
      <c r="F1485" s="1" t="str">
        <f t="shared" si="70"/>
        <v>2013/2014</v>
      </c>
      <c r="G1485">
        <v>4400</v>
      </c>
      <c r="H1485" t="s">
        <v>143</v>
      </c>
      <c r="I1485">
        <f>IFERROR(INDEX(Lookup_Misc!$A$1:$C$7,MATCH(Table1[[#This Row],[Product]],Lookup_Misc!$B$1:$B$7,0),3)*Table1[[#This Row],[Tonnage]],NA())</f>
        <v>2024</v>
      </c>
      <c r="J1485">
        <f t="shared" si="71"/>
        <v>4</v>
      </c>
    </row>
    <row r="1486" spans="1:10">
      <c r="A1486" t="s">
        <v>185</v>
      </c>
      <c r="B1486" t="s">
        <v>123</v>
      </c>
      <c r="C1486" s="60">
        <v>41730</v>
      </c>
      <c r="D1486" s="3">
        <f>Table1[[#This Row],[End Year]]-1</f>
        <v>2013</v>
      </c>
      <c r="E1486" s="3">
        <f t="shared" si="69"/>
        <v>2014</v>
      </c>
      <c r="F1486" s="1" t="str">
        <f t="shared" si="70"/>
        <v>2013/2014</v>
      </c>
      <c r="G1486">
        <v>2000</v>
      </c>
      <c r="H1486" t="s">
        <v>130</v>
      </c>
      <c r="I1486">
        <f>IFERROR(INDEX(Lookup_Misc!$A$1:$C$7,MATCH(Table1[[#This Row],[Product]],Lookup_Misc!$B$1:$B$7,0),3)*Table1[[#This Row],[Tonnage]],NA())</f>
        <v>920</v>
      </c>
      <c r="J1486">
        <f t="shared" si="71"/>
        <v>4</v>
      </c>
    </row>
    <row r="1487" spans="1:10">
      <c r="A1487" t="s">
        <v>185</v>
      </c>
      <c r="B1487" t="s">
        <v>123</v>
      </c>
      <c r="C1487" s="60">
        <v>41730</v>
      </c>
      <c r="D1487" s="3">
        <f>Table1[[#This Row],[End Year]]-1</f>
        <v>2013</v>
      </c>
      <c r="E1487" s="3">
        <f t="shared" si="69"/>
        <v>2014</v>
      </c>
      <c r="F1487" s="1" t="str">
        <f t="shared" si="70"/>
        <v>2013/2014</v>
      </c>
      <c r="G1487">
        <v>8900</v>
      </c>
      <c r="H1487" t="s">
        <v>88</v>
      </c>
      <c r="I1487">
        <f>IFERROR(INDEX(Lookup_Misc!$A$1:$C$7,MATCH(Table1[[#This Row],[Product]],Lookup_Misc!$B$1:$B$7,0),3)*Table1[[#This Row],[Tonnage]],NA())</f>
        <v>4094</v>
      </c>
      <c r="J1487">
        <f t="shared" si="71"/>
        <v>4</v>
      </c>
    </row>
    <row r="1488" spans="1:10">
      <c r="A1488" t="s">
        <v>185</v>
      </c>
      <c r="B1488" t="s">
        <v>123</v>
      </c>
      <c r="C1488" s="60">
        <v>41730</v>
      </c>
      <c r="D1488" s="3">
        <f>Table1[[#This Row],[End Year]]-1</f>
        <v>2013</v>
      </c>
      <c r="E1488" s="3">
        <f t="shared" si="69"/>
        <v>2014</v>
      </c>
      <c r="F1488" s="1" t="str">
        <f t="shared" si="70"/>
        <v>2013/2014</v>
      </c>
      <c r="G1488">
        <v>15998</v>
      </c>
      <c r="H1488" t="s">
        <v>116</v>
      </c>
      <c r="I1488">
        <f>IFERROR(INDEX(Lookup_Misc!$A$1:$C$7,MATCH(Table1[[#This Row],[Product]],Lookup_Misc!$B$1:$B$7,0),3)*Table1[[#This Row],[Tonnage]],NA())</f>
        <v>7359.08</v>
      </c>
      <c r="J1488">
        <f t="shared" si="71"/>
        <v>4</v>
      </c>
    </row>
    <row r="1489" spans="1:10">
      <c r="A1489" t="s">
        <v>185</v>
      </c>
      <c r="B1489" t="s">
        <v>123</v>
      </c>
      <c r="C1489" s="60">
        <v>41730</v>
      </c>
      <c r="D1489" s="3">
        <f>Table1[[#This Row],[End Year]]-1</f>
        <v>2013</v>
      </c>
      <c r="E1489" s="3">
        <f t="shared" si="69"/>
        <v>2014</v>
      </c>
      <c r="F1489" s="1" t="str">
        <f t="shared" si="70"/>
        <v>2013/2014</v>
      </c>
      <c r="G1489">
        <v>3841</v>
      </c>
      <c r="H1489" t="s">
        <v>81</v>
      </c>
      <c r="I1489">
        <f>IFERROR(INDEX(Lookup_Misc!$A$1:$C$7,MATCH(Table1[[#This Row],[Product]],Lookup_Misc!$B$1:$B$7,0),3)*Table1[[#This Row],[Tonnage]],NA())</f>
        <v>1766.8600000000001</v>
      </c>
      <c r="J1489">
        <f t="shared" si="71"/>
        <v>4</v>
      </c>
    </row>
    <row r="1490" spans="1:10">
      <c r="A1490" t="s">
        <v>185</v>
      </c>
      <c r="B1490" t="s">
        <v>123</v>
      </c>
      <c r="C1490" s="60">
        <v>41730</v>
      </c>
      <c r="D1490" s="3">
        <f>Table1[[#This Row],[End Year]]-1</f>
        <v>2013</v>
      </c>
      <c r="E1490" s="3">
        <f t="shared" si="69"/>
        <v>2014</v>
      </c>
      <c r="F1490" s="1" t="str">
        <f t="shared" si="70"/>
        <v>2013/2014</v>
      </c>
      <c r="G1490">
        <v>55498</v>
      </c>
      <c r="H1490" t="s">
        <v>113</v>
      </c>
      <c r="I1490">
        <f>IFERROR(INDEX(Lookup_Misc!$A$1:$C$7,MATCH(Table1[[#This Row],[Product]],Lookup_Misc!$B$1:$B$7,0),3)*Table1[[#This Row],[Tonnage]],NA())</f>
        <v>25529.08</v>
      </c>
      <c r="J1490">
        <f t="shared" si="71"/>
        <v>4</v>
      </c>
    </row>
    <row r="1491" spans="1:10">
      <c r="A1491" t="s">
        <v>185</v>
      </c>
      <c r="B1491" t="s">
        <v>123</v>
      </c>
      <c r="C1491" s="60">
        <v>41730</v>
      </c>
      <c r="D1491" s="3">
        <f>Table1[[#This Row],[End Year]]-1</f>
        <v>2013</v>
      </c>
      <c r="E1491" s="3">
        <f t="shared" si="69"/>
        <v>2014</v>
      </c>
      <c r="F1491" s="1" t="str">
        <f t="shared" si="70"/>
        <v>2013/2014</v>
      </c>
      <c r="G1491">
        <v>141</v>
      </c>
      <c r="H1491" t="s">
        <v>118</v>
      </c>
      <c r="I1491">
        <f>IFERROR(INDEX(Lookup_Misc!$A$1:$C$7,MATCH(Table1[[#This Row],[Product]],Lookup_Misc!$B$1:$B$7,0),3)*Table1[[#This Row],[Tonnage]],NA())</f>
        <v>64.86</v>
      </c>
      <c r="J1491">
        <f t="shared" si="71"/>
        <v>4</v>
      </c>
    </row>
    <row r="1492" spans="1:10">
      <c r="A1492" t="s">
        <v>185</v>
      </c>
      <c r="B1492" t="s">
        <v>123</v>
      </c>
      <c r="C1492" s="60">
        <v>41730</v>
      </c>
      <c r="D1492" s="3">
        <f>Table1[[#This Row],[End Year]]-1</f>
        <v>2013</v>
      </c>
      <c r="E1492" s="3">
        <f t="shared" si="69"/>
        <v>2014</v>
      </c>
      <c r="F1492" s="1" t="str">
        <f t="shared" si="70"/>
        <v>2013/2014</v>
      </c>
      <c r="G1492">
        <v>52</v>
      </c>
      <c r="H1492" t="s">
        <v>86</v>
      </c>
      <c r="I1492">
        <f>IFERROR(INDEX(Lookup_Misc!$A$1:$C$7,MATCH(Table1[[#This Row],[Product]],Lookup_Misc!$B$1:$B$7,0),3)*Table1[[#This Row],[Tonnage]],NA())</f>
        <v>23.92</v>
      </c>
      <c r="J1492">
        <f t="shared" si="71"/>
        <v>4</v>
      </c>
    </row>
    <row r="1493" spans="1:10">
      <c r="A1493" t="s">
        <v>185</v>
      </c>
      <c r="B1493" t="s">
        <v>123</v>
      </c>
      <c r="C1493" s="60">
        <v>41730</v>
      </c>
      <c r="D1493" s="3">
        <f>Table1[[#This Row],[End Year]]-1</f>
        <v>2013</v>
      </c>
      <c r="E1493" s="3">
        <f t="shared" si="69"/>
        <v>2014</v>
      </c>
      <c r="F1493" s="1" t="str">
        <f t="shared" si="70"/>
        <v>2013/2014</v>
      </c>
      <c r="G1493">
        <v>8998</v>
      </c>
      <c r="H1493" t="s">
        <v>89</v>
      </c>
      <c r="I1493">
        <f>IFERROR(INDEX(Lookup_Misc!$A$1:$C$7,MATCH(Table1[[#This Row],[Product]],Lookup_Misc!$B$1:$B$7,0),3)*Table1[[#This Row],[Tonnage]],NA())</f>
        <v>4139.08</v>
      </c>
      <c r="J1493">
        <f t="shared" si="71"/>
        <v>4</v>
      </c>
    </row>
    <row r="1494" spans="1:10">
      <c r="A1494" t="s">
        <v>185</v>
      </c>
      <c r="B1494" t="s">
        <v>123</v>
      </c>
      <c r="C1494" s="60">
        <v>41730</v>
      </c>
      <c r="D1494" s="3">
        <f>Table1[[#This Row],[End Year]]-1</f>
        <v>2013</v>
      </c>
      <c r="E1494" s="3">
        <f t="shared" si="69"/>
        <v>2014</v>
      </c>
      <c r="F1494" s="1" t="str">
        <f t="shared" si="70"/>
        <v>2013/2014</v>
      </c>
      <c r="G1494">
        <v>7698</v>
      </c>
      <c r="H1494" t="s">
        <v>90</v>
      </c>
      <c r="I1494">
        <f>IFERROR(INDEX(Lookup_Misc!$A$1:$C$7,MATCH(Table1[[#This Row],[Product]],Lookup_Misc!$B$1:$B$7,0),3)*Table1[[#This Row],[Tonnage]],NA())</f>
        <v>3541.08</v>
      </c>
      <c r="J1494">
        <f t="shared" si="71"/>
        <v>4</v>
      </c>
    </row>
    <row r="1495" spans="1:10">
      <c r="A1495" t="s">
        <v>185</v>
      </c>
      <c r="B1495" t="s">
        <v>123</v>
      </c>
      <c r="C1495" s="60">
        <v>41760</v>
      </c>
      <c r="D1495" s="3">
        <f>Table1[[#This Row],[End Year]]-1</f>
        <v>2013</v>
      </c>
      <c r="E1495" s="3">
        <f t="shared" si="69"/>
        <v>2014</v>
      </c>
      <c r="F1495" s="1" t="str">
        <f t="shared" si="70"/>
        <v>2013/2014</v>
      </c>
      <c r="G1495">
        <v>10353</v>
      </c>
      <c r="H1495" t="s">
        <v>60</v>
      </c>
      <c r="I1495">
        <f>IFERROR(INDEX(Lookup_Misc!$A$1:$C$7,MATCH(Table1[[#This Row],[Product]],Lookup_Misc!$B$1:$B$7,0),3)*Table1[[#This Row],[Tonnage]],NA())</f>
        <v>4762.38</v>
      </c>
      <c r="J1495">
        <f t="shared" si="71"/>
        <v>5</v>
      </c>
    </row>
    <row r="1496" spans="1:10">
      <c r="A1496" t="s">
        <v>185</v>
      </c>
      <c r="B1496" t="s">
        <v>123</v>
      </c>
      <c r="C1496" s="60">
        <v>41760</v>
      </c>
      <c r="D1496" s="3">
        <f>Table1[[#This Row],[End Year]]-1</f>
        <v>2013</v>
      </c>
      <c r="E1496" s="3">
        <f t="shared" si="69"/>
        <v>2014</v>
      </c>
      <c r="F1496" s="1" t="str">
        <f t="shared" si="70"/>
        <v>2013/2014</v>
      </c>
      <c r="G1496">
        <v>37937</v>
      </c>
      <c r="H1496" t="s">
        <v>79</v>
      </c>
      <c r="I1496">
        <f>IFERROR(INDEX(Lookup_Misc!$A$1:$C$7,MATCH(Table1[[#This Row],[Product]],Lookup_Misc!$B$1:$B$7,0),3)*Table1[[#This Row],[Tonnage]],NA())</f>
        <v>17451.02</v>
      </c>
      <c r="J1496">
        <f t="shared" si="71"/>
        <v>5</v>
      </c>
    </row>
    <row r="1497" spans="1:10">
      <c r="A1497" t="s">
        <v>185</v>
      </c>
      <c r="B1497" t="s">
        <v>123</v>
      </c>
      <c r="C1497" s="60">
        <v>41760</v>
      </c>
      <c r="D1497" s="3">
        <f>Table1[[#This Row],[End Year]]-1</f>
        <v>2013</v>
      </c>
      <c r="E1497" s="3">
        <f t="shared" si="69"/>
        <v>2014</v>
      </c>
      <c r="F1497" s="1" t="str">
        <f t="shared" si="70"/>
        <v>2013/2014</v>
      </c>
      <c r="G1497">
        <v>2397</v>
      </c>
      <c r="H1497" t="s">
        <v>130</v>
      </c>
      <c r="I1497">
        <f>IFERROR(INDEX(Lookup_Misc!$A$1:$C$7,MATCH(Table1[[#This Row],[Product]],Lookup_Misc!$B$1:$B$7,0),3)*Table1[[#This Row],[Tonnage]],NA())</f>
        <v>1102.6200000000001</v>
      </c>
      <c r="J1497">
        <f t="shared" si="71"/>
        <v>5</v>
      </c>
    </row>
    <row r="1498" spans="1:10">
      <c r="A1498" t="s">
        <v>185</v>
      </c>
      <c r="B1498" t="s">
        <v>123</v>
      </c>
      <c r="C1498" s="60">
        <v>41760</v>
      </c>
      <c r="D1498" s="3">
        <f>Table1[[#This Row],[End Year]]-1</f>
        <v>2013</v>
      </c>
      <c r="E1498" s="3">
        <f t="shared" si="69"/>
        <v>2014</v>
      </c>
      <c r="F1498" s="1" t="str">
        <f t="shared" si="70"/>
        <v>2013/2014</v>
      </c>
      <c r="G1498">
        <v>7050</v>
      </c>
      <c r="H1498" t="s">
        <v>147</v>
      </c>
      <c r="I1498">
        <f>IFERROR(INDEX(Lookup_Misc!$A$1:$C$7,MATCH(Table1[[#This Row],[Product]],Lookup_Misc!$B$1:$B$7,0),3)*Table1[[#This Row],[Tonnage]],NA())</f>
        <v>3243</v>
      </c>
      <c r="J1498">
        <f t="shared" si="71"/>
        <v>5</v>
      </c>
    </row>
    <row r="1499" spans="1:10">
      <c r="A1499" t="s">
        <v>185</v>
      </c>
      <c r="B1499" t="s">
        <v>123</v>
      </c>
      <c r="C1499" s="60">
        <v>41760</v>
      </c>
      <c r="D1499" s="3">
        <f>Table1[[#This Row],[End Year]]-1</f>
        <v>2013</v>
      </c>
      <c r="E1499" s="3">
        <f t="shared" si="69"/>
        <v>2014</v>
      </c>
      <c r="F1499" s="1" t="str">
        <f t="shared" si="70"/>
        <v>2013/2014</v>
      </c>
      <c r="G1499">
        <v>81</v>
      </c>
      <c r="H1499" t="s">
        <v>172</v>
      </c>
      <c r="I1499">
        <f>IFERROR(INDEX(Lookup_Misc!$A$1:$C$7,MATCH(Table1[[#This Row],[Product]],Lookup_Misc!$B$1:$B$7,0),3)*Table1[[#This Row],[Tonnage]],NA())</f>
        <v>37.260000000000005</v>
      </c>
      <c r="J1499">
        <f t="shared" si="71"/>
        <v>5</v>
      </c>
    </row>
    <row r="1500" spans="1:10">
      <c r="A1500" t="s">
        <v>185</v>
      </c>
      <c r="B1500" t="s">
        <v>123</v>
      </c>
      <c r="C1500" s="60">
        <v>41760</v>
      </c>
      <c r="D1500" s="3">
        <f>Table1[[#This Row],[End Year]]-1</f>
        <v>2013</v>
      </c>
      <c r="E1500" s="3">
        <f t="shared" si="69"/>
        <v>2014</v>
      </c>
      <c r="F1500" s="1" t="str">
        <f t="shared" si="70"/>
        <v>2013/2014</v>
      </c>
      <c r="G1500">
        <v>5646</v>
      </c>
      <c r="H1500" t="s">
        <v>116</v>
      </c>
      <c r="I1500">
        <f>IFERROR(INDEX(Lookup_Misc!$A$1:$C$7,MATCH(Table1[[#This Row],[Product]],Lookup_Misc!$B$1:$B$7,0),3)*Table1[[#This Row],[Tonnage]],NA())</f>
        <v>2597.1600000000003</v>
      </c>
      <c r="J1500">
        <f t="shared" si="71"/>
        <v>5</v>
      </c>
    </row>
    <row r="1501" spans="1:10">
      <c r="A1501" t="s">
        <v>185</v>
      </c>
      <c r="B1501" t="s">
        <v>123</v>
      </c>
      <c r="C1501" s="60">
        <v>41760</v>
      </c>
      <c r="D1501" s="3">
        <f>Table1[[#This Row],[End Year]]-1</f>
        <v>2013</v>
      </c>
      <c r="E1501" s="3">
        <f t="shared" si="69"/>
        <v>2014</v>
      </c>
      <c r="F1501" s="1" t="str">
        <f t="shared" si="70"/>
        <v>2013/2014</v>
      </c>
      <c r="G1501">
        <v>25040</v>
      </c>
      <c r="H1501" t="s">
        <v>128</v>
      </c>
      <c r="I1501">
        <f>IFERROR(INDEX(Lookup_Misc!$A$1:$C$7,MATCH(Table1[[#This Row],[Product]],Lookup_Misc!$B$1:$B$7,0),3)*Table1[[#This Row],[Tonnage]],NA())</f>
        <v>11518.4</v>
      </c>
      <c r="J1501">
        <f t="shared" si="71"/>
        <v>5</v>
      </c>
    </row>
    <row r="1502" spans="1:10">
      <c r="A1502" t="s">
        <v>185</v>
      </c>
      <c r="B1502" t="s">
        <v>123</v>
      </c>
      <c r="C1502" s="60">
        <v>41760</v>
      </c>
      <c r="D1502" s="3">
        <f>Table1[[#This Row],[End Year]]-1</f>
        <v>2013</v>
      </c>
      <c r="E1502" s="3">
        <f t="shared" si="69"/>
        <v>2014</v>
      </c>
      <c r="F1502" s="1" t="str">
        <f t="shared" si="70"/>
        <v>2013/2014</v>
      </c>
      <c r="G1502">
        <v>45600</v>
      </c>
      <c r="H1502" t="s">
        <v>113</v>
      </c>
      <c r="I1502">
        <f>IFERROR(INDEX(Lookup_Misc!$A$1:$C$7,MATCH(Table1[[#This Row],[Product]],Lookup_Misc!$B$1:$B$7,0),3)*Table1[[#This Row],[Tonnage]],NA())</f>
        <v>20976</v>
      </c>
      <c r="J1502">
        <f t="shared" si="71"/>
        <v>5</v>
      </c>
    </row>
    <row r="1503" spans="1:10">
      <c r="A1503" t="s">
        <v>185</v>
      </c>
      <c r="B1503" t="s">
        <v>123</v>
      </c>
      <c r="C1503" s="60">
        <v>41760</v>
      </c>
      <c r="D1503" s="3">
        <f>Table1[[#This Row],[End Year]]-1</f>
        <v>2013</v>
      </c>
      <c r="E1503" s="3">
        <f t="shared" si="69"/>
        <v>2014</v>
      </c>
      <c r="F1503" s="1" t="str">
        <f t="shared" si="70"/>
        <v>2013/2014</v>
      </c>
      <c r="G1503">
        <v>14174</v>
      </c>
      <c r="H1503" t="s">
        <v>108</v>
      </c>
      <c r="I1503">
        <f>IFERROR(INDEX(Lookup_Misc!$A$1:$C$7,MATCH(Table1[[#This Row],[Product]],Lookup_Misc!$B$1:$B$7,0),3)*Table1[[#This Row],[Tonnage]],NA())</f>
        <v>6520.04</v>
      </c>
      <c r="J1503">
        <f t="shared" si="71"/>
        <v>5</v>
      </c>
    </row>
    <row r="1504" spans="1:10">
      <c r="A1504" t="s">
        <v>185</v>
      </c>
      <c r="B1504" t="s">
        <v>123</v>
      </c>
      <c r="C1504" s="60">
        <v>41760</v>
      </c>
      <c r="D1504" s="3">
        <f>Table1[[#This Row],[End Year]]-1</f>
        <v>2013</v>
      </c>
      <c r="E1504" s="3">
        <f t="shared" si="69"/>
        <v>2014</v>
      </c>
      <c r="F1504" s="1" t="str">
        <f t="shared" si="70"/>
        <v>2013/2014</v>
      </c>
      <c r="G1504">
        <v>54997</v>
      </c>
      <c r="H1504" t="s">
        <v>93</v>
      </c>
      <c r="I1504">
        <f>IFERROR(INDEX(Lookup_Misc!$A$1:$C$7,MATCH(Table1[[#This Row],[Product]],Lookup_Misc!$B$1:$B$7,0),3)*Table1[[#This Row],[Tonnage]],NA())</f>
        <v>25298.620000000003</v>
      </c>
      <c r="J1504">
        <f t="shared" si="71"/>
        <v>5</v>
      </c>
    </row>
    <row r="1505" spans="1:10">
      <c r="A1505" t="s">
        <v>185</v>
      </c>
      <c r="B1505" t="s">
        <v>123</v>
      </c>
      <c r="C1505" s="60">
        <v>41760</v>
      </c>
      <c r="D1505" s="3">
        <f>Table1[[#This Row],[End Year]]-1</f>
        <v>2013</v>
      </c>
      <c r="E1505" s="3">
        <f t="shared" si="69"/>
        <v>2014</v>
      </c>
      <c r="F1505" s="1" t="str">
        <f t="shared" si="70"/>
        <v>2013/2014</v>
      </c>
      <c r="G1505">
        <v>89</v>
      </c>
      <c r="H1505" t="s">
        <v>118</v>
      </c>
      <c r="I1505">
        <f>IFERROR(INDEX(Lookup_Misc!$A$1:$C$7,MATCH(Table1[[#This Row],[Product]],Lookup_Misc!$B$1:$B$7,0),3)*Table1[[#This Row],[Tonnage]],NA())</f>
        <v>40.940000000000005</v>
      </c>
      <c r="J1505">
        <f t="shared" si="71"/>
        <v>5</v>
      </c>
    </row>
    <row r="1506" spans="1:10">
      <c r="A1506" t="s">
        <v>185</v>
      </c>
      <c r="B1506" t="s">
        <v>123</v>
      </c>
      <c r="C1506" s="60">
        <v>41760</v>
      </c>
      <c r="D1506" s="3">
        <f>Table1[[#This Row],[End Year]]-1</f>
        <v>2013</v>
      </c>
      <c r="E1506" s="3">
        <f t="shared" si="69"/>
        <v>2014</v>
      </c>
      <c r="F1506" s="1" t="str">
        <f t="shared" si="70"/>
        <v>2013/2014</v>
      </c>
      <c r="G1506">
        <v>21592</v>
      </c>
      <c r="H1506" t="s">
        <v>89</v>
      </c>
      <c r="I1506">
        <f>IFERROR(INDEX(Lookup_Misc!$A$1:$C$7,MATCH(Table1[[#This Row],[Product]],Lookup_Misc!$B$1:$B$7,0),3)*Table1[[#This Row],[Tonnage]],NA())</f>
        <v>9932.32</v>
      </c>
      <c r="J1506">
        <f t="shared" si="71"/>
        <v>5</v>
      </c>
    </row>
    <row r="1507" spans="1:10">
      <c r="A1507" t="s">
        <v>185</v>
      </c>
      <c r="B1507" t="s">
        <v>123</v>
      </c>
      <c r="C1507" s="60">
        <v>41791</v>
      </c>
      <c r="D1507" s="3">
        <f>Table1[[#This Row],[End Year]]-1</f>
        <v>2013</v>
      </c>
      <c r="E1507" s="3">
        <f t="shared" si="69"/>
        <v>2014</v>
      </c>
      <c r="F1507" s="1" t="str">
        <f t="shared" si="70"/>
        <v>2013/2014</v>
      </c>
      <c r="G1507">
        <v>1</v>
      </c>
      <c r="H1507" t="s">
        <v>176</v>
      </c>
      <c r="I1507">
        <f>IFERROR(INDEX(Lookup_Misc!$A$1:$C$7,MATCH(Table1[[#This Row],[Product]],Lookup_Misc!$B$1:$B$7,0),3)*Table1[[#This Row],[Tonnage]],NA())</f>
        <v>0.46</v>
      </c>
      <c r="J1507">
        <f t="shared" si="71"/>
        <v>6</v>
      </c>
    </row>
    <row r="1508" spans="1:10">
      <c r="A1508" t="s">
        <v>185</v>
      </c>
      <c r="B1508" t="s">
        <v>123</v>
      </c>
      <c r="C1508" s="60">
        <v>41791</v>
      </c>
      <c r="D1508" s="3">
        <f>Table1[[#This Row],[End Year]]-1</f>
        <v>2013</v>
      </c>
      <c r="E1508" s="3">
        <f t="shared" si="69"/>
        <v>2014</v>
      </c>
      <c r="F1508" s="1" t="str">
        <f t="shared" si="70"/>
        <v>2013/2014</v>
      </c>
      <c r="G1508">
        <v>683</v>
      </c>
      <c r="H1508" t="s">
        <v>60</v>
      </c>
      <c r="I1508">
        <f>IFERROR(INDEX(Lookup_Misc!$A$1:$C$7,MATCH(Table1[[#This Row],[Product]],Lookup_Misc!$B$1:$B$7,0),3)*Table1[[#This Row],[Tonnage]],NA())</f>
        <v>314.18</v>
      </c>
      <c r="J1508">
        <f t="shared" si="71"/>
        <v>6</v>
      </c>
    </row>
    <row r="1509" spans="1:10">
      <c r="A1509" t="s">
        <v>185</v>
      </c>
      <c r="B1509" t="s">
        <v>123</v>
      </c>
      <c r="C1509" s="60">
        <v>41791</v>
      </c>
      <c r="D1509" s="3">
        <f>Table1[[#This Row],[End Year]]-1</f>
        <v>2013</v>
      </c>
      <c r="E1509" s="3">
        <f t="shared" si="69"/>
        <v>2014</v>
      </c>
      <c r="F1509" s="1" t="str">
        <f t="shared" si="70"/>
        <v>2013/2014</v>
      </c>
      <c r="G1509">
        <v>22010</v>
      </c>
      <c r="H1509" t="s">
        <v>79</v>
      </c>
      <c r="I1509">
        <f>IFERROR(INDEX(Lookup_Misc!$A$1:$C$7,MATCH(Table1[[#This Row],[Product]],Lookup_Misc!$B$1:$B$7,0),3)*Table1[[#This Row],[Tonnage]],NA())</f>
        <v>10124.6</v>
      </c>
      <c r="J1509">
        <f t="shared" si="71"/>
        <v>6</v>
      </c>
    </row>
    <row r="1510" spans="1:10">
      <c r="A1510" t="s">
        <v>185</v>
      </c>
      <c r="B1510" t="s">
        <v>123</v>
      </c>
      <c r="C1510" s="60">
        <v>41791</v>
      </c>
      <c r="D1510" s="3">
        <f>Table1[[#This Row],[End Year]]-1</f>
        <v>2013</v>
      </c>
      <c r="E1510" s="3">
        <f t="shared" si="69"/>
        <v>2014</v>
      </c>
      <c r="F1510" s="1" t="str">
        <f t="shared" si="70"/>
        <v>2013/2014</v>
      </c>
      <c r="G1510">
        <v>2250</v>
      </c>
      <c r="H1510" t="s">
        <v>125</v>
      </c>
      <c r="I1510">
        <f>IFERROR(INDEX(Lookup_Misc!$A$1:$C$7,MATCH(Table1[[#This Row],[Product]],Lookup_Misc!$B$1:$B$7,0),3)*Table1[[#This Row],[Tonnage]],NA())</f>
        <v>1035</v>
      </c>
      <c r="J1510">
        <f t="shared" si="71"/>
        <v>6</v>
      </c>
    </row>
    <row r="1511" spans="1:10">
      <c r="A1511" t="s">
        <v>185</v>
      </c>
      <c r="B1511" t="s">
        <v>123</v>
      </c>
      <c r="C1511" s="60">
        <v>41791</v>
      </c>
      <c r="D1511" s="3">
        <f>Table1[[#This Row],[End Year]]-1</f>
        <v>2013</v>
      </c>
      <c r="E1511" s="3">
        <f t="shared" si="69"/>
        <v>2014</v>
      </c>
      <c r="F1511" s="1" t="str">
        <f t="shared" si="70"/>
        <v>2013/2014</v>
      </c>
      <c r="G1511">
        <v>12288</v>
      </c>
      <c r="H1511" t="s">
        <v>133</v>
      </c>
      <c r="I1511">
        <f>IFERROR(INDEX(Lookup_Misc!$A$1:$C$7,MATCH(Table1[[#This Row],[Product]],Lookup_Misc!$B$1:$B$7,0),3)*Table1[[#This Row],[Tonnage]],NA())</f>
        <v>5652.4800000000005</v>
      </c>
      <c r="J1511">
        <f t="shared" si="71"/>
        <v>6</v>
      </c>
    </row>
    <row r="1512" spans="1:10">
      <c r="A1512" t="s">
        <v>185</v>
      </c>
      <c r="B1512" t="s">
        <v>123</v>
      </c>
      <c r="C1512" s="60">
        <v>41791</v>
      </c>
      <c r="D1512" s="3">
        <f>Table1[[#This Row],[End Year]]-1</f>
        <v>2013</v>
      </c>
      <c r="E1512" s="3">
        <f t="shared" si="69"/>
        <v>2014</v>
      </c>
      <c r="F1512" s="1" t="str">
        <f t="shared" si="70"/>
        <v>2013/2014</v>
      </c>
      <c r="G1512">
        <v>2200</v>
      </c>
      <c r="H1512" t="s">
        <v>130</v>
      </c>
      <c r="I1512">
        <f>IFERROR(INDEX(Lookup_Misc!$A$1:$C$7,MATCH(Table1[[#This Row],[Product]],Lookup_Misc!$B$1:$B$7,0),3)*Table1[[#This Row],[Tonnage]],NA())</f>
        <v>1012</v>
      </c>
      <c r="J1512">
        <f t="shared" si="71"/>
        <v>6</v>
      </c>
    </row>
    <row r="1513" spans="1:10">
      <c r="A1513" t="s">
        <v>185</v>
      </c>
      <c r="B1513" t="s">
        <v>123</v>
      </c>
      <c r="C1513" s="60">
        <v>41791</v>
      </c>
      <c r="D1513" s="3">
        <f>Table1[[#This Row],[End Year]]-1</f>
        <v>2013</v>
      </c>
      <c r="E1513" s="3">
        <f t="shared" si="69"/>
        <v>2014</v>
      </c>
      <c r="F1513" s="1" t="str">
        <f t="shared" si="70"/>
        <v>2013/2014</v>
      </c>
      <c r="G1513">
        <v>1942</v>
      </c>
      <c r="H1513" t="s">
        <v>88</v>
      </c>
      <c r="I1513">
        <f>IFERROR(INDEX(Lookup_Misc!$A$1:$C$7,MATCH(Table1[[#This Row],[Product]],Lookup_Misc!$B$1:$B$7,0),3)*Table1[[#This Row],[Tonnage]],NA())</f>
        <v>893.32</v>
      </c>
      <c r="J1513">
        <f t="shared" si="71"/>
        <v>6</v>
      </c>
    </row>
    <row r="1514" spans="1:10">
      <c r="A1514" t="s">
        <v>185</v>
      </c>
      <c r="B1514" t="s">
        <v>123</v>
      </c>
      <c r="C1514" s="60">
        <v>41791</v>
      </c>
      <c r="D1514" s="3">
        <f>Table1[[#This Row],[End Year]]-1</f>
        <v>2013</v>
      </c>
      <c r="E1514" s="3">
        <f t="shared" si="69"/>
        <v>2014</v>
      </c>
      <c r="F1514" s="1" t="str">
        <f t="shared" si="70"/>
        <v>2013/2014</v>
      </c>
      <c r="G1514">
        <v>20247</v>
      </c>
      <c r="H1514" t="s">
        <v>116</v>
      </c>
      <c r="I1514">
        <f>IFERROR(INDEX(Lookup_Misc!$A$1:$C$7,MATCH(Table1[[#This Row],[Product]],Lookup_Misc!$B$1:$B$7,0),3)*Table1[[#This Row],[Tonnage]],NA())</f>
        <v>9313.6200000000008</v>
      </c>
      <c r="J1514">
        <f t="shared" si="71"/>
        <v>6</v>
      </c>
    </row>
    <row r="1515" spans="1:10">
      <c r="A1515" t="s">
        <v>185</v>
      </c>
      <c r="B1515" t="s">
        <v>123</v>
      </c>
      <c r="C1515" s="60">
        <v>41791</v>
      </c>
      <c r="D1515" s="3">
        <f>Table1[[#This Row],[End Year]]-1</f>
        <v>2013</v>
      </c>
      <c r="E1515" s="3">
        <f t="shared" si="69"/>
        <v>2014</v>
      </c>
      <c r="F1515" s="1" t="str">
        <f t="shared" si="70"/>
        <v>2013/2014</v>
      </c>
      <c r="G1515">
        <v>5039</v>
      </c>
      <c r="H1515" t="s">
        <v>81</v>
      </c>
      <c r="I1515">
        <f>IFERROR(INDEX(Lookup_Misc!$A$1:$C$7,MATCH(Table1[[#This Row],[Product]],Lookup_Misc!$B$1:$B$7,0),3)*Table1[[#This Row],[Tonnage]],NA())</f>
        <v>2317.94</v>
      </c>
      <c r="J1515">
        <f t="shared" si="71"/>
        <v>6</v>
      </c>
    </row>
    <row r="1516" spans="1:10">
      <c r="A1516" t="s">
        <v>185</v>
      </c>
      <c r="B1516" t="s">
        <v>123</v>
      </c>
      <c r="C1516" s="60">
        <v>41791</v>
      </c>
      <c r="D1516" s="3">
        <f>Table1[[#This Row],[End Year]]-1</f>
        <v>2013</v>
      </c>
      <c r="E1516" s="3">
        <f t="shared" si="69"/>
        <v>2014</v>
      </c>
      <c r="F1516" s="1" t="str">
        <f t="shared" si="70"/>
        <v>2013/2014</v>
      </c>
      <c r="G1516">
        <v>9899</v>
      </c>
      <c r="H1516" t="s">
        <v>137</v>
      </c>
      <c r="I1516">
        <f>IFERROR(INDEX(Lookup_Misc!$A$1:$C$7,MATCH(Table1[[#This Row],[Product]],Lookup_Misc!$B$1:$B$7,0),3)*Table1[[#This Row],[Tonnage]],NA())</f>
        <v>4553.54</v>
      </c>
      <c r="J1516">
        <f t="shared" si="71"/>
        <v>6</v>
      </c>
    </row>
    <row r="1517" spans="1:10">
      <c r="A1517" t="s">
        <v>185</v>
      </c>
      <c r="B1517" t="s">
        <v>123</v>
      </c>
      <c r="C1517" s="60">
        <v>41791</v>
      </c>
      <c r="D1517" s="3">
        <f>Table1[[#This Row],[End Year]]-1</f>
        <v>2013</v>
      </c>
      <c r="E1517" s="3">
        <f t="shared" si="69"/>
        <v>2014</v>
      </c>
      <c r="F1517" s="1" t="str">
        <f t="shared" si="70"/>
        <v>2013/2014</v>
      </c>
      <c r="G1517">
        <v>15830</v>
      </c>
      <c r="H1517" t="s">
        <v>128</v>
      </c>
      <c r="I1517">
        <f>IFERROR(INDEX(Lookup_Misc!$A$1:$C$7,MATCH(Table1[[#This Row],[Product]],Lookup_Misc!$B$1:$B$7,0),3)*Table1[[#This Row],[Tonnage]],NA())</f>
        <v>7281.8</v>
      </c>
      <c r="J1517">
        <f t="shared" si="71"/>
        <v>6</v>
      </c>
    </row>
    <row r="1518" spans="1:10">
      <c r="A1518" t="s">
        <v>185</v>
      </c>
      <c r="B1518" t="s">
        <v>123</v>
      </c>
      <c r="C1518" s="60">
        <v>41791</v>
      </c>
      <c r="D1518" s="3">
        <f>Table1[[#This Row],[End Year]]-1</f>
        <v>2013</v>
      </c>
      <c r="E1518" s="3">
        <f t="shared" si="69"/>
        <v>2014</v>
      </c>
      <c r="F1518" s="1" t="str">
        <f t="shared" si="70"/>
        <v>2013/2014</v>
      </c>
      <c r="G1518">
        <v>52626</v>
      </c>
      <c r="H1518" t="s">
        <v>113</v>
      </c>
      <c r="I1518">
        <f>IFERROR(INDEX(Lookup_Misc!$A$1:$C$7,MATCH(Table1[[#This Row],[Product]],Lookup_Misc!$B$1:$B$7,0),3)*Table1[[#This Row],[Tonnage]],NA())</f>
        <v>24207.960000000003</v>
      </c>
      <c r="J1518">
        <f t="shared" si="71"/>
        <v>6</v>
      </c>
    </row>
    <row r="1519" spans="1:10">
      <c r="A1519" t="s">
        <v>185</v>
      </c>
      <c r="B1519" t="s">
        <v>123</v>
      </c>
      <c r="C1519" s="60">
        <v>41791</v>
      </c>
      <c r="D1519" s="3">
        <f>Table1[[#This Row],[End Year]]-1</f>
        <v>2013</v>
      </c>
      <c r="E1519" s="3">
        <f t="shared" si="69"/>
        <v>2014</v>
      </c>
      <c r="F1519" s="1" t="str">
        <f t="shared" si="70"/>
        <v>2013/2014</v>
      </c>
      <c r="G1519">
        <v>14901</v>
      </c>
      <c r="H1519" t="s">
        <v>108</v>
      </c>
      <c r="I1519">
        <f>IFERROR(INDEX(Lookup_Misc!$A$1:$C$7,MATCH(Table1[[#This Row],[Product]],Lookup_Misc!$B$1:$B$7,0),3)*Table1[[#This Row],[Tonnage]],NA())</f>
        <v>6854.46</v>
      </c>
      <c r="J1519">
        <f t="shared" si="71"/>
        <v>6</v>
      </c>
    </row>
    <row r="1520" spans="1:10">
      <c r="A1520" t="s">
        <v>185</v>
      </c>
      <c r="B1520" t="s">
        <v>123</v>
      </c>
      <c r="C1520" s="60">
        <v>41791</v>
      </c>
      <c r="D1520" s="3">
        <f>Table1[[#This Row],[End Year]]-1</f>
        <v>2013</v>
      </c>
      <c r="E1520" s="3">
        <f t="shared" si="69"/>
        <v>2014</v>
      </c>
      <c r="F1520" s="1" t="str">
        <f t="shared" si="70"/>
        <v>2013/2014</v>
      </c>
      <c r="G1520">
        <v>49102</v>
      </c>
      <c r="H1520" t="s">
        <v>93</v>
      </c>
      <c r="I1520">
        <f>IFERROR(INDEX(Lookup_Misc!$A$1:$C$7,MATCH(Table1[[#This Row],[Product]],Lookup_Misc!$B$1:$B$7,0),3)*Table1[[#This Row],[Tonnage]],NA())</f>
        <v>22586.920000000002</v>
      </c>
      <c r="J1520">
        <f t="shared" si="71"/>
        <v>6</v>
      </c>
    </row>
    <row r="1521" spans="1:10">
      <c r="A1521" t="s">
        <v>185</v>
      </c>
      <c r="B1521" t="s">
        <v>123</v>
      </c>
      <c r="C1521" s="60">
        <v>41791</v>
      </c>
      <c r="D1521" s="3">
        <f>Table1[[#This Row],[End Year]]-1</f>
        <v>2013</v>
      </c>
      <c r="E1521" s="3">
        <f t="shared" si="69"/>
        <v>2014</v>
      </c>
      <c r="F1521" s="1" t="str">
        <f t="shared" si="70"/>
        <v>2013/2014</v>
      </c>
      <c r="G1521">
        <v>15442</v>
      </c>
      <c r="H1521" t="s">
        <v>89</v>
      </c>
      <c r="I1521">
        <f>IFERROR(INDEX(Lookup_Misc!$A$1:$C$7,MATCH(Table1[[#This Row],[Product]],Lookup_Misc!$B$1:$B$7,0),3)*Table1[[#This Row],[Tonnage]],NA())</f>
        <v>7103.3200000000006</v>
      </c>
      <c r="J1521">
        <f t="shared" si="71"/>
        <v>6</v>
      </c>
    </row>
    <row r="1522" spans="1:10">
      <c r="A1522" t="s">
        <v>185</v>
      </c>
      <c r="B1522" t="s">
        <v>123</v>
      </c>
      <c r="C1522" s="60">
        <v>41821</v>
      </c>
      <c r="D1522" s="3">
        <f>Table1[[#This Row],[End Year]]-1</f>
        <v>2014</v>
      </c>
      <c r="E1522" s="3">
        <f t="shared" si="69"/>
        <v>2015</v>
      </c>
      <c r="F1522" s="1" t="str">
        <f t="shared" si="70"/>
        <v>2014/2015</v>
      </c>
      <c r="G1522">
        <v>1760</v>
      </c>
      <c r="H1522" t="s">
        <v>73</v>
      </c>
      <c r="I1522">
        <f>IFERROR(INDEX(Lookup_Misc!$A$1:$C$7,MATCH(Table1[[#This Row],[Product]],Lookup_Misc!$B$1:$B$7,0),3)*Table1[[#This Row],[Tonnage]],NA())</f>
        <v>809.6</v>
      </c>
      <c r="J1522">
        <f t="shared" si="71"/>
        <v>7</v>
      </c>
    </row>
    <row r="1523" spans="1:10">
      <c r="A1523" t="s">
        <v>185</v>
      </c>
      <c r="B1523" t="s">
        <v>123</v>
      </c>
      <c r="C1523" s="60">
        <v>41821</v>
      </c>
      <c r="D1523" s="3">
        <f>Table1[[#This Row],[End Year]]-1</f>
        <v>2014</v>
      </c>
      <c r="E1523" s="3">
        <f t="shared" si="69"/>
        <v>2015</v>
      </c>
      <c r="F1523" s="1" t="str">
        <f t="shared" si="70"/>
        <v>2014/2015</v>
      </c>
      <c r="G1523">
        <v>1383</v>
      </c>
      <c r="H1523" t="s">
        <v>60</v>
      </c>
      <c r="I1523">
        <f>IFERROR(INDEX(Lookup_Misc!$A$1:$C$7,MATCH(Table1[[#This Row],[Product]],Lookup_Misc!$B$1:$B$7,0),3)*Table1[[#This Row],[Tonnage]],NA())</f>
        <v>636.18000000000006</v>
      </c>
      <c r="J1523">
        <f t="shared" si="71"/>
        <v>7</v>
      </c>
    </row>
    <row r="1524" spans="1:10">
      <c r="A1524" t="s">
        <v>185</v>
      </c>
      <c r="B1524" t="s">
        <v>123</v>
      </c>
      <c r="C1524" s="60">
        <v>41821</v>
      </c>
      <c r="D1524" s="3">
        <f>Table1[[#This Row],[End Year]]-1</f>
        <v>2014</v>
      </c>
      <c r="E1524" s="3">
        <f t="shared" si="69"/>
        <v>2015</v>
      </c>
      <c r="F1524" s="1" t="str">
        <f t="shared" si="70"/>
        <v>2014/2015</v>
      </c>
      <c r="G1524">
        <v>28336</v>
      </c>
      <c r="H1524" t="s">
        <v>79</v>
      </c>
      <c r="I1524">
        <f>IFERROR(INDEX(Lookup_Misc!$A$1:$C$7,MATCH(Table1[[#This Row],[Product]],Lookup_Misc!$B$1:$B$7,0),3)*Table1[[#This Row],[Tonnage]],NA())</f>
        <v>13034.560000000001</v>
      </c>
      <c r="J1524">
        <f t="shared" si="71"/>
        <v>7</v>
      </c>
    </row>
    <row r="1525" spans="1:10">
      <c r="A1525" t="s">
        <v>185</v>
      </c>
      <c r="B1525" t="s">
        <v>123</v>
      </c>
      <c r="C1525" s="60">
        <v>41821</v>
      </c>
      <c r="D1525" s="3">
        <f>Table1[[#This Row],[End Year]]-1</f>
        <v>2014</v>
      </c>
      <c r="E1525" s="3">
        <f t="shared" si="69"/>
        <v>2015</v>
      </c>
      <c r="F1525" s="1" t="str">
        <f t="shared" si="70"/>
        <v>2014/2015</v>
      </c>
      <c r="G1525">
        <v>4999</v>
      </c>
      <c r="H1525" t="s">
        <v>133</v>
      </c>
      <c r="I1525">
        <f>IFERROR(INDEX(Lookup_Misc!$A$1:$C$7,MATCH(Table1[[#This Row],[Product]],Lookup_Misc!$B$1:$B$7,0),3)*Table1[[#This Row],[Tonnage]],NA())</f>
        <v>2299.54</v>
      </c>
      <c r="J1525">
        <f t="shared" si="71"/>
        <v>7</v>
      </c>
    </row>
    <row r="1526" spans="1:10">
      <c r="A1526" t="s">
        <v>185</v>
      </c>
      <c r="B1526" t="s">
        <v>123</v>
      </c>
      <c r="C1526" s="60">
        <v>41821</v>
      </c>
      <c r="D1526" s="3">
        <f>Table1[[#This Row],[End Year]]-1</f>
        <v>2014</v>
      </c>
      <c r="E1526" s="3">
        <f t="shared" si="69"/>
        <v>2015</v>
      </c>
      <c r="F1526" s="1" t="str">
        <f t="shared" si="70"/>
        <v>2014/2015</v>
      </c>
      <c r="G1526">
        <v>9241</v>
      </c>
      <c r="H1526" t="s">
        <v>116</v>
      </c>
      <c r="I1526">
        <f>IFERROR(INDEX(Lookup_Misc!$A$1:$C$7,MATCH(Table1[[#This Row],[Product]],Lookup_Misc!$B$1:$B$7,0),3)*Table1[[#This Row],[Tonnage]],NA())</f>
        <v>4250.8600000000006</v>
      </c>
      <c r="J1526">
        <f t="shared" si="71"/>
        <v>7</v>
      </c>
    </row>
    <row r="1527" spans="1:10">
      <c r="A1527" t="s">
        <v>185</v>
      </c>
      <c r="B1527" t="s">
        <v>123</v>
      </c>
      <c r="C1527" s="60">
        <v>41821</v>
      </c>
      <c r="D1527" s="3">
        <f>Table1[[#This Row],[End Year]]-1</f>
        <v>2014</v>
      </c>
      <c r="E1527" s="3">
        <f t="shared" si="69"/>
        <v>2015</v>
      </c>
      <c r="F1527" s="1" t="str">
        <f t="shared" si="70"/>
        <v>2014/2015</v>
      </c>
      <c r="G1527">
        <v>9900</v>
      </c>
      <c r="H1527" t="s">
        <v>81</v>
      </c>
      <c r="I1527">
        <f>IFERROR(INDEX(Lookup_Misc!$A$1:$C$7,MATCH(Table1[[#This Row],[Product]],Lookup_Misc!$B$1:$B$7,0),3)*Table1[[#This Row],[Tonnage]],NA())</f>
        <v>4554</v>
      </c>
      <c r="J1527">
        <f t="shared" si="71"/>
        <v>7</v>
      </c>
    </row>
    <row r="1528" spans="1:10">
      <c r="A1528" t="s">
        <v>185</v>
      </c>
      <c r="B1528" t="s">
        <v>123</v>
      </c>
      <c r="C1528" s="60">
        <v>41821</v>
      </c>
      <c r="D1528" s="3">
        <f>Table1[[#This Row],[End Year]]-1</f>
        <v>2014</v>
      </c>
      <c r="E1528" s="3">
        <f t="shared" si="69"/>
        <v>2015</v>
      </c>
      <c r="F1528" s="1" t="str">
        <f t="shared" si="70"/>
        <v>2014/2015</v>
      </c>
      <c r="G1528">
        <v>7850</v>
      </c>
      <c r="H1528" t="s">
        <v>137</v>
      </c>
      <c r="I1528">
        <f>IFERROR(INDEX(Lookup_Misc!$A$1:$C$7,MATCH(Table1[[#This Row],[Product]],Lookup_Misc!$B$1:$B$7,0),3)*Table1[[#This Row],[Tonnage]],NA())</f>
        <v>3611</v>
      </c>
      <c r="J1528">
        <f t="shared" si="71"/>
        <v>7</v>
      </c>
    </row>
    <row r="1529" spans="1:10">
      <c r="A1529" t="s">
        <v>185</v>
      </c>
      <c r="B1529" t="s">
        <v>123</v>
      </c>
      <c r="C1529" s="60">
        <v>41821</v>
      </c>
      <c r="D1529" s="3">
        <f>Table1[[#This Row],[End Year]]-1</f>
        <v>2014</v>
      </c>
      <c r="E1529" s="3">
        <f t="shared" si="69"/>
        <v>2015</v>
      </c>
      <c r="F1529" s="1" t="str">
        <f t="shared" si="70"/>
        <v>2014/2015</v>
      </c>
      <c r="G1529">
        <v>54403</v>
      </c>
      <c r="H1529" t="s">
        <v>128</v>
      </c>
      <c r="I1529">
        <f>IFERROR(INDEX(Lookup_Misc!$A$1:$C$7,MATCH(Table1[[#This Row],[Product]],Lookup_Misc!$B$1:$B$7,0),3)*Table1[[#This Row],[Tonnage]],NA())</f>
        <v>25025.38</v>
      </c>
      <c r="J1529">
        <f t="shared" si="71"/>
        <v>7</v>
      </c>
    </row>
    <row r="1530" spans="1:10">
      <c r="A1530" t="s">
        <v>185</v>
      </c>
      <c r="B1530" t="s">
        <v>123</v>
      </c>
      <c r="C1530" s="60">
        <v>41821</v>
      </c>
      <c r="D1530" s="3">
        <f>Table1[[#This Row],[End Year]]-1</f>
        <v>2014</v>
      </c>
      <c r="E1530" s="3">
        <f t="shared" si="69"/>
        <v>2015</v>
      </c>
      <c r="F1530" s="1" t="str">
        <f t="shared" si="70"/>
        <v>2014/2015</v>
      </c>
      <c r="G1530">
        <v>16012</v>
      </c>
      <c r="H1530" t="s">
        <v>113</v>
      </c>
      <c r="I1530">
        <f>IFERROR(INDEX(Lookup_Misc!$A$1:$C$7,MATCH(Table1[[#This Row],[Product]],Lookup_Misc!$B$1:$B$7,0),3)*Table1[[#This Row],[Tonnage]],NA())</f>
        <v>7365.52</v>
      </c>
      <c r="J1530">
        <f t="shared" si="71"/>
        <v>7</v>
      </c>
    </row>
    <row r="1531" spans="1:10">
      <c r="A1531" t="s">
        <v>185</v>
      </c>
      <c r="B1531" t="s">
        <v>123</v>
      </c>
      <c r="C1531" s="60">
        <v>41821</v>
      </c>
      <c r="D1531" s="3">
        <f>Table1[[#This Row],[End Year]]-1</f>
        <v>2014</v>
      </c>
      <c r="E1531" s="3">
        <f t="shared" si="69"/>
        <v>2015</v>
      </c>
      <c r="F1531" s="1" t="str">
        <f t="shared" si="70"/>
        <v>2014/2015</v>
      </c>
      <c r="G1531">
        <v>34990</v>
      </c>
      <c r="H1531" t="s">
        <v>108</v>
      </c>
      <c r="I1531">
        <f>IFERROR(INDEX(Lookup_Misc!$A$1:$C$7,MATCH(Table1[[#This Row],[Product]],Lookup_Misc!$B$1:$B$7,0),3)*Table1[[#This Row],[Tonnage]],NA())</f>
        <v>16095.400000000001</v>
      </c>
      <c r="J1531">
        <f t="shared" si="71"/>
        <v>7</v>
      </c>
    </row>
    <row r="1532" spans="1:10">
      <c r="A1532" t="s">
        <v>185</v>
      </c>
      <c r="B1532" t="s">
        <v>123</v>
      </c>
      <c r="C1532" s="60">
        <v>41821</v>
      </c>
      <c r="D1532" s="3">
        <f>Table1[[#This Row],[End Year]]-1</f>
        <v>2014</v>
      </c>
      <c r="E1532" s="3">
        <f t="shared" si="69"/>
        <v>2015</v>
      </c>
      <c r="F1532" s="1" t="str">
        <f t="shared" si="70"/>
        <v>2014/2015</v>
      </c>
      <c r="G1532">
        <v>50760</v>
      </c>
      <c r="H1532" t="s">
        <v>93</v>
      </c>
      <c r="I1532">
        <f>IFERROR(INDEX(Lookup_Misc!$A$1:$C$7,MATCH(Table1[[#This Row],[Product]],Lookup_Misc!$B$1:$B$7,0),3)*Table1[[#This Row],[Tonnage]],NA())</f>
        <v>23349.600000000002</v>
      </c>
      <c r="J1532">
        <f t="shared" si="71"/>
        <v>7</v>
      </c>
    </row>
    <row r="1533" spans="1:10">
      <c r="A1533" t="s">
        <v>185</v>
      </c>
      <c r="B1533" t="s">
        <v>123</v>
      </c>
      <c r="C1533" s="60">
        <v>41821</v>
      </c>
      <c r="D1533" s="3">
        <f>Table1[[#This Row],[End Year]]-1</f>
        <v>2014</v>
      </c>
      <c r="E1533" s="3">
        <f t="shared" si="69"/>
        <v>2015</v>
      </c>
      <c r="F1533" s="1" t="str">
        <f t="shared" si="70"/>
        <v>2014/2015</v>
      </c>
      <c r="G1533">
        <v>7498</v>
      </c>
      <c r="H1533" t="s">
        <v>89</v>
      </c>
      <c r="I1533">
        <f>IFERROR(INDEX(Lookup_Misc!$A$1:$C$7,MATCH(Table1[[#This Row],[Product]],Lookup_Misc!$B$1:$B$7,0),3)*Table1[[#This Row],[Tonnage]],NA())</f>
        <v>3449.08</v>
      </c>
      <c r="J1533">
        <f t="shared" si="71"/>
        <v>7</v>
      </c>
    </row>
    <row r="1534" spans="1:10">
      <c r="A1534" t="s">
        <v>185</v>
      </c>
      <c r="B1534" t="s">
        <v>123</v>
      </c>
      <c r="C1534" s="60">
        <v>41852</v>
      </c>
      <c r="D1534" s="3">
        <f>Table1[[#This Row],[End Year]]-1</f>
        <v>2014</v>
      </c>
      <c r="E1534" s="3">
        <f t="shared" si="69"/>
        <v>2015</v>
      </c>
      <c r="F1534" s="1" t="str">
        <f t="shared" si="70"/>
        <v>2014/2015</v>
      </c>
      <c r="G1534">
        <v>354</v>
      </c>
      <c r="H1534" t="s">
        <v>60</v>
      </c>
      <c r="I1534">
        <f>IFERROR(INDEX(Lookup_Misc!$A$1:$C$7,MATCH(Table1[[#This Row],[Product]],Lookup_Misc!$B$1:$B$7,0),3)*Table1[[#This Row],[Tonnage]],NA())</f>
        <v>162.84</v>
      </c>
      <c r="J1534">
        <f t="shared" si="71"/>
        <v>8</v>
      </c>
    </row>
    <row r="1535" spans="1:10">
      <c r="A1535" t="s">
        <v>185</v>
      </c>
      <c r="B1535" t="s">
        <v>123</v>
      </c>
      <c r="C1535" s="60">
        <v>41852</v>
      </c>
      <c r="D1535" s="3">
        <f>Table1[[#This Row],[End Year]]-1</f>
        <v>2014</v>
      </c>
      <c r="E1535" s="3">
        <f t="shared" si="69"/>
        <v>2015</v>
      </c>
      <c r="F1535" s="1" t="str">
        <f t="shared" si="70"/>
        <v>2014/2015</v>
      </c>
      <c r="G1535">
        <v>6749</v>
      </c>
      <c r="H1535" t="s">
        <v>79</v>
      </c>
      <c r="I1535">
        <f>IFERROR(INDEX(Lookup_Misc!$A$1:$C$7,MATCH(Table1[[#This Row],[Product]],Lookup_Misc!$B$1:$B$7,0),3)*Table1[[#This Row],[Tonnage]],NA())</f>
        <v>3104.54</v>
      </c>
      <c r="J1535">
        <f t="shared" si="71"/>
        <v>8</v>
      </c>
    </row>
    <row r="1536" spans="1:10">
      <c r="A1536" t="s">
        <v>185</v>
      </c>
      <c r="B1536" t="s">
        <v>123</v>
      </c>
      <c r="C1536" s="60">
        <v>41852</v>
      </c>
      <c r="D1536" s="3">
        <f>Table1[[#This Row],[End Year]]-1</f>
        <v>2014</v>
      </c>
      <c r="E1536" s="3">
        <f t="shared" si="69"/>
        <v>2015</v>
      </c>
      <c r="F1536" s="1" t="str">
        <f t="shared" si="70"/>
        <v>2014/2015</v>
      </c>
      <c r="G1536">
        <v>3250</v>
      </c>
      <c r="H1536" t="s">
        <v>131</v>
      </c>
      <c r="I1536">
        <f>IFERROR(INDEX(Lookup_Misc!$A$1:$C$7,MATCH(Table1[[#This Row],[Product]],Lookup_Misc!$B$1:$B$7,0),3)*Table1[[#This Row],[Tonnage]],NA())</f>
        <v>1495</v>
      </c>
      <c r="J1536">
        <f t="shared" si="71"/>
        <v>8</v>
      </c>
    </row>
    <row r="1537" spans="1:10">
      <c r="A1537" t="s">
        <v>185</v>
      </c>
      <c r="B1537" t="s">
        <v>123</v>
      </c>
      <c r="C1537" s="60">
        <v>41852</v>
      </c>
      <c r="D1537" s="3">
        <f>Table1[[#This Row],[End Year]]-1</f>
        <v>2014</v>
      </c>
      <c r="E1537" s="3">
        <f t="shared" si="69"/>
        <v>2015</v>
      </c>
      <c r="F1537" s="1" t="str">
        <f t="shared" si="70"/>
        <v>2014/2015</v>
      </c>
      <c r="G1537">
        <v>2998</v>
      </c>
      <c r="H1537" t="s">
        <v>133</v>
      </c>
      <c r="I1537">
        <f>IFERROR(INDEX(Lookup_Misc!$A$1:$C$7,MATCH(Table1[[#This Row],[Product]],Lookup_Misc!$B$1:$B$7,0),3)*Table1[[#This Row],[Tonnage]],NA())</f>
        <v>1379.0800000000002</v>
      </c>
      <c r="J1537">
        <f t="shared" si="71"/>
        <v>8</v>
      </c>
    </row>
    <row r="1538" spans="1:10">
      <c r="A1538" t="s">
        <v>185</v>
      </c>
      <c r="B1538" t="s">
        <v>123</v>
      </c>
      <c r="C1538" s="60">
        <v>41852</v>
      </c>
      <c r="D1538" s="3">
        <f>Table1[[#This Row],[End Year]]-1</f>
        <v>2014</v>
      </c>
      <c r="E1538" s="3">
        <f t="shared" si="69"/>
        <v>2015</v>
      </c>
      <c r="F1538" s="1" t="str">
        <f t="shared" si="70"/>
        <v>2014/2015</v>
      </c>
      <c r="G1538">
        <v>1000</v>
      </c>
      <c r="H1538" t="s">
        <v>130</v>
      </c>
      <c r="I1538">
        <f>IFERROR(INDEX(Lookup_Misc!$A$1:$C$7,MATCH(Table1[[#This Row],[Product]],Lookup_Misc!$B$1:$B$7,0),3)*Table1[[#This Row],[Tonnage]],NA())</f>
        <v>460</v>
      </c>
      <c r="J1538">
        <f t="shared" si="71"/>
        <v>8</v>
      </c>
    </row>
    <row r="1539" spans="1:10">
      <c r="A1539" t="s">
        <v>185</v>
      </c>
      <c r="B1539" t="s">
        <v>123</v>
      </c>
      <c r="C1539" s="60">
        <v>41852</v>
      </c>
      <c r="D1539" s="3">
        <f>Table1[[#This Row],[End Year]]-1</f>
        <v>2014</v>
      </c>
      <c r="E1539" s="3">
        <f t="shared" si="69"/>
        <v>2015</v>
      </c>
      <c r="F1539" s="1" t="str">
        <f t="shared" si="70"/>
        <v>2014/2015</v>
      </c>
      <c r="G1539">
        <v>3350</v>
      </c>
      <c r="H1539" t="s">
        <v>88</v>
      </c>
      <c r="I1539">
        <f>IFERROR(INDEX(Lookup_Misc!$A$1:$C$7,MATCH(Table1[[#This Row],[Product]],Lookup_Misc!$B$1:$B$7,0),3)*Table1[[#This Row],[Tonnage]],NA())</f>
        <v>1541</v>
      </c>
      <c r="J1539">
        <f t="shared" si="71"/>
        <v>8</v>
      </c>
    </row>
    <row r="1540" spans="1:10">
      <c r="A1540" t="s">
        <v>185</v>
      </c>
      <c r="B1540" t="s">
        <v>123</v>
      </c>
      <c r="C1540" s="60">
        <v>41852</v>
      </c>
      <c r="D1540" s="3">
        <f>Table1[[#This Row],[End Year]]-1</f>
        <v>2014</v>
      </c>
      <c r="E1540" s="3">
        <f t="shared" si="69"/>
        <v>2015</v>
      </c>
      <c r="F1540" s="1" t="str">
        <f t="shared" si="70"/>
        <v>2014/2015</v>
      </c>
      <c r="G1540">
        <v>1500</v>
      </c>
      <c r="H1540" t="s">
        <v>145</v>
      </c>
      <c r="I1540">
        <f>IFERROR(INDEX(Lookup_Misc!$A$1:$C$7,MATCH(Table1[[#This Row],[Product]],Lookup_Misc!$B$1:$B$7,0),3)*Table1[[#This Row],[Tonnage]],NA())</f>
        <v>690</v>
      </c>
      <c r="J1540">
        <f t="shared" si="71"/>
        <v>8</v>
      </c>
    </row>
    <row r="1541" spans="1:10">
      <c r="A1541" t="s">
        <v>185</v>
      </c>
      <c r="B1541" t="s">
        <v>123</v>
      </c>
      <c r="C1541" s="60">
        <v>41852</v>
      </c>
      <c r="D1541" s="3">
        <f>Table1[[#This Row],[End Year]]-1</f>
        <v>2014</v>
      </c>
      <c r="E1541" s="3">
        <f t="shared" si="69"/>
        <v>2015</v>
      </c>
      <c r="F1541" s="1" t="str">
        <f t="shared" si="70"/>
        <v>2014/2015</v>
      </c>
      <c r="G1541">
        <v>17398</v>
      </c>
      <c r="H1541" t="s">
        <v>116</v>
      </c>
      <c r="I1541">
        <f>IFERROR(INDEX(Lookup_Misc!$A$1:$C$7,MATCH(Table1[[#This Row],[Product]],Lookup_Misc!$B$1:$B$7,0),3)*Table1[[#This Row],[Tonnage]],NA())</f>
        <v>8003.08</v>
      </c>
      <c r="J1541">
        <f t="shared" si="71"/>
        <v>8</v>
      </c>
    </row>
    <row r="1542" spans="1:10">
      <c r="A1542" t="s">
        <v>185</v>
      </c>
      <c r="B1542" t="s">
        <v>123</v>
      </c>
      <c r="C1542" s="60">
        <v>41852</v>
      </c>
      <c r="D1542" s="3">
        <f>Table1[[#This Row],[End Year]]-1</f>
        <v>2014</v>
      </c>
      <c r="E1542" s="3">
        <f t="shared" ref="E1542:E1605" si="72">IF(AND(MONTH(C1542)&gt;=7,MONTH(C1542)&lt;=12),YEAR(C1542)+1,YEAR(C1542))</f>
        <v>2015</v>
      </c>
      <c r="F1542" s="1" t="str">
        <f t="shared" ref="F1542:F1605" si="73">D1542&amp;"/"&amp;E1542</f>
        <v>2014/2015</v>
      </c>
      <c r="G1542">
        <v>3308</v>
      </c>
      <c r="H1542" t="s">
        <v>81</v>
      </c>
      <c r="I1542">
        <f>IFERROR(INDEX(Lookup_Misc!$A$1:$C$7,MATCH(Table1[[#This Row],[Product]],Lookup_Misc!$B$1:$B$7,0),3)*Table1[[#This Row],[Tonnage]],NA())</f>
        <v>1521.68</v>
      </c>
      <c r="J1542">
        <f t="shared" ref="J1542:J1605" si="74">MONTH(C1542)</f>
        <v>8</v>
      </c>
    </row>
    <row r="1543" spans="1:10">
      <c r="A1543" t="s">
        <v>185</v>
      </c>
      <c r="B1543" t="s">
        <v>123</v>
      </c>
      <c r="C1543" s="60">
        <v>41852</v>
      </c>
      <c r="D1543" s="3">
        <f>Table1[[#This Row],[End Year]]-1</f>
        <v>2014</v>
      </c>
      <c r="E1543" s="3">
        <f t="shared" si="72"/>
        <v>2015</v>
      </c>
      <c r="F1543" s="1" t="str">
        <f t="shared" si="73"/>
        <v>2014/2015</v>
      </c>
      <c r="G1543">
        <v>8794</v>
      </c>
      <c r="H1543" t="s">
        <v>113</v>
      </c>
      <c r="I1543">
        <f>IFERROR(INDEX(Lookup_Misc!$A$1:$C$7,MATCH(Table1[[#This Row],[Product]],Lookup_Misc!$B$1:$B$7,0),3)*Table1[[#This Row],[Tonnage]],NA())</f>
        <v>4045.2400000000002</v>
      </c>
      <c r="J1543">
        <f t="shared" si="74"/>
        <v>8</v>
      </c>
    </row>
    <row r="1544" spans="1:10">
      <c r="A1544" t="s">
        <v>185</v>
      </c>
      <c r="B1544" t="s">
        <v>123</v>
      </c>
      <c r="C1544" s="60">
        <v>41852</v>
      </c>
      <c r="D1544" s="3">
        <f>Table1[[#This Row],[End Year]]-1</f>
        <v>2014</v>
      </c>
      <c r="E1544" s="3">
        <f t="shared" si="72"/>
        <v>2015</v>
      </c>
      <c r="F1544" s="1" t="str">
        <f t="shared" si="73"/>
        <v>2014/2015</v>
      </c>
      <c r="G1544">
        <v>8196</v>
      </c>
      <c r="H1544" t="s">
        <v>108</v>
      </c>
      <c r="I1544">
        <f>IFERROR(INDEX(Lookup_Misc!$A$1:$C$7,MATCH(Table1[[#This Row],[Product]],Lookup_Misc!$B$1:$B$7,0),3)*Table1[[#This Row],[Tonnage]],NA())</f>
        <v>3770.1600000000003</v>
      </c>
      <c r="J1544">
        <f t="shared" si="74"/>
        <v>8</v>
      </c>
    </row>
    <row r="1545" spans="1:10">
      <c r="A1545" t="s">
        <v>185</v>
      </c>
      <c r="B1545" t="s">
        <v>123</v>
      </c>
      <c r="C1545" s="60">
        <v>41852</v>
      </c>
      <c r="D1545" s="3">
        <f>Table1[[#This Row],[End Year]]-1</f>
        <v>2014</v>
      </c>
      <c r="E1545" s="3">
        <f t="shared" si="72"/>
        <v>2015</v>
      </c>
      <c r="F1545" s="1" t="str">
        <f t="shared" si="73"/>
        <v>2014/2015</v>
      </c>
      <c r="G1545">
        <v>93424</v>
      </c>
      <c r="H1545" t="s">
        <v>93</v>
      </c>
      <c r="I1545">
        <f>IFERROR(INDEX(Lookup_Misc!$A$1:$C$7,MATCH(Table1[[#This Row],[Product]],Lookup_Misc!$B$1:$B$7,0),3)*Table1[[#This Row],[Tonnage]],NA())</f>
        <v>42975.040000000001</v>
      </c>
      <c r="J1545">
        <f t="shared" si="74"/>
        <v>8</v>
      </c>
    </row>
    <row r="1546" spans="1:10">
      <c r="A1546" t="s">
        <v>185</v>
      </c>
      <c r="B1546" t="s">
        <v>123</v>
      </c>
      <c r="C1546" s="60">
        <v>41852</v>
      </c>
      <c r="D1546" s="3">
        <f>Table1[[#This Row],[End Year]]-1</f>
        <v>2014</v>
      </c>
      <c r="E1546" s="3">
        <f t="shared" si="72"/>
        <v>2015</v>
      </c>
      <c r="F1546" s="1" t="str">
        <f t="shared" si="73"/>
        <v>2014/2015</v>
      </c>
      <c r="G1546">
        <v>161</v>
      </c>
      <c r="H1546" t="s">
        <v>86</v>
      </c>
      <c r="I1546">
        <f>IFERROR(INDEX(Lookup_Misc!$A$1:$C$7,MATCH(Table1[[#This Row],[Product]],Lookup_Misc!$B$1:$B$7,0),3)*Table1[[#This Row],[Tonnage]],NA())</f>
        <v>74.06</v>
      </c>
      <c r="J1546">
        <f t="shared" si="74"/>
        <v>8</v>
      </c>
    </row>
    <row r="1547" spans="1:10">
      <c r="A1547" t="s">
        <v>185</v>
      </c>
      <c r="B1547" t="s">
        <v>123</v>
      </c>
      <c r="C1547" s="60">
        <v>41852</v>
      </c>
      <c r="D1547" s="3">
        <f>Table1[[#This Row],[End Year]]-1</f>
        <v>2014</v>
      </c>
      <c r="E1547" s="3">
        <f t="shared" si="72"/>
        <v>2015</v>
      </c>
      <c r="F1547" s="1" t="str">
        <f t="shared" si="73"/>
        <v>2014/2015</v>
      </c>
      <c r="G1547">
        <v>228</v>
      </c>
      <c r="H1547" t="s">
        <v>89</v>
      </c>
      <c r="I1547">
        <f>IFERROR(INDEX(Lookup_Misc!$A$1:$C$7,MATCH(Table1[[#This Row],[Product]],Lookup_Misc!$B$1:$B$7,0),3)*Table1[[#This Row],[Tonnage]],NA())</f>
        <v>104.88000000000001</v>
      </c>
      <c r="J1547">
        <f t="shared" si="74"/>
        <v>8</v>
      </c>
    </row>
    <row r="1548" spans="1:10">
      <c r="A1548" t="s">
        <v>185</v>
      </c>
      <c r="B1548" t="s">
        <v>123</v>
      </c>
      <c r="C1548" s="60">
        <v>41852</v>
      </c>
      <c r="D1548" s="3">
        <f>Table1[[#This Row],[End Year]]-1</f>
        <v>2014</v>
      </c>
      <c r="E1548" s="3">
        <f t="shared" si="72"/>
        <v>2015</v>
      </c>
      <c r="F1548" s="1" t="str">
        <f t="shared" si="73"/>
        <v>2014/2015</v>
      </c>
      <c r="G1548">
        <v>32997</v>
      </c>
      <c r="H1548" t="s">
        <v>90</v>
      </c>
      <c r="I1548">
        <f>IFERROR(INDEX(Lookup_Misc!$A$1:$C$7,MATCH(Table1[[#This Row],[Product]],Lookup_Misc!$B$1:$B$7,0),3)*Table1[[#This Row],[Tonnage]],NA())</f>
        <v>15178.62</v>
      </c>
      <c r="J1548">
        <f t="shared" si="74"/>
        <v>8</v>
      </c>
    </row>
    <row r="1549" spans="1:10">
      <c r="A1549" t="s">
        <v>185</v>
      </c>
      <c r="B1549" t="s">
        <v>123</v>
      </c>
      <c r="C1549" s="60">
        <v>41883</v>
      </c>
      <c r="D1549" s="3">
        <f>Table1[[#This Row],[End Year]]-1</f>
        <v>2014</v>
      </c>
      <c r="E1549" s="3">
        <f t="shared" si="72"/>
        <v>2015</v>
      </c>
      <c r="F1549" s="1" t="str">
        <f t="shared" si="73"/>
        <v>2014/2015</v>
      </c>
      <c r="G1549">
        <v>632</v>
      </c>
      <c r="H1549" t="s">
        <v>60</v>
      </c>
      <c r="I1549">
        <f>IFERROR(INDEX(Lookup_Misc!$A$1:$C$7,MATCH(Table1[[#This Row],[Product]],Lookup_Misc!$B$1:$B$7,0),3)*Table1[[#This Row],[Tonnage]],NA())</f>
        <v>290.72000000000003</v>
      </c>
      <c r="J1549">
        <f t="shared" si="74"/>
        <v>9</v>
      </c>
    </row>
    <row r="1550" spans="1:10">
      <c r="A1550" t="s">
        <v>185</v>
      </c>
      <c r="B1550" t="s">
        <v>123</v>
      </c>
      <c r="C1550" s="60">
        <v>41883</v>
      </c>
      <c r="D1550" s="3">
        <f>Table1[[#This Row],[End Year]]-1</f>
        <v>2014</v>
      </c>
      <c r="E1550" s="3">
        <f t="shared" si="72"/>
        <v>2015</v>
      </c>
      <c r="F1550" s="1" t="str">
        <f t="shared" si="73"/>
        <v>2014/2015</v>
      </c>
      <c r="G1550">
        <v>15852</v>
      </c>
      <c r="H1550" t="s">
        <v>79</v>
      </c>
      <c r="I1550">
        <f>IFERROR(INDEX(Lookup_Misc!$A$1:$C$7,MATCH(Table1[[#This Row],[Product]],Lookup_Misc!$B$1:$B$7,0),3)*Table1[[#This Row],[Tonnage]],NA())</f>
        <v>7291.92</v>
      </c>
      <c r="J1550">
        <f t="shared" si="74"/>
        <v>9</v>
      </c>
    </row>
    <row r="1551" spans="1:10">
      <c r="A1551" t="s">
        <v>185</v>
      </c>
      <c r="B1551" t="s">
        <v>123</v>
      </c>
      <c r="C1551" s="60">
        <v>41883</v>
      </c>
      <c r="D1551" s="3">
        <f>Table1[[#This Row],[End Year]]-1</f>
        <v>2014</v>
      </c>
      <c r="E1551" s="3">
        <f t="shared" si="72"/>
        <v>2015</v>
      </c>
      <c r="F1551" s="1" t="str">
        <f t="shared" si="73"/>
        <v>2014/2015</v>
      </c>
      <c r="G1551">
        <v>4888</v>
      </c>
      <c r="H1551" t="s">
        <v>130</v>
      </c>
      <c r="I1551">
        <f>IFERROR(INDEX(Lookup_Misc!$A$1:$C$7,MATCH(Table1[[#This Row],[Product]],Lookup_Misc!$B$1:$B$7,0),3)*Table1[[#This Row],[Tonnage]],NA())</f>
        <v>2248.48</v>
      </c>
      <c r="J1551">
        <f t="shared" si="74"/>
        <v>9</v>
      </c>
    </row>
    <row r="1552" spans="1:10">
      <c r="A1552" t="s">
        <v>185</v>
      </c>
      <c r="B1552" t="s">
        <v>123</v>
      </c>
      <c r="C1552" s="60">
        <v>41883</v>
      </c>
      <c r="D1552" s="3">
        <f>Table1[[#This Row],[End Year]]-1</f>
        <v>2014</v>
      </c>
      <c r="E1552" s="3">
        <f t="shared" si="72"/>
        <v>2015</v>
      </c>
      <c r="F1552" s="1" t="str">
        <f t="shared" si="73"/>
        <v>2014/2015</v>
      </c>
      <c r="G1552">
        <v>2750</v>
      </c>
      <c r="H1552" t="s">
        <v>147</v>
      </c>
      <c r="I1552">
        <f>IFERROR(INDEX(Lookup_Misc!$A$1:$C$7,MATCH(Table1[[#This Row],[Product]],Lookup_Misc!$B$1:$B$7,0),3)*Table1[[#This Row],[Tonnage]],NA())</f>
        <v>1265</v>
      </c>
      <c r="J1552">
        <f t="shared" si="74"/>
        <v>9</v>
      </c>
    </row>
    <row r="1553" spans="1:10">
      <c r="A1553" t="s">
        <v>185</v>
      </c>
      <c r="B1553" t="s">
        <v>123</v>
      </c>
      <c r="C1553" s="60">
        <v>41883</v>
      </c>
      <c r="D1553" s="3">
        <f>Table1[[#This Row],[End Year]]-1</f>
        <v>2014</v>
      </c>
      <c r="E1553" s="3">
        <f t="shared" si="72"/>
        <v>2015</v>
      </c>
      <c r="F1553" s="1" t="str">
        <f t="shared" si="73"/>
        <v>2014/2015</v>
      </c>
      <c r="G1553">
        <v>1</v>
      </c>
      <c r="H1553" t="s">
        <v>145</v>
      </c>
      <c r="I1553">
        <f>IFERROR(INDEX(Lookup_Misc!$A$1:$C$7,MATCH(Table1[[#This Row],[Product]],Lookup_Misc!$B$1:$B$7,0),3)*Table1[[#This Row],[Tonnage]],NA())</f>
        <v>0.46</v>
      </c>
      <c r="J1553">
        <f t="shared" si="74"/>
        <v>9</v>
      </c>
    </row>
    <row r="1554" spans="1:10">
      <c r="A1554" t="s">
        <v>185</v>
      </c>
      <c r="B1554" t="s">
        <v>123</v>
      </c>
      <c r="C1554" s="60">
        <v>41883</v>
      </c>
      <c r="D1554" s="3">
        <f>Table1[[#This Row],[End Year]]-1</f>
        <v>2014</v>
      </c>
      <c r="E1554" s="3">
        <f t="shared" si="72"/>
        <v>2015</v>
      </c>
      <c r="F1554" s="1" t="str">
        <f t="shared" si="73"/>
        <v>2014/2015</v>
      </c>
      <c r="G1554">
        <v>2998</v>
      </c>
      <c r="H1554" t="s">
        <v>116</v>
      </c>
      <c r="I1554">
        <f>IFERROR(INDEX(Lookup_Misc!$A$1:$C$7,MATCH(Table1[[#This Row],[Product]],Lookup_Misc!$B$1:$B$7,0),3)*Table1[[#This Row],[Tonnage]],NA())</f>
        <v>1379.0800000000002</v>
      </c>
      <c r="J1554">
        <f t="shared" si="74"/>
        <v>9</v>
      </c>
    </row>
    <row r="1555" spans="1:10">
      <c r="A1555" t="s">
        <v>185</v>
      </c>
      <c r="B1555" t="s">
        <v>123</v>
      </c>
      <c r="C1555" s="60">
        <v>41883</v>
      </c>
      <c r="D1555" s="3">
        <f>Table1[[#This Row],[End Year]]-1</f>
        <v>2014</v>
      </c>
      <c r="E1555" s="3">
        <f t="shared" si="72"/>
        <v>2015</v>
      </c>
      <c r="F1555" s="1" t="str">
        <f t="shared" si="73"/>
        <v>2014/2015</v>
      </c>
      <c r="G1555">
        <v>8248</v>
      </c>
      <c r="H1555" t="s">
        <v>137</v>
      </c>
      <c r="I1555">
        <f>IFERROR(INDEX(Lookup_Misc!$A$1:$C$7,MATCH(Table1[[#This Row],[Product]],Lookup_Misc!$B$1:$B$7,0),3)*Table1[[#This Row],[Tonnage]],NA())</f>
        <v>3794.0800000000004</v>
      </c>
      <c r="J1555">
        <f t="shared" si="74"/>
        <v>9</v>
      </c>
    </row>
    <row r="1556" spans="1:10">
      <c r="A1556" t="s">
        <v>185</v>
      </c>
      <c r="B1556" t="s">
        <v>123</v>
      </c>
      <c r="C1556" s="60">
        <v>41883</v>
      </c>
      <c r="D1556" s="3">
        <f>Table1[[#This Row],[End Year]]-1</f>
        <v>2014</v>
      </c>
      <c r="E1556" s="3">
        <f t="shared" si="72"/>
        <v>2015</v>
      </c>
      <c r="F1556" s="1" t="str">
        <f t="shared" si="73"/>
        <v>2014/2015</v>
      </c>
      <c r="G1556">
        <v>33233</v>
      </c>
      <c r="H1556" t="s">
        <v>113</v>
      </c>
      <c r="I1556">
        <f>IFERROR(INDEX(Lookup_Misc!$A$1:$C$7,MATCH(Table1[[#This Row],[Product]],Lookup_Misc!$B$1:$B$7,0),3)*Table1[[#This Row],[Tonnage]],NA())</f>
        <v>15287.18</v>
      </c>
      <c r="J1556">
        <f t="shared" si="74"/>
        <v>9</v>
      </c>
    </row>
    <row r="1557" spans="1:10">
      <c r="A1557" t="s">
        <v>185</v>
      </c>
      <c r="B1557" t="s">
        <v>123</v>
      </c>
      <c r="C1557" s="60">
        <v>41883</v>
      </c>
      <c r="D1557" s="3">
        <f>Table1[[#This Row],[End Year]]-1</f>
        <v>2014</v>
      </c>
      <c r="E1557" s="3">
        <f t="shared" si="72"/>
        <v>2015</v>
      </c>
      <c r="F1557" s="1" t="str">
        <f t="shared" si="73"/>
        <v>2014/2015</v>
      </c>
      <c r="G1557">
        <v>151640</v>
      </c>
      <c r="H1557" t="s">
        <v>93</v>
      </c>
      <c r="I1557">
        <f>IFERROR(INDEX(Lookup_Misc!$A$1:$C$7,MATCH(Table1[[#This Row],[Product]],Lookup_Misc!$B$1:$B$7,0),3)*Table1[[#This Row],[Tonnage]],NA())</f>
        <v>69754.400000000009</v>
      </c>
      <c r="J1557">
        <f t="shared" si="74"/>
        <v>9</v>
      </c>
    </row>
    <row r="1558" spans="1:10">
      <c r="A1558" t="s">
        <v>185</v>
      </c>
      <c r="B1558" t="s">
        <v>123</v>
      </c>
      <c r="C1558" s="60">
        <v>41883</v>
      </c>
      <c r="D1558" s="3">
        <f>Table1[[#This Row],[End Year]]-1</f>
        <v>2014</v>
      </c>
      <c r="E1558" s="3">
        <f t="shared" si="72"/>
        <v>2015</v>
      </c>
      <c r="F1558" s="1" t="str">
        <f t="shared" si="73"/>
        <v>2014/2015</v>
      </c>
      <c r="G1558">
        <v>215</v>
      </c>
      <c r="H1558" t="s">
        <v>86</v>
      </c>
      <c r="I1558">
        <f>IFERROR(INDEX(Lookup_Misc!$A$1:$C$7,MATCH(Table1[[#This Row],[Product]],Lookup_Misc!$B$1:$B$7,0),3)*Table1[[#This Row],[Tonnage]],NA())</f>
        <v>98.9</v>
      </c>
      <c r="J1558">
        <f t="shared" si="74"/>
        <v>9</v>
      </c>
    </row>
    <row r="1559" spans="1:10">
      <c r="A1559" t="s">
        <v>185</v>
      </c>
      <c r="B1559" t="s">
        <v>123</v>
      </c>
      <c r="C1559" s="60">
        <v>41883</v>
      </c>
      <c r="D1559" s="3">
        <f>Table1[[#This Row],[End Year]]-1</f>
        <v>2014</v>
      </c>
      <c r="E1559" s="3">
        <f t="shared" si="72"/>
        <v>2015</v>
      </c>
      <c r="F1559" s="1" t="str">
        <f t="shared" si="73"/>
        <v>2014/2015</v>
      </c>
      <c r="G1559">
        <v>33414</v>
      </c>
      <c r="H1559" t="s">
        <v>89</v>
      </c>
      <c r="I1559">
        <f>IFERROR(INDEX(Lookup_Misc!$A$1:$C$7,MATCH(Table1[[#This Row],[Product]],Lookup_Misc!$B$1:$B$7,0),3)*Table1[[#This Row],[Tonnage]],NA())</f>
        <v>15370.44</v>
      </c>
      <c r="J1559">
        <f t="shared" si="74"/>
        <v>9</v>
      </c>
    </row>
    <row r="1560" spans="1:10">
      <c r="A1560" t="s">
        <v>185</v>
      </c>
      <c r="B1560" t="s">
        <v>123</v>
      </c>
      <c r="C1560" s="60">
        <v>41913</v>
      </c>
      <c r="D1560" s="3">
        <f>Table1[[#This Row],[End Year]]-1</f>
        <v>2014</v>
      </c>
      <c r="E1560" s="3">
        <f t="shared" si="72"/>
        <v>2015</v>
      </c>
      <c r="F1560" s="1" t="str">
        <f t="shared" si="73"/>
        <v>2014/2015</v>
      </c>
      <c r="G1560">
        <v>961</v>
      </c>
      <c r="H1560" t="s">
        <v>60</v>
      </c>
      <c r="I1560">
        <f>IFERROR(INDEX(Lookup_Misc!$A$1:$C$7,MATCH(Table1[[#This Row],[Product]],Lookup_Misc!$B$1:$B$7,0),3)*Table1[[#This Row],[Tonnage]],NA())</f>
        <v>442.06</v>
      </c>
      <c r="J1560">
        <f t="shared" si="74"/>
        <v>10</v>
      </c>
    </row>
    <row r="1561" spans="1:10">
      <c r="A1561" t="s">
        <v>185</v>
      </c>
      <c r="B1561" t="s">
        <v>123</v>
      </c>
      <c r="C1561" s="60">
        <v>41913</v>
      </c>
      <c r="D1561" s="3">
        <f>Table1[[#This Row],[End Year]]-1</f>
        <v>2014</v>
      </c>
      <c r="E1561" s="3">
        <f t="shared" si="72"/>
        <v>2015</v>
      </c>
      <c r="F1561" s="1" t="str">
        <f t="shared" si="73"/>
        <v>2014/2015</v>
      </c>
      <c r="G1561">
        <v>2500</v>
      </c>
      <c r="H1561" t="s">
        <v>125</v>
      </c>
      <c r="I1561">
        <f>IFERROR(INDEX(Lookup_Misc!$A$1:$C$7,MATCH(Table1[[#This Row],[Product]],Lookup_Misc!$B$1:$B$7,0),3)*Table1[[#This Row],[Tonnage]],NA())</f>
        <v>1150</v>
      </c>
      <c r="J1561">
        <f t="shared" si="74"/>
        <v>10</v>
      </c>
    </row>
    <row r="1562" spans="1:10">
      <c r="A1562" t="s">
        <v>185</v>
      </c>
      <c r="B1562" t="s">
        <v>123</v>
      </c>
      <c r="C1562" s="60">
        <v>41913</v>
      </c>
      <c r="D1562" s="3">
        <f>Table1[[#This Row],[End Year]]-1</f>
        <v>2014</v>
      </c>
      <c r="E1562" s="3">
        <f t="shared" si="72"/>
        <v>2015</v>
      </c>
      <c r="F1562" s="1" t="str">
        <f t="shared" si="73"/>
        <v>2014/2015</v>
      </c>
      <c r="G1562">
        <v>9900</v>
      </c>
      <c r="H1562" t="s">
        <v>133</v>
      </c>
      <c r="I1562">
        <f>IFERROR(INDEX(Lookup_Misc!$A$1:$C$7,MATCH(Table1[[#This Row],[Product]],Lookup_Misc!$B$1:$B$7,0),3)*Table1[[#This Row],[Tonnage]],NA())</f>
        <v>4554</v>
      </c>
      <c r="J1562">
        <f t="shared" si="74"/>
        <v>10</v>
      </c>
    </row>
    <row r="1563" spans="1:10">
      <c r="A1563" t="s">
        <v>185</v>
      </c>
      <c r="B1563" t="s">
        <v>123</v>
      </c>
      <c r="C1563" s="60">
        <v>41913</v>
      </c>
      <c r="D1563" s="3">
        <f>Table1[[#This Row],[End Year]]-1</f>
        <v>2014</v>
      </c>
      <c r="E1563" s="3">
        <f t="shared" si="72"/>
        <v>2015</v>
      </c>
      <c r="F1563" s="1" t="str">
        <f t="shared" si="73"/>
        <v>2014/2015</v>
      </c>
      <c r="G1563">
        <v>2784</v>
      </c>
      <c r="H1563" t="s">
        <v>88</v>
      </c>
      <c r="I1563">
        <f>IFERROR(INDEX(Lookup_Misc!$A$1:$C$7,MATCH(Table1[[#This Row],[Product]],Lookup_Misc!$B$1:$B$7,0),3)*Table1[[#This Row],[Tonnage]],NA())</f>
        <v>1280.6400000000001</v>
      </c>
      <c r="J1563">
        <f t="shared" si="74"/>
        <v>10</v>
      </c>
    </row>
    <row r="1564" spans="1:10">
      <c r="A1564" t="s">
        <v>185</v>
      </c>
      <c r="B1564" t="s">
        <v>123</v>
      </c>
      <c r="C1564" s="60">
        <v>41913</v>
      </c>
      <c r="D1564" s="3">
        <f>Table1[[#This Row],[End Year]]-1</f>
        <v>2014</v>
      </c>
      <c r="E1564" s="3">
        <f t="shared" si="72"/>
        <v>2015</v>
      </c>
      <c r="F1564" s="1" t="str">
        <f t="shared" si="73"/>
        <v>2014/2015</v>
      </c>
      <c r="G1564">
        <v>81</v>
      </c>
      <c r="H1564" t="s">
        <v>172</v>
      </c>
      <c r="I1564">
        <f>IFERROR(INDEX(Lookup_Misc!$A$1:$C$7,MATCH(Table1[[#This Row],[Product]],Lookup_Misc!$B$1:$B$7,0),3)*Table1[[#This Row],[Tonnage]],NA())</f>
        <v>37.260000000000005</v>
      </c>
      <c r="J1564">
        <f t="shared" si="74"/>
        <v>10</v>
      </c>
    </row>
    <row r="1565" spans="1:10">
      <c r="A1565" t="s">
        <v>185</v>
      </c>
      <c r="B1565" t="s">
        <v>123</v>
      </c>
      <c r="C1565" s="60">
        <v>41913</v>
      </c>
      <c r="D1565" s="3">
        <f>Table1[[#This Row],[End Year]]-1</f>
        <v>2014</v>
      </c>
      <c r="E1565" s="3">
        <f t="shared" si="72"/>
        <v>2015</v>
      </c>
      <c r="F1565" s="1" t="str">
        <f t="shared" si="73"/>
        <v>2014/2015</v>
      </c>
      <c r="G1565">
        <v>9184</v>
      </c>
      <c r="H1565" t="s">
        <v>116</v>
      </c>
      <c r="I1565">
        <f>IFERROR(INDEX(Lookup_Misc!$A$1:$C$7,MATCH(Table1[[#This Row],[Product]],Lookup_Misc!$B$1:$B$7,0),3)*Table1[[#This Row],[Tonnage]],NA())</f>
        <v>4224.6400000000003</v>
      </c>
      <c r="J1565">
        <f t="shared" si="74"/>
        <v>10</v>
      </c>
    </row>
    <row r="1566" spans="1:10">
      <c r="A1566" t="s">
        <v>185</v>
      </c>
      <c r="B1566" t="s">
        <v>123</v>
      </c>
      <c r="C1566" s="60">
        <v>41913</v>
      </c>
      <c r="D1566" s="3">
        <f>Table1[[#This Row],[End Year]]-1</f>
        <v>2014</v>
      </c>
      <c r="E1566" s="3">
        <f t="shared" si="72"/>
        <v>2015</v>
      </c>
      <c r="F1566" s="1" t="str">
        <f t="shared" si="73"/>
        <v>2014/2015</v>
      </c>
      <c r="G1566">
        <v>14099</v>
      </c>
      <c r="H1566" t="s">
        <v>128</v>
      </c>
      <c r="I1566">
        <f>IFERROR(INDEX(Lookup_Misc!$A$1:$C$7,MATCH(Table1[[#This Row],[Product]],Lookup_Misc!$B$1:$B$7,0),3)*Table1[[#This Row],[Tonnage]],NA())</f>
        <v>6485.54</v>
      </c>
      <c r="J1566">
        <f t="shared" si="74"/>
        <v>10</v>
      </c>
    </row>
    <row r="1567" spans="1:10">
      <c r="A1567" t="s">
        <v>185</v>
      </c>
      <c r="B1567" t="s">
        <v>123</v>
      </c>
      <c r="C1567" s="60">
        <v>41913</v>
      </c>
      <c r="D1567" s="3">
        <f>Table1[[#This Row],[End Year]]-1</f>
        <v>2014</v>
      </c>
      <c r="E1567" s="3">
        <f t="shared" si="72"/>
        <v>2015</v>
      </c>
      <c r="F1567" s="1" t="str">
        <f t="shared" si="73"/>
        <v>2014/2015</v>
      </c>
      <c r="G1567">
        <v>17691</v>
      </c>
      <c r="H1567" t="s">
        <v>113</v>
      </c>
      <c r="I1567">
        <f>IFERROR(INDEX(Lookup_Misc!$A$1:$C$7,MATCH(Table1[[#This Row],[Product]],Lookup_Misc!$B$1:$B$7,0),3)*Table1[[#This Row],[Tonnage]],NA())</f>
        <v>8137.8600000000006</v>
      </c>
      <c r="J1567">
        <f t="shared" si="74"/>
        <v>10</v>
      </c>
    </row>
    <row r="1568" spans="1:10">
      <c r="A1568" t="s">
        <v>185</v>
      </c>
      <c r="B1568" t="s">
        <v>123</v>
      </c>
      <c r="C1568" s="60">
        <v>41913</v>
      </c>
      <c r="D1568" s="3">
        <f>Table1[[#This Row],[End Year]]-1</f>
        <v>2014</v>
      </c>
      <c r="E1568" s="3">
        <f t="shared" si="72"/>
        <v>2015</v>
      </c>
      <c r="F1568" s="1" t="str">
        <f t="shared" si="73"/>
        <v>2014/2015</v>
      </c>
      <c r="G1568">
        <v>163319</v>
      </c>
      <c r="H1568" t="s">
        <v>93</v>
      </c>
      <c r="I1568">
        <f>IFERROR(INDEX(Lookup_Misc!$A$1:$C$7,MATCH(Table1[[#This Row],[Product]],Lookup_Misc!$B$1:$B$7,0),3)*Table1[[#This Row],[Tonnage]],NA())</f>
        <v>75126.740000000005</v>
      </c>
      <c r="J1568">
        <f t="shared" si="74"/>
        <v>10</v>
      </c>
    </row>
    <row r="1569" spans="1:10">
      <c r="A1569" t="s">
        <v>185</v>
      </c>
      <c r="B1569" t="s">
        <v>123</v>
      </c>
      <c r="C1569" s="60">
        <v>41913</v>
      </c>
      <c r="D1569" s="3">
        <f>Table1[[#This Row],[End Year]]-1</f>
        <v>2014</v>
      </c>
      <c r="E1569" s="3">
        <f t="shared" si="72"/>
        <v>2015</v>
      </c>
      <c r="F1569" s="1" t="str">
        <f t="shared" si="73"/>
        <v>2014/2015</v>
      </c>
      <c r="G1569">
        <v>8</v>
      </c>
      <c r="H1569" t="s">
        <v>149</v>
      </c>
      <c r="I1569">
        <f>IFERROR(INDEX(Lookup_Misc!$A$1:$C$7,MATCH(Table1[[#This Row],[Product]],Lookup_Misc!$B$1:$B$7,0),3)*Table1[[#This Row],[Tonnage]],NA())</f>
        <v>3.68</v>
      </c>
      <c r="J1569">
        <f t="shared" si="74"/>
        <v>10</v>
      </c>
    </row>
    <row r="1570" spans="1:10">
      <c r="A1570" t="s">
        <v>185</v>
      </c>
      <c r="B1570" t="s">
        <v>123</v>
      </c>
      <c r="C1570" s="60">
        <v>41913</v>
      </c>
      <c r="D1570" s="3">
        <f>Table1[[#This Row],[End Year]]-1</f>
        <v>2014</v>
      </c>
      <c r="E1570" s="3">
        <f t="shared" si="72"/>
        <v>2015</v>
      </c>
      <c r="F1570" s="1" t="str">
        <f t="shared" si="73"/>
        <v>2014/2015</v>
      </c>
      <c r="G1570">
        <v>8913</v>
      </c>
      <c r="H1570" t="s">
        <v>89</v>
      </c>
      <c r="I1570">
        <f>IFERROR(INDEX(Lookup_Misc!$A$1:$C$7,MATCH(Table1[[#This Row],[Product]],Lookup_Misc!$B$1:$B$7,0),3)*Table1[[#This Row],[Tonnage]],NA())</f>
        <v>4099.9800000000005</v>
      </c>
      <c r="J1570">
        <f t="shared" si="74"/>
        <v>10</v>
      </c>
    </row>
    <row r="1571" spans="1:10">
      <c r="A1571" t="s">
        <v>185</v>
      </c>
      <c r="B1571" t="s">
        <v>123</v>
      </c>
      <c r="C1571" s="60">
        <v>41913</v>
      </c>
      <c r="D1571" s="3">
        <f>Table1[[#This Row],[End Year]]-1</f>
        <v>2014</v>
      </c>
      <c r="E1571" s="3">
        <f t="shared" si="72"/>
        <v>2015</v>
      </c>
      <c r="F1571" s="1" t="str">
        <f t="shared" si="73"/>
        <v>2014/2015</v>
      </c>
      <c r="G1571">
        <v>10268</v>
      </c>
      <c r="H1571" t="s">
        <v>90</v>
      </c>
      <c r="I1571">
        <f>IFERROR(INDEX(Lookup_Misc!$A$1:$C$7,MATCH(Table1[[#This Row],[Product]],Lookup_Misc!$B$1:$B$7,0),3)*Table1[[#This Row],[Tonnage]],NA())</f>
        <v>4723.2800000000007</v>
      </c>
      <c r="J1571">
        <f t="shared" si="74"/>
        <v>10</v>
      </c>
    </row>
    <row r="1572" spans="1:10">
      <c r="A1572" t="s">
        <v>185</v>
      </c>
      <c r="B1572" t="s">
        <v>123</v>
      </c>
      <c r="C1572" s="60">
        <v>41944</v>
      </c>
      <c r="D1572" s="3">
        <f>Table1[[#This Row],[End Year]]-1</f>
        <v>2014</v>
      </c>
      <c r="E1572" s="3">
        <f t="shared" si="72"/>
        <v>2015</v>
      </c>
      <c r="F1572" s="1" t="str">
        <f t="shared" si="73"/>
        <v>2014/2015</v>
      </c>
      <c r="G1572">
        <v>22</v>
      </c>
      <c r="H1572" t="s">
        <v>119</v>
      </c>
      <c r="I1572">
        <f>IFERROR(INDEX(Lookup_Misc!$A$1:$C$7,MATCH(Table1[[#This Row],[Product]],Lookup_Misc!$B$1:$B$7,0),3)*Table1[[#This Row],[Tonnage]],NA())</f>
        <v>10.120000000000001</v>
      </c>
      <c r="J1572">
        <f t="shared" si="74"/>
        <v>11</v>
      </c>
    </row>
    <row r="1573" spans="1:10">
      <c r="A1573" t="s">
        <v>185</v>
      </c>
      <c r="B1573" t="s">
        <v>123</v>
      </c>
      <c r="C1573" s="60">
        <v>41944</v>
      </c>
      <c r="D1573" s="3">
        <f>Table1[[#This Row],[End Year]]-1</f>
        <v>2014</v>
      </c>
      <c r="E1573" s="3">
        <f t="shared" si="72"/>
        <v>2015</v>
      </c>
      <c r="F1573" s="1" t="str">
        <f t="shared" si="73"/>
        <v>2014/2015</v>
      </c>
      <c r="G1573">
        <v>25834</v>
      </c>
      <c r="H1573" t="s">
        <v>60</v>
      </c>
      <c r="I1573">
        <f>IFERROR(INDEX(Lookup_Misc!$A$1:$C$7,MATCH(Table1[[#This Row],[Product]],Lookup_Misc!$B$1:$B$7,0),3)*Table1[[#This Row],[Tonnage]],NA())</f>
        <v>11883.640000000001</v>
      </c>
      <c r="J1573">
        <f t="shared" si="74"/>
        <v>11</v>
      </c>
    </row>
    <row r="1574" spans="1:10">
      <c r="A1574" t="s">
        <v>185</v>
      </c>
      <c r="B1574" t="s">
        <v>123</v>
      </c>
      <c r="C1574" s="60">
        <v>41944</v>
      </c>
      <c r="D1574" s="3">
        <f>Table1[[#This Row],[End Year]]-1</f>
        <v>2014</v>
      </c>
      <c r="E1574" s="3">
        <f t="shared" si="72"/>
        <v>2015</v>
      </c>
      <c r="F1574" s="1" t="str">
        <f t="shared" si="73"/>
        <v>2014/2015</v>
      </c>
      <c r="G1574">
        <v>27225</v>
      </c>
      <c r="H1574" t="s">
        <v>79</v>
      </c>
      <c r="I1574">
        <f>IFERROR(INDEX(Lookup_Misc!$A$1:$C$7,MATCH(Table1[[#This Row],[Product]],Lookup_Misc!$B$1:$B$7,0),3)*Table1[[#This Row],[Tonnage]],NA())</f>
        <v>12523.5</v>
      </c>
      <c r="J1574">
        <f t="shared" si="74"/>
        <v>11</v>
      </c>
    </row>
    <row r="1575" spans="1:10">
      <c r="A1575" t="s">
        <v>185</v>
      </c>
      <c r="B1575" t="s">
        <v>123</v>
      </c>
      <c r="C1575" s="60">
        <v>41944</v>
      </c>
      <c r="D1575" s="3">
        <f>Table1[[#This Row],[End Year]]-1</f>
        <v>2014</v>
      </c>
      <c r="E1575" s="3">
        <f t="shared" si="72"/>
        <v>2015</v>
      </c>
      <c r="F1575" s="1" t="str">
        <f t="shared" si="73"/>
        <v>2014/2015</v>
      </c>
      <c r="G1575">
        <v>299</v>
      </c>
      <c r="H1575" t="s">
        <v>88</v>
      </c>
      <c r="I1575">
        <f>IFERROR(INDEX(Lookup_Misc!$A$1:$C$7,MATCH(Table1[[#This Row],[Product]],Lookup_Misc!$B$1:$B$7,0),3)*Table1[[#This Row],[Tonnage]],NA())</f>
        <v>137.54</v>
      </c>
      <c r="J1575">
        <f t="shared" si="74"/>
        <v>11</v>
      </c>
    </row>
    <row r="1576" spans="1:10">
      <c r="A1576" t="s">
        <v>185</v>
      </c>
      <c r="B1576" t="s">
        <v>123</v>
      </c>
      <c r="C1576" s="60">
        <v>41944</v>
      </c>
      <c r="D1576" s="3">
        <f>Table1[[#This Row],[End Year]]-1</f>
        <v>2014</v>
      </c>
      <c r="E1576" s="3">
        <f t="shared" si="72"/>
        <v>2015</v>
      </c>
      <c r="F1576" s="1" t="str">
        <f t="shared" si="73"/>
        <v>2014/2015</v>
      </c>
      <c r="G1576">
        <v>2210</v>
      </c>
      <c r="H1576" t="s">
        <v>145</v>
      </c>
      <c r="I1576">
        <f>IFERROR(INDEX(Lookup_Misc!$A$1:$C$7,MATCH(Table1[[#This Row],[Product]],Lookup_Misc!$B$1:$B$7,0),3)*Table1[[#This Row],[Tonnage]],NA())</f>
        <v>1016.6</v>
      </c>
      <c r="J1576">
        <f t="shared" si="74"/>
        <v>11</v>
      </c>
    </row>
    <row r="1577" spans="1:10">
      <c r="A1577" t="s">
        <v>185</v>
      </c>
      <c r="B1577" t="s">
        <v>123</v>
      </c>
      <c r="C1577" s="60">
        <v>41944</v>
      </c>
      <c r="D1577" s="3">
        <f>Table1[[#This Row],[End Year]]-1</f>
        <v>2014</v>
      </c>
      <c r="E1577" s="3">
        <f t="shared" si="72"/>
        <v>2015</v>
      </c>
      <c r="F1577" s="1" t="str">
        <f t="shared" si="73"/>
        <v>2014/2015</v>
      </c>
      <c r="G1577">
        <v>8800</v>
      </c>
      <c r="H1577" t="s">
        <v>116</v>
      </c>
      <c r="I1577">
        <f>IFERROR(INDEX(Lookup_Misc!$A$1:$C$7,MATCH(Table1[[#This Row],[Product]],Lookup_Misc!$B$1:$B$7,0),3)*Table1[[#This Row],[Tonnage]],NA())</f>
        <v>4048</v>
      </c>
      <c r="J1577">
        <f t="shared" si="74"/>
        <v>11</v>
      </c>
    </row>
    <row r="1578" spans="1:10">
      <c r="A1578" t="s">
        <v>185</v>
      </c>
      <c r="B1578" t="s">
        <v>123</v>
      </c>
      <c r="C1578" s="60">
        <v>41944</v>
      </c>
      <c r="D1578" s="3">
        <f>Table1[[#This Row],[End Year]]-1</f>
        <v>2014</v>
      </c>
      <c r="E1578" s="3">
        <f t="shared" si="72"/>
        <v>2015</v>
      </c>
      <c r="F1578" s="1" t="str">
        <f t="shared" si="73"/>
        <v>2014/2015</v>
      </c>
      <c r="G1578">
        <v>16011</v>
      </c>
      <c r="H1578" t="s">
        <v>81</v>
      </c>
      <c r="I1578">
        <f>IFERROR(INDEX(Lookup_Misc!$A$1:$C$7,MATCH(Table1[[#This Row],[Product]],Lookup_Misc!$B$1:$B$7,0),3)*Table1[[#This Row],[Tonnage]],NA())</f>
        <v>7365.06</v>
      </c>
      <c r="J1578">
        <f t="shared" si="74"/>
        <v>11</v>
      </c>
    </row>
    <row r="1579" spans="1:10">
      <c r="A1579" t="s">
        <v>185</v>
      </c>
      <c r="B1579" t="s">
        <v>123</v>
      </c>
      <c r="C1579" s="60">
        <v>41944</v>
      </c>
      <c r="D1579" s="3">
        <f>Table1[[#This Row],[End Year]]-1</f>
        <v>2014</v>
      </c>
      <c r="E1579" s="3">
        <f t="shared" si="72"/>
        <v>2015</v>
      </c>
      <c r="F1579" s="1" t="str">
        <f t="shared" si="73"/>
        <v>2014/2015</v>
      </c>
      <c r="G1579">
        <v>11000</v>
      </c>
      <c r="H1579" t="s">
        <v>137</v>
      </c>
      <c r="I1579">
        <f>IFERROR(INDEX(Lookup_Misc!$A$1:$C$7,MATCH(Table1[[#This Row],[Product]],Lookup_Misc!$B$1:$B$7,0),3)*Table1[[#This Row],[Tonnage]],NA())</f>
        <v>5060</v>
      </c>
      <c r="J1579">
        <f t="shared" si="74"/>
        <v>11</v>
      </c>
    </row>
    <row r="1580" spans="1:10">
      <c r="A1580" t="s">
        <v>185</v>
      </c>
      <c r="B1580" t="s">
        <v>123</v>
      </c>
      <c r="C1580" s="60">
        <v>41944</v>
      </c>
      <c r="D1580" s="3">
        <f>Table1[[#This Row],[End Year]]-1</f>
        <v>2014</v>
      </c>
      <c r="E1580" s="3">
        <f t="shared" si="72"/>
        <v>2015</v>
      </c>
      <c r="F1580" s="1" t="str">
        <f t="shared" si="73"/>
        <v>2014/2015</v>
      </c>
      <c r="G1580">
        <v>16905</v>
      </c>
      <c r="H1580" t="s">
        <v>128</v>
      </c>
      <c r="I1580">
        <f>IFERROR(INDEX(Lookup_Misc!$A$1:$C$7,MATCH(Table1[[#This Row],[Product]],Lookup_Misc!$B$1:$B$7,0),3)*Table1[[#This Row],[Tonnage]],NA())</f>
        <v>7776.3</v>
      </c>
      <c r="J1580">
        <f t="shared" si="74"/>
        <v>11</v>
      </c>
    </row>
    <row r="1581" spans="1:10">
      <c r="A1581" t="s">
        <v>185</v>
      </c>
      <c r="B1581" t="s">
        <v>123</v>
      </c>
      <c r="C1581" s="60">
        <v>41944</v>
      </c>
      <c r="D1581" s="3">
        <f>Table1[[#This Row],[End Year]]-1</f>
        <v>2014</v>
      </c>
      <c r="E1581" s="3">
        <f t="shared" si="72"/>
        <v>2015</v>
      </c>
      <c r="F1581" s="1" t="str">
        <f t="shared" si="73"/>
        <v>2014/2015</v>
      </c>
      <c r="G1581">
        <v>34653</v>
      </c>
      <c r="H1581" t="s">
        <v>113</v>
      </c>
      <c r="I1581">
        <f>IFERROR(INDEX(Lookup_Misc!$A$1:$C$7,MATCH(Table1[[#This Row],[Product]],Lookup_Misc!$B$1:$B$7,0),3)*Table1[[#This Row],[Tonnage]],NA())</f>
        <v>15940.380000000001</v>
      </c>
      <c r="J1581">
        <f t="shared" si="74"/>
        <v>11</v>
      </c>
    </row>
    <row r="1582" spans="1:10">
      <c r="A1582" t="s">
        <v>185</v>
      </c>
      <c r="B1582" t="s">
        <v>123</v>
      </c>
      <c r="C1582" s="60">
        <v>41944</v>
      </c>
      <c r="D1582" s="3">
        <f>Table1[[#This Row],[End Year]]-1</f>
        <v>2014</v>
      </c>
      <c r="E1582" s="3">
        <f t="shared" si="72"/>
        <v>2015</v>
      </c>
      <c r="F1582" s="1" t="str">
        <f t="shared" si="73"/>
        <v>2014/2015</v>
      </c>
      <c r="G1582">
        <v>50970</v>
      </c>
      <c r="H1582" t="s">
        <v>93</v>
      </c>
      <c r="I1582">
        <f>IFERROR(INDEX(Lookup_Misc!$A$1:$C$7,MATCH(Table1[[#This Row],[Product]],Lookup_Misc!$B$1:$B$7,0),3)*Table1[[#This Row],[Tonnage]],NA())</f>
        <v>23446.2</v>
      </c>
      <c r="J1582">
        <f t="shared" si="74"/>
        <v>11</v>
      </c>
    </row>
    <row r="1583" spans="1:10">
      <c r="A1583" t="s">
        <v>185</v>
      </c>
      <c r="B1583" t="s">
        <v>123</v>
      </c>
      <c r="C1583" s="60">
        <v>41944</v>
      </c>
      <c r="D1583" s="3">
        <f>Table1[[#This Row],[End Year]]-1</f>
        <v>2014</v>
      </c>
      <c r="E1583" s="3">
        <f t="shared" si="72"/>
        <v>2015</v>
      </c>
      <c r="F1583" s="1" t="str">
        <f t="shared" si="73"/>
        <v>2014/2015</v>
      </c>
      <c r="G1583">
        <v>9442</v>
      </c>
      <c r="H1583" t="s">
        <v>89</v>
      </c>
      <c r="I1583">
        <f>IFERROR(INDEX(Lookup_Misc!$A$1:$C$7,MATCH(Table1[[#This Row],[Product]],Lookup_Misc!$B$1:$B$7,0),3)*Table1[[#This Row],[Tonnage]],NA())</f>
        <v>4343.3200000000006</v>
      </c>
      <c r="J1583">
        <f t="shared" si="74"/>
        <v>11</v>
      </c>
    </row>
    <row r="1584" spans="1:10">
      <c r="A1584" t="s">
        <v>185</v>
      </c>
      <c r="B1584" t="s">
        <v>123</v>
      </c>
      <c r="C1584" s="60">
        <v>41944</v>
      </c>
      <c r="D1584" s="3">
        <f>Table1[[#This Row],[End Year]]-1</f>
        <v>2014</v>
      </c>
      <c r="E1584" s="3">
        <f t="shared" si="72"/>
        <v>2015</v>
      </c>
      <c r="F1584" s="1" t="str">
        <f t="shared" si="73"/>
        <v>2014/2015</v>
      </c>
      <c r="G1584">
        <v>14423</v>
      </c>
      <c r="H1584" t="s">
        <v>90</v>
      </c>
      <c r="I1584">
        <f>IFERROR(INDEX(Lookup_Misc!$A$1:$C$7,MATCH(Table1[[#This Row],[Product]],Lookup_Misc!$B$1:$B$7,0),3)*Table1[[#This Row],[Tonnage]],NA())</f>
        <v>6634.58</v>
      </c>
      <c r="J1584">
        <f t="shared" si="74"/>
        <v>11</v>
      </c>
    </row>
    <row r="1585" spans="1:10">
      <c r="A1585" t="s">
        <v>185</v>
      </c>
      <c r="B1585" t="s">
        <v>123</v>
      </c>
      <c r="C1585" s="60">
        <v>41974</v>
      </c>
      <c r="D1585" s="3">
        <f>Table1[[#This Row],[End Year]]-1</f>
        <v>2014</v>
      </c>
      <c r="E1585" s="3">
        <f t="shared" si="72"/>
        <v>2015</v>
      </c>
      <c r="F1585" s="1" t="str">
        <f t="shared" si="73"/>
        <v>2014/2015</v>
      </c>
      <c r="G1585">
        <v>1966</v>
      </c>
      <c r="H1585" t="s">
        <v>73</v>
      </c>
      <c r="I1585">
        <f>IFERROR(INDEX(Lookup_Misc!$A$1:$C$7,MATCH(Table1[[#This Row],[Product]],Lookup_Misc!$B$1:$B$7,0),3)*Table1[[#This Row],[Tonnage]],NA())</f>
        <v>904.36</v>
      </c>
      <c r="J1585">
        <f t="shared" si="74"/>
        <v>12</v>
      </c>
    </row>
    <row r="1586" spans="1:10">
      <c r="A1586" t="s">
        <v>185</v>
      </c>
      <c r="B1586" t="s">
        <v>123</v>
      </c>
      <c r="C1586" s="60">
        <v>41974</v>
      </c>
      <c r="D1586" s="3">
        <f>Table1[[#This Row],[End Year]]-1</f>
        <v>2014</v>
      </c>
      <c r="E1586" s="3">
        <f t="shared" si="72"/>
        <v>2015</v>
      </c>
      <c r="F1586" s="1" t="str">
        <f t="shared" si="73"/>
        <v>2014/2015</v>
      </c>
      <c r="G1586">
        <v>255</v>
      </c>
      <c r="H1586" t="s">
        <v>74</v>
      </c>
      <c r="I1586">
        <f>IFERROR(INDEX(Lookup_Misc!$A$1:$C$7,MATCH(Table1[[#This Row],[Product]],Lookup_Misc!$B$1:$B$7,0),3)*Table1[[#This Row],[Tonnage]],NA())</f>
        <v>117.30000000000001</v>
      </c>
      <c r="J1586">
        <f t="shared" si="74"/>
        <v>12</v>
      </c>
    </row>
    <row r="1587" spans="1:10">
      <c r="A1587" t="s">
        <v>185</v>
      </c>
      <c r="B1587" t="s">
        <v>123</v>
      </c>
      <c r="C1587" s="60">
        <v>41974</v>
      </c>
      <c r="D1587" s="3">
        <f>Table1[[#This Row],[End Year]]-1</f>
        <v>2014</v>
      </c>
      <c r="E1587" s="3">
        <f t="shared" si="72"/>
        <v>2015</v>
      </c>
      <c r="F1587" s="1" t="str">
        <f t="shared" si="73"/>
        <v>2014/2015</v>
      </c>
      <c r="G1587">
        <v>52726</v>
      </c>
      <c r="H1587" t="s">
        <v>60</v>
      </c>
      <c r="I1587">
        <f>IFERROR(INDEX(Lookup_Misc!$A$1:$C$7,MATCH(Table1[[#This Row],[Product]],Lookup_Misc!$B$1:$B$7,0),3)*Table1[[#This Row],[Tonnage]],NA())</f>
        <v>24253.960000000003</v>
      </c>
      <c r="J1587">
        <f t="shared" si="74"/>
        <v>12</v>
      </c>
    </row>
    <row r="1588" spans="1:10">
      <c r="A1588" t="s">
        <v>185</v>
      </c>
      <c r="B1588" t="s">
        <v>123</v>
      </c>
      <c r="C1588" s="60">
        <v>41974</v>
      </c>
      <c r="D1588" s="3">
        <f>Table1[[#This Row],[End Year]]-1</f>
        <v>2014</v>
      </c>
      <c r="E1588" s="3">
        <f t="shared" si="72"/>
        <v>2015</v>
      </c>
      <c r="F1588" s="1" t="str">
        <f t="shared" si="73"/>
        <v>2014/2015</v>
      </c>
      <c r="G1588">
        <v>5098</v>
      </c>
      <c r="H1588" t="s">
        <v>79</v>
      </c>
      <c r="I1588">
        <f>IFERROR(INDEX(Lookup_Misc!$A$1:$C$7,MATCH(Table1[[#This Row],[Product]],Lookup_Misc!$B$1:$B$7,0),3)*Table1[[#This Row],[Tonnage]],NA())</f>
        <v>2345.08</v>
      </c>
      <c r="J1588">
        <f t="shared" si="74"/>
        <v>12</v>
      </c>
    </row>
    <row r="1589" spans="1:10">
      <c r="A1589" t="s">
        <v>185</v>
      </c>
      <c r="B1589" t="s">
        <v>123</v>
      </c>
      <c r="C1589" s="60">
        <v>41974</v>
      </c>
      <c r="D1589" s="3">
        <f>Table1[[#This Row],[End Year]]-1</f>
        <v>2014</v>
      </c>
      <c r="E1589" s="3">
        <f t="shared" si="72"/>
        <v>2015</v>
      </c>
      <c r="F1589" s="1" t="str">
        <f t="shared" si="73"/>
        <v>2014/2015</v>
      </c>
      <c r="G1589">
        <v>1495</v>
      </c>
      <c r="H1589" t="s">
        <v>133</v>
      </c>
      <c r="I1589">
        <f>IFERROR(INDEX(Lookup_Misc!$A$1:$C$7,MATCH(Table1[[#This Row],[Product]],Lookup_Misc!$B$1:$B$7,0),3)*Table1[[#This Row],[Tonnage]],NA())</f>
        <v>687.7</v>
      </c>
      <c r="J1589">
        <f t="shared" si="74"/>
        <v>12</v>
      </c>
    </row>
    <row r="1590" spans="1:10">
      <c r="A1590" t="s">
        <v>185</v>
      </c>
      <c r="B1590" t="s">
        <v>123</v>
      </c>
      <c r="C1590" s="60">
        <v>41974</v>
      </c>
      <c r="D1590" s="3">
        <f>Table1[[#This Row],[End Year]]-1</f>
        <v>2014</v>
      </c>
      <c r="E1590" s="3">
        <f t="shared" si="72"/>
        <v>2015</v>
      </c>
      <c r="F1590" s="1" t="str">
        <f t="shared" si="73"/>
        <v>2014/2015</v>
      </c>
      <c r="G1590">
        <v>6499</v>
      </c>
      <c r="H1590" t="s">
        <v>88</v>
      </c>
      <c r="I1590">
        <f>IFERROR(INDEX(Lookup_Misc!$A$1:$C$7,MATCH(Table1[[#This Row],[Product]],Lookup_Misc!$B$1:$B$7,0),3)*Table1[[#This Row],[Tonnage]],NA())</f>
        <v>2989.54</v>
      </c>
      <c r="J1590">
        <f t="shared" si="74"/>
        <v>12</v>
      </c>
    </row>
    <row r="1591" spans="1:10">
      <c r="A1591" t="s">
        <v>185</v>
      </c>
      <c r="B1591" t="s">
        <v>123</v>
      </c>
      <c r="C1591" s="60">
        <v>41974</v>
      </c>
      <c r="D1591" s="3">
        <f>Table1[[#This Row],[End Year]]-1</f>
        <v>2014</v>
      </c>
      <c r="E1591" s="3">
        <f t="shared" si="72"/>
        <v>2015</v>
      </c>
      <c r="F1591" s="1" t="str">
        <f t="shared" si="73"/>
        <v>2014/2015</v>
      </c>
      <c r="G1591">
        <v>4850</v>
      </c>
      <c r="H1591" t="s">
        <v>116</v>
      </c>
      <c r="I1591">
        <f>IFERROR(INDEX(Lookup_Misc!$A$1:$C$7,MATCH(Table1[[#This Row],[Product]],Lookup_Misc!$B$1:$B$7,0),3)*Table1[[#This Row],[Tonnage]],NA())</f>
        <v>2231</v>
      </c>
      <c r="J1591">
        <f t="shared" si="74"/>
        <v>12</v>
      </c>
    </row>
    <row r="1592" spans="1:10">
      <c r="A1592" t="s">
        <v>185</v>
      </c>
      <c r="B1592" t="s">
        <v>123</v>
      </c>
      <c r="C1592" s="60">
        <v>41974</v>
      </c>
      <c r="D1592" s="3">
        <f>Table1[[#This Row],[End Year]]-1</f>
        <v>2014</v>
      </c>
      <c r="E1592" s="3">
        <f t="shared" si="72"/>
        <v>2015</v>
      </c>
      <c r="F1592" s="1" t="str">
        <f t="shared" si="73"/>
        <v>2014/2015</v>
      </c>
      <c r="G1592">
        <v>9</v>
      </c>
      <c r="H1592" t="s">
        <v>81</v>
      </c>
      <c r="I1592">
        <f>IFERROR(INDEX(Lookup_Misc!$A$1:$C$7,MATCH(Table1[[#This Row],[Product]],Lookup_Misc!$B$1:$B$7,0),3)*Table1[[#This Row],[Tonnage]],NA())</f>
        <v>4.1400000000000006</v>
      </c>
      <c r="J1592">
        <f t="shared" si="74"/>
        <v>12</v>
      </c>
    </row>
    <row r="1593" spans="1:10">
      <c r="A1593" t="s">
        <v>185</v>
      </c>
      <c r="B1593" t="s">
        <v>123</v>
      </c>
      <c r="C1593" s="60">
        <v>41974</v>
      </c>
      <c r="D1593" s="3">
        <f>Table1[[#This Row],[End Year]]-1</f>
        <v>2014</v>
      </c>
      <c r="E1593" s="3">
        <f t="shared" si="72"/>
        <v>2015</v>
      </c>
      <c r="F1593" s="1" t="str">
        <f t="shared" si="73"/>
        <v>2014/2015</v>
      </c>
      <c r="G1593">
        <v>1200</v>
      </c>
      <c r="H1593" t="s">
        <v>141</v>
      </c>
      <c r="I1593">
        <f>IFERROR(INDEX(Lookup_Misc!$A$1:$C$7,MATCH(Table1[[#This Row],[Product]],Lookup_Misc!$B$1:$B$7,0),3)*Table1[[#This Row],[Tonnage]],NA())</f>
        <v>552</v>
      </c>
      <c r="J1593">
        <f t="shared" si="74"/>
        <v>12</v>
      </c>
    </row>
    <row r="1594" spans="1:10">
      <c r="A1594" t="s">
        <v>185</v>
      </c>
      <c r="B1594" t="s">
        <v>123</v>
      </c>
      <c r="C1594" s="60">
        <v>41974</v>
      </c>
      <c r="D1594" s="3">
        <f>Table1[[#This Row],[End Year]]-1</f>
        <v>2014</v>
      </c>
      <c r="E1594" s="3">
        <f t="shared" si="72"/>
        <v>2015</v>
      </c>
      <c r="F1594" s="1" t="str">
        <f t="shared" si="73"/>
        <v>2014/2015</v>
      </c>
      <c r="G1594">
        <v>25802</v>
      </c>
      <c r="H1594" t="s">
        <v>128</v>
      </c>
      <c r="I1594">
        <f>IFERROR(INDEX(Lookup_Misc!$A$1:$C$7,MATCH(Table1[[#This Row],[Product]],Lookup_Misc!$B$1:$B$7,0),3)*Table1[[#This Row],[Tonnage]],NA())</f>
        <v>11868.92</v>
      </c>
      <c r="J1594">
        <f t="shared" si="74"/>
        <v>12</v>
      </c>
    </row>
    <row r="1595" spans="1:10">
      <c r="A1595" t="s">
        <v>185</v>
      </c>
      <c r="B1595" t="s">
        <v>123</v>
      </c>
      <c r="C1595" s="60">
        <v>41974</v>
      </c>
      <c r="D1595" s="3">
        <f>Table1[[#This Row],[End Year]]-1</f>
        <v>2014</v>
      </c>
      <c r="E1595" s="3">
        <f t="shared" si="72"/>
        <v>2015</v>
      </c>
      <c r="F1595" s="1" t="str">
        <f t="shared" si="73"/>
        <v>2014/2015</v>
      </c>
      <c r="G1595">
        <v>52497</v>
      </c>
      <c r="H1595" t="s">
        <v>113</v>
      </c>
      <c r="I1595">
        <f>IFERROR(INDEX(Lookup_Misc!$A$1:$C$7,MATCH(Table1[[#This Row],[Product]],Lookup_Misc!$B$1:$B$7,0),3)*Table1[[#This Row],[Tonnage]],NA())</f>
        <v>24148.620000000003</v>
      </c>
      <c r="J1595">
        <f t="shared" si="74"/>
        <v>12</v>
      </c>
    </row>
    <row r="1596" spans="1:10">
      <c r="A1596" t="s">
        <v>185</v>
      </c>
      <c r="B1596" t="s">
        <v>123</v>
      </c>
      <c r="C1596" s="60">
        <v>41974</v>
      </c>
      <c r="D1596" s="3">
        <f>Table1[[#This Row],[End Year]]-1</f>
        <v>2014</v>
      </c>
      <c r="E1596" s="3">
        <f t="shared" si="72"/>
        <v>2015</v>
      </c>
      <c r="F1596" s="1" t="str">
        <f t="shared" si="73"/>
        <v>2014/2015</v>
      </c>
      <c r="G1596">
        <v>6825</v>
      </c>
      <c r="H1596" t="s">
        <v>108</v>
      </c>
      <c r="I1596">
        <f>IFERROR(INDEX(Lookup_Misc!$A$1:$C$7,MATCH(Table1[[#This Row],[Product]],Lookup_Misc!$B$1:$B$7,0),3)*Table1[[#This Row],[Tonnage]],NA())</f>
        <v>3139.5</v>
      </c>
      <c r="J1596">
        <f t="shared" si="74"/>
        <v>12</v>
      </c>
    </row>
    <row r="1597" spans="1:10">
      <c r="A1597" t="s">
        <v>185</v>
      </c>
      <c r="B1597" t="s">
        <v>123</v>
      </c>
      <c r="C1597" s="60">
        <v>41974</v>
      </c>
      <c r="D1597" s="3">
        <f>Table1[[#This Row],[End Year]]-1</f>
        <v>2014</v>
      </c>
      <c r="E1597" s="3">
        <f t="shared" si="72"/>
        <v>2015</v>
      </c>
      <c r="F1597" s="1" t="str">
        <f t="shared" si="73"/>
        <v>2014/2015</v>
      </c>
      <c r="G1597">
        <v>296</v>
      </c>
      <c r="H1597" t="s">
        <v>86</v>
      </c>
      <c r="I1597">
        <f>IFERROR(INDEX(Lookup_Misc!$A$1:$C$7,MATCH(Table1[[#This Row],[Product]],Lookup_Misc!$B$1:$B$7,0),3)*Table1[[#This Row],[Tonnage]],NA())</f>
        <v>136.16</v>
      </c>
      <c r="J1597">
        <f t="shared" si="74"/>
        <v>12</v>
      </c>
    </row>
    <row r="1598" spans="1:10">
      <c r="A1598" t="s">
        <v>185</v>
      </c>
      <c r="B1598" t="s">
        <v>123</v>
      </c>
      <c r="C1598" s="60">
        <v>41974</v>
      </c>
      <c r="D1598" s="3">
        <f>Table1[[#This Row],[End Year]]-1</f>
        <v>2014</v>
      </c>
      <c r="E1598" s="3">
        <f t="shared" si="72"/>
        <v>2015</v>
      </c>
      <c r="F1598" s="1" t="str">
        <f t="shared" si="73"/>
        <v>2014/2015</v>
      </c>
      <c r="G1598">
        <v>11176</v>
      </c>
      <c r="H1598" t="s">
        <v>89</v>
      </c>
      <c r="I1598">
        <f>IFERROR(INDEX(Lookup_Misc!$A$1:$C$7,MATCH(Table1[[#This Row],[Product]],Lookup_Misc!$B$1:$B$7,0),3)*Table1[[#This Row],[Tonnage]],NA())</f>
        <v>5140.96</v>
      </c>
      <c r="J1598">
        <f t="shared" si="74"/>
        <v>12</v>
      </c>
    </row>
    <row r="1599" spans="1:10">
      <c r="A1599" t="s">
        <v>185</v>
      </c>
      <c r="B1599" t="s">
        <v>123</v>
      </c>
      <c r="C1599" s="60">
        <v>41974</v>
      </c>
      <c r="D1599" s="3">
        <f>Table1[[#This Row],[End Year]]-1</f>
        <v>2014</v>
      </c>
      <c r="E1599" s="3">
        <f t="shared" si="72"/>
        <v>2015</v>
      </c>
      <c r="F1599" s="1" t="str">
        <f t="shared" si="73"/>
        <v>2014/2015</v>
      </c>
      <c r="G1599">
        <v>294</v>
      </c>
      <c r="H1599" t="s">
        <v>90</v>
      </c>
      <c r="I1599">
        <f>IFERROR(INDEX(Lookup_Misc!$A$1:$C$7,MATCH(Table1[[#This Row],[Product]],Lookup_Misc!$B$1:$B$7,0),3)*Table1[[#This Row],[Tonnage]],NA())</f>
        <v>135.24</v>
      </c>
      <c r="J1599">
        <f t="shared" si="74"/>
        <v>12</v>
      </c>
    </row>
    <row r="1600" spans="1:10">
      <c r="A1600" t="s">
        <v>185</v>
      </c>
      <c r="B1600" t="s">
        <v>123</v>
      </c>
      <c r="C1600" s="60">
        <v>42005</v>
      </c>
      <c r="D1600" s="3">
        <f>Table1[[#This Row],[End Year]]-1</f>
        <v>2014</v>
      </c>
      <c r="E1600" s="3">
        <f t="shared" si="72"/>
        <v>2015</v>
      </c>
      <c r="F1600" s="1" t="str">
        <f t="shared" si="73"/>
        <v>2014/2015</v>
      </c>
      <c r="G1600">
        <v>3999</v>
      </c>
      <c r="H1600" t="s">
        <v>132</v>
      </c>
      <c r="I1600">
        <f>IFERROR(INDEX(Lookup_Misc!$A$1:$C$7,MATCH(Table1[[#This Row],[Product]],Lookup_Misc!$B$1:$B$7,0),3)*Table1[[#This Row],[Tonnage]],NA())</f>
        <v>1839.5400000000002</v>
      </c>
      <c r="J1600">
        <f t="shared" si="74"/>
        <v>1</v>
      </c>
    </row>
    <row r="1601" spans="1:10">
      <c r="A1601" t="s">
        <v>185</v>
      </c>
      <c r="B1601" t="s">
        <v>123</v>
      </c>
      <c r="C1601" s="60">
        <v>42005</v>
      </c>
      <c r="D1601" s="3">
        <f>Table1[[#This Row],[End Year]]-1</f>
        <v>2014</v>
      </c>
      <c r="E1601" s="3">
        <f t="shared" si="72"/>
        <v>2015</v>
      </c>
      <c r="F1601" s="1" t="str">
        <f t="shared" si="73"/>
        <v>2014/2015</v>
      </c>
      <c r="G1601">
        <v>17327</v>
      </c>
      <c r="H1601" t="s">
        <v>60</v>
      </c>
      <c r="I1601">
        <f>IFERROR(INDEX(Lookup_Misc!$A$1:$C$7,MATCH(Table1[[#This Row],[Product]],Lookup_Misc!$B$1:$B$7,0),3)*Table1[[#This Row],[Tonnage]],NA())</f>
        <v>7970.42</v>
      </c>
      <c r="J1601">
        <f t="shared" si="74"/>
        <v>1</v>
      </c>
    </row>
    <row r="1602" spans="1:10">
      <c r="A1602" t="s">
        <v>185</v>
      </c>
      <c r="B1602" t="s">
        <v>123</v>
      </c>
      <c r="C1602" s="60">
        <v>42005</v>
      </c>
      <c r="D1602" s="3">
        <f>Table1[[#This Row],[End Year]]-1</f>
        <v>2014</v>
      </c>
      <c r="E1602" s="3">
        <f t="shared" si="72"/>
        <v>2015</v>
      </c>
      <c r="F1602" s="1" t="str">
        <f t="shared" si="73"/>
        <v>2014/2015</v>
      </c>
      <c r="G1602">
        <v>31570</v>
      </c>
      <c r="H1602" t="s">
        <v>79</v>
      </c>
      <c r="I1602">
        <f>IFERROR(INDEX(Lookup_Misc!$A$1:$C$7,MATCH(Table1[[#This Row],[Product]],Lookup_Misc!$B$1:$B$7,0),3)*Table1[[#This Row],[Tonnage]],NA())</f>
        <v>14522.2</v>
      </c>
      <c r="J1602">
        <f t="shared" si="74"/>
        <v>1</v>
      </c>
    </row>
    <row r="1603" spans="1:10">
      <c r="A1603" t="s">
        <v>185</v>
      </c>
      <c r="B1603" t="s">
        <v>123</v>
      </c>
      <c r="C1603" s="60">
        <v>42005</v>
      </c>
      <c r="D1603" s="3">
        <f>Table1[[#This Row],[End Year]]-1</f>
        <v>2014</v>
      </c>
      <c r="E1603" s="3">
        <f t="shared" si="72"/>
        <v>2015</v>
      </c>
      <c r="F1603" s="1" t="str">
        <f t="shared" si="73"/>
        <v>2014/2015</v>
      </c>
      <c r="G1603">
        <v>4374</v>
      </c>
      <c r="H1603" t="s">
        <v>125</v>
      </c>
      <c r="I1603">
        <f>IFERROR(INDEX(Lookup_Misc!$A$1:$C$7,MATCH(Table1[[#This Row],[Product]],Lookup_Misc!$B$1:$B$7,0),3)*Table1[[#This Row],[Tonnage]],NA())</f>
        <v>2012.0400000000002</v>
      </c>
      <c r="J1603">
        <f t="shared" si="74"/>
        <v>1</v>
      </c>
    </row>
    <row r="1604" spans="1:10">
      <c r="A1604" t="s">
        <v>185</v>
      </c>
      <c r="B1604" t="s">
        <v>123</v>
      </c>
      <c r="C1604" s="60">
        <v>42005</v>
      </c>
      <c r="D1604" s="3">
        <f>Table1[[#This Row],[End Year]]-1</f>
        <v>2014</v>
      </c>
      <c r="E1604" s="3">
        <f t="shared" si="72"/>
        <v>2015</v>
      </c>
      <c r="F1604" s="1" t="str">
        <f t="shared" si="73"/>
        <v>2014/2015</v>
      </c>
      <c r="G1604">
        <v>3298</v>
      </c>
      <c r="H1604" t="s">
        <v>131</v>
      </c>
      <c r="I1604">
        <f>IFERROR(INDEX(Lookup_Misc!$A$1:$C$7,MATCH(Table1[[#This Row],[Product]],Lookup_Misc!$B$1:$B$7,0),3)*Table1[[#This Row],[Tonnage]],NA())</f>
        <v>1517.0800000000002</v>
      </c>
      <c r="J1604">
        <f t="shared" si="74"/>
        <v>1</v>
      </c>
    </row>
    <row r="1605" spans="1:10">
      <c r="A1605" t="s">
        <v>185</v>
      </c>
      <c r="B1605" t="s">
        <v>123</v>
      </c>
      <c r="C1605" s="60">
        <v>42005</v>
      </c>
      <c r="D1605" s="3">
        <f>Table1[[#This Row],[End Year]]-1</f>
        <v>2014</v>
      </c>
      <c r="E1605" s="3">
        <f t="shared" si="72"/>
        <v>2015</v>
      </c>
      <c r="F1605" s="1" t="str">
        <f t="shared" si="73"/>
        <v>2014/2015</v>
      </c>
      <c r="G1605">
        <v>16872</v>
      </c>
      <c r="H1605" t="s">
        <v>133</v>
      </c>
      <c r="I1605">
        <f>IFERROR(INDEX(Lookup_Misc!$A$1:$C$7,MATCH(Table1[[#This Row],[Product]],Lookup_Misc!$B$1:$B$7,0),3)*Table1[[#This Row],[Tonnage]],NA())</f>
        <v>7761.12</v>
      </c>
      <c r="J1605">
        <f t="shared" si="74"/>
        <v>1</v>
      </c>
    </row>
    <row r="1606" spans="1:10">
      <c r="A1606" t="s">
        <v>185</v>
      </c>
      <c r="B1606" t="s">
        <v>123</v>
      </c>
      <c r="C1606" s="60">
        <v>42005</v>
      </c>
      <c r="D1606" s="3">
        <f>Table1[[#This Row],[End Year]]-1</f>
        <v>2014</v>
      </c>
      <c r="E1606" s="3">
        <f t="shared" ref="E1606:E1669" si="75">IF(AND(MONTH(C1606)&gt;=7,MONTH(C1606)&lt;=12),YEAR(C1606)+1,YEAR(C1606))</f>
        <v>2015</v>
      </c>
      <c r="F1606" s="1" t="str">
        <f t="shared" ref="F1606:F1669" si="76">D1606&amp;"/"&amp;E1606</f>
        <v>2014/2015</v>
      </c>
      <c r="G1606">
        <v>8540</v>
      </c>
      <c r="H1606" t="s">
        <v>142</v>
      </c>
      <c r="I1606">
        <f>IFERROR(INDEX(Lookup_Misc!$A$1:$C$7,MATCH(Table1[[#This Row],[Product]],Lookup_Misc!$B$1:$B$7,0),3)*Table1[[#This Row],[Tonnage]],NA())</f>
        <v>3928.4</v>
      </c>
      <c r="J1606">
        <f t="shared" ref="J1606:J1669" si="77">MONTH(C1606)</f>
        <v>1</v>
      </c>
    </row>
    <row r="1607" spans="1:10">
      <c r="A1607" t="s">
        <v>185</v>
      </c>
      <c r="B1607" t="s">
        <v>123</v>
      </c>
      <c r="C1607" s="60">
        <v>42005</v>
      </c>
      <c r="D1607" s="3">
        <f>Table1[[#This Row],[End Year]]-1</f>
        <v>2014</v>
      </c>
      <c r="E1607" s="3">
        <f t="shared" si="75"/>
        <v>2015</v>
      </c>
      <c r="F1607" s="1" t="str">
        <f t="shared" si="76"/>
        <v>2014/2015</v>
      </c>
      <c r="G1607">
        <v>1375</v>
      </c>
      <c r="H1607" t="s">
        <v>143</v>
      </c>
      <c r="I1607">
        <f>IFERROR(INDEX(Lookup_Misc!$A$1:$C$7,MATCH(Table1[[#This Row],[Product]],Lookup_Misc!$B$1:$B$7,0),3)*Table1[[#This Row],[Tonnage]],NA())</f>
        <v>632.5</v>
      </c>
      <c r="J1607">
        <f t="shared" si="77"/>
        <v>1</v>
      </c>
    </row>
    <row r="1608" spans="1:10">
      <c r="A1608" t="s">
        <v>185</v>
      </c>
      <c r="B1608" t="s">
        <v>123</v>
      </c>
      <c r="C1608" s="60">
        <v>42005</v>
      </c>
      <c r="D1608" s="3">
        <f>Table1[[#This Row],[End Year]]-1</f>
        <v>2014</v>
      </c>
      <c r="E1608" s="3">
        <f t="shared" si="75"/>
        <v>2015</v>
      </c>
      <c r="F1608" s="1" t="str">
        <f t="shared" si="76"/>
        <v>2014/2015</v>
      </c>
      <c r="G1608">
        <v>10007</v>
      </c>
      <c r="H1608" t="s">
        <v>130</v>
      </c>
      <c r="I1608">
        <f>IFERROR(INDEX(Lookup_Misc!$A$1:$C$7,MATCH(Table1[[#This Row],[Product]],Lookup_Misc!$B$1:$B$7,0),3)*Table1[[#This Row],[Tonnage]],NA())</f>
        <v>4603.22</v>
      </c>
      <c r="J1608">
        <f t="shared" si="77"/>
        <v>1</v>
      </c>
    </row>
    <row r="1609" spans="1:10">
      <c r="A1609" t="s">
        <v>185</v>
      </c>
      <c r="B1609" t="s">
        <v>123</v>
      </c>
      <c r="C1609" s="60">
        <v>42005</v>
      </c>
      <c r="D1609" s="3">
        <f>Table1[[#This Row],[End Year]]-1</f>
        <v>2014</v>
      </c>
      <c r="E1609" s="3">
        <f t="shared" si="75"/>
        <v>2015</v>
      </c>
      <c r="F1609" s="1" t="str">
        <f t="shared" si="76"/>
        <v>2014/2015</v>
      </c>
      <c r="G1609">
        <v>4500</v>
      </c>
      <c r="H1609" t="s">
        <v>88</v>
      </c>
      <c r="I1609">
        <f>IFERROR(INDEX(Lookup_Misc!$A$1:$C$7,MATCH(Table1[[#This Row],[Product]],Lookup_Misc!$B$1:$B$7,0),3)*Table1[[#This Row],[Tonnage]],NA())</f>
        <v>2070</v>
      </c>
      <c r="J1609">
        <f t="shared" si="77"/>
        <v>1</v>
      </c>
    </row>
    <row r="1610" spans="1:10">
      <c r="A1610" t="s">
        <v>185</v>
      </c>
      <c r="B1610" t="s">
        <v>123</v>
      </c>
      <c r="C1610" s="60">
        <v>42005</v>
      </c>
      <c r="D1610" s="3">
        <f>Table1[[#This Row],[End Year]]-1</f>
        <v>2014</v>
      </c>
      <c r="E1610" s="3">
        <f t="shared" si="75"/>
        <v>2015</v>
      </c>
      <c r="F1610" s="1" t="str">
        <f t="shared" si="76"/>
        <v>2014/2015</v>
      </c>
      <c r="G1610">
        <v>121</v>
      </c>
      <c r="H1610" t="s">
        <v>172</v>
      </c>
      <c r="I1610">
        <f>IFERROR(INDEX(Lookup_Misc!$A$1:$C$7,MATCH(Table1[[#This Row],[Product]],Lookup_Misc!$B$1:$B$7,0),3)*Table1[[#This Row],[Tonnage]],NA())</f>
        <v>55.660000000000004</v>
      </c>
      <c r="J1610">
        <f t="shared" si="77"/>
        <v>1</v>
      </c>
    </row>
    <row r="1611" spans="1:10">
      <c r="A1611" t="s">
        <v>185</v>
      </c>
      <c r="B1611" t="s">
        <v>123</v>
      </c>
      <c r="C1611" s="60">
        <v>42005</v>
      </c>
      <c r="D1611" s="3">
        <f>Table1[[#This Row],[End Year]]-1</f>
        <v>2014</v>
      </c>
      <c r="E1611" s="3">
        <f t="shared" si="75"/>
        <v>2015</v>
      </c>
      <c r="F1611" s="1" t="str">
        <f t="shared" si="76"/>
        <v>2014/2015</v>
      </c>
      <c r="G1611">
        <v>10</v>
      </c>
      <c r="H1611" t="s">
        <v>145</v>
      </c>
      <c r="I1611">
        <f>IFERROR(INDEX(Lookup_Misc!$A$1:$C$7,MATCH(Table1[[#This Row],[Product]],Lookup_Misc!$B$1:$B$7,0),3)*Table1[[#This Row],[Tonnage]],NA())</f>
        <v>4.6000000000000005</v>
      </c>
      <c r="J1611">
        <f t="shared" si="77"/>
        <v>1</v>
      </c>
    </row>
    <row r="1612" spans="1:10">
      <c r="A1612" t="s">
        <v>185</v>
      </c>
      <c r="B1612" t="s">
        <v>123</v>
      </c>
      <c r="C1612" s="60">
        <v>42005</v>
      </c>
      <c r="D1612" s="3">
        <f>Table1[[#This Row],[End Year]]-1</f>
        <v>2014</v>
      </c>
      <c r="E1612" s="3">
        <f t="shared" si="75"/>
        <v>2015</v>
      </c>
      <c r="F1612" s="1" t="str">
        <f t="shared" si="76"/>
        <v>2014/2015</v>
      </c>
      <c r="G1612">
        <v>19290</v>
      </c>
      <c r="H1612" t="s">
        <v>116</v>
      </c>
      <c r="I1612">
        <f>IFERROR(INDEX(Lookup_Misc!$A$1:$C$7,MATCH(Table1[[#This Row],[Product]],Lookup_Misc!$B$1:$B$7,0),3)*Table1[[#This Row],[Tonnage]],NA())</f>
        <v>8873.4</v>
      </c>
      <c r="J1612">
        <f t="shared" si="77"/>
        <v>1</v>
      </c>
    </row>
    <row r="1613" spans="1:10">
      <c r="A1613" t="s">
        <v>185</v>
      </c>
      <c r="B1613" t="s">
        <v>123</v>
      </c>
      <c r="C1613" s="60">
        <v>42005</v>
      </c>
      <c r="D1613" s="3">
        <f>Table1[[#This Row],[End Year]]-1</f>
        <v>2014</v>
      </c>
      <c r="E1613" s="3">
        <f t="shared" si="75"/>
        <v>2015</v>
      </c>
      <c r="F1613" s="1" t="str">
        <f t="shared" si="76"/>
        <v>2014/2015</v>
      </c>
      <c r="G1613">
        <v>155</v>
      </c>
      <c r="H1613" t="s">
        <v>81</v>
      </c>
      <c r="I1613">
        <f>IFERROR(INDEX(Lookup_Misc!$A$1:$C$7,MATCH(Table1[[#This Row],[Product]],Lookup_Misc!$B$1:$B$7,0),3)*Table1[[#This Row],[Tonnage]],NA())</f>
        <v>71.3</v>
      </c>
      <c r="J1613">
        <f t="shared" si="77"/>
        <v>1</v>
      </c>
    </row>
    <row r="1614" spans="1:10">
      <c r="A1614" t="s">
        <v>185</v>
      </c>
      <c r="B1614" t="s">
        <v>123</v>
      </c>
      <c r="C1614" s="60">
        <v>42005</v>
      </c>
      <c r="D1614" s="3">
        <f>Table1[[#This Row],[End Year]]-1</f>
        <v>2014</v>
      </c>
      <c r="E1614" s="3">
        <f t="shared" si="75"/>
        <v>2015</v>
      </c>
      <c r="F1614" s="1" t="str">
        <f t="shared" si="76"/>
        <v>2014/2015</v>
      </c>
      <c r="G1614">
        <v>6674</v>
      </c>
      <c r="H1614" t="s">
        <v>137</v>
      </c>
      <c r="I1614">
        <f>IFERROR(INDEX(Lookup_Misc!$A$1:$C$7,MATCH(Table1[[#This Row],[Product]],Lookup_Misc!$B$1:$B$7,0),3)*Table1[[#This Row],[Tonnage]],NA())</f>
        <v>3070.04</v>
      </c>
      <c r="J1614">
        <f t="shared" si="77"/>
        <v>1</v>
      </c>
    </row>
    <row r="1615" spans="1:10">
      <c r="A1615" t="s">
        <v>185</v>
      </c>
      <c r="B1615" t="s">
        <v>123</v>
      </c>
      <c r="C1615" s="60">
        <v>42005</v>
      </c>
      <c r="D1615" s="3">
        <f>Table1[[#This Row],[End Year]]-1</f>
        <v>2014</v>
      </c>
      <c r="E1615" s="3">
        <f t="shared" si="75"/>
        <v>2015</v>
      </c>
      <c r="F1615" s="1" t="str">
        <f t="shared" si="76"/>
        <v>2014/2015</v>
      </c>
      <c r="G1615">
        <v>10826</v>
      </c>
      <c r="H1615" t="s">
        <v>128</v>
      </c>
      <c r="I1615">
        <f>IFERROR(INDEX(Lookup_Misc!$A$1:$C$7,MATCH(Table1[[#This Row],[Product]],Lookup_Misc!$B$1:$B$7,0),3)*Table1[[#This Row],[Tonnage]],NA())</f>
        <v>4979.96</v>
      </c>
      <c r="J1615">
        <f t="shared" si="77"/>
        <v>1</v>
      </c>
    </row>
    <row r="1616" spans="1:10">
      <c r="A1616" t="s">
        <v>185</v>
      </c>
      <c r="B1616" t="s">
        <v>123</v>
      </c>
      <c r="C1616" s="60">
        <v>42005</v>
      </c>
      <c r="D1616" s="3">
        <f>Table1[[#This Row],[End Year]]-1</f>
        <v>2014</v>
      </c>
      <c r="E1616" s="3">
        <f t="shared" si="75"/>
        <v>2015</v>
      </c>
      <c r="F1616" s="1" t="str">
        <f t="shared" si="76"/>
        <v>2014/2015</v>
      </c>
      <c r="G1616">
        <v>11241</v>
      </c>
      <c r="H1616" t="s">
        <v>113</v>
      </c>
      <c r="I1616">
        <f>IFERROR(INDEX(Lookup_Misc!$A$1:$C$7,MATCH(Table1[[#This Row],[Product]],Lookup_Misc!$B$1:$B$7,0),3)*Table1[[#This Row],[Tonnage]],NA())</f>
        <v>5170.8600000000006</v>
      </c>
      <c r="J1616">
        <f t="shared" si="77"/>
        <v>1</v>
      </c>
    </row>
    <row r="1617" spans="1:10">
      <c r="A1617" t="s">
        <v>185</v>
      </c>
      <c r="B1617" t="s">
        <v>123</v>
      </c>
      <c r="C1617" s="60">
        <v>42005</v>
      </c>
      <c r="D1617" s="3">
        <f>Table1[[#This Row],[End Year]]-1</f>
        <v>2014</v>
      </c>
      <c r="E1617" s="3">
        <f t="shared" si="75"/>
        <v>2015</v>
      </c>
      <c r="F1617" s="1" t="str">
        <f t="shared" si="76"/>
        <v>2014/2015</v>
      </c>
      <c r="G1617">
        <v>178</v>
      </c>
      <c r="H1617" t="s">
        <v>118</v>
      </c>
      <c r="I1617">
        <f>IFERROR(INDEX(Lookup_Misc!$A$1:$C$7,MATCH(Table1[[#This Row],[Product]],Lookup_Misc!$B$1:$B$7,0),3)*Table1[[#This Row],[Tonnage]],NA())</f>
        <v>81.88000000000001</v>
      </c>
      <c r="J1617">
        <f t="shared" si="77"/>
        <v>1</v>
      </c>
    </row>
    <row r="1618" spans="1:10">
      <c r="A1618" t="s">
        <v>185</v>
      </c>
      <c r="B1618" t="s">
        <v>123</v>
      </c>
      <c r="C1618" s="60">
        <v>42005</v>
      </c>
      <c r="D1618" s="3">
        <f>Table1[[#This Row],[End Year]]-1</f>
        <v>2014</v>
      </c>
      <c r="E1618" s="3">
        <f t="shared" si="75"/>
        <v>2015</v>
      </c>
      <c r="F1618" s="1" t="str">
        <f t="shared" si="76"/>
        <v>2014/2015</v>
      </c>
      <c r="G1618">
        <v>21994</v>
      </c>
      <c r="H1618" t="s">
        <v>90</v>
      </c>
      <c r="I1618">
        <f>IFERROR(INDEX(Lookup_Misc!$A$1:$C$7,MATCH(Table1[[#This Row],[Product]],Lookup_Misc!$B$1:$B$7,0),3)*Table1[[#This Row],[Tonnage]],NA())</f>
        <v>10117.24</v>
      </c>
      <c r="J1618">
        <f t="shared" si="77"/>
        <v>1</v>
      </c>
    </row>
    <row r="1619" spans="1:10">
      <c r="A1619" t="s">
        <v>185</v>
      </c>
      <c r="B1619" t="s">
        <v>123</v>
      </c>
      <c r="C1619" s="60">
        <v>42036</v>
      </c>
      <c r="D1619" s="3">
        <f>Table1[[#This Row],[End Year]]-1</f>
        <v>2014</v>
      </c>
      <c r="E1619" s="3">
        <f t="shared" si="75"/>
        <v>2015</v>
      </c>
      <c r="F1619" s="1" t="str">
        <f t="shared" si="76"/>
        <v>2014/2015</v>
      </c>
      <c r="G1619">
        <v>2029</v>
      </c>
      <c r="H1619" t="s">
        <v>60</v>
      </c>
      <c r="I1619">
        <f>IFERROR(INDEX(Lookup_Misc!$A$1:$C$7,MATCH(Table1[[#This Row],[Product]],Lookup_Misc!$B$1:$B$7,0),3)*Table1[[#This Row],[Tonnage]],NA())</f>
        <v>933.34</v>
      </c>
      <c r="J1619">
        <f t="shared" si="77"/>
        <v>2</v>
      </c>
    </row>
    <row r="1620" spans="1:10">
      <c r="A1620" t="s">
        <v>185</v>
      </c>
      <c r="B1620" t="s">
        <v>123</v>
      </c>
      <c r="C1620" s="60">
        <v>42036</v>
      </c>
      <c r="D1620" s="3">
        <f>Table1[[#This Row],[End Year]]-1</f>
        <v>2014</v>
      </c>
      <c r="E1620" s="3">
        <f t="shared" si="75"/>
        <v>2015</v>
      </c>
      <c r="F1620" s="1" t="str">
        <f t="shared" si="76"/>
        <v>2014/2015</v>
      </c>
      <c r="G1620">
        <v>17924</v>
      </c>
      <c r="H1620" t="s">
        <v>79</v>
      </c>
      <c r="I1620">
        <f>IFERROR(INDEX(Lookup_Misc!$A$1:$C$7,MATCH(Table1[[#This Row],[Product]],Lookup_Misc!$B$1:$B$7,0),3)*Table1[[#This Row],[Tonnage]],NA())</f>
        <v>8245.0400000000009</v>
      </c>
      <c r="J1620">
        <f t="shared" si="77"/>
        <v>2</v>
      </c>
    </row>
    <row r="1621" spans="1:10">
      <c r="A1621" t="s">
        <v>185</v>
      </c>
      <c r="B1621" t="s">
        <v>123</v>
      </c>
      <c r="C1621" s="60">
        <v>42036</v>
      </c>
      <c r="D1621" s="3">
        <f>Table1[[#This Row],[End Year]]-1</f>
        <v>2014</v>
      </c>
      <c r="E1621" s="3">
        <f t="shared" si="75"/>
        <v>2015</v>
      </c>
      <c r="F1621" s="1" t="str">
        <f t="shared" si="76"/>
        <v>2014/2015</v>
      </c>
      <c r="G1621">
        <v>10048</v>
      </c>
      <c r="H1621" t="s">
        <v>142</v>
      </c>
      <c r="I1621">
        <f>IFERROR(INDEX(Lookup_Misc!$A$1:$C$7,MATCH(Table1[[#This Row],[Product]],Lookup_Misc!$B$1:$B$7,0),3)*Table1[[#This Row],[Tonnage]],NA())</f>
        <v>4622.08</v>
      </c>
      <c r="J1621">
        <f t="shared" si="77"/>
        <v>2</v>
      </c>
    </row>
    <row r="1622" spans="1:10">
      <c r="A1622" t="s">
        <v>185</v>
      </c>
      <c r="B1622" t="s">
        <v>123</v>
      </c>
      <c r="C1622" s="60">
        <v>42036</v>
      </c>
      <c r="D1622" s="3">
        <f>Table1[[#This Row],[End Year]]-1</f>
        <v>2014</v>
      </c>
      <c r="E1622" s="3">
        <f t="shared" si="75"/>
        <v>2015</v>
      </c>
      <c r="F1622" s="1" t="str">
        <f t="shared" si="76"/>
        <v>2014/2015</v>
      </c>
      <c r="G1622">
        <v>8750</v>
      </c>
      <c r="H1622" t="s">
        <v>143</v>
      </c>
      <c r="I1622">
        <f>IFERROR(INDEX(Lookup_Misc!$A$1:$C$7,MATCH(Table1[[#This Row],[Product]],Lookup_Misc!$B$1:$B$7,0),3)*Table1[[#This Row],[Tonnage]],NA())</f>
        <v>4025</v>
      </c>
      <c r="J1622">
        <f t="shared" si="77"/>
        <v>2</v>
      </c>
    </row>
    <row r="1623" spans="1:10">
      <c r="A1623" t="s">
        <v>185</v>
      </c>
      <c r="B1623" t="s">
        <v>123</v>
      </c>
      <c r="C1623" s="60">
        <v>42036</v>
      </c>
      <c r="D1623" s="3">
        <f>Table1[[#This Row],[End Year]]-1</f>
        <v>2014</v>
      </c>
      <c r="E1623" s="3">
        <f t="shared" si="75"/>
        <v>2015</v>
      </c>
      <c r="F1623" s="1" t="str">
        <f t="shared" si="76"/>
        <v>2014/2015</v>
      </c>
      <c r="G1623">
        <v>2000</v>
      </c>
      <c r="H1623" t="s">
        <v>130</v>
      </c>
      <c r="I1623">
        <f>IFERROR(INDEX(Lookup_Misc!$A$1:$C$7,MATCH(Table1[[#This Row],[Product]],Lookup_Misc!$B$1:$B$7,0),3)*Table1[[#This Row],[Tonnage]],NA())</f>
        <v>920</v>
      </c>
      <c r="J1623">
        <f t="shared" si="77"/>
        <v>2</v>
      </c>
    </row>
    <row r="1624" spans="1:10">
      <c r="A1624" t="s">
        <v>185</v>
      </c>
      <c r="B1624" t="s">
        <v>123</v>
      </c>
      <c r="C1624" s="60">
        <v>42036</v>
      </c>
      <c r="D1624" s="3">
        <f>Table1[[#This Row],[End Year]]-1</f>
        <v>2014</v>
      </c>
      <c r="E1624" s="3">
        <f t="shared" si="75"/>
        <v>2015</v>
      </c>
      <c r="F1624" s="1" t="str">
        <f t="shared" si="76"/>
        <v>2014/2015</v>
      </c>
      <c r="G1624">
        <v>3397</v>
      </c>
      <c r="H1624" t="s">
        <v>147</v>
      </c>
      <c r="I1624">
        <f>IFERROR(INDEX(Lookup_Misc!$A$1:$C$7,MATCH(Table1[[#This Row],[Product]],Lookup_Misc!$B$1:$B$7,0),3)*Table1[[#This Row],[Tonnage]],NA())</f>
        <v>1562.6200000000001</v>
      </c>
      <c r="J1624">
        <f t="shared" si="77"/>
        <v>2</v>
      </c>
    </row>
    <row r="1625" spans="1:10">
      <c r="A1625" t="s">
        <v>185</v>
      </c>
      <c r="B1625" t="s">
        <v>123</v>
      </c>
      <c r="C1625" s="60">
        <v>42036</v>
      </c>
      <c r="D1625" s="3">
        <f>Table1[[#This Row],[End Year]]-1</f>
        <v>2014</v>
      </c>
      <c r="E1625" s="3">
        <f t="shared" si="75"/>
        <v>2015</v>
      </c>
      <c r="F1625" s="1" t="str">
        <f t="shared" si="76"/>
        <v>2014/2015</v>
      </c>
      <c r="G1625">
        <v>8250</v>
      </c>
      <c r="H1625" t="s">
        <v>116</v>
      </c>
      <c r="I1625">
        <f>IFERROR(INDEX(Lookup_Misc!$A$1:$C$7,MATCH(Table1[[#This Row],[Product]],Lookup_Misc!$B$1:$B$7,0),3)*Table1[[#This Row],[Tonnage]],NA())</f>
        <v>3795</v>
      </c>
      <c r="J1625">
        <f t="shared" si="77"/>
        <v>2</v>
      </c>
    </row>
    <row r="1626" spans="1:10">
      <c r="A1626" t="s">
        <v>185</v>
      </c>
      <c r="B1626" t="s">
        <v>123</v>
      </c>
      <c r="C1626" s="60">
        <v>42036</v>
      </c>
      <c r="D1626" s="3">
        <f>Table1[[#This Row],[End Year]]-1</f>
        <v>2014</v>
      </c>
      <c r="E1626" s="3">
        <f t="shared" si="75"/>
        <v>2015</v>
      </c>
      <c r="F1626" s="1" t="str">
        <f t="shared" si="76"/>
        <v>2014/2015</v>
      </c>
      <c r="G1626">
        <v>31347</v>
      </c>
      <c r="H1626" t="s">
        <v>113</v>
      </c>
      <c r="I1626">
        <f>IFERROR(INDEX(Lookup_Misc!$A$1:$C$7,MATCH(Table1[[#This Row],[Product]],Lookup_Misc!$B$1:$B$7,0),3)*Table1[[#This Row],[Tonnage]],NA())</f>
        <v>14419.62</v>
      </c>
      <c r="J1626">
        <f t="shared" si="77"/>
        <v>2</v>
      </c>
    </row>
    <row r="1627" spans="1:10">
      <c r="A1627" t="s">
        <v>185</v>
      </c>
      <c r="B1627" t="s">
        <v>123</v>
      </c>
      <c r="C1627" s="60">
        <v>42036</v>
      </c>
      <c r="D1627" s="3">
        <f>Table1[[#This Row],[End Year]]-1</f>
        <v>2014</v>
      </c>
      <c r="E1627" s="3">
        <f t="shared" si="75"/>
        <v>2015</v>
      </c>
      <c r="F1627" s="1" t="str">
        <f t="shared" si="76"/>
        <v>2014/2015</v>
      </c>
      <c r="G1627">
        <v>3520</v>
      </c>
      <c r="H1627" t="s">
        <v>92</v>
      </c>
      <c r="I1627">
        <f>IFERROR(INDEX(Lookup_Misc!$A$1:$C$7,MATCH(Table1[[#This Row],[Product]],Lookup_Misc!$B$1:$B$7,0),3)*Table1[[#This Row],[Tonnage]],NA())</f>
        <v>1619.2</v>
      </c>
      <c r="J1627">
        <f t="shared" si="77"/>
        <v>2</v>
      </c>
    </row>
    <row r="1628" spans="1:10">
      <c r="A1628" t="s">
        <v>185</v>
      </c>
      <c r="B1628" t="s">
        <v>123</v>
      </c>
      <c r="C1628" s="60">
        <v>42036</v>
      </c>
      <c r="D1628" s="3">
        <f>Table1[[#This Row],[End Year]]-1</f>
        <v>2014</v>
      </c>
      <c r="E1628" s="3">
        <f t="shared" si="75"/>
        <v>2015</v>
      </c>
      <c r="F1628" s="1" t="str">
        <f t="shared" si="76"/>
        <v>2014/2015</v>
      </c>
      <c r="G1628">
        <v>74</v>
      </c>
      <c r="H1628" t="s">
        <v>118</v>
      </c>
      <c r="I1628">
        <f>IFERROR(INDEX(Lookup_Misc!$A$1:$C$7,MATCH(Table1[[#This Row],[Product]],Lookup_Misc!$B$1:$B$7,0),3)*Table1[[#This Row],[Tonnage]],NA())</f>
        <v>34.04</v>
      </c>
      <c r="J1628">
        <f t="shared" si="77"/>
        <v>2</v>
      </c>
    </row>
    <row r="1629" spans="1:10">
      <c r="A1629" t="s">
        <v>185</v>
      </c>
      <c r="B1629" t="s">
        <v>123</v>
      </c>
      <c r="C1629" s="60">
        <v>42036</v>
      </c>
      <c r="D1629" s="3">
        <f>Table1[[#This Row],[End Year]]-1</f>
        <v>2014</v>
      </c>
      <c r="E1629" s="3">
        <f t="shared" si="75"/>
        <v>2015</v>
      </c>
      <c r="F1629" s="1" t="str">
        <f t="shared" si="76"/>
        <v>2014/2015</v>
      </c>
      <c r="G1629">
        <v>9841</v>
      </c>
      <c r="H1629" t="s">
        <v>89</v>
      </c>
      <c r="I1629">
        <f>IFERROR(INDEX(Lookup_Misc!$A$1:$C$7,MATCH(Table1[[#This Row],[Product]],Lookup_Misc!$B$1:$B$7,0),3)*Table1[[#This Row],[Tonnage]],NA())</f>
        <v>4526.8600000000006</v>
      </c>
      <c r="J1629">
        <f t="shared" si="77"/>
        <v>2</v>
      </c>
    </row>
    <row r="1630" spans="1:10">
      <c r="A1630" t="s">
        <v>185</v>
      </c>
      <c r="B1630" t="s">
        <v>123</v>
      </c>
      <c r="C1630" s="60">
        <v>42036</v>
      </c>
      <c r="D1630" s="3">
        <f>Table1[[#This Row],[End Year]]-1</f>
        <v>2014</v>
      </c>
      <c r="E1630" s="3">
        <f t="shared" si="75"/>
        <v>2015</v>
      </c>
      <c r="F1630" s="1" t="str">
        <f t="shared" si="76"/>
        <v>2014/2015</v>
      </c>
      <c r="G1630">
        <v>8799</v>
      </c>
      <c r="H1630" t="s">
        <v>90</v>
      </c>
      <c r="I1630">
        <f>IFERROR(INDEX(Lookup_Misc!$A$1:$C$7,MATCH(Table1[[#This Row],[Product]],Lookup_Misc!$B$1:$B$7,0),3)*Table1[[#This Row],[Tonnage]],NA())</f>
        <v>4047.54</v>
      </c>
      <c r="J1630">
        <f t="shared" si="77"/>
        <v>2</v>
      </c>
    </row>
    <row r="1631" spans="1:10">
      <c r="A1631" t="s">
        <v>185</v>
      </c>
      <c r="B1631" t="s">
        <v>123</v>
      </c>
      <c r="C1631" s="60">
        <v>42036</v>
      </c>
      <c r="D1631" s="3">
        <f>Table1[[#This Row],[End Year]]-1</f>
        <v>2014</v>
      </c>
      <c r="E1631" s="3">
        <f t="shared" si="75"/>
        <v>2015</v>
      </c>
      <c r="F1631" s="1" t="str">
        <f t="shared" si="76"/>
        <v>2014/2015</v>
      </c>
      <c r="G1631">
        <v>15733</v>
      </c>
      <c r="H1631" t="s">
        <v>140</v>
      </c>
      <c r="I1631">
        <f>IFERROR(INDEX(Lookup_Misc!$A$1:$C$7,MATCH(Table1[[#This Row],[Product]],Lookup_Misc!$B$1:$B$7,0),3)*Table1[[#This Row],[Tonnage]],NA())</f>
        <v>7237.18</v>
      </c>
      <c r="J1631">
        <f t="shared" si="77"/>
        <v>2</v>
      </c>
    </row>
    <row r="1632" spans="1:10">
      <c r="A1632" t="s">
        <v>185</v>
      </c>
      <c r="B1632" t="s">
        <v>123</v>
      </c>
      <c r="C1632" s="60">
        <v>42064</v>
      </c>
      <c r="D1632" s="3">
        <f>Table1[[#This Row],[End Year]]-1</f>
        <v>2014</v>
      </c>
      <c r="E1632" s="3">
        <f t="shared" si="75"/>
        <v>2015</v>
      </c>
      <c r="F1632" s="1" t="str">
        <f t="shared" si="76"/>
        <v>2014/2015</v>
      </c>
      <c r="G1632">
        <v>9266</v>
      </c>
      <c r="H1632" t="s">
        <v>60</v>
      </c>
      <c r="I1632">
        <f>IFERROR(INDEX(Lookup_Misc!$A$1:$C$7,MATCH(Table1[[#This Row],[Product]],Lookup_Misc!$B$1:$B$7,0),3)*Table1[[#This Row],[Tonnage]],NA())</f>
        <v>4262.3600000000006</v>
      </c>
      <c r="J1632">
        <f t="shared" si="77"/>
        <v>3</v>
      </c>
    </row>
    <row r="1633" spans="1:10">
      <c r="A1633" t="s">
        <v>185</v>
      </c>
      <c r="B1633" t="s">
        <v>123</v>
      </c>
      <c r="C1633" s="60">
        <v>42064</v>
      </c>
      <c r="D1633" s="3">
        <f>Table1[[#This Row],[End Year]]-1</f>
        <v>2014</v>
      </c>
      <c r="E1633" s="3">
        <f t="shared" si="75"/>
        <v>2015</v>
      </c>
      <c r="F1633" s="1" t="str">
        <f t="shared" si="76"/>
        <v>2014/2015</v>
      </c>
      <c r="G1633">
        <v>23338</v>
      </c>
      <c r="H1633" t="s">
        <v>79</v>
      </c>
      <c r="I1633">
        <f>IFERROR(INDEX(Lookup_Misc!$A$1:$C$7,MATCH(Table1[[#This Row],[Product]],Lookup_Misc!$B$1:$B$7,0),3)*Table1[[#This Row],[Tonnage]],NA())</f>
        <v>10735.48</v>
      </c>
      <c r="J1633">
        <f t="shared" si="77"/>
        <v>3</v>
      </c>
    </row>
    <row r="1634" spans="1:10">
      <c r="A1634" t="s">
        <v>185</v>
      </c>
      <c r="B1634" t="s">
        <v>123</v>
      </c>
      <c r="C1634" s="60">
        <v>42064</v>
      </c>
      <c r="D1634" s="3">
        <f>Table1[[#This Row],[End Year]]-1</f>
        <v>2014</v>
      </c>
      <c r="E1634" s="3">
        <f t="shared" si="75"/>
        <v>2015</v>
      </c>
      <c r="F1634" s="1" t="str">
        <f t="shared" si="76"/>
        <v>2014/2015</v>
      </c>
      <c r="G1634">
        <v>4937</v>
      </c>
      <c r="H1634" t="s">
        <v>125</v>
      </c>
      <c r="I1634">
        <f>IFERROR(INDEX(Lookup_Misc!$A$1:$C$7,MATCH(Table1[[#This Row],[Product]],Lookup_Misc!$B$1:$B$7,0),3)*Table1[[#This Row],[Tonnage]],NA())</f>
        <v>2271.02</v>
      </c>
      <c r="J1634">
        <f t="shared" si="77"/>
        <v>3</v>
      </c>
    </row>
    <row r="1635" spans="1:10">
      <c r="A1635" t="s">
        <v>185</v>
      </c>
      <c r="B1635" t="s">
        <v>123</v>
      </c>
      <c r="C1635" s="60">
        <v>42064</v>
      </c>
      <c r="D1635" s="3">
        <f>Table1[[#This Row],[End Year]]-1</f>
        <v>2014</v>
      </c>
      <c r="E1635" s="3">
        <f t="shared" si="75"/>
        <v>2015</v>
      </c>
      <c r="F1635" s="1" t="str">
        <f t="shared" si="76"/>
        <v>2014/2015</v>
      </c>
      <c r="G1635">
        <v>4451</v>
      </c>
      <c r="H1635" t="s">
        <v>133</v>
      </c>
      <c r="I1635">
        <f>IFERROR(INDEX(Lookup_Misc!$A$1:$C$7,MATCH(Table1[[#This Row],[Product]],Lookup_Misc!$B$1:$B$7,0),3)*Table1[[#This Row],[Tonnage]],NA())</f>
        <v>2047.46</v>
      </c>
      <c r="J1635">
        <f t="shared" si="77"/>
        <v>3</v>
      </c>
    </row>
    <row r="1636" spans="1:10">
      <c r="A1636" t="s">
        <v>185</v>
      </c>
      <c r="B1636" t="s">
        <v>123</v>
      </c>
      <c r="C1636" s="60">
        <v>42064</v>
      </c>
      <c r="D1636" s="3">
        <f>Table1[[#This Row],[End Year]]-1</f>
        <v>2014</v>
      </c>
      <c r="E1636" s="3">
        <f t="shared" si="75"/>
        <v>2015</v>
      </c>
      <c r="F1636" s="1" t="str">
        <f t="shared" si="76"/>
        <v>2014/2015</v>
      </c>
      <c r="G1636">
        <v>4398</v>
      </c>
      <c r="H1636" t="s">
        <v>130</v>
      </c>
      <c r="I1636">
        <f>IFERROR(INDEX(Lookup_Misc!$A$1:$C$7,MATCH(Table1[[#This Row],[Product]],Lookup_Misc!$B$1:$B$7,0),3)*Table1[[#This Row],[Tonnage]],NA())</f>
        <v>2023.0800000000002</v>
      </c>
      <c r="J1636">
        <f t="shared" si="77"/>
        <v>3</v>
      </c>
    </row>
    <row r="1637" spans="1:10">
      <c r="A1637" t="s">
        <v>185</v>
      </c>
      <c r="B1637" t="s">
        <v>123</v>
      </c>
      <c r="C1637" s="60">
        <v>42064</v>
      </c>
      <c r="D1637" s="3">
        <f>Table1[[#This Row],[End Year]]-1</f>
        <v>2014</v>
      </c>
      <c r="E1637" s="3">
        <f t="shared" si="75"/>
        <v>2015</v>
      </c>
      <c r="F1637" s="1" t="str">
        <f t="shared" si="76"/>
        <v>2014/2015</v>
      </c>
      <c r="G1637">
        <v>2499</v>
      </c>
      <c r="H1637" t="s">
        <v>88</v>
      </c>
      <c r="I1637">
        <f>IFERROR(INDEX(Lookup_Misc!$A$1:$C$7,MATCH(Table1[[#This Row],[Product]],Lookup_Misc!$B$1:$B$7,0),3)*Table1[[#This Row],[Tonnage]],NA())</f>
        <v>1149.54</v>
      </c>
      <c r="J1637">
        <f t="shared" si="77"/>
        <v>3</v>
      </c>
    </row>
    <row r="1638" spans="1:10">
      <c r="A1638" t="s">
        <v>185</v>
      </c>
      <c r="B1638" t="s">
        <v>123</v>
      </c>
      <c r="C1638" s="60">
        <v>42064</v>
      </c>
      <c r="D1638" s="3">
        <f>Table1[[#This Row],[End Year]]-1</f>
        <v>2014</v>
      </c>
      <c r="E1638" s="3">
        <f t="shared" si="75"/>
        <v>2015</v>
      </c>
      <c r="F1638" s="1" t="str">
        <f t="shared" si="76"/>
        <v>2014/2015</v>
      </c>
      <c r="G1638">
        <v>4</v>
      </c>
      <c r="H1638" t="s">
        <v>172</v>
      </c>
      <c r="I1638">
        <f>IFERROR(INDEX(Lookup_Misc!$A$1:$C$7,MATCH(Table1[[#This Row],[Product]],Lookup_Misc!$B$1:$B$7,0),3)*Table1[[#This Row],[Tonnage]],NA())</f>
        <v>1.84</v>
      </c>
      <c r="J1638">
        <f t="shared" si="77"/>
        <v>3</v>
      </c>
    </row>
    <row r="1639" spans="1:10">
      <c r="A1639" t="s">
        <v>185</v>
      </c>
      <c r="B1639" t="s">
        <v>123</v>
      </c>
      <c r="C1639" s="60">
        <v>42064</v>
      </c>
      <c r="D1639" s="3">
        <f>Table1[[#This Row],[End Year]]-1</f>
        <v>2014</v>
      </c>
      <c r="E1639" s="3">
        <f t="shared" si="75"/>
        <v>2015</v>
      </c>
      <c r="F1639" s="1" t="str">
        <f t="shared" si="76"/>
        <v>2014/2015</v>
      </c>
      <c r="G1639">
        <v>12981</v>
      </c>
      <c r="H1639" t="s">
        <v>116</v>
      </c>
      <c r="I1639">
        <f>IFERROR(INDEX(Lookup_Misc!$A$1:$C$7,MATCH(Table1[[#This Row],[Product]],Lookup_Misc!$B$1:$B$7,0),3)*Table1[[#This Row],[Tonnage]],NA())</f>
        <v>5971.26</v>
      </c>
      <c r="J1639">
        <f t="shared" si="77"/>
        <v>3</v>
      </c>
    </row>
    <row r="1640" spans="1:10">
      <c r="A1640" t="s">
        <v>185</v>
      </c>
      <c r="B1640" t="s">
        <v>123</v>
      </c>
      <c r="C1640" s="60">
        <v>42064</v>
      </c>
      <c r="D1640" s="3">
        <f>Table1[[#This Row],[End Year]]-1</f>
        <v>2014</v>
      </c>
      <c r="E1640" s="3">
        <f t="shared" si="75"/>
        <v>2015</v>
      </c>
      <c r="F1640" s="1" t="str">
        <f t="shared" si="76"/>
        <v>2014/2015</v>
      </c>
      <c r="G1640">
        <v>3000</v>
      </c>
      <c r="H1640" t="s">
        <v>81</v>
      </c>
      <c r="I1640">
        <f>IFERROR(INDEX(Lookup_Misc!$A$1:$C$7,MATCH(Table1[[#This Row],[Product]],Lookup_Misc!$B$1:$B$7,0),3)*Table1[[#This Row],[Tonnage]],NA())</f>
        <v>1380</v>
      </c>
      <c r="J1640">
        <f t="shared" si="77"/>
        <v>3</v>
      </c>
    </row>
    <row r="1641" spans="1:10">
      <c r="A1641" t="s">
        <v>185</v>
      </c>
      <c r="B1641" t="s">
        <v>123</v>
      </c>
      <c r="C1641" s="60">
        <v>42064</v>
      </c>
      <c r="D1641" s="3">
        <f>Table1[[#This Row],[End Year]]-1</f>
        <v>2014</v>
      </c>
      <c r="E1641" s="3">
        <f t="shared" si="75"/>
        <v>2015</v>
      </c>
      <c r="F1641" s="1" t="str">
        <f t="shared" si="76"/>
        <v>2014/2015</v>
      </c>
      <c r="G1641">
        <v>19187</v>
      </c>
      <c r="H1641" t="s">
        <v>113</v>
      </c>
      <c r="I1641">
        <f>IFERROR(INDEX(Lookup_Misc!$A$1:$C$7,MATCH(Table1[[#This Row],[Product]],Lookup_Misc!$B$1:$B$7,0),3)*Table1[[#This Row],[Tonnage]],NA())</f>
        <v>8826.02</v>
      </c>
      <c r="J1641">
        <f t="shared" si="77"/>
        <v>3</v>
      </c>
    </row>
    <row r="1642" spans="1:10">
      <c r="A1642" t="s">
        <v>185</v>
      </c>
      <c r="B1642" t="s">
        <v>123</v>
      </c>
      <c r="C1642" s="60">
        <v>42064</v>
      </c>
      <c r="D1642" s="3">
        <f>Table1[[#This Row],[End Year]]-1</f>
        <v>2014</v>
      </c>
      <c r="E1642" s="3">
        <f t="shared" si="75"/>
        <v>2015</v>
      </c>
      <c r="F1642" s="1" t="str">
        <f t="shared" si="76"/>
        <v>2014/2015</v>
      </c>
      <c r="G1642">
        <v>22807</v>
      </c>
      <c r="H1642" t="s">
        <v>89</v>
      </c>
      <c r="I1642">
        <f>IFERROR(INDEX(Lookup_Misc!$A$1:$C$7,MATCH(Table1[[#This Row],[Product]],Lookup_Misc!$B$1:$B$7,0),3)*Table1[[#This Row],[Tonnage]],NA())</f>
        <v>10491.220000000001</v>
      </c>
      <c r="J1642">
        <f t="shared" si="77"/>
        <v>3</v>
      </c>
    </row>
    <row r="1643" spans="1:10">
      <c r="A1643" t="s">
        <v>185</v>
      </c>
      <c r="B1643" t="s">
        <v>123</v>
      </c>
      <c r="C1643" s="60">
        <v>42064</v>
      </c>
      <c r="D1643" s="3">
        <f>Table1[[#This Row],[End Year]]-1</f>
        <v>2014</v>
      </c>
      <c r="E1643" s="3">
        <f t="shared" si="75"/>
        <v>2015</v>
      </c>
      <c r="F1643" s="1" t="str">
        <f t="shared" si="76"/>
        <v>2014/2015</v>
      </c>
      <c r="G1643">
        <v>7698</v>
      </c>
      <c r="H1643" t="s">
        <v>90</v>
      </c>
      <c r="I1643">
        <f>IFERROR(INDEX(Lookup_Misc!$A$1:$C$7,MATCH(Table1[[#This Row],[Product]],Lookup_Misc!$B$1:$B$7,0),3)*Table1[[#This Row],[Tonnage]],NA())</f>
        <v>3541.08</v>
      </c>
      <c r="J1643">
        <f t="shared" si="77"/>
        <v>3</v>
      </c>
    </row>
    <row r="1644" spans="1:10">
      <c r="A1644" t="s">
        <v>185</v>
      </c>
      <c r="B1644" t="s">
        <v>123</v>
      </c>
      <c r="C1644" s="60">
        <v>42095</v>
      </c>
      <c r="D1644" s="3">
        <f>Table1[[#This Row],[End Year]]-1</f>
        <v>2014</v>
      </c>
      <c r="E1644" s="3">
        <f t="shared" si="75"/>
        <v>2015</v>
      </c>
      <c r="F1644" s="1" t="str">
        <f t="shared" si="76"/>
        <v>2014/2015</v>
      </c>
      <c r="G1644">
        <v>3999</v>
      </c>
      <c r="H1644" t="s">
        <v>132</v>
      </c>
      <c r="I1644">
        <f>IFERROR(INDEX(Lookup_Misc!$A$1:$C$7,MATCH(Table1[[#This Row],[Product]],Lookup_Misc!$B$1:$B$7,0),3)*Table1[[#This Row],[Tonnage]],NA())</f>
        <v>1839.5400000000002</v>
      </c>
      <c r="J1644">
        <f t="shared" si="77"/>
        <v>4</v>
      </c>
    </row>
    <row r="1645" spans="1:10">
      <c r="A1645" t="s">
        <v>185</v>
      </c>
      <c r="B1645" t="s">
        <v>123</v>
      </c>
      <c r="C1645" s="60">
        <v>42095</v>
      </c>
      <c r="D1645" s="3">
        <f>Table1[[#This Row],[End Year]]-1</f>
        <v>2014</v>
      </c>
      <c r="E1645" s="3">
        <f t="shared" si="75"/>
        <v>2015</v>
      </c>
      <c r="F1645" s="1" t="str">
        <f t="shared" si="76"/>
        <v>2014/2015</v>
      </c>
      <c r="G1645">
        <v>503</v>
      </c>
      <c r="H1645" t="s">
        <v>60</v>
      </c>
      <c r="I1645">
        <f>IFERROR(INDEX(Lookup_Misc!$A$1:$C$7,MATCH(Table1[[#This Row],[Product]],Lookup_Misc!$B$1:$B$7,0),3)*Table1[[#This Row],[Tonnage]],NA())</f>
        <v>231.38000000000002</v>
      </c>
      <c r="J1645">
        <f t="shared" si="77"/>
        <v>4</v>
      </c>
    </row>
    <row r="1646" spans="1:10">
      <c r="A1646" t="s">
        <v>185</v>
      </c>
      <c r="B1646" t="s">
        <v>123</v>
      </c>
      <c r="C1646" s="60">
        <v>42095</v>
      </c>
      <c r="D1646" s="3">
        <f>Table1[[#This Row],[End Year]]-1</f>
        <v>2014</v>
      </c>
      <c r="E1646" s="3">
        <f t="shared" si="75"/>
        <v>2015</v>
      </c>
      <c r="F1646" s="1" t="str">
        <f t="shared" si="76"/>
        <v>2014/2015</v>
      </c>
      <c r="G1646">
        <v>20192</v>
      </c>
      <c r="H1646" t="s">
        <v>79</v>
      </c>
      <c r="I1646">
        <f>IFERROR(INDEX(Lookup_Misc!$A$1:$C$7,MATCH(Table1[[#This Row],[Product]],Lookup_Misc!$B$1:$B$7,0),3)*Table1[[#This Row],[Tonnage]],NA())</f>
        <v>9288.32</v>
      </c>
      <c r="J1646">
        <f t="shared" si="77"/>
        <v>4</v>
      </c>
    </row>
    <row r="1647" spans="1:10">
      <c r="A1647" t="s">
        <v>185</v>
      </c>
      <c r="B1647" t="s">
        <v>123</v>
      </c>
      <c r="C1647" s="60">
        <v>42095</v>
      </c>
      <c r="D1647" s="3">
        <f>Table1[[#This Row],[End Year]]-1</f>
        <v>2014</v>
      </c>
      <c r="E1647" s="3">
        <f t="shared" si="75"/>
        <v>2015</v>
      </c>
      <c r="F1647" s="1" t="str">
        <f t="shared" si="76"/>
        <v>2014/2015</v>
      </c>
      <c r="G1647">
        <v>7161</v>
      </c>
      <c r="H1647" t="s">
        <v>133</v>
      </c>
      <c r="I1647">
        <f>IFERROR(INDEX(Lookup_Misc!$A$1:$C$7,MATCH(Table1[[#This Row],[Product]],Lookup_Misc!$B$1:$B$7,0),3)*Table1[[#This Row],[Tonnage]],NA())</f>
        <v>3294.06</v>
      </c>
      <c r="J1647">
        <f t="shared" si="77"/>
        <v>4</v>
      </c>
    </row>
    <row r="1648" spans="1:10">
      <c r="A1648" t="s">
        <v>185</v>
      </c>
      <c r="B1648" t="s">
        <v>123</v>
      </c>
      <c r="C1648" s="60">
        <v>42095</v>
      </c>
      <c r="D1648" s="3">
        <f>Table1[[#This Row],[End Year]]-1</f>
        <v>2014</v>
      </c>
      <c r="E1648" s="3">
        <f t="shared" si="75"/>
        <v>2015</v>
      </c>
      <c r="F1648" s="1" t="str">
        <f t="shared" si="76"/>
        <v>2014/2015</v>
      </c>
      <c r="G1648">
        <v>2411</v>
      </c>
      <c r="H1648" t="s">
        <v>130</v>
      </c>
      <c r="I1648">
        <f>IFERROR(INDEX(Lookup_Misc!$A$1:$C$7,MATCH(Table1[[#This Row],[Product]],Lookup_Misc!$B$1:$B$7,0),3)*Table1[[#This Row],[Tonnage]],NA())</f>
        <v>1109.06</v>
      </c>
      <c r="J1648">
        <f t="shared" si="77"/>
        <v>4</v>
      </c>
    </row>
    <row r="1649" spans="1:10">
      <c r="A1649" t="s">
        <v>185</v>
      </c>
      <c r="B1649" t="s">
        <v>123</v>
      </c>
      <c r="C1649" s="60">
        <v>42095</v>
      </c>
      <c r="D1649" s="3">
        <f>Table1[[#This Row],[End Year]]-1</f>
        <v>2014</v>
      </c>
      <c r="E1649" s="3">
        <f t="shared" si="75"/>
        <v>2015</v>
      </c>
      <c r="F1649" s="1" t="str">
        <f t="shared" si="76"/>
        <v>2014/2015</v>
      </c>
      <c r="G1649">
        <v>1574</v>
      </c>
      <c r="H1649" t="s">
        <v>145</v>
      </c>
      <c r="I1649">
        <f>IFERROR(INDEX(Lookup_Misc!$A$1:$C$7,MATCH(Table1[[#This Row],[Product]],Lookup_Misc!$B$1:$B$7,0),3)*Table1[[#This Row],[Tonnage]],NA())</f>
        <v>724.04000000000008</v>
      </c>
      <c r="J1649">
        <f t="shared" si="77"/>
        <v>4</v>
      </c>
    </row>
    <row r="1650" spans="1:10">
      <c r="A1650" t="s">
        <v>185</v>
      </c>
      <c r="B1650" t="s">
        <v>123</v>
      </c>
      <c r="C1650" s="60">
        <v>42095</v>
      </c>
      <c r="D1650" s="3">
        <f>Table1[[#This Row],[End Year]]-1</f>
        <v>2014</v>
      </c>
      <c r="E1650" s="3">
        <f t="shared" si="75"/>
        <v>2015</v>
      </c>
      <c r="F1650" s="1" t="str">
        <f t="shared" si="76"/>
        <v>2014/2015</v>
      </c>
      <c r="G1650">
        <v>16936</v>
      </c>
      <c r="H1650" t="s">
        <v>116</v>
      </c>
      <c r="I1650">
        <f>IFERROR(INDEX(Lookup_Misc!$A$1:$C$7,MATCH(Table1[[#This Row],[Product]],Lookup_Misc!$B$1:$B$7,0),3)*Table1[[#This Row],[Tonnage]],NA())</f>
        <v>7790.56</v>
      </c>
      <c r="J1650">
        <f t="shared" si="77"/>
        <v>4</v>
      </c>
    </row>
    <row r="1651" spans="1:10">
      <c r="A1651" t="s">
        <v>185</v>
      </c>
      <c r="B1651" t="s">
        <v>123</v>
      </c>
      <c r="C1651" s="60">
        <v>42095</v>
      </c>
      <c r="D1651" s="3">
        <f>Table1[[#This Row],[End Year]]-1</f>
        <v>2014</v>
      </c>
      <c r="E1651" s="3">
        <f t="shared" si="75"/>
        <v>2015</v>
      </c>
      <c r="F1651" s="1" t="str">
        <f t="shared" si="76"/>
        <v>2014/2015</v>
      </c>
      <c r="G1651">
        <v>2750</v>
      </c>
      <c r="H1651" t="s">
        <v>137</v>
      </c>
      <c r="I1651">
        <f>IFERROR(INDEX(Lookup_Misc!$A$1:$C$7,MATCH(Table1[[#This Row],[Product]],Lookup_Misc!$B$1:$B$7,0),3)*Table1[[#This Row],[Tonnage]],NA())</f>
        <v>1265</v>
      </c>
      <c r="J1651">
        <f t="shared" si="77"/>
        <v>4</v>
      </c>
    </row>
    <row r="1652" spans="1:10">
      <c r="A1652" t="s">
        <v>185</v>
      </c>
      <c r="B1652" t="s">
        <v>123</v>
      </c>
      <c r="C1652" s="60">
        <v>42095</v>
      </c>
      <c r="D1652" s="3">
        <f>Table1[[#This Row],[End Year]]-1</f>
        <v>2014</v>
      </c>
      <c r="E1652" s="3">
        <f t="shared" si="75"/>
        <v>2015</v>
      </c>
      <c r="F1652" s="1" t="str">
        <f t="shared" si="76"/>
        <v>2014/2015</v>
      </c>
      <c r="G1652">
        <v>23997</v>
      </c>
      <c r="H1652" t="s">
        <v>113</v>
      </c>
      <c r="I1652">
        <f>IFERROR(INDEX(Lookup_Misc!$A$1:$C$7,MATCH(Table1[[#This Row],[Product]],Lookup_Misc!$B$1:$B$7,0),3)*Table1[[#This Row],[Tonnage]],NA())</f>
        <v>11038.62</v>
      </c>
      <c r="J1652">
        <f t="shared" si="77"/>
        <v>4</v>
      </c>
    </row>
    <row r="1653" spans="1:10">
      <c r="A1653" t="s">
        <v>185</v>
      </c>
      <c r="B1653" t="s">
        <v>123</v>
      </c>
      <c r="C1653" s="60">
        <v>42095</v>
      </c>
      <c r="D1653" s="3">
        <f>Table1[[#This Row],[End Year]]-1</f>
        <v>2014</v>
      </c>
      <c r="E1653" s="3">
        <f t="shared" si="75"/>
        <v>2015</v>
      </c>
      <c r="F1653" s="1" t="str">
        <f t="shared" si="76"/>
        <v>2014/2015</v>
      </c>
      <c r="G1653">
        <v>3298</v>
      </c>
      <c r="H1653" t="s">
        <v>92</v>
      </c>
      <c r="I1653">
        <f>IFERROR(INDEX(Lookup_Misc!$A$1:$C$7,MATCH(Table1[[#This Row],[Product]],Lookup_Misc!$B$1:$B$7,0),3)*Table1[[#This Row],[Tonnage]],NA())</f>
        <v>1517.0800000000002</v>
      </c>
      <c r="J1653">
        <f t="shared" si="77"/>
        <v>4</v>
      </c>
    </row>
    <row r="1654" spans="1:10">
      <c r="A1654" t="s">
        <v>185</v>
      </c>
      <c r="B1654" t="s">
        <v>123</v>
      </c>
      <c r="C1654" s="60">
        <v>42095</v>
      </c>
      <c r="D1654" s="3">
        <f>Table1[[#This Row],[End Year]]-1</f>
        <v>2014</v>
      </c>
      <c r="E1654" s="3">
        <f t="shared" si="75"/>
        <v>2015</v>
      </c>
      <c r="F1654" s="1" t="str">
        <f t="shared" si="76"/>
        <v>2014/2015</v>
      </c>
      <c r="G1654">
        <v>1</v>
      </c>
      <c r="H1654" t="s">
        <v>118</v>
      </c>
      <c r="I1654">
        <f>IFERROR(INDEX(Lookup_Misc!$A$1:$C$7,MATCH(Table1[[#This Row],[Product]],Lookup_Misc!$B$1:$B$7,0),3)*Table1[[#This Row],[Tonnage]],NA())</f>
        <v>0.46</v>
      </c>
      <c r="J1654">
        <f t="shared" si="77"/>
        <v>4</v>
      </c>
    </row>
    <row r="1655" spans="1:10">
      <c r="A1655" t="s">
        <v>185</v>
      </c>
      <c r="B1655" t="s">
        <v>123</v>
      </c>
      <c r="C1655" s="60">
        <v>42095</v>
      </c>
      <c r="D1655" s="3">
        <f>Table1[[#This Row],[End Year]]-1</f>
        <v>2014</v>
      </c>
      <c r="E1655" s="3">
        <f t="shared" si="75"/>
        <v>2015</v>
      </c>
      <c r="F1655" s="1" t="str">
        <f t="shared" si="76"/>
        <v>2014/2015</v>
      </c>
      <c r="G1655">
        <v>20830</v>
      </c>
      <c r="H1655" t="s">
        <v>89</v>
      </c>
      <c r="I1655">
        <f>IFERROR(INDEX(Lookup_Misc!$A$1:$C$7,MATCH(Table1[[#This Row],[Product]],Lookup_Misc!$B$1:$B$7,0),3)*Table1[[#This Row],[Tonnage]],NA())</f>
        <v>9581.8000000000011</v>
      </c>
      <c r="J1655">
        <f t="shared" si="77"/>
        <v>4</v>
      </c>
    </row>
    <row r="1656" spans="1:10">
      <c r="A1656" t="s">
        <v>185</v>
      </c>
      <c r="B1656" t="s">
        <v>123</v>
      </c>
      <c r="C1656" s="60">
        <v>42125</v>
      </c>
      <c r="D1656" s="3">
        <f>Table1[[#This Row],[End Year]]-1</f>
        <v>2014</v>
      </c>
      <c r="E1656" s="3">
        <f t="shared" si="75"/>
        <v>2015</v>
      </c>
      <c r="F1656" s="1" t="str">
        <f t="shared" si="76"/>
        <v>2014/2015</v>
      </c>
      <c r="G1656">
        <v>2200</v>
      </c>
      <c r="H1656" t="s">
        <v>73</v>
      </c>
      <c r="I1656">
        <f>IFERROR(INDEX(Lookup_Misc!$A$1:$C$7,MATCH(Table1[[#This Row],[Product]],Lookup_Misc!$B$1:$B$7,0),3)*Table1[[#This Row],[Tonnage]],NA())</f>
        <v>1012</v>
      </c>
      <c r="J1656">
        <f t="shared" si="77"/>
        <v>5</v>
      </c>
    </row>
    <row r="1657" spans="1:10">
      <c r="A1657" t="s">
        <v>185</v>
      </c>
      <c r="B1657" t="s">
        <v>123</v>
      </c>
      <c r="C1657" s="60">
        <v>42125</v>
      </c>
      <c r="D1657" s="3">
        <f>Table1[[#This Row],[End Year]]-1</f>
        <v>2014</v>
      </c>
      <c r="E1657" s="3">
        <f t="shared" si="75"/>
        <v>2015</v>
      </c>
      <c r="F1657" s="1" t="str">
        <f t="shared" si="76"/>
        <v>2014/2015</v>
      </c>
      <c r="G1657">
        <v>8749</v>
      </c>
      <c r="H1657" t="s">
        <v>60</v>
      </c>
      <c r="I1657">
        <f>IFERROR(INDEX(Lookup_Misc!$A$1:$C$7,MATCH(Table1[[#This Row],[Product]],Lookup_Misc!$B$1:$B$7,0),3)*Table1[[#This Row],[Tonnage]],NA())</f>
        <v>4024.54</v>
      </c>
      <c r="J1657">
        <f t="shared" si="77"/>
        <v>5</v>
      </c>
    </row>
    <row r="1658" spans="1:10">
      <c r="A1658" t="s">
        <v>185</v>
      </c>
      <c r="B1658" t="s">
        <v>123</v>
      </c>
      <c r="C1658" s="60">
        <v>42125</v>
      </c>
      <c r="D1658" s="3">
        <f>Table1[[#This Row],[End Year]]-1</f>
        <v>2014</v>
      </c>
      <c r="E1658" s="3">
        <f t="shared" si="75"/>
        <v>2015</v>
      </c>
      <c r="F1658" s="1" t="str">
        <f t="shared" si="76"/>
        <v>2014/2015</v>
      </c>
      <c r="G1658">
        <v>32909</v>
      </c>
      <c r="H1658" t="s">
        <v>79</v>
      </c>
      <c r="I1658">
        <f>IFERROR(INDEX(Lookup_Misc!$A$1:$C$7,MATCH(Table1[[#This Row],[Product]],Lookup_Misc!$B$1:$B$7,0),3)*Table1[[#This Row],[Tonnage]],NA())</f>
        <v>15138.140000000001</v>
      </c>
      <c r="J1658">
        <f t="shared" si="77"/>
        <v>5</v>
      </c>
    </row>
    <row r="1659" spans="1:10">
      <c r="A1659" t="s">
        <v>185</v>
      </c>
      <c r="B1659" t="s">
        <v>123</v>
      </c>
      <c r="C1659" s="60">
        <v>42125</v>
      </c>
      <c r="D1659" s="3">
        <f>Table1[[#This Row],[End Year]]-1</f>
        <v>2014</v>
      </c>
      <c r="E1659" s="3">
        <f t="shared" si="75"/>
        <v>2015</v>
      </c>
      <c r="F1659" s="1" t="str">
        <f t="shared" si="76"/>
        <v>2014/2015</v>
      </c>
      <c r="G1659">
        <v>16498</v>
      </c>
      <c r="H1659" t="s">
        <v>125</v>
      </c>
      <c r="I1659">
        <f>IFERROR(INDEX(Lookup_Misc!$A$1:$C$7,MATCH(Table1[[#This Row],[Product]],Lookup_Misc!$B$1:$B$7,0),3)*Table1[[#This Row],[Tonnage]],NA())</f>
        <v>7589.08</v>
      </c>
      <c r="J1659">
        <f t="shared" si="77"/>
        <v>5</v>
      </c>
    </row>
    <row r="1660" spans="1:10">
      <c r="A1660" t="s">
        <v>185</v>
      </c>
      <c r="B1660" t="s">
        <v>123</v>
      </c>
      <c r="C1660" s="60">
        <v>42125</v>
      </c>
      <c r="D1660" s="3">
        <f>Table1[[#This Row],[End Year]]-1</f>
        <v>2014</v>
      </c>
      <c r="E1660" s="3">
        <f t="shared" si="75"/>
        <v>2015</v>
      </c>
      <c r="F1660" s="1" t="str">
        <f t="shared" si="76"/>
        <v>2014/2015</v>
      </c>
      <c r="G1660">
        <v>2399</v>
      </c>
      <c r="H1660" t="s">
        <v>133</v>
      </c>
      <c r="I1660">
        <f>IFERROR(INDEX(Lookup_Misc!$A$1:$C$7,MATCH(Table1[[#This Row],[Product]],Lookup_Misc!$B$1:$B$7,0),3)*Table1[[#This Row],[Tonnage]],NA())</f>
        <v>1103.54</v>
      </c>
      <c r="J1660">
        <f t="shared" si="77"/>
        <v>5</v>
      </c>
    </row>
    <row r="1661" spans="1:10">
      <c r="A1661" t="s">
        <v>185</v>
      </c>
      <c r="B1661" t="s">
        <v>123</v>
      </c>
      <c r="C1661" s="60">
        <v>42125</v>
      </c>
      <c r="D1661" s="3">
        <f>Table1[[#This Row],[End Year]]-1</f>
        <v>2014</v>
      </c>
      <c r="E1661" s="3">
        <f t="shared" si="75"/>
        <v>2015</v>
      </c>
      <c r="F1661" s="1" t="str">
        <f t="shared" si="76"/>
        <v>2014/2015</v>
      </c>
      <c r="G1661">
        <v>4500</v>
      </c>
      <c r="H1661" t="s">
        <v>88</v>
      </c>
      <c r="I1661">
        <f>IFERROR(INDEX(Lookup_Misc!$A$1:$C$7,MATCH(Table1[[#This Row],[Product]],Lookup_Misc!$B$1:$B$7,0),3)*Table1[[#This Row],[Tonnage]],NA())</f>
        <v>2070</v>
      </c>
      <c r="J1661">
        <f t="shared" si="77"/>
        <v>5</v>
      </c>
    </row>
    <row r="1662" spans="1:10">
      <c r="A1662" t="s">
        <v>185</v>
      </c>
      <c r="B1662" t="s">
        <v>123</v>
      </c>
      <c r="C1662" s="60">
        <v>42125</v>
      </c>
      <c r="D1662" s="3">
        <f>Table1[[#This Row],[End Year]]-1</f>
        <v>2014</v>
      </c>
      <c r="E1662" s="3">
        <f t="shared" si="75"/>
        <v>2015</v>
      </c>
      <c r="F1662" s="1" t="str">
        <f t="shared" si="76"/>
        <v>2014/2015</v>
      </c>
      <c r="G1662">
        <v>11569</v>
      </c>
      <c r="H1662" t="s">
        <v>116</v>
      </c>
      <c r="I1662">
        <f>IFERROR(INDEX(Lookup_Misc!$A$1:$C$7,MATCH(Table1[[#This Row],[Product]],Lookup_Misc!$B$1:$B$7,0),3)*Table1[[#This Row],[Tonnage]],NA())</f>
        <v>5321.74</v>
      </c>
      <c r="J1662">
        <f t="shared" si="77"/>
        <v>5</v>
      </c>
    </row>
    <row r="1663" spans="1:10">
      <c r="A1663" t="s">
        <v>185</v>
      </c>
      <c r="B1663" t="s">
        <v>123</v>
      </c>
      <c r="C1663" s="60">
        <v>42125</v>
      </c>
      <c r="D1663" s="3">
        <f>Table1[[#This Row],[End Year]]-1</f>
        <v>2014</v>
      </c>
      <c r="E1663" s="3">
        <f t="shared" si="75"/>
        <v>2015</v>
      </c>
      <c r="F1663" s="1" t="str">
        <f t="shared" si="76"/>
        <v>2014/2015</v>
      </c>
      <c r="G1663">
        <v>11000</v>
      </c>
      <c r="H1663" t="s">
        <v>81</v>
      </c>
      <c r="I1663">
        <f>IFERROR(INDEX(Lookup_Misc!$A$1:$C$7,MATCH(Table1[[#This Row],[Product]],Lookup_Misc!$B$1:$B$7,0),3)*Table1[[#This Row],[Tonnage]],NA())</f>
        <v>5060</v>
      </c>
      <c r="J1663">
        <f t="shared" si="77"/>
        <v>5</v>
      </c>
    </row>
    <row r="1664" spans="1:10">
      <c r="A1664" t="s">
        <v>185</v>
      </c>
      <c r="B1664" t="s">
        <v>123</v>
      </c>
      <c r="C1664" s="60">
        <v>42125</v>
      </c>
      <c r="D1664" s="3">
        <f>Table1[[#This Row],[End Year]]-1</f>
        <v>2014</v>
      </c>
      <c r="E1664" s="3">
        <f t="shared" si="75"/>
        <v>2015</v>
      </c>
      <c r="F1664" s="1" t="str">
        <f t="shared" si="76"/>
        <v>2014/2015</v>
      </c>
      <c r="G1664">
        <v>15196</v>
      </c>
      <c r="H1664" t="s">
        <v>128</v>
      </c>
      <c r="I1664">
        <f>IFERROR(INDEX(Lookup_Misc!$A$1:$C$7,MATCH(Table1[[#This Row],[Product]],Lookup_Misc!$B$1:$B$7,0),3)*Table1[[#This Row],[Tonnage]],NA())</f>
        <v>6990.16</v>
      </c>
      <c r="J1664">
        <f t="shared" si="77"/>
        <v>5</v>
      </c>
    </row>
    <row r="1665" spans="1:10">
      <c r="A1665" t="s">
        <v>185</v>
      </c>
      <c r="B1665" t="s">
        <v>123</v>
      </c>
      <c r="C1665" s="60">
        <v>42125</v>
      </c>
      <c r="D1665" s="3">
        <f>Table1[[#This Row],[End Year]]-1</f>
        <v>2014</v>
      </c>
      <c r="E1665" s="3">
        <f t="shared" si="75"/>
        <v>2015</v>
      </c>
      <c r="F1665" s="1" t="str">
        <f t="shared" si="76"/>
        <v>2014/2015</v>
      </c>
      <c r="G1665">
        <v>29114</v>
      </c>
      <c r="H1665" t="s">
        <v>113</v>
      </c>
      <c r="I1665">
        <f>IFERROR(INDEX(Lookup_Misc!$A$1:$C$7,MATCH(Table1[[#This Row],[Product]],Lookup_Misc!$B$1:$B$7,0),3)*Table1[[#This Row],[Tonnage]],NA())</f>
        <v>13392.44</v>
      </c>
      <c r="J1665">
        <f t="shared" si="77"/>
        <v>5</v>
      </c>
    </row>
    <row r="1666" spans="1:10">
      <c r="A1666" t="s">
        <v>185</v>
      </c>
      <c r="B1666" t="s">
        <v>123</v>
      </c>
      <c r="C1666" s="60">
        <v>42125</v>
      </c>
      <c r="D1666" s="3">
        <f>Table1[[#This Row],[End Year]]-1</f>
        <v>2014</v>
      </c>
      <c r="E1666" s="3">
        <f t="shared" si="75"/>
        <v>2015</v>
      </c>
      <c r="F1666" s="1" t="str">
        <f t="shared" si="76"/>
        <v>2014/2015</v>
      </c>
      <c r="G1666">
        <v>149957</v>
      </c>
      <c r="H1666" t="s">
        <v>93</v>
      </c>
      <c r="I1666">
        <f>IFERROR(INDEX(Lookup_Misc!$A$1:$C$7,MATCH(Table1[[#This Row],[Product]],Lookup_Misc!$B$1:$B$7,0),3)*Table1[[#This Row],[Tonnage]],NA())</f>
        <v>68980.22</v>
      </c>
      <c r="J1666">
        <f t="shared" si="77"/>
        <v>5</v>
      </c>
    </row>
    <row r="1667" spans="1:10">
      <c r="A1667" t="s">
        <v>185</v>
      </c>
      <c r="B1667" t="s">
        <v>123</v>
      </c>
      <c r="C1667" s="60">
        <v>42156</v>
      </c>
      <c r="D1667" s="3">
        <f>Table1[[#This Row],[End Year]]-1</f>
        <v>2014</v>
      </c>
      <c r="E1667" s="3">
        <f t="shared" si="75"/>
        <v>2015</v>
      </c>
      <c r="F1667" s="1" t="str">
        <f t="shared" si="76"/>
        <v>2014/2015</v>
      </c>
      <c r="G1667">
        <v>2500</v>
      </c>
      <c r="H1667" t="s">
        <v>60</v>
      </c>
      <c r="I1667">
        <f>IFERROR(INDEX(Lookup_Misc!$A$1:$C$7,MATCH(Table1[[#This Row],[Product]],Lookup_Misc!$B$1:$B$7,0),3)*Table1[[#This Row],[Tonnage]],NA())</f>
        <v>1150</v>
      </c>
      <c r="J1667">
        <f t="shared" si="77"/>
        <v>6</v>
      </c>
    </row>
    <row r="1668" spans="1:10">
      <c r="A1668" t="s">
        <v>185</v>
      </c>
      <c r="B1668" t="s">
        <v>123</v>
      </c>
      <c r="C1668" s="60">
        <v>42156</v>
      </c>
      <c r="D1668" s="3">
        <f>Table1[[#This Row],[End Year]]-1</f>
        <v>2014</v>
      </c>
      <c r="E1668" s="3">
        <f t="shared" si="75"/>
        <v>2015</v>
      </c>
      <c r="F1668" s="1" t="str">
        <f t="shared" si="76"/>
        <v>2014/2015</v>
      </c>
      <c r="G1668">
        <v>19878</v>
      </c>
      <c r="H1668" t="s">
        <v>79</v>
      </c>
      <c r="I1668">
        <f>IFERROR(INDEX(Lookup_Misc!$A$1:$C$7,MATCH(Table1[[#This Row],[Product]],Lookup_Misc!$B$1:$B$7,0),3)*Table1[[#This Row],[Tonnage]],NA())</f>
        <v>9143.880000000001</v>
      </c>
      <c r="J1668">
        <f t="shared" si="77"/>
        <v>6</v>
      </c>
    </row>
    <row r="1669" spans="1:10">
      <c r="A1669" t="s">
        <v>185</v>
      </c>
      <c r="B1669" t="s">
        <v>123</v>
      </c>
      <c r="C1669" s="60">
        <v>42156</v>
      </c>
      <c r="D1669" s="3">
        <f>Table1[[#This Row],[End Year]]-1</f>
        <v>2014</v>
      </c>
      <c r="E1669" s="3">
        <f t="shared" si="75"/>
        <v>2015</v>
      </c>
      <c r="F1669" s="1" t="str">
        <f t="shared" si="76"/>
        <v>2014/2015</v>
      </c>
      <c r="G1669">
        <v>2997</v>
      </c>
      <c r="H1669" t="s">
        <v>125</v>
      </c>
      <c r="I1669">
        <f>IFERROR(INDEX(Lookup_Misc!$A$1:$C$7,MATCH(Table1[[#This Row],[Product]],Lookup_Misc!$B$1:$B$7,0),3)*Table1[[#This Row],[Tonnage]],NA())</f>
        <v>1378.6200000000001</v>
      </c>
      <c r="J1669">
        <f t="shared" si="77"/>
        <v>6</v>
      </c>
    </row>
    <row r="1670" spans="1:10">
      <c r="A1670" t="s">
        <v>185</v>
      </c>
      <c r="B1670" t="s">
        <v>123</v>
      </c>
      <c r="C1670" s="60">
        <v>42156</v>
      </c>
      <c r="D1670" s="3">
        <f>Table1[[#This Row],[End Year]]-1</f>
        <v>2014</v>
      </c>
      <c r="E1670" s="3">
        <f t="shared" ref="E1670:E1733" si="78">IF(AND(MONTH(C1670)&gt;=7,MONTH(C1670)&lt;=12),YEAR(C1670)+1,YEAR(C1670))</f>
        <v>2015</v>
      </c>
      <c r="F1670" s="1" t="str">
        <f t="shared" ref="F1670:F1733" si="79">D1670&amp;"/"&amp;E1670</f>
        <v>2014/2015</v>
      </c>
      <c r="G1670">
        <v>13093</v>
      </c>
      <c r="H1670" t="s">
        <v>133</v>
      </c>
      <c r="I1670">
        <f>IFERROR(INDEX(Lookup_Misc!$A$1:$C$7,MATCH(Table1[[#This Row],[Product]],Lookup_Misc!$B$1:$B$7,0),3)*Table1[[#This Row],[Tonnage]],NA())</f>
        <v>6022.7800000000007</v>
      </c>
      <c r="J1670">
        <f t="shared" ref="J1670:J1733" si="80">MONTH(C1670)</f>
        <v>6</v>
      </c>
    </row>
    <row r="1671" spans="1:10">
      <c r="A1671" t="s">
        <v>185</v>
      </c>
      <c r="B1671" t="s">
        <v>123</v>
      </c>
      <c r="C1671" s="60">
        <v>42156</v>
      </c>
      <c r="D1671" s="3">
        <f>Table1[[#This Row],[End Year]]-1</f>
        <v>2014</v>
      </c>
      <c r="E1671" s="3">
        <f t="shared" si="78"/>
        <v>2015</v>
      </c>
      <c r="F1671" s="1" t="str">
        <f t="shared" si="79"/>
        <v>2014/2015</v>
      </c>
      <c r="G1671">
        <v>1698</v>
      </c>
      <c r="H1671" t="s">
        <v>142</v>
      </c>
      <c r="I1671">
        <f>IFERROR(INDEX(Lookup_Misc!$A$1:$C$7,MATCH(Table1[[#This Row],[Product]],Lookup_Misc!$B$1:$B$7,0),3)*Table1[[#This Row],[Tonnage]],NA())</f>
        <v>781.08</v>
      </c>
      <c r="J1671">
        <f t="shared" si="80"/>
        <v>6</v>
      </c>
    </row>
    <row r="1672" spans="1:10">
      <c r="A1672" t="s">
        <v>185</v>
      </c>
      <c r="B1672" t="s">
        <v>123</v>
      </c>
      <c r="C1672" s="60">
        <v>42156</v>
      </c>
      <c r="D1672" s="3">
        <f>Table1[[#This Row],[End Year]]-1</f>
        <v>2014</v>
      </c>
      <c r="E1672" s="3">
        <f t="shared" si="78"/>
        <v>2015</v>
      </c>
      <c r="F1672" s="1" t="str">
        <f t="shared" si="79"/>
        <v>2014/2015</v>
      </c>
      <c r="G1672">
        <v>2997</v>
      </c>
      <c r="H1672" t="s">
        <v>143</v>
      </c>
      <c r="I1672">
        <f>IFERROR(INDEX(Lookup_Misc!$A$1:$C$7,MATCH(Table1[[#This Row],[Product]],Lookup_Misc!$B$1:$B$7,0),3)*Table1[[#This Row],[Tonnage]],NA())</f>
        <v>1378.6200000000001</v>
      </c>
      <c r="J1672">
        <f t="shared" si="80"/>
        <v>6</v>
      </c>
    </row>
    <row r="1673" spans="1:10">
      <c r="A1673" t="s">
        <v>185</v>
      </c>
      <c r="B1673" t="s">
        <v>123</v>
      </c>
      <c r="C1673" s="60">
        <v>42156</v>
      </c>
      <c r="D1673" s="3">
        <f>Table1[[#This Row],[End Year]]-1</f>
        <v>2014</v>
      </c>
      <c r="E1673" s="3">
        <f t="shared" si="78"/>
        <v>2015</v>
      </c>
      <c r="F1673" s="1" t="str">
        <f t="shared" si="79"/>
        <v>2014/2015</v>
      </c>
      <c r="G1673">
        <v>2199</v>
      </c>
      <c r="H1673" t="s">
        <v>130</v>
      </c>
      <c r="I1673">
        <f>IFERROR(INDEX(Lookup_Misc!$A$1:$C$7,MATCH(Table1[[#This Row],[Product]],Lookup_Misc!$B$1:$B$7,0),3)*Table1[[#This Row],[Tonnage]],NA())</f>
        <v>1011.5400000000001</v>
      </c>
      <c r="J1673">
        <f t="shared" si="80"/>
        <v>6</v>
      </c>
    </row>
    <row r="1674" spans="1:10">
      <c r="A1674" t="s">
        <v>185</v>
      </c>
      <c r="B1674" t="s">
        <v>123</v>
      </c>
      <c r="C1674" s="60">
        <v>42156</v>
      </c>
      <c r="D1674" s="3">
        <f>Table1[[#This Row],[End Year]]-1</f>
        <v>2014</v>
      </c>
      <c r="E1674" s="3">
        <f t="shared" si="78"/>
        <v>2015</v>
      </c>
      <c r="F1674" s="1" t="str">
        <f t="shared" si="79"/>
        <v>2014/2015</v>
      </c>
      <c r="G1674">
        <v>2800</v>
      </c>
      <c r="H1674" t="s">
        <v>88</v>
      </c>
      <c r="I1674">
        <f>IFERROR(INDEX(Lookup_Misc!$A$1:$C$7,MATCH(Table1[[#This Row],[Product]],Lookup_Misc!$B$1:$B$7,0),3)*Table1[[#This Row],[Tonnage]],NA())</f>
        <v>1288</v>
      </c>
      <c r="J1674">
        <f t="shared" si="80"/>
        <v>6</v>
      </c>
    </row>
    <row r="1675" spans="1:10">
      <c r="A1675" t="s">
        <v>185</v>
      </c>
      <c r="B1675" t="s">
        <v>123</v>
      </c>
      <c r="C1675" s="60">
        <v>42156</v>
      </c>
      <c r="D1675" s="3">
        <f>Table1[[#This Row],[End Year]]-1</f>
        <v>2014</v>
      </c>
      <c r="E1675" s="3">
        <f t="shared" si="78"/>
        <v>2015</v>
      </c>
      <c r="F1675" s="1" t="str">
        <f t="shared" si="79"/>
        <v>2014/2015</v>
      </c>
      <c r="G1675">
        <v>14849</v>
      </c>
      <c r="H1675" t="s">
        <v>116</v>
      </c>
      <c r="I1675">
        <f>IFERROR(INDEX(Lookup_Misc!$A$1:$C$7,MATCH(Table1[[#This Row],[Product]],Lookup_Misc!$B$1:$B$7,0),3)*Table1[[#This Row],[Tonnage]],NA())</f>
        <v>6830.54</v>
      </c>
      <c r="J1675">
        <f t="shared" si="80"/>
        <v>6</v>
      </c>
    </row>
    <row r="1676" spans="1:10">
      <c r="A1676" t="s">
        <v>185</v>
      </c>
      <c r="B1676" t="s">
        <v>123</v>
      </c>
      <c r="C1676" s="60">
        <v>42156</v>
      </c>
      <c r="D1676" s="3">
        <f>Table1[[#This Row],[End Year]]-1</f>
        <v>2014</v>
      </c>
      <c r="E1676" s="3">
        <f t="shared" si="78"/>
        <v>2015</v>
      </c>
      <c r="F1676" s="1" t="str">
        <f t="shared" si="79"/>
        <v>2014/2015</v>
      </c>
      <c r="G1676">
        <v>10850</v>
      </c>
      <c r="H1676" t="s">
        <v>81</v>
      </c>
      <c r="I1676">
        <f>IFERROR(INDEX(Lookup_Misc!$A$1:$C$7,MATCH(Table1[[#This Row],[Product]],Lookup_Misc!$B$1:$B$7,0),3)*Table1[[#This Row],[Tonnage]],NA())</f>
        <v>4991</v>
      </c>
      <c r="J1676">
        <f t="shared" si="80"/>
        <v>6</v>
      </c>
    </row>
    <row r="1677" spans="1:10">
      <c r="A1677" t="s">
        <v>185</v>
      </c>
      <c r="B1677" t="s">
        <v>123</v>
      </c>
      <c r="C1677" s="60">
        <v>42156</v>
      </c>
      <c r="D1677" s="3">
        <f>Table1[[#This Row],[End Year]]-1</f>
        <v>2014</v>
      </c>
      <c r="E1677" s="3">
        <f t="shared" si="78"/>
        <v>2015</v>
      </c>
      <c r="F1677" s="1" t="str">
        <f t="shared" si="79"/>
        <v>2014/2015</v>
      </c>
      <c r="G1677">
        <v>26604</v>
      </c>
      <c r="H1677" t="s">
        <v>128</v>
      </c>
      <c r="I1677">
        <f>IFERROR(INDEX(Lookup_Misc!$A$1:$C$7,MATCH(Table1[[#This Row],[Product]],Lookup_Misc!$B$1:$B$7,0),3)*Table1[[#This Row],[Tonnage]],NA())</f>
        <v>12237.84</v>
      </c>
      <c r="J1677">
        <f t="shared" si="80"/>
        <v>6</v>
      </c>
    </row>
    <row r="1678" spans="1:10">
      <c r="A1678" t="s">
        <v>185</v>
      </c>
      <c r="B1678" t="s">
        <v>123</v>
      </c>
      <c r="C1678" s="60">
        <v>42156</v>
      </c>
      <c r="D1678" s="3">
        <f>Table1[[#This Row],[End Year]]-1</f>
        <v>2014</v>
      </c>
      <c r="E1678" s="3">
        <f t="shared" si="78"/>
        <v>2015</v>
      </c>
      <c r="F1678" s="1" t="str">
        <f t="shared" si="79"/>
        <v>2014/2015</v>
      </c>
      <c r="G1678">
        <v>35376</v>
      </c>
      <c r="H1678" t="s">
        <v>113</v>
      </c>
      <c r="I1678">
        <f>IFERROR(INDEX(Lookup_Misc!$A$1:$C$7,MATCH(Table1[[#This Row],[Product]],Lookup_Misc!$B$1:$B$7,0),3)*Table1[[#This Row],[Tonnage]],NA())</f>
        <v>16272.960000000001</v>
      </c>
      <c r="J1678">
        <f t="shared" si="80"/>
        <v>6</v>
      </c>
    </row>
    <row r="1679" spans="1:10">
      <c r="A1679" t="s">
        <v>185</v>
      </c>
      <c r="B1679" t="s">
        <v>123</v>
      </c>
      <c r="C1679" s="60">
        <v>42156</v>
      </c>
      <c r="D1679" s="3">
        <f>Table1[[#This Row],[End Year]]-1</f>
        <v>2014</v>
      </c>
      <c r="E1679" s="3">
        <f t="shared" si="78"/>
        <v>2015</v>
      </c>
      <c r="F1679" s="1" t="str">
        <f t="shared" si="79"/>
        <v>2014/2015</v>
      </c>
      <c r="G1679">
        <v>17008</v>
      </c>
      <c r="H1679" t="s">
        <v>108</v>
      </c>
      <c r="I1679">
        <f>IFERROR(INDEX(Lookup_Misc!$A$1:$C$7,MATCH(Table1[[#This Row],[Product]],Lookup_Misc!$B$1:$B$7,0),3)*Table1[[#This Row],[Tonnage]],NA())</f>
        <v>7823.68</v>
      </c>
      <c r="J1679">
        <f t="shared" si="80"/>
        <v>6</v>
      </c>
    </row>
    <row r="1680" spans="1:10">
      <c r="A1680" t="s">
        <v>185</v>
      </c>
      <c r="B1680" t="s">
        <v>123</v>
      </c>
      <c r="C1680" s="60">
        <v>42156</v>
      </c>
      <c r="D1680" s="3">
        <f>Table1[[#This Row],[End Year]]-1</f>
        <v>2014</v>
      </c>
      <c r="E1680" s="3">
        <f t="shared" si="78"/>
        <v>2015</v>
      </c>
      <c r="F1680" s="1" t="str">
        <f t="shared" si="79"/>
        <v>2014/2015</v>
      </c>
      <c r="G1680">
        <v>142059</v>
      </c>
      <c r="H1680" t="s">
        <v>93</v>
      </c>
      <c r="I1680">
        <f>IFERROR(INDEX(Lookup_Misc!$A$1:$C$7,MATCH(Table1[[#This Row],[Product]],Lookup_Misc!$B$1:$B$7,0),3)*Table1[[#This Row],[Tonnage]],NA())</f>
        <v>65347.14</v>
      </c>
      <c r="J1680">
        <f t="shared" si="80"/>
        <v>6</v>
      </c>
    </row>
    <row r="1681" spans="1:10">
      <c r="A1681" t="s">
        <v>185</v>
      </c>
      <c r="B1681" t="s">
        <v>123</v>
      </c>
      <c r="C1681" s="60">
        <v>42156</v>
      </c>
      <c r="D1681" s="3">
        <f>Table1[[#This Row],[End Year]]-1</f>
        <v>2014</v>
      </c>
      <c r="E1681" s="3">
        <f t="shared" si="78"/>
        <v>2015</v>
      </c>
      <c r="F1681" s="1" t="str">
        <f t="shared" si="79"/>
        <v>2014/2015</v>
      </c>
      <c r="G1681">
        <v>117</v>
      </c>
      <c r="H1681" t="s">
        <v>118</v>
      </c>
      <c r="I1681">
        <f>IFERROR(INDEX(Lookup_Misc!$A$1:$C$7,MATCH(Table1[[#This Row],[Product]],Lookup_Misc!$B$1:$B$7,0),3)*Table1[[#This Row],[Tonnage]],NA())</f>
        <v>53.82</v>
      </c>
      <c r="J1681">
        <f t="shared" si="80"/>
        <v>6</v>
      </c>
    </row>
    <row r="1682" spans="1:10">
      <c r="A1682" t="s">
        <v>185</v>
      </c>
      <c r="B1682" t="s">
        <v>123</v>
      </c>
      <c r="C1682" s="60">
        <v>42156</v>
      </c>
      <c r="D1682" s="3">
        <f>Table1[[#This Row],[End Year]]-1</f>
        <v>2014</v>
      </c>
      <c r="E1682" s="3">
        <f t="shared" si="78"/>
        <v>2015</v>
      </c>
      <c r="F1682" s="1" t="str">
        <f t="shared" si="79"/>
        <v>2014/2015</v>
      </c>
      <c r="G1682">
        <v>64</v>
      </c>
      <c r="H1682" t="s">
        <v>99</v>
      </c>
      <c r="I1682">
        <f>IFERROR(INDEX(Lookup_Misc!$A$1:$C$7,MATCH(Table1[[#This Row],[Product]],Lookup_Misc!$B$1:$B$7,0),3)*Table1[[#This Row],[Tonnage]],NA())</f>
        <v>29.44</v>
      </c>
      <c r="J1682">
        <f t="shared" si="80"/>
        <v>6</v>
      </c>
    </row>
    <row r="1683" spans="1:10">
      <c r="A1683" t="s">
        <v>185</v>
      </c>
      <c r="B1683" t="s">
        <v>123</v>
      </c>
      <c r="C1683" s="60">
        <v>42156</v>
      </c>
      <c r="D1683" s="3">
        <f>Table1[[#This Row],[End Year]]-1</f>
        <v>2014</v>
      </c>
      <c r="E1683" s="3">
        <f t="shared" si="78"/>
        <v>2015</v>
      </c>
      <c r="F1683" s="1" t="str">
        <f t="shared" si="79"/>
        <v>2014/2015</v>
      </c>
      <c r="G1683">
        <v>24386</v>
      </c>
      <c r="H1683" t="s">
        <v>89</v>
      </c>
      <c r="I1683">
        <f>IFERROR(INDEX(Lookup_Misc!$A$1:$C$7,MATCH(Table1[[#This Row],[Product]],Lookup_Misc!$B$1:$B$7,0),3)*Table1[[#This Row],[Tonnage]],NA())</f>
        <v>11217.560000000001</v>
      </c>
      <c r="J1683">
        <f t="shared" si="80"/>
        <v>6</v>
      </c>
    </row>
    <row r="1684" spans="1:10">
      <c r="A1684" t="s">
        <v>185</v>
      </c>
      <c r="B1684" t="s">
        <v>123</v>
      </c>
      <c r="C1684" s="60">
        <v>42156</v>
      </c>
      <c r="D1684" s="3">
        <f>Table1[[#This Row],[End Year]]-1</f>
        <v>2014</v>
      </c>
      <c r="E1684" s="3">
        <f t="shared" si="78"/>
        <v>2015</v>
      </c>
      <c r="F1684" s="1" t="str">
        <f t="shared" si="79"/>
        <v>2014/2015</v>
      </c>
      <c r="G1684">
        <v>30799</v>
      </c>
      <c r="H1684" t="s">
        <v>140</v>
      </c>
      <c r="I1684">
        <f>IFERROR(INDEX(Lookup_Misc!$A$1:$C$7,MATCH(Table1[[#This Row],[Product]],Lookup_Misc!$B$1:$B$7,0),3)*Table1[[#This Row],[Tonnage]],NA())</f>
        <v>14167.54</v>
      </c>
      <c r="J1684">
        <f t="shared" si="80"/>
        <v>6</v>
      </c>
    </row>
    <row r="1685" spans="1:10">
      <c r="A1685" t="s">
        <v>185</v>
      </c>
      <c r="B1685" t="s">
        <v>123</v>
      </c>
      <c r="C1685" s="60">
        <v>42186</v>
      </c>
      <c r="D1685" s="3">
        <f>Table1[[#This Row],[End Year]]-1</f>
        <v>2015</v>
      </c>
      <c r="E1685" s="3">
        <f t="shared" si="78"/>
        <v>2016</v>
      </c>
      <c r="F1685" s="1" t="str">
        <f t="shared" si="79"/>
        <v>2015/2016</v>
      </c>
      <c r="G1685">
        <v>194</v>
      </c>
      <c r="H1685" t="s">
        <v>60</v>
      </c>
      <c r="I1685">
        <f>IFERROR(INDEX(Lookup_Misc!$A$1:$C$7,MATCH(Table1[[#This Row],[Product]],Lookup_Misc!$B$1:$B$7,0),3)*Table1[[#This Row],[Tonnage]],NA())</f>
        <v>89.240000000000009</v>
      </c>
      <c r="J1685">
        <f t="shared" si="80"/>
        <v>7</v>
      </c>
    </row>
    <row r="1686" spans="1:10">
      <c r="A1686" t="s">
        <v>185</v>
      </c>
      <c r="B1686" t="s">
        <v>123</v>
      </c>
      <c r="C1686" s="60">
        <v>42186</v>
      </c>
      <c r="D1686" s="3">
        <f>Table1[[#This Row],[End Year]]-1</f>
        <v>2015</v>
      </c>
      <c r="E1686" s="3">
        <f t="shared" si="78"/>
        <v>2016</v>
      </c>
      <c r="F1686" s="1" t="str">
        <f t="shared" si="79"/>
        <v>2015/2016</v>
      </c>
      <c r="G1686">
        <v>14992</v>
      </c>
      <c r="H1686" t="s">
        <v>79</v>
      </c>
      <c r="I1686">
        <f>IFERROR(INDEX(Lookup_Misc!$A$1:$C$7,MATCH(Table1[[#This Row],[Product]],Lookup_Misc!$B$1:$B$7,0),3)*Table1[[#This Row],[Tonnage]],NA())</f>
        <v>6896.3200000000006</v>
      </c>
      <c r="J1686">
        <f t="shared" si="80"/>
        <v>7</v>
      </c>
    </row>
    <row r="1687" spans="1:10">
      <c r="A1687" t="s">
        <v>185</v>
      </c>
      <c r="B1687" t="s">
        <v>123</v>
      </c>
      <c r="C1687" s="60">
        <v>42186</v>
      </c>
      <c r="D1687" s="3">
        <f>Table1[[#This Row],[End Year]]-1</f>
        <v>2015</v>
      </c>
      <c r="E1687" s="3">
        <f t="shared" si="78"/>
        <v>2016</v>
      </c>
      <c r="F1687" s="1" t="str">
        <f t="shared" si="79"/>
        <v>2015/2016</v>
      </c>
      <c r="G1687">
        <v>2840</v>
      </c>
      <c r="H1687" t="s">
        <v>125</v>
      </c>
      <c r="I1687">
        <f>IFERROR(INDEX(Lookup_Misc!$A$1:$C$7,MATCH(Table1[[#This Row],[Product]],Lookup_Misc!$B$1:$B$7,0),3)*Table1[[#This Row],[Tonnage]],NA())</f>
        <v>1306.4000000000001</v>
      </c>
      <c r="J1687">
        <f t="shared" si="80"/>
        <v>7</v>
      </c>
    </row>
    <row r="1688" spans="1:10">
      <c r="A1688" t="s">
        <v>185</v>
      </c>
      <c r="B1688" t="s">
        <v>123</v>
      </c>
      <c r="C1688" s="60">
        <v>42186</v>
      </c>
      <c r="D1688" s="3">
        <f>Table1[[#This Row],[End Year]]-1</f>
        <v>2015</v>
      </c>
      <c r="E1688" s="3">
        <f t="shared" si="78"/>
        <v>2016</v>
      </c>
      <c r="F1688" s="1" t="str">
        <f t="shared" si="79"/>
        <v>2015/2016</v>
      </c>
      <c r="G1688">
        <v>3300</v>
      </c>
      <c r="H1688" t="s">
        <v>131</v>
      </c>
      <c r="I1688">
        <f>IFERROR(INDEX(Lookup_Misc!$A$1:$C$7,MATCH(Table1[[#This Row],[Product]],Lookup_Misc!$B$1:$B$7,0),3)*Table1[[#This Row],[Tonnage]],NA())</f>
        <v>1518</v>
      </c>
      <c r="J1688">
        <f t="shared" si="80"/>
        <v>7</v>
      </c>
    </row>
    <row r="1689" spans="1:10">
      <c r="A1689" t="s">
        <v>185</v>
      </c>
      <c r="B1689" t="s">
        <v>123</v>
      </c>
      <c r="C1689" s="60">
        <v>42186</v>
      </c>
      <c r="D1689" s="3">
        <f>Table1[[#This Row],[End Year]]-1</f>
        <v>2015</v>
      </c>
      <c r="E1689" s="3">
        <f t="shared" si="78"/>
        <v>2016</v>
      </c>
      <c r="F1689" s="1" t="str">
        <f t="shared" si="79"/>
        <v>2015/2016</v>
      </c>
      <c r="G1689">
        <v>11499</v>
      </c>
      <c r="H1689" t="s">
        <v>133</v>
      </c>
      <c r="I1689">
        <f>IFERROR(INDEX(Lookup_Misc!$A$1:$C$7,MATCH(Table1[[#This Row],[Product]],Lookup_Misc!$B$1:$B$7,0),3)*Table1[[#This Row],[Tonnage]],NA())</f>
        <v>5289.54</v>
      </c>
      <c r="J1689">
        <f t="shared" si="80"/>
        <v>7</v>
      </c>
    </row>
    <row r="1690" spans="1:10">
      <c r="A1690" t="s">
        <v>185</v>
      </c>
      <c r="B1690" t="s">
        <v>123</v>
      </c>
      <c r="C1690" s="60">
        <v>42186</v>
      </c>
      <c r="D1690" s="3">
        <f>Table1[[#This Row],[End Year]]-1</f>
        <v>2015</v>
      </c>
      <c r="E1690" s="3">
        <f t="shared" si="78"/>
        <v>2016</v>
      </c>
      <c r="F1690" s="1" t="str">
        <f t="shared" si="79"/>
        <v>2015/2016</v>
      </c>
      <c r="G1690">
        <v>4328</v>
      </c>
      <c r="H1690" t="s">
        <v>143</v>
      </c>
      <c r="I1690">
        <f>IFERROR(INDEX(Lookup_Misc!$A$1:$C$7,MATCH(Table1[[#This Row],[Product]],Lookup_Misc!$B$1:$B$7,0),3)*Table1[[#This Row],[Tonnage]],NA())</f>
        <v>1990.88</v>
      </c>
      <c r="J1690">
        <f t="shared" si="80"/>
        <v>7</v>
      </c>
    </row>
    <row r="1691" spans="1:10">
      <c r="A1691" t="s">
        <v>185</v>
      </c>
      <c r="B1691" t="s">
        <v>123</v>
      </c>
      <c r="C1691" s="60">
        <v>42186</v>
      </c>
      <c r="D1691" s="3">
        <f>Table1[[#This Row],[End Year]]-1</f>
        <v>2015</v>
      </c>
      <c r="E1691" s="3">
        <f t="shared" si="78"/>
        <v>2016</v>
      </c>
      <c r="F1691" s="1" t="str">
        <f t="shared" si="79"/>
        <v>2015/2016</v>
      </c>
      <c r="G1691">
        <v>3293</v>
      </c>
      <c r="H1691" t="s">
        <v>147</v>
      </c>
      <c r="I1691">
        <f>IFERROR(INDEX(Lookup_Misc!$A$1:$C$7,MATCH(Table1[[#This Row],[Product]],Lookup_Misc!$B$1:$B$7,0),3)*Table1[[#This Row],[Tonnage]],NA())</f>
        <v>1514.78</v>
      </c>
      <c r="J1691">
        <f t="shared" si="80"/>
        <v>7</v>
      </c>
    </row>
    <row r="1692" spans="1:10">
      <c r="A1692" t="s">
        <v>185</v>
      </c>
      <c r="B1692" t="s">
        <v>123</v>
      </c>
      <c r="C1692" s="60">
        <v>42186</v>
      </c>
      <c r="D1692" s="3">
        <f>Table1[[#This Row],[End Year]]-1</f>
        <v>2015</v>
      </c>
      <c r="E1692" s="3">
        <f t="shared" si="78"/>
        <v>2016</v>
      </c>
      <c r="F1692" s="1" t="str">
        <f t="shared" si="79"/>
        <v>2015/2016</v>
      </c>
      <c r="G1692">
        <v>2500</v>
      </c>
      <c r="H1692" t="s">
        <v>145</v>
      </c>
      <c r="I1692">
        <f>IFERROR(INDEX(Lookup_Misc!$A$1:$C$7,MATCH(Table1[[#This Row],[Product]],Lookup_Misc!$B$1:$B$7,0),3)*Table1[[#This Row],[Tonnage]],NA())</f>
        <v>1150</v>
      </c>
      <c r="J1692">
        <f t="shared" si="80"/>
        <v>7</v>
      </c>
    </row>
    <row r="1693" spans="1:10">
      <c r="A1693" t="s">
        <v>185</v>
      </c>
      <c r="B1693" t="s">
        <v>123</v>
      </c>
      <c r="C1693" s="60">
        <v>42186</v>
      </c>
      <c r="D1693" s="3">
        <f>Table1[[#This Row],[End Year]]-1</f>
        <v>2015</v>
      </c>
      <c r="E1693" s="3">
        <f t="shared" si="78"/>
        <v>2016</v>
      </c>
      <c r="F1693" s="1" t="str">
        <f t="shared" si="79"/>
        <v>2015/2016</v>
      </c>
      <c r="G1693">
        <v>8677</v>
      </c>
      <c r="H1693" t="s">
        <v>116</v>
      </c>
      <c r="I1693">
        <f>IFERROR(INDEX(Lookup_Misc!$A$1:$C$7,MATCH(Table1[[#This Row],[Product]],Lookup_Misc!$B$1:$B$7,0),3)*Table1[[#This Row],[Tonnage]],NA())</f>
        <v>3991.42</v>
      </c>
      <c r="J1693">
        <f t="shared" si="80"/>
        <v>7</v>
      </c>
    </row>
    <row r="1694" spans="1:10">
      <c r="A1694" t="s">
        <v>185</v>
      </c>
      <c r="B1694" t="s">
        <v>123</v>
      </c>
      <c r="C1694" s="60">
        <v>42186</v>
      </c>
      <c r="D1694" s="3">
        <f>Table1[[#This Row],[End Year]]-1</f>
        <v>2015</v>
      </c>
      <c r="E1694" s="3">
        <f t="shared" si="78"/>
        <v>2016</v>
      </c>
      <c r="F1694" s="1" t="str">
        <f t="shared" si="79"/>
        <v>2015/2016</v>
      </c>
      <c r="G1694">
        <v>11547</v>
      </c>
      <c r="H1694" t="s">
        <v>137</v>
      </c>
      <c r="I1694">
        <f>IFERROR(INDEX(Lookup_Misc!$A$1:$C$7,MATCH(Table1[[#This Row],[Product]],Lookup_Misc!$B$1:$B$7,0),3)*Table1[[#This Row],[Tonnage]],NA())</f>
        <v>5311.62</v>
      </c>
      <c r="J1694">
        <f t="shared" si="80"/>
        <v>7</v>
      </c>
    </row>
    <row r="1695" spans="1:10">
      <c r="A1695" t="s">
        <v>185</v>
      </c>
      <c r="B1695" t="s">
        <v>123</v>
      </c>
      <c r="C1695" s="60">
        <v>42186</v>
      </c>
      <c r="D1695" s="3">
        <f>Table1[[#This Row],[End Year]]-1</f>
        <v>2015</v>
      </c>
      <c r="E1695" s="3">
        <f t="shared" si="78"/>
        <v>2016</v>
      </c>
      <c r="F1695" s="1" t="str">
        <f t="shared" si="79"/>
        <v>2015/2016</v>
      </c>
      <c r="G1695">
        <v>16380</v>
      </c>
      <c r="H1695" t="s">
        <v>128</v>
      </c>
      <c r="I1695">
        <f>IFERROR(INDEX(Lookup_Misc!$A$1:$C$7,MATCH(Table1[[#This Row],[Product]],Lookup_Misc!$B$1:$B$7,0),3)*Table1[[#This Row],[Tonnage]],NA())</f>
        <v>7534.8</v>
      </c>
      <c r="J1695">
        <f t="shared" si="80"/>
        <v>7</v>
      </c>
    </row>
    <row r="1696" spans="1:10">
      <c r="A1696" t="s">
        <v>185</v>
      </c>
      <c r="B1696" t="s">
        <v>123</v>
      </c>
      <c r="C1696" s="60">
        <v>42186</v>
      </c>
      <c r="D1696" s="3">
        <f>Table1[[#This Row],[End Year]]-1</f>
        <v>2015</v>
      </c>
      <c r="E1696" s="3">
        <f t="shared" si="78"/>
        <v>2016</v>
      </c>
      <c r="F1696" s="1" t="str">
        <f t="shared" si="79"/>
        <v>2015/2016</v>
      </c>
      <c r="G1696">
        <v>4805</v>
      </c>
      <c r="H1696" t="s">
        <v>113</v>
      </c>
      <c r="I1696">
        <f>IFERROR(INDEX(Lookup_Misc!$A$1:$C$7,MATCH(Table1[[#This Row],[Product]],Lookup_Misc!$B$1:$B$7,0),3)*Table1[[#This Row],[Tonnage]],NA())</f>
        <v>2210.3000000000002</v>
      </c>
      <c r="J1696">
        <f t="shared" si="80"/>
        <v>7</v>
      </c>
    </row>
    <row r="1697" spans="1:10">
      <c r="A1697" t="s">
        <v>185</v>
      </c>
      <c r="B1697" t="s">
        <v>123</v>
      </c>
      <c r="C1697" s="60">
        <v>42186</v>
      </c>
      <c r="D1697" s="3">
        <f>Table1[[#This Row],[End Year]]-1</f>
        <v>2015</v>
      </c>
      <c r="E1697" s="3">
        <f t="shared" si="78"/>
        <v>2016</v>
      </c>
      <c r="F1697" s="1" t="str">
        <f t="shared" si="79"/>
        <v>2015/2016</v>
      </c>
      <c r="G1697">
        <v>2198</v>
      </c>
      <c r="H1697" t="s">
        <v>92</v>
      </c>
      <c r="I1697">
        <f>IFERROR(INDEX(Lookup_Misc!$A$1:$C$7,MATCH(Table1[[#This Row],[Product]],Lookup_Misc!$B$1:$B$7,0),3)*Table1[[#This Row],[Tonnage]],NA())</f>
        <v>1011.08</v>
      </c>
      <c r="J1697">
        <f t="shared" si="80"/>
        <v>7</v>
      </c>
    </row>
    <row r="1698" spans="1:10">
      <c r="A1698" t="s">
        <v>185</v>
      </c>
      <c r="B1698" t="s">
        <v>123</v>
      </c>
      <c r="C1698" s="60">
        <v>42186</v>
      </c>
      <c r="D1698" s="3">
        <f>Table1[[#This Row],[End Year]]-1</f>
        <v>2015</v>
      </c>
      <c r="E1698" s="3">
        <f t="shared" si="78"/>
        <v>2016</v>
      </c>
      <c r="F1698" s="1" t="str">
        <f t="shared" si="79"/>
        <v>2015/2016</v>
      </c>
      <c r="G1698">
        <v>16760</v>
      </c>
      <c r="H1698" t="s">
        <v>108</v>
      </c>
      <c r="I1698">
        <f>IFERROR(INDEX(Lookup_Misc!$A$1:$C$7,MATCH(Table1[[#This Row],[Product]],Lookup_Misc!$B$1:$B$7,0),3)*Table1[[#This Row],[Tonnage]],NA())</f>
        <v>7709.6</v>
      </c>
      <c r="J1698">
        <f t="shared" si="80"/>
        <v>7</v>
      </c>
    </row>
    <row r="1699" spans="1:10">
      <c r="A1699" t="s">
        <v>185</v>
      </c>
      <c r="B1699" t="s">
        <v>123</v>
      </c>
      <c r="C1699" s="60">
        <v>42186</v>
      </c>
      <c r="D1699" s="3">
        <f>Table1[[#This Row],[End Year]]-1</f>
        <v>2015</v>
      </c>
      <c r="E1699" s="3">
        <f t="shared" si="78"/>
        <v>2016</v>
      </c>
      <c r="F1699" s="1" t="str">
        <f t="shared" si="79"/>
        <v>2015/2016</v>
      </c>
      <c r="G1699">
        <v>103050</v>
      </c>
      <c r="H1699" t="s">
        <v>93</v>
      </c>
      <c r="I1699">
        <f>IFERROR(INDEX(Lookup_Misc!$A$1:$C$7,MATCH(Table1[[#This Row],[Product]],Lookup_Misc!$B$1:$B$7,0),3)*Table1[[#This Row],[Tonnage]],NA())</f>
        <v>47403</v>
      </c>
      <c r="J1699">
        <f t="shared" si="80"/>
        <v>7</v>
      </c>
    </row>
    <row r="1700" spans="1:10">
      <c r="A1700" t="s">
        <v>185</v>
      </c>
      <c r="B1700" t="s">
        <v>123</v>
      </c>
      <c r="C1700" s="60">
        <v>42217</v>
      </c>
      <c r="D1700" s="3">
        <f>Table1[[#This Row],[End Year]]-1</f>
        <v>2015</v>
      </c>
      <c r="E1700" s="3">
        <f t="shared" si="78"/>
        <v>2016</v>
      </c>
      <c r="F1700" s="1" t="str">
        <f t="shared" si="79"/>
        <v>2015/2016</v>
      </c>
      <c r="G1700">
        <v>493</v>
      </c>
      <c r="H1700" t="s">
        <v>60</v>
      </c>
      <c r="I1700">
        <f>IFERROR(INDEX(Lookup_Misc!$A$1:$C$7,MATCH(Table1[[#This Row],[Product]],Lookup_Misc!$B$1:$B$7,0),3)*Table1[[#This Row],[Tonnage]],NA())</f>
        <v>226.78</v>
      </c>
      <c r="J1700">
        <f t="shared" si="80"/>
        <v>8</v>
      </c>
    </row>
    <row r="1701" spans="1:10">
      <c r="A1701" t="s">
        <v>185</v>
      </c>
      <c r="B1701" t="s">
        <v>123</v>
      </c>
      <c r="C1701" s="60">
        <v>42217</v>
      </c>
      <c r="D1701" s="3">
        <f>Table1[[#This Row],[End Year]]-1</f>
        <v>2015</v>
      </c>
      <c r="E1701" s="3">
        <f t="shared" si="78"/>
        <v>2016</v>
      </c>
      <c r="F1701" s="1" t="str">
        <f t="shared" si="79"/>
        <v>2015/2016</v>
      </c>
      <c r="G1701">
        <v>13130</v>
      </c>
      <c r="H1701" t="s">
        <v>79</v>
      </c>
      <c r="I1701">
        <f>IFERROR(INDEX(Lookup_Misc!$A$1:$C$7,MATCH(Table1[[#This Row],[Product]],Lookup_Misc!$B$1:$B$7,0),3)*Table1[[#This Row],[Tonnage]],NA())</f>
        <v>6039.8</v>
      </c>
      <c r="J1701">
        <f t="shared" si="80"/>
        <v>8</v>
      </c>
    </row>
    <row r="1702" spans="1:10">
      <c r="A1702" t="s">
        <v>185</v>
      </c>
      <c r="B1702" t="s">
        <v>123</v>
      </c>
      <c r="C1702" s="60">
        <v>42217</v>
      </c>
      <c r="D1702" s="3">
        <f>Table1[[#This Row],[End Year]]-1</f>
        <v>2015</v>
      </c>
      <c r="E1702" s="3">
        <f t="shared" si="78"/>
        <v>2016</v>
      </c>
      <c r="F1702" s="1" t="str">
        <f t="shared" si="79"/>
        <v>2015/2016</v>
      </c>
      <c r="G1702">
        <v>3039</v>
      </c>
      <c r="H1702" t="s">
        <v>133</v>
      </c>
      <c r="I1702">
        <f>IFERROR(INDEX(Lookup_Misc!$A$1:$C$7,MATCH(Table1[[#This Row],[Product]],Lookup_Misc!$B$1:$B$7,0),3)*Table1[[#This Row],[Tonnage]],NA())</f>
        <v>1397.94</v>
      </c>
      <c r="J1702">
        <f t="shared" si="80"/>
        <v>8</v>
      </c>
    </row>
    <row r="1703" spans="1:10">
      <c r="A1703" t="s">
        <v>185</v>
      </c>
      <c r="B1703" t="s">
        <v>123</v>
      </c>
      <c r="C1703" s="60">
        <v>42217</v>
      </c>
      <c r="D1703" s="3">
        <f>Table1[[#This Row],[End Year]]-1</f>
        <v>2015</v>
      </c>
      <c r="E1703" s="3">
        <f t="shared" si="78"/>
        <v>2016</v>
      </c>
      <c r="F1703" s="1" t="str">
        <f t="shared" si="79"/>
        <v>2015/2016</v>
      </c>
      <c r="G1703">
        <v>3970</v>
      </c>
      <c r="H1703" t="s">
        <v>143</v>
      </c>
      <c r="I1703">
        <f>IFERROR(INDEX(Lookup_Misc!$A$1:$C$7,MATCH(Table1[[#This Row],[Product]],Lookup_Misc!$B$1:$B$7,0),3)*Table1[[#This Row],[Tonnage]],NA())</f>
        <v>1826.2</v>
      </c>
      <c r="J1703">
        <f t="shared" si="80"/>
        <v>8</v>
      </c>
    </row>
    <row r="1704" spans="1:10">
      <c r="A1704" t="s">
        <v>185</v>
      </c>
      <c r="B1704" t="s">
        <v>123</v>
      </c>
      <c r="C1704" s="60">
        <v>42217</v>
      </c>
      <c r="D1704" s="3">
        <f>Table1[[#This Row],[End Year]]-1</f>
        <v>2015</v>
      </c>
      <c r="E1704" s="3">
        <f t="shared" si="78"/>
        <v>2016</v>
      </c>
      <c r="F1704" s="1" t="str">
        <f t="shared" si="79"/>
        <v>2015/2016</v>
      </c>
      <c r="G1704">
        <v>2486</v>
      </c>
      <c r="H1704" t="s">
        <v>130</v>
      </c>
      <c r="I1704">
        <f>IFERROR(INDEX(Lookup_Misc!$A$1:$C$7,MATCH(Table1[[#This Row],[Product]],Lookup_Misc!$B$1:$B$7,0),3)*Table1[[#This Row],[Tonnage]],NA())</f>
        <v>1143.56</v>
      </c>
      <c r="J1704">
        <f t="shared" si="80"/>
        <v>8</v>
      </c>
    </row>
    <row r="1705" spans="1:10">
      <c r="A1705" t="s">
        <v>185</v>
      </c>
      <c r="B1705" t="s">
        <v>123</v>
      </c>
      <c r="C1705" s="60">
        <v>42217</v>
      </c>
      <c r="D1705" s="3">
        <f>Table1[[#This Row],[End Year]]-1</f>
        <v>2015</v>
      </c>
      <c r="E1705" s="3">
        <f t="shared" si="78"/>
        <v>2016</v>
      </c>
      <c r="F1705" s="1" t="str">
        <f t="shared" si="79"/>
        <v>2015/2016</v>
      </c>
      <c r="G1705">
        <v>3960</v>
      </c>
      <c r="H1705" t="s">
        <v>147</v>
      </c>
      <c r="I1705">
        <f>IFERROR(INDEX(Lookup_Misc!$A$1:$C$7,MATCH(Table1[[#This Row],[Product]],Lookup_Misc!$B$1:$B$7,0),3)*Table1[[#This Row],[Tonnage]],NA())</f>
        <v>1821.6000000000001</v>
      </c>
      <c r="J1705">
        <f t="shared" si="80"/>
        <v>8</v>
      </c>
    </row>
    <row r="1706" spans="1:10">
      <c r="A1706" t="s">
        <v>185</v>
      </c>
      <c r="B1706" t="s">
        <v>123</v>
      </c>
      <c r="C1706" s="60">
        <v>42217</v>
      </c>
      <c r="D1706" s="3">
        <f>Table1[[#This Row],[End Year]]-1</f>
        <v>2015</v>
      </c>
      <c r="E1706" s="3">
        <f t="shared" si="78"/>
        <v>2016</v>
      </c>
      <c r="F1706" s="1" t="str">
        <f t="shared" si="79"/>
        <v>2015/2016</v>
      </c>
      <c r="G1706">
        <v>9900</v>
      </c>
      <c r="H1706" t="s">
        <v>116</v>
      </c>
      <c r="I1706">
        <f>IFERROR(INDEX(Lookup_Misc!$A$1:$C$7,MATCH(Table1[[#This Row],[Product]],Lookup_Misc!$B$1:$B$7,0),3)*Table1[[#This Row],[Tonnage]],NA())</f>
        <v>4554</v>
      </c>
      <c r="J1706">
        <f t="shared" si="80"/>
        <v>8</v>
      </c>
    </row>
    <row r="1707" spans="1:10">
      <c r="A1707" t="s">
        <v>185</v>
      </c>
      <c r="B1707" t="s">
        <v>123</v>
      </c>
      <c r="C1707" s="60">
        <v>42217</v>
      </c>
      <c r="D1707" s="3">
        <f>Table1[[#This Row],[End Year]]-1</f>
        <v>2015</v>
      </c>
      <c r="E1707" s="3">
        <f t="shared" si="78"/>
        <v>2016</v>
      </c>
      <c r="F1707" s="1" t="str">
        <f t="shared" si="79"/>
        <v>2015/2016</v>
      </c>
      <c r="G1707">
        <v>4</v>
      </c>
      <c r="H1707" t="s">
        <v>81</v>
      </c>
      <c r="I1707">
        <f>IFERROR(INDEX(Lookup_Misc!$A$1:$C$7,MATCH(Table1[[#This Row],[Product]],Lookup_Misc!$B$1:$B$7,0),3)*Table1[[#This Row],[Tonnage]],NA())</f>
        <v>1.84</v>
      </c>
      <c r="J1707">
        <f t="shared" si="80"/>
        <v>8</v>
      </c>
    </row>
    <row r="1708" spans="1:10">
      <c r="A1708" t="s">
        <v>185</v>
      </c>
      <c r="B1708" t="s">
        <v>123</v>
      </c>
      <c r="C1708" s="60">
        <v>42217</v>
      </c>
      <c r="D1708" s="3">
        <f>Table1[[#This Row],[End Year]]-1</f>
        <v>2015</v>
      </c>
      <c r="E1708" s="3">
        <f t="shared" si="78"/>
        <v>2016</v>
      </c>
      <c r="F1708" s="1" t="str">
        <f t="shared" si="79"/>
        <v>2015/2016</v>
      </c>
      <c r="G1708">
        <v>6058</v>
      </c>
      <c r="H1708" t="s">
        <v>137</v>
      </c>
      <c r="I1708">
        <f>IFERROR(INDEX(Lookup_Misc!$A$1:$C$7,MATCH(Table1[[#This Row],[Product]],Lookup_Misc!$B$1:$B$7,0),3)*Table1[[#This Row],[Tonnage]],NA())</f>
        <v>2786.6800000000003</v>
      </c>
      <c r="J1708">
        <f t="shared" si="80"/>
        <v>8</v>
      </c>
    </row>
    <row r="1709" spans="1:10">
      <c r="A1709" t="s">
        <v>185</v>
      </c>
      <c r="B1709" t="s">
        <v>123</v>
      </c>
      <c r="C1709" s="60">
        <v>42217</v>
      </c>
      <c r="D1709" s="3">
        <f>Table1[[#This Row],[End Year]]-1</f>
        <v>2015</v>
      </c>
      <c r="E1709" s="3">
        <f t="shared" si="78"/>
        <v>2016</v>
      </c>
      <c r="F1709" s="1" t="str">
        <f t="shared" si="79"/>
        <v>2015/2016</v>
      </c>
      <c r="G1709">
        <v>7753</v>
      </c>
      <c r="H1709" t="s">
        <v>113</v>
      </c>
      <c r="I1709">
        <f>IFERROR(INDEX(Lookup_Misc!$A$1:$C$7,MATCH(Table1[[#This Row],[Product]],Lookup_Misc!$B$1:$B$7,0),3)*Table1[[#This Row],[Tonnage]],NA())</f>
        <v>3566.38</v>
      </c>
      <c r="J1709">
        <f t="shared" si="80"/>
        <v>8</v>
      </c>
    </row>
    <row r="1710" spans="1:10">
      <c r="A1710" t="s">
        <v>185</v>
      </c>
      <c r="B1710" t="s">
        <v>123</v>
      </c>
      <c r="C1710" s="60">
        <v>42217</v>
      </c>
      <c r="D1710" s="3">
        <f>Table1[[#This Row],[End Year]]-1</f>
        <v>2015</v>
      </c>
      <c r="E1710" s="3">
        <f t="shared" si="78"/>
        <v>2016</v>
      </c>
      <c r="F1710" s="1" t="str">
        <f t="shared" si="79"/>
        <v>2015/2016</v>
      </c>
      <c r="G1710">
        <v>94438</v>
      </c>
      <c r="H1710" t="s">
        <v>93</v>
      </c>
      <c r="I1710">
        <f>IFERROR(INDEX(Lookup_Misc!$A$1:$C$7,MATCH(Table1[[#This Row],[Product]],Lookup_Misc!$B$1:$B$7,0),3)*Table1[[#This Row],[Tonnage]],NA())</f>
        <v>43441.48</v>
      </c>
      <c r="J1710">
        <f t="shared" si="80"/>
        <v>8</v>
      </c>
    </row>
    <row r="1711" spans="1:10">
      <c r="A1711" t="s">
        <v>185</v>
      </c>
      <c r="B1711" t="s">
        <v>123</v>
      </c>
      <c r="C1711" s="60">
        <v>42217</v>
      </c>
      <c r="D1711" s="3">
        <f>Table1[[#This Row],[End Year]]-1</f>
        <v>2015</v>
      </c>
      <c r="E1711" s="3">
        <f t="shared" si="78"/>
        <v>2016</v>
      </c>
      <c r="F1711" s="1" t="str">
        <f t="shared" si="79"/>
        <v>2015/2016</v>
      </c>
      <c r="G1711">
        <v>467</v>
      </c>
      <c r="H1711" t="s">
        <v>86</v>
      </c>
      <c r="I1711">
        <f>IFERROR(INDEX(Lookup_Misc!$A$1:$C$7,MATCH(Table1[[#This Row],[Product]],Lookup_Misc!$B$1:$B$7,0),3)*Table1[[#This Row],[Tonnage]],NA())</f>
        <v>214.82000000000002</v>
      </c>
      <c r="J1711">
        <f t="shared" si="80"/>
        <v>8</v>
      </c>
    </row>
    <row r="1712" spans="1:10">
      <c r="A1712" t="s">
        <v>185</v>
      </c>
      <c r="B1712" t="s">
        <v>123</v>
      </c>
      <c r="C1712" s="60">
        <v>42217</v>
      </c>
      <c r="D1712" s="3">
        <f>Table1[[#This Row],[End Year]]-1</f>
        <v>2015</v>
      </c>
      <c r="E1712" s="3">
        <f t="shared" si="78"/>
        <v>2016</v>
      </c>
      <c r="F1712" s="1" t="str">
        <f t="shared" si="79"/>
        <v>2015/2016</v>
      </c>
      <c r="G1712">
        <v>1461</v>
      </c>
      <c r="H1712" t="s">
        <v>98</v>
      </c>
      <c r="I1712">
        <f>IFERROR(INDEX(Lookup_Misc!$A$1:$C$7,MATCH(Table1[[#This Row],[Product]],Lookup_Misc!$B$1:$B$7,0),3)*Table1[[#This Row],[Tonnage]],NA())</f>
        <v>672.06000000000006</v>
      </c>
      <c r="J1712">
        <f t="shared" si="80"/>
        <v>8</v>
      </c>
    </row>
    <row r="1713" spans="1:10">
      <c r="A1713" t="s">
        <v>185</v>
      </c>
      <c r="B1713" t="s">
        <v>123</v>
      </c>
      <c r="C1713" s="60">
        <v>42217</v>
      </c>
      <c r="D1713" s="3">
        <f>Table1[[#This Row],[End Year]]-1</f>
        <v>2015</v>
      </c>
      <c r="E1713" s="3">
        <f t="shared" si="78"/>
        <v>2016</v>
      </c>
      <c r="F1713" s="1" t="str">
        <f t="shared" si="79"/>
        <v>2015/2016</v>
      </c>
      <c r="G1713">
        <v>24397</v>
      </c>
      <c r="H1713" t="s">
        <v>89</v>
      </c>
      <c r="I1713">
        <f>IFERROR(INDEX(Lookup_Misc!$A$1:$C$7,MATCH(Table1[[#This Row],[Product]],Lookup_Misc!$B$1:$B$7,0),3)*Table1[[#This Row],[Tonnage]],NA())</f>
        <v>11222.62</v>
      </c>
      <c r="J1713">
        <f t="shared" si="80"/>
        <v>8</v>
      </c>
    </row>
    <row r="1714" spans="1:10">
      <c r="A1714" t="s">
        <v>185</v>
      </c>
      <c r="B1714" t="s">
        <v>123</v>
      </c>
      <c r="C1714" s="60">
        <v>42217</v>
      </c>
      <c r="D1714" s="3">
        <f>Table1[[#This Row],[End Year]]-1</f>
        <v>2015</v>
      </c>
      <c r="E1714" s="3">
        <f t="shared" si="78"/>
        <v>2016</v>
      </c>
      <c r="F1714" s="1" t="str">
        <f t="shared" si="79"/>
        <v>2015/2016</v>
      </c>
      <c r="G1714">
        <v>118</v>
      </c>
      <c r="H1714" t="s">
        <v>90</v>
      </c>
      <c r="I1714">
        <f>IFERROR(INDEX(Lookup_Misc!$A$1:$C$7,MATCH(Table1[[#This Row],[Product]],Lookup_Misc!$B$1:$B$7,0),3)*Table1[[#This Row],[Tonnage]],NA())</f>
        <v>54.28</v>
      </c>
      <c r="J1714">
        <f t="shared" si="80"/>
        <v>8</v>
      </c>
    </row>
    <row r="1715" spans="1:10">
      <c r="A1715" t="s">
        <v>185</v>
      </c>
      <c r="B1715" t="s">
        <v>123</v>
      </c>
      <c r="C1715" s="60">
        <v>42248</v>
      </c>
      <c r="D1715" s="3">
        <f>Table1[[#This Row],[End Year]]-1</f>
        <v>2015</v>
      </c>
      <c r="E1715" s="3">
        <f t="shared" si="78"/>
        <v>2016</v>
      </c>
      <c r="F1715" s="1" t="str">
        <f t="shared" si="79"/>
        <v>2015/2016</v>
      </c>
      <c r="G1715">
        <v>2003</v>
      </c>
      <c r="H1715" t="s">
        <v>73</v>
      </c>
      <c r="I1715">
        <f>IFERROR(INDEX(Lookup_Misc!$A$1:$C$7,MATCH(Table1[[#This Row],[Product]],Lookup_Misc!$B$1:$B$7,0),3)*Table1[[#This Row],[Tonnage]],NA())</f>
        <v>921.38</v>
      </c>
      <c r="J1715">
        <f t="shared" si="80"/>
        <v>9</v>
      </c>
    </row>
    <row r="1716" spans="1:10">
      <c r="A1716" t="s">
        <v>185</v>
      </c>
      <c r="B1716" t="s">
        <v>123</v>
      </c>
      <c r="C1716" s="60">
        <v>42248</v>
      </c>
      <c r="D1716" s="3">
        <f>Table1[[#This Row],[End Year]]-1</f>
        <v>2015</v>
      </c>
      <c r="E1716" s="3">
        <f t="shared" si="78"/>
        <v>2016</v>
      </c>
      <c r="F1716" s="1" t="str">
        <f t="shared" si="79"/>
        <v>2015/2016</v>
      </c>
      <c r="G1716">
        <v>84</v>
      </c>
      <c r="H1716" t="s">
        <v>60</v>
      </c>
      <c r="I1716">
        <f>IFERROR(INDEX(Lookup_Misc!$A$1:$C$7,MATCH(Table1[[#This Row],[Product]],Lookup_Misc!$B$1:$B$7,0),3)*Table1[[#This Row],[Tonnage]],NA())</f>
        <v>38.64</v>
      </c>
      <c r="J1716">
        <f t="shared" si="80"/>
        <v>9</v>
      </c>
    </row>
    <row r="1717" spans="1:10">
      <c r="A1717" t="s">
        <v>185</v>
      </c>
      <c r="B1717" t="s">
        <v>123</v>
      </c>
      <c r="C1717" s="60">
        <v>42248</v>
      </c>
      <c r="D1717" s="3">
        <f>Table1[[#This Row],[End Year]]-1</f>
        <v>2015</v>
      </c>
      <c r="E1717" s="3">
        <f t="shared" si="78"/>
        <v>2016</v>
      </c>
      <c r="F1717" s="1" t="str">
        <f t="shared" si="79"/>
        <v>2015/2016</v>
      </c>
      <c r="G1717">
        <v>3115</v>
      </c>
      <c r="H1717" t="s">
        <v>79</v>
      </c>
      <c r="I1717">
        <f>IFERROR(INDEX(Lookup_Misc!$A$1:$C$7,MATCH(Table1[[#This Row],[Product]],Lookup_Misc!$B$1:$B$7,0),3)*Table1[[#This Row],[Tonnage]],NA())</f>
        <v>1432.9</v>
      </c>
      <c r="J1717">
        <f t="shared" si="80"/>
        <v>9</v>
      </c>
    </row>
    <row r="1718" spans="1:10">
      <c r="A1718" t="s">
        <v>185</v>
      </c>
      <c r="B1718" t="s">
        <v>123</v>
      </c>
      <c r="C1718" s="60">
        <v>42248</v>
      </c>
      <c r="D1718" s="3">
        <f>Table1[[#This Row],[End Year]]-1</f>
        <v>2015</v>
      </c>
      <c r="E1718" s="3">
        <f t="shared" si="78"/>
        <v>2016</v>
      </c>
      <c r="F1718" s="1" t="str">
        <f t="shared" si="79"/>
        <v>2015/2016</v>
      </c>
      <c r="G1718">
        <v>1083</v>
      </c>
      <c r="H1718" t="s">
        <v>125</v>
      </c>
      <c r="I1718">
        <f>IFERROR(INDEX(Lookup_Misc!$A$1:$C$7,MATCH(Table1[[#This Row],[Product]],Lookup_Misc!$B$1:$B$7,0),3)*Table1[[#This Row],[Tonnage]],NA())</f>
        <v>498.18</v>
      </c>
      <c r="J1718">
        <f t="shared" si="80"/>
        <v>9</v>
      </c>
    </row>
    <row r="1719" spans="1:10">
      <c r="A1719" t="s">
        <v>185</v>
      </c>
      <c r="B1719" t="s">
        <v>123</v>
      </c>
      <c r="C1719" s="60">
        <v>42248</v>
      </c>
      <c r="D1719" s="3">
        <f>Table1[[#This Row],[End Year]]-1</f>
        <v>2015</v>
      </c>
      <c r="E1719" s="3">
        <f t="shared" si="78"/>
        <v>2016</v>
      </c>
      <c r="F1719" s="1" t="str">
        <f t="shared" si="79"/>
        <v>2015/2016</v>
      </c>
      <c r="G1719">
        <v>3250</v>
      </c>
      <c r="H1719" t="s">
        <v>130</v>
      </c>
      <c r="I1719">
        <f>IFERROR(INDEX(Lookup_Misc!$A$1:$C$7,MATCH(Table1[[#This Row],[Product]],Lookup_Misc!$B$1:$B$7,0),3)*Table1[[#This Row],[Tonnage]],NA())</f>
        <v>1495</v>
      </c>
      <c r="J1719">
        <f t="shared" si="80"/>
        <v>9</v>
      </c>
    </row>
    <row r="1720" spans="1:10">
      <c r="A1720" t="s">
        <v>185</v>
      </c>
      <c r="B1720" t="s">
        <v>123</v>
      </c>
      <c r="C1720" s="60">
        <v>42248</v>
      </c>
      <c r="D1720" s="3">
        <f>Table1[[#This Row],[End Year]]-1</f>
        <v>2015</v>
      </c>
      <c r="E1720" s="3">
        <f t="shared" si="78"/>
        <v>2016</v>
      </c>
      <c r="F1720" s="1" t="str">
        <f t="shared" si="79"/>
        <v>2015/2016</v>
      </c>
      <c r="G1720">
        <v>2500</v>
      </c>
      <c r="H1720" t="s">
        <v>88</v>
      </c>
      <c r="I1720">
        <f>IFERROR(INDEX(Lookup_Misc!$A$1:$C$7,MATCH(Table1[[#This Row],[Product]],Lookup_Misc!$B$1:$B$7,0),3)*Table1[[#This Row],[Tonnage]],NA())</f>
        <v>1150</v>
      </c>
      <c r="J1720">
        <f t="shared" si="80"/>
        <v>9</v>
      </c>
    </row>
    <row r="1721" spans="1:10">
      <c r="A1721" t="s">
        <v>185</v>
      </c>
      <c r="B1721" t="s">
        <v>123</v>
      </c>
      <c r="C1721" s="60">
        <v>42248</v>
      </c>
      <c r="D1721" s="3">
        <f>Table1[[#This Row],[End Year]]-1</f>
        <v>2015</v>
      </c>
      <c r="E1721" s="3">
        <f t="shared" si="78"/>
        <v>2016</v>
      </c>
      <c r="F1721" s="1" t="str">
        <f t="shared" si="79"/>
        <v>2015/2016</v>
      </c>
      <c r="G1721">
        <v>1</v>
      </c>
      <c r="H1721" t="s">
        <v>145</v>
      </c>
      <c r="I1721">
        <f>IFERROR(INDEX(Lookup_Misc!$A$1:$C$7,MATCH(Table1[[#This Row],[Product]],Lookup_Misc!$B$1:$B$7,0),3)*Table1[[#This Row],[Tonnage]],NA())</f>
        <v>0.46</v>
      </c>
      <c r="J1721">
        <f t="shared" si="80"/>
        <v>9</v>
      </c>
    </row>
    <row r="1722" spans="1:10">
      <c r="A1722" t="s">
        <v>185</v>
      </c>
      <c r="B1722" t="s">
        <v>123</v>
      </c>
      <c r="C1722" s="60">
        <v>42248</v>
      </c>
      <c r="D1722" s="3">
        <f>Table1[[#This Row],[End Year]]-1</f>
        <v>2015</v>
      </c>
      <c r="E1722" s="3">
        <f t="shared" si="78"/>
        <v>2016</v>
      </c>
      <c r="F1722" s="1" t="str">
        <f t="shared" si="79"/>
        <v>2015/2016</v>
      </c>
      <c r="G1722">
        <v>17553</v>
      </c>
      <c r="H1722" t="s">
        <v>116</v>
      </c>
      <c r="I1722">
        <f>IFERROR(INDEX(Lookup_Misc!$A$1:$C$7,MATCH(Table1[[#This Row],[Product]],Lookup_Misc!$B$1:$B$7,0),3)*Table1[[#This Row],[Tonnage]],NA())</f>
        <v>8074.38</v>
      </c>
      <c r="J1722">
        <f t="shared" si="80"/>
        <v>9</v>
      </c>
    </row>
    <row r="1723" spans="1:10">
      <c r="A1723" t="s">
        <v>185</v>
      </c>
      <c r="B1723" t="s">
        <v>123</v>
      </c>
      <c r="C1723" s="60">
        <v>42248</v>
      </c>
      <c r="D1723" s="3">
        <f>Table1[[#This Row],[End Year]]-1</f>
        <v>2015</v>
      </c>
      <c r="E1723" s="3">
        <f t="shared" si="78"/>
        <v>2016</v>
      </c>
      <c r="F1723" s="1" t="str">
        <f t="shared" si="79"/>
        <v>2015/2016</v>
      </c>
      <c r="G1723">
        <v>8178</v>
      </c>
      <c r="H1723" t="s">
        <v>137</v>
      </c>
      <c r="I1723">
        <f>IFERROR(INDEX(Lookup_Misc!$A$1:$C$7,MATCH(Table1[[#This Row],[Product]],Lookup_Misc!$B$1:$B$7,0),3)*Table1[[#This Row],[Tonnage]],NA())</f>
        <v>3761.88</v>
      </c>
      <c r="J1723">
        <f t="shared" si="80"/>
        <v>9</v>
      </c>
    </row>
    <row r="1724" spans="1:10">
      <c r="A1724" t="s">
        <v>185</v>
      </c>
      <c r="B1724" t="s">
        <v>123</v>
      </c>
      <c r="C1724" s="60">
        <v>42248</v>
      </c>
      <c r="D1724" s="3">
        <f>Table1[[#This Row],[End Year]]-1</f>
        <v>2015</v>
      </c>
      <c r="E1724" s="3">
        <f t="shared" si="78"/>
        <v>2016</v>
      </c>
      <c r="F1724" s="1" t="str">
        <f t="shared" si="79"/>
        <v>2015/2016</v>
      </c>
      <c r="G1724">
        <v>25724</v>
      </c>
      <c r="H1724" t="s">
        <v>128</v>
      </c>
      <c r="I1724">
        <f>IFERROR(INDEX(Lookup_Misc!$A$1:$C$7,MATCH(Table1[[#This Row],[Product]],Lookup_Misc!$B$1:$B$7,0),3)*Table1[[#This Row],[Tonnage]],NA())</f>
        <v>11833.04</v>
      </c>
      <c r="J1724">
        <f t="shared" si="80"/>
        <v>9</v>
      </c>
    </row>
    <row r="1725" spans="1:10">
      <c r="A1725" t="s">
        <v>185</v>
      </c>
      <c r="B1725" t="s">
        <v>123</v>
      </c>
      <c r="C1725" s="60">
        <v>42248</v>
      </c>
      <c r="D1725" s="3">
        <f>Table1[[#This Row],[End Year]]-1</f>
        <v>2015</v>
      </c>
      <c r="E1725" s="3">
        <f t="shared" si="78"/>
        <v>2016</v>
      </c>
      <c r="F1725" s="1" t="str">
        <f t="shared" si="79"/>
        <v>2015/2016</v>
      </c>
      <c r="G1725">
        <v>18231</v>
      </c>
      <c r="H1725" t="s">
        <v>113</v>
      </c>
      <c r="I1725">
        <f>IFERROR(INDEX(Lookup_Misc!$A$1:$C$7,MATCH(Table1[[#This Row],[Product]],Lookup_Misc!$B$1:$B$7,0),3)*Table1[[#This Row],[Tonnage]],NA())</f>
        <v>8386.26</v>
      </c>
      <c r="J1725">
        <f t="shared" si="80"/>
        <v>9</v>
      </c>
    </row>
    <row r="1726" spans="1:10">
      <c r="A1726" t="s">
        <v>185</v>
      </c>
      <c r="B1726" t="s">
        <v>123</v>
      </c>
      <c r="C1726" s="60">
        <v>42248</v>
      </c>
      <c r="D1726" s="3">
        <f>Table1[[#This Row],[End Year]]-1</f>
        <v>2015</v>
      </c>
      <c r="E1726" s="3">
        <f t="shared" si="78"/>
        <v>2016</v>
      </c>
      <c r="F1726" s="1" t="str">
        <f t="shared" si="79"/>
        <v>2015/2016</v>
      </c>
      <c r="G1726">
        <v>10999</v>
      </c>
      <c r="H1726" t="s">
        <v>108</v>
      </c>
      <c r="I1726">
        <f>IFERROR(INDEX(Lookup_Misc!$A$1:$C$7,MATCH(Table1[[#This Row],[Product]],Lookup_Misc!$B$1:$B$7,0),3)*Table1[[#This Row],[Tonnage]],NA())</f>
        <v>5059.54</v>
      </c>
      <c r="J1726">
        <f t="shared" si="80"/>
        <v>9</v>
      </c>
    </row>
    <row r="1727" spans="1:10">
      <c r="A1727" t="s">
        <v>185</v>
      </c>
      <c r="B1727" t="s">
        <v>123</v>
      </c>
      <c r="C1727" s="60">
        <v>42248</v>
      </c>
      <c r="D1727" s="3">
        <f>Table1[[#This Row],[End Year]]-1</f>
        <v>2015</v>
      </c>
      <c r="E1727" s="3">
        <f t="shared" si="78"/>
        <v>2016</v>
      </c>
      <c r="F1727" s="1" t="str">
        <f t="shared" si="79"/>
        <v>2015/2016</v>
      </c>
      <c r="G1727">
        <v>95332</v>
      </c>
      <c r="H1727" t="s">
        <v>93</v>
      </c>
      <c r="I1727">
        <f>IFERROR(INDEX(Lookup_Misc!$A$1:$C$7,MATCH(Table1[[#This Row],[Product]],Lookup_Misc!$B$1:$B$7,0),3)*Table1[[#This Row],[Tonnage]],NA())</f>
        <v>43852.72</v>
      </c>
      <c r="J1727">
        <f t="shared" si="80"/>
        <v>9</v>
      </c>
    </row>
    <row r="1728" spans="1:10">
      <c r="A1728" t="s">
        <v>185</v>
      </c>
      <c r="B1728" t="s">
        <v>123</v>
      </c>
      <c r="C1728" s="60">
        <v>42278</v>
      </c>
      <c r="D1728" s="3">
        <f>Table1[[#This Row],[End Year]]-1</f>
        <v>2015</v>
      </c>
      <c r="E1728" s="3">
        <f t="shared" si="78"/>
        <v>2016</v>
      </c>
      <c r="F1728" s="1" t="str">
        <f t="shared" si="79"/>
        <v>2015/2016</v>
      </c>
      <c r="G1728">
        <v>125</v>
      </c>
      <c r="H1728" t="s">
        <v>132</v>
      </c>
      <c r="I1728">
        <f>IFERROR(INDEX(Lookup_Misc!$A$1:$C$7,MATCH(Table1[[#This Row],[Product]],Lookup_Misc!$B$1:$B$7,0),3)*Table1[[#This Row],[Tonnage]],NA())</f>
        <v>57.5</v>
      </c>
      <c r="J1728">
        <f t="shared" si="80"/>
        <v>10</v>
      </c>
    </row>
    <row r="1729" spans="1:10">
      <c r="A1729" t="s">
        <v>185</v>
      </c>
      <c r="B1729" t="s">
        <v>123</v>
      </c>
      <c r="C1729" s="60">
        <v>42278</v>
      </c>
      <c r="D1729" s="3">
        <f>Table1[[#This Row],[End Year]]-1</f>
        <v>2015</v>
      </c>
      <c r="E1729" s="3">
        <f t="shared" si="78"/>
        <v>2016</v>
      </c>
      <c r="F1729" s="1" t="str">
        <f t="shared" si="79"/>
        <v>2015/2016</v>
      </c>
      <c r="G1729">
        <v>1019</v>
      </c>
      <c r="H1729" t="s">
        <v>60</v>
      </c>
      <c r="I1729">
        <f>IFERROR(INDEX(Lookup_Misc!$A$1:$C$7,MATCH(Table1[[#This Row],[Product]],Lookup_Misc!$B$1:$B$7,0),3)*Table1[[#This Row],[Tonnage]],NA())</f>
        <v>468.74</v>
      </c>
      <c r="J1729">
        <f t="shared" si="80"/>
        <v>10</v>
      </c>
    </row>
    <row r="1730" spans="1:10">
      <c r="A1730" t="s">
        <v>185</v>
      </c>
      <c r="B1730" t="s">
        <v>123</v>
      </c>
      <c r="C1730" s="60">
        <v>42278</v>
      </c>
      <c r="D1730" s="3">
        <f>Table1[[#This Row],[End Year]]-1</f>
        <v>2015</v>
      </c>
      <c r="E1730" s="3">
        <f t="shared" si="78"/>
        <v>2016</v>
      </c>
      <c r="F1730" s="1" t="str">
        <f t="shared" si="79"/>
        <v>2015/2016</v>
      </c>
      <c r="G1730">
        <v>43</v>
      </c>
      <c r="H1730" t="s">
        <v>79</v>
      </c>
      <c r="I1730">
        <f>IFERROR(INDEX(Lookup_Misc!$A$1:$C$7,MATCH(Table1[[#This Row],[Product]],Lookup_Misc!$B$1:$B$7,0),3)*Table1[[#This Row],[Tonnage]],NA())</f>
        <v>19.78</v>
      </c>
      <c r="J1730">
        <f t="shared" si="80"/>
        <v>10</v>
      </c>
    </row>
    <row r="1731" spans="1:10">
      <c r="A1731" t="s">
        <v>185</v>
      </c>
      <c r="B1731" t="s">
        <v>123</v>
      </c>
      <c r="C1731" s="60">
        <v>42278</v>
      </c>
      <c r="D1731" s="3">
        <f>Table1[[#This Row],[End Year]]-1</f>
        <v>2015</v>
      </c>
      <c r="E1731" s="3">
        <f t="shared" si="78"/>
        <v>2016</v>
      </c>
      <c r="F1731" s="1" t="str">
        <f t="shared" si="79"/>
        <v>2015/2016</v>
      </c>
      <c r="G1731">
        <v>7074</v>
      </c>
      <c r="H1731" t="s">
        <v>133</v>
      </c>
      <c r="I1731">
        <f>IFERROR(INDEX(Lookup_Misc!$A$1:$C$7,MATCH(Table1[[#This Row],[Product]],Lookup_Misc!$B$1:$B$7,0),3)*Table1[[#This Row],[Tonnage]],NA())</f>
        <v>3254.04</v>
      </c>
      <c r="J1731">
        <f t="shared" si="80"/>
        <v>10</v>
      </c>
    </row>
    <row r="1732" spans="1:10">
      <c r="A1732" t="s">
        <v>185</v>
      </c>
      <c r="B1732" t="s">
        <v>123</v>
      </c>
      <c r="C1732" s="60">
        <v>42278</v>
      </c>
      <c r="D1732" s="3">
        <f>Table1[[#This Row],[End Year]]-1</f>
        <v>2015</v>
      </c>
      <c r="E1732" s="3">
        <f t="shared" si="78"/>
        <v>2016</v>
      </c>
      <c r="F1732" s="1" t="str">
        <f t="shared" si="79"/>
        <v>2015/2016</v>
      </c>
      <c r="G1732">
        <v>15395</v>
      </c>
      <c r="H1732" t="s">
        <v>116</v>
      </c>
      <c r="I1732">
        <f>IFERROR(INDEX(Lookup_Misc!$A$1:$C$7,MATCH(Table1[[#This Row],[Product]],Lookup_Misc!$B$1:$B$7,0),3)*Table1[[#This Row],[Tonnage]],NA())</f>
        <v>7081.7000000000007</v>
      </c>
      <c r="J1732">
        <f t="shared" si="80"/>
        <v>10</v>
      </c>
    </row>
    <row r="1733" spans="1:10">
      <c r="A1733" t="s">
        <v>185</v>
      </c>
      <c r="B1733" t="s">
        <v>123</v>
      </c>
      <c r="C1733" s="60">
        <v>42278</v>
      </c>
      <c r="D1733" s="3">
        <f>Table1[[#This Row],[End Year]]-1</f>
        <v>2015</v>
      </c>
      <c r="E1733" s="3">
        <f t="shared" si="78"/>
        <v>2016</v>
      </c>
      <c r="F1733" s="1" t="str">
        <f t="shared" si="79"/>
        <v>2015/2016</v>
      </c>
      <c r="G1733">
        <v>14215</v>
      </c>
      <c r="H1733" t="s">
        <v>81</v>
      </c>
      <c r="I1733">
        <f>IFERROR(INDEX(Lookup_Misc!$A$1:$C$7,MATCH(Table1[[#This Row],[Product]],Lookup_Misc!$B$1:$B$7,0),3)*Table1[[#This Row],[Tonnage]],NA())</f>
        <v>6538.9000000000005</v>
      </c>
      <c r="J1733">
        <f t="shared" si="80"/>
        <v>10</v>
      </c>
    </row>
    <row r="1734" spans="1:10">
      <c r="A1734" t="s">
        <v>185</v>
      </c>
      <c r="B1734" t="s">
        <v>123</v>
      </c>
      <c r="C1734" s="60">
        <v>42278</v>
      </c>
      <c r="D1734" s="3">
        <f>Table1[[#This Row],[End Year]]-1</f>
        <v>2015</v>
      </c>
      <c r="E1734" s="3">
        <f t="shared" ref="E1734:E1797" si="81">IF(AND(MONTH(C1734)&gt;=7,MONTH(C1734)&lt;=12),YEAR(C1734)+1,YEAR(C1734))</f>
        <v>2016</v>
      </c>
      <c r="F1734" s="1" t="str">
        <f t="shared" ref="F1734:F1797" si="82">D1734&amp;"/"&amp;E1734</f>
        <v>2015/2016</v>
      </c>
      <c r="G1734">
        <v>13679</v>
      </c>
      <c r="H1734" t="s">
        <v>128</v>
      </c>
      <c r="I1734">
        <f>IFERROR(INDEX(Lookup_Misc!$A$1:$C$7,MATCH(Table1[[#This Row],[Product]],Lookup_Misc!$B$1:$B$7,0),3)*Table1[[#This Row],[Tonnage]],NA())</f>
        <v>6292.34</v>
      </c>
      <c r="J1734">
        <f t="shared" ref="J1734:J1797" si="83">MONTH(C1734)</f>
        <v>10</v>
      </c>
    </row>
    <row r="1735" spans="1:10">
      <c r="A1735" t="s">
        <v>185</v>
      </c>
      <c r="B1735" t="s">
        <v>123</v>
      </c>
      <c r="C1735" s="60">
        <v>42278</v>
      </c>
      <c r="D1735" s="3">
        <f>Table1[[#This Row],[End Year]]-1</f>
        <v>2015</v>
      </c>
      <c r="E1735" s="3">
        <f t="shared" si="81"/>
        <v>2016</v>
      </c>
      <c r="F1735" s="1" t="str">
        <f t="shared" si="82"/>
        <v>2015/2016</v>
      </c>
      <c r="G1735">
        <v>15676</v>
      </c>
      <c r="H1735" t="s">
        <v>113</v>
      </c>
      <c r="I1735">
        <f>IFERROR(INDEX(Lookup_Misc!$A$1:$C$7,MATCH(Table1[[#This Row],[Product]],Lookup_Misc!$B$1:$B$7,0),3)*Table1[[#This Row],[Tonnage]],NA())</f>
        <v>7210.96</v>
      </c>
      <c r="J1735">
        <f t="shared" si="83"/>
        <v>10</v>
      </c>
    </row>
    <row r="1736" spans="1:10">
      <c r="A1736" t="s">
        <v>185</v>
      </c>
      <c r="B1736" t="s">
        <v>123</v>
      </c>
      <c r="C1736" s="60">
        <v>42278</v>
      </c>
      <c r="D1736" s="3">
        <f>Table1[[#This Row],[End Year]]-1</f>
        <v>2015</v>
      </c>
      <c r="E1736" s="3">
        <f t="shared" si="81"/>
        <v>2016</v>
      </c>
      <c r="F1736" s="1" t="str">
        <f t="shared" si="82"/>
        <v>2015/2016</v>
      </c>
      <c r="G1736">
        <v>1500</v>
      </c>
      <c r="H1736" t="s">
        <v>144</v>
      </c>
      <c r="I1736">
        <f>IFERROR(INDEX(Lookup_Misc!$A$1:$C$7,MATCH(Table1[[#This Row],[Product]],Lookup_Misc!$B$1:$B$7,0),3)*Table1[[#This Row],[Tonnage]],NA())</f>
        <v>690</v>
      </c>
      <c r="J1736">
        <f t="shared" si="83"/>
        <v>10</v>
      </c>
    </row>
    <row r="1737" spans="1:10">
      <c r="A1737" t="s">
        <v>185</v>
      </c>
      <c r="B1737" t="s">
        <v>123</v>
      </c>
      <c r="C1737" s="60">
        <v>42278</v>
      </c>
      <c r="D1737" s="3">
        <f>Table1[[#This Row],[End Year]]-1</f>
        <v>2015</v>
      </c>
      <c r="E1737" s="3">
        <f t="shared" si="81"/>
        <v>2016</v>
      </c>
      <c r="F1737" s="1" t="str">
        <f t="shared" si="82"/>
        <v>2015/2016</v>
      </c>
      <c r="G1737">
        <v>3702</v>
      </c>
      <c r="H1737" t="s">
        <v>108</v>
      </c>
      <c r="I1737">
        <f>IFERROR(INDEX(Lookup_Misc!$A$1:$C$7,MATCH(Table1[[#This Row],[Product]],Lookup_Misc!$B$1:$B$7,0),3)*Table1[[#This Row],[Tonnage]],NA())</f>
        <v>1702.92</v>
      </c>
      <c r="J1737">
        <f t="shared" si="83"/>
        <v>10</v>
      </c>
    </row>
    <row r="1738" spans="1:10">
      <c r="A1738" t="s">
        <v>185</v>
      </c>
      <c r="B1738" t="s">
        <v>123</v>
      </c>
      <c r="C1738" s="60">
        <v>42278</v>
      </c>
      <c r="D1738" s="3">
        <f>Table1[[#This Row],[End Year]]-1</f>
        <v>2015</v>
      </c>
      <c r="E1738" s="3">
        <f t="shared" si="81"/>
        <v>2016</v>
      </c>
      <c r="F1738" s="1" t="str">
        <f t="shared" si="82"/>
        <v>2015/2016</v>
      </c>
      <c r="G1738">
        <v>194</v>
      </c>
      <c r="H1738" t="s">
        <v>86</v>
      </c>
      <c r="I1738">
        <f>IFERROR(INDEX(Lookup_Misc!$A$1:$C$7,MATCH(Table1[[#This Row],[Product]],Lookup_Misc!$B$1:$B$7,0),3)*Table1[[#This Row],[Tonnage]],NA())</f>
        <v>89.240000000000009</v>
      </c>
      <c r="J1738">
        <f t="shared" si="83"/>
        <v>10</v>
      </c>
    </row>
    <row r="1739" spans="1:10">
      <c r="A1739" t="s">
        <v>185</v>
      </c>
      <c r="B1739" t="s">
        <v>123</v>
      </c>
      <c r="C1739" s="60">
        <v>42309</v>
      </c>
      <c r="D1739" s="3">
        <f>Table1[[#This Row],[End Year]]-1</f>
        <v>2015</v>
      </c>
      <c r="E1739" s="3">
        <f t="shared" si="81"/>
        <v>2016</v>
      </c>
      <c r="F1739" s="1" t="str">
        <f t="shared" si="82"/>
        <v>2015/2016</v>
      </c>
      <c r="G1739">
        <v>30511</v>
      </c>
      <c r="H1739" t="s">
        <v>60</v>
      </c>
      <c r="I1739">
        <f>IFERROR(INDEX(Lookup_Misc!$A$1:$C$7,MATCH(Table1[[#This Row],[Product]],Lookup_Misc!$B$1:$B$7,0),3)*Table1[[#This Row],[Tonnage]],NA())</f>
        <v>14035.060000000001</v>
      </c>
      <c r="J1739">
        <f t="shared" si="83"/>
        <v>11</v>
      </c>
    </row>
    <row r="1740" spans="1:10">
      <c r="A1740" t="s">
        <v>185</v>
      </c>
      <c r="B1740" t="s">
        <v>123</v>
      </c>
      <c r="C1740" s="60">
        <v>42309</v>
      </c>
      <c r="D1740" s="3">
        <f>Table1[[#This Row],[End Year]]-1</f>
        <v>2015</v>
      </c>
      <c r="E1740" s="3">
        <f t="shared" si="81"/>
        <v>2016</v>
      </c>
      <c r="F1740" s="1" t="str">
        <f t="shared" si="82"/>
        <v>2015/2016</v>
      </c>
      <c r="G1740">
        <v>20945</v>
      </c>
      <c r="H1740" t="s">
        <v>79</v>
      </c>
      <c r="I1740">
        <f>IFERROR(INDEX(Lookup_Misc!$A$1:$C$7,MATCH(Table1[[#This Row],[Product]],Lookup_Misc!$B$1:$B$7,0),3)*Table1[[#This Row],[Tonnage]],NA())</f>
        <v>9634.7000000000007</v>
      </c>
      <c r="J1740">
        <f t="shared" si="83"/>
        <v>11</v>
      </c>
    </row>
    <row r="1741" spans="1:10">
      <c r="A1741" t="s">
        <v>185</v>
      </c>
      <c r="B1741" t="s">
        <v>123</v>
      </c>
      <c r="C1741" s="60">
        <v>42309</v>
      </c>
      <c r="D1741" s="3">
        <f>Table1[[#This Row],[End Year]]-1</f>
        <v>2015</v>
      </c>
      <c r="E1741" s="3">
        <f t="shared" si="81"/>
        <v>2016</v>
      </c>
      <c r="F1741" s="1" t="str">
        <f t="shared" si="82"/>
        <v>2015/2016</v>
      </c>
      <c r="G1741">
        <v>6200</v>
      </c>
      <c r="H1741" t="s">
        <v>133</v>
      </c>
      <c r="I1741">
        <f>IFERROR(INDEX(Lookup_Misc!$A$1:$C$7,MATCH(Table1[[#This Row],[Product]],Lookup_Misc!$B$1:$B$7,0),3)*Table1[[#This Row],[Tonnage]],NA())</f>
        <v>2852</v>
      </c>
      <c r="J1741">
        <f t="shared" si="83"/>
        <v>11</v>
      </c>
    </row>
    <row r="1742" spans="1:10">
      <c r="A1742" t="s">
        <v>185</v>
      </c>
      <c r="B1742" t="s">
        <v>123</v>
      </c>
      <c r="C1742" s="60">
        <v>42309</v>
      </c>
      <c r="D1742" s="3">
        <f>Table1[[#This Row],[End Year]]-1</f>
        <v>2015</v>
      </c>
      <c r="E1742" s="3">
        <f t="shared" si="81"/>
        <v>2016</v>
      </c>
      <c r="F1742" s="1" t="str">
        <f t="shared" si="82"/>
        <v>2015/2016</v>
      </c>
      <c r="G1742">
        <v>42</v>
      </c>
      <c r="H1742" t="s">
        <v>88</v>
      </c>
      <c r="I1742">
        <f>IFERROR(INDEX(Lookup_Misc!$A$1:$C$7,MATCH(Table1[[#This Row],[Product]],Lookup_Misc!$B$1:$B$7,0),3)*Table1[[#This Row],[Tonnage]],NA())</f>
        <v>19.32</v>
      </c>
      <c r="J1742">
        <f t="shared" si="83"/>
        <v>11</v>
      </c>
    </row>
    <row r="1743" spans="1:10">
      <c r="A1743" t="s">
        <v>185</v>
      </c>
      <c r="B1743" t="s">
        <v>123</v>
      </c>
      <c r="C1743" s="60">
        <v>42309</v>
      </c>
      <c r="D1743" s="3">
        <f>Table1[[#This Row],[End Year]]-1</f>
        <v>2015</v>
      </c>
      <c r="E1743" s="3">
        <f t="shared" si="81"/>
        <v>2016</v>
      </c>
      <c r="F1743" s="1" t="str">
        <f t="shared" si="82"/>
        <v>2015/2016</v>
      </c>
      <c r="G1743">
        <v>162</v>
      </c>
      <c r="H1743" t="s">
        <v>172</v>
      </c>
      <c r="I1743">
        <f>IFERROR(INDEX(Lookup_Misc!$A$1:$C$7,MATCH(Table1[[#This Row],[Product]],Lookup_Misc!$B$1:$B$7,0),3)*Table1[[#This Row],[Tonnage]],NA())</f>
        <v>74.52000000000001</v>
      </c>
      <c r="J1743">
        <f t="shared" si="83"/>
        <v>11</v>
      </c>
    </row>
    <row r="1744" spans="1:10">
      <c r="A1744" t="s">
        <v>185</v>
      </c>
      <c r="B1744" t="s">
        <v>123</v>
      </c>
      <c r="C1744" s="60">
        <v>42309</v>
      </c>
      <c r="D1744" s="3">
        <f>Table1[[#This Row],[End Year]]-1</f>
        <v>2015</v>
      </c>
      <c r="E1744" s="3">
        <f t="shared" si="81"/>
        <v>2016</v>
      </c>
      <c r="F1744" s="1" t="str">
        <f t="shared" si="82"/>
        <v>2015/2016</v>
      </c>
      <c r="G1744">
        <v>7697</v>
      </c>
      <c r="H1744" t="s">
        <v>137</v>
      </c>
      <c r="I1744">
        <f>IFERROR(INDEX(Lookup_Misc!$A$1:$C$7,MATCH(Table1[[#This Row],[Product]],Lookup_Misc!$B$1:$B$7,0),3)*Table1[[#This Row],[Tonnage]],NA())</f>
        <v>3540.6200000000003</v>
      </c>
      <c r="J1744">
        <f t="shared" si="83"/>
        <v>11</v>
      </c>
    </row>
    <row r="1745" spans="1:10">
      <c r="A1745" t="s">
        <v>185</v>
      </c>
      <c r="B1745" t="s">
        <v>123</v>
      </c>
      <c r="C1745" s="60">
        <v>42309</v>
      </c>
      <c r="D1745" s="3">
        <f>Table1[[#This Row],[End Year]]-1</f>
        <v>2015</v>
      </c>
      <c r="E1745" s="3">
        <f t="shared" si="81"/>
        <v>2016</v>
      </c>
      <c r="F1745" s="1" t="str">
        <f t="shared" si="82"/>
        <v>2015/2016</v>
      </c>
      <c r="G1745">
        <v>17599</v>
      </c>
      <c r="H1745" t="s">
        <v>128</v>
      </c>
      <c r="I1745">
        <f>IFERROR(INDEX(Lookup_Misc!$A$1:$C$7,MATCH(Table1[[#This Row],[Product]],Lookup_Misc!$B$1:$B$7,0),3)*Table1[[#This Row],[Tonnage]],NA())</f>
        <v>8095.54</v>
      </c>
      <c r="J1745">
        <f t="shared" si="83"/>
        <v>11</v>
      </c>
    </row>
    <row r="1746" spans="1:10">
      <c r="A1746" t="s">
        <v>185</v>
      </c>
      <c r="B1746" t="s">
        <v>123</v>
      </c>
      <c r="C1746" s="60">
        <v>42309</v>
      </c>
      <c r="D1746" s="3">
        <f>Table1[[#This Row],[End Year]]-1</f>
        <v>2015</v>
      </c>
      <c r="E1746" s="3">
        <f t="shared" si="81"/>
        <v>2016</v>
      </c>
      <c r="F1746" s="1" t="str">
        <f t="shared" si="82"/>
        <v>2015/2016</v>
      </c>
      <c r="G1746">
        <v>12278</v>
      </c>
      <c r="H1746" t="s">
        <v>113</v>
      </c>
      <c r="I1746">
        <f>IFERROR(INDEX(Lookup_Misc!$A$1:$C$7,MATCH(Table1[[#This Row],[Product]],Lookup_Misc!$B$1:$B$7,0),3)*Table1[[#This Row],[Tonnage]],NA())</f>
        <v>5647.88</v>
      </c>
      <c r="J1746">
        <f t="shared" si="83"/>
        <v>11</v>
      </c>
    </row>
    <row r="1747" spans="1:10">
      <c r="A1747" t="s">
        <v>185</v>
      </c>
      <c r="B1747" t="s">
        <v>123</v>
      </c>
      <c r="C1747" s="60">
        <v>42309</v>
      </c>
      <c r="D1747" s="3">
        <f>Table1[[#This Row],[End Year]]-1</f>
        <v>2015</v>
      </c>
      <c r="E1747" s="3">
        <f t="shared" si="81"/>
        <v>2016</v>
      </c>
      <c r="F1747" s="1" t="str">
        <f t="shared" si="82"/>
        <v>2015/2016</v>
      </c>
      <c r="G1747">
        <v>154</v>
      </c>
      <c r="H1747" t="s">
        <v>118</v>
      </c>
      <c r="I1747">
        <f>IFERROR(INDEX(Lookup_Misc!$A$1:$C$7,MATCH(Table1[[#This Row],[Product]],Lookup_Misc!$B$1:$B$7,0),3)*Table1[[#This Row],[Tonnage]],NA())</f>
        <v>70.84</v>
      </c>
      <c r="J1747">
        <f t="shared" si="83"/>
        <v>11</v>
      </c>
    </row>
    <row r="1748" spans="1:10">
      <c r="A1748" t="s">
        <v>185</v>
      </c>
      <c r="B1748" t="s">
        <v>123</v>
      </c>
      <c r="C1748" s="60">
        <v>42309</v>
      </c>
      <c r="D1748" s="3">
        <f>Table1[[#This Row],[End Year]]-1</f>
        <v>2015</v>
      </c>
      <c r="E1748" s="3">
        <f t="shared" si="81"/>
        <v>2016</v>
      </c>
      <c r="F1748" s="1" t="str">
        <f t="shared" si="82"/>
        <v>2015/2016</v>
      </c>
      <c r="G1748">
        <v>7996</v>
      </c>
      <c r="H1748" t="s">
        <v>89</v>
      </c>
      <c r="I1748">
        <f>IFERROR(INDEX(Lookup_Misc!$A$1:$C$7,MATCH(Table1[[#This Row],[Product]],Lookup_Misc!$B$1:$B$7,0),3)*Table1[[#This Row],[Tonnage]],NA())</f>
        <v>3678.1600000000003</v>
      </c>
      <c r="J1748">
        <f t="shared" si="83"/>
        <v>11</v>
      </c>
    </row>
    <row r="1749" spans="1:10">
      <c r="A1749" t="s">
        <v>185</v>
      </c>
      <c r="B1749" t="s">
        <v>123</v>
      </c>
      <c r="C1749" s="60">
        <v>42309</v>
      </c>
      <c r="D1749" s="3">
        <f>Table1[[#This Row],[End Year]]-1</f>
        <v>2015</v>
      </c>
      <c r="E1749" s="3">
        <f t="shared" si="81"/>
        <v>2016</v>
      </c>
      <c r="F1749" s="1" t="str">
        <f t="shared" si="82"/>
        <v>2015/2016</v>
      </c>
      <c r="G1749">
        <v>8797</v>
      </c>
      <c r="H1749" t="s">
        <v>90</v>
      </c>
      <c r="I1749">
        <f>IFERROR(INDEX(Lookup_Misc!$A$1:$C$7,MATCH(Table1[[#This Row],[Product]],Lookup_Misc!$B$1:$B$7,0),3)*Table1[[#This Row],[Tonnage]],NA())</f>
        <v>4046.6200000000003</v>
      </c>
      <c r="J1749">
        <f t="shared" si="83"/>
        <v>11</v>
      </c>
    </row>
    <row r="1750" spans="1:10">
      <c r="A1750" t="s">
        <v>185</v>
      </c>
      <c r="B1750" t="s">
        <v>123</v>
      </c>
      <c r="C1750" s="60">
        <v>42339</v>
      </c>
      <c r="D1750" s="3">
        <f>Table1[[#This Row],[End Year]]-1</f>
        <v>2015</v>
      </c>
      <c r="E1750" s="3">
        <f t="shared" si="81"/>
        <v>2016</v>
      </c>
      <c r="F1750" s="1" t="str">
        <f t="shared" si="82"/>
        <v>2015/2016</v>
      </c>
      <c r="G1750">
        <v>59409</v>
      </c>
      <c r="H1750" t="s">
        <v>60</v>
      </c>
      <c r="I1750">
        <f>IFERROR(INDEX(Lookup_Misc!$A$1:$C$7,MATCH(Table1[[#This Row],[Product]],Lookup_Misc!$B$1:$B$7,0),3)*Table1[[#This Row],[Tonnage]],NA())</f>
        <v>27328.14</v>
      </c>
      <c r="J1750">
        <f t="shared" si="83"/>
        <v>12</v>
      </c>
    </row>
    <row r="1751" spans="1:10">
      <c r="A1751" t="s">
        <v>185</v>
      </c>
      <c r="B1751" t="s">
        <v>123</v>
      </c>
      <c r="C1751" s="60">
        <v>42339</v>
      </c>
      <c r="D1751" s="3">
        <f>Table1[[#This Row],[End Year]]-1</f>
        <v>2015</v>
      </c>
      <c r="E1751" s="3">
        <f t="shared" si="81"/>
        <v>2016</v>
      </c>
      <c r="F1751" s="1" t="str">
        <f t="shared" si="82"/>
        <v>2015/2016</v>
      </c>
      <c r="G1751">
        <v>7735</v>
      </c>
      <c r="H1751" t="s">
        <v>79</v>
      </c>
      <c r="I1751">
        <f>IFERROR(INDEX(Lookup_Misc!$A$1:$C$7,MATCH(Table1[[#This Row],[Product]],Lookup_Misc!$B$1:$B$7,0),3)*Table1[[#This Row],[Tonnage]],NA())</f>
        <v>3558.1000000000004</v>
      </c>
      <c r="J1751">
        <f t="shared" si="83"/>
        <v>12</v>
      </c>
    </row>
    <row r="1752" spans="1:10">
      <c r="A1752" t="s">
        <v>185</v>
      </c>
      <c r="B1752" t="s">
        <v>123</v>
      </c>
      <c r="C1752" s="60">
        <v>42339</v>
      </c>
      <c r="D1752" s="3">
        <f>Table1[[#This Row],[End Year]]-1</f>
        <v>2015</v>
      </c>
      <c r="E1752" s="3">
        <f t="shared" si="81"/>
        <v>2016</v>
      </c>
      <c r="F1752" s="1" t="str">
        <f t="shared" si="82"/>
        <v>2015/2016</v>
      </c>
      <c r="G1752">
        <v>3000</v>
      </c>
      <c r="H1752" t="s">
        <v>125</v>
      </c>
      <c r="I1752">
        <f>IFERROR(INDEX(Lookup_Misc!$A$1:$C$7,MATCH(Table1[[#This Row],[Product]],Lookup_Misc!$B$1:$B$7,0),3)*Table1[[#This Row],[Tonnage]],NA())</f>
        <v>1380</v>
      </c>
      <c r="J1752">
        <f t="shared" si="83"/>
        <v>12</v>
      </c>
    </row>
    <row r="1753" spans="1:10">
      <c r="A1753" t="s">
        <v>185</v>
      </c>
      <c r="B1753" t="s">
        <v>123</v>
      </c>
      <c r="C1753" s="60">
        <v>42339</v>
      </c>
      <c r="D1753" s="3">
        <f>Table1[[#This Row],[End Year]]-1</f>
        <v>2015</v>
      </c>
      <c r="E1753" s="3">
        <f t="shared" si="81"/>
        <v>2016</v>
      </c>
      <c r="F1753" s="1" t="str">
        <f t="shared" si="82"/>
        <v>2015/2016</v>
      </c>
      <c r="G1753">
        <v>6598</v>
      </c>
      <c r="H1753" t="s">
        <v>133</v>
      </c>
      <c r="I1753">
        <f>IFERROR(INDEX(Lookup_Misc!$A$1:$C$7,MATCH(Table1[[#This Row],[Product]],Lookup_Misc!$B$1:$B$7,0),3)*Table1[[#This Row],[Tonnage]],NA())</f>
        <v>3035.08</v>
      </c>
      <c r="J1753">
        <f t="shared" si="83"/>
        <v>12</v>
      </c>
    </row>
    <row r="1754" spans="1:10">
      <c r="A1754" t="s">
        <v>185</v>
      </c>
      <c r="B1754" t="s">
        <v>123</v>
      </c>
      <c r="C1754" s="60">
        <v>42339</v>
      </c>
      <c r="D1754" s="3">
        <f>Table1[[#This Row],[End Year]]-1</f>
        <v>2015</v>
      </c>
      <c r="E1754" s="3">
        <f t="shared" si="81"/>
        <v>2016</v>
      </c>
      <c r="F1754" s="1" t="str">
        <f t="shared" si="82"/>
        <v>2015/2016</v>
      </c>
      <c r="G1754">
        <v>3299</v>
      </c>
      <c r="H1754" t="s">
        <v>130</v>
      </c>
      <c r="I1754">
        <f>IFERROR(INDEX(Lookup_Misc!$A$1:$C$7,MATCH(Table1[[#This Row],[Product]],Lookup_Misc!$B$1:$B$7,0),3)*Table1[[#This Row],[Tonnage]],NA())</f>
        <v>1517.54</v>
      </c>
      <c r="J1754">
        <f t="shared" si="83"/>
        <v>12</v>
      </c>
    </row>
    <row r="1755" spans="1:10">
      <c r="A1755" t="s">
        <v>185</v>
      </c>
      <c r="B1755" t="s">
        <v>123</v>
      </c>
      <c r="C1755" s="60">
        <v>42339</v>
      </c>
      <c r="D1755" s="3">
        <f>Table1[[#This Row],[End Year]]-1</f>
        <v>2015</v>
      </c>
      <c r="E1755" s="3">
        <f t="shared" si="81"/>
        <v>2016</v>
      </c>
      <c r="F1755" s="1" t="str">
        <f t="shared" si="82"/>
        <v>2015/2016</v>
      </c>
      <c r="G1755">
        <v>12170</v>
      </c>
      <c r="H1755" t="s">
        <v>88</v>
      </c>
      <c r="I1755">
        <f>IFERROR(INDEX(Lookup_Misc!$A$1:$C$7,MATCH(Table1[[#This Row],[Product]],Lookup_Misc!$B$1:$B$7,0),3)*Table1[[#This Row],[Tonnage]],NA())</f>
        <v>5598.2</v>
      </c>
      <c r="J1755">
        <f t="shared" si="83"/>
        <v>12</v>
      </c>
    </row>
    <row r="1756" spans="1:10">
      <c r="A1756" t="s">
        <v>185</v>
      </c>
      <c r="B1756" t="s">
        <v>123</v>
      </c>
      <c r="C1756" s="60">
        <v>42339</v>
      </c>
      <c r="D1756" s="3">
        <f>Table1[[#This Row],[End Year]]-1</f>
        <v>2015</v>
      </c>
      <c r="E1756" s="3">
        <f t="shared" si="81"/>
        <v>2016</v>
      </c>
      <c r="F1756" s="1" t="str">
        <f t="shared" si="82"/>
        <v>2015/2016</v>
      </c>
      <c r="G1756">
        <v>13190</v>
      </c>
      <c r="H1756" t="s">
        <v>116</v>
      </c>
      <c r="I1756">
        <f>IFERROR(INDEX(Lookup_Misc!$A$1:$C$7,MATCH(Table1[[#This Row],[Product]],Lookup_Misc!$B$1:$B$7,0),3)*Table1[[#This Row],[Tonnage]],NA())</f>
        <v>6067.4000000000005</v>
      </c>
      <c r="J1756">
        <f t="shared" si="83"/>
        <v>12</v>
      </c>
    </row>
    <row r="1757" spans="1:10">
      <c r="A1757" t="s">
        <v>185</v>
      </c>
      <c r="B1757" t="s">
        <v>123</v>
      </c>
      <c r="C1757" s="60">
        <v>42339</v>
      </c>
      <c r="D1757" s="3">
        <f>Table1[[#This Row],[End Year]]-1</f>
        <v>2015</v>
      </c>
      <c r="E1757" s="3">
        <f t="shared" si="81"/>
        <v>2016</v>
      </c>
      <c r="F1757" s="1" t="str">
        <f t="shared" si="82"/>
        <v>2015/2016</v>
      </c>
      <c r="G1757">
        <v>39279</v>
      </c>
      <c r="H1757" t="s">
        <v>113</v>
      </c>
      <c r="I1757">
        <f>IFERROR(INDEX(Lookup_Misc!$A$1:$C$7,MATCH(Table1[[#This Row],[Product]],Lookup_Misc!$B$1:$B$7,0),3)*Table1[[#This Row],[Tonnage]],NA())</f>
        <v>18068.34</v>
      </c>
      <c r="J1757">
        <f t="shared" si="83"/>
        <v>12</v>
      </c>
    </row>
    <row r="1758" spans="1:10">
      <c r="A1758" t="s">
        <v>185</v>
      </c>
      <c r="B1758" t="s">
        <v>123</v>
      </c>
      <c r="C1758" s="60">
        <v>42339</v>
      </c>
      <c r="D1758" s="3">
        <f>Table1[[#This Row],[End Year]]-1</f>
        <v>2015</v>
      </c>
      <c r="E1758" s="3">
        <f t="shared" si="81"/>
        <v>2016</v>
      </c>
      <c r="F1758" s="1" t="str">
        <f t="shared" si="82"/>
        <v>2015/2016</v>
      </c>
      <c r="G1758">
        <v>51624</v>
      </c>
      <c r="H1758" t="s">
        <v>93</v>
      </c>
      <c r="I1758">
        <f>IFERROR(INDEX(Lookup_Misc!$A$1:$C$7,MATCH(Table1[[#This Row],[Product]],Lookup_Misc!$B$1:$B$7,0),3)*Table1[[#This Row],[Tonnage]],NA())</f>
        <v>23747.040000000001</v>
      </c>
      <c r="J1758">
        <f t="shared" si="83"/>
        <v>12</v>
      </c>
    </row>
    <row r="1759" spans="1:10">
      <c r="A1759" t="s">
        <v>185</v>
      </c>
      <c r="B1759" t="s">
        <v>123</v>
      </c>
      <c r="C1759" s="60">
        <v>42339</v>
      </c>
      <c r="D1759" s="3">
        <f>Table1[[#This Row],[End Year]]-1</f>
        <v>2015</v>
      </c>
      <c r="E1759" s="3">
        <f t="shared" si="81"/>
        <v>2016</v>
      </c>
      <c r="F1759" s="1" t="str">
        <f t="shared" si="82"/>
        <v>2015/2016</v>
      </c>
      <c r="G1759">
        <v>16010</v>
      </c>
      <c r="H1759" t="s">
        <v>89</v>
      </c>
      <c r="I1759">
        <f>IFERROR(INDEX(Lookup_Misc!$A$1:$C$7,MATCH(Table1[[#This Row],[Product]],Lookup_Misc!$B$1:$B$7,0),3)*Table1[[#This Row],[Tonnage]],NA())</f>
        <v>7364.6</v>
      </c>
      <c r="J1759">
        <f t="shared" si="83"/>
        <v>12</v>
      </c>
    </row>
    <row r="1760" spans="1:10">
      <c r="A1760" t="s">
        <v>185</v>
      </c>
      <c r="B1760" t="s">
        <v>123</v>
      </c>
      <c r="C1760" s="60">
        <v>42339</v>
      </c>
      <c r="D1760" s="3">
        <f>Table1[[#This Row],[End Year]]-1</f>
        <v>2015</v>
      </c>
      <c r="E1760" s="3">
        <f t="shared" si="81"/>
        <v>2016</v>
      </c>
      <c r="F1760" s="1" t="str">
        <f t="shared" si="82"/>
        <v>2015/2016</v>
      </c>
      <c r="G1760">
        <v>8797</v>
      </c>
      <c r="H1760" t="s">
        <v>90</v>
      </c>
      <c r="I1760">
        <f>IFERROR(INDEX(Lookup_Misc!$A$1:$C$7,MATCH(Table1[[#This Row],[Product]],Lookup_Misc!$B$1:$B$7,0),3)*Table1[[#This Row],[Tonnage]],NA())</f>
        <v>4046.6200000000003</v>
      </c>
      <c r="J1760">
        <f t="shared" si="83"/>
        <v>12</v>
      </c>
    </row>
    <row r="1761" spans="1:10">
      <c r="A1761" t="s">
        <v>185</v>
      </c>
      <c r="B1761" t="s">
        <v>123</v>
      </c>
      <c r="C1761" s="60">
        <v>42370</v>
      </c>
      <c r="D1761" s="3">
        <f>Table1[[#This Row],[End Year]]-1</f>
        <v>2015</v>
      </c>
      <c r="E1761" s="3">
        <f t="shared" si="81"/>
        <v>2016</v>
      </c>
      <c r="F1761" s="1" t="str">
        <f t="shared" si="82"/>
        <v>2015/2016</v>
      </c>
      <c r="G1761">
        <v>17</v>
      </c>
      <c r="H1761" t="s">
        <v>119</v>
      </c>
      <c r="I1761">
        <f>IFERROR(INDEX(Lookup_Misc!$A$1:$C$7,MATCH(Table1[[#This Row],[Product]],Lookup_Misc!$B$1:$B$7,0),3)*Table1[[#This Row],[Tonnage]],NA())</f>
        <v>7.82</v>
      </c>
      <c r="J1761">
        <f t="shared" si="83"/>
        <v>1</v>
      </c>
    </row>
    <row r="1762" spans="1:10">
      <c r="A1762" t="s">
        <v>185</v>
      </c>
      <c r="B1762" t="s">
        <v>123</v>
      </c>
      <c r="C1762" s="60">
        <v>42370</v>
      </c>
      <c r="D1762" s="3">
        <f>Table1[[#This Row],[End Year]]-1</f>
        <v>2015</v>
      </c>
      <c r="E1762" s="3">
        <f t="shared" si="81"/>
        <v>2016</v>
      </c>
      <c r="F1762" s="1" t="str">
        <f t="shared" si="82"/>
        <v>2015/2016</v>
      </c>
      <c r="G1762">
        <v>632</v>
      </c>
      <c r="H1762" t="s">
        <v>60</v>
      </c>
      <c r="I1762">
        <f>IFERROR(INDEX(Lookup_Misc!$A$1:$C$7,MATCH(Table1[[#This Row],[Product]],Lookup_Misc!$B$1:$B$7,0),3)*Table1[[#This Row],[Tonnage]],NA())</f>
        <v>290.72000000000003</v>
      </c>
      <c r="J1762">
        <f t="shared" si="83"/>
        <v>1</v>
      </c>
    </row>
    <row r="1763" spans="1:10">
      <c r="A1763" t="s">
        <v>185</v>
      </c>
      <c r="B1763" t="s">
        <v>123</v>
      </c>
      <c r="C1763" s="60">
        <v>42370</v>
      </c>
      <c r="D1763" s="3">
        <f>Table1[[#This Row],[End Year]]-1</f>
        <v>2015</v>
      </c>
      <c r="E1763" s="3">
        <f t="shared" si="81"/>
        <v>2016</v>
      </c>
      <c r="F1763" s="1" t="str">
        <f t="shared" si="82"/>
        <v>2015/2016</v>
      </c>
      <c r="G1763">
        <v>6176</v>
      </c>
      <c r="H1763" t="s">
        <v>79</v>
      </c>
      <c r="I1763">
        <f>IFERROR(INDEX(Lookup_Misc!$A$1:$C$7,MATCH(Table1[[#This Row],[Product]],Lookup_Misc!$B$1:$B$7,0),3)*Table1[[#This Row],[Tonnage]],NA())</f>
        <v>2840.96</v>
      </c>
      <c r="J1763">
        <f t="shared" si="83"/>
        <v>1</v>
      </c>
    </row>
    <row r="1764" spans="1:10">
      <c r="A1764" t="s">
        <v>185</v>
      </c>
      <c r="B1764" t="s">
        <v>123</v>
      </c>
      <c r="C1764" s="60">
        <v>42370</v>
      </c>
      <c r="D1764" s="3">
        <f>Table1[[#This Row],[End Year]]-1</f>
        <v>2015</v>
      </c>
      <c r="E1764" s="3">
        <f t="shared" si="81"/>
        <v>2016</v>
      </c>
      <c r="F1764" s="1" t="str">
        <f t="shared" si="82"/>
        <v>2015/2016</v>
      </c>
      <c r="G1764">
        <v>5187</v>
      </c>
      <c r="H1764" t="s">
        <v>133</v>
      </c>
      <c r="I1764">
        <f>IFERROR(INDEX(Lookup_Misc!$A$1:$C$7,MATCH(Table1[[#This Row],[Product]],Lookup_Misc!$B$1:$B$7,0),3)*Table1[[#This Row],[Tonnage]],NA())</f>
        <v>2386.02</v>
      </c>
      <c r="J1764">
        <f t="shared" si="83"/>
        <v>1</v>
      </c>
    </row>
    <row r="1765" spans="1:10">
      <c r="A1765" t="s">
        <v>185</v>
      </c>
      <c r="B1765" t="s">
        <v>123</v>
      </c>
      <c r="C1765" s="60">
        <v>42370</v>
      </c>
      <c r="D1765" s="3">
        <f>Table1[[#This Row],[End Year]]-1</f>
        <v>2015</v>
      </c>
      <c r="E1765" s="3">
        <f t="shared" si="81"/>
        <v>2016</v>
      </c>
      <c r="F1765" s="1" t="str">
        <f t="shared" si="82"/>
        <v>2015/2016</v>
      </c>
      <c r="G1765">
        <v>7115</v>
      </c>
      <c r="H1765" t="s">
        <v>88</v>
      </c>
      <c r="I1765">
        <f>IFERROR(INDEX(Lookup_Misc!$A$1:$C$7,MATCH(Table1[[#This Row],[Product]],Lookup_Misc!$B$1:$B$7,0),3)*Table1[[#This Row],[Tonnage]],NA())</f>
        <v>3272.9</v>
      </c>
      <c r="J1765">
        <f t="shared" si="83"/>
        <v>1</v>
      </c>
    </row>
    <row r="1766" spans="1:10">
      <c r="A1766" t="s">
        <v>185</v>
      </c>
      <c r="B1766" t="s">
        <v>123</v>
      </c>
      <c r="C1766" s="60">
        <v>42370</v>
      </c>
      <c r="D1766" s="3">
        <f>Table1[[#This Row],[End Year]]-1</f>
        <v>2015</v>
      </c>
      <c r="E1766" s="3">
        <f t="shared" si="81"/>
        <v>2016</v>
      </c>
      <c r="F1766" s="1" t="str">
        <f t="shared" si="82"/>
        <v>2015/2016</v>
      </c>
      <c r="G1766">
        <v>2</v>
      </c>
      <c r="H1766" t="s">
        <v>145</v>
      </c>
      <c r="I1766">
        <f>IFERROR(INDEX(Lookup_Misc!$A$1:$C$7,MATCH(Table1[[#This Row],[Product]],Lookup_Misc!$B$1:$B$7,0),3)*Table1[[#This Row],[Tonnage]],NA())</f>
        <v>0.92</v>
      </c>
      <c r="J1766">
        <f t="shared" si="83"/>
        <v>1</v>
      </c>
    </row>
    <row r="1767" spans="1:10">
      <c r="A1767" t="s">
        <v>185</v>
      </c>
      <c r="B1767" t="s">
        <v>123</v>
      </c>
      <c r="C1767" s="60">
        <v>42370</v>
      </c>
      <c r="D1767" s="3">
        <f>Table1[[#This Row],[End Year]]-1</f>
        <v>2015</v>
      </c>
      <c r="E1767" s="3">
        <f t="shared" si="81"/>
        <v>2016</v>
      </c>
      <c r="F1767" s="1" t="str">
        <f t="shared" si="82"/>
        <v>2015/2016</v>
      </c>
      <c r="G1767">
        <v>17591</v>
      </c>
      <c r="H1767" t="s">
        <v>116</v>
      </c>
      <c r="I1767">
        <f>IFERROR(INDEX(Lookup_Misc!$A$1:$C$7,MATCH(Table1[[#This Row],[Product]],Lookup_Misc!$B$1:$B$7,0),3)*Table1[[#This Row],[Tonnage]],NA())</f>
        <v>8091.8600000000006</v>
      </c>
      <c r="J1767">
        <f t="shared" si="83"/>
        <v>1</v>
      </c>
    </row>
    <row r="1768" spans="1:10">
      <c r="A1768" t="s">
        <v>185</v>
      </c>
      <c r="B1768" t="s">
        <v>123</v>
      </c>
      <c r="C1768" s="60">
        <v>42370</v>
      </c>
      <c r="D1768" s="3">
        <f>Table1[[#This Row],[End Year]]-1</f>
        <v>2015</v>
      </c>
      <c r="E1768" s="3">
        <f t="shared" si="81"/>
        <v>2016</v>
      </c>
      <c r="F1768" s="1" t="str">
        <f t="shared" si="82"/>
        <v>2015/2016</v>
      </c>
      <c r="G1768">
        <v>14214</v>
      </c>
      <c r="H1768" t="s">
        <v>128</v>
      </c>
      <c r="I1768">
        <f>IFERROR(INDEX(Lookup_Misc!$A$1:$C$7,MATCH(Table1[[#This Row],[Product]],Lookup_Misc!$B$1:$B$7,0),3)*Table1[[#This Row],[Tonnage]],NA())</f>
        <v>6538.4400000000005</v>
      </c>
      <c r="J1768">
        <f t="shared" si="83"/>
        <v>1</v>
      </c>
    </row>
    <row r="1769" spans="1:10">
      <c r="A1769" t="s">
        <v>185</v>
      </c>
      <c r="B1769" t="s">
        <v>123</v>
      </c>
      <c r="C1769" s="60">
        <v>42370</v>
      </c>
      <c r="D1769" s="3">
        <f>Table1[[#This Row],[End Year]]-1</f>
        <v>2015</v>
      </c>
      <c r="E1769" s="3">
        <f t="shared" si="81"/>
        <v>2016</v>
      </c>
      <c r="F1769" s="1" t="str">
        <f t="shared" si="82"/>
        <v>2015/2016</v>
      </c>
      <c r="G1769">
        <v>20282</v>
      </c>
      <c r="H1769" t="s">
        <v>113</v>
      </c>
      <c r="I1769">
        <f>IFERROR(INDEX(Lookup_Misc!$A$1:$C$7,MATCH(Table1[[#This Row],[Product]],Lookup_Misc!$B$1:$B$7,0),3)*Table1[[#This Row],[Tonnage]],NA())</f>
        <v>9329.7200000000012</v>
      </c>
      <c r="J1769">
        <f t="shared" si="83"/>
        <v>1</v>
      </c>
    </row>
    <row r="1770" spans="1:10">
      <c r="A1770" t="s">
        <v>185</v>
      </c>
      <c r="B1770" t="s">
        <v>123</v>
      </c>
      <c r="C1770" s="60">
        <v>42370</v>
      </c>
      <c r="D1770" s="3">
        <f>Table1[[#This Row],[End Year]]-1</f>
        <v>2015</v>
      </c>
      <c r="E1770" s="3">
        <f t="shared" si="81"/>
        <v>2016</v>
      </c>
      <c r="F1770" s="1" t="str">
        <f t="shared" si="82"/>
        <v>2015/2016</v>
      </c>
      <c r="G1770">
        <v>8413</v>
      </c>
      <c r="H1770" t="s">
        <v>89</v>
      </c>
      <c r="I1770">
        <f>IFERROR(INDEX(Lookup_Misc!$A$1:$C$7,MATCH(Table1[[#This Row],[Product]],Lookup_Misc!$B$1:$B$7,0),3)*Table1[[#This Row],[Tonnage]],NA())</f>
        <v>3869.98</v>
      </c>
      <c r="J1770">
        <f t="shared" si="83"/>
        <v>1</v>
      </c>
    </row>
    <row r="1771" spans="1:10">
      <c r="A1771" t="s">
        <v>185</v>
      </c>
      <c r="B1771" t="s">
        <v>123</v>
      </c>
      <c r="C1771" s="60">
        <v>42370</v>
      </c>
      <c r="D1771" s="3">
        <f>Table1[[#This Row],[End Year]]-1</f>
        <v>2015</v>
      </c>
      <c r="E1771" s="3">
        <f t="shared" si="81"/>
        <v>2016</v>
      </c>
      <c r="F1771" s="1" t="str">
        <f t="shared" si="82"/>
        <v>2015/2016</v>
      </c>
      <c r="G1771">
        <v>1</v>
      </c>
      <c r="H1771" t="s">
        <v>106</v>
      </c>
      <c r="I1771">
        <f>IFERROR(INDEX(Lookup_Misc!$A$1:$C$7,MATCH(Table1[[#This Row],[Product]],Lookup_Misc!$B$1:$B$7,0),3)*Table1[[#This Row],[Tonnage]],NA())</f>
        <v>0.46</v>
      </c>
      <c r="J1771">
        <f t="shared" si="83"/>
        <v>1</v>
      </c>
    </row>
    <row r="1772" spans="1:10">
      <c r="A1772" t="s">
        <v>185</v>
      </c>
      <c r="B1772" t="s">
        <v>123</v>
      </c>
      <c r="C1772" s="60">
        <v>42370</v>
      </c>
      <c r="D1772" s="3">
        <f>Table1[[#This Row],[End Year]]-1</f>
        <v>2015</v>
      </c>
      <c r="E1772" s="3">
        <f t="shared" si="81"/>
        <v>2016</v>
      </c>
      <c r="F1772" s="1" t="str">
        <f t="shared" si="82"/>
        <v>2015/2016</v>
      </c>
      <c r="G1772">
        <v>1373</v>
      </c>
      <c r="H1772" t="s">
        <v>90</v>
      </c>
      <c r="I1772">
        <f>IFERROR(INDEX(Lookup_Misc!$A$1:$C$7,MATCH(Table1[[#This Row],[Product]],Lookup_Misc!$B$1:$B$7,0),3)*Table1[[#This Row],[Tonnage]],NA())</f>
        <v>631.58000000000004</v>
      </c>
      <c r="J1772">
        <f t="shared" si="83"/>
        <v>1</v>
      </c>
    </row>
    <row r="1773" spans="1:10">
      <c r="A1773" t="s">
        <v>185</v>
      </c>
      <c r="B1773" t="s">
        <v>123</v>
      </c>
      <c r="C1773" s="60">
        <v>42401</v>
      </c>
      <c r="D1773" s="3">
        <f>Table1[[#This Row],[End Year]]-1</f>
        <v>2015</v>
      </c>
      <c r="E1773" s="3">
        <f t="shared" si="81"/>
        <v>2016</v>
      </c>
      <c r="F1773" s="1" t="str">
        <f t="shared" si="82"/>
        <v>2015/2016</v>
      </c>
      <c r="G1773">
        <v>216</v>
      </c>
      <c r="H1773" t="s">
        <v>122</v>
      </c>
      <c r="I1773">
        <f>IFERROR(INDEX(Lookup_Misc!$A$1:$C$7,MATCH(Table1[[#This Row],[Product]],Lookup_Misc!$B$1:$B$7,0),3)*Table1[[#This Row],[Tonnage]],NA())</f>
        <v>99.36</v>
      </c>
      <c r="J1773">
        <f t="shared" si="83"/>
        <v>2</v>
      </c>
    </row>
    <row r="1774" spans="1:10">
      <c r="A1774" t="s">
        <v>185</v>
      </c>
      <c r="B1774" t="s">
        <v>123</v>
      </c>
      <c r="C1774" s="60">
        <v>42401</v>
      </c>
      <c r="D1774" s="3">
        <f>Table1[[#This Row],[End Year]]-1</f>
        <v>2015</v>
      </c>
      <c r="E1774" s="3">
        <f t="shared" si="81"/>
        <v>2016</v>
      </c>
      <c r="F1774" s="1" t="str">
        <f t="shared" si="82"/>
        <v>2015/2016</v>
      </c>
      <c r="G1774">
        <v>580</v>
      </c>
      <c r="H1774" t="s">
        <v>60</v>
      </c>
      <c r="I1774">
        <f>IFERROR(INDEX(Lookup_Misc!$A$1:$C$7,MATCH(Table1[[#This Row],[Product]],Lookup_Misc!$B$1:$B$7,0),3)*Table1[[#This Row],[Tonnage]],NA())</f>
        <v>266.8</v>
      </c>
      <c r="J1774">
        <f t="shared" si="83"/>
        <v>2</v>
      </c>
    </row>
    <row r="1775" spans="1:10">
      <c r="A1775" t="s">
        <v>185</v>
      </c>
      <c r="B1775" t="s">
        <v>123</v>
      </c>
      <c r="C1775" s="60">
        <v>42401</v>
      </c>
      <c r="D1775" s="3">
        <f>Table1[[#This Row],[End Year]]-1</f>
        <v>2015</v>
      </c>
      <c r="E1775" s="3">
        <f t="shared" si="81"/>
        <v>2016</v>
      </c>
      <c r="F1775" s="1" t="str">
        <f t="shared" si="82"/>
        <v>2015/2016</v>
      </c>
      <c r="G1775">
        <v>30448</v>
      </c>
      <c r="H1775" t="s">
        <v>79</v>
      </c>
      <c r="I1775">
        <f>IFERROR(INDEX(Lookup_Misc!$A$1:$C$7,MATCH(Table1[[#This Row],[Product]],Lookup_Misc!$B$1:$B$7,0),3)*Table1[[#This Row],[Tonnage]],NA())</f>
        <v>14006.08</v>
      </c>
      <c r="J1775">
        <f t="shared" si="83"/>
        <v>2</v>
      </c>
    </row>
    <row r="1776" spans="1:10">
      <c r="A1776" t="s">
        <v>185</v>
      </c>
      <c r="B1776" t="s">
        <v>123</v>
      </c>
      <c r="C1776" s="60">
        <v>42401</v>
      </c>
      <c r="D1776" s="3">
        <f>Table1[[#This Row],[End Year]]-1</f>
        <v>2015</v>
      </c>
      <c r="E1776" s="3">
        <f t="shared" si="81"/>
        <v>2016</v>
      </c>
      <c r="F1776" s="1" t="str">
        <f t="shared" si="82"/>
        <v>2015/2016</v>
      </c>
      <c r="G1776">
        <v>7297</v>
      </c>
      <c r="H1776" t="s">
        <v>133</v>
      </c>
      <c r="I1776">
        <f>IFERROR(INDEX(Lookup_Misc!$A$1:$C$7,MATCH(Table1[[#This Row],[Product]],Lookup_Misc!$B$1:$B$7,0),3)*Table1[[#This Row],[Tonnage]],NA())</f>
        <v>3356.6200000000003</v>
      </c>
      <c r="J1776">
        <f t="shared" si="83"/>
        <v>2</v>
      </c>
    </row>
    <row r="1777" spans="1:10">
      <c r="A1777" t="s">
        <v>185</v>
      </c>
      <c r="B1777" t="s">
        <v>123</v>
      </c>
      <c r="C1777" s="60">
        <v>42401</v>
      </c>
      <c r="D1777" s="3">
        <f>Table1[[#This Row],[End Year]]-1</f>
        <v>2015</v>
      </c>
      <c r="E1777" s="3">
        <f t="shared" si="81"/>
        <v>2016</v>
      </c>
      <c r="F1777" s="1" t="str">
        <f t="shared" si="82"/>
        <v>2015/2016</v>
      </c>
      <c r="G1777">
        <v>12095</v>
      </c>
      <c r="H1777" t="s">
        <v>116</v>
      </c>
      <c r="I1777">
        <f>IFERROR(INDEX(Lookup_Misc!$A$1:$C$7,MATCH(Table1[[#This Row],[Product]],Lookup_Misc!$B$1:$B$7,0),3)*Table1[[#This Row],[Tonnage]],NA())</f>
        <v>5563.7</v>
      </c>
      <c r="J1777">
        <f t="shared" si="83"/>
        <v>2</v>
      </c>
    </row>
    <row r="1778" spans="1:10">
      <c r="A1778" t="s">
        <v>185</v>
      </c>
      <c r="B1778" t="s">
        <v>123</v>
      </c>
      <c r="C1778" s="60">
        <v>42401</v>
      </c>
      <c r="D1778" s="3">
        <f>Table1[[#This Row],[End Year]]-1</f>
        <v>2015</v>
      </c>
      <c r="E1778" s="3">
        <f t="shared" si="81"/>
        <v>2016</v>
      </c>
      <c r="F1778" s="1" t="str">
        <f t="shared" si="82"/>
        <v>2015/2016</v>
      </c>
      <c r="G1778">
        <v>23754</v>
      </c>
      <c r="H1778" t="s">
        <v>113</v>
      </c>
      <c r="I1778">
        <f>IFERROR(INDEX(Lookup_Misc!$A$1:$C$7,MATCH(Table1[[#This Row],[Product]],Lookup_Misc!$B$1:$B$7,0),3)*Table1[[#This Row],[Tonnage]],NA())</f>
        <v>10926.84</v>
      </c>
      <c r="J1778">
        <f t="shared" si="83"/>
        <v>2</v>
      </c>
    </row>
    <row r="1779" spans="1:10">
      <c r="A1779" t="s">
        <v>185</v>
      </c>
      <c r="B1779" t="s">
        <v>123</v>
      </c>
      <c r="C1779" s="60">
        <v>42401</v>
      </c>
      <c r="D1779" s="3">
        <f>Table1[[#This Row],[End Year]]-1</f>
        <v>2015</v>
      </c>
      <c r="E1779" s="3">
        <f t="shared" si="81"/>
        <v>2016</v>
      </c>
      <c r="F1779" s="1" t="str">
        <f t="shared" si="82"/>
        <v>2015/2016</v>
      </c>
      <c r="G1779">
        <v>194</v>
      </c>
      <c r="H1779" t="s">
        <v>86</v>
      </c>
      <c r="I1779">
        <f>IFERROR(INDEX(Lookup_Misc!$A$1:$C$7,MATCH(Table1[[#This Row],[Product]],Lookup_Misc!$B$1:$B$7,0),3)*Table1[[#This Row],[Tonnage]],NA())</f>
        <v>89.240000000000009</v>
      </c>
      <c r="J1779">
        <f t="shared" si="83"/>
        <v>2</v>
      </c>
    </row>
    <row r="1780" spans="1:10">
      <c r="A1780" t="s">
        <v>185</v>
      </c>
      <c r="B1780" t="s">
        <v>123</v>
      </c>
      <c r="C1780" s="60">
        <v>42401</v>
      </c>
      <c r="D1780" s="3">
        <f>Table1[[#This Row],[End Year]]-1</f>
        <v>2015</v>
      </c>
      <c r="E1780" s="3">
        <f t="shared" si="81"/>
        <v>2016</v>
      </c>
      <c r="F1780" s="1" t="str">
        <f t="shared" si="82"/>
        <v>2015/2016</v>
      </c>
      <c r="G1780">
        <v>25044</v>
      </c>
      <c r="H1780" t="s">
        <v>89</v>
      </c>
      <c r="I1780">
        <f>IFERROR(INDEX(Lookup_Misc!$A$1:$C$7,MATCH(Table1[[#This Row],[Product]],Lookup_Misc!$B$1:$B$7,0),3)*Table1[[#This Row],[Tonnage]],NA())</f>
        <v>11520.24</v>
      </c>
      <c r="J1780">
        <f t="shared" si="83"/>
        <v>2</v>
      </c>
    </row>
    <row r="1781" spans="1:10">
      <c r="A1781" t="s">
        <v>185</v>
      </c>
      <c r="B1781" t="s">
        <v>123</v>
      </c>
      <c r="C1781" s="60">
        <v>42401</v>
      </c>
      <c r="D1781" s="3">
        <f>Table1[[#This Row],[End Year]]-1</f>
        <v>2015</v>
      </c>
      <c r="E1781" s="3">
        <f t="shared" si="81"/>
        <v>2016</v>
      </c>
      <c r="F1781" s="1" t="str">
        <f t="shared" si="82"/>
        <v>2015/2016</v>
      </c>
      <c r="G1781">
        <v>21999</v>
      </c>
      <c r="H1781" t="s">
        <v>90</v>
      </c>
      <c r="I1781">
        <f>IFERROR(INDEX(Lookup_Misc!$A$1:$C$7,MATCH(Table1[[#This Row],[Product]],Lookup_Misc!$B$1:$B$7,0),3)*Table1[[#This Row],[Tonnage]],NA())</f>
        <v>10119.540000000001</v>
      </c>
      <c r="J1781">
        <f t="shared" si="83"/>
        <v>2</v>
      </c>
    </row>
    <row r="1782" spans="1:10">
      <c r="A1782" t="s">
        <v>185</v>
      </c>
      <c r="B1782" t="s">
        <v>123</v>
      </c>
      <c r="C1782" s="60">
        <v>42430</v>
      </c>
      <c r="D1782" s="3">
        <f>Table1[[#This Row],[End Year]]-1</f>
        <v>2015</v>
      </c>
      <c r="E1782" s="3">
        <f t="shared" si="81"/>
        <v>2016</v>
      </c>
      <c r="F1782" s="1" t="str">
        <f t="shared" si="82"/>
        <v>2015/2016</v>
      </c>
      <c r="G1782">
        <v>1800</v>
      </c>
      <c r="H1782" t="s">
        <v>73</v>
      </c>
      <c r="I1782">
        <f>IFERROR(INDEX(Lookup_Misc!$A$1:$C$7,MATCH(Table1[[#This Row],[Product]],Lookup_Misc!$B$1:$B$7,0),3)*Table1[[#This Row],[Tonnage]],NA())</f>
        <v>828</v>
      </c>
      <c r="J1782">
        <f t="shared" si="83"/>
        <v>3</v>
      </c>
    </row>
    <row r="1783" spans="1:10">
      <c r="A1783" t="s">
        <v>185</v>
      </c>
      <c r="B1783" t="s">
        <v>123</v>
      </c>
      <c r="C1783" s="60">
        <v>42430</v>
      </c>
      <c r="D1783" s="3">
        <f>Table1[[#This Row],[End Year]]-1</f>
        <v>2015</v>
      </c>
      <c r="E1783" s="3">
        <f t="shared" si="81"/>
        <v>2016</v>
      </c>
      <c r="F1783" s="1" t="str">
        <f t="shared" si="82"/>
        <v>2015/2016</v>
      </c>
      <c r="G1783">
        <v>2304</v>
      </c>
      <c r="H1783" t="s">
        <v>60</v>
      </c>
      <c r="I1783">
        <f>IFERROR(INDEX(Lookup_Misc!$A$1:$C$7,MATCH(Table1[[#This Row],[Product]],Lookup_Misc!$B$1:$B$7,0),3)*Table1[[#This Row],[Tonnage]],NA())</f>
        <v>1059.8400000000001</v>
      </c>
      <c r="J1783">
        <f t="shared" si="83"/>
        <v>3</v>
      </c>
    </row>
    <row r="1784" spans="1:10">
      <c r="A1784" t="s">
        <v>185</v>
      </c>
      <c r="B1784" t="s">
        <v>123</v>
      </c>
      <c r="C1784" s="60">
        <v>42430</v>
      </c>
      <c r="D1784" s="3">
        <f>Table1[[#This Row],[End Year]]-1</f>
        <v>2015</v>
      </c>
      <c r="E1784" s="3">
        <f t="shared" si="81"/>
        <v>2016</v>
      </c>
      <c r="F1784" s="1" t="str">
        <f t="shared" si="82"/>
        <v>2015/2016</v>
      </c>
      <c r="G1784">
        <v>25677</v>
      </c>
      <c r="H1784" t="s">
        <v>79</v>
      </c>
      <c r="I1784">
        <f>IFERROR(INDEX(Lookup_Misc!$A$1:$C$7,MATCH(Table1[[#This Row],[Product]],Lookup_Misc!$B$1:$B$7,0),3)*Table1[[#This Row],[Tonnage]],NA())</f>
        <v>11811.42</v>
      </c>
      <c r="J1784">
        <f t="shared" si="83"/>
        <v>3</v>
      </c>
    </row>
    <row r="1785" spans="1:10">
      <c r="A1785" t="s">
        <v>185</v>
      </c>
      <c r="B1785" t="s">
        <v>123</v>
      </c>
      <c r="C1785" s="60">
        <v>42430</v>
      </c>
      <c r="D1785" s="3">
        <f>Table1[[#This Row],[End Year]]-1</f>
        <v>2015</v>
      </c>
      <c r="E1785" s="3">
        <f t="shared" si="81"/>
        <v>2016</v>
      </c>
      <c r="F1785" s="1" t="str">
        <f t="shared" si="82"/>
        <v>2015/2016</v>
      </c>
      <c r="G1785">
        <v>1700</v>
      </c>
      <c r="H1785" t="s">
        <v>130</v>
      </c>
      <c r="I1785">
        <f>IFERROR(INDEX(Lookup_Misc!$A$1:$C$7,MATCH(Table1[[#This Row],[Product]],Lookup_Misc!$B$1:$B$7,0),3)*Table1[[#This Row],[Tonnage]],NA())</f>
        <v>782</v>
      </c>
      <c r="J1785">
        <f t="shared" si="83"/>
        <v>3</v>
      </c>
    </row>
    <row r="1786" spans="1:10">
      <c r="A1786" t="s">
        <v>185</v>
      </c>
      <c r="B1786" t="s">
        <v>123</v>
      </c>
      <c r="C1786" s="60">
        <v>42430</v>
      </c>
      <c r="D1786" s="3">
        <f>Table1[[#This Row],[End Year]]-1</f>
        <v>2015</v>
      </c>
      <c r="E1786" s="3">
        <f t="shared" si="81"/>
        <v>2016</v>
      </c>
      <c r="F1786" s="1" t="str">
        <f t="shared" si="82"/>
        <v>2015/2016</v>
      </c>
      <c r="G1786">
        <v>809</v>
      </c>
      <c r="H1786" t="s">
        <v>147</v>
      </c>
      <c r="I1786">
        <f>IFERROR(INDEX(Lookup_Misc!$A$1:$C$7,MATCH(Table1[[#This Row],[Product]],Lookup_Misc!$B$1:$B$7,0),3)*Table1[[#This Row],[Tonnage]],NA())</f>
        <v>372.14000000000004</v>
      </c>
      <c r="J1786">
        <f t="shared" si="83"/>
        <v>3</v>
      </c>
    </row>
    <row r="1787" spans="1:10">
      <c r="A1787" t="s">
        <v>185</v>
      </c>
      <c r="B1787" t="s">
        <v>123</v>
      </c>
      <c r="C1787" s="60">
        <v>42430</v>
      </c>
      <c r="D1787" s="3">
        <f>Table1[[#This Row],[End Year]]-1</f>
        <v>2015</v>
      </c>
      <c r="E1787" s="3">
        <f t="shared" si="81"/>
        <v>2016</v>
      </c>
      <c r="F1787" s="1" t="str">
        <f t="shared" si="82"/>
        <v>2015/2016</v>
      </c>
      <c r="G1787">
        <v>2134</v>
      </c>
      <c r="H1787" t="s">
        <v>145</v>
      </c>
      <c r="I1787">
        <f>IFERROR(INDEX(Lookup_Misc!$A$1:$C$7,MATCH(Table1[[#This Row],[Product]],Lookup_Misc!$B$1:$B$7,0),3)*Table1[[#This Row],[Tonnage]],NA())</f>
        <v>981.64</v>
      </c>
      <c r="J1787">
        <f t="shared" si="83"/>
        <v>3</v>
      </c>
    </row>
    <row r="1788" spans="1:10">
      <c r="A1788" t="s">
        <v>185</v>
      </c>
      <c r="B1788" t="s">
        <v>123</v>
      </c>
      <c r="C1788" s="60">
        <v>42430</v>
      </c>
      <c r="D1788" s="3">
        <f>Table1[[#This Row],[End Year]]-1</f>
        <v>2015</v>
      </c>
      <c r="E1788" s="3">
        <f t="shared" si="81"/>
        <v>2016</v>
      </c>
      <c r="F1788" s="1" t="str">
        <f t="shared" si="82"/>
        <v>2015/2016</v>
      </c>
      <c r="G1788">
        <v>5384</v>
      </c>
      <c r="H1788" t="s">
        <v>116</v>
      </c>
      <c r="I1788">
        <f>IFERROR(INDEX(Lookup_Misc!$A$1:$C$7,MATCH(Table1[[#This Row],[Product]],Lookup_Misc!$B$1:$B$7,0),3)*Table1[[#This Row],[Tonnage]],NA())</f>
        <v>2476.6400000000003</v>
      </c>
      <c r="J1788">
        <f t="shared" si="83"/>
        <v>3</v>
      </c>
    </row>
    <row r="1789" spans="1:10">
      <c r="A1789" t="s">
        <v>185</v>
      </c>
      <c r="B1789" t="s">
        <v>123</v>
      </c>
      <c r="C1789" s="60">
        <v>42430</v>
      </c>
      <c r="D1789" s="3">
        <f>Table1[[#This Row],[End Year]]-1</f>
        <v>2015</v>
      </c>
      <c r="E1789" s="3">
        <f t="shared" si="81"/>
        <v>2016</v>
      </c>
      <c r="F1789" s="1" t="str">
        <f t="shared" si="82"/>
        <v>2015/2016</v>
      </c>
      <c r="G1789">
        <v>5500</v>
      </c>
      <c r="H1789" t="s">
        <v>128</v>
      </c>
      <c r="I1789">
        <f>IFERROR(INDEX(Lookup_Misc!$A$1:$C$7,MATCH(Table1[[#This Row],[Product]],Lookup_Misc!$B$1:$B$7,0),3)*Table1[[#This Row],[Tonnage]],NA())</f>
        <v>2530</v>
      </c>
      <c r="J1789">
        <f t="shared" si="83"/>
        <v>3</v>
      </c>
    </row>
    <row r="1790" spans="1:10">
      <c r="A1790" t="s">
        <v>185</v>
      </c>
      <c r="B1790" t="s">
        <v>123</v>
      </c>
      <c r="C1790" s="60">
        <v>42430</v>
      </c>
      <c r="D1790" s="3">
        <f>Table1[[#This Row],[End Year]]-1</f>
        <v>2015</v>
      </c>
      <c r="E1790" s="3">
        <f t="shared" si="81"/>
        <v>2016</v>
      </c>
      <c r="F1790" s="1" t="str">
        <f t="shared" si="82"/>
        <v>2015/2016</v>
      </c>
      <c r="G1790">
        <v>37698</v>
      </c>
      <c r="H1790" t="s">
        <v>93</v>
      </c>
      <c r="I1790">
        <f>IFERROR(INDEX(Lookup_Misc!$A$1:$C$7,MATCH(Table1[[#This Row],[Product]],Lookup_Misc!$B$1:$B$7,0),3)*Table1[[#This Row],[Tonnage]],NA())</f>
        <v>17341.080000000002</v>
      </c>
      <c r="J1790">
        <f t="shared" si="83"/>
        <v>3</v>
      </c>
    </row>
    <row r="1791" spans="1:10">
      <c r="A1791" t="s">
        <v>185</v>
      </c>
      <c r="B1791" t="s">
        <v>123</v>
      </c>
      <c r="C1791" s="60">
        <v>42430</v>
      </c>
      <c r="D1791" s="3">
        <f>Table1[[#This Row],[End Year]]-1</f>
        <v>2015</v>
      </c>
      <c r="E1791" s="3">
        <f t="shared" si="81"/>
        <v>2016</v>
      </c>
      <c r="F1791" s="1" t="str">
        <f t="shared" si="82"/>
        <v>2015/2016</v>
      </c>
      <c r="G1791">
        <v>91</v>
      </c>
      <c r="H1791" t="s">
        <v>118</v>
      </c>
      <c r="I1791">
        <f>IFERROR(INDEX(Lookup_Misc!$A$1:$C$7,MATCH(Table1[[#This Row],[Product]],Lookup_Misc!$B$1:$B$7,0),3)*Table1[[#This Row],[Tonnage]],NA())</f>
        <v>41.86</v>
      </c>
      <c r="J1791">
        <f t="shared" si="83"/>
        <v>3</v>
      </c>
    </row>
    <row r="1792" spans="1:10">
      <c r="A1792" t="s">
        <v>185</v>
      </c>
      <c r="B1792" t="s">
        <v>123</v>
      </c>
      <c r="C1792" s="60">
        <v>42430</v>
      </c>
      <c r="D1792" s="3">
        <f>Table1[[#This Row],[End Year]]-1</f>
        <v>2015</v>
      </c>
      <c r="E1792" s="3">
        <f t="shared" si="81"/>
        <v>2016</v>
      </c>
      <c r="F1792" s="1" t="str">
        <f t="shared" si="82"/>
        <v>2015/2016</v>
      </c>
      <c r="G1792">
        <v>10147</v>
      </c>
      <c r="H1792" t="s">
        <v>90</v>
      </c>
      <c r="I1792">
        <f>IFERROR(INDEX(Lookup_Misc!$A$1:$C$7,MATCH(Table1[[#This Row],[Product]],Lookup_Misc!$B$1:$B$7,0),3)*Table1[[#This Row],[Tonnage]],NA())</f>
        <v>4667.62</v>
      </c>
      <c r="J1792">
        <f t="shared" si="83"/>
        <v>3</v>
      </c>
    </row>
    <row r="1793" spans="1:10">
      <c r="A1793" t="s">
        <v>185</v>
      </c>
      <c r="B1793" t="s">
        <v>123</v>
      </c>
      <c r="C1793" s="60">
        <v>42461</v>
      </c>
      <c r="D1793" s="3">
        <f>Table1[[#This Row],[End Year]]-1</f>
        <v>2015</v>
      </c>
      <c r="E1793" s="3">
        <f t="shared" si="81"/>
        <v>2016</v>
      </c>
      <c r="F1793" s="1" t="str">
        <f t="shared" si="82"/>
        <v>2015/2016</v>
      </c>
      <c r="G1793">
        <v>3685</v>
      </c>
      <c r="H1793" t="s">
        <v>60</v>
      </c>
      <c r="I1793">
        <f>IFERROR(INDEX(Lookup_Misc!$A$1:$C$7,MATCH(Table1[[#This Row],[Product]],Lookup_Misc!$B$1:$B$7,0),3)*Table1[[#This Row],[Tonnage]],NA())</f>
        <v>1695.1000000000001</v>
      </c>
      <c r="J1793">
        <f t="shared" si="83"/>
        <v>4</v>
      </c>
    </row>
    <row r="1794" spans="1:10">
      <c r="A1794" t="s">
        <v>185</v>
      </c>
      <c r="B1794" t="s">
        <v>123</v>
      </c>
      <c r="C1794" s="60">
        <v>42461</v>
      </c>
      <c r="D1794" s="3">
        <f>Table1[[#This Row],[End Year]]-1</f>
        <v>2015</v>
      </c>
      <c r="E1794" s="3">
        <f t="shared" si="81"/>
        <v>2016</v>
      </c>
      <c r="F1794" s="1" t="str">
        <f t="shared" si="82"/>
        <v>2015/2016</v>
      </c>
      <c r="G1794">
        <v>43682</v>
      </c>
      <c r="H1794" t="s">
        <v>79</v>
      </c>
      <c r="I1794">
        <f>IFERROR(INDEX(Lookup_Misc!$A$1:$C$7,MATCH(Table1[[#This Row],[Product]],Lookup_Misc!$B$1:$B$7,0),3)*Table1[[#This Row],[Tonnage]],NA())</f>
        <v>20093.72</v>
      </c>
      <c r="J1794">
        <f t="shared" si="83"/>
        <v>4</v>
      </c>
    </row>
    <row r="1795" spans="1:10">
      <c r="A1795" t="s">
        <v>185</v>
      </c>
      <c r="B1795" t="s">
        <v>123</v>
      </c>
      <c r="C1795" s="60">
        <v>42461</v>
      </c>
      <c r="D1795" s="3">
        <f>Table1[[#This Row],[End Year]]-1</f>
        <v>2015</v>
      </c>
      <c r="E1795" s="3">
        <f t="shared" si="81"/>
        <v>2016</v>
      </c>
      <c r="F1795" s="1" t="str">
        <f t="shared" si="82"/>
        <v>2015/2016</v>
      </c>
      <c r="G1795">
        <v>65</v>
      </c>
      <c r="H1795" t="s">
        <v>88</v>
      </c>
      <c r="I1795">
        <f>IFERROR(INDEX(Lookup_Misc!$A$1:$C$7,MATCH(Table1[[#This Row],[Product]],Lookup_Misc!$B$1:$B$7,0),3)*Table1[[#This Row],[Tonnage]],NA())</f>
        <v>29.900000000000002</v>
      </c>
      <c r="J1795">
        <f t="shared" si="83"/>
        <v>4</v>
      </c>
    </row>
    <row r="1796" spans="1:10">
      <c r="A1796" t="s">
        <v>185</v>
      </c>
      <c r="B1796" t="s">
        <v>123</v>
      </c>
      <c r="C1796" s="60">
        <v>42461</v>
      </c>
      <c r="D1796" s="3">
        <f>Table1[[#This Row],[End Year]]-1</f>
        <v>2015</v>
      </c>
      <c r="E1796" s="3">
        <f t="shared" si="81"/>
        <v>2016</v>
      </c>
      <c r="F1796" s="1" t="str">
        <f t="shared" si="82"/>
        <v>2015/2016</v>
      </c>
      <c r="G1796">
        <v>8796</v>
      </c>
      <c r="H1796" t="s">
        <v>116</v>
      </c>
      <c r="I1796">
        <f>IFERROR(INDEX(Lookup_Misc!$A$1:$C$7,MATCH(Table1[[#This Row],[Product]],Lookup_Misc!$B$1:$B$7,0),3)*Table1[[#This Row],[Tonnage]],NA())</f>
        <v>4046.1600000000003</v>
      </c>
      <c r="J1796">
        <f t="shared" si="83"/>
        <v>4</v>
      </c>
    </row>
    <row r="1797" spans="1:10">
      <c r="A1797" t="s">
        <v>185</v>
      </c>
      <c r="B1797" t="s">
        <v>123</v>
      </c>
      <c r="C1797" s="60">
        <v>42461</v>
      </c>
      <c r="D1797" s="3">
        <f>Table1[[#This Row],[End Year]]-1</f>
        <v>2015</v>
      </c>
      <c r="E1797" s="3">
        <f t="shared" si="81"/>
        <v>2016</v>
      </c>
      <c r="F1797" s="1" t="str">
        <f t="shared" si="82"/>
        <v>2015/2016</v>
      </c>
      <c r="G1797">
        <v>16800</v>
      </c>
      <c r="H1797" t="s">
        <v>128</v>
      </c>
      <c r="I1797">
        <f>IFERROR(INDEX(Lookup_Misc!$A$1:$C$7,MATCH(Table1[[#This Row],[Product]],Lookup_Misc!$B$1:$B$7,0),3)*Table1[[#This Row],[Tonnage]],NA())</f>
        <v>7728</v>
      </c>
      <c r="J1797">
        <f t="shared" si="83"/>
        <v>4</v>
      </c>
    </row>
    <row r="1798" spans="1:10">
      <c r="A1798" t="s">
        <v>185</v>
      </c>
      <c r="B1798" t="s">
        <v>123</v>
      </c>
      <c r="C1798" s="60">
        <v>42461</v>
      </c>
      <c r="D1798" s="3">
        <f>Table1[[#This Row],[End Year]]-1</f>
        <v>2015</v>
      </c>
      <c r="E1798" s="3">
        <f t="shared" ref="E1798:E1861" si="84">IF(AND(MONTH(C1798)&gt;=7,MONTH(C1798)&lt;=12),YEAR(C1798)+1,YEAR(C1798))</f>
        <v>2016</v>
      </c>
      <c r="F1798" s="1" t="str">
        <f t="shared" ref="F1798:F1861" si="85">D1798&amp;"/"&amp;E1798</f>
        <v>2015/2016</v>
      </c>
      <c r="G1798">
        <v>12642</v>
      </c>
      <c r="H1798" t="s">
        <v>113</v>
      </c>
      <c r="I1798">
        <f>IFERROR(INDEX(Lookup_Misc!$A$1:$C$7,MATCH(Table1[[#This Row],[Product]],Lookup_Misc!$B$1:$B$7,0),3)*Table1[[#This Row],[Tonnage]],NA())</f>
        <v>5815.3200000000006</v>
      </c>
      <c r="J1798">
        <f t="shared" ref="J1798:J1861" si="86">MONTH(C1798)</f>
        <v>4</v>
      </c>
    </row>
    <row r="1799" spans="1:10">
      <c r="A1799" t="s">
        <v>185</v>
      </c>
      <c r="B1799" t="s">
        <v>123</v>
      </c>
      <c r="C1799" s="60">
        <v>42461</v>
      </c>
      <c r="D1799" s="3">
        <f>Table1[[#This Row],[End Year]]-1</f>
        <v>2015</v>
      </c>
      <c r="E1799" s="3">
        <f t="shared" si="84"/>
        <v>2016</v>
      </c>
      <c r="F1799" s="1" t="str">
        <f t="shared" si="85"/>
        <v>2015/2016</v>
      </c>
      <c r="G1799">
        <v>152</v>
      </c>
      <c r="H1799" t="s">
        <v>118</v>
      </c>
      <c r="I1799">
        <f>IFERROR(INDEX(Lookup_Misc!$A$1:$C$7,MATCH(Table1[[#This Row],[Product]],Lookup_Misc!$B$1:$B$7,0),3)*Table1[[#This Row],[Tonnage]],NA())</f>
        <v>69.92</v>
      </c>
      <c r="J1799">
        <f t="shared" si="86"/>
        <v>4</v>
      </c>
    </row>
    <row r="1800" spans="1:10">
      <c r="A1800" t="s">
        <v>185</v>
      </c>
      <c r="B1800" t="s">
        <v>123</v>
      </c>
      <c r="C1800" s="60">
        <v>42461</v>
      </c>
      <c r="D1800" s="3">
        <f>Table1[[#This Row],[End Year]]-1</f>
        <v>2015</v>
      </c>
      <c r="E1800" s="3">
        <f t="shared" si="84"/>
        <v>2016</v>
      </c>
      <c r="F1800" s="1" t="str">
        <f t="shared" si="85"/>
        <v>2015/2016</v>
      </c>
      <c r="G1800">
        <v>7488</v>
      </c>
      <c r="H1800" t="s">
        <v>89</v>
      </c>
      <c r="I1800">
        <f>IFERROR(INDEX(Lookup_Misc!$A$1:$C$7,MATCH(Table1[[#This Row],[Product]],Lookup_Misc!$B$1:$B$7,0),3)*Table1[[#This Row],[Tonnage]],NA())</f>
        <v>3444.48</v>
      </c>
      <c r="J1800">
        <f t="shared" si="86"/>
        <v>4</v>
      </c>
    </row>
    <row r="1801" spans="1:10">
      <c r="A1801" t="s">
        <v>185</v>
      </c>
      <c r="B1801" t="s">
        <v>123</v>
      </c>
      <c r="C1801" s="60">
        <v>42491</v>
      </c>
      <c r="D1801" s="3">
        <f>Table1[[#This Row],[End Year]]-1</f>
        <v>2015</v>
      </c>
      <c r="E1801" s="3">
        <f t="shared" si="84"/>
        <v>2016</v>
      </c>
      <c r="F1801" s="1" t="str">
        <f t="shared" si="85"/>
        <v>2015/2016</v>
      </c>
      <c r="G1801">
        <v>6013</v>
      </c>
      <c r="H1801" t="s">
        <v>60</v>
      </c>
      <c r="I1801">
        <f>IFERROR(INDEX(Lookup_Misc!$A$1:$C$7,MATCH(Table1[[#This Row],[Product]],Lookup_Misc!$B$1:$B$7,0),3)*Table1[[#This Row],[Tonnage]],NA())</f>
        <v>2765.98</v>
      </c>
      <c r="J1801">
        <f t="shared" si="86"/>
        <v>5</v>
      </c>
    </row>
    <row r="1802" spans="1:10">
      <c r="A1802" t="s">
        <v>185</v>
      </c>
      <c r="B1802" t="s">
        <v>123</v>
      </c>
      <c r="C1802" s="60">
        <v>42491</v>
      </c>
      <c r="D1802" s="3">
        <f>Table1[[#This Row],[End Year]]-1</f>
        <v>2015</v>
      </c>
      <c r="E1802" s="3">
        <f t="shared" si="84"/>
        <v>2016</v>
      </c>
      <c r="F1802" s="1" t="str">
        <f t="shared" si="85"/>
        <v>2015/2016</v>
      </c>
      <c r="G1802">
        <v>16354</v>
      </c>
      <c r="H1802" t="s">
        <v>79</v>
      </c>
      <c r="I1802">
        <f>IFERROR(INDEX(Lookup_Misc!$A$1:$C$7,MATCH(Table1[[#This Row],[Product]],Lookup_Misc!$B$1:$B$7,0),3)*Table1[[#This Row],[Tonnage]],NA())</f>
        <v>7522.84</v>
      </c>
      <c r="J1802">
        <f t="shared" si="86"/>
        <v>5</v>
      </c>
    </row>
    <row r="1803" spans="1:10">
      <c r="A1803" t="s">
        <v>185</v>
      </c>
      <c r="B1803" t="s">
        <v>123</v>
      </c>
      <c r="C1803" s="60">
        <v>42491</v>
      </c>
      <c r="D1803" s="3">
        <f>Table1[[#This Row],[End Year]]-1</f>
        <v>2015</v>
      </c>
      <c r="E1803" s="3">
        <f t="shared" si="84"/>
        <v>2016</v>
      </c>
      <c r="F1803" s="1" t="str">
        <f t="shared" si="85"/>
        <v>2015/2016</v>
      </c>
      <c r="G1803">
        <v>12324</v>
      </c>
      <c r="H1803" t="s">
        <v>133</v>
      </c>
      <c r="I1803">
        <f>IFERROR(INDEX(Lookup_Misc!$A$1:$C$7,MATCH(Table1[[#This Row],[Product]],Lookup_Misc!$B$1:$B$7,0),3)*Table1[[#This Row],[Tonnage]],NA())</f>
        <v>5669.04</v>
      </c>
      <c r="J1803">
        <f t="shared" si="86"/>
        <v>5</v>
      </c>
    </row>
    <row r="1804" spans="1:10">
      <c r="A1804" t="s">
        <v>185</v>
      </c>
      <c r="B1804" t="s">
        <v>123</v>
      </c>
      <c r="C1804" s="60">
        <v>42491</v>
      </c>
      <c r="D1804" s="3">
        <f>Table1[[#This Row],[End Year]]-1</f>
        <v>2015</v>
      </c>
      <c r="E1804" s="3">
        <f t="shared" si="84"/>
        <v>2016</v>
      </c>
      <c r="F1804" s="1" t="str">
        <f t="shared" si="85"/>
        <v>2015/2016</v>
      </c>
      <c r="G1804">
        <v>4947</v>
      </c>
      <c r="H1804" t="s">
        <v>116</v>
      </c>
      <c r="I1804">
        <f>IFERROR(INDEX(Lookup_Misc!$A$1:$C$7,MATCH(Table1[[#This Row],[Product]],Lookup_Misc!$B$1:$B$7,0),3)*Table1[[#This Row],[Tonnage]],NA())</f>
        <v>2275.62</v>
      </c>
      <c r="J1804">
        <f t="shared" si="86"/>
        <v>5</v>
      </c>
    </row>
    <row r="1805" spans="1:10">
      <c r="A1805" t="s">
        <v>185</v>
      </c>
      <c r="B1805" t="s">
        <v>123</v>
      </c>
      <c r="C1805" s="60">
        <v>42491</v>
      </c>
      <c r="D1805" s="3">
        <f>Table1[[#This Row],[End Year]]-1</f>
        <v>2015</v>
      </c>
      <c r="E1805" s="3">
        <f t="shared" si="84"/>
        <v>2016</v>
      </c>
      <c r="F1805" s="1" t="str">
        <f t="shared" si="85"/>
        <v>2015/2016</v>
      </c>
      <c r="G1805">
        <v>4398</v>
      </c>
      <c r="H1805" t="s">
        <v>137</v>
      </c>
      <c r="I1805">
        <f>IFERROR(INDEX(Lookup_Misc!$A$1:$C$7,MATCH(Table1[[#This Row],[Product]],Lookup_Misc!$B$1:$B$7,0),3)*Table1[[#This Row],[Tonnage]],NA())</f>
        <v>2023.0800000000002</v>
      </c>
      <c r="J1805">
        <f t="shared" si="86"/>
        <v>5</v>
      </c>
    </row>
    <row r="1806" spans="1:10">
      <c r="A1806" t="s">
        <v>185</v>
      </c>
      <c r="B1806" t="s">
        <v>123</v>
      </c>
      <c r="C1806" s="60">
        <v>42491</v>
      </c>
      <c r="D1806" s="3">
        <f>Table1[[#This Row],[End Year]]-1</f>
        <v>2015</v>
      </c>
      <c r="E1806" s="3">
        <f t="shared" si="84"/>
        <v>2016</v>
      </c>
      <c r="F1806" s="1" t="str">
        <f t="shared" si="85"/>
        <v>2015/2016</v>
      </c>
      <c r="G1806">
        <v>32212</v>
      </c>
      <c r="H1806" t="s">
        <v>113</v>
      </c>
      <c r="I1806">
        <f>IFERROR(INDEX(Lookup_Misc!$A$1:$C$7,MATCH(Table1[[#This Row],[Product]],Lookup_Misc!$B$1:$B$7,0),3)*Table1[[#This Row],[Tonnage]],NA())</f>
        <v>14817.52</v>
      </c>
      <c r="J1806">
        <f t="shared" si="86"/>
        <v>5</v>
      </c>
    </row>
    <row r="1807" spans="1:10">
      <c r="A1807" t="s">
        <v>185</v>
      </c>
      <c r="B1807" t="s">
        <v>123</v>
      </c>
      <c r="C1807" s="60">
        <v>42491</v>
      </c>
      <c r="D1807" s="3">
        <f>Table1[[#This Row],[End Year]]-1</f>
        <v>2015</v>
      </c>
      <c r="E1807" s="3">
        <f t="shared" si="84"/>
        <v>2016</v>
      </c>
      <c r="F1807" s="1" t="str">
        <f t="shared" si="85"/>
        <v>2015/2016</v>
      </c>
      <c r="G1807">
        <v>5498</v>
      </c>
      <c r="H1807" t="s">
        <v>108</v>
      </c>
      <c r="I1807">
        <f>IFERROR(INDEX(Lookup_Misc!$A$1:$C$7,MATCH(Table1[[#This Row],[Product]],Lookup_Misc!$B$1:$B$7,0),3)*Table1[[#This Row],[Tonnage]],NA())</f>
        <v>2529.08</v>
      </c>
      <c r="J1807">
        <f t="shared" si="86"/>
        <v>5</v>
      </c>
    </row>
    <row r="1808" spans="1:10">
      <c r="A1808" t="s">
        <v>185</v>
      </c>
      <c r="B1808" t="s">
        <v>123</v>
      </c>
      <c r="C1808" s="60">
        <v>42491</v>
      </c>
      <c r="D1808" s="3">
        <f>Table1[[#This Row],[End Year]]-1</f>
        <v>2015</v>
      </c>
      <c r="E1808" s="3">
        <f t="shared" si="84"/>
        <v>2016</v>
      </c>
      <c r="F1808" s="1" t="str">
        <f t="shared" si="85"/>
        <v>2015/2016</v>
      </c>
      <c r="G1808">
        <v>111360</v>
      </c>
      <c r="H1808" t="s">
        <v>93</v>
      </c>
      <c r="I1808">
        <f>IFERROR(INDEX(Lookup_Misc!$A$1:$C$7,MATCH(Table1[[#This Row],[Product]],Lookup_Misc!$B$1:$B$7,0),3)*Table1[[#This Row],[Tonnage]],NA())</f>
        <v>51225.600000000006</v>
      </c>
      <c r="J1808">
        <f t="shared" si="86"/>
        <v>5</v>
      </c>
    </row>
    <row r="1809" spans="1:10">
      <c r="A1809" t="s">
        <v>185</v>
      </c>
      <c r="B1809" t="s">
        <v>123</v>
      </c>
      <c r="C1809" s="60">
        <v>42491</v>
      </c>
      <c r="D1809" s="3">
        <f>Table1[[#This Row],[End Year]]-1</f>
        <v>2015</v>
      </c>
      <c r="E1809" s="3">
        <f t="shared" si="84"/>
        <v>2016</v>
      </c>
      <c r="F1809" s="1" t="str">
        <f t="shared" si="85"/>
        <v>2015/2016</v>
      </c>
      <c r="G1809">
        <v>17593</v>
      </c>
      <c r="H1809" t="s">
        <v>89</v>
      </c>
      <c r="I1809">
        <f>IFERROR(INDEX(Lookup_Misc!$A$1:$C$7,MATCH(Table1[[#This Row],[Product]],Lookup_Misc!$B$1:$B$7,0),3)*Table1[[#This Row],[Tonnage]],NA())</f>
        <v>8092.7800000000007</v>
      </c>
      <c r="J1809">
        <f t="shared" si="86"/>
        <v>5</v>
      </c>
    </row>
    <row r="1810" spans="1:10">
      <c r="A1810" t="s">
        <v>185</v>
      </c>
      <c r="B1810" t="s">
        <v>123</v>
      </c>
      <c r="C1810" s="60">
        <v>42522</v>
      </c>
      <c r="D1810" s="3">
        <f>Table1[[#This Row],[End Year]]-1</f>
        <v>2015</v>
      </c>
      <c r="E1810" s="3">
        <f t="shared" si="84"/>
        <v>2016</v>
      </c>
      <c r="F1810" s="1" t="str">
        <f t="shared" si="85"/>
        <v>2015/2016</v>
      </c>
      <c r="G1810">
        <v>1759</v>
      </c>
      <c r="H1810" t="s">
        <v>73</v>
      </c>
      <c r="I1810">
        <f>IFERROR(INDEX(Lookup_Misc!$A$1:$C$7,MATCH(Table1[[#This Row],[Product]],Lookup_Misc!$B$1:$B$7,0),3)*Table1[[#This Row],[Tonnage]],NA())</f>
        <v>809.14</v>
      </c>
      <c r="J1810">
        <f t="shared" si="86"/>
        <v>6</v>
      </c>
    </row>
    <row r="1811" spans="1:10">
      <c r="A1811" t="s">
        <v>185</v>
      </c>
      <c r="B1811" t="s">
        <v>123</v>
      </c>
      <c r="C1811" s="60">
        <v>42522</v>
      </c>
      <c r="D1811" s="3">
        <f>Table1[[#This Row],[End Year]]-1</f>
        <v>2015</v>
      </c>
      <c r="E1811" s="3">
        <f t="shared" si="84"/>
        <v>2016</v>
      </c>
      <c r="F1811" s="1" t="str">
        <f t="shared" si="85"/>
        <v>2015/2016</v>
      </c>
      <c r="G1811">
        <v>20</v>
      </c>
      <c r="H1811" t="s">
        <v>60</v>
      </c>
      <c r="I1811">
        <f>IFERROR(INDEX(Lookup_Misc!$A$1:$C$7,MATCH(Table1[[#This Row],[Product]],Lookup_Misc!$B$1:$B$7,0),3)*Table1[[#This Row],[Tonnage]],NA())</f>
        <v>9.2000000000000011</v>
      </c>
      <c r="J1811">
        <f t="shared" si="86"/>
        <v>6</v>
      </c>
    </row>
    <row r="1812" spans="1:10">
      <c r="A1812" t="s">
        <v>185</v>
      </c>
      <c r="B1812" t="s">
        <v>123</v>
      </c>
      <c r="C1812" s="60">
        <v>42522</v>
      </c>
      <c r="D1812" s="3">
        <f>Table1[[#This Row],[End Year]]-1</f>
        <v>2015</v>
      </c>
      <c r="E1812" s="3">
        <f t="shared" si="84"/>
        <v>2016</v>
      </c>
      <c r="F1812" s="1" t="str">
        <f t="shared" si="85"/>
        <v>2015/2016</v>
      </c>
      <c r="G1812">
        <v>20156</v>
      </c>
      <c r="H1812" t="s">
        <v>79</v>
      </c>
      <c r="I1812">
        <f>IFERROR(INDEX(Lookup_Misc!$A$1:$C$7,MATCH(Table1[[#This Row],[Product]],Lookup_Misc!$B$1:$B$7,0),3)*Table1[[#This Row],[Tonnage]],NA())</f>
        <v>9271.76</v>
      </c>
      <c r="J1812">
        <f t="shared" si="86"/>
        <v>6</v>
      </c>
    </row>
    <row r="1813" spans="1:10">
      <c r="A1813" t="s">
        <v>185</v>
      </c>
      <c r="B1813" t="s">
        <v>123</v>
      </c>
      <c r="C1813" s="60">
        <v>42522</v>
      </c>
      <c r="D1813" s="3">
        <f>Table1[[#This Row],[End Year]]-1</f>
        <v>2015</v>
      </c>
      <c r="E1813" s="3">
        <f t="shared" si="84"/>
        <v>2016</v>
      </c>
      <c r="F1813" s="1" t="str">
        <f t="shared" si="85"/>
        <v>2015/2016</v>
      </c>
      <c r="G1813">
        <v>1468</v>
      </c>
      <c r="H1813" t="s">
        <v>125</v>
      </c>
      <c r="I1813">
        <f>IFERROR(INDEX(Lookup_Misc!$A$1:$C$7,MATCH(Table1[[#This Row],[Product]],Lookup_Misc!$B$1:$B$7,0),3)*Table1[[#This Row],[Tonnage]],NA())</f>
        <v>675.28</v>
      </c>
      <c r="J1813">
        <f t="shared" si="86"/>
        <v>6</v>
      </c>
    </row>
    <row r="1814" spans="1:10">
      <c r="A1814" t="s">
        <v>185</v>
      </c>
      <c r="B1814" t="s">
        <v>123</v>
      </c>
      <c r="C1814" s="60">
        <v>42522</v>
      </c>
      <c r="D1814" s="3">
        <f>Table1[[#This Row],[End Year]]-1</f>
        <v>2015</v>
      </c>
      <c r="E1814" s="3">
        <f t="shared" si="84"/>
        <v>2016</v>
      </c>
      <c r="F1814" s="1" t="str">
        <f t="shared" si="85"/>
        <v>2015/2016</v>
      </c>
      <c r="G1814">
        <v>15735</v>
      </c>
      <c r="H1814" t="s">
        <v>133</v>
      </c>
      <c r="I1814">
        <f>IFERROR(INDEX(Lookup_Misc!$A$1:$C$7,MATCH(Table1[[#This Row],[Product]],Lookup_Misc!$B$1:$B$7,0),3)*Table1[[#This Row],[Tonnage]],NA())</f>
        <v>7238.1</v>
      </c>
      <c r="J1814">
        <f t="shared" si="86"/>
        <v>6</v>
      </c>
    </row>
    <row r="1815" spans="1:10">
      <c r="A1815" t="s">
        <v>185</v>
      </c>
      <c r="B1815" t="s">
        <v>123</v>
      </c>
      <c r="C1815" s="60">
        <v>42522</v>
      </c>
      <c r="D1815" s="3">
        <f>Table1[[#This Row],[End Year]]-1</f>
        <v>2015</v>
      </c>
      <c r="E1815" s="3">
        <f t="shared" si="84"/>
        <v>2016</v>
      </c>
      <c r="F1815" s="1" t="str">
        <f t="shared" si="85"/>
        <v>2015/2016</v>
      </c>
      <c r="G1815">
        <v>4926</v>
      </c>
      <c r="H1815" t="s">
        <v>88</v>
      </c>
      <c r="I1815">
        <f>IFERROR(INDEX(Lookup_Misc!$A$1:$C$7,MATCH(Table1[[#This Row],[Product]],Lookup_Misc!$B$1:$B$7,0),3)*Table1[[#This Row],[Tonnage]],NA())</f>
        <v>2265.96</v>
      </c>
      <c r="J1815">
        <f t="shared" si="86"/>
        <v>6</v>
      </c>
    </row>
    <row r="1816" spans="1:10">
      <c r="A1816" t="s">
        <v>185</v>
      </c>
      <c r="B1816" t="s">
        <v>123</v>
      </c>
      <c r="C1816" s="60">
        <v>42522</v>
      </c>
      <c r="D1816" s="3">
        <f>Table1[[#This Row],[End Year]]-1</f>
        <v>2015</v>
      </c>
      <c r="E1816" s="3">
        <f t="shared" si="84"/>
        <v>2016</v>
      </c>
      <c r="F1816" s="1" t="str">
        <f t="shared" si="85"/>
        <v>2015/2016</v>
      </c>
      <c r="G1816">
        <v>176</v>
      </c>
      <c r="H1816" t="s">
        <v>172</v>
      </c>
      <c r="I1816">
        <f>IFERROR(INDEX(Lookup_Misc!$A$1:$C$7,MATCH(Table1[[#This Row],[Product]],Lookup_Misc!$B$1:$B$7,0),3)*Table1[[#This Row],[Tonnage]],NA())</f>
        <v>80.960000000000008</v>
      </c>
      <c r="J1816">
        <f t="shared" si="86"/>
        <v>6</v>
      </c>
    </row>
    <row r="1817" spans="1:10">
      <c r="A1817" t="s">
        <v>185</v>
      </c>
      <c r="B1817" t="s">
        <v>123</v>
      </c>
      <c r="C1817" s="60">
        <v>42522</v>
      </c>
      <c r="D1817" s="3">
        <f>Table1[[#This Row],[End Year]]-1</f>
        <v>2015</v>
      </c>
      <c r="E1817" s="3">
        <f t="shared" si="84"/>
        <v>2016</v>
      </c>
      <c r="F1817" s="1" t="str">
        <f t="shared" si="85"/>
        <v>2015/2016</v>
      </c>
      <c r="G1817">
        <v>1</v>
      </c>
      <c r="H1817" t="s">
        <v>145</v>
      </c>
      <c r="I1817">
        <f>IFERROR(INDEX(Lookup_Misc!$A$1:$C$7,MATCH(Table1[[#This Row],[Product]],Lookup_Misc!$B$1:$B$7,0),3)*Table1[[#This Row],[Tonnage]],NA())</f>
        <v>0.46</v>
      </c>
      <c r="J1817">
        <f t="shared" si="86"/>
        <v>6</v>
      </c>
    </row>
    <row r="1818" spans="1:10">
      <c r="A1818" t="s">
        <v>185</v>
      </c>
      <c r="B1818" t="s">
        <v>123</v>
      </c>
      <c r="C1818" s="60">
        <v>42522</v>
      </c>
      <c r="D1818" s="3">
        <f>Table1[[#This Row],[End Year]]-1</f>
        <v>2015</v>
      </c>
      <c r="E1818" s="3">
        <f t="shared" si="84"/>
        <v>2016</v>
      </c>
      <c r="F1818" s="1" t="str">
        <f t="shared" si="85"/>
        <v>2015/2016</v>
      </c>
      <c r="G1818">
        <v>18541</v>
      </c>
      <c r="H1818" t="s">
        <v>116</v>
      </c>
      <c r="I1818">
        <f>IFERROR(INDEX(Lookup_Misc!$A$1:$C$7,MATCH(Table1[[#This Row],[Product]],Lookup_Misc!$B$1:$B$7,0),3)*Table1[[#This Row],[Tonnage]],NA())</f>
        <v>8528.86</v>
      </c>
      <c r="J1818">
        <f t="shared" si="86"/>
        <v>6</v>
      </c>
    </row>
    <row r="1819" spans="1:10">
      <c r="A1819" t="s">
        <v>185</v>
      </c>
      <c r="B1819" t="s">
        <v>123</v>
      </c>
      <c r="C1819" s="60">
        <v>42522</v>
      </c>
      <c r="D1819" s="3">
        <f>Table1[[#This Row],[End Year]]-1</f>
        <v>2015</v>
      </c>
      <c r="E1819" s="3">
        <f t="shared" si="84"/>
        <v>2016</v>
      </c>
      <c r="F1819" s="1" t="str">
        <f t="shared" si="85"/>
        <v>2015/2016</v>
      </c>
      <c r="G1819">
        <v>2499</v>
      </c>
      <c r="H1819" t="s">
        <v>141</v>
      </c>
      <c r="I1819">
        <f>IFERROR(INDEX(Lookup_Misc!$A$1:$C$7,MATCH(Table1[[#This Row],[Product]],Lookup_Misc!$B$1:$B$7,0),3)*Table1[[#This Row],[Tonnage]],NA())</f>
        <v>1149.54</v>
      </c>
      <c r="J1819">
        <f t="shared" si="86"/>
        <v>6</v>
      </c>
    </row>
    <row r="1820" spans="1:10">
      <c r="A1820" t="s">
        <v>185</v>
      </c>
      <c r="B1820" t="s">
        <v>123</v>
      </c>
      <c r="C1820" s="60">
        <v>42522</v>
      </c>
      <c r="D1820" s="3">
        <f>Table1[[#This Row],[End Year]]-1</f>
        <v>2015</v>
      </c>
      <c r="E1820" s="3">
        <f t="shared" si="84"/>
        <v>2016</v>
      </c>
      <c r="F1820" s="1" t="str">
        <f t="shared" si="85"/>
        <v>2015/2016</v>
      </c>
      <c r="G1820">
        <v>27343</v>
      </c>
      <c r="H1820" t="s">
        <v>128</v>
      </c>
      <c r="I1820">
        <f>IFERROR(INDEX(Lookup_Misc!$A$1:$C$7,MATCH(Table1[[#This Row],[Product]],Lookup_Misc!$B$1:$B$7,0),3)*Table1[[#This Row],[Tonnage]],NA())</f>
        <v>12577.78</v>
      </c>
      <c r="J1820">
        <f t="shared" si="86"/>
        <v>6</v>
      </c>
    </row>
    <row r="1821" spans="1:10">
      <c r="A1821" t="s">
        <v>185</v>
      </c>
      <c r="B1821" t="s">
        <v>123</v>
      </c>
      <c r="C1821" s="60">
        <v>42522</v>
      </c>
      <c r="D1821" s="3">
        <f>Table1[[#This Row],[End Year]]-1</f>
        <v>2015</v>
      </c>
      <c r="E1821" s="3">
        <f t="shared" si="84"/>
        <v>2016</v>
      </c>
      <c r="F1821" s="1" t="str">
        <f t="shared" si="85"/>
        <v>2015/2016</v>
      </c>
      <c r="G1821">
        <v>11553</v>
      </c>
      <c r="H1821" t="s">
        <v>113</v>
      </c>
      <c r="I1821">
        <f>IFERROR(INDEX(Lookup_Misc!$A$1:$C$7,MATCH(Table1[[#This Row],[Product]],Lookup_Misc!$B$1:$B$7,0),3)*Table1[[#This Row],[Tonnage]],NA())</f>
        <v>5314.38</v>
      </c>
      <c r="J1821">
        <f t="shared" si="86"/>
        <v>6</v>
      </c>
    </row>
    <row r="1822" spans="1:10">
      <c r="A1822" t="s">
        <v>185</v>
      </c>
      <c r="B1822" t="s">
        <v>123</v>
      </c>
      <c r="C1822" s="60">
        <v>42522</v>
      </c>
      <c r="D1822" s="3">
        <f>Table1[[#This Row],[End Year]]-1</f>
        <v>2015</v>
      </c>
      <c r="E1822" s="3">
        <f t="shared" si="84"/>
        <v>2016</v>
      </c>
      <c r="F1822" s="1" t="str">
        <f t="shared" si="85"/>
        <v>2015/2016</v>
      </c>
      <c r="G1822">
        <v>104714</v>
      </c>
      <c r="H1822" t="s">
        <v>93</v>
      </c>
      <c r="I1822">
        <f>IFERROR(INDEX(Lookup_Misc!$A$1:$C$7,MATCH(Table1[[#This Row],[Product]],Lookup_Misc!$B$1:$B$7,0),3)*Table1[[#This Row],[Tonnage]],NA())</f>
        <v>48168.44</v>
      </c>
      <c r="J1822">
        <f t="shared" si="86"/>
        <v>6</v>
      </c>
    </row>
    <row r="1823" spans="1:10">
      <c r="A1823" t="s">
        <v>185</v>
      </c>
      <c r="B1823" t="s">
        <v>123</v>
      </c>
      <c r="C1823" s="60">
        <v>42522</v>
      </c>
      <c r="D1823" s="3">
        <f>Table1[[#This Row],[End Year]]-1</f>
        <v>2015</v>
      </c>
      <c r="E1823" s="3">
        <f t="shared" si="84"/>
        <v>2016</v>
      </c>
      <c r="F1823" s="1" t="str">
        <f t="shared" si="85"/>
        <v>2015/2016</v>
      </c>
      <c r="G1823">
        <v>31</v>
      </c>
      <c r="H1823" t="s">
        <v>118</v>
      </c>
      <c r="I1823">
        <f>IFERROR(INDEX(Lookup_Misc!$A$1:$C$7,MATCH(Table1[[#This Row],[Product]],Lookup_Misc!$B$1:$B$7,0),3)*Table1[[#This Row],[Tonnage]],NA())</f>
        <v>14.26</v>
      </c>
      <c r="J1823">
        <f t="shared" si="86"/>
        <v>6</v>
      </c>
    </row>
    <row r="1824" spans="1:10">
      <c r="A1824" t="s">
        <v>185</v>
      </c>
      <c r="B1824" t="s">
        <v>123</v>
      </c>
      <c r="C1824" s="60">
        <v>42522</v>
      </c>
      <c r="D1824" s="3">
        <f>Table1[[#This Row],[End Year]]-1</f>
        <v>2015</v>
      </c>
      <c r="E1824" s="3">
        <f t="shared" si="84"/>
        <v>2016</v>
      </c>
      <c r="F1824" s="1" t="str">
        <f t="shared" si="85"/>
        <v>2015/2016</v>
      </c>
      <c r="G1824">
        <v>12449</v>
      </c>
      <c r="H1824" t="s">
        <v>89</v>
      </c>
      <c r="I1824">
        <f>IFERROR(INDEX(Lookup_Misc!$A$1:$C$7,MATCH(Table1[[#This Row],[Product]],Lookup_Misc!$B$1:$B$7,0),3)*Table1[[#This Row],[Tonnage]],NA())</f>
        <v>5726.54</v>
      </c>
      <c r="J1824">
        <f t="shared" si="86"/>
        <v>6</v>
      </c>
    </row>
    <row r="1825" spans="1:10">
      <c r="A1825" t="s">
        <v>185</v>
      </c>
      <c r="B1825" t="s">
        <v>123</v>
      </c>
      <c r="C1825" s="60">
        <v>42522</v>
      </c>
      <c r="D1825" s="3">
        <f>Table1[[#This Row],[End Year]]-1</f>
        <v>2015</v>
      </c>
      <c r="E1825" s="3">
        <f t="shared" si="84"/>
        <v>2016</v>
      </c>
      <c r="F1825" s="1" t="str">
        <f t="shared" si="85"/>
        <v>2015/2016</v>
      </c>
      <c r="G1825">
        <v>182</v>
      </c>
      <c r="H1825" t="s">
        <v>106</v>
      </c>
      <c r="I1825">
        <f>IFERROR(INDEX(Lookup_Misc!$A$1:$C$7,MATCH(Table1[[#This Row],[Product]],Lookup_Misc!$B$1:$B$7,0),3)*Table1[[#This Row],[Tonnage]],NA())</f>
        <v>83.72</v>
      </c>
      <c r="J1825">
        <f t="shared" si="86"/>
        <v>6</v>
      </c>
    </row>
    <row r="1826" spans="1:10">
      <c r="A1826" t="s">
        <v>185</v>
      </c>
      <c r="B1826" t="s">
        <v>123</v>
      </c>
      <c r="C1826" s="60">
        <v>42552</v>
      </c>
      <c r="D1826" s="3">
        <f>Table1[[#This Row],[End Year]]-1</f>
        <v>2016</v>
      </c>
      <c r="E1826" s="3">
        <f t="shared" si="84"/>
        <v>2017</v>
      </c>
      <c r="F1826" s="1" t="str">
        <f t="shared" si="85"/>
        <v>2016/2017</v>
      </c>
      <c r="G1826">
        <v>518</v>
      </c>
      <c r="H1826" t="s">
        <v>60</v>
      </c>
      <c r="I1826">
        <f>IFERROR(INDEX(Lookup_Misc!$A$1:$C$7,MATCH(Table1[[#This Row],[Product]],Lookup_Misc!$B$1:$B$7,0),3)*Table1[[#This Row],[Tonnage]],NA())</f>
        <v>238.28</v>
      </c>
      <c r="J1826">
        <f t="shared" si="86"/>
        <v>7</v>
      </c>
    </row>
    <row r="1827" spans="1:10">
      <c r="A1827" t="s">
        <v>185</v>
      </c>
      <c r="B1827" t="s">
        <v>123</v>
      </c>
      <c r="C1827" s="60">
        <v>42552</v>
      </c>
      <c r="D1827" s="3">
        <f>Table1[[#This Row],[End Year]]-1</f>
        <v>2016</v>
      </c>
      <c r="E1827" s="3">
        <f t="shared" si="84"/>
        <v>2017</v>
      </c>
      <c r="F1827" s="1" t="str">
        <f t="shared" si="85"/>
        <v>2016/2017</v>
      </c>
      <c r="G1827">
        <v>14271</v>
      </c>
      <c r="H1827" t="s">
        <v>79</v>
      </c>
      <c r="I1827">
        <f>IFERROR(INDEX(Lookup_Misc!$A$1:$C$7,MATCH(Table1[[#This Row],[Product]],Lookup_Misc!$B$1:$B$7,0),3)*Table1[[#This Row],[Tonnage]],NA())</f>
        <v>6564.66</v>
      </c>
      <c r="J1827">
        <f t="shared" si="86"/>
        <v>7</v>
      </c>
    </row>
    <row r="1828" spans="1:10">
      <c r="A1828" t="s">
        <v>185</v>
      </c>
      <c r="B1828" t="s">
        <v>123</v>
      </c>
      <c r="C1828" s="60">
        <v>42552</v>
      </c>
      <c r="D1828" s="3">
        <f>Table1[[#This Row],[End Year]]-1</f>
        <v>2016</v>
      </c>
      <c r="E1828" s="3">
        <f t="shared" si="84"/>
        <v>2017</v>
      </c>
      <c r="F1828" s="1" t="str">
        <f t="shared" si="85"/>
        <v>2016/2017</v>
      </c>
      <c r="G1828">
        <v>5095</v>
      </c>
      <c r="H1828" t="s">
        <v>88</v>
      </c>
      <c r="I1828">
        <f>IFERROR(INDEX(Lookup_Misc!$A$1:$C$7,MATCH(Table1[[#This Row],[Product]],Lookup_Misc!$B$1:$B$7,0),3)*Table1[[#This Row],[Tonnage]],NA())</f>
        <v>2343.7000000000003</v>
      </c>
      <c r="J1828">
        <f t="shared" si="86"/>
        <v>7</v>
      </c>
    </row>
    <row r="1829" spans="1:10">
      <c r="A1829" t="s">
        <v>185</v>
      </c>
      <c r="B1829" t="s">
        <v>123</v>
      </c>
      <c r="C1829" s="60">
        <v>42552</v>
      </c>
      <c r="D1829" s="3">
        <f>Table1[[#This Row],[End Year]]-1</f>
        <v>2016</v>
      </c>
      <c r="E1829" s="3">
        <f t="shared" si="84"/>
        <v>2017</v>
      </c>
      <c r="F1829" s="1" t="str">
        <f t="shared" si="85"/>
        <v>2016/2017</v>
      </c>
      <c r="G1829">
        <v>1</v>
      </c>
      <c r="H1829" t="s">
        <v>145</v>
      </c>
      <c r="I1829">
        <f>IFERROR(INDEX(Lookup_Misc!$A$1:$C$7,MATCH(Table1[[#This Row],[Product]],Lookup_Misc!$B$1:$B$7,0),3)*Table1[[#This Row],[Tonnage]],NA())</f>
        <v>0.46</v>
      </c>
      <c r="J1829">
        <f t="shared" si="86"/>
        <v>7</v>
      </c>
    </row>
    <row r="1830" spans="1:10">
      <c r="A1830" t="s">
        <v>185</v>
      </c>
      <c r="B1830" t="s">
        <v>123</v>
      </c>
      <c r="C1830" s="60">
        <v>42552</v>
      </c>
      <c r="D1830" s="3">
        <f>Table1[[#This Row],[End Year]]-1</f>
        <v>2016</v>
      </c>
      <c r="E1830" s="3">
        <f t="shared" si="84"/>
        <v>2017</v>
      </c>
      <c r="F1830" s="1" t="str">
        <f t="shared" si="85"/>
        <v>2016/2017</v>
      </c>
      <c r="G1830">
        <v>8266</v>
      </c>
      <c r="H1830" t="s">
        <v>116</v>
      </c>
      <c r="I1830">
        <f>IFERROR(INDEX(Lookup_Misc!$A$1:$C$7,MATCH(Table1[[#This Row],[Product]],Lookup_Misc!$B$1:$B$7,0),3)*Table1[[#This Row],[Tonnage]],NA())</f>
        <v>3802.36</v>
      </c>
      <c r="J1830">
        <f t="shared" si="86"/>
        <v>7</v>
      </c>
    </row>
    <row r="1831" spans="1:10">
      <c r="A1831" t="s">
        <v>185</v>
      </c>
      <c r="B1831" t="s">
        <v>123</v>
      </c>
      <c r="C1831" s="60">
        <v>42552</v>
      </c>
      <c r="D1831" s="3">
        <f>Table1[[#This Row],[End Year]]-1</f>
        <v>2016</v>
      </c>
      <c r="E1831" s="3">
        <f t="shared" si="84"/>
        <v>2017</v>
      </c>
      <c r="F1831" s="1" t="str">
        <f t="shared" si="85"/>
        <v>2016/2017</v>
      </c>
      <c r="G1831">
        <v>26277</v>
      </c>
      <c r="H1831" t="s">
        <v>113</v>
      </c>
      <c r="I1831">
        <f>IFERROR(INDEX(Lookup_Misc!$A$1:$C$7,MATCH(Table1[[#This Row],[Product]],Lookup_Misc!$B$1:$B$7,0),3)*Table1[[#This Row],[Tonnage]],NA())</f>
        <v>12087.42</v>
      </c>
      <c r="J1831">
        <f t="shared" si="86"/>
        <v>7</v>
      </c>
    </row>
    <row r="1832" spans="1:10">
      <c r="A1832" t="s">
        <v>185</v>
      </c>
      <c r="B1832" t="s">
        <v>123</v>
      </c>
      <c r="C1832" s="60">
        <v>42552</v>
      </c>
      <c r="D1832" s="3">
        <f>Table1[[#This Row],[End Year]]-1</f>
        <v>2016</v>
      </c>
      <c r="E1832" s="3">
        <f t="shared" si="84"/>
        <v>2017</v>
      </c>
      <c r="F1832" s="1" t="str">
        <f t="shared" si="85"/>
        <v>2016/2017</v>
      </c>
      <c r="G1832">
        <v>5498</v>
      </c>
      <c r="H1832" t="s">
        <v>108</v>
      </c>
      <c r="I1832">
        <f>IFERROR(INDEX(Lookup_Misc!$A$1:$C$7,MATCH(Table1[[#This Row],[Product]],Lookup_Misc!$B$1:$B$7,0),3)*Table1[[#This Row],[Tonnage]],NA())</f>
        <v>2529.08</v>
      </c>
      <c r="J1832">
        <f t="shared" si="86"/>
        <v>7</v>
      </c>
    </row>
    <row r="1833" spans="1:10">
      <c r="A1833" t="s">
        <v>185</v>
      </c>
      <c r="B1833" t="s">
        <v>123</v>
      </c>
      <c r="C1833" s="60">
        <v>42552</v>
      </c>
      <c r="D1833" s="3">
        <f>Table1[[#This Row],[End Year]]-1</f>
        <v>2016</v>
      </c>
      <c r="E1833" s="3">
        <f t="shared" si="84"/>
        <v>2017</v>
      </c>
      <c r="F1833" s="1" t="str">
        <f t="shared" si="85"/>
        <v>2016/2017</v>
      </c>
      <c r="G1833">
        <v>105588</v>
      </c>
      <c r="H1833" t="s">
        <v>93</v>
      </c>
      <c r="I1833">
        <f>IFERROR(INDEX(Lookup_Misc!$A$1:$C$7,MATCH(Table1[[#This Row],[Product]],Lookup_Misc!$B$1:$B$7,0),3)*Table1[[#This Row],[Tonnage]],NA())</f>
        <v>48570.48</v>
      </c>
      <c r="J1833">
        <f t="shared" si="86"/>
        <v>7</v>
      </c>
    </row>
    <row r="1834" spans="1:10">
      <c r="A1834" t="s">
        <v>185</v>
      </c>
      <c r="B1834" t="s">
        <v>123</v>
      </c>
      <c r="C1834" s="60">
        <v>42552</v>
      </c>
      <c r="D1834" s="3">
        <f>Table1[[#This Row],[End Year]]-1</f>
        <v>2016</v>
      </c>
      <c r="E1834" s="3">
        <f t="shared" si="84"/>
        <v>2017</v>
      </c>
      <c r="F1834" s="1" t="str">
        <f t="shared" si="85"/>
        <v>2016/2017</v>
      </c>
      <c r="G1834">
        <v>72</v>
      </c>
      <c r="H1834" t="s">
        <v>194</v>
      </c>
      <c r="I1834">
        <f>IFERROR(INDEX(Lookup_Misc!$A$1:$C$7,MATCH(Table1[[#This Row],[Product]],Lookup_Misc!$B$1:$B$7,0),3)*Table1[[#This Row],[Tonnage]],NA())</f>
        <v>33.120000000000005</v>
      </c>
      <c r="J1834">
        <f t="shared" si="86"/>
        <v>7</v>
      </c>
    </row>
    <row r="1835" spans="1:10">
      <c r="A1835" t="s">
        <v>185</v>
      </c>
      <c r="B1835" t="s">
        <v>123</v>
      </c>
      <c r="C1835" s="60">
        <v>42552</v>
      </c>
      <c r="D1835" s="3">
        <f>Table1[[#This Row],[End Year]]-1</f>
        <v>2016</v>
      </c>
      <c r="E1835" s="3">
        <f t="shared" si="84"/>
        <v>2017</v>
      </c>
      <c r="F1835" s="1" t="str">
        <f t="shared" si="85"/>
        <v>2016/2017</v>
      </c>
      <c r="G1835">
        <v>480</v>
      </c>
      <c r="H1835" t="s">
        <v>89</v>
      </c>
      <c r="I1835">
        <f>IFERROR(INDEX(Lookup_Misc!$A$1:$C$7,MATCH(Table1[[#This Row],[Product]],Lookup_Misc!$B$1:$B$7,0),3)*Table1[[#This Row],[Tonnage]],NA())</f>
        <v>220.8</v>
      </c>
      <c r="J1835">
        <f t="shared" si="86"/>
        <v>7</v>
      </c>
    </row>
    <row r="1836" spans="1:10">
      <c r="A1836" t="s">
        <v>185</v>
      </c>
      <c r="B1836" t="s">
        <v>123</v>
      </c>
      <c r="C1836" s="60">
        <v>42583</v>
      </c>
      <c r="D1836" s="3">
        <f>Table1[[#This Row],[End Year]]-1</f>
        <v>2016</v>
      </c>
      <c r="E1836" s="3">
        <f t="shared" si="84"/>
        <v>2017</v>
      </c>
      <c r="F1836" s="1" t="str">
        <f t="shared" si="85"/>
        <v>2016/2017</v>
      </c>
      <c r="G1836">
        <v>256</v>
      </c>
      <c r="H1836" t="s">
        <v>60</v>
      </c>
      <c r="I1836">
        <f>IFERROR(INDEX(Lookup_Misc!$A$1:$C$7,MATCH(Table1[[#This Row],[Product]],Lookup_Misc!$B$1:$B$7,0),3)*Table1[[#This Row],[Tonnage]],NA())</f>
        <v>117.76</v>
      </c>
      <c r="J1836">
        <f t="shared" si="86"/>
        <v>8</v>
      </c>
    </row>
    <row r="1837" spans="1:10">
      <c r="A1837" t="s">
        <v>185</v>
      </c>
      <c r="B1837" t="s">
        <v>123</v>
      </c>
      <c r="C1837" s="60">
        <v>42583</v>
      </c>
      <c r="D1837" s="3">
        <f>Table1[[#This Row],[End Year]]-1</f>
        <v>2016</v>
      </c>
      <c r="E1837" s="3">
        <f t="shared" si="84"/>
        <v>2017</v>
      </c>
      <c r="F1837" s="1" t="str">
        <f t="shared" si="85"/>
        <v>2016/2017</v>
      </c>
      <c r="G1837">
        <v>5494</v>
      </c>
      <c r="H1837" t="s">
        <v>79</v>
      </c>
      <c r="I1837">
        <f>IFERROR(INDEX(Lookup_Misc!$A$1:$C$7,MATCH(Table1[[#This Row],[Product]],Lookup_Misc!$B$1:$B$7,0),3)*Table1[[#This Row],[Tonnage]],NA())</f>
        <v>2527.2400000000002</v>
      </c>
      <c r="J1837">
        <f t="shared" si="86"/>
        <v>8</v>
      </c>
    </row>
    <row r="1838" spans="1:10">
      <c r="A1838" t="s">
        <v>185</v>
      </c>
      <c r="B1838" t="s">
        <v>123</v>
      </c>
      <c r="C1838" s="60">
        <v>42583</v>
      </c>
      <c r="D1838" s="3">
        <f>Table1[[#This Row],[End Year]]-1</f>
        <v>2016</v>
      </c>
      <c r="E1838" s="3">
        <f t="shared" si="84"/>
        <v>2017</v>
      </c>
      <c r="F1838" s="1" t="str">
        <f t="shared" si="85"/>
        <v>2016/2017</v>
      </c>
      <c r="G1838">
        <v>3942</v>
      </c>
      <c r="H1838" t="s">
        <v>133</v>
      </c>
      <c r="I1838">
        <f>IFERROR(INDEX(Lookup_Misc!$A$1:$C$7,MATCH(Table1[[#This Row],[Product]],Lookup_Misc!$B$1:$B$7,0),3)*Table1[[#This Row],[Tonnage]],NA())</f>
        <v>1813.3200000000002</v>
      </c>
      <c r="J1838">
        <f t="shared" si="86"/>
        <v>8</v>
      </c>
    </row>
    <row r="1839" spans="1:10">
      <c r="A1839" t="s">
        <v>185</v>
      </c>
      <c r="B1839" t="s">
        <v>123</v>
      </c>
      <c r="C1839" s="60">
        <v>42583</v>
      </c>
      <c r="D1839" s="3">
        <f>Table1[[#This Row],[End Year]]-1</f>
        <v>2016</v>
      </c>
      <c r="E1839" s="3">
        <f t="shared" si="84"/>
        <v>2017</v>
      </c>
      <c r="F1839" s="1" t="str">
        <f t="shared" si="85"/>
        <v>2016/2017</v>
      </c>
      <c r="G1839">
        <v>1650</v>
      </c>
      <c r="H1839" t="s">
        <v>147</v>
      </c>
      <c r="I1839">
        <f>IFERROR(INDEX(Lookup_Misc!$A$1:$C$7,MATCH(Table1[[#This Row],[Product]],Lookup_Misc!$B$1:$B$7,0),3)*Table1[[#This Row],[Tonnage]],NA())</f>
        <v>759</v>
      </c>
      <c r="J1839">
        <f t="shared" si="86"/>
        <v>8</v>
      </c>
    </row>
    <row r="1840" spans="1:10">
      <c r="A1840" t="s">
        <v>185</v>
      </c>
      <c r="B1840" t="s">
        <v>123</v>
      </c>
      <c r="C1840" s="60">
        <v>42583</v>
      </c>
      <c r="D1840" s="3">
        <f>Table1[[#This Row],[End Year]]-1</f>
        <v>2016</v>
      </c>
      <c r="E1840" s="3">
        <f t="shared" si="84"/>
        <v>2017</v>
      </c>
      <c r="F1840" s="1" t="str">
        <f t="shared" si="85"/>
        <v>2016/2017</v>
      </c>
      <c r="G1840">
        <v>6585</v>
      </c>
      <c r="H1840" t="s">
        <v>88</v>
      </c>
      <c r="I1840">
        <f>IFERROR(INDEX(Lookup_Misc!$A$1:$C$7,MATCH(Table1[[#This Row],[Product]],Lookup_Misc!$B$1:$B$7,0),3)*Table1[[#This Row],[Tonnage]],NA())</f>
        <v>3029.1</v>
      </c>
      <c r="J1840">
        <f t="shared" si="86"/>
        <v>8</v>
      </c>
    </row>
    <row r="1841" spans="1:10">
      <c r="A1841" t="s">
        <v>185</v>
      </c>
      <c r="B1841" t="s">
        <v>123</v>
      </c>
      <c r="C1841" s="60">
        <v>42583</v>
      </c>
      <c r="D1841" s="3">
        <f>Table1[[#This Row],[End Year]]-1</f>
        <v>2016</v>
      </c>
      <c r="E1841" s="3">
        <f t="shared" si="84"/>
        <v>2017</v>
      </c>
      <c r="F1841" s="1" t="str">
        <f t="shared" si="85"/>
        <v>2016/2017</v>
      </c>
      <c r="G1841">
        <v>2</v>
      </c>
      <c r="H1841" t="s">
        <v>145</v>
      </c>
      <c r="I1841">
        <f>IFERROR(INDEX(Lookup_Misc!$A$1:$C$7,MATCH(Table1[[#This Row],[Product]],Lookup_Misc!$B$1:$B$7,0),3)*Table1[[#This Row],[Tonnage]],NA())</f>
        <v>0.92</v>
      </c>
      <c r="J1841">
        <f t="shared" si="86"/>
        <v>8</v>
      </c>
    </row>
    <row r="1842" spans="1:10">
      <c r="A1842" t="s">
        <v>185</v>
      </c>
      <c r="B1842" t="s">
        <v>123</v>
      </c>
      <c r="C1842" s="60">
        <v>42583</v>
      </c>
      <c r="D1842" s="3">
        <f>Table1[[#This Row],[End Year]]-1</f>
        <v>2016</v>
      </c>
      <c r="E1842" s="3">
        <f t="shared" si="84"/>
        <v>2017</v>
      </c>
      <c r="F1842" s="1" t="str">
        <f t="shared" si="85"/>
        <v>2016/2017</v>
      </c>
      <c r="G1842">
        <v>14296</v>
      </c>
      <c r="H1842" t="s">
        <v>116</v>
      </c>
      <c r="I1842">
        <f>IFERROR(INDEX(Lookup_Misc!$A$1:$C$7,MATCH(Table1[[#This Row],[Product]],Lookup_Misc!$B$1:$B$7,0),3)*Table1[[#This Row],[Tonnage]],NA())</f>
        <v>6576.16</v>
      </c>
      <c r="J1842">
        <f t="shared" si="86"/>
        <v>8</v>
      </c>
    </row>
    <row r="1843" spans="1:10">
      <c r="A1843" t="s">
        <v>185</v>
      </c>
      <c r="B1843" t="s">
        <v>123</v>
      </c>
      <c r="C1843" s="60">
        <v>42583</v>
      </c>
      <c r="D1843" s="3">
        <f>Table1[[#This Row],[End Year]]-1</f>
        <v>2016</v>
      </c>
      <c r="E1843" s="3">
        <f t="shared" si="84"/>
        <v>2017</v>
      </c>
      <c r="F1843" s="1" t="str">
        <f t="shared" si="85"/>
        <v>2016/2017</v>
      </c>
      <c r="G1843">
        <v>12151</v>
      </c>
      <c r="H1843" t="s">
        <v>128</v>
      </c>
      <c r="I1843">
        <f>IFERROR(INDEX(Lookup_Misc!$A$1:$C$7,MATCH(Table1[[#This Row],[Product]],Lookup_Misc!$B$1:$B$7,0),3)*Table1[[#This Row],[Tonnage]],NA())</f>
        <v>5589.46</v>
      </c>
      <c r="J1843">
        <f t="shared" si="86"/>
        <v>8</v>
      </c>
    </row>
    <row r="1844" spans="1:10">
      <c r="A1844" t="s">
        <v>185</v>
      </c>
      <c r="B1844" t="s">
        <v>123</v>
      </c>
      <c r="C1844" s="60">
        <v>42583</v>
      </c>
      <c r="D1844" s="3">
        <f>Table1[[#This Row],[End Year]]-1</f>
        <v>2016</v>
      </c>
      <c r="E1844" s="3">
        <f t="shared" si="84"/>
        <v>2017</v>
      </c>
      <c r="F1844" s="1" t="str">
        <f t="shared" si="85"/>
        <v>2016/2017</v>
      </c>
      <c r="G1844">
        <v>20567</v>
      </c>
      <c r="H1844" t="s">
        <v>113</v>
      </c>
      <c r="I1844">
        <f>IFERROR(INDEX(Lookup_Misc!$A$1:$C$7,MATCH(Table1[[#This Row],[Product]],Lookup_Misc!$B$1:$B$7,0),3)*Table1[[#This Row],[Tonnage]],NA())</f>
        <v>9460.82</v>
      </c>
      <c r="J1844">
        <f t="shared" si="86"/>
        <v>8</v>
      </c>
    </row>
    <row r="1845" spans="1:10">
      <c r="A1845" t="s">
        <v>185</v>
      </c>
      <c r="B1845" t="s">
        <v>123</v>
      </c>
      <c r="C1845" s="60">
        <v>42583</v>
      </c>
      <c r="D1845" s="3">
        <f>Table1[[#This Row],[End Year]]-1</f>
        <v>2016</v>
      </c>
      <c r="E1845" s="3">
        <f t="shared" si="84"/>
        <v>2017</v>
      </c>
      <c r="F1845" s="1" t="str">
        <f t="shared" si="85"/>
        <v>2016/2017</v>
      </c>
      <c r="G1845">
        <v>4997</v>
      </c>
      <c r="H1845" t="s">
        <v>92</v>
      </c>
      <c r="I1845">
        <f>IFERROR(INDEX(Lookup_Misc!$A$1:$C$7,MATCH(Table1[[#This Row],[Product]],Lookup_Misc!$B$1:$B$7,0),3)*Table1[[#This Row],[Tonnage]],NA())</f>
        <v>2298.62</v>
      </c>
      <c r="J1845">
        <f t="shared" si="86"/>
        <v>8</v>
      </c>
    </row>
    <row r="1846" spans="1:10">
      <c r="A1846" t="s">
        <v>185</v>
      </c>
      <c r="B1846" t="s">
        <v>123</v>
      </c>
      <c r="C1846" s="60">
        <v>42583</v>
      </c>
      <c r="D1846" s="3">
        <f>Table1[[#This Row],[End Year]]-1</f>
        <v>2016</v>
      </c>
      <c r="E1846" s="3">
        <f t="shared" si="84"/>
        <v>2017</v>
      </c>
      <c r="F1846" s="1" t="str">
        <f t="shared" si="85"/>
        <v>2016/2017</v>
      </c>
      <c r="G1846">
        <v>102043</v>
      </c>
      <c r="H1846" t="s">
        <v>93</v>
      </c>
      <c r="I1846">
        <f>IFERROR(INDEX(Lookup_Misc!$A$1:$C$7,MATCH(Table1[[#This Row],[Product]],Lookup_Misc!$B$1:$B$7,0),3)*Table1[[#This Row],[Tonnage]],NA())</f>
        <v>46939.78</v>
      </c>
      <c r="J1846">
        <f t="shared" si="86"/>
        <v>8</v>
      </c>
    </row>
    <row r="1847" spans="1:10">
      <c r="A1847" t="s">
        <v>185</v>
      </c>
      <c r="B1847" t="s">
        <v>123</v>
      </c>
      <c r="C1847" s="60">
        <v>42583</v>
      </c>
      <c r="D1847" s="3">
        <f>Table1[[#This Row],[End Year]]-1</f>
        <v>2016</v>
      </c>
      <c r="E1847" s="3">
        <f t="shared" si="84"/>
        <v>2017</v>
      </c>
      <c r="F1847" s="1" t="str">
        <f t="shared" si="85"/>
        <v>2016/2017</v>
      </c>
      <c r="G1847">
        <v>31</v>
      </c>
      <c r="H1847" t="s">
        <v>118</v>
      </c>
      <c r="I1847">
        <f>IFERROR(INDEX(Lookup_Misc!$A$1:$C$7,MATCH(Table1[[#This Row],[Product]],Lookup_Misc!$B$1:$B$7,0),3)*Table1[[#This Row],[Tonnage]],NA())</f>
        <v>14.26</v>
      </c>
      <c r="J1847">
        <f t="shared" si="86"/>
        <v>8</v>
      </c>
    </row>
    <row r="1848" spans="1:10">
      <c r="A1848" t="s">
        <v>185</v>
      </c>
      <c r="B1848" t="s">
        <v>123</v>
      </c>
      <c r="C1848" s="60">
        <v>42583</v>
      </c>
      <c r="D1848" s="3">
        <f>Table1[[#This Row],[End Year]]-1</f>
        <v>2016</v>
      </c>
      <c r="E1848" s="3">
        <f t="shared" si="84"/>
        <v>2017</v>
      </c>
      <c r="F1848" s="1" t="str">
        <f t="shared" si="85"/>
        <v>2016/2017</v>
      </c>
      <c r="G1848">
        <v>104</v>
      </c>
      <c r="H1848" t="s">
        <v>86</v>
      </c>
      <c r="I1848">
        <f>IFERROR(INDEX(Lookup_Misc!$A$1:$C$7,MATCH(Table1[[#This Row],[Product]],Lookup_Misc!$B$1:$B$7,0),3)*Table1[[#This Row],[Tonnage]],NA())</f>
        <v>47.84</v>
      </c>
      <c r="J1848">
        <f t="shared" si="86"/>
        <v>8</v>
      </c>
    </row>
    <row r="1849" spans="1:10">
      <c r="A1849" t="s">
        <v>185</v>
      </c>
      <c r="B1849" t="s">
        <v>123</v>
      </c>
      <c r="C1849" s="60">
        <v>42583</v>
      </c>
      <c r="D1849" s="3">
        <f>Table1[[#This Row],[End Year]]-1</f>
        <v>2016</v>
      </c>
      <c r="E1849" s="3">
        <f t="shared" si="84"/>
        <v>2017</v>
      </c>
      <c r="F1849" s="1" t="str">
        <f t="shared" si="85"/>
        <v>2016/2017</v>
      </c>
      <c r="G1849">
        <v>7616</v>
      </c>
      <c r="H1849" t="s">
        <v>89</v>
      </c>
      <c r="I1849">
        <f>IFERROR(INDEX(Lookup_Misc!$A$1:$C$7,MATCH(Table1[[#This Row],[Product]],Lookup_Misc!$B$1:$B$7,0),3)*Table1[[#This Row],[Tonnage]],NA())</f>
        <v>3503.36</v>
      </c>
      <c r="J1849">
        <f t="shared" si="86"/>
        <v>8</v>
      </c>
    </row>
    <row r="1850" spans="1:10">
      <c r="A1850" t="s">
        <v>185</v>
      </c>
      <c r="B1850" t="s">
        <v>123</v>
      </c>
      <c r="C1850" s="60">
        <v>42614</v>
      </c>
      <c r="D1850" s="3">
        <f>Table1[[#This Row],[End Year]]-1</f>
        <v>2016</v>
      </c>
      <c r="E1850" s="3">
        <f t="shared" si="84"/>
        <v>2017</v>
      </c>
      <c r="F1850" s="1" t="str">
        <f t="shared" si="85"/>
        <v>2016/2017</v>
      </c>
      <c r="G1850">
        <v>1178</v>
      </c>
      <c r="H1850" t="s">
        <v>60</v>
      </c>
      <c r="I1850">
        <f>IFERROR(INDEX(Lookup_Misc!$A$1:$C$7,MATCH(Table1[[#This Row],[Product]],Lookup_Misc!$B$1:$B$7,0),3)*Table1[[#This Row],[Tonnage]],NA())</f>
        <v>541.88</v>
      </c>
      <c r="J1850">
        <f t="shared" si="86"/>
        <v>9</v>
      </c>
    </row>
    <row r="1851" spans="1:10">
      <c r="A1851" t="s">
        <v>185</v>
      </c>
      <c r="B1851" t="s">
        <v>123</v>
      </c>
      <c r="C1851" s="60">
        <v>42614</v>
      </c>
      <c r="D1851" s="3">
        <f>Table1[[#This Row],[End Year]]-1</f>
        <v>2016</v>
      </c>
      <c r="E1851" s="3">
        <f t="shared" si="84"/>
        <v>2017</v>
      </c>
      <c r="F1851" s="1" t="str">
        <f t="shared" si="85"/>
        <v>2016/2017</v>
      </c>
      <c r="G1851">
        <v>5904</v>
      </c>
      <c r="H1851" t="s">
        <v>79</v>
      </c>
      <c r="I1851">
        <f>IFERROR(INDEX(Lookup_Misc!$A$1:$C$7,MATCH(Table1[[#This Row],[Product]],Lookup_Misc!$B$1:$B$7,0),3)*Table1[[#This Row],[Tonnage]],NA())</f>
        <v>2715.84</v>
      </c>
      <c r="J1851">
        <f t="shared" si="86"/>
        <v>9</v>
      </c>
    </row>
    <row r="1852" spans="1:10">
      <c r="A1852" t="s">
        <v>185</v>
      </c>
      <c r="B1852" t="s">
        <v>123</v>
      </c>
      <c r="C1852" s="60">
        <v>42614</v>
      </c>
      <c r="D1852" s="3">
        <f>Table1[[#This Row],[End Year]]-1</f>
        <v>2016</v>
      </c>
      <c r="E1852" s="3">
        <f t="shared" si="84"/>
        <v>2017</v>
      </c>
      <c r="F1852" s="1" t="str">
        <f t="shared" si="85"/>
        <v>2016/2017</v>
      </c>
      <c r="G1852">
        <v>3300</v>
      </c>
      <c r="H1852" t="s">
        <v>125</v>
      </c>
      <c r="I1852">
        <f>IFERROR(INDEX(Lookup_Misc!$A$1:$C$7,MATCH(Table1[[#This Row],[Product]],Lookup_Misc!$B$1:$B$7,0),3)*Table1[[#This Row],[Tonnage]],NA())</f>
        <v>1518</v>
      </c>
      <c r="J1852">
        <f t="shared" si="86"/>
        <v>9</v>
      </c>
    </row>
    <row r="1853" spans="1:10">
      <c r="A1853" t="s">
        <v>185</v>
      </c>
      <c r="B1853" t="s">
        <v>123</v>
      </c>
      <c r="C1853" s="60">
        <v>42614</v>
      </c>
      <c r="D1853" s="3">
        <f>Table1[[#This Row],[End Year]]-1</f>
        <v>2016</v>
      </c>
      <c r="E1853" s="3">
        <f t="shared" si="84"/>
        <v>2017</v>
      </c>
      <c r="F1853" s="1" t="str">
        <f t="shared" si="85"/>
        <v>2016/2017</v>
      </c>
      <c r="G1853">
        <v>11497</v>
      </c>
      <c r="H1853" t="s">
        <v>133</v>
      </c>
      <c r="I1853">
        <f>IFERROR(INDEX(Lookup_Misc!$A$1:$C$7,MATCH(Table1[[#This Row],[Product]],Lookup_Misc!$B$1:$B$7,0),3)*Table1[[#This Row],[Tonnage]],NA())</f>
        <v>5288.62</v>
      </c>
      <c r="J1853">
        <f t="shared" si="86"/>
        <v>9</v>
      </c>
    </row>
    <row r="1854" spans="1:10">
      <c r="A1854" t="s">
        <v>185</v>
      </c>
      <c r="B1854" t="s">
        <v>123</v>
      </c>
      <c r="C1854" s="60">
        <v>42614</v>
      </c>
      <c r="D1854" s="3">
        <f>Table1[[#This Row],[End Year]]-1</f>
        <v>2016</v>
      </c>
      <c r="E1854" s="3">
        <f t="shared" si="84"/>
        <v>2017</v>
      </c>
      <c r="F1854" s="1" t="str">
        <f t="shared" si="85"/>
        <v>2016/2017</v>
      </c>
      <c r="G1854">
        <v>2621</v>
      </c>
      <c r="H1854" t="s">
        <v>145</v>
      </c>
      <c r="I1854">
        <f>IFERROR(INDEX(Lookup_Misc!$A$1:$C$7,MATCH(Table1[[#This Row],[Product]],Lookup_Misc!$B$1:$B$7,0),3)*Table1[[#This Row],[Tonnage]],NA())</f>
        <v>1205.6600000000001</v>
      </c>
      <c r="J1854">
        <f t="shared" si="86"/>
        <v>9</v>
      </c>
    </row>
    <row r="1855" spans="1:10">
      <c r="A1855" t="s">
        <v>185</v>
      </c>
      <c r="B1855" t="s">
        <v>123</v>
      </c>
      <c r="C1855" s="60">
        <v>42614</v>
      </c>
      <c r="D1855" s="3">
        <f>Table1[[#This Row],[End Year]]-1</f>
        <v>2016</v>
      </c>
      <c r="E1855" s="3">
        <f t="shared" si="84"/>
        <v>2017</v>
      </c>
      <c r="F1855" s="1" t="str">
        <f t="shared" si="85"/>
        <v>2016/2017</v>
      </c>
      <c r="G1855">
        <v>3297</v>
      </c>
      <c r="H1855" t="s">
        <v>116</v>
      </c>
      <c r="I1855">
        <f>IFERROR(INDEX(Lookup_Misc!$A$1:$C$7,MATCH(Table1[[#This Row],[Product]],Lookup_Misc!$B$1:$B$7,0),3)*Table1[[#This Row],[Tonnage]],NA())</f>
        <v>1516.6200000000001</v>
      </c>
      <c r="J1855">
        <f t="shared" si="86"/>
        <v>9</v>
      </c>
    </row>
    <row r="1856" spans="1:10">
      <c r="A1856" t="s">
        <v>185</v>
      </c>
      <c r="B1856" t="s">
        <v>123</v>
      </c>
      <c r="C1856" s="60">
        <v>42614</v>
      </c>
      <c r="D1856" s="3">
        <f>Table1[[#This Row],[End Year]]-1</f>
        <v>2016</v>
      </c>
      <c r="E1856" s="3">
        <f t="shared" si="84"/>
        <v>2017</v>
      </c>
      <c r="F1856" s="1" t="str">
        <f t="shared" si="85"/>
        <v>2016/2017</v>
      </c>
      <c r="G1856">
        <v>30293</v>
      </c>
      <c r="H1856" t="s">
        <v>128</v>
      </c>
      <c r="I1856">
        <f>IFERROR(INDEX(Lookup_Misc!$A$1:$C$7,MATCH(Table1[[#This Row],[Product]],Lookup_Misc!$B$1:$B$7,0),3)*Table1[[#This Row],[Tonnage]],NA())</f>
        <v>13934.78</v>
      </c>
      <c r="J1856">
        <f t="shared" si="86"/>
        <v>9</v>
      </c>
    </row>
    <row r="1857" spans="1:10">
      <c r="A1857" t="s">
        <v>185</v>
      </c>
      <c r="B1857" t="s">
        <v>123</v>
      </c>
      <c r="C1857" s="60">
        <v>42614</v>
      </c>
      <c r="D1857" s="3">
        <f>Table1[[#This Row],[End Year]]-1</f>
        <v>2016</v>
      </c>
      <c r="E1857" s="3">
        <f t="shared" si="84"/>
        <v>2017</v>
      </c>
      <c r="F1857" s="1" t="str">
        <f t="shared" si="85"/>
        <v>2016/2017</v>
      </c>
      <c r="G1857">
        <v>25549</v>
      </c>
      <c r="H1857" t="s">
        <v>113</v>
      </c>
      <c r="I1857">
        <f>IFERROR(INDEX(Lookup_Misc!$A$1:$C$7,MATCH(Table1[[#This Row],[Product]],Lookup_Misc!$B$1:$B$7,0),3)*Table1[[#This Row],[Tonnage]],NA())</f>
        <v>11752.54</v>
      </c>
      <c r="J1857">
        <f t="shared" si="86"/>
        <v>9</v>
      </c>
    </row>
    <row r="1858" spans="1:10">
      <c r="A1858" t="s">
        <v>185</v>
      </c>
      <c r="B1858" t="s">
        <v>123</v>
      </c>
      <c r="C1858" s="60">
        <v>42614</v>
      </c>
      <c r="D1858" s="3">
        <f>Table1[[#This Row],[End Year]]-1</f>
        <v>2016</v>
      </c>
      <c r="E1858" s="3">
        <f t="shared" si="84"/>
        <v>2017</v>
      </c>
      <c r="F1858" s="1" t="str">
        <f t="shared" si="85"/>
        <v>2016/2017</v>
      </c>
      <c r="G1858">
        <v>18094</v>
      </c>
      <c r="H1858" t="s">
        <v>108</v>
      </c>
      <c r="I1858">
        <f>IFERROR(INDEX(Lookup_Misc!$A$1:$C$7,MATCH(Table1[[#This Row],[Product]],Lookup_Misc!$B$1:$B$7,0),3)*Table1[[#This Row],[Tonnage]],NA())</f>
        <v>8323.24</v>
      </c>
      <c r="J1858">
        <f t="shared" si="86"/>
        <v>9</v>
      </c>
    </row>
    <row r="1859" spans="1:10">
      <c r="A1859" t="s">
        <v>185</v>
      </c>
      <c r="B1859" t="s">
        <v>123</v>
      </c>
      <c r="C1859" s="60">
        <v>42614</v>
      </c>
      <c r="D1859" s="3">
        <f>Table1[[#This Row],[End Year]]-1</f>
        <v>2016</v>
      </c>
      <c r="E1859" s="3">
        <f t="shared" si="84"/>
        <v>2017</v>
      </c>
      <c r="F1859" s="1" t="str">
        <f t="shared" si="85"/>
        <v>2016/2017</v>
      </c>
      <c r="G1859">
        <v>15904</v>
      </c>
      <c r="H1859" t="s">
        <v>89</v>
      </c>
      <c r="I1859">
        <f>IFERROR(INDEX(Lookup_Misc!$A$1:$C$7,MATCH(Table1[[#This Row],[Product]],Lookup_Misc!$B$1:$B$7,0),3)*Table1[[#This Row],[Tonnage]],NA())</f>
        <v>7315.84</v>
      </c>
      <c r="J1859">
        <f t="shared" si="86"/>
        <v>9</v>
      </c>
    </row>
    <row r="1860" spans="1:10">
      <c r="A1860" t="s">
        <v>185</v>
      </c>
      <c r="B1860" t="s">
        <v>123</v>
      </c>
      <c r="C1860" s="60">
        <v>42644</v>
      </c>
      <c r="D1860" s="3">
        <f>Table1[[#This Row],[End Year]]-1</f>
        <v>2016</v>
      </c>
      <c r="E1860" s="3">
        <f t="shared" si="84"/>
        <v>2017</v>
      </c>
      <c r="F1860" s="1" t="str">
        <f t="shared" si="85"/>
        <v>2016/2017</v>
      </c>
      <c r="G1860">
        <v>1800</v>
      </c>
      <c r="H1860" t="s">
        <v>73</v>
      </c>
      <c r="I1860">
        <f>IFERROR(INDEX(Lookup_Misc!$A$1:$C$7,MATCH(Table1[[#This Row],[Product]],Lookup_Misc!$B$1:$B$7,0),3)*Table1[[#This Row],[Tonnage]],NA())</f>
        <v>828</v>
      </c>
      <c r="J1860">
        <f t="shared" si="86"/>
        <v>10</v>
      </c>
    </row>
    <row r="1861" spans="1:10">
      <c r="A1861" t="s">
        <v>185</v>
      </c>
      <c r="B1861" t="s">
        <v>123</v>
      </c>
      <c r="C1861" s="60">
        <v>42644</v>
      </c>
      <c r="D1861" s="3">
        <f>Table1[[#This Row],[End Year]]-1</f>
        <v>2016</v>
      </c>
      <c r="E1861" s="3">
        <f t="shared" si="84"/>
        <v>2017</v>
      </c>
      <c r="F1861" s="1" t="str">
        <f t="shared" si="85"/>
        <v>2016/2017</v>
      </c>
      <c r="G1861">
        <v>20</v>
      </c>
      <c r="H1861" t="s">
        <v>119</v>
      </c>
      <c r="I1861">
        <f>IFERROR(INDEX(Lookup_Misc!$A$1:$C$7,MATCH(Table1[[#This Row],[Product]],Lookup_Misc!$B$1:$B$7,0),3)*Table1[[#This Row],[Tonnage]],NA())</f>
        <v>9.2000000000000011</v>
      </c>
      <c r="J1861">
        <f t="shared" si="86"/>
        <v>10</v>
      </c>
    </row>
    <row r="1862" spans="1:10">
      <c r="A1862" t="s">
        <v>185</v>
      </c>
      <c r="B1862" t="s">
        <v>123</v>
      </c>
      <c r="C1862" s="60">
        <v>42644</v>
      </c>
      <c r="D1862" s="3">
        <f>Table1[[#This Row],[End Year]]-1</f>
        <v>2016</v>
      </c>
      <c r="E1862" s="3">
        <f t="shared" ref="E1862:E1925" si="87">IF(AND(MONTH(C1862)&gt;=7,MONTH(C1862)&lt;=12),YEAR(C1862)+1,YEAR(C1862))</f>
        <v>2017</v>
      </c>
      <c r="F1862" s="1" t="str">
        <f t="shared" ref="F1862:F1925" si="88">D1862&amp;"/"&amp;E1862</f>
        <v>2016/2017</v>
      </c>
      <c r="G1862">
        <v>478</v>
      </c>
      <c r="H1862" t="s">
        <v>60</v>
      </c>
      <c r="I1862">
        <f>IFERROR(INDEX(Lookup_Misc!$A$1:$C$7,MATCH(Table1[[#This Row],[Product]],Lookup_Misc!$B$1:$B$7,0),3)*Table1[[#This Row],[Tonnage]],NA())</f>
        <v>219.88</v>
      </c>
      <c r="J1862">
        <f t="shared" ref="J1862:J1925" si="89">MONTH(C1862)</f>
        <v>10</v>
      </c>
    </row>
    <row r="1863" spans="1:10">
      <c r="A1863" t="s">
        <v>185</v>
      </c>
      <c r="B1863" t="s">
        <v>123</v>
      </c>
      <c r="C1863" s="60">
        <v>42644</v>
      </c>
      <c r="D1863" s="3">
        <f>Table1[[#This Row],[End Year]]-1</f>
        <v>2016</v>
      </c>
      <c r="E1863" s="3">
        <f t="shared" si="87"/>
        <v>2017</v>
      </c>
      <c r="F1863" s="1" t="str">
        <f t="shared" si="88"/>
        <v>2016/2017</v>
      </c>
      <c r="G1863">
        <v>9787</v>
      </c>
      <c r="H1863" t="s">
        <v>79</v>
      </c>
      <c r="I1863">
        <f>IFERROR(INDEX(Lookup_Misc!$A$1:$C$7,MATCH(Table1[[#This Row],[Product]],Lookup_Misc!$B$1:$B$7,0),3)*Table1[[#This Row],[Tonnage]],NA())</f>
        <v>4502.0200000000004</v>
      </c>
      <c r="J1863">
        <f t="shared" si="89"/>
        <v>10</v>
      </c>
    </row>
    <row r="1864" spans="1:10">
      <c r="A1864" t="s">
        <v>185</v>
      </c>
      <c r="B1864" t="s">
        <v>123</v>
      </c>
      <c r="C1864" s="60">
        <v>42644</v>
      </c>
      <c r="D1864" s="3">
        <f>Table1[[#This Row],[End Year]]-1</f>
        <v>2016</v>
      </c>
      <c r="E1864" s="3">
        <f t="shared" si="87"/>
        <v>2017</v>
      </c>
      <c r="F1864" s="1" t="str">
        <f t="shared" si="88"/>
        <v>2016/2017</v>
      </c>
      <c r="G1864">
        <v>3300</v>
      </c>
      <c r="H1864" t="s">
        <v>131</v>
      </c>
      <c r="I1864">
        <f>IFERROR(INDEX(Lookup_Misc!$A$1:$C$7,MATCH(Table1[[#This Row],[Product]],Lookup_Misc!$B$1:$B$7,0),3)*Table1[[#This Row],[Tonnage]],NA())</f>
        <v>1518</v>
      </c>
      <c r="J1864">
        <f t="shared" si="89"/>
        <v>10</v>
      </c>
    </row>
    <row r="1865" spans="1:10">
      <c r="A1865" t="s">
        <v>185</v>
      </c>
      <c r="B1865" t="s">
        <v>123</v>
      </c>
      <c r="C1865" s="60">
        <v>42644</v>
      </c>
      <c r="D1865" s="3">
        <f>Table1[[#This Row],[End Year]]-1</f>
        <v>2016</v>
      </c>
      <c r="E1865" s="3">
        <f t="shared" si="87"/>
        <v>2017</v>
      </c>
      <c r="F1865" s="1" t="str">
        <f t="shared" si="88"/>
        <v>2016/2017</v>
      </c>
      <c r="G1865">
        <v>5470</v>
      </c>
      <c r="H1865" t="s">
        <v>88</v>
      </c>
      <c r="I1865">
        <f>IFERROR(INDEX(Lookup_Misc!$A$1:$C$7,MATCH(Table1[[#This Row],[Product]],Lookup_Misc!$B$1:$B$7,0),3)*Table1[[#This Row],[Tonnage]],NA())</f>
        <v>2516.2000000000003</v>
      </c>
      <c r="J1865">
        <f t="shared" si="89"/>
        <v>10</v>
      </c>
    </row>
    <row r="1866" spans="1:10">
      <c r="A1866" t="s">
        <v>185</v>
      </c>
      <c r="B1866" t="s">
        <v>123</v>
      </c>
      <c r="C1866" s="60">
        <v>42644</v>
      </c>
      <c r="D1866" s="3">
        <f>Table1[[#This Row],[End Year]]-1</f>
        <v>2016</v>
      </c>
      <c r="E1866" s="3">
        <f t="shared" si="87"/>
        <v>2017</v>
      </c>
      <c r="F1866" s="1" t="str">
        <f t="shared" si="88"/>
        <v>2016/2017</v>
      </c>
      <c r="G1866">
        <v>14951</v>
      </c>
      <c r="H1866" t="s">
        <v>116</v>
      </c>
      <c r="I1866">
        <f>IFERROR(INDEX(Lookup_Misc!$A$1:$C$7,MATCH(Table1[[#This Row],[Product]],Lookup_Misc!$B$1:$B$7,0),3)*Table1[[#This Row],[Tonnage]],NA())</f>
        <v>6877.46</v>
      </c>
      <c r="J1866">
        <f t="shared" si="89"/>
        <v>10</v>
      </c>
    </row>
    <row r="1867" spans="1:10">
      <c r="A1867" t="s">
        <v>185</v>
      </c>
      <c r="B1867" t="s">
        <v>123</v>
      </c>
      <c r="C1867" s="60">
        <v>42644</v>
      </c>
      <c r="D1867" s="3">
        <f>Table1[[#This Row],[End Year]]-1</f>
        <v>2016</v>
      </c>
      <c r="E1867" s="3">
        <f t="shared" si="87"/>
        <v>2017</v>
      </c>
      <c r="F1867" s="1" t="str">
        <f t="shared" si="88"/>
        <v>2016/2017</v>
      </c>
      <c r="G1867">
        <v>36374</v>
      </c>
      <c r="H1867" t="s">
        <v>113</v>
      </c>
      <c r="I1867">
        <f>IFERROR(INDEX(Lookup_Misc!$A$1:$C$7,MATCH(Table1[[#This Row],[Product]],Lookup_Misc!$B$1:$B$7,0),3)*Table1[[#This Row],[Tonnage]],NA())</f>
        <v>16732.04</v>
      </c>
      <c r="J1867">
        <f t="shared" si="89"/>
        <v>10</v>
      </c>
    </row>
    <row r="1868" spans="1:10">
      <c r="A1868" t="s">
        <v>185</v>
      </c>
      <c r="B1868" t="s">
        <v>123</v>
      </c>
      <c r="C1868" s="60">
        <v>42644</v>
      </c>
      <c r="D1868" s="3">
        <f>Table1[[#This Row],[End Year]]-1</f>
        <v>2016</v>
      </c>
      <c r="E1868" s="3">
        <f t="shared" si="87"/>
        <v>2017</v>
      </c>
      <c r="F1868" s="1" t="str">
        <f t="shared" si="88"/>
        <v>2016/2017</v>
      </c>
      <c r="G1868">
        <v>5084</v>
      </c>
      <c r="H1868" t="s">
        <v>108</v>
      </c>
      <c r="I1868">
        <f>IFERROR(INDEX(Lookup_Misc!$A$1:$C$7,MATCH(Table1[[#This Row],[Product]],Lookup_Misc!$B$1:$B$7,0),3)*Table1[[#This Row],[Tonnage]],NA())</f>
        <v>2338.6400000000003</v>
      </c>
      <c r="J1868">
        <f t="shared" si="89"/>
        <v>10</v>
      </c>
    </row>
    <row r="1869" spans="1:10">
      <c r="A1869" t="s">
        <v>185</v>
      </c>
      <c r="B1869" t="s">
        <v>123</v>
      </c>
      <c r="C1869" s="60">
        <v>42644</v>
      </c>
      <c r="D1869" s="3">
        <f>Table1[[#This Row],[End Year]]-1</f>
        <v>2016</v>
      </c>
      <c r="E1869" s="3">
        <f t="shared" si="87"/>
        <v>2017</v>
      </c>
      <c r="F1869" s="1" t="str">
        <f t="shared" si="88"/>
        <v>2016/2017</v>
      </c>
      <c r="G1869">
        <v>47181</v>
      </c>
      <c r="H1869" t="s">
        <v>93</v>
      </c>
      <c r="I1869">
        <f>IFERROR(INDEX(Lookup_Misc!$A$1:$C$7,MATCH(Table1[[#This Row],[Product]],Lookup_Misc!$B$1:$B$7,0),3)*Table1[[#This Row],[Tonnage]],NA())</f>
        <v>21703.260000000002</v>
      </c>
      <c r="J1869">
        <f t="shared" si="89"/>
        <v>10</v>
      </c>
    </row>
    <row r="1870" spans="1:10">
      <c r="A1870" t="s">
        <v>185</v>
      </c>
      <c r="B1870" t="s">
        <v>123</v>
      </c>
      <c r="C1870" s="60">
        <v>42644</v>
      </c>
      <c r="D1870" s="3">
        <f>Table1[[#This Row],[End Year]]-1</f>
        <v>2016</v>
      </c>
      <c r="E1870" s="3">
        <f t="shared" si="87"/>
        <v>2017</v>
      </c>
      <c r="F1870" s="1" t="str">
        <f t="shared" si="88"/>
        <v>2016/2017</v>
      </c>
      <c r="G1870">
        <v>31</v>
      </c>
      <c r="H1870" t="s">
        <v>118</v>
      </c>
      <c r="I1870">
        <f>IFERROR(INDEX(Lookup_Misc!$A$1:$C$7,MATCH(Table1[[#This Row],[Product]],Lookup_Misc!$B$1:$B$7,0),3)*Table1[[#This Row],[Tonnage]],NA())</f>
        <v>14.26</v>
      </c>
      <c r="J1870">
        <f t="shared" si="89"/>
        <v>10</v>
      </c>
    </row>
    <row r="1871" spans="1:10">
      <c r="A1871" t="s">
        <v>185</v>
      </c>
      <c r="B1871" t="s">
        <v>123</v>
      </c>
      <c r="C1871" s="60">
        <v>42644</v>
      </c>
      <c r="D1871" s="3">
        <f>Table1[[#This Row],[End Year]]-1</f>
        <v>2016</v>
      </c>
      <c r="E1871" s="3">
        <f t="shared" si="87"/>
        <v>2017</v>
      </c>
      <c r="F1871" s="1" t="str">
        <f t="shared" si="88"/>
        <v>2016/2017</v>
      </c>
      <c r="G1871">
        <v>8645</v>
      </c>
      <c r="H1871" t="s">
        <v>89</v>
      </c>
      <c r="I1871">
        <f>IFERROR(INDEX(Lookup_Misc!$A$1:$C$7,MATCH(Table1[[#This Row],[Product]],Lookup_Misc!$B$1:$B$7,0),3)*Table1[[#This Row],[Tonnage]],NA())</f>
        <v>3976.7000000000003</v>
      </c>
      <c r="J1871">
        <f t="shared" si="89"/>
        <v>10</v>
      </c>
    </row>
    <row r="1872" spans="1:10">
      <c r="A1872" t="s">
        <v>185</v>
      </c>
      <c r="B1872" t="s">
        <v>123</v>
      </c>
      <c r="C1872" s="60">
        <v>42644</v>
      </c>
      <c r="D1872" s="3">
        <f>Table1[[#This Row],[End Year]]-1</f>
        <v>2016</v>
      </c>
      <c r="E1872" s="3">
        <f t="shared" si="87"/>
        <v>2017</v>
      </c>
      <c r="F1872" s="1" t="str">
        <f t="shared" si="88"/>
        <v>2016/2017</v>
      </c>
      <c r="G1872">
        <v>139</v>
      </c>
      <c r="H1872" t="s">
        <v>100</v>
      </c>
      <c r="I1872">
        <f>IFERROR(INDEX(Lookup_Misc!$A$1:$C$7,MATCH(Table1[[#This Row],[Product]],Lookup_Misc!$B$1:$B$7,0),3)*Table1[[#This Row],[Tonnage]],NA())</f>
        <v>63.940000000000005</v>
      </c>
      <c r="J1872">
        <f t="shared" si="89"/>
        <v>10</v>
      </c>
    </row>
    <row r="1873" spans="1:10">
      <c r="A1873" t="s">
        <v>185</v>
      </c>
      <c r="B1873" t="s">
        <v>123</v>
      </c>
      <c r="C1873" s="60">
        <v>42675</v>
      </c>
      <c r="D1873" s="3">
        <f>Table1[[#This Row],[End Year]]-1</f>
        <v>2016</v>
      </c>
      <c r="E1873" s="3">
        <f t="shared" si="87"/>
        <v>2017</v>
      </c>
      <c r="F1873" s="1" t="str">
        <f t="shared" si="88"/>
        <v>2016/2017</v>
      </c>
      <c r="G1873">
        <v>38911</v>
      </c>
      <c r="H1873" t="s">
        <v>60</v>
      </c>
      <c r="I1873">
        <f>IFERROR(INDEX(Lookup_Misc!$A$1:$C$7,MATCH(Table1[[#This Row],[Product]],Lookup_Misc!$B$1:$B$7,0),3)*Table1[[#This Row],[Tonnage]],NA())</f>
        <v>17899.060000000001</v>
      </c>
      <c r="J1873">
        <f t="shared" si="89"/>
        <v>11</v>
      </c>
    </row>
    <row r="1874" spans="1:10">
      <c r="A1874" t="s">
        <v>185</v>
      </c>
      <c r="B1874" t="s">
        <v>123</v>
      </c>
      <c r="C1874" s="60">
        <v>42675</v>
      </c>
      <c r="D1874" s="3">
        <f>Table1[[#This Row],[End Year]]-1</f>
        <v>2016</v>
      </c>
      <c r="E1874" s="3">
        <f t="shared" si="87"/>
        <v>2017</v>
      </c>
      <c r="F1874" s="1" t="str">
        <f t="shared" si="88"/>
        <v>2016/2017</v>
      </c>
      <c r="G1874">
        <v>10258</v>
      </c>
      <c r="H1874" t="s">
        <v>79</v>
      </c>
      <c r="I1874">
        <f>IFERROR(INDEX(Lookup_Misc!$A$1:$C$7,MATCH(Table1[[#This Row],[Product]],Lookup_Misc!$B$1:$B$7,0),3)*Table1[[#This Row],[Tonnage]],NA())</f>
        <v>4718.68</v>
      </c>
      <c r="J1874">
        <f t="shared" si="89"/>
        <v>11</v>
      </c>
    </row>
    <row r="1875" spans="1:10">
      <c r="A1875" t="s">
        <v>185</v>
      </c>
      <c r="B1875" t="s">
        <v>123</v>
      </c>
      <c r="C1875" s="60">
        <v>42675</v>
      </c>
      <c r="D1875" s="3">
        <f>Table1[[#This Row],[End Year]]-1</f>
        <v>2016</v>
      </c>
      <c r="E1875" s="3">
        <f t="shared" si="87"/>
        <v>2017</v>
      </c>
      <c r="F1875" s="1" t="str">
        <f t="shared" si="88"/>
        <v>2016/2017</v>
      </c>
      <c r="G1875">
        <v>7270</v>
      </c>
      <c r="H1875" t="s">
        <v>133</v>
      </c>
      <c r="I1875">
        <f>IFERROR(INDEX(Lookup_Misc!$A$1:$C$7,MATCH(Table1[[#This Row],[Product]],Lookup_Misc!$B$1:$B$7,0),3)*Table1[[#This Row],[Tonnage]],NA())</f>
        <v>3344.2000000000003</v>
      </c>
      <c r="J1875">
        <f t="shared" si="89"/>
        <v>11</v>
      </c>
    </row>
    <row r="1876" spans="1:10">
      <c r="A1876" t="s">
        <v>185</v>
      </c>
      <c r="B1876" t="s">
        <v>123</v>
      </c>
      <c r="C1876" s="60">
        <v>42675</v>
      </c>
      <c r="D1876" s="3">
        <f>Table1[[#This Row],[End Year]]-1</f>
        <v>2016</v>
      </c>
      <c r="E1876" s="3">
        <f t="shared" si="87"/>
        <v>2017</v>
      </c>
      <c r="F1876" s="1" t="str">
        <f t="shared" si="88"/>
        <v>2016/2017</v>
      </c>
      <c r="G1876">
        <v>8349</v>
      </c>
      <c r="H1876" t="s">
        <v>116</v>
      </c>
      <c r="I1876">
        <f>IFERROR(INDEX(Lookup_Misc!$A$1:$C$7,MATCH(Table1[[#This Row],[Product]],Lookup_Misc!$B$1:$B$7,0),3)*Table1[[#This Row],[Tonnage]],NA())</f>
        <v>3840.54</v>
      </c>
      <c r="J1876">
        <f t="shared" si="89"/>
        <v>11</v>
      </c>
    </row>
    <row r="1877" spans="1:10">
      <c r="A1877" t="s">
        <v>185</v>
      </c>
      <c r="B1877" t="s">
        <v>123</v>
      </c>
      <c r="C1877" s="60">
        <v>42675</v>
      </c>
      <c r="D1877" s="3">
        <f>Table1[[#This Row],[End Year]]-1</f>
        <v>2016</v>
      </c>
      <c r="E1877" s="3">
        <f t="shared" si="87"/>
        <v>2017</v>
      </c>
      <c r="F1877" s="1" t="str">
        <f t="shared" si="88"/>
        <v>2016/2017</v>
      </c>
      <c r="G1877">
        <v>32999</v>
      </c>
      <c r="H1877" t="s">
        <v>128</v>
      </c>
      <c r="I1877">
        <f>IFERROR(INDEX(Lookup_Misc!$A$1:$C$7,MATCH(Table1[[#This Row],[Product]],Lookup_Misc!$B$1:$B$7,0),3)*Table1[[#This Row],[Tonnage]],NA())</f>
        <v>15179.54</v>
      </c>
      <c r="J1877">
        <f t="shared" si="89"/>
        <v>11</v>
      </c>
    </row>
    <row r="1878" spans="1:10">
      <c r="A1878" t="s">
        <v>185</v>
      </c>
      <c r="B1878" t="s">
        <v>123</v>
      </c>
      <c r="C1878" s="60">
        <v>42675</v>
      </c>
      <c r="D1878" s="3">
        <f>Table1[[#This Row],[End Year]]-1</f>
        <v>2016</v>
      </c>
      <c r="E1878" s="3">
        <f t="shared" si="87"/>
        <v>2017</v>
      </c>
      <c r="F1878" s="1" t="str">
        <f t="shared" si="88"/>
        <v>2016/2017</v>
      </c>
      <c r="G1878">
        <v>16155</v>
      </c>
      <c r="H1878" t="s">
        <v>113</v>
      </c>
      <c r="I1878">
        <f>IFERROR(INDEX(Lookup_Misc!$A$1:$C$7,MATCH(Table1[[#This Row],[Product]],Lookup_Misc!$B$1:$B$7,0),3)*Table1[[#This Row],[Tonnage]],NA())</f>
        <v>7431.3</v>
      </c>
      <c r="J1878">
        <f t="shared" si="89"/>
        <v>11</v>
      </c>
    </row>
    <row r="1879" spans="1:10">
      <c r="A1879" t="s">
        <v>185</v>
      </c>
      <c r="B1879" t="s">
        <v>123</v>
      </c>
      <c r="C1879" s="60">
        <v>42675</v>
      </c>
      <c r="D1879" s="3">
        <f>Table1[[#This Row],[End Year]]-1</f>
        <v>2016</v>
      </c>
      <c r="E1879" s="3">
        <f t="shared" si="87"/>
        <v>2017</v>
      </c>
      <c r="F1879" s="1" t="str">
        <f t="shared" si="88"/>
        <v>2016/2017</v>
      </c>
      <c r="G1879">
        <v>5</v>
      </c>
      <c r="H1879" t="s">
        <v>86</v>
      </c>
      <c r="I1879">
        <f>IFERROR(INDEX(Lookup_Misc!$A$1:$C$7,MATCH(Table1[[#This Row],[Product]],Lookup_Misc!$B$1:$B$7,0),3)*Table1[[#This Row],[Tonnage]],NA())</f>
        <v>2.3000000000000003</v>
      </c>
      <c r="J1879">
        <f t="shared" si="89"/>
        <v>11</v>
      </c>
    </row>
    <row r="1880" spans="1:10">
      <c r="A1880" t="s">
        <v>185</v>
      </c>
      <c r="B1880" t="s">
        <v>123</v>
      </c>
      <c r="C1880" s="60">
        <v>42675</v>
      </c>
      <c r="D1880" s="3">
        <f>Table1[[#This Row],[End Year]]-1</f>
        <v>2016</v>
      </c>
      <c r="E1880" s="3">
        <f t="shared" si="87"/>
        <v>2017</v>
      </c>
      <c r="F1880" s="1" t="str">
        <f t="shared" si="88"/>
        <v>2016/2017</v>
      </c>
      <c r="G1880">
        <v>2980</v>
      </c>
      <c r="H1880" t="s">
        <v>89</v>
      </c>
      <c r="I1880">
        <f>IFERROR(INDEX(Lookup_Misc!$A$1:$C$7,MATCH(Table1[[#This Row],[Product]],Lookup_Misc!$B$1:$B$7,0),3)*Table1[[#This Row],[Tonnage]],NA())</f>
        <v>1370.8</v>
      </c>
      <c r="J1880">
        <f t="shared" si="89"/>
        <v>11</v>
      </c>
    </row>
    <row r="1881" spans="1:10">
      <c r="A1881" t="s">
        <v>185</v>
      </c>
      <c r="B1881" t="s">
        <v>123</v>
      </c>
      <c r="C1881" s="60">
        <v>42675</v>
      </c>
      <c r="D1881" s="3">
        <f>Table1[[#This Row],[End Year]]-1</f>
        <v>2016</v>
      </c>
      <c r="E1881" s="3">
        <f t="shared" si="87"/>
        <v>2017</v>
      </c>
      <c r="F1881" s="1" t="str">
        <f t="shared" si="88"/>
        <v>2016/2017</v>
      </c>
      <c r="G1881">
        <v>7696</v>
      </c>
      <c r="H1881" t="s">
        <v>90</v>
      </c>
      <c r="I1881">
        <f>IFERROR(INDEX(Lookup_Misc!$A$1:$C$7,MATCH(Table1[[#This Row],[Product]],Lookup_Misc!$B$1:$B$7,0),3)*Table1[[#This Row],[Tonnage]],NA())</f>
        <v>3540.1600000000003</v>
      </c>
      <c r="J1881">
        <f t="shared" si="89"/>
        <v>11</v>
      </c>
    </row>
    <row r="1882" spans="1:10">
      <c r="A1882" t="s">
        <v>185</v>
      </c>
      <c r="B1882" t="s">
        <v>123</v>
      </c>
      <c r="C1882" s="60">
        <v>42705</v>
      </c>
      <c r="D1882" s="3">
        <f>Table1[[#This Row],[End Year]]-1</f>
        <v>2016</v>
      </c>
      <c r="E1882" s="3">
        <f t="shared" si="87"/>
        <v>2017</v>
      </c>
      <c r="F1882" s="1" t="str">
        <f t="shared" si="88"/>
        <v>2016/2017</v>
      </c>
      <c r="G1882">
        <v>2</v>
      </c>
      <c r="H1882" t="s">
        <v>73</v>
      </c>
      <c r="I1882">
        <f>IFERROR(INDEX(Lookup_Misc!$A$1:$C$7,MATCH(Table1[[#This Row],[Product]],Lookup_Misc!$B$1:$B$7,0),3)*Table1[[#This Row],[Tonnage]],NA())</f>
        <v>0.92</v>
      </c>
      <c r="J1882">
        <f t="shared" si="89"/>
        <v>12</v>
      </c>
    </row>
    <row r="1883" spans="1:10">
      <c r="A1883" t="s">
        <v>185</v>
      </c>
      <c r="B1883" t="s">
        <v>123</v>
      </c>
      <c r="C1883" s="60">
        <v>42705</v>
      </c>
      <c r="D1883" s="3">
        <f>Table1[[#This Row],[End Year]]-1</f>
        <v>2016</v>
      </c>
      <c r="E1883" s="3">
        <f t="shared" si="87"/>
        <v>2017</v>
      </c>
      <c r="F1883" s="1" t="str">
        <f t="shared" si="88"/>
        <v>2016/2017</v>
      </c>
      <c r="G1883">
        <v>34744</v>
      </c>
      <c r="H1883" t="s">
        <v>60</v>
      </c>
      <c r="I1883">
        <f>IFERROR(INDEX(Lookup_Misc!$A$1:$C$7,MATCH(Table1[[#This Row],[Product]],Lookup_Misc!$B$1:$B$7,0),3)*Table1[[#This Row],[Tonnage]],NA())</f>
        <v>15982.240000000002</v>
      </c>
      <c r="J1883">
        <f t="shared" si="89"/>
        <v>12</v>
      </c>
    </row>
    <row r="1884" spans="1:10">
      <c r="A1884" t="s">
        <v>185</v>
      </c>
      <c r="B1884" t="s">
        <v>123</v>
      </c>
      <c r="C1884" s="60">
        <v>42705</v>
      </c>
      <c r="D1884" s="3">
        <f>Table1[[#This Row],[End Year]]-1</f>
        <v>2016</v>
      </c>
      <c r="E1884" s="3">
        <f t="shared" si="87"/>
        <v>2017</v>
      </c>
      <c r="F1884" s="1" t="str">
        <f t="shared" si="88"/>
        <v>2016/2017</v>
      </c>
      <c r="G1884">
        <v>16895</v>
      </c>
      <c r="H1884" t="s">
        <v>79</v>
      </c>
      <c r="I1884">
        <f>IFERROR(INDEX(Lookup_Misc!$A$1:$C$7,MATCH(Table1[[#This Row],[Product]],Lookup_Misc!$B$1:$B$7,0),3)*Table1[[#This Row],[Tonnage]],NA())</f>
        <v>7771.7000000000007</v>
      </c>
      <c r="J1884">
        <f t="shared" si="89"/>
        <v>12</v>
      </c>
    </row>
    <row r="1885" spans="1:10">
      <c r="A1885" t="s">
        <v>185</v>
      </c>
      <c r="B1885" t="s">
        <v>123</v>
      </c>
      <c r="C1885" s="60">
        <v>42705</v>
      </c>
      <c r="D1885" s="3">
        <f>Table1[[#This Row],[End Year]]-1</f>
        <v>2016</v>
      </c>
      <c r="E1885" s="3">
        <f t="shared" si="87"/>
        <v>2017</v>
      </c>
      <c r="F1885" s="1" t="str">
        <f t="shared" si="88"/>
        <v>2016/2017</v>
      </c>
      <c r="G1885">
        <v>3299</v>
      </c>
      <c r="H1885" t="s">
        <v>125</v>
      </c>
      <c r="I1885">
        <f>IFERROR(INDEX(Lookup_Misc!$A$1:$C$7,MATCH(Table1[[#This Row],[Product]],Lookup_Misc!$B$1:$B$7,0),3)*Table1[[#This Row],[Tonnage]],NA())</f>
        <v>1517.54</v>
      </c>
      <c r="J1885">
        <f t="shared" si="89"/>
        <v>12</v>
      </c>
    </row>
    <row r="1886" spans="1:10">
      <c r="A1886" t="s">
        <v>185</v>
      </c>
      <c r="B1886" t="s">
        <v>123</v>
      </c>
      <c r="C1886" s="60">
        <v>42705</v>
      </c>
      <c r="D1886" s="3">
        <f>Table1[[#This Row],[End Year]]-1</f>
        <v>2016</v>
      </c>
      <c r="E1886" s="3">
        <f t="shared" si="87"/>
        <v>2017</v>
      </c>
      <c r="F1886" s="1" t="str">
        <f t="shared" si="88"/>
        <v>2016/2017</v>
      </c>
      <c r="G1886">
        <v>2199</v>
      </c>
      <c r="H1886" t="s">
        <v>133</v>
      </c>
      <c r="I1886">
        <f>IFERROR(INDEX(Lookup_Misc!$A$1:$C$7,MATCH(Table1[[#This Row],[Product]],Lookup_Misc!$B$1:$B$7,0),3)*Table1[[#This Row],[Tonnage]],NA())</f>
        <v>1011.5400000000001</v>
      </c>
      <c r="J1886">
        <f t="shared" si="89"/>
        <v>12</v>
      </c>
    </row>
    <row r="1887" spans="1:10">
      <c r="A1887" t="s">
        <v>185</v>
      </c>
      <c r="B1887" t="s">
        <v>123</v>
      </c>
      <c r="C1887" s="60">
        <v>42705</v>
      </c>
      <c r="D1887" s="3">
        <f>Table1[[#This Row],[End Year]]-1</f>
        <v>2016</v>
      </c>
      <c r="E1887" s="3">
        <f t="shared" si="87"/>
        <v>2017</v>
      </c>
      <c r="F1887" s="1" t="str">
        <f t="shared" si="88"/>
        <v>2016/2017</v>
      </c>
      <c r="G1887">
        <v>1</v>
      </c>
      <c r="H1887" t="s">
        <v>145</v>
      </c>
      <c r="I1887">
        <f>IFERROR(INDEX(Lookup_Misc!$A$1:$C$7,MATCH(Table1[[#This Row],[Product]],Lookup_Misc!$B$1:$B$7,0),3)*Table1[[#This Row],[Tonnage]],NA())</f>
        <v>0.46</v>
      </c>
      <c r="J1887">
        <f t="shared" si="89"/>
        <v>12</v>
      </c>
    </row>
    <row r="1888" spans="1:10">
      <c r="A1888" t="s">
        <v>185</v>
      </c>
      <c r="B1888" t="s">
        <v>123</v>
      </c>
      <c r="C1888" s="60">
        <v>42705</v>
      </c>
      <c r="D1888" s="3">
        <f>Table1[[#This Row],[End Year]]-1</f>
        <v>2016</v>
      </c>
      <c r="E1888" s="3">
        <f t="shared" si="87"/>
        <v>2017</v>
      </c>
      <c r="F1888" s="1" t="str">
        <f t="shared" si="88"/>
        <v>2016/2017</v>
      </c>
      <c r="G1888">
        <v>13795</v>
      </c>
      <c r="H1888" t="s">
        <v>116</v>
      </c>
      <c r="I1888">
        <f>IFERROR(INDEX(Lookup_Misc!$A$1:$C$7,MATCH(Table1[[#This Row],[Product]],Lookup_Misc!$B$1:$B$7,0),3)*Table1[[#This Row],[Tonnage]],NA())</f>
        <v>6345.7000000000007</v>
      </c>
      <c r="J1888">
        <f t="shared" si="89"/>
        <v>12</v>
      </c>
    </row>
    <row r="1889" spans="1:10">
      <c r="A1889" t="s">
        <v>185</v>
      </c>
      <c r="B1889" t="s">
        <v>123</v>
      </c>
      <c r="C1889" s="60">
        <v>42705</v>
      </c>
      <c r="D1889" s="3">
        <f>Table1[[#This Row],[End Year]]-1</f>
        <v>2016</v>
      </c>
      <c r="E1889" s="3">
        <f t="shared" si="87"/>
        <v>2017</v>
      </c>
      <c r="F1889" s="1" t="str">
        <f t="shared" si="88"/>
        <v>2016/2017</v>
      </c>
      <c r="G1889">
        <v>17103</v>
      </c>
      <c r="H1889" t="s">
        <v>128</v>
      </c>
      <c r="I1889">
        <f>IFERROR(INDEX(Lookup_Misc!$A$1:$C$7,MATCH(Table1[[#This Row],[Product]],Lookup_Misc!$B$1:$B$7,0),3)*Table1[[#This Row],[Tonnage]],NA())</f>
        <v>7867.38</v>
      </c>
      <c r="J1889">
        <f t="shared" si="89"/>
        <v>12</v>
      </c>
    </row>
    <row r="1890" spans="1:10">
      <c r="A1890" t="s">
        <v>185</v>
      </c>
      <c r="B1890" t="s">
        <v>123</v>
      </c>
      <c r="C1890" s="60">
        <v>42705</v>
      </c>
      <c r="D1890" s="3">
        <f>Table1[[#This Row],[End Year]]-1</f>
        <v>2016</v>
      </c>
      <c r="E1890" s="3">
        <f t="shared" si="87"/>
        <v>2017</v>
      </c>
      <c r="F1890" s="1" t="str">
        <f t="shared" si="88"/>
        <v>2016/2017</v>
      </c>
      <c r="G1890">
        <v>31293</v>
      </c>
      <c r="H1890" t="s">
        <v>113</v>
      </c>
      <c r="I1890">
        <f>IFERROR(INDEX(Lookup_Misc!$A$1:$C$7,MATCH(Table1[[#This Row],[Product]],Lookup_Misc!$B$1:$B$7,0),3)*Table1[[#This Row],[Tonnage]],NA())</f>
        <v>14394.78</v>
      </c>
      <c r="J1890">
        <f t="shared" si="89"/>
        <v>12</v>
      </c>
    </row>
    <row r="1891" spans="1:10">
      <c r="A1891" t="s">
        <v>185</v>
      </c>
      <c r="B1891" t="s">
        <v>123</v>
      </c>
      <c r="C1891" s="60">
        <v>42705</v>
      </c>
      <c r="D1891" s="3">
        <f>Table1[[#This Row],[End Year]]-1</f>
        <v>2016</v>
      </c>
      <c r="E1891" s="3">
        <f t="shared" si="87"/>
        <v>2017</v>
      </c>
      <c r="F1891" s="1" t="str">
        <f t="shared" si="88"/>
        <v>2016/2017</v>
      </c>
      <c r="G1891">
        <v>43193</v>
      </c>
      <c r="H1891" t="s">
        <v>93</v>
      </c>
      <c r="I1891">
        <f>IFERROR(INDEX(Lookup_Misc!$A$1:$C$7,MATCH(Table1[[#This Row],[Product]],Lookup_Misc!$B$1:$B$7,0),3)*Table1[[#This Row],[Tonnage]],NA())</f>
        <v>19868.780000000002</v>
      </c>
      <c r="J1891">
        <f t="shared" si="89"/>
        <v>12</v>
      </c>
    </row>
    <row r="1892" spans="1:10">
      <c r="A1892" t="s">
        <v>185</v>
      </c>
      <c r="B1892" t="s">
        <v>123</v>
      </c>
      <c r="C1892" s="60">
        <v>42705</v>
      </c>
      <c r="D1892" s="3">
        <f>Table1[[#This Row],[End Year]]-1</f>
        <v>2016</v>
      </c>
      <c r="E1892" s="3">
        <f t="shared" si="87"/>
        <v>2017</v>
      </c>
      <c r="F1892" s="1" t="str">
        <f t="shared" si="88"/>
        <v>2016/2017</v>
      </c>
      <c r="G1892">
        <v>10452</v>
      </c>
      <c r="H1892" t="s">
        <v>89</v>
      </c>
      <c r="I1892">
        <f>IFERROR(INDEX(Lookup_Misc!$A$1:$C$7,MATCH(Table1[[#This Row],[Product]],Lookup_Misc!$B$1:$B$7,0),3)*Table1[[#This Row],[Tonnage]],NA())</f>
        <v>4807.92</v>
      </c>
      <c r="J1892">
        <f t="shared" si="89"/>
        <v>12</v>
      </c>
    </row>
    <row r="1893" spans="1:10">
      <c r="A1893" t="s">
        <v>185</v>
      </c>
      <c r="B1893" t="s">
        <v>123</v>
      </c>
      <c r="C1893" s="60">
        <v>42736</v>
      </c>
      <c r="D1893" s="3">
        <f>Table1[[#This Row],[End Year]]-1</f>
        <v>2016</v>
      </c>
      <c r="E1893" s="3">
        <f t="shared" si="87"/>
        <v>2017</v>
      </c>
      <c r="F1893" s="1" t="str">
        <f t="shared" si="88"/>
        <v>2016/2017</v>
      </c>
      <c r="G1893">
        <v>32</v>
      </c>
      <c r="H1893" t="s">
        <v>129</v>
      </c>
      <c r="I1893">
        <f>IFERROR(INDEX(Lookup_Misc!$A$1:$C$7,MATCH(Table1[[#This Row],[Product]],Lookup_Misc!$B$1:$B$7,0),3)*Table1[[#This Row],[Tonnage]],NA())</f>
        <v>14.72</v>
      </c>
      <c r="J1893">
        <f t="shared" si="89"/>
        <v>1</v>
      </c>
    </row>
    <row r="1894" spans="1:10">
      <c r="A1894" t="s">
        <v>185</v>
      </c>
      <c r="B1894" t="s">
        <v>123</v>
      </c>
      <c r="C1894" s="60">
        <v>42736</v>
      </c>
      <c r="D1894" s="3">
        <f>Table1[[#This Row],[End Year]]-1</f>
        <v>2016</v>
      </c>
      <c r="E1894" s="3">
        <f t="shared" si="87"/>
        <v>2017</v>
      </c>
      <c r="F1894" s="1" t="str">
        <f t="shared" si="88"/>
        <v>2016/2017</v>
      </c>
      <c r="G1894">
        <v>682</v>
      </c>
      <c r="H1894" t="s">
        <v>60</v>
      </c>
      <c r="I1894">
        <f>IFERROR(INDEX(Lookup_Misc!$A$1:$C$7,MATCH(Table1[[#This Row],[Product]],Lookup_Misc!$B$1:$B$7,0),3)*Table1[[#This Row],[Tonnage]],NA())</f>
        <v>313.72000000000003</v>
      </c>
      <c r="J1894">
        <f t="shared" si="89"/>
        <v>1</v>
      </c>
    </row>
    <row r="1895" spans="1:10">
      <c r="A1895" t="s">
        <v>185</v>
      </c>
      <c r="B1895" t="s">
        <v>123</v>
      </c>
      <c r="C1895" s="60">
        <v>42736</v>
      </c>
      <c r="D1895" s="3">
        <f>Table1[[#This Row],[End Year]]-1</f>
        <v>2016</v>
      </c>
      <c r="E1895" s="3">
        <f t="shared" si="87"/>
        <v>2017</v>
      </c>
      <c r="F1895" s="1" t="str">
        <f t="shared" si="88"/>
        <v>2016/2017</v>
      </c>
      <c r="G1895">
        <v>3300</v>
      </c>
      <c r="H1895" t="s">
        <v>79</v>
      </c>
      <c r="I1895">
        <f>IFERROR(INDEX(Lookup_Misc!$A$1:$C$7,MATCH(Table1[[#This Row],[Product]],Lookup_Misc!$B$1:$B$7,0),3)*Table1[[#This Row],[Tonnage]],NA())</f>
        <v>1518</v>
      </c>
      <c r="J1895">
        <f t="shared" si="89"/>
        <v>1</v>
      </c>
    </row>
    <row r="1896" spans="1:10">
      <c r="A1896" t="s">
        <v>185</v>
      </c>
      <c r="B1896" t="s">
        <v>123</v>
      </c>
      <c r="C1896" s="60">
        <v>42736</v>
      </c>
      <c r="D1896" s="3">
        <f>Table1[[#This Row],[End Year]]-1</f>
        <v>2016</v>
      </c>
      <c r="E1896" s="3">
        <f t="shared" si="87"/>
        <v>2017</v>
      </c>
      <c r="F1896" s="1" t="str">
        <f t="shared" si="88"/>
        <v>2016/2017</v>
      </c>
      <c r="G1896">
        <v>6799</v>
      </c>
      <c r="H1896" t="s">
        <v>88</v>
      </c>
      <c r="I1896">
        <f>IFERROR(INDEX(Lookup_Misc!$A$1:$C$7,MATCH(Table1[[#This Row],[Product]],Lookup_Misc!$B$1:$B$7,0),3)*Table1[[#This Row],[Tonnage]],NA())</f>
        <v>3127.54</v>
      </c>
      <c r="J1896">
        <f t="shared" si="89"/>
        <v>1</v>
      </c>
    </row>
    <row r="1897" spans="1:10">
      <c r="A1897" t="s">
        <v>185</v>
      </c>
      <c r="B1897" t="s">
        <v>123</v>
      </c>
      <c r="C1897" s="60">
        <v>42736</v>
      </c>
      <c r="D1897" s="3">
        <f>Table1[[#This Row],[End Year]]-1</f>
        <v>2016</v>
      </c>
      <c r="E1897" s="3">
        <f t="shared" si="87"/>
        <v>2017</v>
      </c>
      <c r="F1897" s="1" t="str">
        <f t="shared" si="88"/>
        <v>2016/2017</v>
      </c>
      <c r="G1897">
        <v>1</v>
      </c>
      <c r="H1897" t="s">
        <v>145</v>
      </c>
      <c r="I1897">
        <f>IFERROR(INDEX(Lookup_Misc!$A$1:$C$7,MATCH(Table1[[#This Row],[Product]],Lookup_Misc!$B$1:$B$7,0),3)*Table1[[#This Row],[Tonnage]],NA())</f>
        <v>0.46</v>
      </c>
      <c r="J1897">
        <f t="shared" si="89"/>
        <v>1</v>
      </c>
    </row>
    <row r="1898" spans="1:10">
      <c r="A1898" t="s">
        <v>185</v>
      </c>
      <c r="B1898" t="s">
        <v>123</v>
      </c>
      <c r="C1898" s="60">
        <v>42736</v>
      </c>
      <c r="D1898" s="3">
        <f>Table1[[#This Row],[End Year]]-1</f>
        <v>2016</v>
      </c>
      <c r="E1898" s="3">
        <f t="shared" si="87"/>
        <v>2017</v>
      </c>
      <c r="F1898" s="1" t="str">
        <f t="shared" si="88"/>
        <v>2016/2017</v>
      </c>
      <c r="G1898">
        <v>8036</v>
      </c>
      <c r="H1898" t="s">
        <v>116</v>
      </c>
      <c r="I1898">
        <f>IFERROR(INDEX(Lookup_Misc!$A$1:$C$7,MATCH(Table1[[#This Row],[Product]],Lookup_Misc!$B$1:$B$7,0),3)*Table1[[#This Row],[Tonnage]],NA())</f>
        <v>3696.56</v>
      </c>
      <c r="J1898">
        <f t="shared" si="89"/>
        <v>1</v>
      </c>
    </row>
    <row r="1899" spans="1:10">
      <c r="A1899" t="s">
        <v>185</v>
      </c>
      <c r="B1899" t="s">
        <v>123</v>
      </c>
      <c r="C1899" s="60">
        <v>42736</v>
      </c>
      <c r="D1899" s="3">
        <f>Table1[[#This Row],[End Year]]-1</f>
        <v>2016</v>
      </c>
      <c r="E1899" s="3">
        <f t="shared" si="87"/>
        <v>2017</v>
      </c>
      <c r="F1899" s="1" t="str">
        <f t="shared" si="88"/>
        <v>2016/2017</v>
      </c>
      <c r="G1899">
        <v>15870</v>
      </c>
      <c r="H1899" t="s">
        <v>113</v>
      </c>
      <c r="I1899">
        <f>IFERROR(INDEX(Lookup_Misc!$A$1:$C$7,MATCH(Table1[[#This Row],[Product]],Lookup_Misc!$B$1:$B$7,0),3)*Table1[[#This Row],[Tonnage]],NA())</f>
        <v>7300.2000000000007</v>
      </c>
      <c r="J1899">
        <f t="shared" si="89"/>
        <v>1</v>
      </c>
    </row>
    <row r="1900" spans="1:10">
      <c r="A1900" t="s">
        <v>185</v>
      </c>
      <c r="B1900" t="s">
        <v>123</v>
      </c>
      <c r="C1900" s="60">
        <v>42736</v>
      </c>
      <c r="D1900" s="3">
        <f>Table1[[#This Row],[End Year]]-1</f>
        <v>2016</v>
      </c>
      <c r="E1900" s="3">
        <f t="shared" si="87"/>
        <v>2017</v>
      </c>
      <c r="F1900" s="1" t="str">
        <f t="shared" si="88"/>
        <v>2016/2017</v>
      </c>
      <c r="G1900">
        <v>2</v>
      </c>
      <c r="H1900" t="s">
        <v>118</v>
      </c>
      <c r="I1900">
        <f>IFERROR(INDEX(Lookup_Misc!$A$1:$C$7,MATCH(Table1[[#This Row],[Product]],Lookup_Misc!$B$1:$B$7,0),3)*Table1[[#This Row],[Tonnage]],NA())</f>
        <v>0.92</v>
      </c>
      <c r="J1900">
        <f t="shared" si="89"/>
        <v>1</v>
      </c>
    </row>
    <row r="1901" spans="1:10">
      <c r="A1901" t="s">
        <v>185</v>
      </c>
      <c r="B1901" t="s">
        <v>123</v>
      </c>
      <c r="C1901" s="60">
        <v>42767</v>
      </c>
      <c r="D1901" s="3">
        <f>Table1[[#This Row],[End Year]]-1</f>
        <v>2016</v>
      </c>
      <c r="E1901" s="3">
        <f t="shared" si="87"/>
        <v>2017</v>
      </c>
      <c r="F1901" s="1" t="str">
        <f t="shared" si="88"/>
        <v>2016/2017</v>
      </c>
      <c r="G1901">
        <v>152</v>
      </c>
      <c r="H1901" t="s">
        <v>87</v>
      </c>
      <c r="I1901">
        <f>IFERROR(INDEX(Lookup_Misc!$A$1:$C$7,MATCH(Table1[[#This Row],[Product]],Lookup_Misc!$B$1:$B$7,0),3)*Table1[[#This Row],[Tonnage]],NA())</f>
        <v>69.92</v>
      </c>
      <c r="J1901">
        <f t="shared" si="89"/>
        <v>2</v>
      </c>
    </row>
    <row r="1902" spans="1:10">
      <c r="A1902" t="s">
        <v>185</v>
      </c>
      <c r="B1902" t="s">
        <v>123</v>
      </c>
      <c r="C1902" s="60">
        <v>42767</v>
      </c>
      <c r="D1902" s="3">
        <f>Table1[[#This Row],[End Year]]-1</f>
        <v>2016</v>
      </c>
      <c r="E1902" s="3">
        <f t="shared" si="87"/>
        <v>2017</v>
      </c>
      <c r="F1902" s="1" t="str">
        <f t="shared" si="88"/>
        <v>2016/2017</v>
      </c>
      <c r="G1902">
        <v>22</v>
      </c>
      <c r="H1902" t="s">
        <v>60</v>
      </c>
      <c r="I1902">
        <f>IFERROR(INDEX(Lookup_Misc!$A$1:$C$7,MATCH(Table1[[#This Row],[Product]],Lookup_Misc!$B$1:$B$7,0),3)*Table1[[#This Row],[Tonnage]],NA())</f>
        <v>10.120000000000001</v>
      </c>
      <c r="J1902">
        <f t="shared" si="89"/>
        <v>2</v>
      </c>
    </row>
    <row r="1903" spans="1:10">
      <c r="A1903" t="s">
        <v>185</v>
      </c>
      <c r="B1903" t="s">
        <v>123</v>
      </c>
      <c r="C1903" s="60">
        <v>42767</v>
      </c>
      <c r="D1903" s="3">
        <f>Table1[[#This Row],[End Year]]-1</f>
        <v>2016</v>
      </c>
      <c r="E1903" s="3">
        <f t="shared" si="87"/>
        <v>2017</v>
      </c>
      <c r="F1903" s="1" t="str">
        <f t="shared" si="88"/>
        <v>2016/2017</v>
      </c>
      <c r="G1903">
        <v>36730</v>
      </c>
      <c r="H1903" t="s">
        <v>79</v>
      </c>
      <c r="I1903">
        <f>IFERROR(INDEX(Lookup_Misc!$A$1:$C$7,MATCH(Table1[[#This Row],[Product]],Lookup_Misc!$B$1:$B$7,0),3)*Table1[[#This Row],[Tonnage]],NA())</f>
        <v>16895.8</v>
      </c>
      <c r="J1903">
        <f t="shared" si="89"/>
        <v>2</v>
      </c>
    </row>
    <row r="1904" spans="1:10">
      <c r="A1904" t="s">
        <v>185</v>
      </c>
      <c r="B1904" t="s">
        <v>123</v>
      </c>
      <c r="C1904" s="60">
        <v>42767</v>
      </c>
      <c r="D1904" s="3">
        <f>Table1[[#This Row],[End Year]]-1</f>
        <v>2016</v>
      </c>
      <c r="E1904" s="3">
        <f t="shared" si="87"/>
        <v>2017</v>
      </c>
      <c r="F1904" s="1" t="str">
        <f t="shared" si="88"/>
        <v>2016/2017</v>
      </c>
      <c r="G1904">
        <v>11241</v>
      </c>
      <c r="H1904" t="s">
        <v>133</v>
      </c>
      <c r="I1904">
        <f>IFERROR(INDEX(Lookup_Misc!$A$1:$C$7,MATCH(Table1[[#This Row],[Product]],Lookup_Misc!$B$1:$B$7,0),3)*Table1[[#This Row],[Tonnage]],NA())</f>
        <v>5170.8600000000006</v>
      </c>
      <c r="J1904">
        <f t="shared" si="89"/>
        <v>2</v>
      </c>
    </row>
    <row r="1905" spans="1:10">
      <c r="A1905" t="s">
        <v>185</v>
      </c>
      <c r="B1905" t="s">
        <v>123</v>
      </c>
      <c r="C1905" s="60">
        <v>42767</v>
      </c>
      <c r="D1905" s="3">
        <f>Table1[[#This Row],[End Year]]-1</f>
        <v>2016</v>
      </c>
      <c r="E1905" s="3">
        <f t="shared" si="87"/>
        <v>2017</v>
      </c>
      <c r="F1905" s="1" t="str">
        <f t="shared" si="88"/>
        <v>2016/2017</v>
      </c>
      <c r="G1905">
        <v>3451</v>
      </c>
      <c r="H1905" t="s">
        <v>130</v>
      </c>
      <c r="I1905">
        <f>IFERROR(INDEX(Lookup_Misc!$A$1:$C$7,MATCH(Table1[[#This Row],[Product]],Lookup_Misc!$B$1:$B$7,0),3)*Table1[[#This Row],[Tonnage]],NA())</f>
        <v>1587.46</v>
      </c>
      <c r="J1905">
        <f t="shared" si="89"/>
        <v>2</v>
      </c>
    </row>
    <row r="1906" spans="1:10">
      <c r="A1906" t="s">
        <v>185</v>
      </c>
      <c r="B1906" t="s">
        <v>123</v>
      </c>
      <c r="C1906" s="60">
        <v>42767</v>
      </c>
      <c r="D1906" s="3">
        <f>Table1[[#This Row],[End Year]]-1</f>
        <v>2016</v>
      </c>
      <c r="E1906" s="3">
        <f t="shared" si="87"/>
        <v>2017</v>
      </c>
      <c r="F1906" s="1" t="str">
        <f t="shared" si="88"/>
        <v>2016/2017</v>
      </c>
      <c r="G1906">
        <v>3916</v>
      </c>
      <c r="H1906" t="s">
        <v>147</v>
      </c>
      <c r="I1906">
        <f>IFERROR(INDEX(Lookup_Misc!$A$1:$C$7,MATCH(Table1[[#This Row],[Product]],Lookup_Misc!$B$1:$B$7,0),3)*Table1[[#This Row],[Tonnage]],NA())</f>
        <v>1801.3600000000001</v>
      </c>
      <c r="J1906">
        <f t="shared" si="89"/>
        <v>2</v>
      </c>
    </row>
    <row r="1907" spans="1:10">
      <c r="A1907" t="s">
        <v>185</v>
      </c>
      <c r="B1907" t="s">
        <v>123</v>
      </c>
      <c r="C1907" s="60">
        <v>42767</v>
      </c>
      <c r="D1907" s="3">
        <f>Table1[[#This Row],[End Year]]-1</f>
        <v>2016</v>
      </c>
      <c r="E1907" s="3">
        <f t="shared" si="87"/>
        <v>2017</v>
      </c>
      <c r="F1907" s="1" t="str">
        <f t="shared" si="88"/>
        <v>2016/2017</v>
      </c>
      <c r="G1907">
        <v>650</v>
      </c>
      <c r="H1907" t="s">
        <v>88</v>
      </c>
      <c r="I1907">
        <f>IFERROR(INDEX(Lookup_Misc!$A$1:$C$7,MATCH(Table1[[#This Row],[Product]],Lookup_Misc!$B$1:$B$7,0),3)*Table1[[#This Row],[Tonnage]],NA())</f>
        <v>299</v>
      </c>
      <c r="J1907">
        <f t="shared" si="89"/>
        <v>2</v>
      </c>
    </row>
    <row r="1908" spans="1:10">
      <c r="A1908" t="s">
        <v>185</v>
      </c>
      <c r="B1908" t="s">
        <v>123</v>
      </c>
      <c r="C1908" s="60">
        <v>42767</v>
      </c>
      <c r="D1908" s="3">
        <f>Table1[[#This Row],[End Year]]-1</f>
        <v>2016</v>
      </c>
      <c r="E1908" s="3">
        <f t="shared" si="87"/>
        <v>2017</v>
      </c>
      <c r="F1908" s="1" t="str">
        <f t="shared" si="88"/>
        <v>2016/2017</v>
      </c>
      <c r="G1908">
        <v>1200</v>
      </c>
      <c r="H1908" t="s">
        <v>145</v>
      </c>
      <c r="I1908">
        <f>IFERROR(INDEX(Lookup_Misc!$A$1:$C$7,MATCH(Table1[[#This Row],[Product]],Lookup_Misc!$B$1:$B$7,0),3)*Table1[[#This Row],[Tonnage]],NA())</f>
        <v>552</v>
      </c>
      <c r="J1908">
        <f t="shared" si="89"/>
        <v>2</v>
      </c>
    </row>
    <row r="1909" spans="1:10">
      <c r="A1909" t="s">
        <v>185</v>
      </c>
      <c r="B1909" t="s">
        <v>123</v>
      </c>
      <c r="C1909" s="60">
        <v>42767</v>
      </c>
      <c r="D1909" s="3">
        <f>Table1[[#This Row],[End Year]]-1</f>
        <v>2016</v>
      </c>
      <c r="E1909" s="3">
        <f t="shared" si="87"/>
        <v>2017</v>
      </c>
      <c r="F1909" s="1" t="str">
        <f t="shared" si="88"/>
        <v>2016/2017</v>
      </c>
      <c r="G1909">
        <v>13854</v>
      </c>
      <c r="H1909" t="s">
        <v>116</v>
      </c>
      <c r="I1909">
        <f>IFERROR(INDEX(Lookup_Misc!$A$1:$C$7,MATCH(Table1[[#This Row],[Product]],Lookup_Misc!$B$1:$B$7,0),3)*Table1[[#This Row],[Tonnage]],NA())</f>
        <v>6372.84</v>
      </c>
      <c r="J1909">
        <f t="shared" si="89"/>
        <v>2</v>
      </c>
    </row>
    <row r="1910" spans="1:10">
      <c r="A1910" t="s">
        <v>185</v>
      </c>
      <c r="B1910" t="s">
        <v>123</v>
      </c>
      <c r="C1910" s="60">
        <v>42767</v>
      </c>
      <c r="D1910" s="3">
        <f>Table1[[#This Row],[End Year]]-1</f>
        <v>2016</v>
      </c>
      <c r="E1910" s="3">
        <f t="shared" si="87"/>
        <v>2017</v>
      </c>
      <c r="F1910" s="1" t="str">
        <f t="shared" si="88"/>
        <v>2016/2017</v>
      </c>
      <c r="G1910">
        <v>4396</v>
      </c>
      <c r="H1910" t="s">
        <v>128</v>
      </c>
      <c r="I1910">
        <f>IFERROR(INDEX(Lookup_Misc!$A$1:$C$7,MATCH(Table1[[#This Row],[Product]],Lookup_Misc!$B$1:$B$7,0),3)*Table1[[#This Row],[Tonnage]],NA())</f>
        <v>2022.16</v>
      </c>
      <c r="J1910">
        <f t="shared" si="89"/>
        <v>2</v>
      </c>
    </row>
    <row r="1911" spans="1:10">
      <c r="A1911" t="s">
        <v>185</v>
      </c>
      <c r="B1911" t="s">
        <v>123</v>
      </c>
      <c r="C1911" s="60">
        <v>42767</v>
      </c>
      <c r="D1911" s="3">
        <f>Table1[[#This Row],[End Year]]-1</f>
        <v>2016</v>
      </c>
      <c r="E1911" s="3">
        <f t="shared" si="87"/>
        <v>2017</v>
      </c>
      <c r="F1911" s="1" t="str">
        <f t="shared" si="88"/>
        <v>2016/2017</v>
      </c>
      <c r="G1911">
        <v>17896</v>
      </c>
      <c r="H1911" t="s">
        <v>113</v>
      </c>
      <c r="I1911">
        <f>IFERROR(INDEX(Lookup_Misc!$A$1:$C$7,MATCH(Table1[[#This Row],[Product]],Lookup_Misc!$B$1:$B$7,0),3)*Table1[[#This Row],[Tonnage]],NA())</f>
        <v>8232.16</v>
      </c>
      <c r="J1911">
        <f t="shared" si="89"/>
        <v>2</v>
      </c>
    </row>
    <row r="1912" spans="1:10">
      <c r="A1912" t="s">
        <v>185</v>
      </c>
      <c r="B1912" t="s">
        <v>123</v>
      </c>
      <c r="C1912" s="60">
        <v>42767</v>
      </c>
      <c r="D1912" s="3">
        <f>Table1[[#This Row],[End Year]]-1</f>
        <v>2016</v>
      </c>
      <c r="E1912" s="3">
        <f t="shared" si="87"/>
        <v>2017</v>
      </c>
      <c r="F1912" s="1" t="str">
        <f t="shared" si="88"/>
        <v>2016/2017</v>
      </c>
      <c r="G1912">
        <v>1916</v>
      </c>
      <c r="H1912" t="s">
        <v>144</v>
      </c>
      <c r="I1912">
        <f>IFERROR(INDEX(Lookup_Misc!$A$1:$C$7,MATCH(Table1[[#This Row],[Product]],Lookup_Misc!$B$1:$B$7,0),3)*Table1[[#This Row],[Tonnage]],NA())</f>
        <v>881.36</v>
      </c>
      <c r="J1912">
        <f t="shared" si="89"/>
        <v>2</v>
      </c>
    </row>
    <row r="1913" spans="1:10">
      <c r="A1913" t="s">
        <v>185</v>
      </c>
      <c r="B1913" t="s">
        <v>123</v>
      </c>
      <c r="C1913" s="60">
        <v>42767</v>
      </c>
      <c r="D1913" s="3">
        <f>Table1[[#This Row],[End Year]]-1</f>
        <v>2016</v>
      </c>
      <c r="E1913" s="3">
        <f t="shared" si="87"/>
        <v>2017</v>
      </c>
      <c r="F1913" s="1" t="str">
        <f t="shared" si="88"/>
        <v>2016/2017</v>
      </c>
      <c r="G1913">
        <v>9581</v>
      </c>
      <c r="H1913" t="s">
        <v>89</v>
      </c>
      <c r="I1913">
        <f>IFERROR(INDEX(Lookup_Misc!$A$1:$C$7,MATCH(Table1[[#This Row],[Product]],Lookup_Misc!$B$1:$B$7,0),3)*Table1[[#This Row],[Tonnage]],NA())</f>
        <v>4407.26</v>
      </c>
      <c r="J1913">
        <f t="shared" si="89"/>
        <v>2</v>
      </c>
    </row>
    <row r="1914" spans="1:10">
      <c r="A1914" t="s">
        <v>185</v>
      </c>
      <c r="B1914" t="s">
        <v>123</v>
      </c>
      <c r="C1914" s="60">
        <v>42767</v>
      </c>
      <c r="D1914" s="3">
        <f>Table1[[#This Row],[End Year]]-1</f>
        <v>2016</v>
      </c>
      <c r="E1914" s="3">
        <f t="shared" si="87"/>
        <v>2017</v>
      </c>
      <c r="F1914" s="1" t="str">
        <f t="shared" si="88"/>
        <v>2016/2017</v>
      </c>
      <c r="G1914">
        <v>1</v>
      </c>
      <c r="H1914" t="s">
        <v>90</v>
      </c>
      <c r="I1914">
        <f>IFERROR(INDEX(Lookup_Misc!$A$1:$C$7,MATCH(Table1[[#This Row],[Product]],Lookup_Misc!$B$1:$B$7,0),3)*Table1[[#This Row],[Tonnage]],NA())</f>
        <v>0.46</v>
      </c>
      <c r="J1914">
        <f t="shared" si="89"/>
        <v>2</v>
      </c>
    </row>
    <row r="1915" spans="1:10">
      <c r="A1915" t="s">
        <v>185</v>
      </c>
      <c r="B1915" t="s">
        <v>123</v>
      </c>
      <c r="C1915" s="60">
        <v>42795</v>
      </c>
      <c r="D1915" s="3">
        <f>Table1[[#This Row],[End Year]]-1</f>
        <v>2016</v>
      </c>
      <c r="E1915" s="3">
        <f t="shared" si="87"/>
        <v>2017</v>
      </c>
      <c r="F1915" s="1" t="str">
        <f t="shared" si="88"/>
        <v>2016/2017</v>
      </c>
      <c r="G1915">
        <v>1753</v>
      </c>
      <c r="H1915" t="s">
        <v>73</v>
      </c>
      <c r="I1915">
        <f>IFERROR(INDEX(Lookup_Misc!$A$1:$C$7,MATCH(Table1[[#This Row],[Product]],Lookup_Misc!$B$1:$B$7,0),3)*Table1[[#This Row],[Tonnage]],NA())</f>
        <v>806.38</v>
      </c>
      <c r="J1915">
        <f t="shared" si="89"/>
        <v>3</v>
      </c>
    </row>
    <row r="1916" spans="1:10">
      <c r="A1916" t="s">
        <v>185</v>
      </c>
      <c r="B1916" t="s">
        <v>123</v>
      </c>
      <c r="C1916" s="60">
        <v>42795</v>
      </c>
      <c r="D1916" s="3">
        <f>Table1[[#This Row],[End Year]]-1</f>
        <v>2016</v>
      </c>
      <c r="E1916" s="3">
        <f t="shared" si="87"/>
        <v>2017</v>
      </c>
      <c r="F1916" s="1" t="str">
        <f t="shared" si="88"/>
        <v>2016/2017</v>
      </c>
      <c r="G1916">
        <v>244</v>
      </c>
      <c r="H1916" t="s">
        <v>60</v>
      </c>
      <c r="I1916">
        <f>IFERROR(INDEX(Lookup_Misc!$A$1:$C$7,MATCH(Table1[[#This Row],[Product]],Lookup_Misc!$B$1:$B$7,0),3)*Table1[[#This Row],[Tonnage]],NA())</f>
        <v>112.24000000000001</v>
      </c>
      <c r="J1916">
        <f t="shared" si="89"/>
        <v>3</v>
      </c>
    </row>
    <row r="1917" spans="1:10">
      <c r="A1917" t="s">
        <v>185</v>
      </c>
      <c r="B1917" t="s">
        <v>123</v>
      </c>
      <c r="C1917" s="60">
        <v>42795</v>
      </c>
      <c r="D1917" s="3">
        <f>Table1[[#This Row],[End Year]]-1</f>
        <v>2016</v>
      </c>
      <c r="E1917" s="3">
        <f t="shared" si="87"/>
        <v>2017</v>
      </c>
      <c r="F1917" s="1" t="str">
        <f t="shared" si="88"/>
        <v>2016/2017</v>
      </c>
      <c r="G1917">
        <v>8887</v>
      </c>
      <c r="H1917" t="s">
        <v>79</v>
      </c>
      <c r="I1917">
        <f>IFERROR(INDEX(Lookup_Misc!$A$1:$C$7,MATCH(Table1[[#This Row],[Product]],Lookup_Misc!$B$1:$B$7,0),3)*Table1[[#This Row],[Tonnage]],NA())</f>
        <v>4088.02</v>
      </c>
      <c r="J1917">
        <f t="shared" si="89"/>
        <v>3</v>
      </c>
    </row>
    <row r="1918" spans="1:10">
      <c r="A1918" t="s">
        <v>185</v>
      </c>
      <c r="B1918" t="s">
        <v>123</v>
      </c>
      <c r="C1918" s="60">
        <v>42795</v>
      </c>
      <c r="D1918" s="3">
        <f>Table1[[#This Row],[End Year]]-1</f>
        <v>2016</v>
      </c>
      <c r="E1918" s="3">
        <f t="shared" si="87"/>
        <v>2017</v>
      </c>
      <c r="F1918" s="1" t="str">
        <f t="shared" si="88"/>
        <v>2016/2017</v>
      </c>
      <c r="G1918">
        <v>7650</v>
      </c>
      <c r="H1918" t="s">
        <v>133</v>
      </c>
      <c r="I1918">
        <f>IFERROR(INDEX(Lookup_Misc!$A$1:$C$7,MATCH(Table1[[#This Row],[Product]],Lookup_Misc!$B$1:$B$7,0),3)*Table1[[#This Row],[Tonnage]],NA())</f>
        <v>3519</v>
      </c>
      <c r="J1918">
        <f t="shared" si="89"/>
        <v>3</v>
      </c>
    </row>
    <row r="1919" spans="1:10">
      <c r="A1919" t="s">
        <v>185</v>
      </c>
      <c r="B1919" t="s">
        <v>123</v>
      </c>
      <c r="C1919" s="60">
        <v>42795</v>
      </c>
      <c r="D1919" s="3">
        <f>Table1[[#This Row],[End Year]]-1</f>
        <v>2016</v>
      </c>
      <c r="E1919" s="3">
        <f t="shared" si="87"/>
        <v>2017</v>
      </c>
      <c r="F1919" s="1" t="str">
        <f t="shared" si="88"/>
        <v>2016/2017</v>
      </c>
      <c r="G1919">
        <v>6900</v>
      </c>
      <c r="H1919" t="s">
        <v>142</v>
      </c>
      <c r="I1919">
        <f>IFERROR(INDEX(Lookup_Misc!$A$1:$C$7,MATCH(Table1[[#This Row],[Product]],Lookup_Misc!$B$1:$B$7,0),3)*Table1[[#This Row],[Tonnage]],NA())</f>
        <v>3174</v>
      </c>
      <c r="J1919">
        <f t="shared" si="89"/>
        <v>3</v>
      </c>
    </row>
    <row r="1920" spans="1:10">
      <c r="A1920" t="s">
        <v>185</v>
      </c>
      <c r="B1920" t="s">
        <v>123</v>
      </c>
      <c r="C1920" s="60">
        <v>42795</v>
      </c>
      <c r="D1920" s="3">
        <f>Table1[[#This Row],[End Year]]-1</f>
        <v>2016</v>
      </c>
      <c r="E1920" s="3">
        <f t="shared" si="87"/>
        <v>2017</v>
      </c>
      <c r="F1920" s="1" t="str">
        <f t="shared" si="88"/>
        <v>2016/2017</v>
      </c>
      <c r="G1920">
        <v>4880</v>
      </c>
      <c r="H1920" t="s">
        <v>143</v>
      </c>
      <c r="I1920">
        <f>IFERROR(INDEX(Lookup_Misc!$A$1:$C$7,MATCH(Table1[[#This Row],[Product]],Lookup_Misc!$B$1:$B$7,0),3)*Table1[[#This Row],[Tonnage]],NA())</f>
        <v>2244.8000000000002</v>
      </c>
      <c r="J1920">
        <f t="shared" si="89"/>
        <v>3</v>
      </c>
    </row>
    <row r="1921" spans="1:10">
      <c r="A1921" t="s">
        <v>185</v>
      </c>
      <c r="B1921" t="s">
        <v>123</v>
      </c>
      <c r="C1921" s="60">
        <v>42795</v>
      </c>
      <c r="D1921" s="3">
        <f>Table1[[#This Row],[End Year]]-1</f>
        <v>2016</v>
      </c>
      <c r="E1921" s="3">
        <f t="shared" si="87"/>
        <v>2017</v>
      </c>
      <c r="F1921" s="1" t="str">
        <f t="shared" si="88"/>
        <v>2016/2017</v>
      </c>
      <c r="G1921">
        <v>4349</v>
      </c>
      <c r="H1921" t="s">
        <v>130</v>
      </c>
      <c r="I1921">
        <f>IFERROR(INDEX(Lookup_Misc!$A$1:$C$7,MATCH(Table1[[#This Row],[Product]],Lookup_Misc!$B$1:$B$7,0),3)*Table1[[#This Row],[Tonnage]],NA())</f>
        <v>2000.5400000000002</v>
      </c>
      <c r="J1921">
        <f t="shared" si="89"/>
        <v>3</v>
      </c>
    </row>
    <row r="1922" spans="1:10">
      <c r="A1922" t="s">
        <v>185</v>
      </c>
      <c r="B1922" t="s">
        <v>123</v>
      </c>
      <c r="C1922" s="60">
        <v>42795</v>
      </c>
      <c r="D1922" s="3">
        <f>Table1[[#This Row],[End Year]]-1</f>
        <v>2016</v>
      </c>
      <c r="E1922" s="3">
        <f t="shared" si="87"/>
        <v>2017</v>
      </c>
      <c r="F1922" s="1" t="str">
        <f t="shared" si="88"/>
        <v>2016/2017</v>
      </c>
      <c r="G1922">
        <v>14468</v>
      </c>
      <c r="H1922" t="s">
        <v>116</v>
      </c>
      <c r="I1922">
        <f>IFERROR(INDEX(Lookup_Misc!$A$1:$C$7,MATCH(Table1[[#This Row],[Product]],Lookup_Misc!$B$1:$B$7,0),3)*Table1[[#This Row],[Tonnage]],NA())</f>
        <v>6655.2800000000007</v>
      </c>
      <c r="J1922">
        <f t="shared" si="89"/>
        <v>3</v>
      </c>
    </row>
    <row r="1923" spans="1:10">
      <c r="A1923" t="s">
        <v>185</v>
      </c>
      <c r="B1923" t="s">
        <v>123</v>
      </c>
      <c r="C1923" s="60">
        <v>42795</v>
      </c>
      <c r="D1923" s="3">
        <f>Table1[[#This Row],[End Year]]-1</f>
        <v>2016</v>
      </c>
      <c r="E1923" s="3">
        <f t="shared" si="87"/>
        <v>2017</v>
      </c>
      <c r="F1923" s="1" t="str">
        <f t="shared" si="88"/>
        <v>2016/2017</v>
      </c>
      <c r="G1923">
        <v>2746</v>
      </c>
      <c r="H1923" t="s">
        <v>137</v>
      </c>
      <c r="I1923">
        <f>IFERROR(INDEX(Lookup_Misc!$A$1:$C$7,MATCH(Table1[[#This Row],[Product]],Lookup_Misc!$B$1:$B$7,0),3)*Table1[[#This Row],[Tonnage]],NA())</f>
        <v>1263.1600000000001</v>
      </c>
      <c r="J1923">
        <f t="shared" si="89"/>
        <v>3</v>
      </c>
    </row>
    <row r="1924" spans="1:10">
      <c r="A1924" t="s">
        <v>185</v>
      </c>
      <c r="B1924" t="s">
        <v>123</v>
      </c>
      <c r="C1924" s="60">
        <v>42795</v>
      </c>
      <c r="D1924" s="3">
        <f>Table1[[#This Row],[End Year]]-1</f>
        <v>2016</v>
      </c>
      <c r="E1924" s="3">
        <f t="shared" si="87"/>
        <v>2017</v>
      </c>
      <c r="F1924" s="1" t="str">
        <f t="shared" si="88"/>
        <v>2016/2017</v>
      </c>
      <c r="G1924">
        <v>32164</v>
      </c>
      <c r="H1924" t="s">
        <v>128</v>
      </c>
      <c r="I1924">
        <f>IFERROR(INDEX(Lookup_Misc!$A$1:$C$7,MATCH(Table1[[#This Row],[Product]],Lookup_Misc!$B$1:$B$7,0),3)*Table1[[#This Row],[Tonnage]],NA())</f>
        <v>14795.44</v>
      </c>
      <c r="J1924">
        <f t="shared" si="89"/>
        <v>3</v>
      </c>
    </row>
    <row r="1925" spans="1:10">
      <c r="A1925" t="s">
        <v>185</v>
      </c>
      <c r="B1925" t="s">
        <v>123</v>
      </c>
      <c r="C1925" s="60">
        <v>42795</v>
      </c>
      <c r="D1925" s="3">
        <f>Table1[[#This Row],[End Year]]-1</f>
        <v>2016</v>
      </c>
      <c r="E1925" s="3">
        <f t="shared" si="87"/>
        <v>2017</v>
      </c>
      <c r="F1925" s="1" t="str">
        <f t="shared" si="88"/>
        <v>2016/2017</v>
      </c>
      <c r="G1925">
        <v>22468</v>
      </c>
      <c r="H1925" t="s">
        <v>113</v>
      </c>
      <c r="I1925">
        <f>IFERROR(INDEX(Lookup_Misc!$A$1:$C$7,MATCH(Table1[[#This Row],[Product]],Lookup_Misc!$B$1:$B$7,0),3)*Table1[[#This Row],[Tonnage]],NA())</f>
        <v>10335.280000000001</v>
      </c>
      <c r="J1925">
        <f t="shared" si="89"/>
        <v>3</v>
      </c>
    </row>
    <row r="1926" spans="1:10">
      <c r="A1926" t="s">
        <v>185</v>
      </c>
      <c r="B1926" t="s">
        <v>123</v>
      </c>
      <c r="C1926" s="60">
        <v>42795</v>
      </c>
      <c r="D1926" s="3">
        <f>Table1[[#This Row],[End Year]]-1</f>
        <v>2016</v>
      </c>
      <c r="E1926" s="3">
        <f t="shared" ref="E1926:E1989" si="90">IF(AND(MONTH(C1926)&gt;=7,MONTH(C1926)&lt;=12),YEAR(C1926)+1,YEAR(C1926))</f>
        <v>2017</v>
      </c>
      <c r="F1926" s="1" t="str">
        <f t="shared" ref="F1926:F1989" si="91">D1926&amp;"/"&amp;E1926</f>
        <v>2016/2017</v>
      </c>
      <c r="G1926">
        <v>8716</v>
      </c>
      <c r="H1926" t="s">
        <v>108</v>
      </c>
      <c r="I1926">
        <f>IFERROR(INDEX(Lookup_Misc!$A$1:$C$7,MATCH(Table1[[#This Row],[Product]],Lookup_Misc!$B$1:$B$7,0),3)*Table1[[#This Row],[Tonnage]],NA())</f>
        <v>4009.36</v>
      </c>
      <c r="J1926">
        <f t="shared" ref="J1926:J1989" si="92">MONTH(C1926)</f>
        <v>3</v>
      </c>
    </row>
    <row r="1927" spans="1:10">
      <c r="A1927" t="s">
        <v>185</v>
      </c>
      <c r="B1927" t="s">
        <v>123</v>
      </c>
      <c r="C1927" s="60">
        <v>42795</v>
      </c>
      <c r="D1927" s="3">
        <f>Table1[[#This Row],[End Year]]-1</f>
        <v>2016</v>
      </c>
      <c r="E1927" s="3">
        <f t="shared" si="90"/>
        <v>2017</v>
      </c>
      <c r="F1927" s="1" t="str">
        <f t="shared" si="91"/>
        <v>2016/2017</v>
      </c>
      <c r="G1927">
        <v>23501</v>
      </c>
      <c r="H1927" t="s">
        <v>89</v>
      </c>
      <c r="I1927">
        <f>IFERROR(INDEX(Lookup_Misc!$A$1:$C$7,MATCH(Table1[[#This Row],[Product]],Lookup_Misc!$B$1:$B$7,0),3)*Table1[[#This Row],[Tonnage]],NA())</f>
        <v>10810.460000000001</v>
      </c>
      <c r="J1927">
        <f t="shared" si="92"/>
        <v>3</v>
      </c>
    </row>
    <row r="1928" spans="1:10">
      <c r="A1928" t="s">
        <v>185</v>
      </c>
      <c r="B1928" t="s">
        <v>123</v>
      </c>
      <c r="C1928" s="60">
        <v>42795</v>
      </c>
      <c r="D1928" s="3">
        <f>Table1[[#This Row],[End Year]]-1</f>
        <v>2016</v>
      </c>
      <c r="E1928" s="3">
        <f t="shared" si="90"/>
        <v>2017</v>
      </c>
      <c r="F1928" s="1" t="str">
        <f t="shared" si="91"/>
        <v>2016/2017</v>
      </c>
      <c r="G1928">
        <v>6451</v>
      </c>
      <c r="H1928" t="s">
        <v>90</v>
      </c>
      <c r="I1928">
        <f>IFERROR(INDEX(Lookup_Misc!$A$1:$C$7,MATCH(Table1[[#This Row],[Product]],Lookup_Misc!$B$1:$B$7,0),3)*Table1[[#This Row],[Tonnage]],NA())</f>
        <v>2967.46</v>
      </c>
      <c r="J1928">
        <f t="shared" si="92"/>
        <v>3</v>
      </c>
    </row>
    <row r="1929" spans="1:10">
      <c r="A1929" t="s">
        <v>185</v>
      </c>
      <c r="B1929" t="s">
        <v>123</v>
      </c>
      <c r="C1929" s="60">
        <v>42826</v>
      </c>
      <c r="D1929" s="3">
        <f>Table1[[#This Row],[End Year]]-1</f>
        <v>2016</v>
      </c>
      <c r="E1929" s="3">
        <f t="shared" si="90"/>
        <v>2017</v>
      </c>
      <c r="F1929" s="1" t="str">
        <f t="shared" si="91"/>
        <v>2016/2017</v>
      </c>
      <c r="G1929">
        <v>48</v>
      </c>
      <c r="H1929" t="s">
        <v>60</v>
      </c>
      <c r="I1929">
        <f>IFERROR(INDEX(Lookup_Misc!$A$1:$C$7,MATCH(Table1[[#This Row],[Product]],Lookup_Misc!$B$1:$B$7,0),3)*Table1[[#This Row],[Tonnage]],NA())</f>
        <v>22.080000000000002</v>
      </c>
      <c r="J1929">
        <f t="shared" si="92"/>
        <v>4</v>
      </c>
    </row>
    <row r="1930" spans="1:10">
      <c r="A1930" t="s">
        <v>185</v>
      </c>
      <c r="B1930" t="s">
        <v>123</v>
      </c>
      <c r="C1930" s="60">
        <v>42826</v>
      </c>
      <c r="D1930" s="3">
        <f>Table1[[#This Row],[End Year]]-1</f>
        <v>2016</v>
      </c>
      <c r="E1930" s="3">
        <f t="shared" si="90"/>
        <v>2017</v>
      </c>
      <c r="F1930" s="1" t="str">
        <f t="shared" si="91"/>
        <v>2016/2017</v>
      </c>
      <c r="G1930">
        <v>37279</v>
      </c>
      <c r="H1930" t="s">
        <v>79</v>
      </c>
      <c r="I1930">
        <f>IFERROR(INDEX(Lookup_Misc!$A$1:$C$7,MATCH(Table1[[#This Row],[Product]],Lookup_Misc!$B$1:$B$7,0),3)*Table1[[#This Row],[Tonnage]],NA())</f>
        <v>17148.34</v>
      </c>
      <c r="J1930">
        <f t="shared" si="92"/>
        <v>4</v>
      </c>
    </row>
    <row r="1931" spans="1:10">
      <c r="A1931" t="s">
        <v>185</v>
      </c>
      <c r="B1931" t="s">
        <v>123</v>
      </c>
      <c r="C1931" s="60">
        <v>42826</v>
      </c>
      <c r="D1931" s="3">
        <f>Table1[[#This Row],[End Year]]-1</f>
        <v>2016</v>
      </c>
      <c r="E1931" s="3">
        <f t="shared" si="90"/>
        <v>2017</v>
      </c>
      <c r="F1931" s="1" t="str">
        <f t="shared" si="91"/>
        <v>2016/2017</v>
      </c>
      <c r="G1931">
        <v>7161</v>
      </c>
      <c r="H1931" t="s">
        <v>133</v>
      </c>
      <c r="I1931">
        <f>IFERROR(INDEX(Lookup_Misc!$A$1:$C$7,MATCH(Table1[[#This Row],[Product]],Lookup_Misc!$B$1:$B$7,0),3)*Table1[[#This Row],[Tonnage]],NA())</f>
        <v>3294.06</v>
      </c>
      <c r="J1931">
        <f t="shared" si="92"/>
        <v>4</v>
      </c>
    </row>
    <row r="1932" spans="1:10">
      <c r="A1932" t="s">
        <v>185</v>
      </c>
      <c r="B1932" t="s">
        <v>123</v>
      </c>
      <c r="C1932" s="60">
        <v>42826</v>
      </c>
      <c r="D1932" s="3">
        <f>Table1[[#This Row],[End Year]]-1</f>
        <v>2016</v>
      </c>
      <c r="E1932" s="3">
        <f t="shared" si="90"/>
        <v>2017</v>
      </c>
      <c r="F1932" s="1" t="str">
        <f t="shared" si="91"/>
        <v>2016/2017</v>
      </c>
      <c r="G1932">
        <v>2</v>
      </c>
      <c r="H1932" t="s">
        <v>145</v>
      </c>
      <c r="I1932">
        <f>IFERROR(INDEX(Lookup_Misc!$A$1:$C$7,MATCH(Table1[[#This Row],[Product]],Lookup_Misc!$B$1:$B$7,0),3)*Table1[[#This Row],[Tonnage]],NA())</f>
        <v>0.92</v>
      </c>
      <c r="J1932">
        <f t="shared" si="92"/>
        <v>4</v>
      </c>
    </row>
    <row r="1933" spans="1:10">
      <c r="A1933" t="s">
        <v>185</v>
      </c>
      <c r="B1933" t="s">
        <v>123</v>
      </c>
      <c r="C1933" s="60">
        <v>42826</v>
      </c>
      <c r="D1933" s="3">
        <f>Table1[[#This Row],[End Year]]-1</f>
        <v>2016</v>
      </c>
      <c r="E1933" s="3">
        <f t="shared" si="90"/>
        <v>2017</v>
      </c>
      <c r="F1933" s="1" t="str">
        <f t="shared" si="91"/>
        <v>2016/2017</v>
      </c>
      <c r="G1933">
        <v>16612</v>
      </c>
      <c r="H1933" t="s">
        <v>116</v>
      </c>
      <c r="I1933">
        <f>IFERROR(INDEX(Lookup_Misc!$A$1:$C$7,MATCH(Table1[[#This Row],[Product]],Lookup_Misc!$B$1:$B$7,0),3)*Table1[[#This Row],[Tonnage]],NA())</f>
        <v>7641.52</v>
      </c>
      <c r="J1933">
        <f t="shared" si="92"/>
        <v>4</v>
      </c>
    </row>
    <row r="1934" spans="1:10">
      <c r="A1934" t="s">
        <v>185</v>
      </c>
      <c r="B1934" t="s">
        <v>123</v>
      </c>
      <c r="C1934" s="60">
        <v>42826</v>
      </c>
      <c r="D1934" s="3">
        <f>Table1[[#This Row],[End Year]]-1</f>
        <v>2016</v>
      </c>
      <c r="E1934" s="3">
        <f t="shared" si="90"/>
        <v>2017</v>
      </c>
      <c r="F1934" s="1" t="str">
        <f t="shared" si="91"/>
        <v>2016/2017</v>
      </c>
      <c r="G1934">
        <v>15396</v>
      </c>
      <c r="H1934" t="s">
        <v>113</v>
      </c>
      <c r="I1934">
        <f>IFERROR(INDEX(Lookup_Misc!$A$1:$C$7,MATCH(Table1[[#This Row],[Product]],Lookup_Misc!$B$1:$B$7,0),3)*Table1[[#This Row],[Tonnage]],NA())</f>
        <v>7082.16</v>
      </c>
      <c r="J1934">
        <f t="shared" si="92"/>
        <v>4</v>
      </c>
    </row>
    <row r="1935" spans="1:10">
      <c r="A1935" t="s">
        <v>185</v>
      </c>
      <c r="B1935" t="s">
        <v>123</v>
      </c>
      <c r="C1935" s="60">
        <v>42826</v>
      </c>
      <c r="D1935" s="3">
        <f>Table1[[#This Row],[End Year]]-1</f>
        <v>2016</v>
      </c>
      <c r="E1935" s="3">
        <f t="shared" si="90"/>
        <v>2017</v>
      </c>
      <c r="F1935" s="1" t="str">
        <f t="shared" si="91"/>
        <v>2016/2017</v>
      </c>
      <c r="G1935">
        <v>49100</v>
      </c>
      <c r="H1935" t="s">
        <v>93</v>
      </c>
      <c r="I1935">
        <f>IFERROR(INDEX(Lookup_Misc!$A$1:$C$7,MATCH(Table1[[#This Row],[Product]],Lookup_Misc!$B$1:$B$7,0),3)*Table1[[#This Row],[Tonnage]],NA())</f>
        <v>22586</v>
      </c>
      <c r="J1935">
        <f t="shared" si="92"/>
        <v>4</v>
      </c>
    </row>
    <row r="1936" spans="1:10">
      <c r="A1936" t="s">
        <v>185</v>
      </c>
      <c r="B1936" t="s">
        <v>123</v>
      </c>
      <c r="C1936" s="60">
        <v>42826</v>
      </c>
      <c r="D1936" s="3">
        <f>Table1[[#This Row],[End Year]]-1</f>
        <v>2016</v>
      </c>
      <c r="E1936" s="3">
        <f t="shared" si="90"/>
        <v>2017</v>
      </c>
      <c r="F1936" s="1" t="str">
        <f t="shared" si="91"/>
        <v>2016/2017</v>
      </c>
      <c r="G1936">
        <v>18446</v>
      </c>
      <c r="H1936" t="s">
        <v>89</v>
      </c>
      <c r="I1936">
        <f>IFERROR(INDEX(Lookup_Misc!$A$1:$C$7,MATCH(Table1[[#This Row],[Product]],Lookup_Misc!$B$1:$B$7,0),3)*Table1[[#This Row],[Tonnage]],NA())</f>
        <v>8485.16</v>
      </c>
      <c r="J1936">
        <f t="shared" si="92"/>
        <v>4</v>
      </c>
    </row>
    <row r="1937" spans="1:10">
      <c r="A1937" t="s">
        <v>185</v>
      </c>
      <c r="B1937" t="s">
        <v>123</v>
      </c>
      <c r="C1937" s="60">
        <v>42856</v>
      </c>
      <c r="D1937" s="3">
        <f>Table1[[#This Row],[End Year]]-1</f>
        <v>2016</v>
      </c>
      <c r="E1937" s="3">
        <f t="shared" si="90"/>
        <v>2017</v>
      </c>
      <c r="F1937" s="1" t="str">
        <f t="shared" si="91"/>
        <v>2016/2017</v>
      </c>
      <c r="G1937">
        <v>17</v>
      </c>
      <c r="H1937" t="s">
        <v>132</v>
      </c>
      <c r="I1937">
        <f>IFERROR(INDEX(Lookup_Misc!$A$1:$C$7,MATCH(Table1[[#This Row],[Product]],Lookup_Misc!$B$1:$B$7,0),3)*Table1[[#This Row],[Tonnage]],NA())</f>
        <v>7.82</v>
      </c>
      <c r="J1937">
        <f t="shared" si="92"/>
        <v>5</v>
      </c>
    </row>
    <row r="1938" spans="1:10">
      <c r="A1938" t="s">
        <v>185</v>
      </c>
      <c r="B1938" t="s">
        <v>123</v>
      </c>
      <c r="C1938" s="60">
        <v>42856</v>
      </c>
      <c r="D1938" s="3">
        <f>Table1[[#This Row],[End Year]]-1</f>
        <v>2016</v>
      </c>
      <c r="E1938" s="3">
        <f t="shared" si="90"/>
        <v>2017</v>
      </c>
      <c r="F1938" s="1" t="str">
        <f t="shared" si="91"/>
        <v>2016/2017</v>
      </c>
      <c r="G1938">
        <v>8644</v>
      </c>
      <c r="H1938" t="s">
        <v>60</v>
      </c>
      <c r="I1938">
        <f>IFERROR(INDEX(Lookup_Misc!$A$1:$C$7,MATCH(Table1[[#This Row],[Product]],Lookup_Misc!$B$1:$B$7,0),3)*Table1[[#This Row],[Tonnage]],NA())</f>
        <v>3976.2400000000002</v>
      </c>
      <c r="J1938">
        <f t="shared" si="92"/>
        <v>5</v>
      </c>
    </row>
    <row r="1939" spans="1:10">
      <c r="A1939" t="s">
        <v>185</v>
      </c>
      <c r="B1939" t="s">
        <v>123</v>
      </c>
      <c r="C1939" s="60">
        <v>42856</v>
      </c>
      <c r="D1939" s="3">
        <f>Table1[[#This Row],[End Year]]-1</f>
        <v>2016</v>
      </c>
      <c r="E1939" s="3">
        <f t="shared" si="90"/>
        <v>2017</v>
      </c>
      <c r="F1939" s="1" t="str">
        <f t="shared" si="91"/>
        <v>2016/2017</v>
      </c>
      <c r="G1939">
        <v>36860</v>
      </c>
      <c r="H1939" t="s">
        <v>79</v>
      </c>
      <c r="I1939">
        <f>IFERROR(INDEX(Lookup_Misc!$A$1:$C$7,MATCH(Table1[[#This Row],[Product]],Lookup_Misc!$B$1:$B$7,0),3)*Table1[[#This Row],[Tonnage]],NA())</f>
        <v>16955.600000000002</v>
      </c>
      <c r="J1939">
        <f t="shared" si="92"/>
        <v>5</v>
      </c>
    </row>
    <row r="1940" spans="1:10">
      <c r="A1940" t="s">
        <v>185</v>
      </c>
      <c r="B1940" t="s">
        <v>123</v>
      </c>
      <c r="C1940" s="60">
        <v>42856</v>
      </c>
      <c r="D1940" s="3">
        <f>Table1[[#This Row],[End Year]]-1</f>
        <v>2016</v>
      </c>
      <c r="E1940" s="3">
        <f t="shared" si="90"/>
        <v>2017</v>
      </c>
      <c r="F1940" s="1" t="str">
        <f t="shared" si="91"/>
        <v>2016/2017</v>
      </c>
      <c r="G1940">
        <v>3299</v>
      </c>
      <c r="H1940" t="s">
        <v>131</v>
      </c>
      <c r="I1940">
        <f>IFERROR(INDEX(Lookup_Misc!$A$1:$C$7,MATCH(Table1[[#This Row],[Product]],Lookup_Misc!$B$1:$B$7,0),3)*Table1[[#This Row],[Tonnage]],NA())</f>
        <v>1517.54</v>
      </c>
      <c r="J1940">
        <f t="shared" si="92"/>
        <v>5</v>
      </c>
    </row>
    <row r="1941" spans="1:10">
      <c r="A1941" t="s">
        <v>185</v>
      </c>
      <c r="B1941" t="s">
        <v>123</v>
      </c>
      <c r="C1941" s="60">
        <v>42856</v>
      </c>
      <c r="D1941" s="3">
        <f>Table1[[#This Row],[End Year]]-1</f>
        <v>2016</v>
      </c>
      <c r="E1941" s="3">
        <f t="shared" si="90"/>
        <v>2017</v>
      </c>
      <c r="F1941" s="1" t="str">
        <f t="shared" si="91"/>
        <v>2016/2017</v>
      </c>
      <c r="G1941">
        <v>1100</v>
      </c>
      <c r="H1941" t="s">
        <v>143</v>
      </c>
      <c r="I1941">
        <f>IFERROR(INDEX(Lookup_Misc!$A$1:$C$7,MATCH(Table1[[#This Row],[Product]],Lookup_Misc!$B$1:$B$7,0),3)*Table1[[#This Row],[Tonnage]],NA())</f>
        <v>506</v>
      </c>
      <c r="J1941">
        <f t="shared" si="92"/>
        <v>5</v>
      </c>
    </row>
    <row r="1942" spans="1:10">
      <c r="A1942" t="s">
        <v>185</v>
      </c>
      <c r="B1942" t="s">
        <v>123</v>
      </c>
      <c r="C1942" s="60">
        <v>42856</v>
      </c>
      <c r="D1942" s="3">
        <f>Table1[[#This Row],[End Year]]-1</f>
        <v>2016</v>
      </c>
      <c r="E1942" s="3">
        <f t="shared" si="90"/>
        <v>2017</v>
      </c>
      <c r="F1942" s="1" t="str">
        <f t="shared" si="91"/>
        <v>2016/2017</v>
      </c>
      <c r="G1942">
        <v>2200</v>
      </c>
      <c r="H1942" t="s">
        <v>130</v>
      </c>
      <c r="I1942">
        <f>IFERROR(INDEX(Lookup_Misc!$A$1:$C$7,MATCH(Table1[[#This Row],[Product]],Lookup_Misc!$B$1:$B$7,0),3)*Table1[[#This Row],[Tonnage]],NA())</f>
        <v>1012</v>
      </c>
      <c r="J1942">
        <f t="shared" si="92"/>
        <v>5</v>
      </c>
    </row>
    <row r="1943" spans="1:10">
      <c r="A1943" t="s">
        <v>185</v>
      </c>
      <c r="B1943" t="s">
        <v>123</v>
      </c>
      <c r="C1943" s="60">
        <v>42856</v>
      </c>
      <c r="D1943" s="3">
        <f>Table1[[#This Row],[End Year]]-1</f>
        <v>2016</v>
      </c>
      <c r="E1943" s="3">
        <f t="shared" si="90"/>
        <v>2017</v>
      </c>
      <c r="F1943" s="1" t="str">
        <f t="shared" si="91"/>
        <v>2016/2017</v>
      </c>
      <c r="G1943">
        <v>3297</v>
      </c>
      <c r="H1943" t="s">
        <v>147</v>
      </c>
      <c r="I1943">
        <f>IFERROR(INDEX(Lookup_Misc!$A$1:$C$7,MATCH(Table1[[#This Row],[Product]],Lookup_Misc!$B$1:$B$7,0),3)*Table1[[#This Row],[Tonnage]],NA())</f>
        <v>1516.6200000000001</v>
      </c>
      <c r="J1943">
        <f t="shared" si="92"/>
        <v>5</v>
      </c>
    </row>
    <row r="1944" spans="1:10">
      <c r="A1944" t="s">
        <v>185</v>
      </c>
      <c r="B1944" t="s">
        <v>123</v>
      </c>
      <c r="C1944" s="60">
        <v>42856</v>
      </c>
      <c r="D1944" s="3">
        <f>Table1[[#This Row],[End Year]]-1</f>
        <v>2016</v>
      </c>
      <c r="E1944" s="3">
        <f t="shared" si="90"/>
        <v>2017</v>
      </c>
      <c r="F1944" s="1" t="str">
        <f t="shared" si="91"/>
        <v>2016/2017</v>
      </c>
      <c r="G1944">
        <v>7691</v>
      </c>
      <c r="H1944" t="s">
        <v>116</v>
      </c>
      <c r="I1944">
        <f>IFERROR(INDEX(Lookup_Misc!$A$1:$C$7,MATCH(Table1[[#This Row],[Product]],Lookup_Misc!$B$1:$B$7,0),3)*Table1[[#This Row],[Tonnage]],NA())</f>
        <v>3537.86</v>
      </c>
      <c r="J1944">
        <f t="shared" si="92"/>
        <v>5</v>
      </c>
    </row>
    <row r="1945" spans="1:10">
      <c r="A1945" t="s">
        <v>185</v>
      </c>
      <c r="B1945" t="s">
        <v>123</v>
      </c>
      <c r="C1945" s="60">
        <v>42856</v>
      </c>
      <c r="D1945" s="3">
        <f>Table1[[#This Row],[End Year]]-1</f>
        <v>2016</v>
      </c>
      <c r="E1945" s="3">
        <f t="shared" si="90"/>
        <v>2017</v>
      </c>
      <c r="F1945" s="1" t="str">
        <f t="shared" si="91"/>
        <v>2016/2017</v>
      </c>
      <c r="G1945">
        <v>11099</v>
      </c>
      <c r="H1945" t="s">
        <v>113</v>
      </c>
      <c r="I1945">
        <f>IFERROR(INDEX(Lookup_Misc!$A$1:$C$7,MATCH(Table1[[#This Row],[Product]],Lookup_Misc!$B$1:$B$7,0),3)*Table1[[#This Row],[Tonnage]],NA())</f>
        <v>5105.54</v>
      </c>
      <c r="J1945">
        <f t="shared" si="92"/>
        <v>5</v>
      </c>
    </row>
    <row r="1946" spans="1:10">
      <c r="A1946" t="s">
        <v>185</v>
      </c>
      <c r="B1946" t="s">
        <v>123</v>
      </c>
      <c r="C1946" s="60">
        <v>42856</v>
      </c>
      <c r="D1946" s="3">
        <f>Table1[[#This Row],[End Year]]-1</f>
        <v>2016</v>
      </c>
      <c r="E1946" s="3">
        <f t="shared" si="90"/>
        <v>2017</v>
      </c>
      <c r="F1946" s="1" t="str">
        <f t="shared" si="91"/>
        <v>2016/2017</v>
      </c>
      <c r="G1946">
        <v>101507</v>
      </c>
      <c r="H1946" t="s">
        <v>93</v>
      </c>
      <c r="I1946">
        <f>IFERROR(INDEX(Lookup_Misc!$A$1:$C$7,MATCH(Table1[[#This Row],[Product]],Lookup_Misc!$B$1:$B$7,0),3)*Table1[[#This Row],[Tonnage]],NA())</f>
        <v>46693.22</v>
      </c>
      <c r="J1946">
        <f t="shared" si="92"/>
        <v>5</v>
      </c>
    </row>
    <row r="1947" spans="1:10">
      <c r="A1947" t="s">
        <v>185</v>
      </c>
      <c r="B1947" t="s">
        <v>123</v>
      </c>
      <c r="C1947" s="60">
        <v>42856</v>
      </c>
      <c r="D1947" s="3">
        <f>Table1[[#This Row],[End Year]]-1</f>
        <v>2016</v>
      </c>
      <c r="E1947" s="3">
        <f t="shared" si="90"/>
        <v>2017</v>
      </c>
      <c r="F1947" s="1" t="str">
        <f t="shared" si="91"/>
        <v>2016/2017</v>
      </c>
      <c r="G1947">
        <v>7698</v>
      </c>
      <c r="H1947" t="s">
        <v>89</v>
      </c>
      <c r="I1947">
        <f>IFERROR(INDEX(Lookup_Misc!$A$1:$C$7,MATCH(Table1[[#This Row],[Product]],Lookup_Misc!$B$1:$B$7,0),3)*Table1[[#This Row],[Tonnage]],NA())</f>
        <v>3541.08</v>
      </c>
      <c r="J1947">
        <f t="shared" si="92"/>
        <v>5</v>
      </c>
    </row>
    <row r="1948" spans="1:10">
      <c r="A1948" t="s">
        <v>185</v>
      </c>
      <c r="B1948" t="s">
        <v>123</v>
      </c>
      <c r="C1948" s="60">
        <v>42856</v>
      </c>
      <c r="D1948" s="3">
        <f>Table1[[#This Row],[End Year]]-1</f>
        <v>2016</v>
      </c>
      <c r="E1948" s="3">
        <f t="shared" si="90"/>
        <v>2017</v>
      </c>
      <c r="F1948" s="1" t="str">
        <f t="shared" si="91"/>
        <v>2016/2017</v>
      </c>
      <c r="G1948">
        <v>2</v>
      </c>
      <c r="H1948" t="s">
        <v>90</v>
      </c>
      <c r="I1948">
        <f>IFERROR(INDEX(Lookup_Misc!$A$1:$C$7,MATCH(Table1[[#This Row],[Product]],Lookup_Misc!$B$1:$B$7,0),3)*Table1[[#This Row],[Tonnage]],NA())</f>
        <v>0.92</v>
      </c>
      <c r="J1948">
        <f t="shared" si="92"/>
        <v>5</v>
      </c>
    </row>
    <row r="1949" spans="1:10">
      <c r="A1949" t="s">
        <v>185</v>
      </c>
      <c r="B1949" t="s">
        <v>123</v>
      </c>
      <c r="C1949" s="60">
        <v>42887</v>
      </c>
      <c r="D1949" s="3">
        <f>Table1[[#This Row],[End Year]]-1</f>
        <v>2016</v>
      </c>
      <c r="E1949" s="3">
        <f t="shared" si="90"/>
        <v>2017</v>
      </c>
      <c r="F1949" s="1" t="str">
        <f t="shared" si="91"/>
        <v>2016/2017</v>
      </c>
      <c r="G1949">
        <v>63</v>
      </c>
      <c r="H1949" t="s">
        <v>60</v>
      </c>
      <c r="I1949">
        <f>IFERROR(INDEX(Lookup_Misc!$A$1:$C$7,MATCH(Table1[[#This Row],[Product]],Lookup_Misc!$B$1:$B$7,0),3)*Table1[[#This Row],[Tonnage]],NA())</f>
        <v>28.98</v>
      </c>
      <c r="J1949">
        <f t="shared" si="92"/>
        <v>6</v>
      </c>
    </row>
    <row r="1950" spans="1:10">
      <c r="A1950" t="s">
        <v>185</v>
      </c>
      <c r="B1950" t="s">
        <v>123</v>
      </c>
      <c r="C1950" s="60">
        <v>42887</v>
      </c>
      <c r="D1950" s="3">
        <f>Table1[[#This Row],[End Year]]-1</f>
        <v>2016</v>
      </c>
      <c r="E1950" s="3">
        <f t="shared" si="90"/>
        <v>2017</v>
      </c>
      <c r="F1950" s="1" t="str">
        <f t="shared" si="91"/>
        <v>2016/2017</v>
      </c>
      <c r="G1950">
        <v>20013</v>
      </c>
      <c r="H1950" t="s">
        <v>79</v>
      </c>
      <c r="I1950">
        <f>IFERROR(INDEX(Lookup_Misc!$A$1:$C$7,MATCH(Table1[[#This Row],[Product]],Lookup_Misc!$B$1:$B$7,0),3)*Table1[[#This Row],[Tonnage]],NA())</f>
        <v>9205.98</v>
      </c>
      <c r="J1950">
        <f t="shared" si="92"/>
        <v>6</v>
      </c>
    </row>
    <row r="1951" spans="1:10">
      <c r="A1951" t="s">
        <v>185</v>
      </c>
      <c r="B1951" t="s">
        <v>123</v>
      </c>
      <c r="C1951" s="60">
        <v>42887</v>
      </c>
      <c r="D1951" s="3">
        <f>Table1[[#This Row],[End Year]]-1</f>
        <v>2016</v>
      </c>
      <c r="E1951" s="3">
        <f t="shared" si="90"/>
        <v>2017</v>
      </c>
      <c r="F1951" s="1" t="str">
        <f t="shared" si="91"/>
        <v>2016/2017</v>
      </c>
      <c r="G1951">
        <v>12098</v>
      </c>
      <c r="H1951" t="s">
        <v>133</v>
      </c>
      <c r="I1951">
        <f>IFERROR(INDEX(Lookup_Misc!$A$1:$C$7,MATCH(Table1[[#This Row],[Product]],Lookup_Misc!$B$1:$B$7,0),3)*Table1[[#This Row],[Tonnage]],NA())</f>
        <v>5565.08</v>
      </c>
      <c r="J1951">
        <f t="shared" si="92"/>
        <v>6</v>
      </c>
    </row>
    <row r="1952" spans="1:10">
      <c r="A1952" t="s">
        <v>185</v>
      </c>
      <c r="B1952" t="s">
        <v>123</v>
      </c>
      <c r="C1952" s="60">
        <v>42887</v>
      </c>
      <c r="D1952" s="3">
        <f>Table1[[#This Row],[End Year]]-1</f>
        <v>2016</v>
      </c>
      <c r="E1952" s="3">
        <f t="shared" si="90"/>
        <v>2017</v>
      </c>
      <c r="F1952" s="1" t="str">
        <f t="shared" si="91"/>
        <v>2016/2017</v>
      </c>
      <c r="G1952">
        <v>3297</v>
      </c>
      <c r="H1952" t="s">
        <v>147</v>
      </c>
      <c r="I1952">
        <f>IFERROR(INDEX(Lookup_Misc!$A$1:$C$7,MATCH(Table1[[#This Row],[Product]],Lookup_Misc!$B$1:$B$7,0),3)*Table1[[#This Row],[Tonnage]],NA())</f>
        <v>1516.6200000000001</v>
      </c>
      <c r="J1952">
        <f t="shared" si="92"/>
        <v>6</v>
      </c>
    </row>
    <row r="1953" spans="1:10">
      <c r="A1953" t="s">
        <v>185</v>
      </c>
      <c r="B1953" t="s">
        <v>123</v>
      </c>
      <c r="C1953" s="60">
        <v>42887</v>
      </c>
      <c r="D1953" s="3">
        <f>Table1[[#This Row],[End Year]]-1</f>
        <v>2016</v>
      </c>
      <c r="E1953" s="3">
        <f t="shared" si="90"/>
        <v>2017</v>
      </c>
      <c r="F1953" s="1" t="str">
        <f t="shared" si="91"/>
        <v>2016/2017</v>
      </c>
      <c r="G1953">
        <v>7147</v>
      </c>
      <c r="H1953" t="s">
        <v>88</v>
      </c>
      <c r="I1953">
        <f>IFERROR(INDEX(Lookup_Misc!$A$1:$C$7,MATCH(Table1[[#This Row],[Product]],Lookup_Misc!$B$1:$B$7,0),3)*Table1[[#This Row],[Tonnage]],NA())</f>
        <v>3287.6200000000003</v>
      </c>
      <c r="J1953">
        <f t="shared" si="92"/>
        <v>6</v>
      </c>
    </row>
    <row r="1954" spans="1:10">
      <c r="A1954" t="s">
        <v>185</v>
      </c>
      <c r="B1954" t="s">
        <v>123</v>
      </c>
      <c r="C1954" s="60">
        <v>42887</v>
      </c>
      <c r="D1954" s="3">
        <f>Table1[[#This Row],[End Year]]-1</f>
        <v>2016</v>
      </c>
      <c r="E1954" s="3">
        <f t="shared" si="90"/>
        <v>2017</v>
      </c>
      <c r="F1954" s="1" t="str">
        <f t="shared" si="91"/>
        <v>2016/2017</v>
      </c>
      <c r="G1954">
        <v>2533</v>
      </c>
      <c r="H1954" t="s">
        <v>145</v>
      </c>
      <c r="I1954">
        <f>IFERROR(INDEX(Lookup_Misc!$A$1:$C$7,MATCH(Table1[[#This Row],[Product]],Lookup_Misc!$B$1:$B$7,0),3)*Table1[[#This Row],[Tonnage]],NA())</f>
        <v>1165.18</v>
      </c>
      <c r="J1954">
        <f t="shared" si="92"/>
        <v>6</v>
      </c>
    </row>
    <row r="1955" spans="1:10">
      <c r="A1955" t="s">
        <v>185</v>
      </c>
      <c r="B1955" t="s">
        <v>123</v>
      </c>
      <c r="C1955" s="60">
        <v>42887</v>
      </c>
      <c r="D1955" s="3">
        <f>Table1[[#This Row],[End Year]]-1</f>
        <v>2016</v>
      </c>
      <c r="E1955" s="3">
        <f t="shared" si="90"/>
        <v>2017</v>
      </c>
      <c r="F1955" s="1" t="str">
        <f t="shared" si="91"/>
        <v>2016/2017</v>
      </c>
      <c r="G1955">
        <v>2189</v>
      </c>
      <c r="H1955" t="s">
        <v>116</v>
      </c>
      <c r="I1955">
        <f>IFERROR(INDEX(Lookup_Misc!$A$1:$C$7,MATCH(Table1[[#This Row],[Product]],Lookup_Misc!$B$1:$B$7,0),3)*Table1[[#This Row],[Tonnage]],NA())</f>
        <v>1006.94</v>
      </c>
      <c r="J1955">
        <f t="shared" si="92"/>
        <v>6</v>
      </c>
    </row>
    <row r="1956" spans="1:10">
      <c r="A1956" t="s">
        <v>185</v>
      </c>
      <c r="B1956" t="s">
        <v>123</v>
      </c>
      <c r="C1956" s="60">
        <v>42887</v>
      </c>
      <c r="D1956" s="3">
        <f>Table1[[#This Row],[End Year]]-1</f>
        <v>2016</v>
      </c>
      <c r="E1956" s="3">
        <f t="shared" si="90"/>
        <v>2017</v>
      </c>
      <c r="F1956" s="1" t="str">
        <f t="shared" si="91"/>
        <v>2016/2017</v>
      </c>
      <c r="G1956">
        <v>20598</v>
      </c>
      <c r="H1956" t="s">
        <v>113</v>
      </c>
      <c r="I1956">
        <f>IFERROR(INDEX(Lookup_Misc!$A$1:$C$7,MATCH(Table1[[#This Row],[Product]],Lookup_Misc!$B$1:$B$7,0),3)*Table1[[#This Row],[Tonnage]],NA())</f>
        <v>9475.08</v>
      </c>
      <c r="J1956">
        <f t="shared" si="92"/>
        <v>6</v>
      </c>
    </row>
    <row r="1957" spans="1:10">
      <c r="A1957" t="s">
        <v>185</v>
      </c>
      <c r="B1957" t="s">
        <v>123</v>
      </c>
      <c r="C1957" s="60">
        <v>42887</v>
      </c>
      <c r="D1957" s="3">
        <f>Table1[[#This Row],[End Year]]-1</f>
        <v>2016</v>
      </c>
      <c r="E1957" s="3">
        <f t="shared" si="90"/>
        <v>2017</v>
      </c>
      <c r="F1957" s="1" t="str">
        <f t="shared" si="91"/>
        <v>2016/2017</v>
      </c>
      <c r="G1957">
        <v>5496</v>
      </c>
      <c r="H1957" t="s">
        <v>92</v>
      </c>
      <c r="I1957">
        <f>IFERROR(INDEX(Lookup_Misc!$A$1:$C$7,MATCH(Table1[[#This Row],[Product]],Lookup_Misc!$B$1:$B$7,0),3)*Table1[[#This Row],[Tonnage]],NA())</f>
        <v>2528.1600000000003</v>
      </c>
      <c r="J1957">
        <f t="shared" si="92"/>
        <v>6</v>
      </c>
    </row>
    <row r="1958" spans="1:10">
      <c r="A1958" t="s">
        <v>185</v>
      </c>
      <c r="B1958" t="s">
        <v>123</v>
      </c>
      <c r="C1958" s="60">
        <v>42887</v>
      </c>
      <c r="D1958" s="3">
        <f>Table1[[#This Row],[End Year]]-1</f>
        <v>2016</v>
      </c>
      <c r="E1958" s="3">
        <f t="shared" si="90"/>
        <v>2017</v>
      </c>
      <c r="F1958" s="1" t="str">
        <f t="shared" si="91"/>
        <v>2016/2017</v>
      </c>
      <c r="G1958">
        <v>59252</v>
      </c>
      <c r="H1958" t="s">
        <v>93</v>
      </c>
      <c r="I1958">
        <f>IFERROR(INDEX(Lookup_Misc!$A$1:$C$7,MATCH(Table1[[#This Row],[Product]],Lookup_Misc!$B$1:$B$7,0),3)*Table1[[#This Row],[Tonnage]],NA())</f>
        <v>27255.920000000002</v>
      </c>
      <c r="J1958">
        <f t="shared" si="92"/>
        <v>6</v>
      </c>
    </row>
    <row r="1959" spans="1:10">
      <c r="A1959" t="s">
        <v>185</v>
      </c>
      <c r="B1959" t="s">
        <v>123</v>
      </c>
      <c r="C1959" s="60">
        <v>42887</v>
      </c>
      <c r="D1959" s="3">
        <f>Table1[[#This Row],[End Year]]-1</f>
        <v>2016</v>
      </c>
      <c r="E1959" s="3">
        <f t="shared" si="90"/>
        <v>2017</v>
      </c>
      <c r="F1959" s="1" t="str">
        <f t="shared" si="91"/>
        <v>2016/2017</v>
      </c>
      <c r="G1959">
        <v>5000</v>
      </c>
      <c r="H1959" t="s">
        <v>89</v>
      </c>
      <c r="I1959">
        <f>IFERROR(INDEX(Lookup_Misc!$A$1:$C$7,MATCH(Table1[[#This Row],[Product]],Lookup_Misc!$B$1:$B$7,0),3)*Table1[[#This Row],[Tonnage]],NA())</f>
        <v>2300</v>
      </c>
      <c r="J1959">
        <f t="shared" si="92"/>
        <v>6</v>
      </c>
    </row>
    <row r="1960" spans="1:10">
      <c r="A1960" t="s">
        <v>185</v>
      </c>
      <c r="B1960" t="s">
        <v>123</v>
      </c>
      <c r="C1960" s="60">
        <v>42917</v>
      </c>
      <c r="D1960" s="3">
        <f>Table1[[#This Row],[End Year]]-1</f>
        <v>2017</v>
      </c>
      <c r="E1960" s="3">
        <f t="shared" si="90"/>
        <v>2018</v>
      </c>
      <c r="F1960" s="1" t="str">
        <f t="shared" si="91"/>
        <v>2017/2018</v>
      </c>
      <c r="G1960">
        <v>1</v>
      </c>
      <c r="H1960" t="s">
        <v>60</v>
      </c>
      <c r="I1960">
        <f>IFERROR(INDEX(Lookup_Misc!$A$1:$C$7,MATCH(Table1[[#This Row],[Product]],Lookup_Misc!$B$1:$B$7,0),3)*Table1[[#This Row],[Tonnage]],NA())</f>
        <v>0.46</v>
      </c>
      <c r="J1960">
        <f t="shared" si="92"/>
        <v>7</v>
      </c>
    </row>
    <row r="1961" spans="1:10">
      <c r="A1961" t="s">
        <v>185</v>
      </c>
      <c r="B1961" t="s">
        <v>123</v>
      </c>
      <c r="C1961" s="60">
        <v>42917</v>
      </c>
      <c r="D1961" s="3">
        <f>Table1[[#This Row],[End Year]]-1</f>
        <v>2017</v>
      </c>
      <c r="E1961" s="3">
        <f t="shared" si="90"/>
        <v>2018</v>
      </c>
      <c r="F1961" s="1" t="str">
        <f t="shared" si="91"/>
        <v>2017/2018</v>
      </c>
      <c r="G1961">
        <v>13439</v>
      </c>
      <c r="H1961" t="s">
        <v>79</v>
      </c>
      <c r="I1961">
        <f>IFERROR(INDEX(Lookup_Misc!$A$1:$C$7,MATCH(Table1[[#This Row],[Product]],Lookup_Misc!$B$1:$B$7,0),3)*Table1[[#This Row],[Tonnage]],NA())</f>
        <v>6181.9400000000005</v>
      </c>
      <c r="J1961">
        <f t="shared" si="92"/>
        <v>7</v>
      </c>
    </row>
    <row r="1962" spans="1:10">
      <c r="A1962" t="s">
        <v>185</v>
      </c>
      <c r="B1962" t="s">
        <v>123</v>
      </c>
      <c r="C1962" s="60">
        <v>42917</v>
      </c>
      <c r="D1962" s="3">
        <f>Table1[[#This Row],[End Year]]-1</f>
        <v>2017</v>
      </c>
      <c r="E1962" s="3">
        <f t="shared" si="90"/>
        <v>2018</v>
      </c>
      <c r="F1962" s="1" t="str">
        <f t="shared" si="91"/>
        <v>2017/2018</v>
      </c>
      <c r="G1962">
        <v>7377</v>
      </c>
      <c r="H1962" t="s">
        <v>133</v>
      </c>
      <c r="I1962">
        <f>IFERROR(INDEX(Lookup_Misc!$A$1:$C$7,MATCH(Table1[[#This Row],[Product]],Lookup_Misc!$B$1:$B$7,0),3)*Table1[[#This Row],[Tonnage]],NA())</f>
        <v>3393.42</v>
      </c>
      <c r="J1962">
        <f t="shared" si="92"/>
        <v>7</v>
      </c>
    </row>
    <row r="1963" spans="1:10">
      <c r="A1963" t="s">
        <v>185</v>
      </c>
      <c r="B1963" t="s">
        <v>123</v>
      </c>
      <c r="C1963" s="60">
        <v>42917</v>
      </c>
      <c r="D1963" s="3">
        <f>Table1[[#This Row],[End Year]]-1</f>
        <v>2017</v>
      </c>
      <c r="E1963" s="3">
        <f t="shared" si="90"/>
        <v>2018</v>
      </c>
      <c r="F1963" s="1" t="str">
        <f t="shared" si="91"/>
        <v>2017/2018</v>
      </c>
      <c r="G1963">
        <v>12798</v>
      </c>
      <c r="H1963" t="s">
        <v>116</v>
      </c>
      <c r="I1963">
        <f>IFERROR(INDEX(Lookup_Misc!$A$1:$C$7,MATCH(Table1[[#This Row],[Product]],Lookup_Misc!$B$1:$B$7,0),3)*Table1[[#This Row],[Tonnage]],NA())</f>
        <v>5887.08</v>
      </c>
      <c r="J1963">
        <f t="shared" si="92"/>
        <v>7</v>
      </c>
    </row>
    <row r="1964" spans="1:10">
      <c r="A1964" t="s">
        <v>185</v>
      </c>
      <c r="B1964" t="s">
        <v>123</v>
      </c>
      <c r="C1964" s="60">
        <v>42917</v>
      </c>
      <c r="D1964" s="3">
        <f>Table1[[#This Row],[End Year]]-1</f>
        <v>2017</v>
      </c>
      <c r="E1964" s="3">
        <f t="shared" si="90"/>
        <v>2018</v>
      </c>
      <c r="F1964" s="1" t="str">
        <f t="shared" si="91"/>
        <v>2017/2018</v>
      </c>
      <c r="G1964">
        <v>2198</v>
      </c>
      <c r="H1964" t="s">
        <v>137</v>
      </c>
      <c r="I1964">
        <f>IFERROR(INDEX(Lookup_Misc!$A$1:$C$7,MATCH(Table1[[#This Row],[Product]],Lookup_Misc!$B$1:$B$7,0),3)*Table1[[#This Row],[Tonnage]],NA())</f>
        <v>1011.08</v>
      </c>
      <c r="J1964">
        <f t="shared" si="92"/>
        <v>7</v>
      </c>
    </row>
    <row r="1965" spans="1:10">
      <c r="A1965" t="s">
        <v>185</v>
      </c>
      <c r="B1965" t="s">
        <v>123</v>
      </c>
      <c r="C1965" s="60">
        <v>42917</v>
      </c>
      <c r="D1965" s="3">
        <f>Table1[[#This Row],[End Year]]-1</f>
        <v>2017</v>
      </c>
      <c r="E1965" s="3">
        <f t="shared" si="90"/>
        <v>2018</v>
      </c>
      <c r="F1965" s="1" t="str">
        <f t="shared" si="91"/>
        <v>2017/2018</v>
      </c>
      <c r="G1965">
        <v>12255</v>
      </c>
      <c r="H1965" t="s">
        <v>113</v>
      </c>
      <c r="I1965">
        <f>IFERROR(INDEX(Lookup_Misc!$A$1:$C$7,MATCH(Table1[[#This Row],[Product]],Lookup_Misc!$B$1:$B$7,0),3)*Table1[[#This Row],[Tonnage]],NA())</f>
        <v>5637.3</v>
      </c>
      <c r="J1965">
        <f t="shared" si="92"/>
        <v>7</v>
      </c>
    </row>
    <row r="1966" spans="1:10">
      <c r="A1966" t="s">
        <v>185</v>
      </c>
      <c r="B1966" t="s">
        <v>123</v>
      </c>
      <c r="C1966" s="60">
        <v>42917</v>
      </c>
      <c r="D1966" s="3">
        <f>Table1[[#This Row],[End Year]]-1</f>
        <v>2017</v>
      </c>
      <c r="E1966" s="3">
        <f t="shared" si="90"/>
        <v>2018</v>
      </c>
      <c r="F1966" s="1" t="str">
        <f t="shared" si="91"/>
        <v>2017/2018</v>
      </c>
      <c r="G1966">
        <v>5401</v>
      </c>
      <c r="H1966" t="s">
        <v>108</v>
      </c>
      <c r="I1966">
        <f>IFERROR(INDEX(Lookup_Misc!$A$1:$C$7,MATCH(Table1[[#This Row],[Product]],Lookup_Misc!$B$1:$B$7,0),3)*Table1[[#This Row],[Tonnage]],NA())</f>
        <v>2484.46</v>
      </c>
      <c r="J1966">
        <f t="shared" si="92"/>
        <v>7</v>
      </c>
    </row>
    <row r="1967" spans="1:10">
      <c r="A1967" t="s">
        <v>185</v>
      </c>
      <c r="B1967" t="s">
        <v>123</v>
      </c>
      <c r="C1967" s="60">
        <v>42917</v>
      </c>
      <c r="D1967" s="3">
        <f>Table1[[#This Row],[End Year]]-1</f>
        <v>2017</v>
      </c>
      <c r="E1967" s="3">
        <f t="shared" si="90"/>
        <v>2018</v>
      </c>
      <c r="F1967" s="1" t="str">
        <f t="shared" si="91"/>
        <v>2017/2018</v>
      </c>
      <c r="G1967">
        <v>42848</v>
      </c>
      <c r="H1967" t="s">
        <v>93</v>
      </c>
      <c r="I1967">
        <f>IFERROR(INDEX(Lookup_Misc!$A$1:$C$7,MATCH(Table1[[#This Row],[Product]],Lookup_Misc!$B$1:$B$7,0),3)*Table1[[#This Row],[Tonnage]],NA())</f>
        <v>19710.080000000002</v>
      </c>
      <c r="J1967">
        <f t="shared" si="92"/>
        <v>7</v>
      </c>
    </row>
    <row r="1968" spans="1:10">
      <c r="A1968" t="s">
        <v>185</v>
      </c>
      <c r="B1968" t="s">
        <v>123</v>
      </c>
      <c r="C1968" s="60">
        <v>42948</v>
      </c>
      <c r="D1968" s="3">
        <f>Table1[[#This Row],[End Year]]-1</f>
        <v>2017</v>
      </c>
      <c r="E1968" s="3">
        <f t="shared" si="90"/>
        <v>2018</v>
      </c>
      <c r="F1968" s="1" t="str">
        <f t="shared" si="91"/>
        <v>2017/2018</v>
      </c>
      <c r="G1968">
        <v>1800</v>
      </c>
      <c r="H1968" t="s">
        <v>73</v>
      </c>
      <c r="I1968">
        <f>IFERROR(INDEX(Lookup_Misc!$A$1:$C$7,MATCH(Table1[[#This Row],[Product]],Lookup_Misc!$B$1:$B$7,0),3)*Table1[[#This Row],[Tonnage]],NA())</f>
        <v>828</v>
      </c>
      <c r="J1968">
        <f t="shared" si="92"/>
        <v>8</v>
      </c>
    </row>
    <row r="1969" spans="1:10">
      <c r="A1969" t="s">
        <v>185</v>
      </c>
      <c r="B1969" t="s">
        <v>123</v>
      </c>
      <c r="C1969" s="60">
        <v>42948</v>
      </c>
      <c r="D1969" s="3">
        <f>Table1[[#This Row],[End Year]]-1</f>
        <v>2017</v>
      </c>
      <c r="E1969" s="3">
        <f t="shared" si="90"/>
        <v>2018</v>
      </c>
      <c r="F1969" s="1" t="str">
        <f t="shared" si="91"/>
        <v>2017/2018</v>
      </c>
      <c r="G1969">
        <v>37</v>
      </c>
      <c r="H1969" t="s">
        <v>60</v>
      </c>
      <c r="I1969">
        <f>IFERROR(INDEX(Lookup_Misc!$A$1:$C$7,MATCH(Table1[[#This Row],[Product]],Lookup_Misc!$B$1:$B$7,0),3)*Table1[[#This Row],[Tonnage]],NA())</f>
        <v>17.02</v>
      </c>
      <c r="J1969">
        <f t="shared" si="92"/>
        <v>8</v>
      </c>
    </row>
    <row r="1970" spans="1:10">
      <c r="A1970" t="s">
        <v>185</v>
      </c>
      <c r="B1970" t="s">
        <v>123</v>
      </c>
      <c r="C1970" s="60">
        <v>42948</v>
      </c>
      <c r="D1970" s="3">
        <f>Table1[[#This Row],[End Year]]-1</f>
        <v>2017</v>
      </c>
      <c r="E1970" s="3">
        <f t="shared" si="90"/>
        <v>2018</v>
      </c>
      <c r="F1970" s="1" t="str">
        <f t="shared" si="91"/>
        <v>2017/2018</v>
      </c>
      <c r="G1970">
        <v>7150</v>
      </c>
      <c r="H1970" t="s">
        <v>79</v>
      </c>
      <c r="I1970">
        <f>IFERROR(INDEX(Lookup_Misc!$A$1:$C$7,MATCH(Table1[[#This Row],[Product]],Lookup_Misc!$B$1:$B$7,0),3)*Table1[[#This Row],[Tonnage]],NA())</f>
        <v>3289</v>
      </c>
      <c r="J1970">
        <f t="shared" si="92"/>
        <v>8</v>
      </c>
    </row>
    <row r="1971" spans="1:10">
      <c r="A1971" t="s">
        <v>185</v>
      </c>
      <c r="B1971" t="s">
        <v>123</v>
      </c>
      <c r="C1971" s="60">
        <v>42948</v>
      </c>
      <c r="D1971" s="3">
        <f>Table1[[#This Row],[End Year]]-1</f>
        <v>2017</v>
      </c>
      <c r="E1971" s="3">
        <f t="shared" si="90"/>
        <v>2018</v>
      </c>
      <c r="F1971" s="1" t="str">
        <f t="shared" si="91"/>
        <v>2017/2018</v>
      </c>
      <c r="G1971">
        <v>5524</v>
      </c>
      <c r="H1971" t="s">
        <v>88</v>
      </c>
      <c r="I1971">
        <f>IFERROR(INDEX(Lookup_Misc!$A$1:$C$7,MATCH(Table1[[#This Row],[Product]],Lookup_Misc!$B$1:$B$7,0),3)*Table1[[#This Row],[Tonnage]],NA())</f>
        <v>2541.04</v>
      </c>
      <c r="J1971">
        <f t="shared" si="92"/>
        <v>8</v>
      </c>
    </row>
    <row r="1972" spans="1:10">
      <c r="A1972" t="s">
        <v>185</v>
      </c>
      <c r="B1972" t="s">
        <v>123</v>
      </c>
      <c r="C1972" s="60">
        <v>42948</v>
      </c>
      <c r="D1972" s="3">
        <f>Table1[[#This Row],[End Year]]-1</f>
        <v>2017</v>
      </c>
      <c r="E1972" s="3">
        <f t="shared" si="90"/>
        <v>2018</v>
      </c>
      <c r="F1972" s="1" t="str">
        <f t="shared" si="91"/>
        <v>2017/2018</v>
      </c>
      <c r="G1972">
        <v>2745</v>
      </c>
      <c r="H1972" t="s">
        <v>116</v>
      </c>
      <c r="I1972">
        <f>IFERROR(INDEX(Lookup_Misc!$A$1:$C$7,MATCH(Table1[[#This Row],[Product]],Lookup_Misc!$B$1:$B$7,0),3)*Table1[[#This Row],[Tonnage]],NA())</f>
        <v>1262.7</v>
      </c>
      <c r="J1972">
        <f t="shared" si="92"/>
        <v>8</v>
      </c>
    </row>
    <row r="1973" spans="1:10">
      <c r="A1973" t="s">
        <v>185</v>
      </c>
      <c r="B1973" t="s">
        <v>123</v>
      </c>
      <c r="C1973" s="60">
        <v>42948</v>
      </c>
      <c r="D1973" s="3">
        <f>Table1[[#This Row],[End Year]]-1</f>
        <v>2017</v>
      </c>
      <c r="E1973" s="3">
        <f t="shared" si="90"/>
        <v>2018</v>
      </c>
      <c r="F1973" s="1" t="str">
        <f t="shared" si="91"/>
        <v>2017/2018</v>
      </c>
      <c r="G1973">
        <v>27395</v>
      </c>
      <c r="H1973" t="s">
        <v>128</v>
      </c>
      <c r="I1973">
        <f>IFERROR(INDEX(Lookup_Misc!$A$1:$C$7,MATCH(Table1[[#This Row],[Product]],Lookup_Misc!$B$1:$B$7,0),3)*Table1[[#This Row],[Tonnage]],NA())</f>
        <v>12601.7</v>
      </c>
      <c r="J1973">
        <f t="shared" si="92"/>
        <v>8</v>
      </c>
    </row>
    <row r="1974" spans="1:10">
      <c r="A1974" t="s">
        <v>185</v>
      </c>
      <c r="B1974" t="s">
        <v>123</v>
      </c>
      <c r="C1974" s="60">
        <v>42948</v>
      </c>
      <c r="D1974" s="3">
        <f>Table1[[#This Row],[End Year]]-1</f>
        <v>2017</v>
      </c>
      <c r="E1974" s="3">
        <f t="shared" si="90"/>
        <v>2018</v>
      </c>
      <c r="F1974" s="1" t="str">
        <f t="shared" si="91"/>
        <v>2017/2018</v>
      </c>
      <c r="G1974">
        <v>22300</v>
      </c>
      <c r="H1974" t="s">
        <v>113</v>
      </c>
      <c r="I1974">
        <f>IFERROR(INDEX(Lookup_Misc!$A$1:$C$7,MATCH(Table1[[#This Row],[Product]],Lookup_Misc!$B$1:$B$7,0),3)*Table1[[#This Row],[Tonnage]],NA())</f>
        <v>10258</v>
      </c>
      <c r="J1974">
        <f t="shared" si="92"/>
        <v>8</v>
      </c>
    </row>
    <row r="1975" spans="1:10">
      <c r="A1975" t="s">
        <v>185</v>
      </c>
      <c r="B1975" t="s">
        <v>123</v>
      </c>
      <c r="C1975" s="60">
        <v>42948</v>
      </c>
      <c r="D1975" s="3">
        <f>Table1[[#This Row],[End Year]]-1</f>
        <v>2017</v>
      </c>
      <c r="E1975" s="3">
        <f t="shared" si="90"/>
        <v>2018</v>
      </c>
      <c r="F1975" s="1" t="str">
        <f t="shared" si="91"/>
        <v>2017/2018</v>
      </c>
      <c r="G1975">
        <v>143914</v>
      </c>
      <c r="H1975" t="s">
        <v>93</v>
      </c>
      <c r="I1975">
        <f>IFERROR(INDEX(Lookup_Misc!$A$1:$C$7,MATCH(Table1[[#This Row],[Product]],Lookup_Misc!$B$1:$B$7,0),3)*Table1[[#This Row],[Tonnage]],NA())</f>
        <v>66200.44</v>
      </c>
      <c r="J1975">
        <f t="shared" si="92"/>
        <v>8</v>
      </c>
    </row>
    <row r="1976" spans="1:10">
      <c r="A1976" t="s">
        <v>185</v>
      </c>
      <c r="B1976" t="s">
        <v>123</v>
      </c>
      <c r="C1976" s="60">
        <v>42948</v>
      </c>
      <c r="D1976" s="3">
        <f>Table1[[#This Row],[End Year]]-1</f>
        <v>2017</v>
      </c>
      <c r="E1976" s="3">
        <f t="shared" si="90"/>
        <v>2018</v>
      </c>
      <c r="F1976" s="1" t="str">
        <f t="shared" si="91"/>
        <v>2017/2018</v>
      </c>
      <c r="G1976">
        <v>2</v>
      </c>
      <c r="H1976" t="s">
        <v>118</v>
      </c>
      <c r="I1976">
        <f>IFERROR(INDEX(Lookup_Misc!$A$1:$C$7,MATCH(Table1[[#This Row],[Product]],Lookup_Misc!$B$1:$B$7,0),3)*Table1[[#This Row],[Tonnage]],NA())</f>
        <v>0.92</v>
      </c>
      <c r="J1976">
        <f t="shared" si="92"/>
        <v>8</v>
      </c>
    </row>
    <row r="1977" spans="1:10">
      <c r="A1977" t="s">
        <v>185</v>
      </c>
      <c r="B1977" t="s">
        <v>123</v>
      </c>
      <c r="C1977" s="60">
        <v>42948</v>
      </c>
      <c r="D1977" s="3">
        <f>Table1[[#This Row],[End Year]]-1</f>
        <v>2017</v>
      </c>
      <c r="E1977" s="3">
        <f t="shared" si="90"/>
        <v>2018</v>
      </c>
      <c r="F1977" s="1" t="str">
        <f t="shared" si="91"/>
        <v>2017/2018</v>
      </c>
      <c r="G1977">
        <v>17952</v>
      </c>
      <c r="H1977" t="s">
        <v>89</v>
      </c>
      <c r="I1977">
        <f>IFERROR(INDEX(Lookup_Misc!$A$1:$C$7,MATCH(Table1[[#This Row],[Product]],Lookup_Misc!$B$1:$B$7,0),3)*Table1[[#This Row],[Tonnage]],NA())</f>
        <v>8257.92</v>
      </c>
      <c r="J1977">
        <f t="shared" si="92"/>
        <v>8</v>
      </c>
    </row>
    <row r="1978" spans="1:10">
      <c r="A1978" t="s">
        <v>185</v>
      </c>
      <c r="B1978" t="s">
        <v>123</v>
      </c>
      <c r="C1978" s="60">
        <v>42979</v>
      </c>
      <c r="D1978" s="3">
        <f>Table1[[#This Row],[End Year]]-1</f>
        <v>2017</v>
      </c>
      <c r="E1978" s="3">
        <f t="shared" si="90"/>
        <v>2018</v>
      </c>
      <c r="F1978" s="1" t="str">
        <f t="shared" si="91"/>
        <v>2017/2018</v>
      </c>
      <c r="G1978">
        <v>46</v>
      </c>
      <c r="H1978" t="s">
        <v>60</v>
      </c>
      <c r="I1978">
        <f>IFERROR(INDEX(Lookup_Misc!$A$1:$C$7,MATCH(Table1[[#This Row],[Product]],Lookup_Misc!$B$1:$B$7,0),3)*Table1[[#This Row],[Tonnage]],NA())</f>
        <v>21.16</v>
      </c>
      <c r="J1978">
        <f t="shared" si="92"/>
        <v>9</v>
      </c>
    </row>
    <row r="1979" spans="1:10">
      <c r="A1979" t="s">
        <v>185</v>
      </c>
      <c r="B1979" t="s">
        <v>123</v>
      </c>
      <c r="C1979" s="60">
        <v>42979</v>
      </c>
      <c r="D1979" s="3">
        <f>Table1[[#This Row],[End Year]]-1</f>
        <v>2017</v>
      </c>
      <c r="E1979" s="3">
        <f t="shared" si="90"/>
        <v>2018</v>
      </c>
      <c r="F1979" s="1" t="str">
        <f t="shared" si="91"/>
        <v>2017/2018</v>
      </c>
      <c r="G1979">
        <v>16554</v>
      </c>
      <c r="H1979" t="s">
        <v>116</v>
      </c>
      <c r="I1979">
        <f>IFERROR(INDEX(Lookup_Misc!$A$1:$C$7,MATCH(Table1[[#This Row],[Product]],Lookup_Misc!$B$1:$B$7,0),3)*Table1[[#This Row],[Tonnage]],NA())</f>
        <v>7614.84</v>
      </c>
      <c r="J1979">
        <f t="shared" si="92"/>
        <v>9</v>
      </c>
    </row>
    <row r="1980" spans="1:10">
      <c r="A1980" t="s">
        <v>185</v>
      </c>
      <c r="B1980" t="s">
        <v>123</v>
      </c>
      <c r="C1980" s="60">
        <v>42979</v>
      </c>
      <c r="D1980" s="3">
        <f>Table1[[#This Row],[End Year]]-1</f>
        <v>2017</v>
      </c>
      <c r="E1980" s="3">
        <f t="shared" si="90"/>
        <v>2018</v>
      </c>
      <c r="F1980" s="1" t="str">
        <f t="shared" si="91"/>
        <v>2017/2018</v>
      </c>
      <c r="G1980">
        <v>12600</v>
      </c>
      <c r="H1980" t="s">
        <v>128</v>
      </c>
      <c r="I1980">
        <f>IFERROR(INDEX(Lookup_Misc!$A$1:$C$7,MATCH(Table1[[#This Row],[Product]],Lookup_Misc!$B$1:$B$7,0),3)*Table1[[#This Row],[Tonnage]],NA())</f>
        <v>5796</v>
      </c>
      <c r="J1980">
        <f t="shared" si="92"/>
        <v>9</v>
      </c>
    </row>
    <row r="1981" spans="1:10">
      <c r="A1981" t="s">
        <v>185</v>
      </c>
      <c r="B1981" t="s">
        <v>123</v>
      </c>
      <c r="C1981" s="60">
        <v>42979</v>
      </c>
      <c r="D1981" s="3">
        <f>Table1[[#This Row],[End Year]]-1</f>
        <v>2017</v>
      </c>
      <c r="E1981" s="3">
        <f t="shared" si="90"/>
        <v>2018</v>
      </c>
      <c r="F1981" s="1" t="str">
        <f t="shared" si="91"/>
        <v>2017/2018</v>
      </c>
      <c r="G1981">
        <v>4010</v>
      </c>
      <c r="H1981" t="s">
        <v>113</v>
      </c>
      <c r="I1981">
        <f>IFERROR(INDEX(Lookup_Misc!$A$1:$C$7,MATCH(Table1[[#This Row],[Product]],Lookup_Misc!$B$1:$B$7,0),3)*Table1[[#This Row],[Tonnage]],NA())</f>
        <v>1844.6000000000001</v>
      </c>
      <c r="J1981">
        <f t="shared" si="92"/>
        <v>9</v>
      </c>
    </row>
    <row r="1982" spans="1:10">
      <c r="A1982" t="s">
        <v>185</v>
      </c>
      <c r="B1982" t="s">
        <v>123</v>
      </c>
      <c r="C1982" s="60">
        <v>42979</v>
      </c>
      <c r="D1982" s="3">
        <f>Table1[[#This Row],[End Year]]-1</f>
        <v>2017</v>
      </c>
      <c r="E1982" s="3">
        <f t="shared" si="90"/>
        <v>2018</v>
      </c>
      <c r="F1982" s="1" t="str">
        <f t="shared" si="91"/>
        <v>2017/2018</v>
      </c>
      <c r="G1982">
        <v>6049</v>
      </c>
      <c r="H1982" t="s">
        <v>108</v>
      </c>
      <c r="I1982">
        <f>IFERROR(INDEX(Lookup_Misc!$A$1:$C$7,MATCH(Table1[[#This Row],[Product]],Lookup_Misc!$B$1:$B$7,0),3)*Table1[[#This Row],[Tonnage]],NA())</f>
        <v>2782.54</v>
      </c>
      <c r="J1982">
        <f t="shared" si="92"/>
        <v>9</v>
      </c>
    </row>
    <row r="1983" spans="1:10">
      <c r="A1983" t="s">
        <v>185</v>
      </c>
      <c r="B1983" t="s">
        <v>123</v>
      </c>
      <c r="C1983" s="60">
        <v>42979</v>
      </c>
      <c r="D1983" s="3">
        <f>Table1[[#This Row],[End Year]]-1</f>
        <v>2017</v>
      </c>
      <c r="E1983" s="3">
        <f t="shared" si="90"/>
        <v>2018</v>
      </c>
      <c r="F1983" s="1" t="str">
        <f t="shared" si="91"/>
        <v>2017/2018</v>
      </c>
      <c r="G1983">
        <v>60015</v>
      </c>
      <c r="H1983" t="s">
        <v>93</v>
      </c>
      <c r="I1983">
        <f>IFERROR(INDEX(Lookup_Misc!$A$1:$C$7,MATCH(Table1[[#This Row],[Product]],Lookup_Misc!$B$1:$B$7,0),3)*Table1[[#This Row],[Tonnage]],NA())</f>
        <v>27606.9</v>
      </c>
      <c r="J1983">
        <f t="shared" si="92"/>
        <v>9</v>
      </c>
    </row>
    <row r="1984" spans="1:10">
      <c r="A1984" t="s">
        <v>185</v>
      </c>
      <c r="B1984" t="s">
        <v>123</v>
      </c>
      <c r="C1984" s="60">
        <v>43009</v>
      </c>
      <c r="D1984" s="3">
        <f>Table1[[#This Row],[End Year]]-1</f>
        <v>2017</v>
      </c>
      <c r="E1984" s="3">
        <f t="shared" si="90"/>
        <v>2018</v>
      </c>
      <c r="F1984" s="1" t="str">
        <f t="shared" si="91"/>
        <v>2017/2018</v>
      </c>
      <c r="G1984">
        <v>28610</v>
      </c>
      <c r="H1984" t="s">
        <v>60</v>
      </c>
      <c r="I1984">
        <f>IFERROR(INDEX(Lookup_Misc!$A$1:$C$7,MATCH(Table1[[#This Row],[Product]],Lookup_Misc!$B$1:$B$7,0),3)*Table1[[#This Row],[Tonnage]],NA())</f>
        <v>13160.6</v>
      </c>
      <c r="J1984">
        <f t="shared" si="92"/>
        <v>10</v>
      </c>
    </row>
    <row r="1985" spans="1:10">
      <c r="A1985" t="s">
        <v>185</v>
      </c>
      <c r="B1985" t="s">
        <v>123</v>
      </c>
      <c r="C1985" s="60">
        <v>43009</v>
      </c>
      <c r="D1985" s="3">
        <f>Table1[[#This Row],[End Year]]-1</f>
        <v>2017</v>
      </c>
      <c r="E1985" s="3">
        <f t="shared" si="90"/>
        <v>2018</v>
      </c>
      <c r="F1985" s="1" t="str">
        <f t="shared" si="91"/>
        <v>2017/2018</v>
      </c>
      <c r="G1985">
        <v>3629</v>
      </c>
      <c r="H1985" t="s">
        <v>79</v>
      </c>
      <c r="I1985">
        <f>IFERROR(INDEX(Lookup_Misc!$A$1:$C$7,MATCH(Table1[[#This Row],[Product]],Lookup_Misc!$B$1:$B$7,0),3)*Table1[[#This Row],[Tonnage]],NA())</f>
        <v>1669.3400000000001</v>
      </c>
      <c r="J1985">
        <f t="shared" si="92"/>
        <v>10</v>
      </c>
    </row>
    <row r="1986" spans="1:10">
      <c r="A1986" t="s">
        <v>185</v>
      </c>
      <c r="B1986" t="s">
        <v>123</v>
      </c>
      <c r="C1986" s="60">
        <v>43009</v>
      </c>
      <c r="D1986" s="3">
        <f>Table1[[#This Row],[End Year]]-1</f>
        <v>2017</v>
      </c>
      <c r="E1986" s="3">
        <f t="shared" si="90"/>
        <v>2018</v>
      </c>
      <c r="F1986" s="1" t="str">
        <f t="shared" si="91"/>
        <v>2017/2018</v>
      </c>
      <c r="G1986">
        <v>21998</v>
      </c>
      <c r="H1986" t="s">
        <v>128</v>
      </c>
      <c r="I1986">
        <f>IFERROR(INDEX(Lookup_Misc!$A$1:$C$7,MATCH(Table1[[#This Row],[Product]],Lookup_Misc!$B$1:$B$7,0),3)*Table1[[#This Row],[Tonnage]],NA())</f>
        <v>10119.08</v>
      </c>
      <c r="J1986">
        <f t="shared" si="92"/>
        <v>10</v>
      </c>
    </row>
    <row r="1987" spans="1:10">
      <c r="A1987" t="s">
        <v>185</v>
      </c>
      <c r="B1987" t="s">
        <v>123</v>
      </c>
      <c r="C1987" s="60">
        <v>43009</v>
      </c>
      <c r="D1987" s="3">
        <f>Table1[[#This Row],[End Year]]-1</f>
        <v>2017</v>
      </c>
      <c r="E1987" s="3">
        <f t="shared" si="90"/>
        <v>2018</v>
      </c>
      <c r="F1987" s="1" t="str">
        <f t="shared" si="91"/>
        <v>2017/2018</v>
      </c>
      <c r="G1987">
        <v>8882</v>
      </c>
      <c r="H1987" t="s">
        <v>113</v>
      </c>
      <c r="I1987">
        <f>IFERROR(INDEX(Lookup_Misc!$A$1:$C$7,MATCH(Table1[[#This Row],[Product]],Lookup_Misc!$B$1:$B$7,0),3)*Table1[[#This Row],[Tonnage]],NA())</f>
        <v>4085.7200000000003</v>
      </c>
      <c r="J1987">
        <f t="shared" si="92"/>
        <v>10</v>
      </c>
    </row>
    <row r="1988" spans="1:10">
      <c r="A1988" t="s">
        <v>185</v>
      </c>
      <c r="B1988" t="s">
        <v>123</v>
      </c>
      <c r="C1988" s="60">
        <v>43009</v>
      </c>
      <c r="D1988" s="3">
        <f>Table1[[#This Row],[End Year]]-1</f>
        <v>2017</v>
      </c>
      <c r="E1988" s="3">
        <f t="shared" si="90"/>
        <v>2018</v>
      </c>
      <c r="F1988" s="1" t="str">
        <f t="shared" si="91"/>
        <v>2017/2018</v>
      </c>
      <c r="G1988">
        <v>21495</v>
      </c>
      <c r="H1988" t="s">
        <v>144</v>
      </c>
      <c r="I1988">
        <f>IFERROR(INDEX(Lookup_Misc!$A$1:$C$7,MATCH(Table1[[#This Row],[Product]],Lookup_Misc!$B$1:$B$7,0),3)*Table1[[#This Row],[Tonnage]],NA())</f>
        <v>9887.7000000000007</v>
      </c>
      <c r="J1988">
        <f t="shared" si="92"/>
        <v>10</v>
      </c>
    </row>
    <row r="1989" spans="1:10">
      <c r="A1989" t="s">
        <v>185</v>
      </c>
      <c r="B1989" t="s">
        <v>123</v>
      </c>
      <c r="C1989" s="60">
        <v>43009</v>
      </c>
      <c r="D1989" s="3">
        <f>Table1[[#This Row],[End Year]]-1</f>
        <v>2017</v>
      </c>
      <c r="E1989" s="3">
        <f t="shared" si="90"/>
        <v>2018</v>
      </c>
      <c r="F1989" s="1" t="str">
        <f t="shared" si="91"/>
        <v>2017/2018</v>
      </c>
      <c r="G1989">
        <v>8290</v>
      </c>
      <c r="H1989" t="s">
        <v>108</v>
      </c>
      <c r="I1989">
        <f>IFERROR(INDEX(Lookup_Misc!$A$1:$C$7,MATCH(Table1[[#This Row],[Product]],Lookup_Misc!$B$1:$B$7,0),3)*Table1[[#This Row],[Tonnage]],NA())</f>
        <v>3813.4</v>
      </c>
      <c r="J1989">
        <f t="shared" si="92"/>
        <v>10</v>
      </c>
    </row>
    <row r="1990" spans="1:10">
      <c r="A1990" t="s">
        <v>185</v>
      </c>
      <c r="B1990" t="s">
        <v>123</v>
      </c>
      <c r="C1990" s="60">
        <v>43009</v>
      </c>
      <c r="D1990" s="3">
        <f>Table1[[#This Row],[End Year]]-1</f>
        <v>2017</v>
      </c>
      <c r="E1990" s="3">
        <f t="shared" ref="E1990:E2053" si="93">IF(AND(MONTH(C1990)&gt;=7,MONTH(C1990)&lt;=12),YEAR(C1990)+1,YEAR(C1990))</f>
        <v>2018</v>
      </c>
      <c r="F1990" s="1" t="str">
        <f t="shared" ref="F1990:F2053" si="94">D1990&amp;"/"&amp;E1990</f>
        <v>2017/2018</v>
      </c>
      <c r="G1990">
        <v>15</v>
      </c>
      <c r="H1990" t="s">
        <v>89</v>
      </c>
      <c r="I1990">
        <f>IFERROR(INDEX(Lookup_Misc!$A$1:$C$7,MATCH(Table1[[#This Row],[Product]],Lookup_Misc!$B$1:$B$7,0),3)*Table1[[#This Row],[Tonnage]],NA())</f>
        <v>6.9</v>
      </c>
      <c r="J1990">
        <f t="shared" ref="J1990:J2053" si="95">MONTH(C1990)</f>
        <v>10</v>
      </c>
    </row>
    <row r="1991" spans="1:10">
      <c r="A1991" t="s">
        <v>185</v>
      </c>
      <c r="B1991" t="s">
        <v>123</v>
      </c>
      <c r="C1991" s="60">
        <v>43040</v>
      </c>
      <c r="D1991" s="3">
        <f>Table1[[#This Row],[End Year]]-1</f>
        <v>2017</v>
      </c>
      <c r="E1991" s="3">
        <f t="shared" si="93"/>
        <v>2018</v>
      </c>
      <c r="F1991" s="1" t="str">
        <f t="shared" si="94"/>
        <v>2017/2018</v>
      </c>
      <c r="G1991">
        <v>31411</v>
      </c>
      <c r="H1991" t="s">
        <v>60</v>
      </c>
      <c r="I1991">
        <f>IFERROR(INDEX(Lookup_Misc!$A$1:$C$7,MATCH(Table1[[#This Row],[Product]],Lookup_Misc!$B$1:$B$7,0),3)*Table1[[#This Row],[Tonnage]],NA())</f>
        <v>14449.060000000001</v>
      </c>
      <c r="J1991">
        <f t="shared" si="95"/>
        <v>11</v>
      </c>
    </row>
    <row r="1992" spans="1:10">
      <c r="A1992" t="s">
        <v>185</v>
      </c>
      <c r="B1992" t="s">
        <v>123</v>
      </c>
      <c r="C1992" s="60">
        <v>43040</v>
      </c>
      <c r="D1992" s="3">
        <f>Table1[[#This Row],[End Year]]-1</f>
        <v>2017</v>
      </c>
      <c r="E1992" s="3">
        <f t="shared" si="93"/>
        <v>2018</v>
      </c>
      <c r="F1992" s="1" t="str">
        <f t="shared" si="94"/>
        <v>2017/2018</v>
      </c>
      <c r="G1992">
        <v>17008</v>
      </c>
      <c r="H1992" t="s">
        <v>79</v>
      </c>
      <c r="I1992">
        <f>IFERROR(INDEX(Lookup_Misc!$A$1:$C$7,MATCH(Table1[[#This Row],[Product]],Lookup_Misc!$B$1:$B$7,0),3)*Table1[[#This Row],[Tonnage]],NA())</f>
        <v>7823.68</v>
      </c>
      <c r="J1992">
        <f t="shared" si="95"/>
        <v>11</v>
      </c>
    </row>
    <row r="1993" spans="1:10">
      <c r="A1993" t="s">
        <v>185</v>
      </c>
      <c r="B1993" t="s">
        <v>123</v>
      </c>
      <c r="C1993" s="60">
        <v>43040</v>
      </c>
      <c r="D1993" s="3">
        <f>Table1[[#This Row],[End Year]]-1</f>
        <v>2017</v>
      </c>
      <c r="E1993" s="3">
        <f t="shared" si="93"/>
        <v>2018</v>
      </c>
      <c r="F1993" s="1" t="str">
        <f t="shared" si="94"/>
        <v>2017/2018</v>
      </c>
      <c r="G1993">
        <v>4168</v>
      </c>
      <c r="H1993" t="s">
        <v>133</v>
      </c>
      <c r="I1993">
        <f>IFERROR(INDEX(Lookup_Misc!$A$1:$C$7,MATCH(Table1[[#This Row],[Product]],Lookup_Misc!$B$1:$B$7,0),3)*Table1[[#This Row],[Tonnage]],NA())</f>
        <v>1917.28</v>
      </c>
      <c r="J1993">
        <f t="shared" si="95"/>
        <v>11</v>
      </c>
    </row>
    <row r="1994" spans="1:10">
      <c r="A1994" t="s">
        <v>185</v>
      </c>
      <c r="B1994" t="s">
        <v>123</v>
      </c>
      <c r="C1994" s="60">
        <v>43040</v>
      </c>
      <c r="D1994" s="3">
        <f>Table1[[#This Row],[End Year]]-1</f>
        <v>2017</v>
      </c>
      <c r="E1994" s="3">
        <f t="shared" si="93"/>
        <v>2018</v>
      </c>
      <c r="F1994" s="1" t="str">
        <f t="shared" si="94"/>
        <v>2017/2018</v>
      </c>
      <c r="G1994">
        <v>8797</v>
      </c>
      <c r="H1994" t="s">
        <v>116</v>
      </c>
      <c r="I1994">
        <f>IFERROR(INDEX(Lookup_Misc!$A$1:$C$7,MATCH(Table1[[#This Row],[Product]],Lookup_Misc!$B$1:$B$7,0),3)*Table1[[#This Row],[Tonnage]],NA())</f>
        <v>4046.6200000000003</v>
      </c>
      <c r="J1994">
        <f t="shared" si="95"/>
        <v>11</v>
      </c>
    </row>
    <row r="1995" spans="1:10">
      <c r="A1995" t="s">
        <v>185</v>
      </c>
      <c r="B1995" t="s">
        <v>123</v>
      </c>
      <c r="C1995" s="60">
        <v>43040</v>
      </c>
      <c r="D1995" s="3">
        <f>Table1[[#This Row],[End Year]]-1</f>
        <v>2017</v>
      </c>
      <c r="E1995" s="3">
        <f t="shared" si="93"/>
        <v>2018</v>
      </c>
      <c r="F1995" s="1" t="str">
        <f t="shared" si="94"/>
        <v>2017/2018</v>
      </c>
      <c r="G1995">
        <v>3196</v>
      </c>
      <c r="H1995" t="s">
        <v>137</v>
      </c>
      <c r="I1995">
        <f>IFERROR(INDEX(Lookup_Misc!$A$1:$C$7,MATCH(Table1[[#This Row],[Product]],Lookup_Misc!$B$1:$B$7,0),3)*Table1[[#This Row],[Tonnage]],NA())</f>
        <v>1470.16</v>
      </c>
      <c r="J1995">
        <f t="shared" si="95"/>
        <v>11</v>
      </c>
    </row>
    <row r="1996" spans="1:10">
      <c r="A1996" t="s">
        <v>185</v>
      </c>
      <c r="B1996" t="s">
        <v>123</v>
      </c>
      <c r="C1996" s="60">
        <v>43040</v>
      </c>
      <c r="D1996" s="3">
        <f>Table1[[#This Row],[End Year]]-1</f>
        <v>2017</v>
      </c>
      <c r="E1996" s="3">
        <f t="shared" si="93"/>
        <v>2018</v>
      </c>
      <c r="F1996" s="1" t="str">
        <f t="shared" si="94"/>
        <v>2017/2018</v>
      </c>
      <c r="G1996">
        <v>38850</v>
      </c>
      <c r="H1996" t="s">
        <v>113</v>
      </c>
      <c r="I1996">
        <f>IFERROR(INDEX(Lookup_Misc!$A$1:$C$7,MATCH(Table1[[#This Row],[Product]],Lookup_Misc!$B$1:$B$7,0),3)*Table1[[#This Row],[Tonnage]],NA())</f>
        <v>17871</v>
      </c>
      <c r="J1996">
        <f t="shared" si="95"/>
        <v>11</v>
      </c>
    </row>
    <row r="1997" spans="1:10">
      <c r="A1997" t="s">
        <v>185</v>
      </c>
      <c r="B1997" t="s">
        <v>123</v>
      </c>
      <c r="C1997" s="60">
        <v>43040</v>
      </c>
      <c r="D1997" s="3">
        <f>Table1[[#This Row],[End Year]]-1</f>
        <v>2017</v>
      </c>
      <c r="E1997" s="3">
        <f t="shared" si="93"/>
        <v>2018</v>
      </c>
      <c r="F1997" s="1" t="str">
        <f t="shared" si="94"/>
        <v>2017/2018</v>
      </c>
      <c r="G1997">
        <v>27486</v>
      </c>
      <c r="H1997" t="s">
        <v>170</v>
      </c>
      <c r="I1997">
        <f>IFERROR(INDEX(Lookup_Misc!$A$1:$C$7,MATCH(Table1[[#This Row],[Product]],Lookup_Misc!$B$1:$B$7,0),3)*Table1[[#This Row],[Tonnage]],NA())</f>
        <v>12643.560000000001</v>
      </c>
      <c r="J1997">
        <f t="shared" si="95"/>
        <v>11</v>
      </c>
    </row>
    <row r="1998" spans="1:10">
      <c r="A1998" t="s">
        <v>185</v>
      </c>
      <c r="B1998" t="s">
        <v>123</v>
      </c>
      <c r="C1998" s="60">
        <v>43040</v>
      </c>
      <c r="D1998" s="3">
        <f>Table1[[#This Row],[End Year]]-1</f>
        <v>2017</v>
      </c>
      <c r="E1998" s="3">
        <f t="shared" si="93"/>
        <v>2018</v>
      </c>
      <c r="F1998" s="1" t="str">
        <f t="shared" si="94"/>
        <v>2017/2018</v>
      </c>
      <c r="G1998">
        <v>11532</v>
      </c>
      <c r="H1998" t="s">
        <v>86</v>
      </c>
      <c r="I1998">
        <f>IFERROR(INDEX(Lookup_Misc!$A$1:$C$7,MATCH(Table1[[#This Row],[Product]],Lookup_Misc!$B$1:$B$7,0),3)*Table1[[#This Row],[Tonnage]],NA())</f>
        <v>5304.72</v>
      </c>
      <c r="J1998">
        <f t="shared" si="95"/>
        <v>11</v>
      </c>
    </row>
    <row r="1999" spans="1:10">
      <c r="A1999" t="s">
        <v>185</v>
      </c>
      <c r="B1999" t="s">
        <v>123</v>
      </c>
      <c r="C1999" s="60">
        <v>43040</v>
      </c>
      <c r="D1999" s="3">
        <f>Table1[[#This Row],[End Year]]-1</f>
        <v>2017</v>
      </c>
      <c r="E1999" s="3">
        <f t="shared" si="93"/>
        <v>2018</v>
      </c>
      <c r="F1999" s="1" t="str">
        <f t="shared" si="94"/>
        <v>2017/2018</v>
      </c>
      <c r="G1999">
        <v>17050</v>
      </c>
      <c r="H1999" t="s">
        <v>89</v>
      </c>
      <c r="I1999">
        <f>IFERROR(INDEX(Lookup_Misc!$A$1:$C$7,MATCH(Table1[[#This Row],[Product]],Lookup_Misc!$B$1:$B$7,0),3)*Table1[[#This Row],[Tonnage]],NA())</f>
        <v>7843</v>
      </c>
      <c r="J1999">
        <f t="shared" si="95"/>
        <v>11</v>
      </c>
    </row>
    <row r="2000" spans="1:10">
      <c r="A2000" t="s">
        <v>185</v>
      </c>
      <c r="B2000" t="s">
        <v>123</v>
      </c>
      <c r="C2000" s="60">
        <v>43070</v>
      </c>
      <c r="D2000" s="3">
        <f>Table1[[#This Row],[End Year]]-1</f>
        <v>2017</v>
      </c>
      <c r="E2000" s="3">
        <f t="shared" si="93"/>
        <v>2018</v>
      </c>
      <c r="F2000" s="1" t="str">
        <f t="shared" si="94"/>
        <v>2017/2018</v>
      </c>
      <c r="G2000">
        <v>19</v>
      </c>
      <c r="H2000" t="s">
        <v>74</v>
      </c>
      <c r="I2000">
        <f>IFERROR(INDEX(Lookup_Misc!$A$1:$C$7,MATCH(Table1[[#This Row],[Product]],Lookup_Misc!$B$1:$B$7,0),3)*Table1[[#This Row],[Tonnage]],NA())</f>
        <v>8.74</v>
      </c>
      <c r="J2000">
        <f t="shared" si="95"/>
        <v>12</v>
      </c>
    </row>
    <row r="2001" spans="1:10">
      <c r="A2001" t="s">
        <v>185</v>
      </c>
      <c r="B2001" t="s">
        <v>123</v>
      </c>
      <c r="C2001" s="60">
        <v>43070</v>
      </c>
      <c r="D2001" s="3">
        <f>Table1[[#This Row],[End Year]]-1</f>
        <v>2017</v>
      </c>
      <c r="E2001" s="3">
        <f t="shared" si="93"/>
        <v>2018</v>
      </c>
      <c r="F2001" s="1" t="str">
        <f t="shared" si="94"/>
        <v>2017/2018</v>
      </c>
      <c r="G2001">
        <v>22089</v>
      </c>
      <c r="H2001" t="s">
        <v>60</v>
      </c>
      <c r="I2001">
        <f>IFERROR(INDEX(Lookup_Misc!$A$1:$C$7,MATCH(Table1[[#This Row],[Product]],Lookup_Misc!$B$1:$B$7,0),3)*Table1[[#This Row],[Tonnage]],NA())</f>
        <v>10160.94</v>
      </c>
      <c r="J2001">
        <f t="shared" si="95"/>
        <v>12</v>
      </c>
    </row>
    <row r="2002" spans="1:10">
      <c r="A2002" t="s">
        <v>185</v>
      </c>
      <c r="B2002" t="s">
        <v>123</v>
      </c>
      <c r="C2002" s="60">
        <v>43070</v>
      </c>
      <c r="D2002" s="3">
        <f>Table1[[#This Row],[End Year]]-1</f>
        <v>2017</v>
      </c>
      <c r="E2002" s="3">
        <f t="shared" si="93"/>
        <v>2018</v>
      </c>
      <c r="F2002" s="1" t="str">
        <f t="shared" si="94"/>
        <v>2017/2018</v>
      </c>
      <c r="G2002">
        <v>43071</v>
      </c>
      <c r="H2002" t="s">
        <v>79</v>
      </c>
      <c r="I2002">
        <f>IFERROR(INDEX(Lookup_Misc!$A$1:$C$7,MATCH(Table1[[#This Row],[Product]],Lookup_Misc!$B$1:$B$7,0),3)*Table1[[#This Row],[Tonnage]],NA())</f>
        <v>19812.66</v>
      </c>
      <c r="J2002">
        <f t="shared" si="95"/>
        <v>12</v>
      </c>
    </row>
    <row r="2003" spans="1:10">
      <c r="A2003" t="s">
        <v>185</v>
      </c>
      <c r="B2003" t="s">
        <v>123</v>
      </c>
      <c r="C2003" s="60">
        <v>43070</v>
      </c>
      <c r="D2003" s="3">
        <f>Table1[[#This Row],[End Year]]-1</f>
        <v>2017</v>
      </c>
      <c r="E2003" s="3">
        <f t="shared" si="93"/>
        <v>2018</v>
      </c>
      <c r="F2003" s="1" t="str">
        <f t="shared" si="94"/>
        <v>2017/2018</v>
      </c>
      <c r="G2003">
        <v>2694</v>
      </c>
      <c r="H2003" t="s">
        <v>88</v>
      </c>
      <c r="I2003">
        <f>IFERROR(INDEX(Lookup_Misc!$A$1:$C$7,MATCH(Table1[[#This Row],[Product]],Lookup_Misc!$B$1:$B$7,0),3)*Table1[[#This Row],[Tonnage]],NA())</f>
        <v>1239.24</v>
      </c>
      <c r="J2003">
        <f t="shared" si="95"/>
        <v>12</v>
      </c>
    </row>
    <row r="2004" spans="1:10">
      <c r="A2004" t="s">
        <v>185</v>
      </c>
      <c r="B2004" t="s">
        <v>123</v>
      </c>
      <c r="C2004" s="60">
        <v>43070</v>
      </c>
      <c r="D2004" s="3">
        <f>Table1[[#This Row],[End Year]]-1</f>
        <v>2017</v>
      </c>
      <c r="E2004" s="3">
        <f t="shared" si="93"/>
        <v>2018</v>
      </c>
      <c r="F2004" s="1" t="str">
        <f t="shared" si="94"/>
        <v>2017/2018</v>
      </c>
      <c r="G2004">
        <v>2</v>
      </c>
      <c r="H2004" t="s">
        <v>145</v>
      </c>
      <c r="I2004">
        <f>IFERROR(INDEX(Lookup_Misc!$A$1:$C$7,MATCH(Table1[[#This Row],[Product]],Lookup_Misc!$B$1:$B$7,0),3)*Table1[[#This Row],[Tonnage]],NA())</f>
        <v>0.92</v>
      </c>
      <c r="J2004">
        <f t="shared" si="95"/>
        <v>12</v>
      </c>
    </row>
    <row r="2005" spans="1:10">
      <c r="A2005" t="s">
        <v>185</v>
      </c>
      <c r="B2005" t="s">
        <v>123</v>
      </c>
      <c r="C2005" s="60">
        <v>43070</v>
      </c>
      <c r="D2005" s="3">
        <f>Table1[[#This Row],[End Year]]-1</f>
        <v>2017</v>
      </c>
      <c r="E2005" s="3">
        <f t="shared" si="93"/>
        <v>2018</v>
      </c>
      <c r="F2005" s="1" t="str">
        <f t="shared" si="94"/>
        <v>2017/2018</v>
      </c>
      <c r="G2005">
        <v>1600</v>
      </c>
      <c r="H2005" t="s">
        <v>116</v>
      </c>
      <c r="I2005">
        <f>IFERROR(INDEX(Lookup_Misc!$A$1:$C$7,MATCH(Table1[[#This Row],[Product]],Lookup_Misc!$B$1:$B$7,0),3)*Table1[[#This Row],[Tonnage]],NA())</f>
        <v>736</v>
      </c>
      <c r="J2005">
        <f t="shared" si="95"/>
        <v>12</v>
      </c>
    </row>
    <row r="2006" spans="1:10">
      <c r="A2006" t="s">
        <v>185</v>
      </c>
      <c r="B2006" t="s">
        <v>123</v>
      </c>
      <c r="C2006" s="60">
        <v>43070</v>
      </c>
      <c r="D2006" s="3">
        <f>Table1[[#This Row],[End Year]]-1</f>
        <v>2017</v>
      </c>
      <c r="E2006" s="3">
        <f t="shared" si="93"/>
        <v>2018</v>
      </c>
      <c r="F2006" s="1" t="str">
        <f t="shared" si="94"/>
        <v>2017/2018</v>
      </c>
      <c r="G2006">
        <v>26305</v>
      </c>
      <c r="H2006" t="s">
        <v>128</v>
      </c>
      <c r="I2006">
        <f>IFERROR(INDEX(Lookup_Misc!$A$1:$C$7,MATCH(Table1[[#This Row],[Product]],Lookup_Misc!$B$1:$B$7,0),3)*Table1[[#This Row],[Tonnage]],NA())</f>
        <v>12100.300000000001</v>
      </c>
      <c r="J2006">
        <f t="shared" si="95"/>
        <v>12</v>
      </c>
    </row>
    <row r="2007" spans="1:10">
      <c r="A2007" t="s">
        <v>185</v>
      </c>
      <c r="B2007" t="s">
        <v>123</v>
      </c>
      <c r="C2007" s="60">
        <v>43070</v>
      </c>
      <c r="D2007" s="3">
        <f>Table1[[#This Row],[End Year]]-1</f>
        <v>2017</v>
      </c>
      <c r="E2007" s="3">
        <f t="shared" si="93"/>
        <v>2018</v>
      </c>
      <c r="F2007" s="1" t="str">
        <f t="shared" si="94"/>
        <v>2017/2018</v>
      </c>
      <c r="G2007">
        <v>23751</v>
      </c>
      <c r="H2007" t="s">
        <v>113</v>
      </c>
      <c r="I2007">
        <f>IFERROR(INDEX(Lookup_Misc!$A$1:$C$7,MATCH(Table1[[#This Row],[Product]],Lookup_Misc!$B$1:$B$7,0),3)*Table1[[#This Row],[Tonnage]],NA())</f>
        <v>10925.460000000001</v>
      </c>
      <c r="J2007">
        <f t="shared" si="95"/>
        <v>12</v>
      </c>
    </row>
    <row r="2008" spans="1:10">
      <c r="A2008" t="s">
        <v>185</v>
      </c>
      <c r="B2008" t="s">
        <v>123</v>
      </c>
      <c r="C2008" s="60">
        <v>43070</v>
      </c>
      <c r="D2008" s="3">
        <f>Table1[[#This Row],[End Year]]-1</f>
        <v>2017</v>
      </c>
      <c r="E2008" s="3">
        <f t="shared" si="93"/>
        <v>2018</v>
      </c>
      <c r="F2008" s="1" t="str">
        <f t="shared" si="94"/>
        <v>2017/2018</v>
      </c>
      <c r="G2008">
        <v>6000</v>
      </c>
      <c r="H2008" t="s">
        <v>92</v>
      </c>
      <c r="I2008">
        <f>IFERROR(INDEX(Lookup_Misc!$A$1:$C$7,MATCH(Table1[[#This Row],[Product]],Lookup_Misc!$B$1:$B$7,0),3)*Table1[[#This Row],[Tonnage]],NA())</f>
        <v>2760</v>
      </c>
      <c r="J2008">
        <f t="shared" si="95"/>
        <v>12</v>
      </c>
    </row>
    <row r="2009" spans="1:10">
      <c r="A2009" t="s">
        <v>185</v>
      </c>
      <c r="B2009" t="s">
        <v>123</v>
      </c>
      <c r="C2009" s="60">
        <v>43070</v>
      </c>
      <c r="D2009" s="3">
        <f>Table1[[#This Row],[End Year]]-1</f>
        <v>2017</v>
      </c>
      <c r="E2009" s="3">
        <f t="shared" si="93"/>
        <v>2018</v>
      </c>
      <c r="F2009" s="1" t="str">
        <f t="shared" si="94"/>
        <v>2017/2018</v>
      </c>
      <c r="G2009">
        <v>49606</v>
      </c>
      <c r="H2009" t="s">
        <v>93</v>
      </c>
      <c r="I2009">
        <f>IFERROR(INDEX(Lookup_Misc!$A$1:$C$7,MATCH(Table1[[#This Row],[Product]],Lookup_Misc!$B$1:$B$7,0),3)*Table1[[#This Row],[Tonnage]],NA())</f>
        <v>22818.760000000002</v>
      </c>
      <c r="J2009">
        <f t="shared" si="95"/>
        <v>12</v>
      </c>
    </row>
    <row r="2010" spans="1:10">
      <c r="A2010" t="s">
        <v>185</v>
      </c>
      <c r="B2010" t="s">
        <v>123</v>
      </c>
      <c r="C2010" s="60">
        <v>43070</v>
      </c>
      <c r="D2010" s="3">
        <f>Table1[[#This Row],[End Year]]-1</f>
        <v>2017</v>
      </c>
      <c r="E2010" s="3">
        <f t="shared" si="93"/>
        <v>2018</v>
      </c>
      <c r="F2010" s="1" t="str">
        <f t="shared" si="94"/>
        <v>2017/2018</v>
      </c>
      <c r="G2010">
        <v>10995</v>
      </c>
      <c r="H2010" t="s">
        <v>90</v>
      </c>
      <c r="I2010">
        <f>IFERROR(INDEX(Lookup_Misc!$A$1:$C$7,MATCH(Table1[[#This Row],[Product]],Lookup_Misc!$B$1:$B$7,0),3)*Table1[[#This Row],[Tonnage]],NA())</f>
        <v>5057.7</v>
      </c>
      <c r="J2010">
        <f t="shared" si="95"/>
        <v>12</v>
      </c>
    </row>
    <row r="2011" spans="1:10">
      <c r="A2011" t="s">
        <v>185</v>
      </c>
      <c r="B2011" t="s">
        <v>123</v>
      </c>
      <c r="C2011" s="60">
        <v>43101</v>
      </c>
      <c r="D2011" s="3">
        <f>Table1[[#This Row],[End Year]]-1</f>
        <v>2017</v>
      </c>
      <c r="E2011" s="3">
        <f t="shared" si="93"/>
        <v>2018</v>
      </c>
      <c r="F2011" s="1" t="str">
        <f t="shared" si="94"/>
        <v>2017/2018</v>
      </c>
      <c r="G2011">
        <v>2</v>
      </c>
      <c r="H2011" t="s">
        <v>60</v>
      </c>
      <c r="I2011">
        <f>IFERROR(INDEX(Lookup_Misc!$A$1:$C$7,MATCH(Table1[[#This Row],[Product]],Lookup_Misc!$B$1:$B$7,0),3)*Table1[[#This Row],[Tonnage]],NA())</f>
        <v>0.92</v>
      </c>
      <c r="J2011">
        <f t="shared" si="95"/>
        <v>1</v>
      </c>
    </row>
    <row r="2012" spans="1:10">
      <c r="A2012" t="s">
        <v>185</v>
      </c>
      <c r="B2012" t="s">
        <v>123</v>
      </c>
      <c r="C2012" s="60">
        <v>43101</v>
      </c>
      <c r="D2012" s="3">
        <f>Table1[[#This Row],[End Year]]-1</f>
        <v>2017</v>
      </c>
      <c r="E2012" s="3">
        <f t="shared" si="93"/>
        <v>2018</v>
      </c>
      <c r="F2012" s="1" t="str">
        <f t="shared" si="94"/>
        <v>2017/2018</v>
      </c>
      <c r="G2012">
        <v>4525</v>
      </c>
      <c r="H2012" t="s">
        <v>79</v>
      </c>
      <c r="I2012">
        <f>IFERROR(INDEX(Lookup_Misc!$A$1:$C$7,MATCH(Table1[[#This Row],[Product]],Lookup_Misc!$B$1:$B$7,0),3)*Table1[[#This Row],[Tonnage]],NA())</f>
        <v>2081.5</v>
      </c>
      <c r="J2012">
        <f t="shared" si="95"/>
        <v>1</v>
      </c>
    </row>
    <row r="2013" spans="1:10">
      <c r="A2013" t="s">
        <v>185</v>
      </c>
      <c r="B2013" t="s">
        <v>123</v>
      </c>
      <c r="C2013" s="60">
        <v>43101</v>
      </c>
      <c r="D2013" s="3">
        <f>Table1[[#This Row],[End Year]]-1</f>
        <v>2017</v>
      </c>
      <c r="E2013" s="3">
        <f t="shared" si="93"/>
        <v>2018</v>
      </c>
      <c r="F2013" s="1" t="str">
        <f t="shared" si="94"/>
        <v>2017/2018</v>
      </c>
      <c r="G2013">
        <v>2241</v>
      </c>
      <c r="H2013" t="s">
        <v>125</v>
      </c>
      <c r="I2013">
        <f>IFERROR(INDEX(Lookup_Misc!$A$1:$C$7,MATCH(Table1[[#This Row],[Product]],Lookup_Misc!$B$1:$B$7,0),3)*Table1[[#This Row],[Tonnage]],NA())</f>
        <v>1030.8600000000001</v>
      </c>
      <c r="J2013">
        <f t="shared" si="95"/>
        <v>1</v>
      </c>
    </row>
    <row r="2014" spans="1:10">
      <c r="A2014" t="s">
        <v>185</v>
      </c>
      <c r="B2014" t="s">
        <v>123</v>
      </c>
      <c r="C2014" s="60">
        <v>43101</v>
      </c>
      <c r="D2014" s="3">
        <f>Table1[[#This Row],[End Year]]-1</f>
        <v>2017</v>
      </c>
      <c r="E2014" s="3">
        <f t="shared" si="93"/>
        <v>2018</v>
      </c>
      <c r="F2014" s="1" t="str">
        <f t="shared" si="94"/>
        <v>2017/2018</v>
      </c>
      <c r="G2014">
        <v>5400</v>
      </c>
      <c r="H2014" t="s">
        <v>133</v>
      </c>
      <c r="I2014">
        <f>IFERROR(INDEX(Lookup_Misc!$A$1:$C$7,MATCH(Table1[[#This Row],[Product]],Lookup_Misc!$B$1:$B$7,0),3)*Table1[[#This Row],[Tonnage]],NA())</f>
        <v>2484</v>
      </c>
      <c r="J2014">
        <f t="shared" si="95"/>
        <v>1</v>
      </c>
    </row>
    <row r="2015" spans="1:10">
      <c r="A2015" t="s">
        <v>185</v>
      </c>
      <c r="B2015" t="s">
        <v>123</v>
      </c>
      <c r="C2015" s="60">
        <v>43101</v>
      </c>
      <c r="D2015" s="3">
        <f>Table1[[#This Row],[End Year]]-1</f>
        <v>2017</v>
      </c>
      <c r="E2015" s="3">
        <f t="shared" si="93"/>
        <v>2018</v>
      </c>
      <c r="F2015" s="1" t="str">
        <f t="shared" si="94"/>
        <v>2017/2018</v>
      </c>
      <c r="G2015">
        <v>15649</v>
      </c>
      <c r="H2015" t="s">
        <v>116</v>
      </c>
      <c r="I2015">
        <f>IFERROR(INDEX(Lookup_Misc!$A$1:$C$7,MATCH(Table1[[#This Row],[Product]],Lookup_Misc!$B$1:$B$7,0),3)*Table1[[#This Row],[Tonnage]],NA())</f>
        <v>7198.54</v>
      </c>
      <c r="J2015">
        <f t="shared" si="95"/>
        <v>1</v>
      </c>
    </row>
    <row r="2016" spans="1:10">
      <c r="A2016" t="s">
        <v>185</v>
      </c>
      <c r="B2016" t="s">
        <v>123</v>
      </c>
      <c r="C2016" s="60">
        <v>43101</v>
      </c>
      <c r="D2016" s="3">
        <f>Table1[[#This Row],[End Year]]-1</f>
        <v>2017</v>
      </c>
      <c r="E2016" s="3">
        <f t="shared" si="93"/>
        <v>2018</v>
      </c>
      <c r="F2016" s="1" t="str">
        <f t="shared" si="94"/>
        <v>2017/2018</v>
      </c>
      <c r="G2016">
        <v>1</v>
      </c>
      <c r="H2016" t="s">
        <v>92</v>
      </c>
      <c r="I2016">
        <f>IFERROR(INDEX(Lookup_Misc!$A$1:$C$7,MATCH(Table1[[#This Row],[Product]],Lookup_Misc!$B$1:$B$7,0),3)*Table1[[#This Row],[Tonnage]],NA())</f>
        <v>0.46</v>
      </c>
      <c r="J2016">
        <f t="shared" si="95"/>
        <v>1</v>
      </c>
    </row>
    <row r="2017" spans="1:10">
      <c r="A2017" t="s">
        <v>185</v>
      </c>
      <c r="B2017" t="s">
        <v>123</v>
      </c>
      <c r="C2017" s="60">
        <v>43101</v>
      </c>
      <c r="D2017" s="3">
        <f>Table1[[#This Row],[End Year]]-1</f>
        <v>2017</v>
      </c>
      <c r="E2017" s="3">
        <f t="shared" si="93"/>
        <v>2018</v>
      </c>
      <c r="F2017" s="1" t="str">
        <f t="shared" si="94"/>
        <v>2017/2018</v>
      </c>
      <c r="G2017">
        <v>18700</v>
      </c>
      <c r="H2017" t="s">
        <v>89</v>
      </c>
      <c r="I2017">
        <f>IFERROR(INDEX(Lookup_Misc!$A$1:$C$7,MATCH(Table1[[#This Row],[Product]],Lookup_Misc!$B$1:$B$7,0),3)*Table1[[#This Row],[Tonnage]],NA())</f>
        <v>8602</v>
      </c>
      <c r="J2017">
        <f t="shared" si="95"/>
        <v>1</v>
      </c>
    </row>
    <row r="2018" spans="1:10">
      <c r="A2018" t="s">
        <v>185</v>
      </c>
      <c r="B2018" t="s">
        <v>123</v>
      </c>
      <c r="C2018" s="60">
        <v>43101</v>
      </c>
      <c r="D2018" s="3">
        <f>Table1[[#This Row],[End Year]]-1</f>
        <v>2017</v>
      </c>
      <c r="E2018" s="3">
        <f t="shared" si="93"/>
        <v>2018</v>
      </c>
      <c r="F2018" s="1" t="str">
        <f t="shared" si="94"/>
        <v>2017/2018</v>
      </c>
      <c r="G2018">
        <v>7346</v>
      </c>
      <c r="H2018" t="s">
        <v>90</v>
      </c>
      <c r="I2018">
        <f>IFERROR(INDEX(Lookup_Misc!$A$1:$C$7,MATCH(Table1[[#This Row],[Product]],Lookup_Misc!$B$1:$B$7,0),3)*Table1[[#This Row],[Tonnage]],NA())</f>
        <v>3379.1600000000003</v>
      </c>
      <c r="J2018">
        <f t="shared" si="95"/>
        <v>1</v>
      </c>
    </row>
    <row r="2019" spans="1:10">
      <c r="A2019" t="s">
        <v>185</v>
      </c>
      <c r="B2019" t="s">
        <v>123</v>
      </c>
      <c r="C2019" s="60">
        <v>43132</v>
      </c>
      <c r="D2019" s="3">
        <f>Table1[[#This Row],[End Year]]-1</f>
        <v>2017</v>
      </c>
      <c r="E2019" s="3">
        <f t="shared" si="93"/>
        <v>2018</v>
      </c>
      <c r="F2019" s="1" t="str">
        <f t="shared" si="94"/>
        <v>2017/2018</v>
      </c>
      <c r="G2019">
        <v>1540</v>
      </c>
      <c r="H2019" t="s">
        <v>73</v>
      </c>
      <c r="I2019">
        <f>IFERROR(INDEX(Lookup_Misc!$A$1:$C$7,MATCH(Table1[[#This Row],[Product]],Lookup_Misc!$B$1:$B$7,0),3)*Table1[[#This Row],[Tonnage]],NA())</f>
        <v>708.4</v>
      </c>
      <c r="J2019">
        <f t="shared" si="95"/>
        <v>2</v>
      </c>
    </row>
    <row r="2020" spans="1:10">
      <c r="A2020" t="s">
        <v>185</v>
      </c>
      <c r="B2020" t="s">
        <v>123</v>
      </c>
      <c r="C2020" s="60">
        <v>43132</v>
      </c>
      <c r="D2020" s="3">
        <f>Table1[[#This Row],[End Year]]-1</f>
        <v>2017</v>
      </c>
      <c r="E2020" s="3">
        <f t="shared" si="93"/>
        <v>2018</v>
      </c>
      <c r="F2020" s="1" t="str">
        <f t="shared" si="94"/>
        <v>2017/2018</v>
      </c>
      <c r="G2020">
        <v>2</v>
      </c>
      <c r="H2020" t="s">
        <v>87</v>
      </c>
      <c r="I2020">
        <f>IFERROR(INDEX(Lookup_Misc!$A$1:$C$7,MATCH(Table1[[#This Row],[Product]],Lookup_Misc!$B$1:$B$7,0),3)*Table1[[#This Row],[Tonnage]],NA())</f>
        <v>0.92</v>
      </c>
      <c r="J2020">
        <f t="shared" si="95"/>
        <v>2</v>
      </c>
    </row>
    <row r="2021" spans="1:10">
      <c r="A2021" t="s">
        <v>185</v>
      </c>
      <c r="B2021" t="s">
        <v>123</v>
      </c>
      <c r="C2021" s="60">
        <v>43132</v>
      </c>
      <c r="D2021" s="3">
        <f>Table1[[#This Row],[End Year]]-1</f>
        <v>2017</v>
      </c>
      <c r="E2021" s="3">
        <f t="shared" si="93"/>
        <v>2018</v>
      </c>
      <c r="F2021" s="1" t="str">
        <f t="shared" si="94"/>
        <v>2017/2018</v>
      </c>
      <c r="G2021">
        <v>307</v>
      </c>
      <c r="H2021" t="s">
        <v>60</v>
      </c>
      <c r="I2021">
        <f>IFERROR(INDEX(Lookup_Misc!$A$1:$C$7,MATCH(Table1[[#This Row],[Product]],Lookup_Misc!$B$1:$B$7,0),3)*Table1[[#This Row],[Tonnage]],NA())</f>
        <v>141.22</v>
      </c>
      <c r="J2021">
        <f t="shared" si="95"/>
        <v>2</v>
      </c>
    </row>
    <row r="2022" spans="1:10">
      <c r="A2022" t="s">
        <v>185</v>
      </c>
      <c r="B2022" t="s">
        <v>123</v>
      </c>
      <c r="C2022" s="60">
        <v>43132</v>
      </c>
      <c r="D2022" s="3">
        <f>Table1[[#This Row],[End Year]]-1</f>
        <v>2017</v>
      </c>
      <c r="E2022" s="3">
        <f t="shared" si="93"/>
        <v>2018</v>
      </c>
      <c r="F2022" s="1" t="str">
        <f t="shared" si="94"/>
        <v>2017/2018</v>
      </c>
      <c r="G2022">
        <v>22898</v>
      </c>
      <c r="H2022" t="s">
        <v>79</v>
      </c>
      <c r="I2022">
        <f>IFERROR(INDEX(Lookup_Misc!$A$1:$C$7,MATCH(Table1[[#This Row],[Product]],Lookup_Misc!$B$1:$B$7,0),3)*Table1[[#This Row],[Tonnage]],NA())</f>
        <v>10533.08</v>
      </c>
      <c r="J2022">
        <f t="shared" si="95"/>
        <v>2</v>
      </c>
    </row>
    <row r="2023" spans="1:10">
      <c r="A2023" t="s">
        <v>185</v>
      </c>
      <c r="B2023" t="s">
        <v>123</v>
      </c>
      <c r="C2023" s="60">
        <v>43132</v>
      </c>
      <c r="D2023" s="3">
        <f>Table1[[#This Row],[End Year]]-1</f>
        <v>2017</v>
      </c>
      <c r="E2023" s="3">
        <f t="shared" si="93"/>
        <v>2018</v>
      </c>
      <c r="F2023" s="1" t="str">
        <f t="shared" si="94"/>
        <v>2017/2018</v>
      </c>
      <c r="G2023">
        <v>7365</v>
      </c>
      <c r="H2023" t="s">
        <v>133</v>
      </c>
      <c r="I2023">
        <f>IFERROR(INDEX(Lookup_Misc!$A$1:$C$7,MATCH(Table1[[#This Row],[Product]],Lookup_Misc!$B$1:$B$7,0),3)*Table1[[#This Row],[Tonnage]],NA())</f>
        <v>3387.9</v>
      </c>
      <c r="J2023">
        <f t="shared" si="95"/>
        <v>2</v>
      </c>
    </row>
    <row r="2024" spans="1:10">
      <c r="A2024" t="s">
        <v>185</v>
      </c>
      <c r="B2024" t="s">
        <v>123</v>
      </c>
      <c r="C2024" s="60">
        <v>43132</v>
      </c>
      <c r="D2024" s="3">
        <f>Table1[[#This Row],[End Year]]-1</f>
        <v>2017</v>
      </c>
      <c r="E2024" s="3">
        <f t="shared" si="93"/>
        <v>2018</v>
      </c>
      <c r="F2024" s="1" t="str">
        <f t="shared" si="94"/>
        <v>2017/2018</v>
      </c>
      <c r="G2024">
        <v>7135</v>
      </c>
      <c r="H2024" t="s">
        <v>88</v>
      </c>
      <c r="I2024">
        <f>IFERROR(INDEX(Lookup_Misc!$A$1:$C$7,MATCH(Table1[[#This Row],[Product]],Lookup_Misc!$B$1:$B$7,0),3)*Table1[[#This Row],[Tonnage]],NA())</f>
        <v>3282.1000000000004</v>
      </c>
      <c r="J2024">
        <f t="shared" si="95"/>
        <v>2</v>
      </c>
    </row>
    <row r="2025" spans="1:10">
      <c r="A2025" t="s">
        <v>185</v>
      </c>
      <c r="B2025" t="s">
        <v>123</v>
      </c>
      <c r="C2025" s="60">
        <v>43132</v>
      </c>
      <c r="D2025" s="3">
        <f>Table1[[#This Row],[End Year]]-1</f>
        <v>2017</v>
      </c>
      <c r="E2025" s="3">
        <f t="shared" si="93"/>
        <v>2018</v>
      </c>
      <c r="F2025" s="1" t="str">
        <f t="shared" si="94"/>
        <v>2017/2018</v>
      </c>
      <c r="G2025">
        <v>4100</v>
      </c>
      <c r="H2025" t="s">
        <v>145</v>
      </c>
      <c r="I2025">
        <f>IFERROR(INDEX(Lookup_Misc!$A$1:$C$7,MATCH(Table1[[#This Row],[Product]],Lookup_Misc!$B$1:$B$7,0),3)*Table1[[#This Row],[Tonnage]],NA())</f>
        <v>1886</v>
      </c>
      <c r="J2025">
        <f t="shared" si="95"/>
        <v>2</v>
      </c>
    </row>
    <row r="2026" spans="1:10">
      <c r="A2026" t="s">
        <v>185</v>
      </c>
      <c r="B2026" t="s">
        <v>123</v>
      </c>
      <c r="C2026" s="60">
        <v>43132</v>
      </c>
      <c r="D2026" s="3">
        <f>Table1[[#This Row],[End Year]]-1</f>
        <v>2017</v>
      </c>
      <c r="E2026" s="3">
        <f t="shared" si="93"/>
        <v>2018</v>
      </c>
      <c r="F2026" s="1" t="str">
        <f t="shared" si="94"/>
        <v>2017/2018</v>
      </c>
      <c r="G2026">
        <v>3538</v>
      </c>
      <c r="H2026" t="s">
        <v>116</v>
      </c>
      <c r="I2026">
        <f>IFERROR(INDEX(Lookup_Misc!$A$1:$C$7,MATCH(Table1[[#This Row],[Product]],Lookup_Misc!$B$1:$B$7,0),3)*Table1[[#This Row],[Tonnage]],NA())</f>
        <v>1627.48</v>
      </c>
      <c r="J2026">
        <f t="shared" si="95"/>
        <v>2</v>
      </c>
    </row>
    <row r="2027" spans="1:10">
      <c r="A2027" t="s">
        <v>185</v>
      </c>
      <c r="B2027" t="s">
        <v>123</v>
      </c>
      <c r="C2027" s="60">
        <v>43132</v>
      </c>
      <c r="D2027" s="3">
        <f>Table1[[#This Row],[End Year]]-1</f>
        <v>2017</v>
      </c>
      <c r="E2027" s="3">
        <f t="shared" si="93"/>
        <v>2018</v>
      </c>
      <c r="F2027" s="1" t="str">
        <f t="shared" si="94"/>
        <v>2017/2018</v>
      </c>
      <c r="G2027">
        <v>32999</v>
      </c>
      <c r="H2027" t="s">
        <v>128</v>
      </c>
      <c r="I2027">
        <f>IFERROR(INDEX(Lookup_Misc!$A$1:$C$7,MATCH(Table1[[#This Row],[Product]],Lookup_Misc!$B$1:$B$7,0),3)*Table1[[#This Row],[Tonnage]],NA())</f>
        <v>15179.54</v>
      </c>
      <c r="J2027">
        <f t="shared" si="95"/>
        <v>2</v>
      </c>
    </row>
    <row r="2028" spans="1:10">
      <c r="A2028" t="s">
        <v>185</v>
      </c>
      <c r="B2028" t="s">
        <v>123</v>
      </c>
      <c r="C2028" s="60">
        <v>43132</v>
      </c>
      <c r="D2028" s="3">
        <f>Table1[[#This Row],[End Year]]-1</f>
        <v>2017</v>
      </c>
      <c r="E2028" s="3">
        <f t="shared" si="93"/>
        <v>2018</v>
      </c>
      <c r="F2028" s="1" t="str">
        <f t="shared" si="94"/>
        <v>2017/2018</v>
      </c>
      <c r="G2028">
        <v>25291</v>
      </c>
      <c r="H2028" t="s">
        <v>113</v>
      </c>
      <c r="I2028">
        <f>IFERROR(INDEX(Lookup_Misc!$A$1:$C$7,MATCH(Table1[[#This Row],[Product]],Lookup_Misc!$B$1:$B$7,0),3)*Table1[[#This Row],[Tonnage]],NA())</f>
        <v>11633.86</v>
      </c>
      <c r="J2028">
        <f t="shared" si="95"/>
        <v>2</v>
      </c>
    </row>
    <row r="2029" spans="1:10">
      <c r="A2029" t="s">
        <v>185</v>
      </c>
      <c r="B2029" t="s">
        <v>123</v>
      </c>
      <c r="C2029" s="60">
        <v>43132</v>
      </c>
      <c r="D2029" s="3">
        <f>Table1[[#This Row],[End Year]]-1</f>
        <v>2017</v>
      </c>
      <c r="E2029" s="3">
        <f t="shared" si="93"/>
        <v>2018</v>
      </c>
      <c r="F2029" s="1" t="str">
        <f t="shared" si="94"/>
        <v>2017/2018</v>
      </c>
      <c r="G2029">
        <v>8537</v>
      </c>
      <c r="H2029" t="s">
        <v>92</v>
      </c>
      <c r="I2029">
        <f>IFERROR(INDEX(Lookup_Misc!$A$1:$C$7,MATCH(Table1[[#This Row],[Product]],Lookup_Misc!$B$1:$B$7,0),3)*Table1[[#This Row],[Tonnage]],NA())</f>
        <v>3927.02</v>
      </c>
      <c r="J2029">
        <f t="shared" si="95"/>
        <v>2</v>
      </c>
    </row>
    <row r="2030" spans="1:10">
      <c r="A2030" t="s">
        <v>185</v>
      </c>
      <c r="B2030" t="s">
        <v>123</v>
      </c>
      <c r="C2030" s="60">
        <v>43132</v>
      </c>
      <c r="D2030" s="3">
        <f>Table1[[#This Row],[End Year]]-1</f>
        <v>2017</v>
      </c>
      <c r="E2030" s="3">
        <f t="shared" si="93"/>
        <v>2018</v>
      </c>
      <c r="F2030" s="1" t="str">
        <f t="shared" si="94"/>
        <v>2017/2018</v>
      </c>
      <c r="G2030">
        <v>700</v>
      </c>
      <c r="H2030" t="s">
        <v>144</v>
      </c>
      <c r="I2030">
        <f>IFERROR(INDEX(Lookup_Misc!$A$1:$C$7,MATCH(Table1[[#This Row],[Product]],Lookup_Misc!$B$1:$B$7,0),3)*Table1[[#This Row],[Tonnage]],NA())</f>
        <v>322</v>
      </c>
      <c r="J2030">
        <f t="shared" si="95"/>
        <v>2</v>
      </c>
    </row>
    <row r="2031" spans="1:10">
      <c r="A2031" t="s">
        <v>185</v>
      </c>
      <c r="B2031" t="s">
        <v>123</v>
      </c>
      <c r="C2031" s="60">
        <v>43132</v>
      </c>
      <c r="D2031" s="3">
        <f>Table1[[#This Row],[End Year]]-1</f>
        <v>2017</v>
      </c>
      <c r="E2031" s="3">
        <f t="shared" si="93"/>
        <v>2018</v>
      </c>
      <c r="F2031" s="1" t="str">
        <f t="shared" si="94"/>
        <v>2017/2018</v>
      </c>
      <c r="G2031">
        <v>8486</v>
      </c>
      <c r="H2031" t="s">
        <v>108</v>
      </c>
      <c r="I2031">
        <f>IFERROR(INDEX(Lookup_Misc!$A$1:$C$7,MATCH(Table1[[#This Row],[Product]],Lookup_Misc!$B$1:$B$7,0),3)*Table1[[#This Row],[Tonnage]],NA())</f>
        <v>3903.56</v>
      </c>
      <c r="J2031">
        <f t="shared" si="95"/>
        <v>2</v>
      </c>
    </row>
    <row r="2032" spans="1:10">
      <c r="A2032" t="s">
        <v>185</v>
      </c>
      <c r="B2032" t="s">
        <v>123</v>
      </c>
      <c r="C2032" s="60">
        <v>43132</v>
      </c>
      <c r="D2032" s="3">
        <f>Table1[[#This Row],[End Year]]-1</f>
        <v>2017</v>
      </c>
      <c r="E2032" s="3">
        <f t="shared" si="93"/>
        <v>2018</v>
      </c>
      <c r="F2032" s="1" t="str">
        <f t="shared" si="94"/>
        <v>2017/2018</v>
      </c>
      <c r="G2032">
        <v>129</v>
      </c>
      <c r="H2032" t="s">
        <v>89</v>
      </c>
      <c r="I2032">
        <f>IFERROR(INDEX(Lookup_Misc!$A$1:$C$7,MATCH(Table1[[#This Row],[Product]],Lookup_Misc!$B$1:$B$7,0),3)*Table1[[#This Row],[Tonnage]],NA())</f>
        <v>59.34</v>
      </c>
      <c r="J2032">
        <f t="shared" si="95"/>
        <v>2</v>
      </c>
    </row>
    <row r="2033" spans="1:10">
      <c r="A2033" t="s">
        <v>185</v>
      </c>
      <c r="B2033" t="s">
        <v>123</v>
      </c>
      <c r="C2033" s="60">
        <v>43132</v>
      </c>
      <c r="D2033" s="3">
        <f>Table1[[#This Row],[End Year]]-1</f>
        <v>2017</v>
      </c>
      <c r="E2033" s="3">
        <f t="shared" si="93"/>
        <v>2018</v>
      </c>
      <c r="F2033" s="1" t="str">
        <f t="shared" si="94"/>
        <v>2017/2018</v>
      </c>
      <c r="G2033">
        <v>23434</v>
      </c>
      <c r="H2033" t="s">
        <v>90</v>
      </c>
      <c r="I2033">
        <f>IFERROR(INDEX(Lookup_Misc!$A$1:$C$7,MATCH(Table1[[#This Row],[Product]],Lookup_Misc!$B$1:$B$7,0),3)*Table1[[#This Row],[Tonnage]],NA())</f>
        <v>10779.640000000001</v>
      </c>
      <c r="J2033">
        <f t="shared" si="95"/>
        <v>2</v>
      </c>
    </row>
    <row r="2034" spans="1:10">
      <c r="A2034" t="s">
        <v>185</v>
      </c>
      <c r="B2034" t="s">
        <v>123</v>
      </c>
      <c r="C2034" s="60">
        <v>43160</v>
      </c>
      <c r="D2034" s="3">
        <f>Table1[[#This Row],[End Year]]-1</f>
        <v>2017</v>
      </c>
      <c r="E2034" s="3">
        <f t="shared" si="93"/>
        <v>2018</v>
      </c>
      <c r="F2034" s="1" t="str">
        <f t="shared" si="94"/>
        <v>2017/2018</v>
      </c>
      <c r="G2034">
        <v>69</v>
      </c>
      <c r="H2034" t="s">
        <v>87</v>
      </c>
      <c r="I2034">
        <f>IFERROR(INDEX(Lookup_Misc!$A$1:$C$7,MATCH(Table1[[#This Row],[Product]],Lookup_Misc!$B$1:$B$7,0),3)*Table1[[#This Row],[Tonnage]],NA())</f>
        <v>31.740000000000002</v>
      </c>
      <c r="J2034">
        <f t="shared" si="95"/>
        <v>3</v>
      </c>
    </row>
    <row r="2035" spans="1:10">
      <c r="A2035" t="s">
        <v>185</v>
      </c>
      <c r="B2035" t="s">
        <v>123</v>
      </c>
      <c r="C2035" s="60">
        <v>43160</v>
      </c>
      <c r="D2035" s="3">
        <f>Table1[[#This Row],[End Year]]-1</f>
        <v>2017</v>
      </c>
      <c r="E2035" s="3">
        <f t="shared" si="93"/>
        <v>2018</v>
      </c>
      <c r="F2035" s="1" t="str">
        <f t="shared" si="94"/>
        <v>2017/2018</v>
      </c>
      <c r="G2035">
        <v>34</v>
      </c>
      <c r="H2035" t="s">
        <v>60</v>
      </c>
      <c r="I2035">
        <f>IFERROR(INDEX(Lookup_Misc!$A$1:$C$7,MATCH(Table1[[#This Row],[Product]],Lookup_Misc!$B$1:$B$7,0),3)*Table1[[#This Row],[Tonnage]],NA())</f>
        <v>15.64</v>
      </c>
      <c r="J2035">
        <f t="shared" si="95"/>
        <v>3</v>
      </c>
    </row>
    <row r="2036" spans="1:10">
      <c r="A2036" t="s">
        <v>185</v>
      </c>
      <c r="B2036" t="s">
        <v>123</v>
      </c>
      <c r="C2036" s="60">
        <v>43160</v>
      </c>
      <c r="D2036" s="3">
        <f>Table1[[#This Row],[End Year]]-1</f>
        <v>2017</v>
      </c>
      <c r="E2036" s="3">
        <f t="shared" si="93"/>
        <v>2018</v>
      </c>
      <c r="F2036" s="1" t="str">
        <f t="shared" si="94"/>
        <v>2017/2018</v>
      </c>
      <c r="G2036">
        <v>54004</v>
      </c>
      <c r="H2036" t="s">
        <v>79</v>
      </c>
      <c r="I2036">
        <f>IFERROR(INDEX(Lookup_Misc!$A$1:$C$7,MATCH(Table1[[#This Row],[Product]],Lookup_Misc!$B$1:$B$7,0),3)*Table1[[#This Row],[Tonnage]],NA())</f>
        <v>24841.84</v>
      </c>
      <c r="J2036">
        <f t="shared" si="95"/>
        <v>3</v>
      </c>
    </row>
    <row r="2037" spans="1:10">
      <c r="A2037" t="s">
        <v>185</v>
      </c>
      <c r="B2037" t="s">
        <v>123</v>
      </c>
      <c r="C2037" s="60">
        <v>43160</v>
      </c>
      <c r="D2037" s="3">
        <f>Table1[[#This Row],[End Year]]-1</f>
        <v>2017</v>
      </c>
      <c r="E2037" s="3">
        <f t="shared" si="93"/>
        <v>2018</v>
      </c>
      <c r="F2037" s="1" t="str">
        <f t="shared" si="94"/>
        <v>2017/2018</v>
      </c>
      <c r="G2037">
        <v>2500</v>
      </c>
      <c r="H2037" t="s">
        <v>147</v>
      </c>
      <c r="I2037">
        <f>IFERROR(INDEX(Lookup_Misc!$A$1:$C$7,MATCH(Table1[[#This Row],[Product]],Lookup_Misc!$B$1:$B$7,0),3)*Table1[[#This Row],[Tonnage]],NA())</f>
        <v>1150</v>
      </c>
      <c r="J2037">
        <f t="shared" si="95"/>
        <v>3</v>
      </c>
    </row>
    <row r="2038" spans="1:10">
      <c r="A2038" t="s">
        <v>185</v>
      </c>
      <c r="B2038" t="s">
        <v>123</v>
      </c>
      <c r="C2038" s="60">
        <v>43160</v>
      </c>
      <c r="D2038" s="3">
        <f>Table1[[#This Row],[End Year]]-1</f>
        <v>2017</v>
      </c>
      <c r="E2038" s="3">
        <f t="shared" si="93"/>
        <v>2018</v>
      </c>
      <c r="F2038" s="1" t="str">
        <f t="shared" si="94"/>
        <v>2017/2018</v>
      </c>
      <c r="G2038">
        <v>2</v>
      </c>
      <c r="H2038" t="s">
        <v>145</v>
      </c>
      <c r="I2038">
        <f>IFERROR(INDEX(Lookup_Misc!$A$1:$C$7,MATCH(Table1[[#This Row],[Product]],Lookup_Misc!$B$1:$B$7,0),3)*Table1[[#This Row],[Tonnage]],NA())</f>
        <v>0.92</v>
      </c>
      <c r="J2038">
        <f t="shared" si="95"/>
        <v>3</v>
      </c>
    </row>
    <row r="2039" spans="1:10">
      <c r="A2039" t="s">
        <v>185</v>
      </c>
      <c r="B2039" t="s">
        <v>123</v>
      </c>
      <c r="C2039" s="60">
        <v>43160</v>
      </c>
      <c r="D2039" s="3">
        <f>Table1[[#This Row],[End Year]]-1</f>
        <v>2017</v>
      </c>
      <c r="E2039" s="3">
        <f t="shared" si="93"/>
        <v>2018</v>
      </c>
      <c r="F2039" s="1" t="str">
        <f t="shared" si="94"/>
        <v>2017/2018</v>
      </c>
      <c r="G2039">
        <v>12609</v>
      </c>
      <c r="H2039" t="s">
        <v>116</v>
      </c>
      <c r="I2039">
        <f>IFERROR(INDEX(Lookup_Misc!$A$1:$C$7,MATCH(Table1[[#This Row],[Product]],Lookup_Misc!$B$1:$B$7,0),3)*Table1[[#This Row],[Tonnage]],NA())</f>
        <v>5800.14</v>
      </c>
      <c r="J2039">
        <f t="shared" si="95"/>
        <v>3</v>
      </c>
    </row>
    <row r="2040" spans="1:10">
      <c r="A2040" t="s">
        <v>185</v>
      </c>
      <c r="B2040" t="s">
        <v>123</v>
      </c>
      <c r="C2040" s="60">
        <v>43160</v>
      </c>
      <c r="D2040" s="3">
        <f>Table1[[#This Row],[End Year]]-1</f>
        <v>2017</v>
      </c>
      <c r="E2040" s="3">
        <f t="shared" si="93"/>
        <v>2018</v>
      </c>
      <c r="F2040" s="1" t="str">
        <f t="shared" si="94"/>
        <v>2017/2018</v>
      </c>
      <c r="G2040">
        <v>6593</v>
      </c>
      <c r="H2040" t="s">
        <v>113</v>
      </c>
      <c r="I2040">
        <f>IFERROR(INDEX(Lookup_Misc!$A$1:$C$7,MATCH(Table1[[#This Row],[Product]],Lookup_Misc!$B$1:$B$7,0),3)*Table1[[#This Row],[Tonnage]],NA())</f>
        <v>3032.78</v>
      </c>
      <c r="J2040">
        <f t="shared" si="95"/>
        <v>3</v>
      </c>
    </row>
    <row r="2041" spans="1:10">
      <c r="A2041" t="s">
        <v>185</v>
      </c>
      <c r="B2041" t="s">
        <v>123</v>
      </c>
      <c r="C2041" s="60">
        <v>43160</v>
      </c>
      <c r="D2041" s="3">
        <f>Table1[[#This Row],[End Year]]-1</f>
        <v>2017</v>
      </c>
      <c r="E2041" s="3">
        <f t="shared" si="93"/>
        <v>2018</v>
      </c>
      <c r="F2041" s="1" t="str">
        <f t="shared" si="94"/>
        <v>2017/2018</v>
      </c>
      <c r="G2041">
        <v>13807</v>
      </c>
      <c r="H2041" t="s">
        <v>89</v>
      </c>
      <c r="I2041">
        <f>IFERROR(INDEX(Lookup_Misc!$A$1:$C$7,MATCH(Table1[[#This Row],[Product]],Lookup_Misc!$B$1:$B$7,0),3)*Table1[[#This Row],[Tonnage]],NA())</f>
        <v>6351.22</v>
      </c>
      <c r="J2041">
        <f t="shared" si="95"/>
        <v>3</v>
      </c>
    </row>
    <row r="2042" spans="1:10">
      <c r="A2042" t="s">
        <v>185</v>
      </c>
      <c r="B2042" t="s">
        <v>123</v>
      </c>
      <c r="C2042" s="60">
        <v>43160</v>
      </c>
      <c r="D2042" s="3">
        <f>Table1[[#This Row],[End Year]]-1</f>
        <v>2017</v>
      </c>
      <c r="E2042" s="3">
        <f t="shared" si="93"/>
        <v>2018</v>
      </c>
      <c r="F2042" s="1" t="str">
        <f t="shared" si="94"/>
        <v>2017/2018</v>
      </c>
      <c r="G2042">
        <v>18023</v>
      </c>
      <c r="H2042" t="s">
        <v>90</v>
      </c>
      <c r="I2042">
        <f>IFERROR(INDEX(Lookup_Misc!$A$1:$C$7,MATCH(Table1[[#This Row],[Product]],Lookup_Misc!$B$1:$B$7,0),3)*Table1[[#This Row],[Tonnage]],NA())</f>
        <v>8290.58</v>
      </c>
      <c r="J2042">
        <f t="shared" si="95"/>
        <v>3</v>
      </c>
    </row>
    <row r="2043" spans="1:10">
      <c r="A2043" t="s">
        <v>185</v>
      </c>
      <c r="B2043" t="s">
        <v>123</v>
      </c>
      <c r="C2043" s="60">
        <v>43191</v>
      </c>
      <c r="D2043" s="3">
        <f>Table1[[#This Row],[End Year]]-1</f>
        <v>2017</v>
      </c>
      <c r="E2043" s="3">
        <f t="shared" si="93"/>
        <v>2018</v>
      </c>
      <c r="F2043" s="1" t="str">
        <f t="shared" si="94"/>
        <v>2017/2018</v>
      </c>
      <c r="G2043">
        <v>36</v>
      </c>
      <c r="H2043" t="s">
        <v>119</v>
      </c>
      <c r="I2043">
        <f>IFERROR(INDEX(Lookup_Misc!$A$1:$C$7,MATCH(Table1[[#This Row],[Product]],Lookup_Misc!$B$1:$B$7,0),3)*Table1[[#This Row],[Tonnage]],NA())</f>
        <v>16.560000000000002</v>
      </c>
      <c r="J2043">
        <f t="shared" si="95"/>
        <v>4</v>
      </c>
    </row>
    <row r="2044" spans="1:10">
      <c r="A2044" t="s">
        <v>185</v>
      </c>
      <c r="B2044" t="s">
        <v>123</v>
      </c>
      <c r="C2044" s="60">
        <v>43191</v>
      </c>
      <c r="D2044" s="3">
        <f>Table1[[#This Row],[End Year]]-1</f>
        <v>2017</v>
      </c>
      <c r="E2044" s="3">
        <f t="shared" si="93"/>
        <v>2018</v>
      </c>
      <c r="F2044" s="1" t="str">
        <f t="shared" si="94"/>
        <v>2017/2018</v>
      </c>
      <c r="G2044">
        <v>242</v>
      </c>
      <c r="H2044" t="s">
        <v>60</v>
      </c>
      <c r="I2044">
        <f>IFERROR(INDEX(Lookup_Misc!$A$1:$C$7,MATCH(Table1[[#This Row],[Product]],Lookup_Misc!$B$1:$B$7,0),3)*Table1[[#This Row],[Tonnage]],NA())</f>
        <v>111.32000000000001</v>
      </c>
      <c r="J2044">
        <f t="shared" si="95"/>
        <v>4</v>
      </c>
    </row>
    <row r="2045" spans="1:10">
      <c r="A2045" t="s">
        <v>185</v>
      </c>
      <c r="B2045" t="s">
        <v>123</v>
      </c>
      <c r="C2045" s="60">
        <v>43191</v>
      </c>
      <c r="D2045" s="3">
        <f>Table1[[#This Row],[End Year]]-1</f>
        <v>2017</v>
      </c>
      <c r="E2045" s="3">
        <f t="shared" si="93"/>
        <v>2018</v>
      </c>
      <c r="F2045" s="1" t="str">
        <f t="shared" si="94"/>
        <v>2017/2018</v>
      </c>
      <c r="G2045">
        <v>7096</v>
      </c>
      <c r="H2045" t="s">
        <v>79</v>
      </c>
      <c r="I2045">
        <f>IFERROR(INDEX(Lookup_Misc!$A$1:$C$7,MATCH(Table1[[#This Row],[Product]],Lookup_Misc!$B$1:$B$7,0),3)*Table1[[#This Row],[Tonnage]],NA())</f>
        <v>3264.1600000000003</v>
      </c>
      <c r="J2045">
        <f t="shared" si="95"/>
        <v>4</v>
      </c>
    </row>
    <row r="2046" spans="1:10">
      <c r="A2046" t="s">
        <v>185</v>
      </c>
      <c r="B2046" t="s">
        <v>123</v>
      </c>
      <c r="C2046" s="60">
        <v>43191</v>
      </c>
      <c r="D2046" s="3">
        <f>Table1[[#This Row],[End Year]]-1</f>
        <v>2017</v>
      </c>
      <c r="E2046" s="3">
        <f t="shared" si="93"/>
        <v>2018</v>
      </c>
      <c r="F2046" s="1" t="str">
        <f t="shared" si="94"/>
        <v>2017/2018</v>
      </c>
      <c r="G2046">
        <v>2309</v>
      </c>
      <c r="H2046" t="s">
        <v>131</v>
      </c>
      <c r="I2046">
        <f>IFERROR(INDEX(Lookup_Misc!$A$1:$C$7,MATCH(Table1[[#This Row],[Product]],Lookup_Misc!$B$1:$B$7,0),3)*Table1[[#This Row],[Tonnage]],NA())</f>
        <v>1062.1400000000001</v>
      </c>
      <c r="J2046">
        <f t="shared" si="95"/>
        <v>4</v>
      </c>
    </row>
    <row r="2047" spans="1:10">
      <c r="A2047" t="s">
        <v>185</v>
      </c>
      <c r="B2047" t="s">
        <v>123</v>
      </c>
      <c r="C2047" s="60">
        <v>43191</v>
      </c>
      <c r="D2047" s="3">
        <f>Table1[[#This Row],[End Year]]-1</f>
        <v>2017</v>
      </c>
      <c r="E2047" s="3">
        <f t="shared" si="93"/>
        <v>2018</v>
      </c>
      <c r="F2047" s="1" t="str">
        <f t="shared" si="94"/>
        <v>2017/2018</v>
      </c>
      <c r="G2047">
        <v>7251</v>
      </c>
      <c r="H2047" t="s">
        <v>133</v>
      </c>
      <c r="I2047">
        <f>IFERROR(INDEX(Lookup_Misc!$A$1:$C$7,MATCH(Table1[[#This Row],[Product]],Lookup_Misc!$B$1:$B$7,0),3)*Table1[[#This Row],[Tonnage]],NA())</f>
        <v>3335.46</v>
      </c>
      <c r="J2047">
        <f t="shared" si="95"/>
        <v>4</v>
      </c>
    </row>
    <row r="2048" spans="1:10">
      <c r="A2048" t="s">
        <v>185</v>
      </c>
      <c r="B2048" t="s">
        <v>123</v>
      </c>
      <c r="C2048" s="60">
        <v>43191</v>
      </c>
      <c r="D2048" s="3">
        <f>Table1[[#This Row],[End Year]]-1</f>
        <v>2017</v>
      </c>
      <c r="E2048" s="3">
        <f t="shared" si="93"/>
        <v>2018</v>
      </c>
      <c r="F2048" s="1" t="str">
        <f t="shared" si="94"/>
        <v>2017/2018</v>
      </c>
      <c r="G2048">
        <v>5049</v>
      </c>
      <c r="H2048" t="s">
        <v>116</v>
      </c>
      <c r="I2048">
        <f>IFERROR(INDEX(Lookup_Misc!$A$1:$C$7,MATCH(Table1[[#This Row],[Product]],Lookup_Misc!$B$1:$B$7,0),3)*Table1[[#This Row],[Tonnage]],NA())</f>
        <v>2322.54</v>
      </c>
      <c r="J2048">
        <f t="shared" si="95"/>
        <v>4</v>
      </c>
    </row>
    <row r="2049" spans="1:10">
      <c r="A2049" t="s">
        <v>185</v>
      </c>
      <c r="B2049" t="s">
        <v>123</v>
      </c>
      <c r="C2049" s="60">
        <v>43191</v>
      </c>
      <c r="D2049" s="3">
        <f>Table1[[#This Row],[End Year]]-1</f>
        <v>2017</v>
      </c>
      <c r="E2049" s="3">
        <f t="shared" si="93"/>
        <v>2018</v>
      </c>
      <c r="F2049" s="1" t="str">
        <f t="shared" si="94"/>
        <v>2017/2018</v>
      </c>
      <c r="G2049">
        <v>28094</v>
      </c>
      <c r="H2049" t="s">
        <v>113</v>
      </c>
      <c r="I2049">
        <f>IFERROR(INDEX(Lookup_Misc!$A$1:$C$7,MATCH(Table1[[#This Row],[Product]],Lookup_Misc!$B$1:$B$7,0),3)*Table1[[#This Row],[Tonnage]],NA())</f>
        <v>12923.24</v>
      </c>
      <c r="J2049">
        <f t="shared" si="95"/>
        <v>4</v>
      </c>
    </row>
    <row r="2050" spans="1:10">
      <c r="A2050" t="s">
        <v>185</v>
      </c>
      <c r="B2050" t="s">
        <v>123</v>
      </c>
      <c r="C2050" s="60">
        <v>43191</v>
      </c>
      <c r="D2050" s="3">
        <f>Table1[[#This Row],[End Year]]-1</f>
        <v>2017</v>
      </c>
      <c r="E2050" s="3">
        <f t="shared" si="93"/>
        <v>2018</v>
      </c>
      <c r="F2050" s="1" t="str">
        <f t="shared" si="94"/>
        <v>2017/2018</v>
      </c>
      <c r="G2050">
        <v>22378</v>
      </c>
      <c r="H2050" t="s">
        <v>93</v>
      </c>
      <c r="I2050">
        <f>IFERROR(INDEX(Lookup_Misc!$A$1:$C$7,MATCH(Table1[[#This Row],[Product]],Lookup_Misc!$B$1:$B$7,0),3)*Table1[[#This Row],[Tonnage]],NA())</f>
        <v>10293.880000000001</v>
      </c>
      <c r="J2050">
        <f t="shared" si="95"/>
        <v>4</v>
      </c>
    </row>
    <row r="2051" spans="1:10">
      <c r="A2051" t="s">
        <v>185</v>
      </c>
      <c r="B2051" t="s">
        <v>123</v>
      </c>
      <c r="C2051" s="60">
        <v>43191</v>
      </c>
      <c r="D2051" s="3">
        <f>Table1[[#This Row],[End Year]]-1</f>
        <v>2017</v>
      </c>
      <c r="E2051" s="3">
        <f t="shared" si="93"/>
        <v>2018</v>
      </c>
      <c r="F2051" s="1" t="str">
        <f t="shared" si="94"/>
        <v>2017/2018</v>
      </c>
      <c r="G2051">
        <v>10</v>
      </c>
      <c r="H2051" t="s">
        <v>118</v>
      </c>
      <c r="I2051">
        <f>IFERROR(INDEX(Lookup_Misc!$A$1:$C$7,MATCH(Table1[[#This Row],[Product]],Lookup_Misc!$B$1:$B$7,0),3)*Table1[[#This Row],[Tonnage]],NA())</f>
        <v>4.6000000000000005</v>
      </c>
      <c r="J2051">
        <f t="shared" si="95"/>
        <v>4</v>
      </c>
    </row>
    <row r="2052" spans="1:10">
      <c r="A2052" t="s">
        <v>185</v>
      </c>
      <c r="B2052" t="s">
        <v>123</v>
      </c>
      <c r="C2052" s="60">
        <v>43191</v>
      </c>
      <c r="D2052" s="3">
        <f>Table1[[#This Row],[End Year]]-1</f>
        <v>2017</v>
      </c>
      <c r="E2052" s="3">
        <f t="shared" si="93"/>
        <v>2018</v>
      </c>
      <c r="F2052" s="1" t="str">
        <f t="shared" si="94"/>
        <v>2017/2018</v>
      </c>
      <c r="G2052">
        <v>1</v>
      </c>
      <c r="H2052" t="s">
        <v>98</v>
      </c>
      <c r="I2052">
        <f>IFERROR(INDEX(Lookup_Misc!$A$1:$C$7,MATCH(Table1[[#This Row],[Product]],Lookup_Misc!$B$1:$B$7,0),3)*Table1[[#This Row],[Tonnage]],NA())</f>
        <v>0.46</v>
      </c>
      <c r="J2052">
        <f t="shared" si="95"/>
        <v>4</v>
      </c>
    </row>
    <row r="2053" spans="1:10">
      <c r="A2053" t="s">
        <v>185</v>
      </c>
      <c r="B2053" t="s">
        <v>123</v>
      </c>
      <c r="C2053" s="60">
        <v>43191</v>
      </c>
      <c r="D2053" s="3">
        <f>Table1[[#This Row],[End Year]]-1</f>
        <v>2017</v>
      </c>
      <c r="E2053" s="3">
        <f t="shared" si="93"/>
        <v>2018</v>
      </c>
      <c r="F2053" s="1" t="str">
        <f t="shared" si="94"/>
        <v>2017/2018</v>
      </c>
      <c r="G2053">
        <v>186</v>
      </c>
      <c r="H2053" t="s">
        <v>89</v>
      </c>
      <c r="I2053">
        <f>IFERROR(INDEX(Lookup_Misc!$A$1:$C$7,MATCH(Table1[[#This Row],[Product]],Lookup_Misc!$B$1:$B$7,0),3)*Table1[[#This Row],[Tonnage]],NA())</f>
        <v>85.56</v>
      </c>
      <c r="J2053">
        <f t="shared" si="95"/>
        <v>4</v>
      </c>
    </row>
    <row r="2054" spans="1:10">
      <c r="A2054" t="s">
        <v>185</v>
      </c>
      <c r="B2054" t="s">
        <v>123</v>
      </c>
      <c r="C2054" s="60">
        <v>43221</v>
      </c>
      <c r="D2054" s="3">
        <f>Table1[[#This Row],[End Year]]-1</f>
        <v>2017</v>
      </c>
      <c r="E2054" s="3">
        <f t="shared" ref="E2054:E2117" si="96">IF(AND(MONTH(C2054)&gt;=7,MONTH(C2054)&lt;=12),YEAR(C2054)+1,YEAR(C2054))</f>
        <v>2018</v>
      </c>
      <c r="F2054" s="1" t="str">
        <f t="shared" ref="F2054:F2117" si="97">D2054&amp;"/"&amp;E2054</f>
        <v>2017/2018</v>
      </c>
      <c r="G2054">
        <v>3618</v>
      </c>
      <c r="H2054" t="s">
        <v>60</v>
      </c>
      <c r="I2054">
        <f>IFERROR(INDEX(Lookup_Misc!$A$1:$C$7,MATCH(Table1[[#This Row],[Product]],Lookup_Misc!$B$1:$B$7,0),3)*Table1[[#This Row],[Tonnage]],NA())</f>
        <v>1664.28</v>
      </c>
      <c r="J2054">
        <f t="shared" ref="J2054:J2117" si="98">MONTH(C2054)</f>
        <v>5</v>
      </c>
    </row>
    <row r="2055" spans="1:10">
      <c r="A2055" t="s">
        <v>185</v>
      </c>
      <c r="B2055" t="s">
        <v>123</v>
      </c>
      <c r="C2055" s="60">
        <v>43221</v>
      </c>
      <c r="D2055" s="3">
        <f>Table1[[#This Row],[End Year]]-1</f>
        <v>2017</v>
      </c>
      <c r="E2055" s="3">
        <f t="shared" si="96"/>
        <v>2018</v>
      </c>
      <c r="F2055" s="1" t="str">
        <f t="shared" si="97"/>
        <v>2017/2018</v>
      </c>
      <c r="G2055">
        <v>18520</v>
      </c>
      <c r="H2055" t="s">
        <v>79</v>
      </c>
      <c r="I2055">
        <f>IFERROR(INDEX(Lookup_Misc!$A$1:$C$7,MATCH(Table1[[#This Row],[Product]],Lookup_Misc!$B$1:$B$7,0),3)*Table1[[#This Row],[Tonnage]],NA())</f>
        <v>8519.2000000000007</v>
      </c>
      <c r="J2055">
        <f t="shared" si="98"/>
        <v>5</v>
      </c>
    </row>
    <row r="2056" spans="1:10">
      <c r="A2056" t="s">
        <v>185</v>
      </c>
      <c r="B2056" t="s">
        <v>123</v>
      </c>
      <c r="C2056" s="60">
        <v>43221</v>
      </c>
      <c r="D2056" s="3">
        <f>Table1[[#This Row],[End Year]]-1</f>
        <v>2017</v>
      </c>
      <c r="E2056" s="3">
        <f t="shared" si="96"/>
        <v>2018</v>
      </c>
      <c r="F2056" s="1" t="str">
        <f t="shared" si="97"/>
        <v>2017/2018</v>
      </c>
      <c r="G2056">
        <v>10492</v>
      </c>
      <c r="H2056" t="s">
        <v>133</v>
      </c>
      <c r="I2056">
        <f>IFERROR(INDEX(Lookup_Misc!$A$1:$C$7,MATCH(Table1[[#This Row],[Product]],Lookup_Misc!$B$1:$B$7,0),3)*Table1[[#This Row],[Tonnage]],NA())</f>
        <v>4826.3200000000006</v>
      </c>
      <c r="J2056">
        <f t="shared" si="98"/>
        <v>5</v>
      </c>
    </row>
    <row r="2057" spans="1:10">
      <c r="A2057" t="s">
        <v>185</v>
      </c>
      <c r="B2057" t="s">
        <v>123</v>
      </c>
      <c r="C2057" s="60">
        <v>43221</v>
      </c>
      <c r="D2057" s="3">
        <f>Table1[[#This Row],[End Year]]-1</f>
        <v>2017</v>
      </c>
      <c r="E2057" s="3">
        <f t="shared" si="96"/>
        <v>2018</v>
      </c>
      <c r="F2057" s="1" t="str">
        <f t="shared" si="97"/>
        <v>2017/2018</v>
      </c>
      <c r="G2057">
        <v>6591</v>
      </c>
      <c r="H2057" t="s">
        <v>116</v>
      </c>
      <c r="I2057">
        <f>IFERROR(INDEX(Lookup_Misc!$A$1:$C$7,MATCH(Table1[[#This Row],[Product]],Lookup_Misc!$B$1:$B$7,0),3)*Table1[[#This Row],[Tonnage]],NA())</f>
        <v>3031.86</v>
      </c>
      <c r="J2057">
        <f t="shared" si="98"/>
        <v>5</v>
      </c>
    </row>
    <row r="2058" spans="1:10">
      <c r="A2058" t="s">
        <v>185</v>
      </c>
      <c r="B2058" t="s">
        <v>123</v>
      </c>
      <c r="C2058" s="60">
        <v>43221</v>
      </c>
      <c r="D2058" s="3">
        <f>Table1[[#This Row],[End Year]]-1</f>
        <v>2017</v>
      </c>
      <c r="E2058" s="3">
        <f t="shared" si="96"/>
        <v>2018</v>
      </c>
      <c r="F2058" s="1" t="str">
        <f t="shared" si="97"/>
        <v>2017/2018</v>
      </c>
      <c r="G2058">
        <v>2449</v>
      </c>
      <c r="H2058" t="s">
        <v>137</v>
      </c>
      <c r="I2058">
        <f>IFERROR(INDEX(Lookup_Misc!$A$1:$C$7,MATCH(Table1[[#This Row],[Product]],Lookup_Misc!$B$1:$B$7,0),3)*Table1[[#This Row],[Tonnage]],NA())</f>
        <v>1126.54</v>
      </c>
      <c r="J2058">
        <f t="shared" si="98"/>
        <v>5</v>
      </c>
    </row>
    <row r="2059" spans="1:10">
      <c r="A2059" t="s">
        <v>185</v>
      </c>
      <c r="B2059" t="s">
        <v>123</v>
      </c>
      <c r="C2059" s="60">
        <v>43221</v>
      </c>
      <c r="D2059" s="3">
        <f>Table1[[#This Row],[End Year]]-1</f>
        <v>2017</v>
      </c>
      <c r="E2059" s="3">
        <f t="shared" si="96"/>
        <v>2018</v>
      </c>
      <c r="F2059" s="1" t="str">
        <f t="shared" si="97"/>
        <v>2017/2018</v>
      </c>
      <c r="G2059">
        <v>28382</v>
      </c>
      <c r="H2059" t="s">
        <v>113</v>
      </c>
      <c r="I2059">
        <f>IFERROR(INDEX(Lookup_Misc!$A$1:$C$7,MATCH(Table1[[#This Row],[Product]],Lookup_Misc!$B$1:$B$7,0),3)*Table1[[#This Row],[Tonnage]],NA())</f>
        <v>13055.720000000001</v>
      </c>
      <c r="J2059">
        <f t="shared" si="98"/>
        <v>5</v>
      </c>
    </row>
    <row r="2060" spans="1:10">
      <c r="A2060" t="s">
        <v>185</v>
      </c>
      <c r="B2060" t="s">
        <v>123</v>
      </c>
      <c r="C2060" s="60">
        <v>43221</v>
      </c>
      <c r="D2060" s="3">
        <f>Table1[[#This Row],[End Year]]-1</f>
        <v>2017</v>
      </c>
      <c r="E2060" s="3">
        <f t="shared" si="96"/>
        <v>2018</v>
      </c>
      <c r="F2060" s="1" t="str">
        <f t="shared" si="97"/>
        <v>2017/2018</v>
      </c>
      <c r="G2060">
        <v>7</v>
      </c>
      <c r="H2060" t="s">
        <v>149</v>
      </c>
      <c r="I2060">
        <f>IFERROR(INDEX(Lookup_Misc!$A$1:$C$7,MATCH(Table1[[#This Row],[Product]],Lookup_Misc!$B$1:$B$7,0),3)*Table1[[#This Row],[Tonnage]],NA())</f>
        <v>3.22</v>
      </c>
      <c r="J2060">
        <f t="shared" si="98"/>
        <v>5</v>
      </c>
    </row>
    <row r="2061" spans="1:10">
      <c r="A2061" t="s">
        <v>185</v>
      </c>
      <c r="B2061" t="s">
        <v>123</v>
      </c>
      <c r="C2061" s="60">
        <v>43221</v>
      </c>
      <c r="D2061" s="3">
        <f>Table1[[#This Row],[End Year]]-1</f>
        <v>2017</v>
      </c>
      <c r="E2061" s="3">
        <f t="shared" si="96"/>
        <v>2018</v>
      </c>
      <c r="F2061" s="1" t="str">
        <f t="shared" si="97"/>
        <v>2017/2018</v>
      </c>
      <c r="G2061">
        <v>22544</v>
      </c>
      <c r="H2061" t="s">
        <v>89</v>
      </c>
      <c r="I2061">
        <f>IFERROR(INDEX(Lookup_Misc!$A$1:$C$7,MATCH(Table1[[#This Row],[Product]],Lookup_Misc!$B$1:$B$7,0),3)*Table1[[#This Row],[Tonnage]],NA())</f>
        <v>10370.24</v>
      </c>
      <c r="J2061">
        <f t="shared" si="98"/>
        <v>5</v>
      </c>
    </row>
    <row r="2062" spans="1:10">
      <c r="A2062" t="s">
        <v>185</v>
      </c>
      <c r="B2062" t="s">
        <v>123</v>
      </c>
      <c r="C2062" s="60">
        <v>43252</v>
      </c>
      <c r="D2062" s="3">
        <f>Table1[[#This Row],[End Year]]-1</f>
        <v>2017</v>
      </c>
      <c r="E2062" s="3">
        <f t="shared" si="96"/>
        <v>2018</v>
      </c>
      <c r="F2062" s="1" t="str">
        <f t="shared" si="97"/>
        <v>2017/2018</v>
      </c>
      <c r="G2062">
        <v>1499</v>
      </c>
      <c r="H2062" t="s">
        <v>73</v>
      </c>
      <c r="I2062">
        <f>IFERROR(INDEX(Lookup_Misc!$A$1:$C$7,MATCH(Table1[[#This Row],[Product]],Lookup_Misc!$B$1:$B$7,0),3)*Table1[[#This Row],[Tonnage]],NA())</f>
        <v>689.54000000000008</v>
      </c>
      <c r="J2062">
        <f t="shared" si="98"/>
        <v>6</v>
      </c>
    </row>
    <row r="2063" spans="1:10">
      <c r="A2063" t="s">
        <v>185</v>
      </c>
      <c r="B2063" t="s">
        <v>123</v>
      </c>
      <c r="C2063" s="60">
        <v>43252</v>
      </c>
      <c r="D2063" s="3">
        <f>Table1[[#This Row],[End Year]]-1</f>
        <v>2017</v>
      </c>
      <c r="E2063" s="3">
        <f t="shared" si="96"/>
        <v>2018</v>
      </c>
      <c r="F2063" s="1" t="str">
        <f t="shared" si="97"/>
        <v>2017/2018</v>
      </c>
      <c r="G2063">
        <v>1870</v>
      </c>
      <c r="H2063" t="s">
        <v>60</v>
      </c>
      <c r="I2063">
        <f>IFERROR(INDEX(Lookup_Misc!$A$1:$C$7,MATCH(Table1[[#This Row],[Product]],Lookup_Misc!$B$1:$B$7,0),3)*Table1[[#This Row],[Tonnage]],NA())</f>
        <v>860.2</v>
      </c>
      <c r="J2063">
        <f t="shared" si="98"/>
        <v>6</v>
      </c>
    </row>
    <row r="2064" spans="1:10">
      <c r="A2064" t="s">
        <v>185</v>
      </c>
      <c r="B2064" t="s">
        <v>123</v>
      </c>
      <c r="C2064" s="60">
        <v>43252</v>
      </c>
      <c r="D2064" s="3">
        <f>Table1[[#This Row],[End Year]]-1</f>
        <v>2017</v>
      </c>
      <c r="E2064" s="3">
        <f t="shared" si="96"/>
        <v>2018</v>
      </c>
      <c r="F2064" s="1" t="str">
        <f t="shared" si="97"/>
        <v>2017/2018</v>
      </c>
      <c r="G2064">
        <v>10033</v>
      </c>
      <c r="H2064" t="s">
        <v>79</v>
      </c>
      <c r="I2064">
        <f>IFERROR(INDEX(Lookup_Misc!$A$1:$C$7,MATCH(Table1[[#This Row],[Product]],Lookup_Misc!$B$1:$B$7,0),3)*Table1[[#This Row],[Tonnage]],NA())</f>
        <v>4615.18</v>
      </c>
      <c r="J2064">
        <f t="shared" si="98"/>
        <v>6</v>
      </c>
    </row>
    <row r="2065" spans="1:10">
      <c r="A2065" t="s">
        <v>185</v>
      </c>
      <c r="B2065" t="s">
        <v>123</v>
      </c>
      <c r="C2065" s="60">
        <v>43252</v>
      </c>
      <c r="D2065" s="3">
        <f>Table1[[#This Row],[End Year]]-1</f>
        <v>2017</v>
      </c>
      <c r="E2065" s="3">
        <f t="shared" si="96"/>
        <v>2018</v>
      </c>
      <c r="F2065" s="1" t="str">
        <f t="shared" si="97"/>
        <v>2017/2018</v>
      </c>
      <c r="G2065">
        <v>2</v>
      </c>
      <c r="H2065" t="s">
        <v>88</v>
      </c>
      <c r="I2065">
        <f>IFERROR(INDEX(Lookup_Misc!$A$1:$C$7,MATCH(Table1[[#This Row],[Product]],Lookup_Misc!$B$1:$B$7,0),3)*Table1[[#This Row],[Tonnage]],NA())</f>
        <v>0.92</v>
      </c>
      <c r="J2065">
        <f t="shared" si="98"/>
        <v>6</v>
      </c>
    </row>
    <row r="2066" spans="1:10">
      <c r="A2066" t="s">
        <v>185</v>
      </c>
      <c r="B2066" t="s">
        <v>123</v>
      </c>
      <c r="C2066" s="60">
        <v>43252</v>
      </c>
      <c r="D2066" s="3">
        <f>Table1[[#This Row],[End Year]]-1</f>
        <v>2017</v>
      </c>
      <c r="E2066" s="3">
        <f t="shared" si="96"/>
        <v>2018</v>
      </c>
      <c r="F2066" s="1" t="str">
        <f t="shared" si="97"/>
        <v>2017/2018</v>
      </c>
      <c r="G2066">
        <v>2999</v>
      </c>
      <c r="H2066" t="s">
        <v>145</v>
      </c>
      <c r="I2066">
        <f>IFERROR(INDEX(Lookup_Misc!$A$1:$C$7,MATCH(Table1[[#This Row],[Product]],Lookup_Misc!$B$1:$B$7,0),3)*Table1[[#This Row],[Tonnage]],NA())</f>
        <v>1379.54</v>
      </c>
      <c r="J2066">
        <f t="shared" si="98"/>
        <v>6</v>
      </c>
    </row>
    <row r="2067" spans="1:10">
      <c r="A2067" t="s">
        <v>185</v>
      </c>
      <c r="B2067" t="s">
        <v>123</v>
      </c>
      <c r="C2067" s="60">
        <v>43252</v>
      </c>
      <c r="D2067" s="3">
        <f>Table1[[#This Row],[End Year]]-1</f>
        <v>2017</v>
      </c>
      <c r="E2067" s="3">
        <f t="shared" si="96"/>
        <v>2018</v>
      </c>
      <c r="F2067" s="1" t="str">
        <f t="shared" si="97"/>
        <v>2017/2018</v>
      </c>
      <c r="G2067">
        <v>13334</v>
      </c>
      <c r="H2067" t="s">
        <v>116</v>
      </c>
      <c r="I2067">
        <f>IFERROR(INDEX(Lookup_Misc!$A$1:$C$7,MATCH(Table1[[#This Row],[Product]],Lookup_Misc!$B$1:$B$7,0),3)*Table1[[#This Row],[Tonnage]],NA())</f>
        <v>6133.64</v>
      </c>
      <c r="J2067">
        <f t="shared" si="98"/>
        <v>6</v>
      </c>
    </row>
    <row r="2068" spans="1:10">
      <c r="A2068" t="s">
        <v>185</v>
      </c>
      <c r="B2068" t="s">
        <v>123</v>
      </c>
      <c r="C2068" s="60">
        <v>43252</v>
      </c>
      <c r="D2068" s="3">
        <f>Table1[[#This Row],[End Year]]-1</f>
        <v>2017</v>
      </c>
      <c r="E2068" s="3">
        <f t="shared" si="96"/>
        <v>2018</v>
      </c>
      <c r="F2068" s="1" t="str">
        <f t="shared" si="97"/>
        <v>2017/2018</v>
      </c>
      <c r="G2068">
        <v>29146</v>
      </c>
      <c r="H2068" t="s">
        <v>128</v>
      </c>
      <c r="I2068">
        <f>IFERROR(INDEX(Lookup_Misc!$A$1:$C$7,MATCH(Table1[[#This Row],[Product]],Lookup_Misc!$B$1:$B$7,0),3)*Table1[[#This Row],[Tonnage]],NA())</f>
        <v>13407.16</v>
      </c>
      <c r="J2068">
        <f t="shared" si="98"/>
        <v>6</v>
      </c>
    </row>
    <row r="2069" spans="1:10">
      <c r="A2069" t="s">
        <v>185</v>
      </c>
      <c r="B2069" t="s">
        <v>123</v>
      </c>
      <c r="C2069" s="60">
        <v>43252</v>
      </c>
      <c r="D2069" s="3">
        <f>Table1[[#This Row],[End Year]]-1</f>
        <v>2017</v>
      </c>
      <c r="E2069" s="3">
        <f t="shared" si="96"/>
        <v>2018</v>
      </c>
      <c r="F2069" s="1" t="str">
        <f t="shared" si="97"/>
        <v>2017/2018</v>
      </c>
      <c r="G2069">
        <v>9301</v>
      </c>
      <c r="H2069" t="s">
        <v>113</v>
      </c>
      <c r="I2069">
        <f>IFERROR(INDEX(Lookup_Misc!$A$1:$C$7,MATCH(Table1[[#This Row],[Product]],Lookup_Misc!$B$1:$B$7,0),3)*Table1[[#This Row],[Tonnage]],NA())</f>
        <v>4278.46</v>
      </c>
      <c r="J2069">
        <f t="shared" si="98"/>
        <v>6</v>
      </c>
    </row>
    <row r="2070" spans="1:10">
      <c r="A2070" t="s">
        <v>185</v>
      </c>
      <c r="B2070" t="s">
        <v>123</v>
      </c>
      <c r="C2070" s="60">
        <v>43252</v>
      </c>
      <c r="D2070" s="3">
        <f>Table1[[#This Row],[End Year]]-1</f>
        <v>2017</v>
      </c>
      <c r="E2070" s="3">
        <f t="shared" si="96"/>
        <v>2018</v>
      </c>
      <c r="F2070" s="1" t="str">
        <f t="shared" si="97"/>
        <v>2017/2018</v>
      </c>
      <c r="G2070">
        <v>1200</v>
      </c>
      <c r="H2070" t="s">
        <v>92</v>
      </c>
      <c r="I2070">
        <f>IFERROR(INDEX(Lookup_Misc!$A$1:$C$7,MATCH(Table1[[#This Row],[Product]],Lookup_Misc!$B$1:$B$7,0),3)*Table1[[#This Row],[Tonnage]],NA())</f>
        <v>552</v>
      </c>
      <c r="J2070">
        <f t="shared" si="98"/>
        <v>6</v>
      </c>
    </row>
    <row r="2071" spans="1:10">
      <c r="A2071" t="s">
        <v>185</v>
      </c>
      <c r="B2071" t="s">
        <v>123</v>
      </c>
      <c r="C2071" s="60">
        <v>43252</v>
      </c>
      <c r="D2071" s="3">
        <f>Table1[[#This Row],[End Year]]-1</f>
        <v>2017</v>
      </c>
      <c r="E2071" s="3">
        <f t="shared" si="96"/>
        <v>2018</v>
      </c>
      <c r="F2071" s="1" t="str">
        <f t="shared" si="97"/>
        <v>2017/2018</v>
      </c>
      <c r="G2071">
        <v>4835</v>
      </c>
      <c r="H2071" t="s">
        <v>108</v>
      </c>
      <c r="I2071">
        <f>IFERROR(INDEX(Lookup_Misc!$A$1:$C$7,MATCH(Table1[[#This Row],[Product]],Lookup_Misc!$B$1:$B$7,0),3)*Table1[[#This Row],[Tonnage]],NA())</f>
        <v>2224.1</v>
      </c>
      <c r="J2071">
        <f t="shared" si="98"/>
        <v>6</v>
      </c>
    </row>
    <row r="2072" spans="1:10">
      <c r="A2072" t="s">
        <v>185</v>
      </c>
      <c r="B2072" t="s">
        <v>123</v>
      </c>
      <c r="C2072" s="60">
        <v>43252</v>
      </c>
      <c r="D2072" s="3">
        <f>Table1[[#This Row],[End Year]]-1</f>
        <v>2017</v>
      </c>
      <c r="E2072" s="3">
        <f t="shared" si="96"/>
        <v>2018</v>
      </c>
      <c r="F2072" s="1" t="str">
        <f t="shared" si="97"/>
        <v>2017/2018</v>
      </c>
      <c r="G2072">
        <v>12577</v>
      </c>
      <c r="H2072" t="s">
        <v>89</v>
      </c>
      <c r="I2072">
        <f>IFERROR(INDEX(Lookup_Misc!$A$1:$C$7,MATCH(Table1[[#This Row],[Product]],Lookup_Misc!$B$1:$B$7,0),3)*Table1[[#This Row],[Tonnage]],NA())</f>
        <v>5785.42</v>
      </c>
      <c r="J2072">
        <f t="shared" si="98"/>
        <v>6</v>
      </c>
    </row>
    <row r="2073" spans="1:10">
      <c r="A2073" t="s">
        <v>185</v>
      </c>
      <c r="B2073" t="s">
        <v>123</v>
      </c>
      <c r="C2073" s="60">
        <v>43282</v>
      </c>
      <c r="D2073" s="3">
        <f>Table1[[#This Row],[End Year]]-1</f>
        <v>2018</v>
      </c>
      <c r="E2073" s="3">
        <f t="shared" si="96"/>
        <v>2019</v>
      </c>
      <c r="F2073" s="1" t="str">
        <f t="shared" si="97"/>
        <v>2018/2019</v>
      </c>
      <c r="G2073">
        <v>7</v>
      </c>
      <c r="H2073" t="s">
        <v>60</v>
      </c>
      <c r="I2073">
        <f>IFERROR(INDEX(Lookup_Misc!$A$1:$C$7,MATCH(Table1[[#This Row],[Product]],Lookup_Misc!$B$1:$B$7,0),3)*Table1[[#This Row],[Tonnage]],NA())</f>
        <v>3.22</v>
      </c>
      <c r="J2073">
        <f t="shared" si="98"/>
        <v>7</v>
      </c>
    </row>
    <row r="2074" spans="1:10">
      <c r="A2074" t="s">
        <v>185</v>
      </c>
      <c r="B2074" t="s">
        <v>123</v>
      </c>
      <c r="C2074" s="60">
        <v>43282</v>
      </c>
      <c r="D2074" s="3">
        <f>Table1[[#This Row],[End Year]]-1</f>
        <v>2018</v>
      </c>
      <c r="E2074" s="3">
        <f t="shared" si="96"/>
        <v>2019</v>
      </c>
      <c r="F2074" s="1" t="str">
        <f t="shared" si="97"/>
        <v>2018/2019</v>
      </c>
      <c r="G2074">
        <v>3344</v>
      </c>
      <c r="H2074" t="s">
        <v>79</v>
      </c>
      <c r="I2074">
        <f>IFERROR(INDEX(Lookup_Misc!$A$1:$C$7,MATCH(Table1[[#This Row],[Product]],Lookup_Misc!$B$1:$B$7,0),3)*Table1[[#This Row],[Tonnage]],NA())</f>
        <v>1538.24</v>
      </c>
      <c r="J2074">
        <f t="shared" si="98"/>
        <v>7</v>
      </c>
    </row>
    <row r="2075" spans="1:10">
      <c r="A2075" t="s">
        <v>185</v>
      </c>
      <c r="B2075" t="s">
        <v>123</v>
      </c>
      <c r="C2075" s="60">
        <v>43282</v>
      </c>
      <c r="D2075" s="3">
        <f>Table1[[#This Row],[End Year]]-1</f>
        <v>2018</v>
      </c>
      <c r="E2075" s="3">
        <f t="shared" si="96"/>
        <v>2019</v>
      </c>
      <c r="F2075" s="1" t="str">
        <f t="shared" si="97"/>
        <v>2018/2019</v>
      </c>
      <c r="G2075">
        <v>3518</v>
      </c>
      <c r="H2075" t="s">
        <v>133</v>
      </c>
      <c r="I2075">
        <f>IFERROR(INDEX(Lookup_Misc!$A$1:$C$7,MATCH(Table1[[#This Row],[Product]],Lookup_Misc!$B$1:$B$7,0),3)*Table1[[#This Row],[Tonnage]],NA())</f>
        <v>1618.28</v>
      </c>
      <c r="J2075">
        <f t="shared" si="98"/>
        <v>7</v>
      </c>
    </row>
    <row r="2076" spans="1:10">
      <c r="A2076" t="s">
        <v>185</v>
      </c>
      <c r="B2076" t="s">
        <v>123</v>
      </c>
      <c r="C2076" s="60">
        <v>43282</v>
      </c>
      <c r="D2076" s="3">
        <f>Table1[[#This Row],[End Year]]-1</f>
        <v>2018</v>
      </c>
      <c r="E2076" s="3">
        <f t="shared" si="96"/>
        <v>2019</v>
      </c>
      <c r="F2076" s="1" t="str">
        <f t="shared" si="97"/>
        <v>2018/2019</v>
      </c>
      <c r="G2076">
        <v>12339</v>
      </c>
      <c r="H2076" t="s">
        <v>88</v>
      </c>
      <c r="I2076">
        <f>IFERROR(INDEX(Lookup_Misc!$A$1:$C$7,MATCH(Table1[[#This Row],[Product]],Lookup_Misc!$B$1:$B$7,0),3)*Table1[[#This Row],[Tonnage]],NA())</f>
        <v>5675.9400000000005</v>
      </c>
      <c r="J2076">
        <f t="shared" si="98"/>
        <v>7</v>
      </c>
    </row>
    <row r="2077" spans="1:10">
      <c r="A2077" t="s">
        <v>185</v>
      </c>
      <c r="B2077" t="s">
        <v>123</v>
      </c>
      <c r="C2077" s="60">
        <v>43282</v>
      </c>
      <c r="D2077" s="3">
        <f>Table1[[#This Row],[End Year]]-1</f>
        <v>2018</v>
      </c>
      <c r="E2077" s="3">
        <f t="shared" si="96"/>
        <v>2019</v>
      </c>
      <c r="F2077" s="1" t="str">
        <f t="shared" si="97"/>
        <v>2018/2019</v>
      </c>
      <c r="G2077">
        <v>2001</v>
      </c>
      <c r="H2077" t="s">
        <v>145</v>
      </c>
      <c r="I2077">
        <f>IFERROR(INDEX(Lookup_Misc!$A$1:$C$7,MATCH(Table1[[#This Row],[Product]],Lookup_Misc!$B$1:$B$7,0),3)*Table1[[#This Row],[Tonnage]],NA())</f>
        <v>920.46</v>
      </c>
      <c r="J2077">
        <f t="shared" si="98"/>
        <v>7</v>
      </c>
    </row>
    <row r="2078" spans="1:10">
      <c r="A2078" t="s">
        <v>185</v>
      </c>
      <c r="B2078" t="s">
        <v>123</v>
      </c>
      <c r="C2078" s="60">
        <v>43282</v>
      </c>
      <c r="D2078" s="3">
        <f>Table1[[#This Row],[End Year]]-1</f>
        <v>2018</v>
      </c>
      <c r="E2078" s="3">
        <f t="shared" si="96"/>
        <v>2019</v>
      </c>
      <c r="F2078" s="1" t="str">
        <f t="shared" si="97"/>
        <v>2018/2019</v>
      </c>
      <c r="G2078">
        <v>12400</v>
      </c>
      <c r="H2078" t="s">
        <v>116</v>
      </c>
      <c r="I2078">
        <f>IFERROR(INDEX(Lookup_Misc!$A$1:$C$7,MATCH(Table1[[#This Row],[Product]],Lookup_Misc!$B$1:$B$7,0),3)*Table1[[#This Row],[Tonnage]],NA())</f>
        <v>5704</v>
      </c>
      <c r="J2078">
        <f t="shared" si="98"/>
        <v>7</v>
      </c>
    </row>
    <row r="2079" spans="1:10">
      <c r="A2079" t="s">
        <v>185</v>
      </c>
      <c r="B2079" t="s">
        <v>123</v>
      </c>
      <c r="C2079" s="60">
        <v>43282</v>
      </c>
      <c r="D2079" s="3">
        <f>Table1[[#This Row],[End Year]]-1</f>
        <v>2018</v>
      </c>
      <c r="E2079" s="3">
        <f t="shared" si="96"/>
        <v>2019</v>
      </c>
      <c r="F2079" s="1" t="str">
        <f t="shared" si="97"/>
        <v>2018/2019</v>
      </c>
      <c r="G2079">
        <v>25791</v>
      </c>
      <c r="H2079" t="s">
        <v>128</v>
      </c>
      <c r="I2079">
        <f>IFERROR(INDEX(Lookup_Misc!$A$1:$C$7,MATCH(Table1[[#This Row],[Product]],Lookup_Misc!$B$1:$B$7,0),3)*Table1[[#This Row],[Tonnage]],NA())</f>
        <v>11863.86</v>
      </c>
      <c r="J2079">
        <f t="shared" si="98"/>
        <v>7</v>
      </c>
    </row>
    <row r="2080" spans="1:10">
      <c r="A2080" t="s">
        <v>185</v>
      </c>
      <c r="B2080" t="s">
        <v>123</v>
      </c>
      <c r="C2080" s="60">
        <v>43282</v>
      </c>
      <c r="D2080" s="3">
        <f>Table1[[#This Row],[End Year]]-1</f>
        <v>2018</v>
      </c>
      <c r="E2080" s="3">
        <f t="shared" si="96"/>
        <v>2019</v>
      </c>
      <c r="F2080" s="1" t="str">
        <f t="shared" si="97"/>
        <v>2018/2019</v>
      </c>
      <c r="G2080">
        <v>8604</v>
      </c>
      <c r="H2080" t="s">
        <v>113</v>
      </c>
      <c r="I2080">
        <f>IFERROR(INDEX(Lookup_Misc!$A$1:$C$7,MATCH(Table1[[#This Row],[Product]],Lookup_Misc!$B$1:$B$7,0),3)*Table1[[#This Row],[Tonnage]],NA())</f>
        <v>3957.84</v>
      </c>
      <c r="J2080">
        <f t="shared" si="98"/>
        <v>7</v>
      </c>
    </row>
    <row r="2081" spans="1:10">
      <c r="A2081" t="s">
        <v>185</v>
      </c>
      <c r="B2081" t="s">
        <v>123</v>
      </c>
      <c r="C2081" s="60">
        <v>43282</v>
      </c>
      <c r="D2081" s="3">
        <f>Table1[[#This Row],[End Year]]-1</f>
        <v>2018</v>
      </c>
      <c r="E2081" s="3">
        <f t="shared" si="96"/>
        <v>2019</v>
      </c>
      <c r="F2081" s="1" t="str">
        <f t="shared" si="97"/>
        <v>2018/2019</v>
      </c>
      <c r="G2081">
        <v>93</v>
      </c>
      <c r="H2081" t="s">
        <v>89</v>
      </c>
      <c r="I2081">
        <f>IFERROR(INDEX(Lookup_Misc!$A$1:$C$7,MATCH(Table1[[#This Row],[Product]],Lookup_Misc!$B$1:$B$7,0),3)*Table1[[#This Row],[Tonnage]],NA())</f>
        <v>42.78</v>
      </c>
      <c r="J2081">
        <f t="shared" si="98"/>
        <v>7</v>
      </c>
    </row>
    <row r="2082" spans="1:10">
      <c r="A2082" t="s">
        <v>185</v>
      </c>
      <c r="B2082" t="s">
        <v>123</v>
      </c>
      <c r="C2082" s="60">
        <v>43313</v>
      </c>
      <c r="D2082" s="3">
        <f>Table1[[#This Row],[End Year]]-1</f>
        <v>2018</v>
      </c>
      <c r="E2082" s="3">
        <f t="shared" si="96"/>
        <v>2019</v>
      </c>
      <c r="F2082" s="1" t="str">
        <f t="shared" si="97"/>
        <v>2018/2019</v>
      </c>
      <c r="G2082">
        <v>70</v>
      </c>
      <c r="H2082" t="s">
        <v>60</v>
      </c>
      <c r="I2082">
        <f>IFERROR(INDEX(Lookup_Misc!$A$1:$C$7,MATCH(Table1[[#This Row],[Product]],Lookup_Misc!$B$1:$B$7,0),3)*Table1[[#This Row],[Tonnage]],NA())</f>
        <v>32.200000000000003</v>
      </c>
      <c r="J2082">
        <f t="shared" si="98"/>
        <v>8</v>
      </c>
    </row>
    <row r="2083" spans="1:10">
      <c r="A2083" t="s">
        <v>185</v>
      </c>
      <c r="B2083" t="s">
        <v>123</v>
      </c>
      <c r="C2083" s="60">
        <v>43313</v>
      </c>
      <c r="D2083" s="3">
        <f>Table1[[#This Row],[End Year]]-1</f>
        <v>2018</v>
      </c>
      <c r="E2083" s="3">
        <f t="shared" si="96"/>
        <v>2019</v>
      </c>
      <c r="F2083" s="1" t="str">
        <f t="shared" si="97"/>
        <v>2018/2019</v>
      </c>
      <c r="G2083">
        <v>9562</v>
      </c>
      <c r="H2083" t="s">
        <v>79</v>
      </c>
      <c r="I2083">
        <f>IFERROR(INDEX(Lookup_Misc!$A$1:$C$7,MATCH(Table1[[#This Row],[Product]],Lookup_Misc!$B$1:$B$7,0),3)*Table1[[#This Row],[Tonnage]],NA())</f>
        <v>4398.5200000000004</v>
      </c>
      <c r="J2083">
        <f t="shared" si="98"/>
        <v>8</v>
      </c>
    </row>
    <row r="2084" spans="1:10">
      <c r="A2084" t="s">
        <v>185</v>
      </c>
      <c r="B2084" t="s">
        <v>123</v>
      </c>
      <c r="C2084" s="60">
        <v>43313</v>
      </c>
      <c r="D2084" s="3">
        <f>Table1[[#This Row],[End Year]]-1</f>
        <v>2018</v>
      </c>
      <c r="E2084" s="3">
        <f t="shared" si="96"/>
        <v>2019</v>
      </c>
      <c r="F2084" s="1" t="str">
        <f t="shared" si="97"/>
        <v>2018/2019</v>
      </c>
      <c r="G2084">
        <v>875</v>
      </c>
      <c r="H2084" t="s">
        <v>143</v>
      </c>
      <c r="I2084">
        <f>IFERROR(INDEX(Lookup_Misc!$A$1:$C$7,MATCH(Table1[[#This Row],[Product]],Lookup_Misc!$B$1:$B$7,0),3)*Table1[[#This Row],[Tonnage]],NA())</f>
        <v>402.5</v>
      </c>
      <c r="J2084">
        <f t="shared" si="98"/>
        <v>8</v>
      </c>
    </row>
    <row r="2085" spans="1:10">
      <c r="A2085" t="s">
        <v>185</v>
      </c>
      <c r="B2085" t="s">
        <v>123</v>
      </c>
      <c r="C2085" s="60">
        <v>43313</v>
      </c>
      <c r="D2085" s="3">
        <f>Table1[[#This Row],[End Year]]-1</f>
        <v>2018</v>
      </c>
      <c r="E2085" s="3">
        <f t="shared" si="96"/>
        <v>2019</v>
      </c>
      <c r="F2085" s="1" t="str">
        <f t="shared" si="97"/>
        <v>2018/2019</v>
      </c>
      <c r="G2085">
        <v>6</v>
      </c>
      <c r="H2085" t="s">
        <v>172</v>
      </c>
      <c r="I2085">
        <f>IFERROR(INDEX(Lookup_Misc!$A$1:$C$7,MATCH(Table1[[#This Row],[Product]],Lookup_Misc!$B$1:$B$7,0),3)*Table1[[#This Row],[Tonnage]],NA())</f>
        <v>2.7600000000000002</v>
      </c>
      <c r="J2085">
        <f t="shared" si="98"/>
        <v>8</v>
      </c>
    </row>
    <row r="2086" spans="1:10">
      <c r="A2086" t="s">
        <v>185</v>
      </c>
      <c r="B2086" t="s">
        <v>123</v>
      </c>
      <c r="C2086" s="60">
        <v>43313</v>
      </c>
      <c r="D2086" s="3">
        <f>Table1[[#This Row],[End Year]]-1</f>
        <v>2018</v>
      </c>
      <c r="E2086" s="3">
        <f t="shared" si="96"/>
        <v>2019</v>
      </c>
      <c r="F2086" s="1" t="str">
        <f t="shared" si="97"/>
        <v>2018/2019</v>
      </c>
      <c r="G2086">
        <v>1</v>
      </c>
      <c r="H2086" t="s">
        <v>145</v>
      </c>
      <c r="I2086">
        <f>IFERROR(INDEX(Lookup_Misc!$A$1:$C$7,MATCH(Table1[[#This Row],[Product]],Lookup_Misc!$B$1:$B$7,0),3)*Table1[[#This Row],[Tonnage]],NA())</f>
        <v>0.46</v>
      </c>
      <c r="J2086">
        <f t="shared" si="98"/>
        <v>8</v>
      </c>
    </row>
    <row r="2087" spans="1:10">
      <c r="A2087" t="s">
        <v>185</v>
      </c>
      <c r="B2087" t="s">
        <v>123</v>
      </c>
      <c r="C2087" s="60">
        <v>43313</v>
      </c>
      <c r="D2087" s="3">
        <f>Table1[[#This Row],[End Year]]-1</f>
        <v>2018</v>
      </c>
      <c r="E2087" s="3">
        <f t="shared" si="96"/>
        <v>2019</v>
      </c>
      <c r="F2087" s="1" t="str">
        <f t="shared" si="97"/>
        <v>2018/2019</v>
      </c>
      <c r="G2087">
        <v>10098</v>
      </c>
      <c r="H2087" t="s">
        <v>116</v>
      </c>
      <c r="I2087">
        <f>IFERROR(INDEX(Lookup_Misc!$A$1:$C$7,MATCH(Table1[[#This Row],[Product]],Lookup_Misc!$B$1:$B$7,0),3)*Table1[[#This Row],[Tonnage]],NA())</f>
        <v>4645.08</v>
      </c>
      <c r="J2087">
        <f t="shared" si="98"/>
        <v>8</v>
      </c>
    </row>
    <row r="2088" spans="1:10">
      <c r="A2088" t="s">
        <v>185</v>
      </c>
      <c r="B2088" t="s">
        <v>123</v>
      </c>
      <c r="C2088" s="60">
        <v>43313</v>
      </c>
      <c r="D2088" s="3">
        <f>Table1[[#This Row],[End Year]]-1</f>
        <v>2018</v>
      </c>
      <c r="E2088" s="3">
        <f t="shared" si="96"/>
        <v>2019</v>
      </c>
      <c r="F2088" s="1" t="str">
        <f t="shared" si="97"/>
        <v>2018/2019</v>
      </c>
      <c r="G2088">
        <v>10500</v>
      </c>
      <c r="H2088" t="s">
        <v>113</v>
      </c>
      <c r="I2088">
        <f>IFERROR(INDEX(Lookup_Misc!$A$1:$C$7,MATCH(Table1[[#This Row],[Product]],Lookup_Misc!$B$1:$B$7,0),3)*Table1[[#This Row],[Tonnage]],NA())</f>
        <v>4830</v>
      </c>
      <c r="J2088">
        <f t="shared" si="98"/>
        <v>8</v>
      </c>
    </row>
    <row r="2089" spans="1:10">
      <c r="A2089" t="s">
        <v>185</v>
      </c>
      <c r="B2089" t="s">
        <v>123</v>
      </c>
      <c r="C2089" s="60">
        <v>43313</v>
      </c>
      <c r="D2089" s="3">
        <f>Table1[[#This Row],[End Year]]-1</f>
        <v>2018</v>
      </c>
      <c r="E2089" s="3">
        <f t="shared" si="96"/>
        <v>2019</v>
      </c>
      <c r="F2089" s="1" t="str">
        <f t="shared" si="97"/>
        <v>2018/2019</v>
      </c>
      <c r="G2089">
        <v>47002</v>
      </c>
      <c r="H2089" t="s">
        <v>93</v>
      </c>
      <c r="I2089">
        <f>IFERROR(INDEX(Lookup_Misc!$A$1:$C$7,MATCH(Table1[[#This Row],[Product]],Lookup_Misc!$B$1:$B$7,0),3)*Table1[[#This Row],[Tonnage]],NA())</f>
        <v>21620.920000000002</v>
      </c>
      <c r="J2089">
        <f t="shared" si="98"/>
        <v>8</v>
      </c>
    </row>
    <row r="2090" spans="1:10">
      <c r="A2090" t="s">
        <v>185</v>
      </c>
      <c r="B2090" t="s">
        <v>123</v>
      </c>
      <c r="C2090" s="60">
        <v>43313</v>
      </c>
      <c r="D2090" s="3">
        <f>Table1[[#This Row],[End Year]]-1</f>
        <v>2018</v>
      </c>
      <c r="E2090" s="3">
        <f t="shared" si="96"/>
        <v>2019</v>
      </c>
      <c r="F2090" s="1" t="str">
        <f t="shared" si="97"/>
        <v>2018/2019</v>
      </c>
      <c r="G2090">
        <v>32250</v>
      </c>
      <c r="H2090" t="s">
        <v>89</v>
      </c>
      <c r="I2090">
        <f>IFERROR(INDEX(Lookup_Misc!$A$1:$C$7,MATCH(Table1[[#This Row],[Product]],Lookup_Misc!$B$1:$B$7,0),3)*Table1[[#This Row],[Tonnage]],NA())</f>
        <v>14835</v>
      </c>
      <c r="J2090">
        <f t="shared" si="98"/>
        <v>8</v>
      </c>
    </row>
    <row r="2091" spans="1:10">
      <c r="A2091" t="s">
        <v>185</v>
      </c>
      <c r="B2091" t="s">
        <v>123</v>
      </c>
      <c r="C2091" s="60">
        <v>43344</v>
      </c>
      <c r="D2091" s="3">
        <f>Table1[[#This Row],[End Year]]-1</f>
        <v>2018</v>
      </c>
      <c r="E2091" s="3">
        <f t="shared" si="96"/>
        <v>2019</v>
      </c>
      <c r="F2091" s="1" t="str">
        <f t="shared" si="97"/>
        <v>2018/2019</v>
      </c>
      <c r="G2091">
        <v>1980</v>
      </c>
      <c r="H2091" t="s">
        <v>73</v>
      </c>
      <c r="I2091">
        <f>IFERROR(INDEX(Lookup_Misc!$A$1:$C$7,MATCH(Table1[[#This Row],[Product]],Lookup_Misc!$B$1:$B$7,0),3)*Table1[[#This Row],[Tonnage]],NA())</f>
        <v>910.80000000000007</v>
      </c>
      <c r="J2091">
        <f t="shared" si="98"/>
        <v>9</v>
      </c>
    </row>
    <row r="2092" spans="1:10">
      <c r="A2092" t="s">
        <v>185</v>
      </c>
      <c r="B2092" t="s">
        <v>123</v>
      </c>
      <c r="C2092" s="60">
        <v>43344</v>
      </c>
      <c r="D2092" s="3">
        <f>Table1[[#This Row],[End Year]]-1</f>
        <v>2018</v>
      </c>
      <c r="E2092" s="3">
        <f t="shared" si="96"/>
        <v>2019</v>
      </c>
      <c r="F2092" s="1" t="str">
        <f t="shared" si="97"/>
        <v>2018/2019</v>
      </c>
      <c r="G2092">
        <v>35</v>
      </c>
      <c r="H2092" t="s">
        <v>87</v>
      </c>
      <c r="I2092">
        <f>IFERROR(INDEX(Lookup_Misc!$A$1:$C$7,MATCH(Table1[[#This Row],[Product]],Lookup_Misc!$B$1:$B$7,0),3)*Table1[[#This Row],[Tonnage]],NA())</f>
        <v>16.100000000000001</v>
      </c>
      <c r="J2092">
        <f t="shared" si="98"/>
        <v>9</v>
      </c>
    </row>
    <row r="2093" spans="1:10">
      <c r="A2093" t="s">
        <v>185</v>
      </c>
      <c r="B2093" t="s">
        <v>123</v>
      </c>
      <c r="C2093" s="60">
        <v>43344</v>
      </c>
      <c r="D2093" s="3">
        <f>Table1[[#This Row],[End Year]]-1</f>
        <v>2018</v>
      </c>
      <c r="E2093" s="3">
        <f t="shared" si="96"/>
        <v>2019</v>
      </c>
      <c r="F2093" s="1" t="str">
        <f t="shared" si="97"/>
        <v>2018/2019</v>
      </c>
      <c r="G2093">
        <v>65</v>
      </c>
      <c r="H2093" t="s">
        <v>60</v>
      </c>
      <c r="I2093">
        <f>IFERROR(INDEX(Lookup_Misc!$A$1:$C$7,MATCH(Table1[[#This Row],[Product]],Lookup_Misc!$B$1:$B$7,0),3)*Table1[[#This Row],[Tonnage]],NA())</f>
        <v>29.900000000000002</v>
      </c>
      <c r="J2093">
        <f t="shared" si="98"/>
        <v>9</v>
      </c>
    </row>
    <row r="2094" spans="1:10">
      <c r="A2094" t="s">
        <v>185</v>
      </c>
      <c r="B2094" t="s">
        <v>123</v>
      </c>
      <c r="C2094" s="60">
        <v>43344</v>
      </c>
      <c r="D2094" s="3">
        <f>Table1[[#This Row],[End Year]]-1</f>
        <v>2018</v>
      </c>
      <c r="E2094" s="3">
        <f t="shared" si="96"/>
        <v>2019</v>
      </c>
      <c r="F2094" s="1" t="str">
        <f t="shared" si="97"/>
        <v>2018/2019</v>
      </c>
      <c r="G2094">
        <v>9349</v>
      </c>
      <c r="H2094" t="s">
        <v>79</v>
      </c>
      <c r="I2094">
        <f>IFERROR(INDEX(Lookup_Misc!$A$1:$C$7,MATCH(Table1[[#This Row],[Product]],Lookup_Misc!$B$1:$B$7,0),3)*Table1[[#This Row],[Tonnage]],NA())</f>
        <v>4300.54</v>
      </c>
      <c r="J2094">
        <f t="shared" si="98"/>
        <v>9</v>
      </c>
    </row>
    <row r="2095" spans="1:10">
      <c r="A2095" t="s">
        <v>185</v>
      </c>
      <c r="B2095" t="s">
        <v>123</v>
      </c>
      <c r="C2095" s="60">
        <v>43344</v>
      </c>
      <c r="D2095" s="3">
        <f>Table1[[#This Row],[End Year]]-1</f>
        <v>2018</v>
      </c>
      <c r="E2095" s="3">
        <f t="shared" si="96"/>
        <v>2019</v>
      </c>
      <c r="F2095" s="1" t="str">
        <f t="shared" si="97"/>
        <v>2018/2019</v>
      </c>
      <c r="G2095">
        <v>14579</v>
      </c>
      <c r="H2095" t="s">
        <v>133</v>
      </c>
      <c r="I2095">
        <f>IFERROR(INDEX(Lookup_Misc!$A$1:$C$7,MATCH(Table1[[#This Row],[Product]],Lookup_Misc!$B$1:$B$7,0),3)*Table1[[#This Row],[Tonnage]],NA())</f>
        <v>6706.34</v>
      </c>
      <c r="J2095">
        <f t="shared" si="98"/>
        <v>9</v>
      </c>
    </row>
    <row r="2096" spans="1:10">
      <c r="A2096" t="s">
        <v>185</v>
      </c>
      <c r="B2096" t="s">
        <v>123</v>
      </c>
      <c r="C2096" s="60">
        <v>43344</v>
      </c>
      <c r="D2096" s="3">
        <f>Table1[[#This Row],[End Year]]-1</f>
        <v>2018</v>
      </c>
      <c r="E2096" s="3">
        <f t="shared" si="96"/>
        <v>2019</v>
      </c>
      <c r="F2096" s="1" t="str">
        <f t="shared" si="97"/>
        <v>2018/2019</v>
      </c>
      <c r="G2096">
        <v>12900</v>
      </c>
      <c r="H2096" t="s">
        <v>113</v>
      </c>
      <c r="I2096">
        <f>IFERROR(INDEX(Lookup_Misc!$A$1:$C$7,MATCH(Table1[[#This Row],[Product]],Lookup_Misc!$B$1:$B$7,0),3)*Table1[[#This Row],[Tonnage]],NA())</f>
        <v>5934</v>
      </c>
      <c r="J2096">
        <f t="shared" si="98"/>
        <v>9</v>
      </c>
    </row>
    <row r="2097" spans="1:10">
      <c r="A2097" t="s">
        <v>185</v>
      </c>
      <c r="B2097" t="s">
        <v>123</v>
      </c>
      <c r="C2097" s="60">
        <v>43344</v>
      </c>
      <c r="D2097" s="3">
        <f>Table1[[#This Row],[End Year]]-1</f>
        <v>2018</v>
      </c>
      <c r="E2097" s="3">
        <f t="shared" si="96"/>
        <v>2019</v>
      </c>
      <c r="F2097" s="1" t="str">
        <f t="shared" si="97"/>
        <v>2018/2019</v>
      </c>
      <c r="G2097">
        <v>2050</v>
      </c>
      <c r="H2097" t="s">
        <v>92</v>
      </c>
      <c r="I2097">
        <f>IFERROR(INDEX(Lookup_Misc!$A$1:$C$7,MATCH(Table1[[#This Row],[Product]],Lookup_Misc!$B$1:$B$7,0),3)*Table1[[#This Row],[Tonnage]],NA())</f>
        <v>943</v>
      </c>
      <c r="J2097">
        <f t="shared" si="98"/>
        <v>9</v>
      </c>
    </row>
    <row r="2098" spans="1:10">
      <c r="A2098" t="s">
        <v>185</v>
      </c>
      <c r="B2098" t="s">
        <v>123</v>
      </c>
      <c r="C2098" s="60">
        <v>43344</v>
      </c>
      <c r="D2098" s="3">
        <f>Table1[[#This Row],[End Year]]-1</f>
        <v>2018</v>
      </c>
      <c r="E2098" s="3">
        <f t="shared" si="96"/>
        <v>2019</v>
      </c>
      <c r="F2098" s="1" t="str">
        <f t="shared" si="97"/>
        <v>2018/2019</v>
      </c>
      <c r="G2098">
        <v>2</v>
      </c>
      <c r="H2098" t="s">
        <v>118</v>
      </c>
      <c r="I2098">
        <f>IFERROR(INDEX(Lookup_Misc!$A$1:$C$7,MATCH(Table1[[#This Row],[Product]],Lookup_Misc!$B$1:$B$7,0),3)*Table1[[#This Row],[Tonnage]],NA())</f>
        <v>0.92</v>
      </c>
      <c r="J2098">
        <f t="shared" si="98"/>
        <v>9</v>
      </c>
    </row>
    <row r="2099" spans="1:10">
      <c r="A2099" t="s">
        <v>185</v>
      </c>
      <c r="B2099" t="s">
        <v>123</v>
      </c>
      <c r="C2099" s="60">
        <v>43344</v>
      </c>
      <c r="D2099" s="3">
        <f>Table1[[#This Row],[End Year]]-1</f>
        <v>2018</v>
      </c>
      <c r="E2099" s="3">
        <f t="shared" si="96"/>
        <v>2019</v>
      </c>
      <c r="F2099" s="1" t="str">
        <f t="shared" si="97"/>
        <v>2018/2019</v>
      </c>
      <c r="G2099">
        <v>93</v>
      </c>
      <c r="H2099" t="s">
        <v>89</v>
      </c>
      <c r="I2099">
        <f>IFERROR(INDEX(Lookup_Misc!$A$1:$C$7,MATCH(Table1[[#This Row],[Product]],Lookup_Misc!$B$1:$B$7,0),3)*Table1[[#This Row],[Tonnage]],NA())</f>
        <v>42.78</v>
      </c>
      <c r="J2099">
        <f t="shared" si="98"/>
        <v>9</v>
      </c>
    </row>
    <row r="2100" spans="1:10">
      <c r="A2100" t="s">
        <v>185</v>
      </c>
      <c r="B2100" t="s">
        <v>123</v>
      </c>
      <c r="C2100" s="60">
        <v>43374</v>
      </c>
      <c r="D2100" s="3">
        <f>Table1[[#This Row],[End Year]]-1</f>
        <v>2018</v>
      </c>
      <c r="E2100" s="3">
        <f t="shared" si="96"/>
        <v>2019</v>
      </c>
      <c r="F2100" s="1" t="str">
        <f t="shared" si="97"/>
        <v>2018/2019</v>
      </c>
      <c r="G2100">
        <v>17538</v>
      </c>
      <c r="H2100" t="s">
        <v>60</v>
      </c>
      <c r="I2100">
        <f>IFERROR(INDEX(Lookup_Misc!$A$1:$C$7,MATCH(Table1[[#This Row],[Product]],Lookup_Misc!$B$1:$B$7,0),3)*Table1[[#This Row],[Tonnage]],NA())</f>
        <v>8067.4800000000005</v>
      </c>
      <c r="J2100">
        <f t="shared" si="98"/>
        <v>10</v>
      </c>
    </row>
    <row r="2101" spans="1:10">
      <c r="A2101" t="s">
        <v>185</v>
      </c>
      <c r="B2101" t="s">
        <v>123</v>
      </c>
      <c r="C2101" s="60">
        <v>43374</v>
      </c>
      <c r="D2101" s="3">
        <f>Table1[[#This Row],[End Year]]-1</f>
        <v>2018</v>
      </c>
      <c r="E2101" s="3">
        <f t="shared" si="96"/>
        <v>2019</v>
      </c>
      <c r="F2101" s="1" t="str">
        <f t="shared" si="97"/>
        <v>2018/2019</v>
      </c>
      <c r="G2101">
        <v>11793</v>
      </c>
      <c r="H2101" t="s">
        <v>79</v>
      </c>
      <c r="I2101">
        <f>IFERROR(INDEX(Lookup_Misc!$A$1:$C$7,MATCH(Table1[[#This Row],[Product]],Lookup_Misc!$B$1:$B$7,0),3)*Table1[[#This Row],[Tonnage]],NA())</f>
        <v>5424.7800000000007</v>
      </c>
      <c r="J2101">
        <f t="shared" si="98"/>
        <v>10</v>
      </c>
    </row>
    <row r="2102" spans="1:10">
      <c r="A2102" t="s">
        <v>185</v>
      </c>
      <c r="B2102" t="s">
        <v>123</v>
      </c>
      <c r="C2102" s="60">
        <v>43374</v>
      </c>
      <c r="D2102" s="3">
        <f>Table1[[#This Row],[End Year]]-1</f>
        <v>2018</v>
      </c>
      <c r="E2102" s="3">
        <f t="shared" si="96"/>
        <v>2019</v>
      </c>
      <c r="F2102" s="1" t="str">
        <f t="shared" si="97"/>
        <v>2018/2019</v>
      </c>
      <c r="G2102">
        <v>2199</v>
      </c>
      <c r="H2102" t="s">
        <v>131</v>
      </c>
      <c r="I2102">
        <f>IFERROR(INDEX(Lookup_Misc!$A$1:$C$7,MATCH(Table1[[#This Row],[Product]],Lookup_Misc!$B$1:$B$7,0),3)*Table1[[#This Row],[Tonnage]],NA())</f>
        <v>1011.5400000000001</v>
      </c>
      <c r="J2102">
        <f t="shared" si="98"/>
        <v>10</v>
      </c>
    </row>
    <row r="2103" spans="1:10">
      <c r="A2103" t="s">
        <v>185</v>
      </c>
      <c r="B2103" t="s">
        <v>123</v>
      </c>
      <c r="C2103" s="60">
        <v>43374</v>
      </c>
      <c r="D2103" s="3">
        <f>Table1[[#This Row],[End Year]]-1</f>
        <v>2018</v>
      </c>
      <c r="E2103" s="3">
        <f t="shared" si="96"/>
        <v>2019</v>
      </c>
      <c r="F2103" s="1" t="str">
        <f t="shared" si="97"/>
        <v>2018/2019</v>
      </c>
      <c r="G2103">
        <v>3009</v>
      </c>
      <c r="H2103" t="s">
        <v>88</v>
      </c>
      <c r="I2103">
        <f>IFERROR(INDEX(Lookup_Misc!$A$1:$C$7,MATCH(Table1[[#This Row],[Product]],Lookup_Misc!$B$1:$B$7,0),3)*Table1[[#This Row],[Tonnage]],NA())</f>
        <v>1384.14</v>
      </c>
      <c r="J2103">
        <f t="shared" si="98"/>
        <v>10</v>
      </c>
    </row>
    <row r="2104" spans="1:10">
      <c r="A2104" t="s">
        <v>185</v>
      </c>
      <c r="B2104" t="s">
        <v>123</v>
      </c>
      <c r="C2104" s="60">
        <v>43374</v>
      </c>
      <c r="D2104" s="3">
        <f>Table1[[#This Row],[End Year]]-1</f>
        <v>2018</v>
      </c>
      <c r="E2104" s="3">
        <f t="shared" si="96"/>
        <v>2019</v>
      </c>
      <c r="F2104" s="1" t="str">
        <f t="shared" si="97"/>
        <v>2018/2019</v>
      </c>
      <c r="G2104">
        <v>10</v>
      </c>
      <c r="H2104" t="s">
        <v>135</v>
      </c>
      <c r="I2104">
        <f>IFERROR(INDEX(Lookup_Misc!$A$1:$C$7,MATCH(Table1[[#This Row],[Product]],Lookup_Misc!$B$1:$B$7,0),3)*Table1[[#This Row],[Tonnage]],NA())</f>
        <v>4.6000000000000005</v>
      </c>
      <c r="J2104">
        <f t="shared" si="98"/>
        <v>10</v>
      </c>
    </row>
    <row r="2105" spans="1:10">
      <c r="A2105" t="s">
        <v>185</v>
      </c>
      <c r="B2105" t="s">
        <v>123</v>
      </c>
      <c r="C2105" s="60">
        <v>43374</v>
      </c>
      <c r="D2105" s="3">
        <f>Table1[[#This Row],[End Year]]-1</f>
        <v>2018</v>
      </c>
      <c r="E2105" s="3">
        <f t="shared" si="96"/>
        <v>2019</v>
      </c>
      <c r="F2105" s="1" t="str">
        <f t="shared" si="97"/>
        <v>2018/2019</v>
      </c>
      <c r="G2105">
        <v>8548</v>
      </c>
      <c r="H2105" t="s">
        <v>116</v>
      </c>
      <c r="I2105">
        <f>IFERROR(INDEX(Lookup_Misc!$A$1:$C$7,MATCH(Table1[[#This Row],[Product]],Lookup_Misc!$B$1:$B$7,0),3)*Table1[[#This Row],[Tonnage]],NA())</f>
        <v>3932.0800000000004</v>
      </c>
      <c r="J2105">
        <f t="shared" si="98"/>
        <v>10</v>
      </c>
    </row>
    <row r="2106" spans="1:10">
      <c r="A2106" t="s">
        <v>185</v>
      </c>
      <c r="B2106" t="s">
        <v>123</v>
      </c>
      <c r="C2106" s="60">
        <v>43374</v>
      </c>
      <c r="D2106" s="3">
        <f>Table1[[#This Row],[End Year]]-1</f>
        <v>2018</v>
      </c>
      <c r="E2106" s="3">
        <f t="shared" si="96"/>
        <v>2019</v>
      </c>
      <c r="F2106" s="1" t="str">
        <f t="shared" si="97"/>
        <v>2018/2019</v>
      </c>
      <c r="G2106">
        <v>38620</v>
      </c>
      <c r="H2106" t="s">
        <v>113</v>
      </c>
      <c r="I2106">
        <f>IFERROR(INDEX(Lookup_Misc!$A$1:$C$7,MATCH(Table1[[#This Row],[Product]],Lookup_Misc!$B$1:$B$7,0),3)*Table1[[#This Row],[Tonnage]],NA())</f>
        <v>17765.2</v>
      </c>
      <c r="J2106">
        <f t="shared" si="98"/>
        <v>10</v>
      </c>
    </row>
    <row r="2107" spans="1:10">
      <c r="A2107" t="s">
        <v>185</v>
      </c>
      <c r="B2107" t="s">
        <v>123</v>
      </c>
      <c r="C2107" s="60">
        <v>43374</v>
      </c>
      <c r="D2107" s="3">
        <f>Table1[[#This Row],[End Year]]-1</f>
        <v>2018</v>
      </c>
      <c r="E2107" s="3">
        <f t="shared" si="96"/>
        <v>2019</v>
      </c>
      <c r="F2107" s="1" t="str">
        <f t="shared" si="97"/>
        <v>2018/2019</v>
      </c>
      <c r="G2107">
        <v>1</v>
      </c>
      <c r="H2107" t="s">
        <v>118</v>
      </c>
      <c r="I2107">
        <f>IFERROR(INDEX(Lookup_Misc!$A$1:$C$7,MATCH(Table1[[#This Row],[Product]],Lookup_Misc!$B$1:$B$7,0),3)*Table1[[#This Row],[Tonnage]],NA())</f>
        <v>0.46</v>
      </c>
      <c r="J2107">
        <f t="shared" si="98"/>
        <v>10</v>
      </c>
    </row>
    <row r="2108" spans="1:10">
      <c r="A2108" t="s">
        <v>185</v>
      </c>
      <c r="B2108" t="s">
        <v>123</v>
      </c>
      <c r="C2108" s="60">
        <v>43405</v>
      </c>
      <c r="D2108" s="3">
        <f>Table1[[#This Row],[End Year]]-1</f>
        <v>2018</v>
      </c>
      <c r="E2108" s="3">
        <f t="shared" si="96"/>
        <v>2019</v>
      </c>
      <c r="F2108" s="1" t="str">
        <f t="shared" si="97"/>
        <v>2018/2019</v>
      </c>
      <c r="G2108">
        <v>12776</v>
      </c>
      <c r="H2108" t="s">
        <v>60</v>
      </c>
      <c r="I2108">
        <f>IFERROR(INDEX(Lookup_Misc!$A$1:$C$7,MATCH(Table1[[#This Row],[Product]],Lookup_Misc!$B$1:$B$7,0),3)*Table1[[#This Row],[Tonnage]],NA())</f>
        <v>5876.96</v>
      </c>
      <c r="J2108">
        <f t="shared" si="98"/>
        <v>11</v>
      </c>
    </row>
    <row r="2109" spans="1:10">
      <c r="A2109" t="s">
        <v>185</v>
      </c>
      <c r="B2109" t="s">
        <v>123</v>
      </c>
      <c r="C2109" s="60">
        <v>43405</v>
      </c>
      <c r="D2109" s="3">
        <f>Table1[[#This Row],[End Year]]-1</f>
        <v>2018</v>
      </c>
      <c r="E2109" s="3">
        <f t="shared" si="96"/>
        <v>2019</v>
      </c>
      <c r="F2109" s="1" t="str">
        <f t="shared" si="97"/>
        <v>2018/2019</v>
      </c>
      <c r="G2109">
        <v>16198</v>
      </c>
      <c r="H2109" t="s">
        <v>79</v>
      </c>
      <c r="I2109">
        <f>IFERROR(INDEX(Lookup_Misc!$A$1:$C$7,MATCH(Table1[[#This Row],[Product]],Lookup_Misc!$B$1:$B$7,0),3)*Table1[[#This Row],[Tonnage]],NA())</f>
        <v>7451.08</v>
      </c>
      <c r="J2109">
        <f t="shared" si="98"/>
        <v>11</v>
      </c>
    </row>
    <row r="2110" spans="1:10">
      <c r="A2110" t="s">
        <v>185</v>
      </c>
      <c r="B2110" t="s">
        <v>123</v>
      </c>
      <c r="C2110" s="60">
        <v>43405</v>
      </c>
      <c r="D2110" s="3">
        <f>Table1[[#This Row],[End Year]]-1</f>
        <v>2018</v>
      </c>
      <c r="E2110" s="3">
        <f t="shared" si="96"/>
        <v>2019</v>
      </c>
      <c r="F2110" s="1" t="str">
        <f t="shared" si="97"/>
        <v>2018/2019</v>
      </c>
      <c r="G2110">
        <v>4344</v>
      </c>
      <c r="H2110" t="s">
        <v>133</v>
      </c>
      <c r="I2110">
        <f>IFERROR(INDEX(Lookup_Misc!$A$1:$C$7,MATCH(Table1[[#This Row],[Product]],Lookup_Misc!$B$1:$B$7,0),3)*Table1[[#This Row],[Tonnage]],NA())</f>
        <v>1998.24</v>
      </c>
      <c r="J2110">
        <f t="shared" si="98"/>
        <v>11</v>
      </c>
    </row>
    <row r="2111" spans="1:10">
      <c r="A2111" t="s">
        <v>185</v>
      </c>
      <c r="B2111" t="s">
        <v>123</v>
      </c>
      <c r="C2111" s="60">
        <v>43405</v>
      </c>
      <c r="D2111" s="3">
        <f>Table1[[#This Row],[End Year]]-1</f>
        <v>2018</v>
      </c>
      <c r="E2111" s="3">
        <f t="shared" si="96"/>
        <v>2019</v>
      </c>
      <c r="F2111" s="1" t="str">
        <f t="shared" si="97"/>
        <v>2018/2019</v>
      </c>
      <c r="G2111">
        <v>3300</v>
      </c>
      <c r="H2111" t="s">
        <v>145</v>
      </c>
      <c r="I2111">
        <f>IFERROR(INDEX(Lookup_Misc!$A$1:$C$7,MATCH(Table1[[#This Row],[Product]],Lookup_Misc!$B$1:$B$7,0),3)*Table1[[#This Row],[Tonnage]],NA())</f>
        <v>1518</v>
      </c>
      <c r="J2111">
        <f t="shared" si="98"/>
        <v>11</v>
      </c>
    </row>
    <row r="2112" spans="1:10">
      <c r="A2112" t="s">
        <v>185</v>
      </c>
      <c r="B2112" t="s">
        <v>123</v>
      </c>
      <c r="C2112" s="60">
        <v>43405</v>
      </c>
      <c r="D2112" s="3">
        <f>Table1[[#This Row],[End Year]]-1</f>
        <v>2018</v>
      </c>
      <c r="E2112" s="3">
        <f t="shared" si="96"/>
        <v>2019</v>
      </c>
      <c r="F2112" s="1" t="str">
        <f t="shared" si="97"/>
        <v>2018/2019</v>
      </c>
      <c r="G2112">
        <v>8247</v>
      </c>
      <c r="H2112" t="s">
        <v>116</v>
      </c>
      <c r="I2112">
        <f>IFERROR(INDEX(Lookup_Misc!$A$1:$C$7,MATCH(Table1[[#This Row],[Product]],Lookup_Misc!$B$1:$B$7,0),3)*Table1[[#This Row],[Tonnage]],NA())</f>
        <v>3793.6200000000003</v>
      </c>
      <c r="J2112">
        <f t="shared" si="98"/>
        <v>11</v>
      </c>
    </row>
    <row r="2113" spans="1:10">
      <c r="A2113" t="s">
        <v>185</v>
      </c>
      <c r="B2113" t="s">
        <v>123</v>
      </c>
      <c r="C2113" s="60">
        <v>43405</v>
      </c>
      <c r="D2113" s="3">
        <f>Table1[[#This Row],[End Year]]-1</f>
        <v>2018</v>
      </c>
      <c r="E2113" s="3">
        <f t="shared" si="96"/>
        <v>2019</v>
      </c>
      <c r="F2113" s="1" t="str">
        <f t="shared" si="97"/>
        <v>2018/2019</v>
      </c>
      <c r="G2113">
        <v>30</v>
      </c>
      <c r="H2113" t="s">
        <v>149</v>
      </c>
      <c r="I2113">
        <f>IFERROR(INDEX(Lookup_Misc!$A$1:$C$7,MATCH(Table1[[#This Row],[Product]],Lookup_Misc!$B$1:$B$7,0),3)*Table1[[#This Row],[Tonnage]],NA())</f>
        <v>13.8</v>
      </c>
      <c r="J2113">
        <f t="shared" si="98"/>
        <v>11</v>
      </c>
    </row>
    <row r="2114" spans="1:10">
      <c r="A2114" t="s">
        <v>185</v>
      </c>
      <c r="B2114" t="s">
        <v>123</v>
      </c>
      <c r="C2114" s="60">
        <v>43405</v>
      </c>
      <c r="D2114" s="3">
        <f>Table1[[#This Row],[End Year]]-1</f>
        <v>2018</v>
      </c>
      <c r="E2114" s="3">
        <f t="shared" si="96"/>
        <v>2019</v>
      </c>
      <c r="F2114" s="1" t="str">
        <f t="shared" si="97"/>
        <v>2018/2019</v>
      </c>
      <c r="G2114">
        <v>3</v>
      </c>
      <c r="H2114" t="s">
        <v>106</v>
      </c>
      <c r="I2114">
        <f>IFERROR(INDEX(Lookup_Misc!$A$1:$C$7,MATCH(Table1[[#This Row],[Product]],Lookup_Misc!$B$1:$B$7,0),3)*Table1[[#This Row],[Tonnage]],NA())</f>
        <v>1.3800000000000001</v>
      </c>
      <c r="J2114">
        <f t="shared" si="98"/>
        <v>11</v>
      </c>
    </row>
    <row r="2115" spans="1:10">
      <c r="A2115" t="s">
        <v>185</v>
      </c>
      <c r="B2115" t="s">
        <v>123</v>
      </c>
      <c r="C2115" s="60">
        <v>43435</v>
      </c>
      <c r="D2115" s="3">
        <f>Table1[[#This Row],[End Year]]-1</f>
        <v>2018</v>
      </c>
      <c r="E2115" s="3">
        <f t="shared" si="96"/>
        <v>2019</v>
      </c>
      <c r="F2115" s="1" t="str">
        <f t="shared" si="97"/>
        <v>2018/2019</v>
      </c>
      <c r="G2115">
        <v>9</v>
      </c>
      <c r="H2115" t="s">
        <v>119</v>
      </c>
      <c r="I2115">
        <f>IFERROR(INDEX(Lookup_Misc!$A$1:$C$7,MATCH(Table1[[#This Row],[Product]],Lookup_Misc!$B$1:$B$7,0),3)*Table1[[#This Row],[Tonnage]],NA())</f>
        <v>4.1400000000000006</v>
      </c>
      <c r="J2115">
        <f t="shared" si="98"/>
        <v>12</v>
      </c>
    </row>
    <row r="2116" spans="1:10">
      <c r="A2116" t="s">
        <v>185</v>
      </c>
      <c r="B2116" t="s">
        <v>123</v>
      </c>
      <c r="C2116" s="60">
        <v>43435</v>
      </c>
      <c r="D2116" s="3">
        <f>Table1[[#This Row],[End Year]]-1</f>
        <v>2018</v>
      </c>
      <c r="E2116" s="3">
        <f t="shared" si="96"/>
        <v>2019</v>
      </c>
      <c r="F2116" s="1" t="str">
        <f t="shared" si="97"/>
        <v>2018/2019</v>
      </c>
      <c r="G2116">
        <v>331</v>
      </c>
      <c r="H2116" t="s">
        <v>60</v>
      </c>
      <c r="I2116">
        <f>IFERROR(INDEX(Lookup_Misc!$A$1:$C$7,MATCH(Table1[[#This Row],[Product]],Lookup_Misc!$B$1:$B$7,0),3)*Table1[[#This Row],[Tonnage]],NA())</f>
        <v>152.26000000000002</v>
      </c>
      <c r="J2116">
        <f t="shared" si="98"/>
        <v>12</v>
      </c>
    </row>
    <row r="2117" spans="1:10">
      <c r="A2117" t="s">
        <v>185</v>
      </c>
      <c r="B2117" t="s">
        <v>123</v>
      </c>
      <c r="C2117" s="60">
        <v>43435</v>
      </c>
      <c r="D2117" s="3">
        <f>Table1[[#This Row],[End Year]]-1</f>
        <v>2018</v>
      </c>
      <c r="E2117" s="3">
        <f t="shared" si="96"/>
        <v>2019</v>
      </c>
      <c r="F2117" s="1" t="str">
        <f t="shared" si="97"/>
        <v>2018/2019</v>
      </c>
      <c r="G2117">
        <v>12429</v>
      </c>
      <c r="H2117" t="s">
        <v>79</v>
      </c>
      <c r="I2117">
        <f>IFERROR(INDEX(Lookup_Misc!$A$1:$C$7,MATCH(Table1[[#This Row],[Product]],Lookup_Misc!$B$1:$B$7,0),3)*Table1[[#This Row],[Tonnage]],NA())</f>
        <v>5717.34</v>
      </c>
      <c r="J2117">
        <f t="shared" si="98"/>
        <v>12</v>
      </c>
    </row>
    <row r="2118" spans="1:10">
      <c r="A2118" t="s">
        <v>185</v>
      </c>
      <c r="B2118" t="s">
        <v>123</v>
      </c>
      <c r="C2118" s="60">
        <v>43435</v>
      </c>
      <c r="D2118" s="3">
        <f>Table1[[#This Row],[End Year]]-1</f>
        <v>2018</v>
      </c>
      <c r="E2118" s="3">
        <f t="shared" ref="E2118:E2181" si="99">IF(AND(MONTH(C2118)&gt;=7,MONTH(C2118)&lt;=12),YEAR(C2118)+1,YEAR(C2118))</f>
        <v>2019</v>
      </c>
      <c r="F2118" s="1" t="str">
        <f t="shared" ref="F2118:F2181" si="100">D2118&amp;"/"&amp;E2118</f>
        <v>2018/2019</v>
      </c>
      <c r="G2118">
        <v>2</v>
      </c>
      <c r="H2118" t="s">
        <v>88</v>
      </c>
      <c r="I2118">
        <f>IFERROR(INDEX(Lookup_Misc!$A$1:$C$7,MATCH(Table1[[#This Row],[Product]],Lookup_Misc!$B$1:$B$7,0),3)*Table1[[#This Row],[Tonnage]],NA())</f>
        <v>0.92</v>
      </c>
      <c r="J2118">
        <f t="shared" ref="J2118:J2181" si="101">MONTH(C2118)</f>
        <v>12</v>
      </c>
    </row>
    <row r="2119" spans="1:10">
      <c r="A2119" t="s">
        <v>185</v>
      </c>
      <c r="B2119" t="s">
        <v>123</v>
      </c>
      <c r="C2119" s="60">
        <v>43435</v>
      </c>
      <c r="D2119" s="3">
        <f>Table1[[#This Row],[End Year]]-1</f>
        <v>2018</v>
      </c>
      <c r="E2119" s="3">
        <f t="shared" si="99"/>
        <v>2019</v>
      </c>
      <c r="F2119" s="1" t="str">
        <f t="shared" si="100"/>
        <v>2018/2019</v>
      </c>
      <c r="G2119">
        <v>17</v>
      </c>
      <c r="H2119" t="s">
        <v>135</v>
      </c>
      <c r="I2119">
        <f>IFERROR(INDEX(Lookup_Misc!$A$1:$C$7,MATCH(Table1[[#This Row],[Product]],Lookup_Misc!$B$1:$B$7,0),3)*Table1[[#This Row],[Tonnage]],NA())</f>
        <v>7.82</v>
      </c>
      <c r="J2119">
        <f t="shared" si="101"/>
        <v>12</v>
      </c>
    </row>
    <row r="2120" spans="1:10">
      <c r="A2120" t="s">
        <v>185</v>
      </c>
      <c r="B2120" t="s">
        <v>123</v>
      </c>
      <c r="C2120" s="60">
        <v>43435</v>
      </c>
      <c r="D2120" s="3">
        <f>Table1[[#This Row],[End Year]]-1</f>
        <v>2018</v>
      </c>
      <c r="E2120" s="3">
        <f t="shared" si="99"/>
        <v>2019</v>
      </c>
      <c r="F2120" s="1" t="str">
        <f t="shared" si="100"/>
        <v>2018/2019</v>
      </c>
      <c r="G2120">
        <v>1600</v>
      </c>
      <c r="H2120" t="s">
        <v>116</v>
      </c>
      <c r="I2120">
        <f>IFERROR(INDEX(Lookup_Misc!$A$1:$C$7,MATCH(Table1[[#This Row],[Product]],Lookup_Misc!$B$1:$B$7,0),3)*Table1[[#This Row],[Tonnage]],NA())</f>
        <v>736</v>
      </c>
      <c r="J2120">
        <f t="shared" si="101"/>
        <v>12</v>
      </c>
    </row>
    <row r="2121" spans="1:10">
      <c r="A2121" t="s">
        <v>185</v>
      </c>
      <c r="B2121" t="s">
        <v>123</v>
      </c>
      <c r="C2121" s="60">
        <v>43435</v>
      </c>
      <c r="D2121" s="3">
        <f>Table1[[#This Row],[End Year]]-1</f>
        <v>2018</v>
      </c>
      <c r="E2121" s="3">
        <f t="shared" si="99"/>
        <v>2019</v>
      </c>
      <c r="F2121" s="1" t="str">
        <f t="shared" si="100"/>
        <v>2018/2019</v>
      </c>
      <c r="G2121">
        <v>25513</v>
      </c>
      <c r="H2121" t="s">
        <v>128</v>
      </c>
      <c r="I2121">
        <f>IFERROR(INDEX(Lookup_Misc!$A$1:$C$7,MATCH(Table1[[#This Row],[Product]],Lookup_Misc!$B$1:$B$7,0),3)*Table1[[#This Row],[Tonnage]],NA())</f>
        <v>11735.980000000001</v>
      </c>
      <c r="J2121">
        <f t="shared" si="101"/>
        <v>12</v>
      </c>
    </row>
    <row r="2122" spans="1:10">
      <c r="A2122" t="s">
        <v>185</v>
      </c>
      <c r="B2122" t="s">
        <v>123</v>
      </c>
      <c r="C2122" s="60">
        <v>43435</v>
      </c>
      <c r="D2122" s="3">
        <f>Table1[[#This Row],[End Year]]-1</f>
        <v>2018</v>
      </c>
      <c r="E2122" s="3">
        <f t="shared" si="99"/>
        <v>2019</v>
      </c>
      <c r="F2122" s="1" t="str">
        <f t="shared" si="100"/>
        <v>2018/2019</v>
      </c>
      <c r="G2122">
        <v>33702</v>
      </c>
      <c r="H2122" t="s">
        <v>113</v>
      </c>
      <c r="I2122">
        <f>IFERROR(INDEX(Lookup_Misc!$A$1:$C$7,MATCH(Table1[[#This Row],[Product]],Lookup_Misc!$B$1:$B$7,0),3)*Table1[[#This Row],[Tonnage]],NA())</f>
        <v>15502.92</v>
      </c>
      <c r="J2122">
        <f t="shared" si="101"/>
        <v>12</v>
      </c>
    </row>
    <row r="2123" spans="1:10">
      <c r="A2123" t="s">
        <v>185</v>
      </c>
      <c r="B2123" t="s">
        <v>123</v>
      </c>
      <c r="C2123" s="60">
        <v>43435</v>
      </c>
      <c r="D2123" s="3">
        <f>Table1[[#This Row],[End Year]]-1</f>
        <v>2018</v>
      </c>
      <c r="E2123" s="3">
        <f t="shared" si="99"/>
        <v>2019</v>
      </c>
      <c r="F2123" s="1" t="str">
        <f t="shared" si="100"/>
        <v>2018/2019</v>
      </c>
      <c r="G2123">
        <v>46912</v>
      </c>
      <c r="H2123" t="s">
        <v>93</v>
      </c>
      <c r="I2123">
        <f>IFERROR(INDEX(Lookup_Misc!$A$1:$C$7,MATCH(Table1[[#This Row],[Product]],Lookup_Misc!$B$1:$B$7,0),3)*Table1[[#This Row],[Tonnage]],NA())</f>
        <v>21579.52</v>
      </c>
      <c r="J2123">
        <f t="shared" si="101"/>
        <v>12</v>
      </c>
    </row>
    <row r="2124" spans="1:10">
      <c r="A2124" t="s">
        <v>185</v>
      </c>
      <c r="B2124" t="s">
        <v>123</v>
      </c>
      <c r="C2124" s="60">
        <v>43435</v>
      </c>
      <c r="D2124" s="3">
        <f>Table1[[#This Row],[End Year]]-1</f>
        <v>2018</v>
      </c>
      <c r="E2124" s="3">
        <f t="shared" si="99"/>
        <v>2019</v>
      </c>
      <c r="F2124" s="1" t="str">
        <f t="shared" si="100"/>
        <v>2018/2019</v>
      </c>
      <c r="G2124">
        <v>19</v>
      </c>
      <c r="H2124" t="s">
        <v>89</v>
      </c>
      <c r="I2124">
        <f>IFERROR(INDEX(Lookup_Misc!$A$1:$C$7,MATCH(Table1[[#This Row],[Product]],Lookup_Misc!$B$1:$B$7,0),3)*Table1[[#This Row],[Tonnage]],NA())</f>
        <v>8.74</v>
      </c>
      <c r="J2124">
        <f t="shared" si="101"/>
        <v>12</v>
      </c>
    </row>
    <row r="2125" spans="1:10">
      <c r="A2125" t="s">
        <v>185</v>
      </c>
      <c r="B2125" t="s">
        <v>123</v>
      </c>
      <c r="C2125" s="60">
        <v>43466</v>
      </c>
      <c r="D2125" s="3">
        <f>Table1[[#This Row],[End Year]]-1</f>
        <v>2018</v>
      </c>
      <c r="E2125" s="3">
        <f t="shared" si="99"/>
        <v>2019</v>
      </c>
      <c r="F2125" s="1" t="str">
        <f t="shared" si="100"/>
        <v>2018/2019</v>
      </c>
      <c r="G2125">
        <v>29009</v>
      </c>
      <c r="H2125" t="s">
        <v>60</v>
      </c>
      <c r="I2125">
        <f>IFERROR(INDEX(Lookup_Misc!$A$1:$C$7,MATCH(Table1[[#This Row],[Product]],Lookup_Misc!$B$1:$B$7,0),3)*Table1[[#This Row],[Tonnage]],NA())</f>
        <v>13344.140000000001</v>
      </c>
      <c r="J2125">
        <f t="shared" si="101"/>
        <v>1</v>
      </c>
    </row>
    <row r="2126" spans="1:10">
      <c r="A2126" t="s">
        <v>185</v>
      </c>
      <c r="B2126" t="s">
        <v>123</v>
      </c>
      <c r="C2126" s="60">
        <v>43466</v>
      </c>
      <c r="D2126" s="3">
        <f>Table1[[#This Row],[End Year]]-1</f>
        <v>2018</v>
      </c>
      <c r="E2126" s="3">
        <f t="shared" si="99"/>
        <v>2019</v>
      </c>
      <c r="F2126" s="1" t="str">
        <f t="shared" si="100"/>
        <v>2018/2019</v>
      </c>
      <c r="G2126">
        <v>5420</v>
      </c>
      <c r="H2126" t="s">
        <v>79</v>
      </c>
      <c r="I2126">
        <f>IFERROR(INDEX(Lookup_Misc!$A$1:$C$7,MATCH(Table1[[#This Row],[Product]],Lookup_Misc!$B$1:$B$7,0),3)*Table1[[#This Row],[Tonnage]],NA())</f>
        <v>2493.2000000000003</v>
      </c>
      <c r="J2126">
        <f t="shared" si="101"/>
        <v>1</v>
      </c>
    </row>
    <row r="2127" spans="1:10">
      <c r="A2127" t="s">
        <v>185</v>
      </c>
      <c r="B2127" t="s">
        <v>123</v>
      </c>
      <c r="C2127" s="60">
        <v>43466</v>
      </c>
      <c r="D2127" s="3">
        <f>Table1[[#This Row],[End Year]]-1</f>
        <v>2018</v>
      </c>
      <c r="E2127" s="3">
        <f t="shared" si="99"/>
        <v>2019</v>
      </c>
      <c r="F2127" s="1" t="str">
        <f t="shared" si="100"/>
        <v>2018/2019</v>
      </c>
      <c r="G2127">
        <v>2749</v>
      </c>
      <c r="H2127" t="s">
        <v>131</v>
      </c>
      <c r="I2127">
        <f>IFERROR(INDEX(Lookup_Misc!$A$1:$C$7,MATCH(Table1[[#This Row],[Product]],Lookup_Misc!$B$1:$B$7,0),3)*Table1[[#This Row],[Tonnage]],NA())</f>
        <v>1264.54</v>
      </c>
      <c r="J2127">
        <f t="shared" si="101"/>
        <v>1</v>
      </c>
    </row>
    <row r="2128" spans="1:10">
      <c r="A2128" t="s">
        <v>185</v>
      </c>
      <c r="B2128" t="s">
        <v>123</v>
      </c>
      <c r="C2128" s="60">
        <v>43466</v>
      </c>
      <c r="D2128" s="3">
        <f>Table1[[#This Row],[End Year]]-1</f>
        <v>2018</v>
      </c>
      <c r="E2128" s="3">
        <f t="shared" si="99"/>
        <v>2019</v>
      </c>
      <c r="F2128" s="1" t="str">
        <f t="shared" si="100"/>
        <v>2018/2019</v>
      </c>
      <c r="G2128">
        <v>7149</v>
      </c>
      <c r="H2128" t="s">
        <v>88</v>
      </c>
      <c r="I2128">
        <f>IFERROR(INDEX(Lookup_Misc!$A$1:$C$7,MATCH(Table1[[#This Row],[Product]],Lookup_Misc!$B$1:$B$7,0),3)*Table1[[#This Row],[Tonnage]],NA())</f>
        <v>3288.54</v>
      </c>
      <c r="J2128">
        <f t="shared" si="101"/>
        <v>1</v>
      </c>
    </row>
    <row r="2129" spans="1:10">
      <c r="A2129" t="s">
        <v>185</v>
      </c>
      <c r="B2129" t="s">
        <v>123</v>
      </c>
      <c r="C2129" s="60">
        <v>43466</v>
      </c>
      <c r="D2129" s="3">
        <f>Table1[[#This Row],[End Year]]-1</f>
        <v>2018</v>
      </c>
      <c r="E2129" s="3">
        <f t="shared" si="99"/>
        <v>2019</v>
      </c>
      <c r="F2129" s="1" t="str">
        <f t="shared" si="100"/>
        <v>2018/2019</v>
      </c>
      <c r="G2129">
        <v>4500</v>
      </c>
      <c r="H2129" t="s">
        <v>116</v>
      </c>
      <c r="I2129">
        <f>IFERROR(INDEX(Lookup_Misc!$A$1:$C$7,MATCH(Table1[[#This Row],[Product]],Lookup_Misc!$B$1:$B$7,0),3)*Table1[[#This Row],[Tonnage]],NA())</f>
        <v>2070</v>
      </c>
      <c r="J2129">
        <f t="shared" si="101"/>
        <v>1</v>
      </c>
    </row>
    <row r="2130" spans="1:10">
      <c r="A2130" t="s">
        <v>185</v>
      </c>
      <c r="B2130" t="s">
        <v>123</v>
      </c>
      <c r="C2130" s="60">
        <v>43466</v>
      </c>
      <c r="D2130" s="3">
        <f>Table1[[#This Row],[End Year]]-1</f>
        <v>2018</v>
      </c>
      <c r="E2130" s="3">
        <f t="shared" si="99"/>
        <v>2019</v>
      </c>
      <c r="F2130" s="1" t="str">
        <f t="shared" si="100"/>
        <v>2018/2019</v>
      </c>
      <c r="G2130">
        <v>5593</v>
      </c>
      <c r="H2130" t="s">
        <v>113</v>
      </c>
      <c r="I2130">
        <f>IFERROR(INDEX(Lookup_Misc!$A$1:$C$7,MATCH(Table1[[#This Row],[Product]],Lookup_Misc!$B$1:$B$7,0),3)*Table1[[#This Row],[Tonnage]],NA())</f>
        <v>2572.7800000000002</v>
      </c>
      <c r="J2130">
        <f t="shared" si="101"/>
        <v>1</v>
      </c>
    </row>
    <row r="2131" spans="1:10">
      <c r="A2131" t="s">
        <v>185</v>
      </c>
      <c r="B2131" t="s">
        <v>123</v>
      </c>
      <c r="C2131" s="60">
        <v>43466</v>
      </c>
      <c r="D2131" s="3">
        <f>Table1[[#This Row],[End Year]]-1</f>
        <v>2018</v>
      </c>
      <c r="E2131" s="3">
        <f t="shared" si="99"/>
        <v>2019</v>
      </c>
      <c r="F2131" s="1" t="str">
        <f t="shared" si="100"/>
        <v>2018/2019</v>
      </c>
      <c r="G2131">
        <v>2698</v>
      </c>
      <c r="H2131" t="s">
        <v>92</v>
      </c>
      <c r="I2131">
        <f>IFERROR(INDEX(Lookup_Misc!$A$1:$C$7,MATCH(Table1[[#This Row],[Product]],Lookup_Misc!$B$1:$B$7,0),3)*Table1[[#This Row],[Tonnage]],NA())</f>
        <v>1241.0800000000002</v>
      </c>
      <c r="J2131">
        <f t="shared" si="101"/>
        <v>1</v>
      </c>
    </row>
    <row r="2132" spans="1:10">
      <c r="A2132" t="s">
        <v>185</v>
      </c>
      <c r="B2132" t="s">
        <v>123</v>
      </c>
      <c r="C2132" s="60">
        <v>43466</v>
      </c>
      <c r="D2132" s="3">
        <f>Table1[[#This Row],[End Year]]-1</f>
        <v>2018</v>
      </c>
      <c r="E2132" s="3">
        <f t="shared" si="99"/>
        <v>2019</v>
      </c>
      <c r="F2132" s="1" t="str">
        <f t="shared" si="100"/>
        <v>2018/2019</v>
      </c>
      <c r="G2132">
        <v>52043</v>
      </c>
      <c r="H2132" t="s">
        <v>93</v>
      </c>
      <c r="I2132">
        <f>IFERROR(INDEX(Lookup_Misc!$A$1:$C$7,MATCH(Table1[[#This Row],[Product]],Lookup_Misc!$B$1:$B$7,0),3)*Table1[[#This Row],[Tonnage]],NA())</f>
        <v>23939.780000000002</v>
      </c>
      <c r="J2132">
        <f t="shared" si="101"/>
        <v>1</v>
      </c>
    </row>
    <row r="2133" spans="1:10">
      <c r="A2133" t="s">
        <v>185</v>
      </c>
      <c r="B2133" t="s">
        <v>123</v>
      </c>
      <c r="C2133" s="60">
        <v>43497</v>
      </c>
      <c r="D2133" s="3">
        <f>Table1[[#This Row],[End Year]]-1</f>
        <v>2018</v>
      </c>
      <c r="E2133" s="3">
        <f t="shared" si="99"/>
        <v>2019</v>
      </c>
      <c r="F2133" s="1" t="str">
        <f t="shared" si="100"/>
        <v>2018/2019</v>
      </c>
      <c r="G2133">
        <v>26</v>
      </c>
      <c r="H2133" t="s">
        <v>87</v>
      </c>
      <c r="I2133">
        <f>IFERROR(INDEX(Lookup_Misc!$A$1:$C$7,MATCH(Table1[[#This Row],[Product]],Lookup_Misc!$B$1:$B$7,0),3)*Table1[[#This Row],[Tonnage]],NA())</f>
        <v>11.96</v>
      </c>
      <c r="J2133">
        <f t="shared" si="101"/>
        <v>2</v>
      </c>
    </row>
    <row r="2134" spans="1:10">
      <c r="A2134" t="s">
        <v>185</v>
      </c>
      <c r="B2134" t="s">
        <v>123</v>
      </c>
      <c r="C2134" s="60">
        <v>43497</v>
      </c>
      <c r="D2134" s="3">
        <f>Table1[[#This Row],[End Year]]-1</f>
        <v>2018</v>
      </c>
      <c r="E2134" s="3">
        <f t="shared" si="99"/>
        <v>2019</v>
      </c>
      <c r="F2134" s="1" t="str">
        <f t="shared" si="100"/>
        <v>2018/2019</v>
      </c>
      <c r="G2134">
        <v>301</v>
      </c>
      <c r="H2134" t="s">
        <v>60</v>
      </c>
      <c r="I2134">
        <f>IFERROR(INDEX(Lookup_Misc!$A$1:$C$7,MATCH(Table1[[#This Row],[Product]],Lookup_Misc!$B$1:$B$7,0),3)*Table1[[#This Row],[Tonnage]],NA())</f>
        <v>138.46</v>
      </c>
      <c r="J2134">
        <f t="shared" si="101"/>
        <v>2</v>
      </c>
    </row>
    <row r="2135" spans="1:10">
      <c r="A2135" t="s">
        <v>185</v>
      </c>
      <c r="B2135" t="s">
        <v>123</v>
      </c>
      <c r="C2135" s="60">
        <v>43497</v>
      </c>
      <c r="D2135" s="3">
        <f>Table1[[#This Row],[End Year]]-1</f>
        <v>2018</v>
      </c>
      <c r="E2135" s="3">
        <f t="shared" si="99"/>
        <v>2019</v>
      </c>
      <c r="F2135" s="1" t="str">
        <f t="shared" si="100"/>
        <v>2018/2019</v>
      </c>
      <c r="G2135">
        <v>45805</v>
      </c>
      <c r="H2135" t="s">
        <v>79</v>
      </c>
      <c r="I2135">
        <f>IFERROR(INDEX(Lookup_Misc!$A$1:$C$7,MATCH(Table1[[#This Row],[Product]],Lookup_Misc!$B$1:$B$7,0),3)*Table1[[#This Row],[Tonnage]],NA())</f>
        <v>21070.3</v>
      </c>
      <c r="J2135">
        <f t="shared" si="101"/>
        <v>2</v>
      </c>
    </row>
    <row r="2136" spans="1:10">
      <c r="A2136" t="s">
        <v>185</v>
      </c>
      <c r="B2136" t="s">
        <v>123</v>
      </c>
      <c r="C2136" s="60">
        <v>43497</v>
      </c>
      <c r="D2136" s="3">
        <f>Table1[[#This Row],[End Year]]-1</f>
        <v>2018</v>
      </c>
      <c r="E2136" s="3">
        <f t="shared" si="99"/>
        <v>2019</v>
      </c>
      <c r="F2136" s="1" t="str">
        <f t="shared" si="100"/>
        <v>2018/2019</v>
      </c>
      <c r="G2136">
        <v>14421</v>
      </c>
      <c r="H2136" t="s">
        <v>133</v>
      </c>
      <c r="I2136">
        <f>IFERROR(INDEX(Lookup_Misc!$A$1:$C$7,MATCH(Table1[[#This Row],[Product]],Lookup_Misc!$B$1:$B$7,0),3)*Table1[[#This Row],[Tonnage]],NA())</f>
        <v>6633.66</v>
      </c>
      <c r="J2136">
        <f t="shared" si="101"/>
        <v>2</v>
      </c>
    </row>
    <row r="2137" spans="1:10">
      <c r="A2137" t="s">
        <v>185</v>
      </c>
      <c r="B2137" t="s">
        <v>123</v>
      </c>
      <c r="C2137" s="60">
        <v>43497</v>
      </c>
      <c r="D2137" s="3">
        <f>Table1[[#This Row],[End Year]]-1</f>
        <v>2018</v>
      </c>
      <c r="E2137" s="3">
        <f t="shared" si="99"/>
        <v>2019</v>
      </c>
      <c r="F2137" s="1" t="str">
        <f t="shared" si="100"/>
        <v>2018/2019</v>
      </c>
      <c r="G2137">
        <v>4837</v>
      </c>
      <c r="H2137" t="s">
        <v>88</v>
      </c>
      <c r="I2137">
        <f>IFERROR(INDEX(Lookup_Misc!$A$1:$C$7,MATCH(Table1[[#This Row],[Product]],Lookup_Misc!$B$1:$B$7,0),3)*Table1[[#This Row],[Tonnage]],NA())</f>
        <v>2225.02</v>
      </c>
      <c r="J2137">
        <f t="shared" si="101"/>
        <v>2</v>
      </c>
    </row>
    <row r="2138" spans="1:10">
      <c r="A2138" t="s">
        <v>185</v>
      </c>
      <c r="B2138" t="s">
        <v>123</v>
      </c>
      <c r="C2138" s="60">
        <v>43497</v>
      </c>
      <c r="D2138" s="3">
        <f>Table1[[#This Row],[End Year]]-1</f>
        <v>2018</v>
      </c>
      <c r="E2138" s="3">
        <f t="shared" si="99"/>
        <v>2019</v>
      </c>
      <c r="F2138" s="1" t="str">
        <f t="shared" si="100"/>
        <v>2018/2019</v>
      </c>
      <c r="G2138">
        <v>3</v>
      </c>
      <c r="H2138" t="s">
        <v>145</v>
      </c>
      <c r="I2138">
        <f>IFERROR(INDEX(Lookup_Misc!$A$1:$C$7,MATCH(Table1[[#This Row],[Product]],Lookup_Misc!$B$1:$B$7,0),3)*Table1[[#This Row],[Tonnage]],NA())</f>
        <v>1.3800000000000001</v>
      </c>
      <c r="J2138">
        <f t="shared" si="101"/>
        <v>2</v>
      </c>
    </row>
    <row r="2139" spans="1:10">
      <c r="A2139" t="s">
        <v>185</v>
      </c>
      <c r="B2139" t="s">
        <v>123</v>
      </c>
      <c r="C2139" s="60">
        <v>43497</v>
      </c>
      <c r="D2139" s="3">
        <f>Table1[[#This Row],[End Year]]-1</f>
        <v>2018</v>
      </c>
      <c r="E2139" s="3">
        <f t="shared" si="99"/>
        <v>2019</v>
      </c>
      <c r="F2139" s="1" t="str">
        <f t="shared" si="100"/>
        <v>2018/2019</v>
      </c>
      <c r="G2139">
        <v>6593</v>
      </c>
      <c r="H2139" t="s">
        <v>116</v>
      </c>
      <c r="I2139">
        <f>IFERROR(INDEX(Lookup_Misc!$A$1:$C$7,MATCH(Table1[[#This Row],[Product]],Lookup_Misc!$B$1:$B$7,0),3)*Table1[[#This Row],[Tonnage]],NA())</f>
        <v>3032.78</v>
      </c>
      <c r="J2139">
        <f t="shared" si="101"/>
        <v>2</v>
      </c>
    </row>
    <row r="2140" spans="1:10">
      <c r="A2140" t="s">
        <v>185</v>
      </c>
      <c r="B2140" t="s">
        <v>123</v>
      </c>
      <c r="C2140" s="60">
        <v>43497</v>
      </c>
      <c r="D2140" s="3">
        <f>Table1[[#This Row],[End Year]]-1</f>
        <v>2018</v>
      </c>
      <c r="E2140" s="3">
        <f t="shared" si="99"/>
        <v>2019</v>
      </c>
      <c r="F2140" s="1" t="str">
        <f t="shared" si="100"/>
        <v>2018/2019</v>
      </c>
      <c r="G2140">
        <v>2750</v>
      </c>
      <c r="H2140" t="s">
        <v>137</v>
      </c>
      <c r="I2140">
        <f>IFERROR(INDEX(Lookup_Misc!$A$1:$C$7,MATCH(Table1[[#This Row],[Product]],Lookup_Misc!$B$1:$B$7,0),3)*Table1[[#This Row],[Tonnage]],NA())</f>
        <v>1265</v>
      </c>
      <c r="J2140">
        <f t="shared" si="101"/>
        <v>2</v>
      </c>
    </row>
    <row r="2141" spans="1:10">
      <c r="A2141" t="s">
        <v>185</v>
      </c>
      <c r="B2141" t="s">
        <v>123</v>
      </c>
      <c r="C2141" s="60">
        <v>43497</v>
      </c>
      <c r="D2141" s="3">
        <f>Table1[[#This Row],[End Year]]-1</f>
        <v>2018</v>
      </c>
      <c r="E2141" s="3">
        <f t="shared" si="99"/>
        <v>2019</v>
      </c>
      <c r="F2141" s="1" t="str">
        <f t="shared" si="100"/>
        <v>2018/2019</v>
      </c>
      <c r="G2141">
        <v>14296</v>
      </c>
      <c r="H2141" t="s">
        <v>108</v>
      </c>
      <c r="I2141">
        <f>IFERROR(INDEX(Lookup_Misc!$A$1:$C$7,MATCH(Table1[[#This Row],[Product]],Lookup_Misc!$B$1:$B$7,0),3)*Table1[[#This Row],[Tonnage]],NA())</f>
        <v>6576.16</v>
      </c>
      <c r="J2141">
        <f t="shared" si="101"/>
        <v>2</v>
      </c>
    </row>
    <row r="2142" spans="1:10">
      <c r="A2142" t="s">
        <v>185</v>
      </c>
      <c r="B2142" t="s">
        <v>123</v>
      </c>
      <c r="C2142" s="60">
        <v>43497</v>
      </c>
      <c r="D2142" s="3">
        <f>Table1[[#This Row],[End Year]]-1</f>
        <v>2018</v>
      </c>
      <c r="E2142" s="3">
        <f t="shared" si="99"/>
        <v>2019</v>
      </c>
      <c r="F2142" s="1" t="str">
        <f t="shared" si="100"/>
        <v>2018/2019</v>
      </c>
      <c r="G2142">
        <v>45863</v>
      </c>
      <c r="H2142" t="s">
        <v>93</v>
      </c>
      <c r="I2142">
        <f>IFERROR(INDEX(Lookup_Misc!$A$1:$C$7,MATCH(Table1[[#This Row],[Product]],Lookup_Misc!$B$1:$B$7,0),3)*Table1[[#This Row],[Tonnage]],NA())</f>
        <v>21096.98</v>
      </c>
      <c r="J2142">
        <f t="shared" si="101"/>
        <v>2</v>
      </c>
    </row>
    <row r="2143" spans="1:10">
      <c r="A2143" t="s">
        <v>185</v>
      </c>
      <c r="B2143" t="s">
        <v>123</v>
      </c>
      <c r="C2143" s="60">
        <v>43497</v>
      </c>
      <c r="D2143" s="3">
        <f>Table1[[#This Row],[End Year]]-1</f>
        <v>2018</v>
      </c>
      <c r="E2143" s="3">
        <f t="shared" si="99"/>
        <v>2019</v>
      </c>
      <c r="F2143" s="1" t="str">
        <f t="shared" si="100"/>
        <v>2018/2019</v>
      </c>
      <c r="G2143">
        <v>132</v>
      </c>
      <c r="H2143" t="s">
        <v>89</v>
      </c>
      <c r="I2143">
        <f>IFERROR(INDEX(Lookup_Misc!$A$1:$C$7,MATCH(Table1[[#This Row],[Product]],Lookup_Misc!$B$1:$B$7,0),3)*Table1[[#This Row],[Tonnage]],NA())</f>
        <v>60.720000000000006</v>
      </c>
      <c r="J2143">
        <f t="shared" si="101"/>
        <v>2</v>
      </c>
    </row>
    <row r="2144" spans="1:10">
      <c r="A2144" t="s">
        <v>185</v>
      </c>
      <c r="B2144" t="s">
        <v>123</v>
      </c>
      <c r="C2144" s="60">
        <v>43525</v>
      </c>
      <c r="D2144" s="3">
        <f>Table1[[#This Row],[End Year]]-1</f>
        <v>2018</v>
      </c>
      <c r="E2144" s="3">
        <f t="shared" si="99"/>
        <v>2019</v>
      </c>
      <c r="F2144" s="1" t="str">
        <f t="shared" si="100"/>
        <v>2018/2019</v>
      </c>
      <c r="G2144">
        <v>7323</v>
      </c>
      <c r="H2144" t="s">
        <v>164</v>
      </c>
      <c r="I2144">
        <f>IFERROR(INDEX(Lookup_Misc!$A$1:$C$7,MATCH(Table1[[#This Row],[Product]],Lookup_Misc!$B$1:$B$7,0),3)*Table1[[#This Row],[Tonnage]],NA())</f>
        <v>3368.58</v>
      </c>
      <c r="J2144">
        <f t="shared" si="101"/>
        <v>3</v>
      </c>
    </row>
    <row r="2145" spans="1:10">
      <c r="A2145" t="s">
        <v>185</v>
      </c>
      <c r="B2145" t="s">
        <v>123</v>
      </c>
      <c r="C2145" s="60">
        <v>43525</v>
      </c>
      <c r="D2145" s="3">
        <f>Table1[[#This Row],[End Year]]-1</f>
        <v>2018</v>
      </c>
      <c r="E2145" s="3">
        <f t="shared" si="99"/>
        <v>2019</v>
      </c>
      <c r="F2145" s="1" t="str">
        <f t="shared" si="100"/>
        <v>2018/2019</v>
      </c>
      <c r="G2145">
        <v>140</v>
      </c>
      <c r="H2145" t="s">
        <v>60</v>
      </c>
      <c r="I2145">
        <f>IFERROR(INDEX(Lookup_Misc!$A$1:$C$7,MATCH(Table1[[#This Row],[Product]],Lookup_Misc!$B$1:$B$7,0),3)*Table1[[#This Row],[Tonnage]],NA())</f>
        <v>64.400000000000006</v>
      </c>
      <c r="J2145">
        <f t="shared" si="101"/>
        <v>3</v>
      </c>
    </row>
    <row r="2146" spans="1:10">
      <c r="A2146" t="s">
        <v>185</v>
      </c>
      <c r="B2146" t="s">
        <v>123</v>
      </c>
      <c r="C2146" s="60">
        <v>43525</v>
      </c>
      <c r="D2146" s="3">
        <f>Table1[[#This Row],[End Year]]-1</f>
        <v>2018</v>
      </c>
      <c r="E2146" s="3">
        <f t="shared" si="99"/>
        <v>2019</v>
      </c>
      <c r="F2146" s="1" t="str">
        <f t="shared" si="100"/>
        <v>2018/2019</v>
      </c>
      <c r="G2146">
        <v>20352</v>
      </c>
      <c r="H2146" t="s">
        <v>79</v>
      </c>
      <c r="I2146">
        <f>IFERROR(INDEX(Lookup_Misc!$A$1:$C$7,MATCH(Table1[[#This Row],[Product]],Lookup_Misc!$B$1:$B$7,0),3)*Table1[[#This Row],[Tonnage]],NA())</f>
        <v>9361.92</v>
      </c>
      <c r="J2146">
        <f t="shared" si="101"/>
        <v>3</v>
      </c>
    </row>
    <row r="2147" spans="1:10">
      <c r="A2147" t="s">
        <v>185</v>
      </c>
      <c r="B2147" t="s">
        <v>123</v>
      </c>
      <c r="C2147" s="60">
        <v>43525</v>
      </c>
      <c r="D2147" s="3">
        <f>Table1[[#This Row],[End Year]]-1</f>
        <v>2018</v>
      </c>
      <c r="E2147" s="3">
        <f t="shared" si="99"/>
        <v>2019</v>
      </c>
      <c r="F2147" s="1" t="str">
        <f t="shared" si="100"/>
        <v>2018/2019</v>
      </c>
      <c r="G2147">
        <v>3</v>
      </c>
      <c r="H2147" t="s">
        <v>145</v>
      </c>
      <c r="I2147">
        <f>IFERROR(INDEX(Lookup_Misc!$A$1:$C$7,MATCH(Table1[[#This Row],[Product]],Lookup_Misc!$B$1:$B$7,0),3)*Table1[[#This Row],[Tonnage]],NA())</f>
        <v>1.3800000000000001</v>
      </c>
      <c r="J2147">
        <f t="shared" si="101"/>
        <v>3</v>
      </c>
    </row>
    <row r="2148" spans="1:10">
      <c r="A2148" t="s">
        <v>185</v>
      </c>
      <c r="B2148" t="s">
        <v>123</v>
      </c>
      <c r="C2148" s="60">
        <v>43525</v>
      </c>
      <c r="D2148" s="3">
        <f>Table1[[#This Row],[End Year]]-1</f>
        <v>2018</v>
      </c>
      <c r="E2148" s="3">
        <f t="shared" si="99"/>
        <v>2019</v>
      </c>
      <c r="F2148" s="1" t="str">
        <f t="shared" si="100"/>
        <v>2018/2019</v>
      </c>
      <c r="G2148">
        <v>5</v>
      </c>
      <c r="H2148" t="s">
        <v>135</v>
      </c>
      <c r="I2148">
        <f>IFERROR(INDEX(Lookup_Misc!$A$1:$C$7,MATCH(Table1[[#This Row],[Product]],Lookup_Misc!$B$1:$B$7,0),3)*Table1[[#This Row],[Tonnage]],NA())</f>
        <v>2.3000000000000003</v>
      </c>
      <c r="J2148">
        <f t="shared" si="101"/>
        <v>3</v>
      </c>
    </row>
    <row r="2149" spans="1:10">
      <c r="A2149" t="s">
        <v>185</v>
      </c>
      <c r="B2149" t="s">
        <v>123</v>
      </c>
      <c r="C2149" s="60">
        <v>43525</v>
      </c>
      <c r="D2149" s="3">
        <f>Table1[[#This Row],[End Year]]-1</f>
        <v>2018</v>
      </c>
      <c r="E2149" s="3">
        <f t="shared" si="99"/>
        <v>2019</v>
      </c>
      <c r="F2149" s="1" t="str">
        <f t="shared" si="100"/>
        <v>2018/2019</v>
      </c>
      <c r="G2149">
        <v>2700</v>
      </c>
      <c r="H2149" t="s">
        <v>116</v>
      </c>
      <c r="I2149">
        <f>IFERROR(INDEX(Lookup_Misc!$A$1:$C$7,MATCH(Table1[[#This Row],[Product]],Lookup_Misc!$B$1:$B$7,0),3)*Table1[[#This Row],[Tonnage]],NA())</f>
        <v>1242</v>
      </c>
      <c r="J2149">
        <f t="shared" si="101"/>
        <v>3</v>
      </c>
    </row>
    <row r="2150" spans="1:10">
      <c r="A2150" t="s">
        <v>185</v>
      </c>
      <c r="B2150" t="s">
        <v>123</v>
      </c>
      <c r="C2150" s="60">
        <v>43525</v>
      </c>
      <c r="D2150" s="3">
        <f>Table1[[#This Row],[End Year]]-1</f>
        <v>2018</v>
      </c>
      <c r="E2150" s="3">
        <f t="shared" si="99"/>
        <v>2019</v>
      </c>
      <c r="F2150" s="1" t="str">
        <f t="shared" si="100"/>
        <v>2018/2019</v>
      </c>
      <c r="G2150">
        <v>35510</v>
      </c>
      <c r="H2150" t="s">
        <v>128</v>
      </c>
      <c r="I2150">
        <f>IFERROR(INDEX(Lookup_Misc!$A$1:$C$7,MATCH(Table1[[#This Row],[Product]],Lookup_Misc!$B$1:$B$7,0),3)*Table1[[#This Row],[Tonnage]],NA())</f>
        <v>16334.6</v>
      </c>
      <c r="J2150">
        <f t="shared" si="101"/>
        <v>3</v>
      </c>
    </row>
    <row r="2151" spans="1:10">
      <c r="A2151" t="s">
        <v>185</v>
      </c>
      <c r="B2151" t="s">
        <v>123</v>
      </c>
      <c r="C2151" s="60">
        <v>43525</v>
      </c>
      <c r="D2151" s="3">
        <f>Table1[[#This Row],[End Year]]-1</f>
        <v>2018</v>
      </c>
      <c r="E2151" s="3">
        <f t="shared" si="99"/>
        <v>2019</v>
      </c>
      <c r="F2151" s="1" t="str">
        <f t="shared" si="100"/>
        <v>2018/2019</v>
      </c>
      <c r="G2151">
        <v>16356</v>
      </c>
      <c r="H2151" t="s">
        <v>108</v>
      </c>
      <c r="I2151">
        <f>IFERROR(INDEX(Lookup_Misc!$A$1:$C$7,MATCH(Table1[[#This Row],[Product]],Lookup_Misc!$B$1:$B$7,0),3)*Table1[[#This Row],[Tonnage]],NA())</f>
        <v>7523.76</v>
      </c>
      <c r="J2151">
        <f t="shared" si="101"/>
        <v>3</v>
      </c>
    </row>
    <row r="2152" spans="1:10">
      <c r="A2152" t="s">
        <v>185</v>
      </c>
      <c r="B2152" t="s">
        <v>123</v>
      </c>
      <c r="C2152" s="60">
        <v>43525</v>
      </c>
      <c r="D2152" s="3">
        <f>Table1[[#This Row],[End Year]]-1</f>
        <v>2018</v>
      </c>
      <c r="E2152" s="3">
        <f t="shared" si="99"/>
        <v>2019</v>
      </c>
      <c r="F2152" s="1" t="str">
        <f t="shared" si="100"/>
        <v>2018/2019</v>
      </c>
      <c r="G2152">
        <v>263</v>
      </c>
      <c r="H2152" t="s">
        <v>121</v>
      </c>
      <c r="I2152">
        <f>IFERROR(INDEX(Lookup_Misc!$A$1:$C$7,MATCH(Table1[[#This Row],[Product]],Lookup_Misc!$B$1:$B$7,0),3)*Table1[[#This Row],[Tonnage]],NA())</f>
        <v>120.98</v>
      </c>
      <c r="J2152">
        <f t="shared" si="101"/>
        <v>3</v>
      </c>
    </row>
    <row r="2153" spans="1:10">
      <c r="A2153" t="s">
        <v>185</v>
      </c>
      <c r="B2153" t="s">
        <v>123</v>
      </c>
      <c r="C2153" s="60">
        <v>43525</v>
      </c>
      <c r="D2153" s="3">
        <f>Table1[[#This Row],[End Year]]-1</f>
        <v>2018</v>
      </c>
      <c r="E2153" s="3">
        <f t="shared" si="99"/>
        <v>2019</v>
      </c>
      <c r="F2153" s="1" t="str">
        <f t="shared" si="100"/>
        <v>2018/2019</v>
      </c>
      <c r="G2153">
        <v>94</v>
      </c>
      <c r="H2153" t="s">
        <v>89</v>
      </c>
      <c r="I2153">
        <f>IFERROR(INDEX(Lookup_Misc!$A$1:$C$7,MATCH(Table1[[#This Row],[Product]],Lookup_Misc!$B$1:$B$7,0),3)*Table1[[#This Row],[Tonnage]],NA())</f>
        <v>43.24</v>
      </c>
      <c r="J2153">
        <f t="shared" si="101"/>
        <v>3</v>
      </c>
    </row>
    <row r="2154" spans="1:10">
      <c r="A2154" t="s">
        <v>185</v>
      </c>
      <c r="B2154" t="s">
        <v>123</v>
      </c>
      <c r="C2154" s="60">
        <v>43525</v>
      </c>
      <c r="D2154" s="3">
        <f>Table1[[#This Row],[End Year]]-1</f>
        <v>2018</v>
      </c>
      <c r="E2154" s="3">
        <f t="shared" si="99"/>
        <v>2019</v>
      </c>
      <c r="F2154" s="1" t="str">
        <f t="shared" si="100"/>
        <v>2018/2019</v>
      </c>
      <c r="G2154">
        <v>54141</v>
      </c>
      <c r="H2154" t="s">
        <v>90</v>
      </c>
      <c r="I2154">
        <f>IFERROR(INDEX(Lookup_Misc!$A$1:$C$7,MATCH(Table1[[#This Row],[Product]],Lookup_Misc!$B$1:$B$7,0),3)*Table1[[#This Row],[Tonnage]],NA())</f>
        <v>24904.86</v>
      </c>
      <c r="J2154">
        <f t="shared" si="101"/>
        <v>3</v>
      </c>
    </row>
    <row r="2155" spans="1:10">
      <c r="A2155" t="s">
        <v>185</v>
      </c>
      <c r="B2155" t="s">
        <v>123</v>
      </c>
      <c r="C2155" s="60">
        <v>43556</v>
      </c>
      <c r="D2155" s="3">
        <f>Table1[[#This Row],[End Year]]-1</f>
        <v>2018</v>
      </c>
      <c r="E2155" s="3">
        <f t="shared" si="99"/>
        <v>2019</v>
      </c>
      <c r="F2155" s="1" t="str">
        <f t="shared" si="100"/>
        <v>2018/2019</v>
      </c>
      <c r="G2155">
        <v>5125</v>
      </c>
      <c r="H2155" t="s">
        <v>60</v>
      </c>
      <c r="I2155">
        <f>IFERROR(INDEX(Lookup_Misc!$A$1:$C$7,MATCH(Table1[[#This Row],[Product]],Lookup_Misc!$B$1:$B$7,0),3)*Table1[[#This Row],[Tonnage]],NA())</f>
        <v>2357.5</v>
      </c>
      <c r="J2155">
        <f t="shared" si="101"/>
        <v>4</v>
      </c>
    </row>
    <row r="2156" spans="1:10">
      <c r="A2156" t="s">
        <v>185</v>
      </c>
      <c r="B2156" t="s">
        <v>123</v>
      </c>
      <c r="C2156" s="60">
        <v>43556</v>
      </c>
      <c r="D2156" s="3">
        <f>Table1[[#This Row],[End Year]]-1</f>
        <v>2018</v>
      </c>
      <c r="E2156" s="3">
        <f t="shared" si="99"/>
        <v>2019</v>
      </c>
      <c r="F2156" s="1" t="str">
        <f t="shared" si="100"/>
        <v>2018/2019</v>
      </c>
      <c r="G2156">
        <v>23135</v>
      </c>
      <c r="H2156" t="s">
        <v>79</v>
      </c>
      <c r="I2156">
        <f>IFERROR(INDEX(Lookup_Misc!$A$1:$C$7,MATCH(Table1[[#This Row],[Product]],Lookup_Misc!$B$1:$B$7,0),3)*Table1[[#This Row],[Tonnage]],NA())</f>
        <v>10642.1</v>
      </c>
      <c r="J2156">
        <f t="shared" si="101"/>
        <v>4</v>
      </c>
    </row>
    <row r="2157" spans="1:10">
      <c r="A2157" t="s">
        <v>185</v>
      </c>
      <c r="B2157" t="s">
        <v>123</v>
      </c>
      <c r="C2157" s="60">
        <v>43556</v>
      </c>
      <c r="D2157" s="3">
        <f>Table1[[#This Row],[End Year]]-1</f>
        <v>2018</v>
      </c>
      <c r="E2157" s="3">
        <f t="shared" si="99"/>
        <v>2019</v>
      </c>
      <c r="F2157" s="1" t="str">
        <f t="shared" si="100"/>
        <v>2018/2019</v>
      </c>
      <c r="G2157">
        <v>14421</v>
      </c>
      <c r="H2157" t="s">
        <v>133</v>
      </c>
      <c r="I2157">
        <f>IFERROR(INDEX(Lookup_Misc!$A$1:$C$7,MATCH(Table1[[#This Row],[Product]],Lookup_Misc!$B$1:$B$7,0),3)*Table1[[#This Row],[Tonnage]],NA())</f>
        <v>6633.66</v>
      </c>
      <c r="J2157">
        <f t="shared" si="101"/>
        <v>4</v>
      </c>
    </row>
    <row r="2158" spans="1:10">
      <c r="A2158" t="s">
        <v>185</v>
      </c>
      <c r="B2158" t="s">
        <v>123</v>
      </c>
      <c r="C2158" s="60">
        <v>43556</v>
      </c>
      <c r="D2158" s="3">
        <f>Table1[[#This Row],[End Year]]-1</f>
        <v>2018</v>
      </c>
      <c r="E2158" s="3">
        <f t="shared" si="99"/>
        <v>2019</v>
      </c>
      <c r="F2158" s="1" t="str">
        <f t="shared" si="100"/>
        <v>2018/2019</v>
      </c>
      <c r="G2158">
        <v>5500</v>
      </c>
      <c r="H2158" t="s">
        <v>147</v>
      </c>
      <c r="I2158">
        <f>IFERROR(INDEX(Lookup_Misc!$A$1:$C$7,MATCH(Table1[[#This Row],[Product]],Lookup_Misc!$B$1:$B$7,0),3)*Table1[[#This Row],[Tonnage]],NA())</f>
        <v>2530</v>
      </c>
      <c r="J2158">
        <f t="shared" si="101"/>
        <v>4</v>
      </c>
    </row>
    <row r="2159" spans="1:10">
      <c r="A2159" t="s">
        <v>185</v>
      </c>
      <c r="B2159" t="s">
        <v>123</v>
      </c>
      <c r="C2159" s="60">
        <v>43556</v>
      </c>
      <c r="D2159" s="3">
        <f>Table1[[#This Row],[End Year]]-1</f>
        <v>2018</v>
      </c>
      <c r="E2159" s="3">
        <f t="shared" si="99"/>
        <v>2019</v>
      </c>
      <c r="F2159" s="1" t="str">
        <f t="shared" si="100"/>
        <v>2018/2019</v>
      </c>
      <c r="G2159">
        <v>16006</v>
      </c>
      <c r="H2159" t="s">
        <v>128</v>
      </c>
      <c r="I2159">
        <f>IFERROR(INDEX(Lookup_Misc!$A$1:$C$7,MATCH(Table1[[#This Row],[Product]],Lookup_Misc!$B$1:$B$7,0),3)*Table1[[#This Row],[Tonnage]],NA())</f>
        <v>7362.76</v>
      </c>
      <c r="J2159">
        <f t="shared" si="101"/>
        <v>4</v>
      </c>
    </row>
    <row r="2160" spans="1:10">
      <c r="A2160" t="s">
        <v>185</v>
      </c>
      <c r="B2160" t="s">
        <v>123</v>
      </c>
      <c r="C2160" s="60">
        <v>43556</v>
      </c>
      <c r="D2160" s="3">
        <f>Table1[[#This Row],[End Year]]-1</f>
        <v>2018</v>
      </c>
      <c r="E2160" s="3">
        <f t="shared" si="99"/>
        <v>2019</v>
      </c>
      <c r="F2160" s="1" t="str">
        <f t="shared" si="100"/>
        <v>2018/2019</v>
      </c>
      <c r="G2160">
        <v>5010</v>
      </c>
      <c r="H2160" t="s">
        <v>113</v>
      </c>
      <c r="I2160">
        <f>IFERROR(INDEX(Lookup_Misc!$A$1:$C$7,MATCH(Table1[[#This Row],[Product]],Lookup_Misc!$B$1:$B$7,0),3)*Table1[[#This Row],[Tonnage]],NA())</f>
        <v>2304.6</v>
      </c>
      <c r="J2160">
        <f t="shared" si="101"/>
        <v>4</v>
      </c>
    </row>
    <row r="2161" spans="1:10">
      <c r="A2161" t="s">
        <v>185</v>
      </c>
      <c r="B2161" t="s">
        <v>123</v>
      </c>
      <c r="C2161" s="60">
        <v>43556</v>
      </c>
      <c r="D2161" s="3">
        <f>Table1[[#This Row],[End Year]]-1</f>
        <v>2018</v>
      </c>
      <c r="E2161" s="3">
        <f t="shared" si="99"/>
        <v>2019</v>
      </c>
      <c r="F2161" s="1" t="str">
        <f t="shared" si="100"/>
        <v>2018/2019</v>
      </c>
      <c r="G2161">
        <v>21191</v>
      </c>
      <c r="H2161" t="s">
        <v>108</v>
      </c>
      <c r="I2161">
        <f>IFERROR(INDEX(Lookup_Misc!$A$1:$C$7,MATCH(Table1[[#This Row],[Product]],Lookup_Misc!$B$1:$B$7,0),3)*Table1[[#This Row],[Tonnage]],NA())</f>
        <v>9747.86</v>
      </c>
      <c r="J2161">
        <f t="shared" si="101"/>
        <v>4</v>
      </c>
    </row>
    <row r="2162" spans="1:10">
      <c r="A2162" t="s">
        <v>185</v>
      </c>
      <c r="B2162" t="s">
        <v>123</v>
      </c>
      <c r="C2162" s="60">
        <v>43556</v>
      </c>
      <c r="D2162" s="3">
        <f>Table1[[#This Row],[End Year]]-1</f>
        <v>2018</v>
      </c>
      <c r="E2162" s="3">
        <f t="shared" si="99"/>
        <v>2019</v>
      </c>
      <c r="F2162" s="1" t="str">
        <f t="shared" si="100"/>
        <v>2018/2019</v>
      </c>
      <c r="G2162">
        <v>51951</v>
      </c>
      <c r="H2162" t="s">
        <v>93</v>
      </c>
      <c r="I2162">
        <f>IFERROR(INDEX(Lookup_Misc!$A$1:$C$7,MATCH(Table1[[#This Row],[Product]],Lookup_Misc!$B$1:$B$7,0),3)*Table1[[#This Row],[Tonnage]],NA())</f>
        <v>23897.460000000003</v>
      </c>
      <c r="J2162">
        <f t="shared" si="101"/>
        <v>4</v>
      </c>
    </row>
    <row r="2163" spans="1:10">
      <c r="A2163" t="s">
        <v>185</v>
      </c>
      <c r="B2163" t="s">
        <v>123</v>
      </c>
      <c r="C2163" s="60">
        <v>43556</v>
      </c>
      <c r="D2163" s="3">
        <f>Table1[[#This Row],[End Year]]-1</f>
        <v>2018</v>
      </c>
      <c r="E2163" s="3">
        <f t="shared" si="99"/>
        <v>2019</v>
      </c>
      <c r="F2163" s="1" t="str">
        <f t="shared" si="100"/>
        <v>2018/2019</v>
      </c>
      <c r="G2163">
        <v>1</v>
      </c>
      <c r="H2163" t="s">
        <v>118</v>
      </c>
      <c r="I2163">
        <f>IFERROR(INDEX(Lookup_Misc!$A$1:$C$7,MATCH(Table1[[#This Row],[Product]],Lookup_Misc!$B$1:$B$7,0),3)*Table1[[#This Row],[Tonnage]],NA())</f>
        <v>0.46</v>
      </c>
      <c r="J2163">
        <f t="shared" si="101"/>
        <v>4</v>
      </c>
    </row>
    <row r="2164" spans="1:10">
      <c r="A2164" t="s">
        <v>185</v>
      </c>
      <c r="B2164" t="s">
        <v>123</v>
      </c>
      <c r="C2164" s="60">
        <v>43556</v>
      </c>
      <c r="D2164" s="3">
        <f>Table1[[#This Row],[End Year]]-1</f>
        <v>2018</v>
      </c>
      <c r="E2164" s="3">
        <f t="shared" si="99"/>
        <v>2019</v>
      </c>
      <c r="F2164" s="1" t="str">
        <f t="shared" si="100"/>
        <v>2018/2019</v>
      </c>
      <c r="G2164">
        <v>148</v>
      </c>
      <c r="H2164" t="s">
        <v>89</v>
      </c>
      <c r="I2164">
        <f>IFERROR(INDEX(Lookup_Misc!$A$1:$C$7,MATCH(Table1[[#This Row],[Product]],Lookup_Misc!$B$1:$B$7,0),3)*Table1[[#This Row],[Tonnage]],NA())</f>
        <v>68.08</v>
      </c>
      <c r="J2164">
        <f t="shared" si="101"/>
        <v>4</v>
      </c>
    </row>
    <row r="2165" spans="1:10">
      <c r="A2165" t="s">
        <v>185</v>
      </c>
      <c r="B2165" t="s">
        <v>123</v>
      </c>
      <c r="C2165" s="60">
        <v>43586</v>
      </c>
      <c r="D2165" s="3">
        <f>Table1[[#This Row],[End Year]]-1</f>
        <v>2018</v>
      </c>
      <c r="E2165" s="3">
        <f t="shared" si="99"/>
        <v>2019</v>
      </c>
      <c r="F2165" s="1" t="str">
        <f t="shared" si="100"/>
        <v>2018/2019</v>
      </c>
      <c r="G2165">
        <v>1997</v>
      </c>
      <c r="H2165" t="s">
        <v>73</v>
      </c>
      <c r="I2165">
        <f>IFERROR(INDEX(Lookup_Misc!$A$1:$C$7,MATCH(Table1[[#This Row],[Product]],Lookup_Misc!$B$1:$B$7,0),3)*Table1[[#This Row],[Tonnage]],NA())</f>
        <v>918.62</v>
      </c>
      <c r="J2165">
        <f t="shared" si="101"/>
        <v>5</v>
      </c>
    </row>
    <row r="2166" spans="1:10">
      <c r="A2166" t="s">
        <v>185</v>
      </c>
      <c r="B2166" t="s">
        <v>123</v>
      </c>
      <c r="C2166" s="60">
        <v>43586</v>
      </c>
      <c r="D2166" s="3">
        <f>Table1[[#This Row],[End Year]]-1</f>
        <v>2018</v>
      </c>
      <c r="E2166" s="3">
        <f t="shared" si="99"/>
        <v>2019</v>
      </c>
      <c r="F2166" s="1" t="str">
        <f t="shared" si="100"/>
        <v>2018/2019</v>
      </c>
      <c r="G2166">
        <v>159</v>
      </c>
      <c r="H2166" t="s">
        <v>60</v>
      </c>
      <c r="I2166">
        <f>IFERROR(INDEX(Lookup_Misc!$A$1:$C$7,MATCH(Table1[[#This Row],[Product]],Lookup_Misc!$B$1:$B$7,0),3)*Table1[[#This Row],[Tonnage]],NA())</f>
        <v>73.14</v>
      </c>
      <c r="J2166">
        <f t="shared" si="101"/>
        <v>5</v>
      </c>
    </row>
    <row r="2167" spans="1:10">
      <c r="A2167" t="s">
        <v>185</v>
      </c>
      <c r="B2167" t="s">
        <v>123</v>
      </c>
      <c r="C2167" s="60">
        <v>43586</v>
      </c>
      <c r="D2167" s="3">
        <f>Table1[[#This Row],[End Year]]-1</f>
        <v>2018</v>
      </c>
      <c r="E2167" s="3">
        <f t="shared" si="99"/>
        <v>2019</v>
      </c>
      <c r="F2167" s="1" t="str">
        <f t="shared" si="100"/>
        <v>2018/2019</v>
      </c>
      <c r="G2167">
        <v>60405</v>
      </c>
      <c r="H2167" t="s">
        <v>79</v>
      </c>
      <c r="I2167">
        <f>IFERROR(INDEX(Lookup_Misc!$A$1:$C$7,MATCH(Table1[[#This Row],[Product]],Lookup_Misc!$B$1:$B$7,0),3)*Table1[[#This Row],[Tonnage]],NA())</f>
        <v>27786.300000000003</v>
      </c>
      <c r="J2167">
        <f t="shared" si="101"/>
        <v>5</v>
      </c>
    </row>
    <row r="2168" spans="1:10">
      <c r="A2168" t="s">
        <v>185</v>
      </c>
      <c r="B2168" t="s">
        <v>123</v>
      </c>
      <c r="C2168" s="60">
        <v>43586</v>
      </c>
      <c r="D2168" s="3">
        <f>Table1[[#This Row],[End Year]]-1</f>
        <v>2018</v>
      </c>
      <c r="E2168" s="3">
        <f t="shared" si="99"/>
        <v>2019</v>
      </c>
      <c r="F2168" s="1" t="str">
        <f t="shared" si="100"/>
        <v>2018/2019</v>
      </c>
      <c r="G2168">
        <v>7000</v>
      </c>
      <c r="H2168" t="s">
        <v>133</v>
      </c>
      <c r="I2168">
        <f>IFERROR(INDEX(Lookup_Misc!$A$1:$C$7,MATCH(Table1[[#This Row],[Product]],Lookup_Misc!$B$1:$B$7,0),3)*Table1[[#This Row],[Tonnage]],NA())</f>
        <v>3220</v>
      </c>
      <c r="J2168">
        <f t="shared" si="101"/>
        <v>5</v>
      </c>
    </row>
    <row r="2169" spans="1:10">
      <c r="A2169" t="s">
        <v>185</v>
      </c>
      <c r="B2169" t="s">
        <v>123</v>
      </c>
      <c r="C2169" s="60">
        <v>43586</v>
      </c>
      <c r="D2169" s="3">
        <f>Table1[[#This Row],[End Year]]-1</f>
        <v>2018</v>
      </c>
      <c r="E2169" s="3">
        <f t="shared" si="99"/>
        <v>2019</v>
      </c>
      <c r="F2169" s="1" t="str">
        <f t="shared" si="100"/>
        <v>2018/2019</v>
      </c>
      <c r="G2169">
        <v>8</v>
      </c>
      <c r="H2169" t="s">
        <v>135</v>
      </c>
      <c r="I2169">
        <f>IFERROR(INDEX(Lookup_Misc!$A$1:$C$7,MATCH(Table1[[#This Row],[Product]],Lookup_Misc!$B$1:$B$7,0),3)*Table1[[#This Row],[Tonnage]],NA())</f>
        <v>3.68</v>
      </c>
      <c r="J2169">
        <f t="shared" si="101"/>
        <v>5</v>
      </c>
    </row>
    <row r="2170" spans="1:10">
      <c r="A2170" t="s">
        <v>185</v>
      </c>
      <c r="B2170" t="s">
        <v>123</v>
      </c>
      <c r="C2170" s="60">
        <v>43586</v>
      </c>
      <c r="D2170" s="3">
        <f>Table1[[#This Row],[End Year]]-1</f>
        <v>2018</v>
      </c>
      <c r="E2170" s="3">
        <f t="shared" si="99"/>
        <v>2019</v>
      </c>
      <c r="F2170" s="1" t="str">
        <f t="shared" si="100"/>
        <v>2018/2019</v>
      </c>
      <c r="G2170">
        <v>9799</v>
      </c>
      <c r="H2170" t="s">
        <v>116</v>
      </c>
      <c r="I2170">
        <f>IFERROR(INDEX(Lookup_Misc!$A$1:$C$7,MATCH(Table1[[#This Row],[Product]],Lookup_Misc!$B$1:$B$7,0),3)*Table1[[#This Row],[Tonnage]],NA())</f>
        <v>4507.54</v>
      </c>
      <c r="J2170">
        <f t="shared" si="101"/>
        <v>5</v>
      </c>
    </row>
    <row r="2171" spans="1:10">
      <c r="A2171" t="s">
        <v>185</v>
      </c>
      <c r="B2171" t="s">
        <v>123</v>
      </c>
      <c r="C2171" s="60">
        <v>43586</v>
      </c>
      <c r="D2171" s="3">
        <f>Table1[[#This Row],[End Year]]-1</f>
        <v>2018</v>
      </c>
      <c r="E2171" s="3">
        <f t="shared" si="99"/>
        <v>2019</v>
      </c>
      <c r="F2171" s="1" t="str">
        <f t="shared" si="100"/>
        <v>2018/2019</v>
      </c>
      <c r="G2171">
        <v>1967</v>
      </c>
      <c r="H2171" t="s">
        <v>137</v>
      </c>
      <c r="I2171">
        <f>IFERROR(INDEX(Lookup_Misc!$A$1:$C$7,MATCH(Table1[[#This Row],[Product]],Lookup_Misc!$B$1:$B$7,0),3)*Table1[[#This Row],[Tonnage]],NA())</f>
        <v>904.82</v>
      </c>
      <c r="J2171">
        <f t="shared" si="101"/>
        <v>5</v>
      </c>
    </row>
    <row r="2172" spans="1:10">
      <c r="A2172" t="s">
        <v>185</v>
      </c>
      <c r="B2172" t="s">
        <v>123</v>
      </c>
      <c r="C2172" s="60">
        <v>43586</v>
      </c>
      <c r="D2172" s="3">
        <f>Table1[[#This Row],[End Year]]-1</f>
        <v>2018</v>
      </c>
      <c r="E2172" s="3">
        <f t="shared" si="99"/>
        <v>2019</v>
      </c>
      <c r="F2172" s="1" t="str">
        <f t="shared" si="100"/>
        <v>2018/2019</v>
      </c>
      <c r="G2172">
        <v>2700</v>
      </c>
      <c r="H2172" t="s">
        <v>128</v>
      </c>
      <c r="I2172">
        <f>IFERROR(INDEX(Lookup_Misc!$A$1:$C$7,MATCH(Table1[[#This Row],[Product]],Lookup_Misc!$B$1:$B$7,0),3)*Table1[[#This Row],[Tonnage]],NA())</f>
        <v>1242</v>
      </c>
      <c r="J2172">
        <f t="shared" si="101"/>
        <v>5</v>
      </c>
    </row>
    <row r="2173" spans="1:10">
      <c r="A2173" t="s">
        <v>185</v>
      </c>
      <c r="B2173" t="s">
        <v>123</v>
      </c>
      <c r="C2173" s="60">
        <v>43586</v>
      </c>
      <c r="D2173" s="3">
        <f>Table1[[#This Row],[End Year]]-1</f>
        <v>2018</v>
      </c>
      <c r="E2173" s="3">
        <f t="shared" si="99"/>
        <v>2019</v>
      </c>
      <c r="F2173" s="1" t="str">
        <f t="shared" si="100"/>
        <v>2018/2019</v>
      </c>
      <c r="G2173">
        <v>7280</v>
      </c>
      <c r="H2173" t="s">
        <v>113</v>
      </c>
      <c r="I2173">
        <f>IFERROR(INDEX(Lookup_Misc!$A$1:$C$7,MATCH(Table1[[#This Row],[Product]],Lookup_Misc!$B$1:$B$7,0),3)*Table1[[#This Row],[Tonnage]],NA())</f>
        <v>3348.8</v>
      </c>
      <c r="J2173">
        <f t="shared" si="101"/>
        <v>5</v>
      </c>
    </row>
    <row r="2174" spans="1:10">
      <c r="A2174" t="s">
        <v>185</v>
      </c>
      <c r="B2174" t="s">
        <v>123</v>
      </c>
      <c r="C2174" s="60">
        <v>43586</v>
      </c>
      <c r="D2174" s="3">
        <f>Table1[[#This Row],[End Year]]-1</f>
        <v>2018</v>
      </c>
      <c r="E2174" s="3">
        <f t="shared" si="99"/>
        <v>2019</v>
      </c>
      <c r="F2174" s="1" t="str">
        <f t="shared" si="100"/>
        <v>2018/2019</v>
      </c>
      <c r="G2174">
        <v>5497</v>
      </c>
      <c r="H2174" t="s">
        <v>92</v>
      </c>
      <c r="I2174">
        <f>IFERROR(INDEX(Lookup_Misc!$A$1:$C$7,MATCH(Table1[[#This Row],[Product]],Lookup_Misc!$B$1:$B$7,0),3)*Table1[[#This Row],[Tonnage]],NA())</f>
        <v>2528.62</v>
      </c>
      <c r="J2174">
        <f t="shared" si="101"/>
        <v>5</v>
      </c>
    </row>
    <row r="2175" spans="1:10">
      <c r="A2175" t="s">
        <v>185</v>
      </c>
      <c r="B2175" t="s">
        <v>123</v>
      </c>
      <c r="C2175" s="60">
        <v>43586</v>
      </c>
      <c r="D2175" s="3">
        <f>Table1[[#This Row],[End Year]]-1</f>
        <v>2018</v>
      </c>
      <c r="E2175" s="3">
        <f t="shared" si="99"/>
        <v>2019</v>
      </c>
      <c r="F2175" s="1" t="str">
        <f t="shared" si="100"/>
        <v>2018/2019</v>
      </c>
      <c r="G2175">
        <v>56</v>
      </c>
      <c r="H2175" t="s">
        <v>89</v>
      </c>
      <c r="I2175">
        <f>IFERROR(INDEX(Lookup_Misc!$A$1:$C$7,MATCH(Table1[[#This Row],[Product]],Lookup_Misc!$B$1:$B$7,0),3)*Table1[[#This Row],[Tonnage]],NA())</f>
        <v>25.76</v>
      </c>
      <c r="J2175">
        <f t="shared" si="101"/>
        <v>5</v>
      </c>
    </row>
    <row r="2176" spans="1:10">
      <c r="A2176" t="s">
        <v>185</v>
      </c>
      <c r="B2176" t="s">
        <v>123</v>
      </c>
      <c r="C2176" s="60">
        <v>43617</v>
      </c>
      <c r="D2176" s="3">
        <f>Table1[[#This Row],[End Year]]-1</f>
        <v>2018</v>
      </c>
      <c r="E2176" s="3">
        <f t="shared" si="99"/>
        <v>2019</v>
      </c>
      <c r="F2176" s="1" t="str">
        <f t="shared" si="100"/>
        <v>2018/2019</v>
      </c>
      <c r="G2176">
        <v>962</v>
      </c>
      <c r="H2176" t="s">
        <v>60</v>
      </c>
      <c r="I2176">
        <f>IFERROR(INDEX(Lookup_Misc!$A$1:$C$7,MATCH(Table1[[#This Row],[Product]],Lookup_Misc!$B$1:$B$7,0),3)*Table1[[#This Row],[Tonnage]],NA())</f>
        <v>442.52000000000004</v>
      </c>
      <c r="J2176">
        <f t="shared" si="101"/>
        <v>6</v>
      </c>
    </row>
    <row r="2177" spans="1:10">
      <c r="A2177" t="s">
        <v>185</v>
      </c>
      <c r="B2177" t="s">
        <v>123</v>
      </c>
      <c r="C2177" s="60">
        <v>43617</v>
      </c>
      <c r="D2177" s="3">
        <f>Table1[[#This Row],[End Year]]-1</f>
        <v>2018</v>
      </c>
      <c r="E2177" s="3">
        <f t="shared" si="99"/>
        <v>2019</v>
      </c>
      <c r="F2177" s="1" t="str">
        <f t="shared" si="100"/>
        <v>2018/2019</v>
      </c>
      <c r="G2177">
        <v>12665</v>
      </c>
      <c r="H2177" t="s">
        <v>79</v>
      </c>
      <c r="I2177">
        <f>IFERROR(INDEX(Lookup_Misc!$A$1:$C$7,MATCH(Table1[[#This Row],[Product]],Lookup_Misc!$B$1:$B$7,0),3)*Table1[[#This Row],[Tonnage]],NA())</f>
        <v>5825.9000000000005</v>
      </c>
      <c r="J2177">
        <f t="shared" si="101"/>
        <v>6</v>
      </c>
    </row>
    <row r="2178" spans="1:10">
      <c r="A2178" t="s">
        <v>185</v>
      </c>
      <c r="B2178" t="s">
        <v>123</v>
      </c>
      <c r="C2178" s="60">
        <v>43617</v>
      </c>
      <c r="D2178" s="3">
        <f>Table1[[#This Row],[End Year]]-1</f>
        <v>2018</v>
      </c>
      <c r="E2178" s="3">
        <f t="shared" si="99"/>
        <v>2019</v>
      </c>
      <c r="F2178" s="1" t="str">
        <f t="shared" si="100"/>
        <v>2018/2019</v>
      </c>
      <c r="G2178">
        <v>2639</v>
      </c>
      <c r="H2178" t="s">
        <v>131</v>
      </c>
      <c r="I2178">
        <f>IFERROR(INDEX(Lookup_Misc!$A$1:$C$7,MATCH(Table1[[#This Row],[Product]],Lookup_Misc!$B$1:$B$7,0),3)*Table1[[#This Row],[Tonnage]],NA())</f>
        <v>1213.94</v>
      </c>
      <c r="J2178">
        <f t="shared" si="101"/>
        <v>6</v>
      </c>
    </row>
    <row r="2179" spans="1:10">
      <c r="A2179" t="s">
        <v>185</v>
      </c>
      <c r="B2179" t="s">
        <v>123</v>
      </c>
      <c r="C2179" s="60">
        <v>43617</v>
      </c>
      <c r="D2179" s="3">
        <f>Table1[[#This Row],[End Year]]-1</f>
        <v>2018</v>
      </c>
      <c r="E2179" s="3">
        <f t="shared" si="99"/>
        <v>2019</v>
      </c>
      <c r="F2179" s="1" t="str">
        <f t="shared" si="100"/>
        <v>2018/2019</v>
      </c>
      <c r="G2179">
        <v>3087</v>
      </c>
      <c r="H2179" t="s">
        <v>88</v>
      </c>
      <c r="I2179">
        <f>IFERROR(INDEX(Lookup_Misc!$A$1:$C$7,MATCH(Table1[[#This Row],[Product]],Lookup_Misc!$B$1:$B$7,0),3)*Table1[[#This Row],[Tonnage]],NA())</f>
        <v>1420.02</v>
      </c>
      <c r="J2179">
        <f t="shared" si="101"/>
        <v>6</v>
      </c>
    </row>
    <row r="2180" spans="1:10">
      <c r="A2180" t="s">
        <v>185</v>
      </c>
      <c r="B2180" t="s">
        <v>123</v>
      </c>
      <c r="C2180" s="60">
        <v>43617</v>
      </c>
      <c r="D2180" s="3">
        <f>Table1[[#This Row],[End Year]]-1</f>
        <v>2018</v>
      </c>
      <c r="E2180" s="3">
        <f t="shared" si="99"/>
        <v>2019</v>
      </c>
      <c r="F2180" s="1" t="str">
        <f t="shared" si="100"/>
        <v>2018/2019</v>
      </c>
      <c r="G2180">
        <v>2200</v>
      </c>
      <c r="H2180" t="s">
        <v>145</v>
      </c>
      <c r="I2180">
        <f>IFERROR(INDEX(Lookup_Misc!$A$1:$C$7,MATCH(Table1[[#This Row],[Product]],Lookup_Misc!$B$1:$B$7,0),3)*Table1[[#This Row],[Tonnage]],NA())</f>
        <v>1012</v>
      </c>
      <c r="J2180">
        <f t="shared" si="101"/>
        <v>6</v>
      </c>
    </row>
    <row r="2181" spans="1:10">
      <c r="A2181" t="s">
        <v>185</v>
      </c>
      <c r="B2181" t="s">
        <v>123</v>
      </c>
      <c r="C2181" s="60">
        <v>43617</v>
      </c>
      <c r="D2181" s="3">
        <f>Table1[[#This Row],[End Year]]-1</f>
        <v>2018</v>
      </c>
      <c r="E2181" s="3">
        <f t="shared" si="99"/>
        <v>2019</v>
      </c>
      <c r="F2181" s="1" t="str">
        <f t="shared" si="100"/>
        <v>2018/2019</v>
      </c>
      <c r="G2181">
        <v>8</v>
      </c>
      <c r="H2181" t="s">
        <v>135</v>
      </c>
      <c r="I2181">
        <f>IFERROR(INDEX(Lookup_Misc!$A$1:$C$7,MATCH(Table1[[#This Row],[Product]],Lookup_Misc!$B$1:$B$7,0),3)*Table1[[#This Row],[Tonnage]],NA())</f>
        <v>3.68</v>
      </c>
      <c r="J2181">
        <f t="shared" si="101"/>
        <v>6</v>
      </c>
    </row>
    <row r="2182" spans="1:10">
      <c r="A2182" t="s">
        <v>185</v>
      </c>
      <c r="B2182" t="s">
        <v>123</v>
      </c>
      <c r="C2182" s="60">
        <v>43617</v>
      </c>
      <c r="D2182" s="3">
        <f>Table1[[#This Row],[End Year]]-1</f>
        <v>2018</v>
      </c>
      <c r="E2182" s="3">
        <f t="shared" ref="E2182:E2245" si="102">IF(AND(MONTH(C2182)&gt;=7,MONTH(C2182)&lt;=12),YEAR(C2182)+1,YEAR(C2182))</f>
        <v>2019</v>
      </c>
      <c r="F2182" s="1" t="str">
        <f t="shared" ref="F2182:F2245" si="103">D2182&amp;"/"&amp;E2182</f>
        <v>2018/2019</v>
      </c>
      <c r="G2182">
        <v>7147</v>
      </c>
      <c r="H2182" t="s">
        <v>116</v>
      </c>
      <c r="I2182">
        <f>IFERROR(INDEX(Lookup_Misc!$A$1:$C$7,MATCH(Table1[[#This Row],[Product]],Lookup_Misc!$B$1:$B$7,0),3)*Table1[[#This Row],[Tonnage]],NA())</f>
        <v>3287.6200000000003</v>
      </c>
      <c r="J2182">
        <f t="shared" ref="J2182:J2245" si="104">MONTH(C2182)</f>
        <v>6</v>
      </c>
    </row>
    <row r="2183" spans="1:10">
      <c r="A2183" t="s">
        <v>185</v>
      </c>
      <c r="B2183" t="s">
        <v>123</v>
      </c>
      <c r="C2183" s="60">
        <v>43617</v>
      </c>
      <c r="D2183" s="3">
        <f>Table1[[#This Row],[End Year]]-1</f>
        <v>2018</v>
      </c>
      <c r="E2183" s="3">
        <f t="shared" si="102"/>
        <v>2019</v>
      </c>
      <c r="F2183" s="1" t="str">
        <f t="shared" si="103"/>
        <v>2018/2019</v>
      </c>
      <c r="G2183">
        <v>15209</v>
      </c>
      <c r="H2183" t="s">
        <v>113</v>
      </c>
      <c r="I2183">
        <f>IFERROR(INDEX(Lookup_Misc!$A$1:$C$7,MATCH(Table1[[#This Row],[Product]],Lookup_Misc!$B$1:$B$7,0),3)*Table1[[#This Row],[Tonnage]],NA())</f>
        <v>6996.14</v>
      </c>
      <c r="J2183">
        <f t="shared" si="104"/>
        <v>6</v>
      </c>
    </row>
    <row r="2184" spans="1:10">
      <c r="A2184" t="s">
        <v>185</v>
      </c>
      <c r="B2184" t="s">
        <v>123</v>
      </c>
      <c r="C2184" s="60">
        <v>43617</v>
      </c>
      <c r="D2184" s="3">
        <f>Table1[[#This Row],[End Year]]-1</f>
        <v>2018</v>
      </c>
      <c r="E2184" s="3">
        <f t="shared" si="102"/>
        <v>2019</v>
      </c>
      <c r="F2184" s="1" t="str">
        <f t="shared" si="103"/>
        <v>2018/2019</v>
      </c>
      <c r="G2184">
        <v>17521</v>
      </c>
      <c r="H2184" t="s">
        <v>108</v>
      </c>
      <c r="I2184">
        <f>IFERROR(INDEX(Lookup_Misc!$A$1:$C$7,MATCH(Table1[[#This Row],[Product]],Lookup_Misc!$B$1:$B$7,0),3)*Table1[[#This Row],[Tonnage]],NA())</f>
        <v>8059.6600000000008</v>
      </c>
      <c r="J2184">
        <f t="shared" si="104"/>
        <v>6</v>
      </c>
    </row>
    <row r="2185" spans="1:10">
      <c r="A2185" t="s">
        <v>185</v>
      </c>
      <c r="B2185" t="s">
        <v>123</v>
      </c>
      <c r="C2185" s="60">
        <v>43617</v>
      </c>
      <c r="D2185" s="3">
        <f>Table1[[#This Row],[End Year]]-1</f>
        <v>2018</v>
      </c>
      <c r="E2185" s="3">
        <f t="shared" si="102"/>
        <v>2019</v>
      </c>
      <c r="F2185" s="1" t="str">
        <f t="shared" si="103"/>
        <v>2018/2019</v>
      </c>
      <c r="G2185">
        <v>36</v>
      </c>
      <c r="H2185" t="s">
        <v>89</v>
      </c>
      <c r="I2185">
        <f>IFERROR(INDEX(Lookup_Misc!$A$1:$C$7,MATCH(Table1[[#This Row],[Product]],Lookup_Misc!$B$1:$B$7,0),3)*Table1[[#This Row],[Tonnage]],NA())</f>
        <v>16.560000000000002</v>
      </c>
      <c r="J2185">
        <f t="shared" si="104"/>
        <v>6</v>
      </c>
    </row>
    <row r="2186" spans="1:10">
      <c r="A2186" t="s">
        <v>185</v>
      </c>
      <c r="B2186" t="s">
        <v>123</v>
      </c>
      <c r="C2186" s="60">
        <v>43617</v>
      </c>
      <c r="D2186" s="3">
        <f>Table1[[#This Row],[End Year]]-1</f>
        <v>2018</v>
      </c>
      <c r="E2186" s="3">
        <f t="shared" si="102"/>
        <v>2019</v>
      </c>
      <c r="F2186" s="1" t="str">
        <f t="shared" si="103"/>
        <v>2018/2019</v>
      </c>
      <c r="G2186">
        <v>16</v>
      </c>
      <c r="H2186" t="s">
        <v>90</v>
      </c>
      <c r="I2186">
        <f>IFERROR(INDEX(Lookup_Misc!$A$1:$C$7,MATCH(Table1[[#This Row],[Product]],Lookup_Misc!$B$1:$B$7,0),3)*Table1[[#This Row],[Tonnage]],NA())</f>
        <v>7.36</v>
      </c>
      <c r="J2186">
        <f t="shared" si="104"/>
        <v>6</v>
      </c>
    </row>
    <row r="2187" spans="1:10">
      <c r="A2187" t="s">
        <v>185</v>
      </c>
      <c r="B2187" t="s">
        <v>123</v>
      </c>
      <c r="C2187" s="60">
        <v>43647</v>
      </c>
      <c r="D2187" s="3">
        <f>Table1[[#This Row],[End Year]]-1</f>
        <v>2019</v>
      </c>
      <c r="E2187" s="3">
        <f t="shared" si="102"/>
        <v>2020</v>
      </c>
      <c r="F2187" s="1" t="str">
        <f t="shared" si="103"/>
        <v>2019/2020</v>
      </c>
      <c r="G2187">
        <v>1650</v>
      </c>
      <c r="H2187" t="s">
        <v>73</v>
      </c>
      <c r="I2187">
        <f>IFERROR(INDEX(Lookup_Misc!$A$1:$C$7,MATCH(Table1[[#This Row],[Product]],Lookup_Misc!$B$1:$B$7,0),3)*Table1[[#This Row],[Tonnage]],NA())</f>
        <v>759</v>
      </c>
      <c r="J2187">
        <f t="shared" si="104"/>
        <v>7</v>
      </c>
    </row>
    <row r="2188" spans="1:10">
      <c r="A2188" t="s">
        <v>185</v>
      </c>
      <c r="B2188" t="s">
        <v>123</v>
      </c>
      <c r="C2188" s="60">
        <v>43647</v>
      </c>
      <c r="D2188" s="3">
        <f>Table1[[#This Row],[End Year]]-1</f>
        <v>2019</v>
      </c>
      <c r="E2188" s="3">
        <f t="shared" si="102"/>
        <v>2020</v>
      </c>
      <c r="F2188" s="1" t="str">
        <f t="shared" si="103"/>
        <v>2019/2020</v>
      </c>
      <c r="G2188">
        <v>6666</v>
      </c>
      <c r="H2188" t="s">
        <v>60</v>
      </c>
      <c r="I2188">
        <f>IFERROR(INDEX(Lookup_Misc!$A$1:$C$7,MATCH(Table1[[#This Row],[Product]],Lookup_Misc!$B$1:$B$7,0),3)*Table1[[#This Row],[Tonnage]],NA())</f>
        <v>3066.36</v>
      </c>
      <c r="J2188">
        <f t="shared" si="104"/>
        <v>7</v>
      </c>
    </row>
    <row r="2189" spans="1:10">
      <c r="A2189" t="s">
        <v>185</v>
      </c>
      <c r="B2189" t="s">
        <v>123</v>
      </c>
      <c r="C2189" s="60">
        <v>43647</v>
      </c>
      <c r="D2189" s="3">
        <f>Table1[[#This Row],[End Year]]-1</f>
        <v>2019</v>
      </c>
      <c r="E2189" s="3">
        <f t="shared" si="102"/>
        <v>2020</v>
      </c>
      <c r="F2189" s="1" t="str">
        <f t="shared" si="103"/>
        <v>2019/2020</v>
      </c>
      <c r="G2189">
        <v>18810</v>
      </c>
      <c r="H2189" t="s">
        <v>79</v>
      </c>
      <c r="I2189">
        <f>IFERROR(INDEX(Lookup_Misc!$A$1:$C$7,MATCH(Table1[[#This Row],[Product]],Lookup_Misc!$B$1:$B$7,0),3)*Table1[[#This Row],[Tonnage]],NA())</f>
        <v>8652.6</v>
      </c>
      <c r="J2189">
        <f t="shared" si="104"/>
        <v>7</v>
      </c>
    </row>
    <row r="2190" spans="1:10">
      <c r="A2190" t="s">
        <v>185</v>
      </c>
      <c r="B2190" t="s">
        <v>123</v>
      </c>
      <c r="C2190" s="60">
        <v>43647</v>
      </c>
      <c r="D2190" s="3">
        <f>Table1[[#This Row],[End Year]]-1</f>
        <v>2019</v>
      </c>
      <c r="E2190" s="3">
        <f t="shared" si="102"/>
        <v>2020</v>
      </c>
      <c r="F2190" s="1" t="str">
        <f t="shared" si="103"/>
        <v>2019/2020</v>
      </c>
      <c r="G2190">
        <v>7201</v>
      </c>
      <c r="H2190" t="s">
        <v>88</v>
      </c>
      <c r="I2190">
        <f>IFERROR(INDEX(Lookup_Misc!$A$1:$C$7,MATCH(Table1[[#This Row],[Product]],Lookup_Misc!$B$1:$B$7,0),3)*Table1[[#This Row],[Tonnage]],NA())</f>
        <v>3312.46</v>
      </c>
      <c r="J2190">
        <f t="shared" si="104"/>
        <v>7</v>
      </c>
    </row>
    <row r="2191" spans="1:10">
      <c r="A2191" t="s">
        <v>185</v>
      </c>
      <c r="B2191" t="s">
        <v>123</v>
      </c>
      <c r="C2191" s="60">
        <v>43647</v>
      </c>
      <c r="D2191" s="3">
        <f>Table1[[#This Row],[End Year]]-1</f>
        <v>2019</v>
      </c>
      <c r="E2191" s="3">
        <f t="shared" si="102"/>
        <v>2020</v>
      </c>
      <c r="F2191" s="1" t="str">
        <f t="shared" si="103"/>
        <v>2019/2020</v>
      </c>
      <c r="G2191">
        <v>2</v>
      </c>
      <c r="H2191" t="s">
        <v>172</v>
      </c>
      <c r="I2191">
        <f>IFERROR(INDEX(Lookup_Misc!$A$1:$C$7,MATCH(Table1[[#This Row],[Product]],Lookup_Misc!$B$1:$B$7,0),3)*Table1[[#This Row],[Tonnage]],NA())</f>
        <v>0.92</v>
      </c>
      <c r="J2191">
        <f t="shared" si="104"/>
        <v>7</v>
      </c>
    </row>
    <row r="2192" spans="1:10">
      <c r="A2192" t="s">
        <v>185</v>
      </c>
      <c r="B2192" t="s">
        <v>123</v>
      </c>
      <c r="C2192" s="60">
        <v>43647</v>
      </c>
      <c r="D2192" s="3">
        <f>Table1[[#This Row],[End Year]]-1</f>
        <v>2019</v>
      </c>
      <c r="E2192" s="3">
        <f t="shared" si="102"/>
        <v>2020</v>
      </c>
      <c r="F2192" s="1" t="str">
        <f t="shared" si="103"/>
        <v>2019/2020</v>
      </c>
      <c r="G2192">
        <v>24123</v>
      </c>
      <c r="H2192" t="s">
        <v>116</v>
      </c>
      <c r="I2192">
        <f>IFERROR(INDEX(Lookup_Misc!$A$1:$C$7,MATCH(Table1[[#This Row],[Product]],Lookup_Misc!$B$1:$B$7,0),3)*Table1[[#This Row],[Tonnage]],NA())</f>
        <v>11096.58</v>
      </c>
      <c r="J2192">
        <f t="shared" si="104"/>
        <v>7</v>
      </c>
    </row>
    <row r="2193" spans="1:10">
      <c r="A2193" t="s">
        <v>185</v>
      </c>
      <c r="B2193" t="s">
        <v>123</v>
      </c>
      <c r="C2193" s="60">
        <v>43647</v>
      </c>
      <c r="D2193" s="3">
        <f>Table1[[#This Row],[End Year]]-1</f>
        <v>2019</v>
      </c>
      <c r="E2193" s="3">
        <f t="shared" si="102"/>
        <v>2020</v>
      </c>
      <c r="F2193" s="1" t="str">
        <f t="shared" si="103"/>
        <v>2019/2020</v>
      </c>
      <c r="G2193">
        <v>7150</v>
      </c>
      <c r="H2193" t="s">
        <v>137</v>
      </c>
      <c r="I2193">
        <f>IFERROR(INDEX(Lookup_Misc!$A$1:$C$7,MATCH(Table1[[#This Row],[Product]],Lookup_Misc!$B$1:$B$7,0),3)*Table1[[#This Row],[Tonnage]],NA())</f>
        <v>3289</v>
      </c>
      <c r="J2193">
        <f t="shared" si="104"/>
        <v>7</v>
      </c>
    </row>
    <row r="2194" spans="1:10">
      <c r="A2194" t="s">
        <v>185</v>
      </c>
      <c r="B2194" t="s">
        <v>123</v>
      </c>
      <c r="C2194" s="60">
        <v>43647</v>
      </c>
      <c r="D2194" s="3">
        <f>Table1[[#This Row],[End Year]]-1</f>
        <v>2019</v>
      </c>
      <c r="E2194" s="3">
        <f t="shared" si="102"/>
        <v>2020</v>
      </c>
      <c r="F2194" s="1" t="str">
        <f t="shared" si="103"/>
        <v>2019/2020</v>
      </c>
      <c r="G2194">
        <v>4139</v>
      </c>
      <c r="H2194" t="s">
        <v>108</v>
      </c>
      <c r="I2194">
        <f>IFERROR(INDEX(Lookup_Misc!$A$1:$C$7,MATCH(Table1[[#This Row],[Product]],Lookup_Misc!$B$1:$B$7,0),3)*Table1[[#This Row],[Tonnage]],NA())</f>
        <v>1903.94</v>
      </c>
      <c r="J2194">
        <f t="shared" si="104"/>
        <v>7</v>
      </c>
    </row>
    <row r="2195" spans="1:10">
      <c r="A2195" t="s">
        <v>185</v>
      </c>
      <c r="B2195" t="s">
        <v>123</v>
      </c>
      <c r="C2195" s="60">
        <v>43647</v>
      </c>
      <c r="D2195" s="3">
        <f>Table1[[#This Row],[End Year]]-1</f>
        <v>2019</v>
      </c>
      <c r="E2195" s="3">
        <f t="shared" si="102"/>
        <v>2020</v>
      </c>
      <c r="F2195" s="1" t="str">
        <f t="shared" si="103"/>
        <v>2019/2020</v>
      </c>
      <c r="G2195">
        <v>331</v>
      </c>
      <c r="H2195" t="s">
        <v>89</v>
      </c>
      <c r="I2195">
        <f>IFERROR(INDEX(Lookup_Misc!$A$1:$C$7,MATCH(Table1[[#This Row],[Product]],Lookup_Misc!$B$1:$B$7,0),3)*Table1[[#This Row],[Tonnage]],NA())</f>
        <v>152.26000000000002</v>
      </c>
      <c r="J2195">
        <f t="shared" si="104"/>
        <v>7</v>
      </c>
    </row>
    <row r="2196" spans="1:10">
      <c r="A2196" t="s">
        <v>185</v>
      </c>
      <c r="B2196" t="s">
        <v>123</v>
      </c>
      <c r="C2196" s="60">
        <v>43647</v>
      </c>
      <c r="D2196" s="3">
        <f>Table1[[#This Row],[End Year]]-1</f>
        <v>2019</v>
      </c>
      <c r="E2196" s="3">
        <f t="shared" si="102"/>
        <v>2020</v>
      </c>
      <c r="F2196" s="1" t="str">
        <f t="shared" si="103"/>
        <v>2019/2020</v>
      </c>
      <c r="G2196">
        <v>4261</v>
      </c>
      <c r="H2196" t="s">
        <v>90</v>
      </c>
      <c r="I2196">
        <f>IFERROR(INDEX(Lookup_Misc!$A$1:$C$7,MATCH(Table1[[#This Row],[Product]],Lookup_Misc!$B$1:$B$7,0),3)*Table1[[#This Row],[Tonnage]],NA())</f>
        <v>1960.0600000000002</v>
      </c>
      <c r="J2196">
        <f t="shared" si="104"/>
        <v>7</v>
      </c>
    </row>
    <row r="2197" spans="1:10">
      <c r="A2197" t="s">
        <v>185</v>
      </c>
      <c r="B2197" t="s">
        <v>123</v>
      </c>
      <c r="C2197" s="60">
        <v>43678</v>
      </c>
      <c r="D2197" s="3">
        <f>Table1[[#This Row],[End Year]]-1</f>
        <v>2019</v>
      </c>
      <c r="E2197" s="3">
        <f t="shared" si="102"/>
        <v>2020</v>
      </c>
      <c r="F2197" s="1" t="str">
        <f t="shared" si="103"/>
        <v>2019/2020</v>
      </c>
      <c r="G2197">
        <v>13</v>
      </c>
      <c r="H2197" t="s">
        <v>60</v>
      </c>
      <c r="I2197">
        <f>IFERROR(INDEX(Lookup_Misc!$A$1:$C$7,MATCH(Table1[[#This Row],[Product]],Lookup_Misc!$B$1:$B$7,0),3)*Table1[[#This Row],[Tonnage]],NA())</f>
        <v>5.98</v>
      </c>
      <c r="J2197">
        <f t="shared" si="104"/>
        <v>8</v>
      </c>
    </row>
    <row r="2198" spans="1:10">
      <c r="A2198" t="s">
        <v>185</v>
      </c>
      <c r="B2198" t="s">
        <v>123</v>
      </c>
      <c r="C2198" s="60">
        <v>43678</v>
      </c>
      <c r="D2198" s="3">
        <f>Table1[[#This Row],[End Year]]-1</f>
        <v>2019</v>
      </c>
      <c r="E2198" s="3">
        <f t="shared" si="102"/>
        <v>2020</v>
      </c>
      <c r="F2198" s="1" t="str">
        <f t="shared" si="103"/>
        <v>2019/2020</v>
      </c>
      <c r="G2198">
        <v>15484</v>
      </c>
      <c r="H2198" t="s">
        <v>79</v>
      </c>
      <c r="I2198">
        <f>IFERROR(INDEX(Lookup_Misc!$A$1:$C$7,MATCH(Table1[[#This Row],[Product]],Lookup_Misc!$B$1:$B$7,0),3)*Table1[[#This Row],[Tonnage]],NA())</f>
        <v>7122.64</v>
      </c>
      <c r="J2198">
        <f t="shared" si="104"/>
        <v>8</v>
      </c>
    </row>
    <row r="2199" spans="1:10">
      <c r="A2199" t="s">
        <v>185</v>
      </c>
      <c r="B2199" t="s">
        <v>123</v>
      </c>
      <c r="C2199" s="60">
        <v>43678</v>
      </c>
      <c r="D2199" s="3">
        <f>Table1[[#This Row],[End Year]]-1</f>
        <v>2019</v>
      </c>
      <c r="E2199" s="3">
        <f t="shared" si="102"/>
        <v>2020</v>
      </c>
      <c r="F2199" s="1" t="str">
        <f t="shared" si="103"/>
        <v>2019/2020</v>
      </c>
      <c r="G2199">
        <v>12098</v>
      </c>
      <c r="H2199" t="s">
        <v>116</v>
      </c>
      <c r="I2199">
        <f>IFERROR(INDEX(Lookup_Misc!$A$1:$C$7,MATCH(Table1[[#This Row],[Product]],Lookup_Misc!$B$1:$B$7,0),3)*Table1[[#This Row],[Tonnage]],NA())</f>
        <v>5565.08</v>
      </c>
      <c r="J2199">
        <f t="shared" si="104"/>
        <v>8</v>
      </c>
    </row>
    <row r="2200" spans="1:10">
      <c r="A2200" t="s">
        <v>185</v>
      </c>
      <c r="B2200" t="s">
        <v>123</v>
      </c>
      <c r="C2200" s="60">
        <v>43678</v>
      </c>
      <c r="D2200" s="3">
        <f>Table1[[#This Row],[End Year]]-1</f>
        <v>2019</v>
      </c>
      <c r="E2200" s="3">
        <f t="shared" si="102"/>
        <v>2020</v>
      </c>
      <c r="F2200" s="1" t="str">
        <f t="shared" si="103"/>
        <v>2019/2020</v>
      </c>
      <c r="G2200">
        <v>31261</v>
      </c>
      <c r="H2200" t="s">
        <v>128</v>
      </c>
      <c r="I2200">
        <f>IFERROR(INDEX(Lookup_Misc!$A$1:$C$7,MATCH(Table1[[#This Row],[Product]],Lookup_Misc!$B$1:$B$7,0),3)*Table1[[#This Row],[Tonnage]],NA())</f>
        <v>14380.060000000001</v>
      </c>
      <c r="J2200">
        <f t="shared" si="104"/>
        <v>8</v>
      </c>
    </row>
    <row r="2201" spans="1:10">
      <c r="A2201" t="s">
        <v>185</v>
      </c>
      <c r="B2201" t="s">
        <v>123</v>
      </c>
      <c r="C2201" s="60">
        <v>43678</v>
      </c>
      <c r="D2201" s="3">
        <f>Table1[[#This Row],[End Year]]-1</f>
        <v>2019</v>
      </c>
      <c r="E2201" s="3">
        <f t="shared" si="102"/>
        <v>2020</v>
      </c>
      <c r="F2201" s="1" t="str">
        <f t="shared" si="103"/>
        <v>2019/2020</v>
      </c>
      <c r="G2201">
        <v>8296</v>
      </c>
      <c r="H2201" t="s">
        <v>113</v>
      </c>
      <c r="I2201">
        <f>IFERROR(INDEX(Lookup_Misc!$A$1:$C$7,MATCH(Table1[[#This Row],[Product]],Lookup_Misc!$B$1:$B$7,0),3)*Table1[[#This Row],[Tonnage]],NA())</f>
        <v>3816.1600000000003</v>
      </c>
      <c r="J2201">
        <f t="shared" si="104"/>
        <v>8</v>
      </c>
    </row>
    <row r="2202" spans="1:10">
      <c r="A2202" t="s">
        <v>185</v>
      </c>
      <c r="B2202" t="s">
        <v>123</v>
      </c>
      <c r="C2202" s="60">
        <v>43678</v>
      </c>
      <c r="D2202" s="3">
        <f>Table1[[#This Row],[End Year]]-1</f>
        <v>2019</v>
      </c>
      <c r="E2202" s="3">
        <f t="shared" si="102"/>
        <v>2020</v>
      </c>
      <c r="F2202" s="1" t="str">
        <f t="shared" si="103"/>
        <v>2019/2020</v>
      </c>
      <c r="G2202">
        <v>18081</v>
      </c>
      <c r="H2202" t="s">
        <v>108</v>
      </c>
      <c r="I2202">
        <f>IFERROR(INDEX(Lookup_Misc!$A$1:$C$7,MATCH(Table1[[#This Row],[Product]],Lookup_Misc!$B$1:$B$7,0),3)*Table1[[#This Row],[Tonnage]],NA())</f>
        <v>8317.26</v>
      </c>
      <c r="J2202">
        <f t="shared" si="104"/>
        <v>8</v>
      </c>
    </row>
    <row r="2203" spans="1:10">
      <c r="A2203" t="s">
        <v>185</v>
      </c>
      <c r="B2203" t="s">
        <v>123</v>
      </c>
      <c r="C2203" s="60">
        <v>43678</v>
      </c>
      <c r="D2203" s="3">
        <f>Table1[[#This Row],[End Year]]-1</f>
        <v>2019</v>
      </c>
      <c r="E2203" s="3">
        <f t="shared" si="102"/>
        <v>2020</v>
      </c>
      <c r="F2203" s="1" t="str">
        <f t="shared" si="103"/>
        <v>2019/2020</v>
      </c>
      <c r="G2203">
        <v>1</v>
      </c>
      <c r="H2203" t="s">
        <v>99</v>
      </c>
      <c r="I2203">
        <f>IFERROR(INDEX(Lookup_Misc!$A$1:$C$7,MATCH(Table1[[#This Row],[Product]],Lookup_Misc!$B$1:$B$7,0),3)*Table1[[#This Row],[Tonnage]],NA())</f>
        <v>0.46</v>
      </c>
      <c r="J2203">
        <f t="shared" si="104"/>
        <v>8</v>
      </c>
    </row>
    <row r="2204" spans="1:10">
      <c r="A2204" t="s">
        <v>185</v>
      </c>
      <c r="B2204" t="s">
        <v>123</v>
      </c>
      <c r="C2204" s="60">
        <v>43678</v>
      </c>
      <c r="D2204" s="3">
        <f>Table1[[#This Row],[End Year]]-1</f>
        <v>2019</v>
      </c>
      <c r="E2204" s="3">
        <f t="shared" si="102"/>
        <v>2020</v>
      </c>
      <c r="F2204" s="1" t="str">
        <f t="shared" si="103"/>
        <v>2019/2020</v>
      </c>
      <c r="G2204">
        <v>130</v>
      </c>
      <c r="H2204" t="s">
        <v>89</v>
      </c>
      <c r="I2204">
        <f>IFERROR(INDEX(Lookup_Misc!$A$1:$C$7,MATCH(Table1[[#This Row],[Product]],Lookup_Misc!$B$1:$B$7,0),3)*Table1[[#This Row],[Tonnage]],NA())</f>
        <v>59.800000000000004</v>
      </c>
      <c r="J2204">
        <f t="shared" si="104"/>
        <v>8</v>
      </c>
    </row>
    <row r="2205" spans="1:10">
      <c r="A2205" t="s">
        <v>185</v>
      </c>
      <c r="B2205" t="s">
        <v>123</v>
      </c>
      <c r="C2205" s="60">
        <v>43678</v>
      </c>
      <c r="D2205" s="3">
        <f>Table1[[#This Row],[End Year]]-1</f>
        <v>2019</v>
      </c>
      <c r="E2205" s="3">
        <f t="shared" si="102"/>
        <v>2020</v>
      </c>
      <c r="F2205" s="1" t="str">
        <f t="shared" si="103"/>
        <v>2019/2020</v>
      </c>
      <c r="G2205">
        <v>37</v>
      </c>
      <c r="H2205" t="s">
        <v>90</v>
      </c>
      <c r="I2205">
        <f>IFERROR(INDEX(Lookup_Misc!$A$1:$C$7,MATCH(Table1[[#This Row],[Product]],Lookup_Misc!$B$1:$B$7,0),3)*Table1[[#This Row],[Tonnage]],NA())</f>
        <v>17.02</v>
      </c>
      <c r="J2205">
        <f t="shared" si="104"/>
        <v>8</v>
      </c>
    </row>
    <row r="2206" spans="1:10">
      <c r="A2206" t="s">
        <v>185</v>
      </c>
      <c r="B2206" t="s">
        <v>123</v>
      </c>
      <c r="C2206" s="60">
        <v>43709</v>
      </c>
      <c r="D2206" s="3">
        <f>Table1[[#This Row],[End Year]]-1</f>
        <v>2019</v>
      </c>
      <c r="E2206" s="3">
        <f t="shared" si="102"/>
        <v>2020</v>
      </c>
      <c r="F2206" s="1" t="str">
        <f t="shared" si="103"/>
        <v>2019/2020</v>
      </c>
      <c r="G2206">
        <v>14684</v>
      </c>
      <c r="H2206" t="s">
        <v>60</v>
      </c>
      <c r="I2206">
        <f>IFERROR(INDEX(Lookup_Misc!$A$1:$C$7,MATCH(Table1[[#This Row],[Product]],Lookup_Misc!$B$1:$B$7,0),3)*Table1[[#This Row],[Tonnage]],NA())</f>
        <v>6754.64</v>
      </c>
      <c r="J2206">
        <f t="shared" si="104"/>
        <v>9</v>
      </c>
    </row>
    <row r="2207" spans="1:10">
      <c r="A2207" t="s">
        <v>185</v>
      </c>
      <c r="B2207" t="s">
        <v>123</v>
      </c>
      <c r="C2207" s="60">
        <v>43709</v>
      </c>
      <c r="D2207" s="3">
        <f>Table1[[#This Row],[End Year]]-1</f>
        <v>2019</v>
      </c>
      <c r="E2207" s="3">
        <f t="shared" si="102"/>
        <v>2020</v>
      </c>
      <c r="F2207" s="1" t="str">
        <f t="shared" si="103"/>
        <v>2019/2020</v>
      </c>
      <c r="G2207">
        <v>11978</v>
      </c>
      <c r="H2207" t="s">
        <v>79</v>
      </c>
      <c r="I2207">
        <f>IFERROR(INDEX(Lookup_Misc!$A$1:$C$7,MATCH(Table1[[#This Row],[Product]],Lookup_Misc!$B$1:$B$7,0),3)*Table1[[#This Row],[Tonnage]],NA())</f>
        <v>5509.88</v>
      </c>
      <c r="J2207">
        <f t="shared" si="104"/>
        <v>9</v>
      </c>
    </row>
    <row r="2208" spans="1:10">
      <c r="A2208" t="s">
        <v>185</v>
      </c>
      <c r="B2208" t="s">
        <v>123</v>
      </c>
      <c r="C2208" s="60">
        <v>43709</v>
      </c>
      <c r="D2208" s="3">
        <f>Table1[[#This Row],[End Year]]-1</f>
        <v>2019</v>
      </c>
      <c r="E2208" s="3">
        <f t="shared" si="102"/>
        <v>2020</v>
      </c>
      <c r="F2208" s="1" t="str">
        <f t="shared" si="103"/>
        <v>2019/2020</v>
      </c>
      <c r="G2208">
        <v>4201</v>
      </c>
      <c r="H2208" t="s">
        <v>133</v>
      </c>
      <c r="I2208">
        <f>IFERROR(INDEX(Lookup_Misc!$A$1:$C$7,MATCH(Table1[[#This Row],[Product]],Lookup_Misc!$B$1:$B$7,0),3)*Table1[[#This Row],[Tonnage]],NA())</f>
        <v>1932.46</v>
      </c>
      <c r="J2208">
        <f t="shared" si="104"/>
        <v>9</v>
      </c>
    </row>
    <row r="2209" spans="1:10">
      <c r="A2209" t="s">
        <v>185</v>
      </c>
      <c r="B2209" t="s">
        <v>123</v>
      </c>
      <c r="C2209" s="60">
        <v>43709</v>
      </c>
      <c r="D2209" s="3">
        <f>Table1[[#This Row],[End Year]]-1</f>
        <v>2019</v>
      </c>
      <c r="E2209" s="3">
        <f t="shared" si="102"/>
        <v>2020</v>
      </c>
      <c r="F2209" s="1" t="str">
        <f t="shared" si="103"/>
        <v>2019/2020</v>
      </c>
      <c r="G2209">
        <v>2802</v>
      </c>
      <c r="H2209" t="s">
        <v>88</v>
      </c>
      <c r="I2209">
        <f>IFERROR(INDEX(Lookup_Misc!$A$1:$C$7,MATCH(Table1[[#This Row],[Product]],Lookup_Misc!$B$1:$B$7,0),3)*Table1[[#This Row],[Tonnage]],NA())</f>
        <v>1288.92</v>
      </c>
      <c r="J2209">
        <f t="shared" si="104"/>
        <v>9</v>
      </c>
    </row>
    <row r="2210" spans="1:10">
      <c r="A2210" t="s">
        <v>185</v>
      </c>
      <c r="B2210" t="s">
        <v>123</v>
      </c>
      <c r="C2210" s="60">
        <v>43709</v>
      </c>
      <c r="D2210" s="3">
        <f>Table1[[#This Row],[End Year]]-1</f>
        <v>2019</v>
      </c>
      <c r="E2210" s="3">
        <f t="shared" si="102"/>
        <v>2020</v>
      </c>
      <c r="F2210" s="1" t="str">
        <f t="shared" si="103"/>
        <v>2019/2020</v>
      </c>
      <c r="G2210">
        <v>5</v>
      </c>
      <c r="H2210" t="s">
        <v>172</v>
      </c>
      <c r="I2210">
        <f>IFERROR(INDEX(Lookup_Misc!$A$1:$C$7,MATCH(Table1[[#This Row],[Product]],Lookup_Misc!$B$1:$B$7,0),3)*Table1[[#This Row],[Tonnage]],NA())</f>
        <v>2.3000000000000003</v>
      </c>
      <c r="J2210">
        <f t="shared" si="104"/>
        <v>9</v>
      </c>
    </row>
    <row r="2211" spans="1:10">
      <c r="A2211" t="s">
        <v>185</v>
      </c>
      <c r="B2211" t="s">
        <v>123</v>
      </c>
      <c r="C2211" s="60">
        <v>43709</v>
      </c>
      <c r="D2211" s="3">
        <f>Table1[[#This Row],[End Year]]-1</f>
        <v>2019</v>
      </c>
      <c r="E2211" s="3">
        <f t="shared" si="102"/>
        <v>2020</v>
      </c>
      <c r="F2211" s="1" t="str">
        <f t="shared" si="103"/>
        <v>2019/2020</v>
      </c>
      <c r="G2211">
        <v>6</v>
      </c>
      <c r="H2211" t="s">
        <v>145</v>
      </c>
      <c r="I2211">
        <f>IFERROR(INDEX(Lookup_Misc!$A$1:$C$7,MATCH(Table1[[#This Row],[Product]],Lookup_Misc!$B$1:$B$7,0),3)*Table1[[#This Row],[Tonnage]],NA())</f>
        <v>2.7600000000000002</v>
      </c>
      <c r="J2211">
        <f t="shared" si="104"/>
        <v>9</v>
      </c>
    </row>
    <row r="2212" spans="1:10">
      <c r="A2212" t="s">
        <v>185</v>
      </c>
      <c r="B2212" t="s">
        <v>123</v>
      </c>
      <c r="C2212" s="60">
        <v>43709</v>
      </c>
      <c r="D2212" s="3">
        <f>Table1[[#This Row],[End Year]]-1</f>
        <v>2019</v>
      </c>
      <c r="E2212" s="3">
        <f t="shared" si="102"/>
        <v>2020</v>
      </c>
      <c r="F2212" s="1" t="str">
        <f t="shared" si="103"/>
        <v>2019/2020</v>
      </c>
      <c r="G2212">
        <v>12</v>
      </c>
      <c r="H2212" t="s">
        <v>135</v>
      </c>
      <c r="I2212">
        <f>IFERROR(INDEX(Lookup_Misc!$A$1:$C$7,MATCH(Table1[[#This Row],[Product]],Lookup_Misc!$B$1:$B$7,0),3)*Table1[[#This Row],[Tonnage]],NA())</f>
        <v>5.5200000000000005</v>
      </c>
      <c r="J2212">
        <f t="shared" si="104"/>
        <v>9</v>
      </c>
    </row>
    <row r="2213" spans="1:10">
      <c r="A2213" t="s">
        <v>185</v>
      </c>
      <c r="B2213" t="s">
        <v>123</v>
      </c>
      <c r="C2213" s="60">
        <v>43709</v>
      </c>
      <c r="D2213" s="3">
        <f>Table1[[#This Row],[End Year]]-1</f>
        <v>2019</v>
      </c>
      <c r="E2213" s="3">
        <f t="shared" si="102"/>
        <v>2020</v>
      </c>
      <c r="F2213" s="1" t="str">
        <f t="shared" si="103"/>
        <v>2019/2020</v>
      </c>
      <c r="G2213">
        <v>8742</v>
      </c>
      <c r="H2213" t="s">
        <v>116</v>
      </c>
      <c r="I2213">
        <f>IFERROR(INDEX(Lookup_Misc!$A$1:$C$7,MATCH(Table1[[#This Row],[Product]],Lookup_Misc!$B$1:$B$7,0),3)*Table1[[#This Row],[Tonnage]],NA())</f>
        <v>4021.32</v>
      </c>
      <c r="J2213">
        <f t="shared" si="104"/>
        <v>9</v>
      </c>
    </row>
    <row r="2214" spans="1:10">
      <c r="A2214" t="s">
        <v>185</v>
      </c>
      <c r="B2214" t="s">
        <v>123</v>
      </c>
      <c r="C2214" s="60">
        <v>43709</v>
      </c>
      <c r="D2214" s="3">
        <f>Table1[[#This Row],[End Year]]-1</f>
        <v>2019</v>
      </c>
      <c r="E2214" s="3">
        <f t="shared" si="102"/>
        <v>2020</v>
      </c>
      <c r="F2214" s="1" t="str">
        <f t="shared" si="103"/>
        <v>2019/2020</v>
      </c>
      <c r="G2214">
        <v>1500</v>
      </c>
      <c r="H2214" t="s">
        <v>137</v>
      </c>
      <c r="I2214">
        <f>IFERROR(INDEX(Lookup_Misc!$A$1:$C$7,MATCH(Table1[[#This Row],[Product]],Lookup_Misc!$B$1:$B$7,0),3)*Table1[[#This Row],[Tonnage]],NA())</f>
        <v>690</v>
      </c>
      <c r="J2214">
        <f t="shared" si="104"/>
        <v>9</v>
      </c>
    </row>
    <row r="2215" spans="1:10">
      <c r="A2215" t="s">
        <v>185</v>
      </c>
      <c r="B2215" t="s">
        <v>123</v>
      </c>
      <c r="C2215" s="60">
        <v>43709</v>
      </c>
      <c r="D2215" s="3">
        <f>Table1[[#This Row],[End Year]]-1</f>
        <v>2019</v>
      </c>
      <c r="E2215" s="3">
        <f t="shared" si="102"/>
        <v>2020</v>
      </c>
      <c r="F2215" s="1" t="str">
        <f t="shared" si="103"/>
        <v>2019/2020</v>
      </c>
      <c r="G2215">
        <v>8102</v>
      </c>
      <c r="H2215" t="s">
        <v>113</v>
      </c>
      <c r="I2215">
        <f>IFERROR(INDEX(Lookup_Misc!$A$1:$C$7,MATCH(Table1[[#This Row],[Product]],Lookup_Misc!$B$1:$B$7,0),3)*Table1[[#This Row],[Tonnage]],NA())</f>
        <v>3726.92</v>
      </c>
      <c r="J2215">
        <f t="shared" si="104"/>
        <v>9</v>
      </c>
    </row>
    <row r="2216" spans="1:10">
      <c r="A2216" t="s">
        <v>185</v>
      </c>
      <c r="B2216" t="s">
        <v>123</v>
      </c>
      <c r="C2216" s="60">
        <v>43709</v>
      </c>
      <c r="D2216" s="3">
        <f>Table1[[#This Row],[End Year]]-1</f>
        <v>2019</v>
      </c>
      <c r="E2216" s="3">
        <f t="shared" si="102"/>
        <v>2020</v>
      </c>
      <c r="F2216" s="1" t="str">
        <f t="shared" si="103"/>
        <v>2019/2020</v>
      </c>
      <c r="G2216">
        <v>89593</v>
      </c>
      <c r="H2216" t="s">
        <v>93</v>
      </c>
      <c r="I2216">
        <f>IFERROR(INDEX(Lookup_Misc!$A$1:$C$7,MATCH(Table1[[#This Row],[Product]],Lookup_Misc!$B$1:$B$7,0),3)*Table1[[#This Row],[Tonnage]],NA())</f>
        <v>41212.78</v>
      </c>
      <c r="J2216">
        <f t="shared" si="104"/>
        <v>9</v>
      </c>
    </row>
    <row r="2217" spans="1:10">
      <c r="A2217" t="s">
        <v>185</v>
      </c>
      <c r="B2217" t="s">
        <v>123</v>
      </c>
      <c r="C2217" s="60">
        <v>43709</v>
      </c>
      <c r="D2217" s="3">
        <f>Table1[[#This Row],[End Year]]-1</f>
        <v>2019</v>
      </c>
      <c r="E2217" s="3">
        <f t="shared" si="102"/>
        <v>2020</v>
      </c>
      <c r="F2217" s="1" t="str">
        <f t="shared" si="103"/>
        <v>2019/2020</v>
      </c>
      <c r="G2217">
        <v>74</v>
      </c>
      <c r="H2217" t="s">
        <v>89</v>
      </c>
      <c r="I2217">
        <f>IFERROR(INDEX(Lookup_Misc!$A$1:$C$7,MATCH(Table1[[#This Row],[Product]],Lookup_Misc!$B$1:$B$7,0),3)*Table1[[#This Row],[Tonnage]],NA())</f>
        <v>34.04</v>
      </c>
      <c r="J2217">
        <f t="shared" si="104"/>
        <v>9</v>
      </c>
    </row>
    <row r="2218" spans="1:10">
      <c r="A2218" t="s">
        <v>185</v>
      </c>
      <c r="B2218" t="s">
        <v>123</v>
      </c>
      <c r="C2218" s="60">
        <v>43739</v>
      </c>
      <c r="D2218" s="3">
        <f>Table1[[#This Row],[End Year]]-1</f>
        <v>2019</v>
      </c>
      <c r="E2218" s="3">
        <f t="shared" si="102"/>
        <v>2020</v>
      </c>
      <c r="F2218" s="1" t="str">
        <f t="shared" si="103"/>
        <v>2019/2020</v>
      </c>
      <c r="G2218">
        <v>99</v>
      </c>
      <c r="H2218" t="s">
        <v>60</v>
      </c>
      <c r="I2218">
        <f>IFERROR(INDEX(Lookup_Misc!$A$1:$C$7,MATCH(Table1[[#This Row],[Product]],Lookup_Misc!$B$1:$B$7,0),3)*Table1[[#This Row],[Tonnage]],NA())</f>
        <v>45.54</v>
      </c>
      <c r="J2218">
        <f t="shared" si="104"/>
        <v>10</v>
      </c>
    </row>
    <row r="2219" spans="1:10">
      <c r="A2219" t="s">
        <v>185</v>
      </c>
      <c r="B2219" t="s">
        <v>123</v>
      </c>
      <c r="C2219" s="60">
        <v>43739</v>
      </c>
      <c r="D2219" s="3">
        <f>Table1[[#This Row],[End Year]]-1</f>
        <v>2019</v>
      </c>
      <c r="E2219" s="3">
        <f t="shared" si="102"/>
        <v>2020</v>
      </c>
      <c r="F2219" s="1" t="str">
        <f t="shared" si="103"/>
        <v>2019/2020</v>
      </c>
      <c r="G2219">
        <v>9352</v>
      </c>
      <c r="H2219" t="s">
        <v>79</v>
      </c>
      <c r="I2219">
        <f>IFERROR(INDEX(Lookup_Misc!$A$1:$C$7,MATCH(Table1[[#This Row],[Product]],Lookup_Misc!$B$1:$B$7,0),3)*Table1[[#This Row],[Tonnage]],NA())</f>
        <v>4301.92</v>
      </c>
      <c r="J2219">
        <f t="shared" si="104"/>
        <v>10</v>
      </c>
    </row>
    <row r="2220" spans="1:10">
      <c r="A2220" t="s">
        <v>185</v>
      </c>
      <c r="B2220" t="s">
        <v>123</v>
      </c>
      <c r="C2220" s="60">
        <v>43739</v>
      </c>
      <c r="D2220" s="3">
        <f>Table1[[#This Row],[End Year]]-1</f>
        <v>2019</v>
      </c>
      <c r="E2220" s="3">
        <f t="shared" si="102"/>
        <v>2020</v>
      </c>
      <c r="F2220" s="1" t="str">
        <f t="shared" si="103"/>
        <v>2019/2020</v>
      </c>
      <c r="G2220">
        <v>2500</v>
      </c>
      <c r="H2220" t="s">
        <v>116</v>
      </c>
      <c r="I2220">
        <f>IFERROR(INDEX(Lookup_Misc!$A$1:$C$7,MATCH(Table1[[#This Row],[Product]],Lookup_Misc!$B$1:$B$7,0),3)*Table1[[#This Row],[Tonnage]],NA())</f>
        <v>1150</v>
      </c>
      <c r="J2220">
        <f t="shared" si="104"/>
        <v>10</v>
      </c>
    </row>
    <row r="2221" spans="1:10">
      <c r="A2221" t="s">
        <v>185</v>
      </c>
      <c r="B2221" t="s">
        <v>123</v>
      </c>
      <c r="C2221" s="60">
        <v>43739</v>
      </c>
      <c r="D2221" s="3">
        <f>Table1[[#This Row],[End Year]]-1</f>
        <v>2019</v>
      </c>
      <c r="E2221" s="3">
        <f t="shared" si="102"/>
        <v>2020</v>
      </c>
      <c r="F2221" s="1" t="str">
        <f t="shared" si="103"/>
        <v>2019/2020</v>
      </c>
      <c r="G2221">
        <v>12517</v>
      </c>
      <c r="H2221" t="s">
        <v>113</v>
      </c>
      <c r="I2221">
        <f>IFERROR(INDEX(Lookup_Misc!$A$1:$C$7,MATCH(Table1[[#This Row],[Product]],Lookup_Misc!$B$1:$B$7,0),3)*Table1[[#This Row],[Tonnage]],NA())</f>
        <v>5757.8200000000006</v>
      </c>
      <c r="J2221">
        <f t="shared" si="104"/>
        <v>10</v>
      </c>
    </row>
    <row r="2222" spans="1:10">
      <c r="A2222" t="s">
        <v>185</v>
      </c>
      <c r="B2222" t="s">
        <v>123</v>
      </c>
      <c r="C2222" s="60">
        <v>43739</v>
      </c>
      <c r="D2222" s="3">
        <f>Table1[[#This Row],[End Year]]-1</f>
        <v>2019</v>
      </c>
      <c r="E2222" s="3">
        <f t="shared" si="102"/>
        <v>2020</v>
      </c>
      <c r="F2222" s="1" t="str">
        <f t="shared" si="103"/>
        <v>2019/2020</v>
      </c>
      <c r="G2222">
        <v>1650</v>
      </c>
      <c r="H2222" t="s">
        <v>108</v>
      </c>
      <c r="I2222">
        <f>IFERROR(INDEX(Lookup_Misc!$A$1:$C$7,MATCH(Table1[[#This Row],[Product]],Lookup_Misc!$B$1:$B$7,0),3)*Table1[[#This Row],[Tonnage]],NA())</f>
        <v>759</v>
      </c>
      <c r="J2222">
        <f t="shared" si="104"/>
        <v>10</v>
      </c>
    </row>
    <row r="2223" spans="1:10">
      <c r="A2223" t="s">
        <v>185</v>
      </c>
      <c r="B2223" t="s">
        <v>123</v>
      </c>
      <c r="C2223" s="60">
        <v>43770</v>
      </c>
      <c r="D2223" s="3">
        <f>Table1[[#This Row],[End Year]]-1</f>
        <v>2019</v>
      </c>
      <c r="E2223" s="3">
        <f t="shared" si="102"/>
        <v>2020</v>
      </c>
      <c r="F2223" s="1" t="str">
        <f t="shared" si="103"/>
        <v>2019/2020</v>
      </c>
      <c r="G2223">
        <v>22</v>
      </c>
      <c r="H2223" t="s">
        <v>87</v>
      </c>
      <c r="I2223">
        <f>IFERROR(INDEX(Lookup_Misc!$A$1:$C$7,MATCH(Table1[[#This Row],[Product]],Lookup_Misc!$B$1:$B$7,0),3)*Table1[[#This Row],[Tonnage]],NA())</f>
        <v>10.120000000000001</v>
      </c>
      <c r="J2223">
        <f t="shared" si="104"/>
        <v>11</v>
      </c>
    </row>
    <row r="2224" spans="1:10">
      <c r="A2224" t="s">
        <v>185</v>
      </c>
      <c r="B2224" t="s">
        <v>123</v>
      </c>
      <c r="C2224" s="60">
        <v>43770</v>
      </c>
      <c r="D2224" s="3">
        <f>Table1[[#This Row],[End Year]]-1</f>
        <v>2019</v>
      </c>
      <c r="E2224" s="3">
        <f t="shared" si="102"/>
        <v>2020</v>
      </c>
      <c r="F2224" s="1" t="str">
        <f t="shared" si="103"/>
        <v>2019/2020</v>
      </c>
      <c r="G2224">
        <v>30538</v>
      </c>
      <c r="H2224" t="s">
        <v>60</v>
      </c>
      <c r="I2224">
        <f>IFERROR(INDEX(Lookup_Misc!$A$1:$C$7,MATCH(Table1[[#This Row],[Product]],Lookup_Misc!$B$1:$B$7,0),3)*Table1[[#This Row],[Tonnage]],NA())</f>
        <v>14047.480000000001</v>
      </c>
      <c r="J2224">
        <f t="shared" si="104"/>
        <v>11</v>
      </c>
    </row>
    <row r="2225" spans="1:10">
      <c r="A2225" t="s">
        <v>185</v>
      </c>
      <c r="B2225" t="s">
        <v>123</v>
      </c>
      <c r="C2225" s="60">
        <v>43770</v>
      </c>
      <c r="D2225" s="3">
        <f>Table1[[#This Row],[End Year]]-1</f>
        <v>2019</v>
      </c>
      <c r="E2225" s="3">
        <f t="shared" si="102"/>
        <v>2020</v>
      </c>
      <c r="F2225" s="1" t="str">
        <f t="shared" si="103"/>
        <v>2019/2020</v>
      </c>
      <c r="G2225">
        <v>8527</v>
      </c>
      <c r="H2225" t="s">
        <v>79</v>
      </c>
      <c r="I2225">
        <f>IFERROR(INDEX(Lookup_Misc!$A$1:$C$7,MATCH(Table1[[#This Row],[Product]],Lookup_Misc!$B$1:$B$7,0),3)*Table1[[#This Row],[Tonnage]],NA())</f>
        <v>3922.42</v>
      </c>
      <c r="J2225">
        <f t="shared" si="104"/>
        <v>11</v>
      </c>
    </row>
    <row r="2226" spans="1:10">
      <c r="A2226" t="s">
        <v>185</v>
      </c>
      <c r="B2226" t="s">
        <v>123</v>
      </c>
      <c r="C2226" s="60">
        <v>43770</v>
      </c>
      <c r="D2226" s="3">
        <f>Table1[[#This Row],[End Year]]-1</f>
        <v>2019</v>
      </c>
      <c r="E2226" s="3">
        <f t="shared" si="102"/>
        <v>2020</v>
      </c>
      <c r="F2226" s="1" t="str">
        <f t="shared" si="103"/>
        <v>2019/2020</v>
      </c>
      <c r="G2226">
        <v>3295</v>
      </c>
      <c r="H2226" t="s">
        <v>131</v>
      </c>
      <c r="I2226">
        <f>IFERROR(INDEX(Lookup_Misc!$A$1:$C$7,MATCH(Table1[[#This Row],[Product]],Lookup_Misc!$B$1:$B$7,0),3)*Table1[[#This Row],[Tonnage]],NA())</f>
        <v>1515.7</v>
      </c>
      <c r="J2226">
        <f t="shared" si="104"/>
        <v>11</v>
      </c>
    </row>
    <row r="2227" spans="1:10">
      <c r="A2227" t="s">
        <v>185</v>
      </c>
      <c r="B2227" t="s">
        <v>123</v>
      </c>
      <c r="C2227" s="60">
        <v>43770</v>
      </c>
      <c r="D2227" s="3">
        <f>Table1[[#This Row],[End Year]]-1</f>
        <v>2019</v>
      </c>
      <c r="E2227" s="3">
        <f t="shared" si="102"/>
        <v>2020</v>
      </c>
      <c r="F2227" s="1" t="str">
        <f t="shared" si="103"/>
        <v>2019/2020</v>
      </c>
      <c r="G2227">
        <v>7213</v>
      </c>
      <c r="H2227" t="s">
        <v>88</v>
      </c>
      <c r="I2227">
        <f>IFERROR(INDEX(Lookup_Misc!$A$1:$C$7,MATCH(Table1[[#This Row],[Product]],Lookup_Misc!$B$1:$B$7,0),3)*Table1[[#This Row],[Tonnage]],NA())</f>
        <v>3317.98</v>
      </c>
      <c r="J2227">
        <f t="shared" si="104"/>
        <v>11</v>
      </c>
    </row>
    <row r="2228" spans="1:10">
      <c r="A2228" t="s">
        <v>185</v>
      </c>
      <c r="B2228" t="s">
        <v>123</v>
      </c>
      <c r="C2228" s="60">
        <v>43770</v>
      </c>
      <c r="D2228" s="3">
        <f>Table1[[#This Row],[End Year]]-1</f>
        <v>2019</v>
      </c>
      <c r="E2228" s="3">
        <f t="shared" si="102"/>
        <v>2020</v>
      </c>
      <c r="F2228" s="1" t="str">
        <f t="shared" si="103"/>
        <v>2019/2020</v>
      </c>
      <c r="G2228">
        <v>3000</v>
      </c>
      <c r="H2228" t="s">
        <v>145</v>
      </c>
      <c r="I2228">
        <f>IFERROR(INDEX(Lookup_Misc!$A$1:$C$7,MATCH(Table1[[#This Row],[Product]],Lookup_Misc!$B$1:$B$7,0),3)*Table1[[#This Row],[Tonnage]],NA())</f>
        <v>1380</v>
      </c>
      <c r="J2228">
        <f t="shared" si="104"/>
        <v>11</v>
      </c>
    </row>
    <row r="2229" spans="1:10">
      <c r="A2229" t="s">
        <v>185</v>
      </c>
      <c r="B2229" t="s">
        <v>123</v>
      </c>
      <c r="C2229" s="60">
        <v>43770</v>
      </c>
      <c r="D2229" s="3">
        <f>Table1[[#This Row],[End Year]]-1</f>
        <v>2019</v>
      </c>
      <c r="E2229" s="3">
        <f t="shared" si="102"/>
        <v>2020</v>
      </c>
      <c r="F2229" s="1" t="str">
        <f t="shared" si="103"/>
        <v>2019/2020</v>
      </c>
      <c r="G2229">
        <v>8554</v>
      </c>
      <c r="H2229" t="s">
        <v>116</v>
      </c>
      <c r="I2229">
        <f>IFERROR(INDEX(Lookup_Misc!$A$1:$C$7,MATCH(Table1[[#This Row],[Product]],Lookup_Misc!$B$1:$B$7,0),3)*Table1[[#This Row],[Tonnage]],NA())</f>
        <v>3934.84</v>
      </c>
      <c r="J2229">
        <f t="shared" si="104"/>
        <v>11</v>
      </c>
    </row>
    <row r="2230" spans="1:10">
      <c r="A2230" t="s">
        <v>185</v>
      </c>
      <c r="B2230" t="s">
        <v>123</v>
      </c>
      <c r="C2230" s="60">
        <v>43770</v>
      </c>
      <c r="D2230" s="3">
        <f>Table1[[#This Row],[End Year]]-1</f>
        <v>2019</v>
      </c>
      <c r="E2230" s="3">
        <f t="shared" si="102"/>
        <v>2020</v>
      </c>
      <c r="F2230" s="1" t="str">
        <f t="shared" si="103"/>
        <v>2019/2020</v>
      </c>
      <c r="G2230">
        <v>35995</v>
      </c>
      <c r="H2230" t="s">
        <v>128</v>
      </c>
      <c r="I2230">
        <f>IFERROR(INDEX(Lookup_Misc!$A$1:$C$7,MATCH(Table1[[#This Row],[Product]],Lookup_Misc!$B$1:$B$7,0),3)*Table1[[#This Row],[Tonnage]],NA())</f>
        <v>16557.7</v>
      </c>
      <c r="J2230">
        <f t="shared" si="104"/>
        <v>11</v>
      </c>
    </row>
    <row r="2231" spans="1:10">
      <c r="A2231" t="s">
        <v>185</v>
      </c>
      <c r="B2231" t="s">
        <v>123</v>
      </c>
      <c r="C2231" s="60">
        <v>43770</v>
      </c>
      <c r="D2231" s="3">
        <f>Table1[[#This Row],[End Year]]-1</f>
        <v>2019</v>
      </c>
      <c r="E2231" s="3">
        <f t="shared" si="102"/>
        <v>2020</v>
      </c>
      <c r="F2231" s="1" t="str">
        <f t="shared" si="103"/>
        <v>2019/2020</v>
      </c>
      <c r="G2231">
        <v>16498</v>
      </c>
      <c r="H2231" t="s">
        <v>113</v>
      </c>
      <c r="I2231">
        <f>IFERROR(INDEX(Lookup_Misc!$A$1:$C$7,MATCH(Table1[[#This Row],[Product]],Lookup_Misc!$B$1:$B$7,0),3)*Table1[[#This Row],[Tonnage]],NA())</f>
        <v>7589.08</v>
      </c>
      <c r="J2231">
        <f t="shared" si="104"/>
        <v>11</v>
      </c>
    </row>
    <row r="2232" spans="1:10">
      <c r="A2232" t="s">
        <v>185</v>
      </c>
      <c r="B2232" t="s">
        <v>123</v>
      </c>
      <c r="C2232" s="60">
        <v>43770</v>
      </c>
      <c r="D2232" s="3">
        <f>Table1[[#This Row],[End Year]]-1</f>
        <v>2019</v>
      </c>
      <c r="E2232" s="3">
        <f t="shared" si="102"/>
        <v>2020</v>
      </c>
      <c r="F2232" s="1" t="str">
        <f t="shared" si="103"/>
        <v>2019/2020</v>
      </c>
      <c r="G2232">
        <v>6000</v>
      </c>
      <c r="H2232" t="s">
        <v>108</v>
      </c>
      <c r="I2232">
        <f>IFERROR(INDEX(Lookup_Misc!$A$1:$C$7,MATCH(Table1[[#This Row],[Product]],Lookup_Misc!$B$1:$B$7,0),3)*Table1[[#This Row],[Tonnage]],NA())</f>
        <v>2760</v>
      </c>
      <c r="J2232">
        <f t="shared" si="104"/>
        <v>11</v>
      </c>
    </row>
    <row r="2233" spans="1:10">
      <c r="A2233" t="s">
        <v>185</v>
      </c>
      <c r="B2233" t="s">
        <v>123</v>
      </c>
      <c r="C2233" s="60">
        <v>43770</v>
      </c>
      <c r="D2233" s="3">
        <f>Table1[[#This Row],[End Year]]-1</f>
        <v>2019</v>
      </c>
      <c r="E2233" s="3">
        <f t="shared" si="102"/>
        <v>2020</v>
      </c>
      <c r="F2233" s="1" t="str">
        <f t="shared" si="103"/>
        <v>2019/2020</v>
      </c>
      <c r="G2233">
        <v>1</v>
      </c>
      <c r="H2233" t="s">
        <v>118</v>
      </c>
      <c r="I2233">
        <f>IFERROR(INDEX(Lookup_Misc!$A$1:$C$7,MATCH(Table1[[#This Row],[Product]],Lookup_Misc!$B$1:$B$7,0),3)*Table1[[#This Row],[Tonnage]],NA())</f>
        <v>0.46</v>
      </c>
      <c r="J2233">
        <f t="shared" si="104"/>
        <v>11</v>
      </c>
    </row>
    <row r="2234" spans="1:10">
      <c r="A2234" t="s">
        <v>185</v>
      </c>
      <c r="B2234" t="s">
        <v>123</v>
      </c>
      <c r="C2234" s="60">
        <v>43800</v>
      </c>
      <c r="D2234" s="3">
        <f>Table1[[#This Row],[End Year]]-1</f>
        <v>2019</v>
      </c>
      <c r="E2234" s="3">
        <f t="shared" si="102"/>
        <v>2020</v>
      </c>
      <c r="F2234" s="1" t="str">
        <f t="shared" si="103"/>
        <v>2019/2020</v>
      </c>
      <c r="G2234">
        <v>22278</v>
      </c>
      <c r="H2234" t="s">
        <v>60</v>
      </c>
      <c r="I2234">
        <f>IFERROR(INDEX(Lookup_Misc!$A$1:$C$7,MATCH(Table1[[#This Row],[Product]],Lookup_Misc!$B$1:$B$7,0),3)*Table1[[#This Row],[Tonnage]],NA())</f>
        <v>10247.880000000001</v>
      </c>
      <c r="J2234">
        <f t="shared" si="104"/>
        <v>12</v>
      </c>
    </row>
    <row r="2235" spans="1:10">
      <c r="A2235" t="s">
        <v>185</v>
      </c>
      <c r="B2235" t="s">
        <v>123</v>
      </c>
      <c r="C2235" s="60">
        <v>43800</v>
      </c>
      <c r="D2235" s="3">
        <f>Table1[[#This Row],[End Year]]-1</f>
        <v>2019</v>
      </c>
      <c r="E2235" s="3">
        <f t="shared" si="102"/>
        <v>2020</v>
      </c>
      <c r="F2235" s="1" t="str">
        <f t="shared" si="103"/>
        <v>2019/2020</v>
      </c>
      <c r="G2235">
        <v>12426</v>
      </c>
      <c r="H2235" t="s">
        <v>79</v>
      </c>
      <c r="I2235">
        <f>IFERROR(INDEX(Lookup_Misc!$A$1:$C$7,MATCH(Table1[[#This Row],[Product]],Lookup_Misc!$B$1:$B$7,0),3)*Table1[[#This Row],[Tonnage]],NA())</f>
        <v>5715.96</v>
      </c>
      <c r="J2235">
        <f t="shared" si="104"/>
        <v>12</v>
      </c>
    </row>
    <row r="2236" spans="1:10">
      <c r="A2236" t="s">
        <v>185</v>
      </c>
      <c r="B2236" t="s">
        <v>123</v>
      </c>
      <c r="C2236" s="60">
        <v>43800</v>
      </c>
      <c r="D2236" s="3">
        <f>Table1[[#This Row],[End Year]]-1</f>
        <v>2019</v>
      </c>
      <c r="E2236" s="3">
        <f t="shared" si="102"/>
        <v>2020</v>
      </c>
      <c r="F2236" s="1" t="str">
        <f t="shared" si="103"/>
        <v>2019/2020</v>
      </c>
      <c r="G2236">
        <v>260</v>
      </c>
      <c r="H2236" t="s">
        <v>125</v>
      </c>
      <c r="I2236">
        <f>IFERROR(INDEX(Lookup_Misc!$A$1:$C$7,MATCH(Table1[[#This Row],[Product]],Lookup_Misc!$B$1:$B$7,0),3)*Table1[[#This Row],[Tonnage]],NA())</f>
        <v>119.60000000000001</v>
      </c>
      <c r="J2236">
        <f t="shared" si="104"/>
        <v>12</v>
      </c>
    </row>
    <row r="2237" spans="1:10">
      <c r="A2237" t="s">
        <v>185</v>
      </c>
      <c r="B2237" t="s">
        <v>123</v>
      </c>
      <c r="C2237" s="60">
        <v>43800</v>
      </c>
      <c r="D2237" s="3">
        <f>Table1[[#This Row],[End Year]]-1</f>
        <v>2019</v>
      </c>
      <c r="E2237" s="3">
        <f t="shared" si="102"/>
        <v>2020</v>
      </c>
      <c r="F2237" s="1" t="str">
        <f t="shared" si="103"/>
        <v>2019/2020</v>
      </c>
      <c r="G2237">
        <v>5100</v>
      </c>
      <c r="H2237" t="s">
        <v>133</v>
      </c>
      <c r="I2237">
        <f>IFERROR(INDEX(Lookup_Misc!$A$1:$C$7,MATCH(Table1[[#This Row],[Product]],Lookup_Misc!$B$1:$B$7,0),3)*Table1[[#This Row],[Tonnage]],NA())</f>
        <v>2346</v>
      </c>
      <c r="J2237">
        <f t="shared" si="104"/>
        <v>12</v>
      </c>
    </row>
    <row r="2238" spans="1:10">
      <c r="A2238" t="s">
        <v>185</v>
      </c>
      <c r="B2238" t="s">
        <v>123</v>
      </c>
      <c r="C2238" s="60">
        <v>43800</v>
      </c>
      <c r="D2238" s="3">
        <f>Table1[[#This Row],[End Year]]-1</f>
        <v>2019</v>
      </c>
      <c r="E2238" s="3">
        <f t="shared" si="102"/>
        <v>2020</v>
      </c>
      <c r="F2238" s="1" t="str">
        <f t="shared" si="103"/>
        <v>2019/2020</v>
      </c>
      <c r="G2238">
        <v>9019</v>
      </c>
      <c r="H2238" t="s">
        <v>116</v>
      </c>
      <c r="I2238">
        <f>IFERROR(INDEX(Lookup_Misc!$A$1:$C$7,MATCH(Table1[[#This Row],[Product]],Lookup_Misc!$B$1:$B$7,0),3)*Table1[[#This Row],[Tonnage]],NA())</f>
        <v>4148.74</v>
      </c>
      <c r="J2238">
        <f t="shared" si="104"/>
        <v>12</v>
      </c>
    </row>
    <row r="2239" spans="1:10">
      <c r="A2239" t="s">
        <v>185</v>
      </c>
      <c r="B2239" t="s">
        <v>123</v>
      </c>
      <c r="C2239" s="60">
        <v>43800</v>
      </c>
      <c r="D2239" s="3">
        <f>Table1[[#This Row],[End Year]]-1</f>
        <v>2019</v>
      </c>
      <c r="E2239" s="3">
        <f t="shared" si="102"/>
        <v>2020</v>
      </c>
      <c r="F2239" s="1" t="str">
        <f t="shared" si="103"/>
        <v>2019/2020</v>
      </c>
      <c r="G2239">
        <v>1725</v>
      </c>
      <c r="H2239" t="s">
        <v>137</v>
      </c>
      <c r="I2239">
        <f>IFERROR(INDEX(Lookup_Misc!$A$1:$C$7,MATCH(Table1[[#This Row],[Product]],Lookup_Misc!$B$1:$B$7,0),3)*Table1[[#This Row],[Tonnage]],NA())</f>
        <v>793.5</v>
      </c>
      <c r="J2239">
        <f t="shared" si="104"/>
        <v>12</v>
      </c>
    </row>
    <row r="2240" spans="1:10">
      <c r="A2240" t="s">
        <v>185</v>
      </c>
      <c r="B2240" t="s">
        <v>123</v>
      </c>
      <c r="C2240" s="60">
        <v>43800</v>
      </c>
      <c r="D2240" s="3">
        <f>Table1[[#This Row],[End Year]]-1</f>
        <v>2019</v>
      </c>
      <c r="E2240" s="3">
        <f t="shared" si="102"/>
        <v>2020</v>
      </c>
      <c r="F2240" s="1" t="str">
        <f t="shared" si="103"/>
        <v>2019/2020</v>
      </c>
      <c r="G2240">
        <v>12096</v>
      </c>
      <c r="H2240" t="s">
        <v>113</v>
      </c>
      <c r="I2240">
        <f>IFERROR(INDEX(Lookup_Misc!$A$1:$C$7,MATCH(Table1[[#This Row],[Product]],Lookup_Misc!$B$1:$B$7,0),3)*Table1[[#This Row],[Tonnage]],NA())</f>
        <v>5564.16</v>
      </c>
      <c r="J2240">
        <f t="shared" si="104"/>
        <v>12</v>
      </c>
    </row>
    <row r="2241" spans="1:10">
      <c r="A2241" t="s">
        <v>185</v>
      </c>
      <c r="B2241" t="s">
        <v>123</v>
      </c>
      <c r="C2241" s="60">
        <v>43800</v>
      </c>
      <c r="D2241" s="3">
        <f>Table1[[#This Row],[End Year]]-1</f>
        <v>2019</v>
      </c>
      <c r="E2241" s="3">
        <f t="shared" si="102"/>
        <v>2020</v>
      </c>
      <c r="F2241" s="1" t="str">
        <f t="shared" si="103"/>
        <v>2019/2020</v>
      </c>
      <c r="G2241">
        <v>49987</v>
      </c>
      <c r="H2241" t="s">
        <v>93</v>
      </c>
      <c r="I2241">
        <f>IFERROR(INDEX(Lookup_Misc!$A$1:$C$7,MATCH(Table1[[#This Row],[Product]],Lookup_Misc!$B$1:$B$7,0),3)*Table1[[#This Row],[Tonnage]],NA())</f>
        <v>22994.02</v>
      </c>
      <c r="J2241">
        <f t="shared" si="104"/>
        <v>12</v>
      </c>
    </row>
    <row r="2242" spans="1:10">
      <c r="A2242" t="s">
        <v>185</v>
      </c>
      <c r="B2242" t="s">
        <v>123</v>
      </c>
      <c r="C2242" s="60">
        <v>43800</v>
      </c>
      <c r="D2242" s="3">
        <f>Table1[[#This Row],[End Year]]-1</f>
        <v>2019</v>
      </c>
      <c r="E2242" s="3">
        <f t="shared" si="102"/>
        <v>2020</v>
      </c>
      <c r="F2242" s="1" t="str">
        <f t="shared" si="103"/>
        <v>2019/2020</v>
      </c>
      <c r="G2242">
        <v>166</v>
      </c>
      <c r="H2242" t="s">
        <v>89</v>
      </c>
      <c r="I2242">
        <f>IFERROR(INDEX(Lookup_Misc!$A$1:$C$7,MATCH(Table1[[#This Row],[Product]],Lookup_Misc!$B$1:$B$7,0),3)*Table1[[#This Row],[Tonnage]],NA())</f>
        <v>76.36</v>
      </c>
      <c r="J2242">
        <f t="shared" si="104"/>
        <v>12</v>
      </c>
    </row>
    <row r="2243" spans="1:10">
      <c r="A2243" t="s">
        <v>185</v>
      </c>
      <c r="B2243" t="s">
        <v>123</v>
      </c>
      <c r="C2243" s="60">
        <v>43831</v>
      </c>
      <c r="D2243" s="3">
        <f>Table1[[#This Row],[End Year]]-1</f>
        <v>2019</v>
      </c>
      <c r="E2243" s="3">
        <f t="shared" si="102"/>
        <v>2020</v>
      </c>
      <c r="F2243" s="1" t="str">
        <f t="shared" si="103"/>
        <v>2019/2020</v>
      </c>
      <c r="G2243">
        <v>2199</v>
      </c>
      <c r="H2243" t="s">
        <v>73</v>
      </c>
      <c r="I2243">
        <f>IFERROR(INDEX(Lookup_Misc!$A$1:$C$7,MATCH(Table1[[#This Row],[Product]],Lookup_Misc!$B$1:$B$7,0),3)*Table1[[#This Row],[Tonnage]],NA())</f>
        <v>1011.5400000000001</v>
      </c>
      <c r="J2243">
        <f t="shared" si="104"/>
        <v>1</v>
      </c>
    </row>
    <row r="2244" spans="1:10">
      <c r="A2244" t="s">
        <v>185</v>
      </c>
      <c r="B2244" t="s">
        <v>123</v>
      </c>
      <c r="C2244" s="60">
        <v>43831</v>
      </c>
      <c r="D2244" s="3">
        <f>Table1[[#This Row],[End Year]]-1</f>
        <v>2019</v>
      </c>
      <c r="E2244" s="3">
        <f t="shared" si="102"/>
        <v>2020</v>
      </c>
      <c r="F2244" s="1" t="str">
        <f t="shared" si="103"/>
        <v>2019/2020</v>
      </c>
      <c r="G2244">
        <v>6260</v>
      </c>
      <c r="H2244" t="s">
        <v>60</v>
      </c>
      <c r="I2244">
        <f>IFERROR(INDEX(Lookup_Misc!$A$1:$C$7,MATCH(Table1[[#This Row],[Product]],Lookup_Misc!$B$1:$B$7,0),3)*Table1[[#This Row],[Tonnage]],NA())</f>
        <v>2879.6</v>
      </c>
      <c r="J2244">
        <f t="shared" si="104"/>
        <v>1</v>
      </c>
    </row>
    <row r="2245" spans="1:10">
      <c r="A2245" t="s">
        <v>185</v>
      </c>
      <c r="B2245" t="s">
        <v>123</v>
      </c>
      <c r="C2245" s="60">
        <v>43831</v>
      </c>
      <c r="D2245" s="3">
        <f>Table1[[#This Row],[End Year]]-1</f>
        <v>2019</v>
      </c>
      <c r="E2245" s="3">
        <f t="shared" si="102"/>
        <v>2020</v>
      </c>
      <c r="F2245" s="1" t="str">
        <f t="shared" si="103"/>
        <v>2019/2020</v>
      </c>
      <c r="G2245">
        <v>1814</v>
      </c>
      <c r="H2245" t="s">
        <v>79</v>
      </c>
      <c r="I2245">
        <f>IFERROR(INDEX(Lookup_Misc!$A$1:$C$7,MATCH(Table1[[#This Row],[Product]],Lookup_Misc!$B$1:$B$7,0),3)*Table1[[#This Row],[Tonnage]],NA())</f>
        <v>834.44</v>
      </c>
      <c r="J2245">
        <f t="shared" si="104"/>
        <v>1</v>
      </c>
    </row>
    <row r="2246" spans="1:10">
      <c r="A2246" t="s">
        <v>185</v>
      </c>
      <c r="B2246" t="s">
        <v>123</v>
      </c>
      <c r="C2246" s="60">
        <v>43831</v>
      </c>
      <c r="D2246" s="3">
        <f>Table1[[#This Row],[End Year]]-1</f>
        <v>2019</v>
      </c>
      <c r="E2246" s="3">
        <f t="shared" ref="E2246:E2309" si="105">IF(AND(MONTH(C2246)&gt;=7,MONTH(C2246)&lt;=12),YEAR(C2246)+1,YEAR(C2246))</f>
        <v>2020</v>
      </c>
      <c r="F2246" s="1" t="str">
        <f t="shared" ref="F2246:F2309" si="106">D2246&amp;"/"&amp;E2246</f>
        <v>2019/2020</v>
      </c>
      <c r="G2246">
        <v>7697</v>
      </c>
      <c r="H2246" t="s">
        <v>133</v>
      </c>
      <c r="I2246">
        <f>IFERROR(INDEX(Lookup_Misc!$A$1:$C$7,MATCH(Table1[[#This Row],[Product]],Lookup_Misc!$B$1:$B$7,0),3)*Table1[[#This Row],[Tonnage]],NA())</f>
        <v>3540.6200000000003</v>
      </c>
      <c r="J2246">
        <f t="shared" ref="J2246:J2309" si="107">MONTH(C2246)</f>
        <v>1</v>
      </c>
    </row>
    <row r="2247" spans="1:10">
      <c r="A2247" t="s">
        <v>185</v>
      </c>
      <c r="B2247" t="s">
        <v>123</v>
      </c>
      <c r="C2247" s="60">
        <v>43831</v>
      </c>
      <c r="D2247" s="3">
        <f>Table1[[#This Row],[End Year]]-1</f>
        <v>2019</v>
      </c>
      <c r="E2247" s="3">
        <f t="shared" si="105"/>
        <v>2020</v>
      </c>
      <c r="F2247" s="1" t="str">
        <f t="shared" si="106"/>
        <v>2019/2020</v>
      </c>
      <c r="G2247">
        <v>5125</v>
      </c>
      <c r="H2247" t="s">
        <v>88</v>
      </c>
      <c r="I2247">
        <f>IFERROR(INDEX(Lookup_Misc!$A$1:$C$7,MATCH(Table1[[#This Row],[Product]],Lookup_Misc!$B$1:$B$7,0),3)*Table1[[#This Row],[Tonnage]],NA())</f>
        <v>2357.5</v>
      </c>
      <c r="J2247">
        <f t="shared" si="107"/>
        <v>1</v>
      </c>
    </row>
    <row r="2248" spans="1:10">
      <c r="A2248" t="s">
        <v>185</v>
      </c>
      <c r="B2248" t="s">
        <v>123</v>
      </c>
      <c r="C2248" s="60">
        <v>43831</v>
      </c>
      <c r="D2248" s="3">
        <f>Table1[[#This Row],[End Year]]-1</f>
        <v>2019</v>
      </c>
      <c r="E2248" s="3">
        <f t="shared" si="105"/>
        <v>2020</v>
      </c>
      <c r="F2248" s="1" t="str">
        <f t="shared" si="106"/>
        <v>2019/2020</v>
      </c>
      <c r="G2248">
        <v>3</v>
      </c>
      <c r="H2248" t="s">
        <v>145</v>
      </c>
      <c r="I2248">
        <f>IFERROR(INDEX(Lookup_Misc!$A$1:$C$7,MATCH(Table1[[#This Row],[Product]],Lookup_Misc!$B$1:$B$7,0),3)*Table1[[#This Row],[Tonnage]],NA())</f>
        <v>1.3800000000000001</v>
      </c>
      <c r="J2248">
        <f t="shared" si="107"/>
        <v>1</v>
      </c>
    </row>
    <row r="2249" spans="1:10">
      <c r="A2249" t="s">
        <v>185</v>
      </c>
      <c r="B2249" t="s">
        <v>123</v>
      </c>
      <c r="C2249" s="60">
        <v>43831</v>
      </c>
      <c r="D2249" s="3">
        <f>Table1[[#This Row],[End Year]]-1</f>
        <v>2019</v>
      </c>
      <c r="E2249" s="3">
        <f t="shared" si="105"/>
        <v>2020</v>
      </c>
      <c r="F2249" s="1" t="str">
        <f t="shared" si="106"/>
        <v>2019/2020</v>
      </c>
      <c r="G2249">
        <v>5500</v>
      </c>
      <c r="H2249" t="s">
        <v>113</v>
      </c>
      <c r="I2249">
        <f>IFERROR(INDEX(Lookup_Misc!$A$1:$C$7,MATCH(Table1[[#This Row],[Product]],Lookup_Misc!$B$1:$B$7,0),3)*Table1[[#This Row],[Tonnage]],NA())</f>
        <v>2530</v>
      </c>
      <c r="J2249">
        <f t="shared" si="107"/>
        <v>1</v>
      </c>
    </row>
    <row r="2250" spans="1:10">
      <c r="A2250" t="s">
        <v>185</v>
      </c>
      <c r="B2250" t="s">
        <v>123</v>
      </c>
      <c r="C2250" s="60">
        <v>43831</v>
      </c>
      <c r="D2250" s="3">
        <f>Table1[[#This Row],[End Year]]-1</f>
        <v>2019</v>
      </c>
      <c r="E2250" s="3">
        <f t="shared" si="105"/>
        <v>2020</v>
      </c>
      <c r="F2250" s="1" t="str">
        <f t="shared" si="106"/>
        <v>2019/2020</v>
      </c>
      <c r="G2250">
        <v>1000</v>
      </c>
      <c r="H2250" t="s">
        <v>144</v>
      </c>
      <c r="I2250">
        <f>IFERROR(INDEX(Lookup_Misc!$A$1:$C$7,MATCH(Table1[[#This Row],[Product]],Lookup_Misc!$B$1:$B$7,0),3)*Table1[[#This Row],[Tonnage]],NA())</f>
        <v>460</v>
      </c>
      <c r="J2250">
        <f t="shared" si="107"/>
        <v>1</v>
      </c>
    </row>
    <row r="2251" spans="1:10">
      <c r="A2251" t="s">
        <v>185</v>
      </c>
      <c r="B2251" t="s">
        <v>123</v>
      </c>
      <c r="C2251" s="60">
        <v>43831</v>
      </c>
      <c r="D2251" s="3">
        <f>Table1[[#This Row],[End Year]]-1</f>
        <v>2019</v>
      </c>
      <c r="E2251" s="3">
        <f t="shared" si="105"/>
        <v>2020</v>
      </c>
      <c r="F2251" s="1" t="str">
        <f t="shared" si="106"/>
        <v>2019/2020</v>
      </c>
      <c r="G2251">
        <v>10000</v>
      </c>
      <c r="H2251" t="s">
        <v>108</v>
      </c>
      <c r="I2251">
        <f>IFERROR(INDEX(Lookup_Misc!$A$1:$C$7,MATCH(Table1[[#This Row],[Product]],Lookup_Misc!$B$1:$B$7,0),3)*Table1[[#This Row],[Tonnage]],NA())</f>
        <v>4600</v>
      </c>
      <c r="J2251">
        <f t="shared" si="107"/>
        <v>1</v>
      </c>
    </row>
    <row r="2252" spans="1:10">
      <c r="A2252" t="s">
        <v>185</v>
      </c>
      <c r="B2252" t="s">
        <v>123</v>
      </c>
      <c r="C2252" s="60">
        <v>43831</v>
      </c>
      <c r="D2252" s="3">
        <f>Table1[[#This Row],[End Year]]-1</f>
        <v>2019</v>
      </c>
      <c r="E2252" s="3">
        <f t="shared" si="105"/>
        <v>2020</v>
      </c>
      <c r="F2252" s="1" t="str">
        <f t="shared" si="106"/>
        <v>2019/2020</v>
      </c>
      <c r="G2252">
        <v>38</v>
      </c>
      <c r="H2252" t="s">
        <v>89</v>
      </c>
      <c r="I2252">
        <f>IFERROR(INDEX(Lookup_Misc!$A$1:$C$7,MATCH(Table1[[#This Row],[Product]],Lookup_Misc!$B$1:$B$7,0),3)*Table1[[#This Row],[Tonnage]],NA())</f>
        <v>17.48</v>
      </c>
      <c r="J2252">
        <f t="shared" si="107"/>
        <v>1</v>
      </c>
    </row>
    <row r="2253" spans="1:10">
      <c r="A2253" t="s">
        <v>185</v>
      </c>
      <c r="B2253" t="s">
        <v>123</v>
      </c>
      <c r="C2253" s="60">
        <v>43831</v>
      </c>
      <c r="D2253" s="3">
        <f>Table1[[#This Row],[End Year]]-1</f>
        <v>2019</v>
      </c>
      <c r="E2253" s="3">
        <f t="shared" si="105"/>
        <v>2020</v>
      </c>
      <c r="F2253" s="1" t="str">
        <f t="shared" si="106"/>
        <v>2019/2020</v>
      </c>
      <c r="G2253">
        <v>9339</v>
      </c>
      <c r="H2253" t="s">
        <v>90</v>
      </c>
      <c r="I2253">
        <f>IFERROR(INDEX(Lookup_Misc!$A$1:$C$7,MATCH(Table1[[#This Row],[Product]],Lookup_Misc!$B$1:$B$7,0),3)*Table1[[#This Row],[Tonnage]],NA())</f>
        <v>4295.9400000000005</v>
      </c>
      <c r="J2253">
        <f t="shared" si="107"/>
        <v>1</v>
      </c>
    </row>
    <row r="2254" spans="1:10">
      <c r="A2254" t="s">
        <v>185</v>
      </c>
      <c r="B2254" t="s">
        <v>123</v>
      </c>
      <c r="C2254" s="60">
        <v>43862</v>
      </c>
      <c r="D2254" s="3">
        <f>Table1[[#This Row],[End Year]]-1</f>
        <v>2019</v>
      </c>
      <c r="E2254" s="3">
        <f t="shared" si="105"/>
        <v>2020</v>
      </c>
      <c r="F2254" s="1" t="str">
        <f t="shared" si="106"/>
        <v>2019/2020</v>
      </c>
      <c r="G2254">
        <v>154</v>
      </c>
      <c r="H2254" t="s">
        <v>60</v>
      </c>
      <c r="I2254">
        <f>IFERROR(INDEX(Lookup_Misc!$A$1:$C$7,MATCH(Table1[[#This Row],[Product]],Lookup_Misc!$B$1:$B$7,0),3)*Table1[[#This Row],[Tonnage]],NA())</f>
        <v>70.84</v>
      </c>
      <c r="J2254">
        <f t="shared" si="107"/>
        <v>2</v>
      </c>
    </row>
    <row r="2255" spans="1:10">
      <c r="A2255" t="s">
        <v>185</v>
      </c>
      <c r="B2255" t="s">
        <v>123</v>
      </c>
      <c r="C2255" s="60">
        <v>43862</v>
      </c>
      <c r="D2255" s="3">
        <f>Table1[[#This Row],[End Year]]-1</f>
        <v>2019</v>
      </c>
      <c r="E2255" s="3">
        <f t="shared" si="105"/>
        <v>2020</v>
      </c>
      <c r="F2255" s="1" t="str">
        <f t="shared" si="106"/>
        <v>2019/2020</v>
      </c>
      <c r="G2255">
        <v>24648</v>
      </c>
      <c r="H2255" t="s">
        <v>79</v>
      </c>
      <c r="I2255">
        <f>IFERROR(INDEX(Lookup_Misc!$A$1:$C$7,MATCH(Table1[[#This Row],[Product]],Lookup_Misc!$B$1:$B$7,0),3)*Table1[[#This Row],[Tonnage]],NA())</f>
        <v>11338.08</v>
      </c>
      <c r="J2255">
        <f t="shared" si="107"/>
        <v>2</v>
      </c>
    </row>
    <row r="2256" spans="1:10">
      <c r="A2256" t="s">
        <v>185</v>
      </c>
      <c r="B2256" t="s">
        <v>123</v>
      </c>
      <c r="C2256" s="60">
        <v>43862</v>
      </c>
      <c r="D2256" s="3">
        <f>Table1[[#This Row],[End Year]]-1</f>
        <v>2019</v>
      </c>
      <c r="E2256" s="3">
        <f t="shared" si="105"/>
        <v>2020</v>
      </c>
      <c r="F2256" s="1" t="str">
        <f t="shared" si="106"/>
        <v>2019/2020</v>
      </c>
      <c r="G2256">
        <v>6047</v>
      </c>
      <c r="H2256" t="s">
        <v>116</v>
      </c>
      <c r="I2256">
        <f>IFERROR(INDEX(Lookup_Misc!$A$1:$C$7,MATCH(Table1[[#This Row],[Product]],Lookup_Misc!$B$1:$B$7,0),3)*Table1[[#This Row],[Tonnage]],NA())</f>
        <v>2781.6200000000003</v>
      </c>
      <c r="J2256">
        <f t="shared" si="107"/>
        <v>2</v>
      </c>
    </row>
    <row r="2257" spans="1:10">
      <c r="A2257" t="s">
        <v>185</v>
      </c>
      <c r="B2257" t="s">
        <v>123</v>
      </c>
      <c r="C2257" s="60">
        <v>43862</v>
      </c>
      <c r="D2257" s="3">
        <f>Table1[[#This Row],[End Year]]-1</f>
        <v>2019</v>
      </c>
      <c r="E2257" s="3">
        <f t="shared" si="105"/>
        <v>2020</v>
      </c>
      <c r="F2257" s="1" t="str">
        <f t="shared" si="106"/>
        <v>2019/2020</v>
      </c>
      <c r="G2257">
        <v>14025</v>
      </c>
      <c r="H2257" t="s">
        <v>128</v>
      </c>
      <c r="I2257">
        <f>IFERROR(INDEX(Lookup_Misc!$A$1:$C$7,MATCH(Table1[[#This Row],[Product]],Lookup_Misc!$B$1:$B$7,0),3)*Table1[[#This Row],[Tonnage]],NA())</f>
        <v>6451.5</v>
      </c>
      <c r="J2257">
        <f t="shared" si="107"/>
        <v>2</v>
      </c>
    </row>
    <row r="2258" spans="1:10">
      <c r="A2258" t="s">
        <v>185</v>
      </c>
      <c r="B2258" t="s">
        <v>123</v>
      </c>
      <c r="C2258" s="60">
        <v>43862</v>
      </c>
      <c r="D2258" s="3">
        <f>Table1[[#This Row],[End Year]]-1</f>
        <v>2019</v>
      </c>
      <c r="E2258" s="3">
        <f t="shared" si="105"/>
        <v>2020</v>
      </c>
      <c r="F2258" s="1" t="str">
        <f t="shared" si="106"/>
        <v>2019/2020</v>
      </c>
      <c r="G2258">
        <v>16000</v>
      </c>
      <c r="H2258" t="s">
        <v>113</v>
      </c>
      <c r="I2258">
        <f>IFERROR(INDEX(Lookup_Misc!$A$1:$C$7,MATCH(Table1[[#This Row],[Product]],Lookup_Misc!$B$1:$B$7,0),3)*Table1[[#This Row],[Tonnage]],NA())</f>
        <v>7360</v>
      </c>
      <c r="J2258">
        <f t="shared" si="107"/>
        <v>2</v>
      </c>
    </row>
    <row r="2259" spans="1:10">
      <c r="A2259" t="s">
        <v>185</v>
      </c>
      <c r="B2259" t="s">
        <v>123</v>
      </c>
      <c r="C2259" s="60">
        <v>43862</v>
      </c>
      <c r="D2259" s="3">
        <f>Table1[[#This Row],[End Year]]-1</f>
        <v>2019</v>
      </c>
      <c r="E2259" s="3">
        <f t="shared" si="105"/>
        <v>2020</v>
      </c>
      <c r="F2259" s="1" t="str">
        <f t="shared" si="106"/>
        <v>2019/2020</v>
      </c>
      <c r="G2259">
        <v>36939</v>
      </c>
      <c r="H2259" t="s">
        <v>90</v>
      </c>
      <c r="I2259">
        <f>IFERROR(INDEX(Lookup_Misc!$A$1:$C$7,MATCH(Table1[[#This Row],[Product]],Lookup_Misc!$B$1:$B$7,0),3)*Table1[[#This Row],[Tonnage]],NA())</f>
        <v>16991.940000000002</v>
      </c>
      <c r="J2259">
        <f t="shared" si="107"/>
        <v>2</v>
      </c>
    </row>
    <row r="2260" spans="1:10">
      <c r="A2260" t="s">
        <v>185</v>
      </c>
      <c r="B2260" t="s">
        <v>123</v>
      </c>
      <c r="C2260" s="60">
        <v>43891</v>
      </c>
      <c r="D2260" s="3">
        <f>Table1[[#This Row],[End Year]]-1</f>
        <v>2019</v>
      </c>
      <c r="E2260" s="3">
        <f t="shared" si="105"/>
        <v>2020</v>
      </c>
      <c r="F2260" s="1" t="str">
        <f t="shared" si="106"/>
        <v>2019/2020</v>
      </c>
      <c r="G2260">
        <v>82</v>
      </c>
      <c r="H2260" t="s">
        <v>60</v>
      </c>
      <c r="I2260">
        <f>IFERROR(INDEX(Lookup_Misc!$A$1:$C$7,MATCH(Table1[[#This Row],[Product]],Lookup_Misc!$B$1:$B$7,0),3)*Table1[[#This Row],[Tonnage]],NA())</f>
        <v>37.72</v>
      </c>
      <c r="J2260">
        <f t="shared" si="107"/>
        <v>3</v>
      </c>
    </row>
    <row r="2261" spans="1:10">
      <c r="A2261" t="s">
        <v>185</v>
      </c>
      <c r="B2261" t="s">
        <v>123</v>
      </c>
      <c r="C2261" s="60">
        <v>43891</v>
      </c>
      <c r="D2261" s="3">
        <f>Table1[[#This Row],[End Year]]-1</f>
        <v>2019</v>
      </c>
      <c r="E2261" s="3">
        <f t="shared" si="105"/>
        <v>2020</v>
      </c>
      <c r="F2261" s="1" t="str">
        <f t="shared" si="106"/>
        <v>2019/2020</v>
      </c>
      <c r="G2261">
        <v>31447</v>
      </c>
      <c r="H2261" t="s">
        <v>79</v>
      </c>
      <c r="I2261">
        <f>IFERROR(INDEX(Lookup_Misc!$A$1:$C$7,MATCH(Table1[[#This Row],[Product]],Lookup_Misc!$B$1:$B$7,0),3)*Table1[[#This Row],[Tonnage]],NA())</f>
        <v>14465.62</v>
      </c>
      <c r="J2261">
        <f t="shared" si="107"/>
        <v>3</v>
      </c>
    </row>
    <row r="2262" spans="1:10">
      <c r="A2262" t="s">
        <v>185</v>
      </c>
      <c r="B2262" t="s">
        <v>123</v>
      </c>
      <c r="C2262" s="60">
        <v>43891</v>
      </c>
      <c r="D2262" s="3">
        <f>Table1[[#This Row],[End Year]]-1</f>
        <v>2019</v>
      </c>
      <c r="E2262" s="3">
        <f t="shared" si="105"/>
        <v>2020</v>
      </c>
      <c r="F2262" s="1" t="str">
        <f t="shared" si="106"/>
        <v>2019/2020</v>
      </c>
      <c r="G2262">
        <v>7567</v>
      </c>
      <c r="H2262" t="s">
        <v>133</v>
      </c>
      <c r="I2262">
        <f>IFERROR(INDEX(Lookup_Misc!$A$1:$C$7,MATCH(Table1[[#This Row],[Product]],Lookup_Misc!$B$1:$B$7,0),3)*Table1[[#This Row],[Tonnage]],NA())</f>
        <v>3480.82</v>
      </c>
      <c r="J2262">
        <f t="shared" si="107"/>
        <v>3</v>
      </c>
    </row>
    <row r="2263" spans="1:10">
      <c r="A2263" t="s">
        <v>185</v>
      </c>
      <c r="B2263" t="s">
        <v>123</v>
      </c>
      <c r="C2263" s="60">
        <v>43891</v>
      </c>
      <c r="D2263" s="3">
        <f>Table1[[#This Row],[End Year]]-1</f>
        <v>2019</v>
      </c>
      <c r="E2263" s="3">
        <f t="shared" si="105"/>
        <v>2020</v>
      </c>
      <c r="F2263" s="1" t="str">
        <f t="shared" si="106"/>
        <v>2019/2020</v>
      </c>
      <c r="G2263">
        <v>4352</v>
      </c>
      <c r="H2263" t="s">
        <v>88</v>
      </c>
      <c r="I2263">
        <f>IFERROR(INDEX(Lookup_Misc!$A$1:$C$7,MATCH(Table1[[#This Row],[Product]],Lookup_Misc!$B$1:$B$7,0),3)*Table1[[#This Row],[Tonnage]],NA())</f>
        <v>2001.92</v>
      </c>
      <c r="J2263">
        <f t="shared" si="107"/>
        <v>3</v>
      </c>
    </row>
    <row r="2264" spans="1:10">
      <c r="A2264" t="s">
        <v>185</v>
      </c>
      <c r="B2264" t="s">
        <v>123</v>
      </c>
      <c r="C2264" s="60">
        <v>43891</v>
      </c>
      <c r="D2264" s="3">
        <f>Table1[[#This Row],[End Year]]-1</f>
        <v>2019</v>
      </c>
      <c r="E2264" s="3">
        <f t="shared" si="105"/>
        <v>2020</v>
      </c>
      <c r="F2264" s="1" t="str">
        <f t="shared" si="106"/>
        <v>2019/2020</v>
      </c>
      <c r="G2264">
        <v>12041</v>
      </c>
      <c r="H2264" t="s">
        <v>116</v>
      </c>
      <c r="I2264">
        <f>IFERROR(INDEX(Lookup_Misc!$A$1:$C$7,MATCH(Table1[[#This Row],[Product]],Lookup_Misc!$B$1:$B$7,0),3)*Table1[[#This Row],[Tonnage]],NA())</f>
        <v>5538.8600000000006</v>
      </c>
      <c r="J2264">
        <f t="shared" si="107"/>
        <v>3</v>
      </c>
    </row>
    <row r="2265" spans="1:10">
      <c r="A2265" t="s">
        <v>185</v>
      </c>
      <c r="B2265" t="s">
        <v>123</v>
      </c>
      <c r="C2265" s="60">
        <v>43891</v>
      </c>
      <c r="D2265" s="3">
        <f>Table1[[#This Row],[End Year]]-1</f>
        <v>2019</v>
      </c>
      <c r="E2265" s="3">
        <f t="shared" si="105"/>
        <v>2020</v>
      </c>
      <c r="F2265" s="1" t="str">
        <f t="shared" si="106"/>
        <v>2019/2020</v>
      </c>
      <c r="G2265">
        <v>4798</v>
      </c>
      <c r="H2265" t="s">
        <v>113</v>
      </c>
      <c r="I2265">
        <f>IFERROR(INDEX(Lookup_Misc!$A$1:$C$7,MATCH(Table1[[#This Row],[Product]],Lookup_Misc!$B$1:$B$7,0),3)*Table1[[#This Row],[Tonnage]],NA())</f>
        <v>2207.08</v>
      </c>
      <c r="J2265">
        <f t="shared" si="107"/>
        <v>3</v>
      </c>
    </row>
    <row r="2266" spans="1:10">
      <c r="A2266" t="s">
        <v>185</v>
      </c>
      <c r="B2266" t="s">
        <v>123</v>
      </c>
      <c r="C2266" s="60">
        <v>43891</v>
      </c>
      <c r="D2266" s="3">
        <f>Table1[[#This Row],[End Year]]-1</f>
        <v>2019</v>
      </c>
      <c r="E2266" s="3">
        <f t="shared" si="105"/>
        <v>2020</v>
      </c>
      <c r="F2266" s="1" t="str">
        <f t="shared" si="106"/>
        <v>2019/2020</v>
      </c>
      <c r="G2266">
        <v>5498</v>
      </c>
      <c r="H2266" t="s">
        <v>144</v>
      </c>
      <c r="I2266">
        <f>IFERROR(INDEX(Lookup_Misc!$A$1:$C$7,MATCH(Table1[[#This Row],[Product]],Lookup_Misc!$B$1:$B$7,0),3)*Table1[[#This Row],[Tonnage]],NA())</f>
        <v>2529.08</v>
      </c>
      <c r="J2266">
        <f t="shared" si="107"/>
        <v>3</v>
      </c>
    </row>
    <row r="2267" spans="1:10">
      <c r="A2267" t="s">
        <v>185</v>
      </c>
      <c r="B2267" t="s">
        <v>123</v>
      </c>
      <c r="C2267" s="60">
        <v>43891</v>
      </c>
      <c r="D2267" s="3">
        <f>Table1[[#This Row],[End Year]]-1</f>
        <v>2019</v>
      </c>
      <c r="E2267" s="3">
        <f t="shared" si="105"/>
        <v>2020</v>
      </c>
      <c r="F2267" s="1" t="str">
        <f t="shared" si="106"/>
        <v>2019/2020</v>
      </c>
      <c r="G2267">
        <v>7698</v>
      </c>
      <c r="H2267" t="s">
        <v>108</v>
      </c>
      <c r="I2267">
        <f>IFERROR(INDEX(Lookup_Misc!$A$1:$C$7,MATCH(Table1[[#This Row],[Product]],Lookup_Misc!$B$1:$B$7,0),3)*Table1[[#This Row],[Tonnage]],NA())</f>
        <v>3541.08</v>
      </c>
      <c r="J2267">
        <f t="shared" si="107"/>
        <v>3</v>
      </c>
    </row>
    <row r="2268" spans="1:10">
      <c r="A2268" t="s">
        <v>185</v>
      </c>
      <c r="B2268" t="s">
        <v>123</v>
      </c>
      <c r="C2268" s="60">
        <v>43891</v>
      </c>
      <c r="D2268" s="3">
        <f>Table1[[#This Row],[End Year]]-1</f>
        <v>2019</v>
      </c>
      <c r="E2268" s="3">
        <f t="shared" si="105"/>
        <v>2020</v>
      </c>
      <c r="F2268" s="1" t="str">
        <f t="shared" si="106"/>
        <v>2019/2020</v>
      </c>
      <c r="G2268">
        <v>2</v>
      </c>
      <c r="H2268" t="s">
        <v>118</v>
      </c>
      <c r="I2268">
        <f>IFERROR(INDEX(Lookup_Misc!$A$1:$C$7,MATCH(Table1[[#This Row],[Product]],Lookup_Misc!$B$1:$B$7,0),3)*Table1[[#This Row],[Tonnage]],NA())</f>
        <v>0.92</v>
      </c>
      <c r="J2268">
        <f t="shared" si="107"/>
        <v>3</v>
      </c>
    </row>
    <row r="2269" spans="1:10">
      <c r="A2269" t="s">
        <v>185</v>
      </c>
      <c r="B2269" t="s">
        <v>123</v>
      </c>
      <c r="C2269" s="60">
        <v>43922</v>
      </c>
      <c r="D2269" s="3">
        <f>Table1[[#This Row],[End Year]]-1</f>
        <v>2019</v>
      </c>
      <c r="E2269" s="3">
        <f t="shared" si="105"/>
        <v>2020</v>
      </c>
      <c r="F2269" s="1" t="str">
        <f t="shared" si="106"/>
        <v>2019/2020</v>
      </c>
      <c r="G2269">
        <v>136</v>
      </c>
      <c r="H2269" t="s">
        <v>60</v>
      </c>
      <c r="I2269">
        <f>IFERROR(INDEX(Lookup_Misc!$A$1:$C$7,MATCH(Table1[[#This Row],[Product]],Lookup_Misc!$B$1:$B$7,0),3)*Table1[[#This Row],[Tonnage]],NA())</f>
        <v>62.56</v>
      </c>
      <c r="J2269">
        <f t="shared" si="107"/>
        <v>4</v>
      </c>
    </row>
    <row r="2270" spans="1:10">
      <c r="A2270" t="s">
        <v>185</v>
      </c>
      <c r="B2270" t="s">
        <v>123</v>
      </c>
      <c r="C2270" s="60">
        <v>43922</v>
      </c>
      <c r="D2270" s="3">
        <f>Table1[[#This Row],[End Year]]-1</f>
        <v>2019</v>
      </c>
      <c r="E2270" s="3">
        <f t="shared" si="105"/>
        <v>2020</v>
      </c>
      <c r="F2270" s="1" t="str">
        <f t="shared" si="106"/>
        <v>2019/2020</v>
      </c>
      <c r="G2270">
        <v>35897</v>
      </c>
      <c r="H2270" t="s">
        <v>79</v>
      </c>
      <c r="I2270">
        <f>IFERROR(INDEX(Lookup_Misc!$A$1:$C$7,MATCH(Table1[[#This Row],[Product]],Lookup_Misc!$B$1:$B$7,0),3)*Table1[[#This Row],[Tonnage]],NA())</f>
        <v>16512.62</v>
      </c>
      <c r="J2270">
        <f t="shared" si="107"/>
        <v>4</v>
      </c>
    </row>
    <row r="2271" spans="1:10">
      <c r="A2271" t="s">
        <v>185</v>
      </c>
      <c r="B2271" t="s">
        <v>123</v>
      </c>
      <c r="C2271" s="60">
        <v>43922</v>
      </c>
      <c r="D2271" s="3">
        <f>Table1[[#This Row],[End Year]]-1</f>
        <v>2019</v>
      </c>
      <c r="E2271" s="3">
        <f t="shared" si="105"/>
        <v>2020</v>
      </c>
      <c r="F2271" s="1" t="str">
        <f t="shared" si="106"/>
        <v>2019/2020</v>
      </c>
      <c r="G2271">
        <v>6599</v>
      </c>
      <c r="H2271" t="s">
        <v>88</v>
      </c>
      <c r="I2271">
        <f>IFERROR(INDEX(Lookup_Misc!$A$1:$C$7,MATCH(Table1[[#This Row],[Product]],Lookup_Misc!$B$1:$B$7,0),3)*Table1[[#This Row],[Tonnage]],NA())</f>
        <v>3035.54</v>
      </c>
      <c r="J2271">
        <f t="shared" si="107"/>
        <v>4</v>
      </c>
    </row>
    <row r="2272" spans="1:10">
      <c r="A2272" t="s">
        <v>185</v>
      </c>
      <c r="B2272" t="s">
        <v>123</v>
      </c>
      <c r="C2272" s="60">
        <v>43922</v>
      </c>
      <c r="D2272" s="3">
        <f>Table1[[#This Row],[End Year]]-1</f>
        <v>2019</v>
      </c>
      <c r="E2272" s="3">
        <f t="shared" si="105"/>
        <v>2020</v>
      </c>
      <c r="F2272" s="1" t="str">
        <f t="shared" si="106"/>
        <v>2019/2020</v>
      </c>
      <c r="G2272">
        <v>3</v>
      </c>
      <c r="H2272" t="s">
        <v>145</v>
      </c>
      <c r="I2272">
        <f>IFERROR(INDEX(Lookup_Misc!$A$1:$C$7,MATCH(Table1[[#This Row],[Product]],Lookup_Misc!$B$1:$B$7,0),3)*Table1[[#This Row],[Tonnage]],NA())</f>
        <v>1.3800000000000001</v>
      </c>
      <c r="J2272">
        <f t="shared" si="107"/>
        <v>4</v>
      </c>
    </row>
    <row r="2273" spans="1:10">
      <c r="A2273" t="s">
        <v>185</v>
      </c>
      <c r="B2273" t="s">
        <v>123</v>
      </c>
      <c r="C2273" s="60">
        <v>43922</v>
      </c>
      <c r="D2273" s="3">
        <f>Table1[[#This Row],[End Year]]-1</f>
        <v>2019</v>
      </c>
      <c r="E2273" s="3">
        <f t="shared" si="105"/>
        <v>2020</v>
      </c>
      <c r="F2273" s="1" t="str">
        <f t="shared" si="106"/>
        <v>2019/2020</v>
      </c>
      <c r="G2273">
        <v>4509</v>
      </c>
      <c r="H2273" t="s">
        <v>116</v>
      </c>
      <c r="I2273">
        <f>IFERROR(INDEX(Lookup_Misc!$A$1:$C$7,MATCH(Table1[[#This Row],[Product]],Lookup_Misc!$B$1:$B$7,0),3)*Table1[[#This Row],[Tonnage]],NA())</f>
        <v>2074.14</v>
      </c>
      <c r="J2273">
        <f t="shared" si="107"/>
        <v>4</v>
      </c>
    </row>
    <row r="2274" spans="1:10">
      <c r="A2274" t="s">
        <v>185</v>
      </c>
      <c r="B2274" t="s">
        <v>123</v>
      </c>
      <c r="C2274" s="60">
        <v>43922</v>
      </c>
      <c r="D2274" s="3">
        <f>Table1[[#This Row],[End Year]]-1</f>
        <v>2019</v>
      </c>
      <c r="E2274" s="3">
        <f t="shared" si="105"/>
        <v>2020</v>
      </c>
      <c r="F2274" s="1" t="str">
        <f t="shared" si="106"/>
        <v>2019/2020</v>
      </c>
      <c r="G2274">
        <v>25763</v>
      </c>
      <c r="H2274" t="s">
        <v>128</v>
      </c>
      <c r="I2274">
        <f>IFERROR(INDEX(Lookup_Misc!$A$1:$C$7,MATCH(Table1[[#This Row],[Product]],Lookup_Misc!$B$1:$B$7,0),3)*Table1[[#This Row],[Tonnage]],NA())</f>
        <v>11850.980000000001</v>
      </c>
      <c r="J2274">
        <f t="shared" si="107"/>
        <v>4</v>
      </c>
    </row>
    <row r="2275" spans="1:10">
      <c r="A2275" t="s">
        <v>185</v>
      </c>
      <c r="B2275" t="s">
        <v>123</v>
      </c>
      <c r="C2275" s="60">
        <v>43922</v>
      </c>
      <c r="D2275" s="3">
        <f>Table1[[#This Row],[End Year]]-1</f>
        <v>2019</v>
      </c>
      <c r="E2275" s="3">
        <f t="shared" si="105"/>
        <v>2020</v>
      </c>
      <c r="F2275" s="1" t="str">
        <f t="shared" si="106"/>
        <v>2019/2020</v>
      </c>
      <c r="G2275">
        <v>2000</v>
      </c>
      <c r="H2275" t="s">
        <v>113</v>
      </c>
      <c r="I2275">
        <f>IFERROR(INDEX(Lookup_Misc!$A$1:$C$7,MATCH(Table1[[#This Row],[Product]],Lookup_Misc!$B$1:$B$7,0),3)*Table1[[#This Row],[Tonnage]],NA())</f>
        <v>920</v>
      </c>
      <c r="J2275">
        <f t="shared" si="107"/>
        <v>4</v>
      </c>
    </row>
    <row r="2276" spans="1:10">
      <c r="A2276" t="s">
        <v>185</v>
      </c>
      <c r="B2276" t="s">
        <v>123</v>
      </c>
      <c r="C2276" s="60">
        <v>43922</v>
      </c>
      <c r="D2276" s="3">
        <f>Table1[[#This Row],[End Year]]-1</f>
        <v>2019</v>
      </c>
      <c r="E2276" s="3">
        <f t="shared" si="105"/>
        <v>2020</v>
      </c>
      <c r="F2276" s="1" t="str">
        <f t="shared" si="106"/>
        <v>2019/2020</v>
      </c>
      <c r="G2276">
        <v>1</v>
      </c>
      <c r="H2276" t="s">
        <v>90</v>
      </c>
      <c r="I2276">
        <f>IFERROR(INDEX(Lookup_Misc!$A$1:$C$7,MATCH(Table1[[#This Row],[Product]],Lookup_Misc!$B$1:$B$7,0),3)*Table1[[#This Row],[Tonnage]],NA())</f>
        <v>0.46</v>
      </c>
      <c r="J2276">
        <f t="shared" si="107"/>
        <v>4</v>
      </c>
    </row>
    <row r="2277" spans="1:10">
      <c r="A2277" t="s">
        <v>185</v>
      </c>
      <c r="B2277" t="s">
        <v>123</v>
      </c>
      <c r="C2277" s="60">
        <v>43952</v>
      </c>
      <c r="D2277" s="3">
        <f>Table1[[#This Row],[End Year]]-1</f>
        <v>2019</v>
      </c>
      <c r="E2277" s="3">
        <f t="shared" si="105"/>
        <v>2020</v>
      </c>
      <c r="F2277" s="1" t="str">
        <f t="shared" si="106"/>
        <v>2019/2020</v>
      </c>
      <c r="G2277">
        <v>34</v>
      </c>
      <c r="H2277" t="s">
        <v>87</v>
      </c>
      <c r="I2277">
        <f>IFERROR(INDEX(Lookup_Misc!$A$1:$C$7,MATCH(Table1[[#This Row],[Product]],Lookup_Misc!$B$1:$B$7,0),3)*Table1[[#This Row],[Tonnage]],NA())</f>
        <v>15.64</v>
      </c>
      <c r="J2277">
        <f t="shared" si="107"/>
        <v>5</v>
      </c>
    </row>
    <row r="2278" spans="1:10">
      <c r="A2278" t="s">
        <v>185</v>
      </c>
      <c r="B2278" t="s">
        <v>123</v>
      </c>
      <c r="C2278" s="60">
        <v>43952</v>
      </c>
      <c r="D2278" s="3">
        <f>Table1[[#This Row],[End Year]]-1</f>
        <v>2019</v>
      </c>
      <c r="E2278" s="3">
        <f t="shared" si="105"/>
        <v>2020</v>
      </c>
      <c r="F2278" s="1" t="str">
        <f t="shared" si="106"/>
        <v>2019/2020</v>
      </c>
      <c r="G2278">
        <v>4383</v>
      </c>
      <c r="H2278" t="s">
        <v>60</v>
      </c>
      <c r="I2278">
        <f>IFERROR(INDEX(Lookup_Misc!$A$1:$C$7,MATCH(Table1[[#This Row],[Product]],Lookup_Misc!$B$1:$B$7,0),3)*Table1[[#This Row],[Tonnage]],NA())</f>
        <v>2016.18</v>
      </c>
      <c r="J2278">
        <f t="shared" si="107"/>
        <v>5</v>
      </c>
    </row>
    <row r="2279" spans="1:10">
      <c r="A2279" t="s">
        <v>185</v>
      </c>
      <c r="B2279" t="s">
        <v>123</v>
      </c>
      <c r="C2279" s="60">
        <v>43952</v>
      </c>
      <c r="D2279" s="3">
        <f>Table1[[#This Row],[End Year]]-1</f>
        <v>2019</v>
      </c>
      <c r="E2279" s="3">
        <f t="shared" si="105"/>
        <v>2020</v>
      </c>
      <c r="F2279" s="1" t="str">
        <f t="shared" si="106"/>
        <v>2019/2020</v>
      </c>
      <c r="G2279">
        <v>28038</v>
      </c>
      <c r="H2279" t="s">
        <v>79</v>
      </c>
      <c r="I2279">
        <f>IFERROR(INDEX(Lookup_Misc!$A$1:$C$7,MATCH(Table1[[#This Row],[Product]],Lookup_Misc!$B$1:$B$7,0),3)*Table1[[#This Row],[Tonnage]],NA())</f>
        <v>12897.480000000001</v>
      </c>
      <c r="J2279">
        <f t="shared" si="107"/>
        <v>5</v>
      </c>
    </row>
    <row r="2280" spans="1:10">
      <c r="A2280" t="s">
        <v>185</v>
      </c>
      <c r="B2280" t="s">
        <v>123</v>
      </c>
      <c r="C2280" s="60">
        <v>43952</v>
      </c>
      <c r="D2280" s="3">
        <f>Table1[[#This Row],[End Year]]-1</f>
        <v>2019</v>
      </c>
      <c r="E2280" s="3">
        <f t="shared" si="105"/>
        <v>2020</v>
      </c>
      <c r="F2280" s="1" t="str">
        <f t="shared" si="106"/>
        <v>2019/2020</v>
      </c>
      <c r="G2280">
        <v>14000</v>
      </c>
      <c r="H2280" t="s">
        <v>133</v>
      </c>
      <c r="I2280">
        <f>IFERROR(INDEX(Lookup_Misc!$A$1:$C$7,MATCH(Table1[[#This Row],[Product]],Lookup_Misc!$B$1:$B$7,0),3)*Table1[[#This Row],[Tonnage]],NA())</f>
        <v>6440</v>
      </c>
      <c r="J2280">
        <f t="shared" si="107"/>
        <v>5</v>
      </c>
    </row>
    <row r="2281" spans="1:10">
      <c r="A2281" t="s">
        <v>185</v>
      </c>
      <c r="B2281" t="s">
        <v>123</v>
      </c>
      <c r="C2281" s="60">
        <v>43952</v>
      </c>
      <c r="D2281" s="3">
        <f>Table1[[#This Row],[End Year]]-1</f>
        <v>2019</v>
      </c>
      <c r="E2281" s="3">
        <f t="shared" si="105"/>
        <v>2020</v>
      </c>
      <c r="F2281" s="1" t="str">
        <f t="shared" si="106"/>
        <v>2019/2020</v>
      </c>
      <c r="G2281">
        <v>2332</v>
      </c>
      <c r="H2281" t="s">
        <v>145</v>
      </c>
      <c r="I2281">
        <f>IFERROR(INDEX(Lookup_Misc!$A$1:$C$7,MATCH(Table1[[#This Row],[Product]],Lookup_Misc!$B$1:$B$7,0),3)*Table1[[#This Row],[Tonnage]],NA())</f>
        <v>1072.72</v>
      </c>
      <c r="J2281">
        <f t="shared" si="107"/>
        <v>5</v>
      </c>
    </row>
    <row r="2282" spans="1:10">
      <c r="A2282" t="s">
        <v>185</v>
      </c>
      <c r="B2282" t="s">
        <v>123</v>
      </c>
      <c r="C2282" s="60">
        <v>43952</v>
      </c>
      <c r="D2282" s="3">
        <f>Table1[[#This Row],[End Year]]-1</f>
        <v>2019</v>
      </c>
      <c r="E2282" s="3">
        <f t="shared" si="105"/>
        <v>2020</v>
      </c>
      <c r="F2282" s="1" t="str">
        <f t="shared" si="106"/>
        <v>2019/2020</v>
      </c>
      <c r="G2282">
        <v>9459</v>
      </c>
      <c r="H2282" t="s">
        <v>116</v>
      </c>
      <c r="I2282">
        <f>IFERROR(INDEX(Lookup_Misc!$A$1:$C$7,MATCH(Table1[[#This Row],[Product]],Lookup_Misc!$B$1:$B$7,0),3)*Table1[[#This Row],[Tonnage]],NA())</f>
        <v>4351.1400000000003</v>
      </c>
      <c r="J2282">
        <f t="shared" si="107"/>
        <v>5</v>
      </c>
    </row>
    <row r="2283" spans="1:10">
      <c r="A2283" t="s">
        <v>185</v>
      </c>
      <c r="B2283" t="s">
        <v>123</v>
      </c>
      <c r="C2283" s="60">
        <v>43952</v>
      </c>
      <c r="D2283" s="3">
        <f>Table1[[#This Row],[End Year]]-1</f>
        <v>2019</v>
      </c>
      <c r="E2283" s="3">
        <f t="shared" si="105"/>
        <v>2020</v>
      </c>
      <c r="F2283" s="1" t="str">
        <f t="shared" si="106"/>
        <v>2019/2020</v>
      </c>
      <c r="G2283">
        <v>3298</v>
      </c>
      <c r="H2283" t="s">
        <v>137</v>
      </c>
      <c r="I2283">
        <f>IFERROR(INDEX(Lookup_Misc!$A$1:$C$7,MATCH(Table1[[#This Row],[Product]],Lookup_Misc!$B$1:$B$7,0),3)*Table1[[#This Row],[Tonnage]],NA())</f>
        <v>1517.0800000000002</v>
      </c>
      <c r="J2283">
        <f t="shared" si="107"/>
        <v>5</v>
      </c>
    </row>
    <row r="2284" spans="1:10">
      <c r="A2284" t="s">
        <v>185</v>
      </c>
      <c r="B2284" t="s">
        <v>123</v>
      </c>
      <c r="C2284" s="60">
        <v>43952</v>
      </c>
      <c r="D2284" s="3">
        <f>Table1[[#This Row],[End Year]]-1</f>
        <v>2019</v>
      </c>
      <c r="E2284" s="3">
        <f t="shared" si="105"/>
        <v>2020</v>
      </c>
      <c r="F2284" s="1" t="str">
        <f t="shared" si="106"/>
        <v>2019/2020</v>
      </c>
      <c r="G2284">
        <v>2200</v>
      </c>
      <c r="H2284" t="s">
        <v>128</v>
      </c>
      <c r="I2284">
        <f>IFERROR(INDEX(Lookup_Misc!$A$1:$C$7,MATCH(Table1[[#This Row],[Product]],Lookup_Misc!$B$1:$B$7,0),3)*Table1[[#This Row],[Tonnage]],NA())</f>
        <v>1012</v>
      </c>
      <c r="J2284">
        <f t="shared" si="107"/>
        <v>5</v>
      </c>
    </row>
    <row r="2285" spans="1:10">
      <c r="A2285" t="s">
        <v>185</v>
      </c>
      <c r="B2285" t="s">
        <v>123</v>
      </c>
      <c r="C2285" s="60">
        <v>43952</v>
      </c>
      <c r="D2285" s="3">
        <f>Table1[[#This Row],[End Year]]-1</f>
        <v>2019</v>
      </c>
      <c r="E2285" s="3">
        <f t="shared" si="105"/>
        <v>2020</v>
      </c>
      <c r="F2285" s="1" t="str">
        <f t="shared" si="106"/>
        <v>2019/2020</v>
      </c>
      <c r="G2285">
        <v>17874</v>
      </c>
      <c r="H2285" t="s">
        <v>113</v>
      </c>
      <c r="I2285">
        <f>IFERROR(INDEX(Lookup_Misc!$A$1:$C$7,MATCH(Table1[[#This Row],[Product]],Lookup_Misc!$B$1:$B$7,0),3)*Table1[[#This Row],[Tonnage]],NA())</f>
        <v>8222.0400000000009</v>
      </c>
      <c r="J2285">
        <f t="shared" si="107"/>
        <v>5</v>
      </c>
    </row>
    <row r="2286" spans="1:10">
      <c r="A2286" t="s">
        <v>185</v>
      </c>
      <c r="B2286" t="s">
        <v>123</v>
      </c>
      <c r="C2286" s="60">
        <v>43952</v>
      </c>
      <c r="D2286" s="3">
        <f>Table1[[#This Row],[End Year]]-1</f>
        <v>2019</v>
      </c>
      <c r="E2286" s="3">
        <f t="shared" si="105"/>
        <v>2020</v>
      </c>
      <c r="F2286" s="1" t="str">
        <f t="shared" si="106"/>
        <v>2019/2020</v>
      </c>
      <c r="G2286">
        <v>4398</v>
      </c>
      <c r="H2286" t="s">
        <v>92</v>
      </c>
      <c r="I2286">
        <f>IFERROR(INDEX(Lookup_Misc!$A$1:$C$7,MATCH(Table1[[#This Row],[Product]],Lookup_Misc!$B$1:$B$7,0),3)*Table1[[#This Row],[Tonnage]],NA())</f>
        <v>2023.0800000000002</v>
      </c>
      <c r="J2286">
        <f t="shared" si="107"/>
        <v>5</v>
      </c>
    </row>
    <row r="2287" spans="1:10">
      <c r="A2287" t="s">
        <v>185</v>
      </c>
      <c r="B2287" t="s">
        <v>123</v>
      </c>
      <c r="C2287" s="60">
        <v>43952</v>
      </c>
      <c r="D2287" s="3">
        <f>Table1[[#This Row],[End Year]]-1</f>
        <v>2019</v>
      </c>
      <c r="E2287" s="3">
        <f t="shared" si="105"/>
        <v>2020</v>
      </c>
      <c r="F2287" s="1" t="str">
        <f t="shared" si="106"/>
        <v>2019/2020</v>
      </c>
      <c r="G2287">
        <v>9500</v>
      </c>
      <c r="H2287" t="s">
        <v>108</v>
      </c>
      <c r="I2287">
        <f>IFERROR(INDEX(Lookup_Misc!$A$1:$C$7,MATCH(Table1[[#This Row],[Product]],Lookup_Misc!$B$1:$B$7,0),3)*Table1[[#This Row],[Tonnage]],NA())</f>
        <v>4370</v>
      </c>
      <c r="J2287">
        <f t="shared" si="107"/>
        <v>5</v>
      </c>
    </row>
    <row r="2288" spans="1:10">
      <c r="A2288" t="s">
        <v>185</v>
      </c>
      <c r="B2288" t="s">
        <v>123</v>
      </c>
      <c r="C2288" s="60">
        <v>43983</v>
      </c>
      <c r="D2288" s="3">
        <f>Table1[[#This Row],[End Year]]-1</f>
        <v>2019</v>
      </c>
      <c r="E2288" s="3">
        <f t="shared" si="105"/>
        <v>2020</v>
      </c>
      <c r="F2288" s="1" t="str">
        <f t="shared" si="106"/>
        <v>2019/2020</v>
      </c>
      <c r="G2288">
        <v>15</v>
      </c>
      <c r="H2288" t="s">
        <v>119</v>
      </c>
      <c r="I2288">
        <f>IFERROR(INDEX(Lookup_Misc!$A$1:$C$7,MATCH(Table1[[#This Row],[Product]],Lookup_Misc!$B$1:$B$7,0),3)*Table1[[#This Row],[Tonnage]],NA())</f>
        <v>6.9</v>
      </c>
      <c r="J2288">
        <f t="shared" si="107"/>
        <v>6</v>
      </c>
    </row>
    <row r="2289" spans="1:10">
      <c r="A2289" t="s">
        <v>185</v>
      </c>
      <c r="B2289" t="s">
        <v>123</v>
      </c>
      <c r="C2289" s="60">
        <v>43983</v>
      </c>
      <c r="D2289" s="3">
        <f>Table1[[#This Row],[End Year]]-1</f>
        <v>2019</v>
      </c>
      <c r="E2289" s="3">
        <f t="shared" si="105"/>
        <v>2020</v>
      </c>
      <c r="F2289" s="1" t="str">
        <f t="shared" si="106"/>
        <v>2019/2020</v>
      </c>
      <c r="G2289">
        <v>383</v>
      </c>
      <c r="H2289" t="s">
        <v>60</v>
      </c>
      <c r="I2289">
        <f>IFERROR(INDEX(Lookup_Misc!$A$1:$C$7,MATCH(Table1[[#This Row],[Product]],Lookup_Misc!$B$1:$B$7,0),3)*Table1[[#This Row],[Tonnage]],NA())</f>
        <v>176.18</v>
      </c>
      <c r="J2289">
        <f t="shared" si="107"/>
        <v>6</v>
      </c>
    </row>
    <row r="2290" spans="1:10">
      <c r="A2290" t="s">
        <v>185</v>
      </c>
      <c r="B2290" t="s">
        <v>123</v>
      </c>
      <c r="C2290" s="60">
        <v>43983</v>
      </c>
      <c r="D2290" s="3">
        <f>Table1[[#This Row],[End Year]]-1</f>
        <v>2019</v>
      </c>
      <c r="E2290" s="3">
        <f t="shared" si="105"/>
        <v>2020</v>
      </c>
      <c r="F2290" s="1" t="str">
        <f t="shared" si="106"/>
        <v>2019/2020</v>
      </c>
      <c r="G2290">
        <v>8505</v>
      </c>
      <c r="H2290" t="s">
        <v>79</v>
      </c>
      <c r="I2290">
        <f>IFERROR(INDEX(Lookup_Misc!$A$1:$C$7,MATCH(Table1[[#This Row],[Product]],Lookup_Misc!$B$1:$B$7,0),3)*Table1[[#This Row],[Tonnage]],NA())</f>
        <v>3912.3</v>
      </c>
      <c r="J2290">
        <f t="shared" si="107"/>
        <v>6</v>
      </c>
    </row>
    <row r="2291" spans="1:10">
      <c r="A2291" t="s">
        <v>185</v>
      </c>
      <c r="B2291" t="s">
        <v>123</v>
      </c>
      <c r="C2291" s="60">
        <v>43983</v>
      </c>
      <c r="D2291" s="3">
        <f>Table1[[#This Row],[End Year]]-1</f>
        <v>2019</v>
      </c>
      <c r="E2291" s="3">
        <f t="shared" si="105"/>
        <v>2020</v>
      </c>
      <c r="F2291" s="1" t="str">
        <f t="shared" si="106"/>
        <v>2019/2020</v>
      </c>
      <c r="G2291">
        <v>2750</v>
      </c>
      <c r="H2291" t="s">
        <v>125</v>
      </c>
      <c r="I2291">
        <f>IFERROR(INDEX(Lookup_Misc!$A$1:$C$7,MATCH(Table1[[#This Row],[Product]],Lookup_Misc!$B$1:$B$7,0),3)*Table1[[#This Row],[Tonnage]],NA())</f>
        <v>1265</v>
      </c>
      <c r="J2291">
        <f t="shared" si="107"/>
        <v>6</v>
      </c>
    </row>
    <row r="2292" spans="1:10">
      <c r="A2292" t="s">
        <v>185</v>
      </c>
      <c r="B2292" t="s">
        <v>123</v>
      </c>
      <c r="C2292" s="60">
        <v>43983</v>
      </c>
      <c r="D2292" s="3">
        <f>Table1[[#This Row],[End Year]]-1</f>
        <v>2019</v>
      </c>
      <c r="E2292" s="3">
        <f t="shared" si="105"/>
        <v>2020</v>
      </c>
      <c r="F2292" s="1" t="str">
        <f t="shared" si="106"/>
        <v>2019/2020</v>
      </c>
      <c r="G2292">
        <v>2199</v>
      </c>
      <c r="H2292" t="s">
        <v>131</v>
      </c>
      <c r="I2292">
        <f>IFERROR(INDEX(Lookup_Misc!$A$1:$C$7,MATCH(Table1[[#This Row],[Product]],Lookup_Misc!$B$1:$B$7,0),3)*Table1[[#This Row],[Tonnage]],NA())</f>
        <v>1011.5400000000001</v>
      </c>
      <c r="J2292">
        <f t="shared" si="107"/>
        <v>6</v>
      </c>
    </row>
    <row r="2293" spans="1:10">
      <c r="A2293" t="s">
        <v>185</v>
      </c>
      <c r="B2293" t="s">
        <v>123</v>
      </c>
      <c r="C2293" s="60">
        <v>43983</v>
      </c>
      <c r="D2293" s="3">
        <f>Table1[[#This Row],[End Year]]-1</f>
        <v>2019</v>
      </c>
      <c r="E2293" s="3">
        <f t="shared" si="105"/>
        <v>2020</v>
      </c>
      <c r="F2293" s="1" t="str">
        <f t="shared" si="106"/>
        <v>2019/2020</v>
      </c>
      <c r="G2293">
        <v>11279</v>
      </c>
      <c r="H2293" t="s">
        <v>133</v>
      </c>
      <c r="I2293">
        <f>IFERROR(INDEX(Lookup_Misc!$A$1:$C$7,MATCH(Table1[[#This Row],[Product]],Lookup_Misc!$B$1:$B$7,0),3)*Table1[[#This Row],[Tonnage]],NA())</f>
        <v>5188.34</v>
      </c>
      <c r="J2293">
        <f t="shared" si="107"/>
        <v>6</v>
      </c>
    </row>
    <row r="2294" spans="1:10">
      <c r="A2294" t="s">
        <v>185</v>
      </c>
      <c r="B2294" t="s">
        <v>123</v>
      </c>
      <c r="C2294" s="60">
        <v>43983</v>
      </c>
      <c r="D2294" s="3">
        <f>Table1[[#This Row],[End Year]]-1</f>
        <v>2019</v>
      </c>
      <c r="E2294" s="3">
        <f t="shared" si="105"/>
        <v>2020</v>
      </c>
      <c r="F2294" s="1" t="str">
        <f t="shared" si="106"/>
        <v>2019/2020</v>
      </c>
      <c r="G2294">
        <v>5445</v>
      </c>
      <c r="H2294" t="s">
        <v>88</v>
      </c>
      <c r="I2294">
        <f>IFERROR(INDEX(Lookup_Misc!$A$1:$C$7,MATCH(Table1[[#This Row],[Product]],Lookup_Misc!$B$1:$B$7,0),3)*Table1[[#This Row],[Tonnage]],NA())</f>
        <v>2504.7000000000003</v>
      </c>
      <c r="J2294">
        <f t="shared" si="107"/>
        <v>6</v>
      </c>
    </row>
    <row r="2295" spans="1:10">
      <c r="A2295" t="s">
        <v>185</v>
      </c>
      <c r="B2295" t="s">
        <v>123</v>
      </c>
      <c r="C2295" s="60">
        <v>43983</v>
      </c>
      <c r="D2295" s="3">
        <f>Table1[[#This Row],[End Year]]-1</f>
        <v>2019</v>
      </c>
      <c r="E2295" s="3">
        <f t="shared" si="105"/>
        <v>2020</v>
      </c>
      <c r="F2295" s="1" t="str">
        <f t="shared" si="106"/>
        <v>2019/2020</v>
      </c>
      <c r="G2295">
        <v>13199</v>
      </c>
      <c r="H2295" t="s">
        <v>116</v>
      </c>
      <c r="I2295">
        <f>IFERROR(INDEX(Lookup_Misc!$A$1:$C$7,MATCH(Table1[[#This Row],[Product]],Lookup_Misc!$B$1:$B$7,0),3)*Table1[[#This Row],[Tonnage]],NA())</f>
        <v>6071.54</v>
      </c>
      <c r="J2295">
        <f t="shared" si="107"/>
        <v>6</v>
      </c>
    </row>
    <row r="2296" spans="1:10">
      <c r="A2296" t="s">
        <v>185</v>
      </c>
      <c r="B2296" t="s">
        <v>123</v>
      </c>
      <c r="C2296" s="60">
        <v>43983</v>
      </c>
      <c r="D2296" s="3">
        <f>Table1[[#This Row],[End Year]]-1</f>
        <v>2019</v>
      </c>
      <c r="E2296" s="3">
        <f t="shared" si="105"/>
        <v>2020</v>
      </c>
      <c r="F2296" s="1" t="str">
        <f t="shared" si="106"/>
        <v>2019/2020</v>
      </c>
      <c r="G2296">
        <v>5500</v>
      </c>
      <c r="H2296" t="s">
        <v>137</v>
      </c>
      <c r="I2296">
        <f>IFERROR(INDEX(Lookup_Misc!$A$1:$C$7,MATCH(Table1[[#This Row],[Product]],Lookup_Misc!$B$1:$B$7,0),3)*Table1[[#This Row],[Tonnage]],NA())</f>
        <v>2530</v>
      </c>
      <c r="J2296">
        <f t="shared" si="107"/>
        <v>6</v>
      </c>
    </row>
    <row r="2297" spans="1:10">
      <c r="A2297" t="s">
        <v>185</v>
      </c>
      <c r="B2297" t="s">
        <v>123</v>
      </c>
      <c r="C2297" s="60">
        <v>43983</v>
      </c>
      <c r="D2297" s="3">
        <f>Table1[[#This Row],[End Year]]-1</f>
        <v>2019</v>
      </c>
      <c r="E2297" s="3">
        <f t="shared" si="105"/>
        <v>2020</v>
      </c>
      <c r="F2297" s="1" t="str">
        <f t="shared" si="106"/>
        <v>2019/2020</v>
      </c>
      <c r="G2297">
        <v>15706</v>
      </c>
      <c r="H2297" t="s">
        <v>113</v>
      </c>
      <c r="I2297">
        <f>IFERROR(INDEX(Lookup_Misc!$A$1:$C$7,MATCH(Table1[[#This Row],[Product]],Lookup_Misc!$B$1:$B$7,0),3)*Table1[[#This Row],[Tonnage]],NA())</f>
        <v>7224.76</v>
      </c>
      <c r="J2297">
        <f t="shared" si="107"/>
        <v>6</v>
      </c>
    </row>
    <row r="2298" spans="1:10">
      <c r="A2298" t="s">
        <v>185</v>
      </c>
      <c r="B2298" t="s">
        <v>123</v>
      </c>
      <c r="C2298" s="60">
        <v>43983</v>
      </c>
      <c r="D2298" s="3">
        <f>Table1[[#This Row],[End Year]]-1</f>
        <v>2019</v>
      </c>
      <c r="E2298" s="3">
        <f t="shared" si="105"/>
        <v>2020</v>
      </c>
      <c r="F2298" s="1" t="str">
        <f t="shared" si="106"/>
        <v>2019/2020</v>
      </c>
      <c r="G2298">
        <v>22498</v>
      </c>
      <c r="H2298" t="s">
        <v>108</v>
      </c>
      <c r="I2298">
        <f>IFERROR(INDEX(Lookup_Misc!$A$1:$C$7,MATCH(Table1[[#This Row],[Product]],Lookup_Misc!$B$1:$B$7,0),3)*Table1[[#This Row],[Tonnage]],NA())</f>
        <v>10349.08</v>
      </c>
      <c r="J2298">
        <f t="shared" si="107"/>
        <v>6</v>
      </c>
    </row>
    <row r="2299" spans="1:10">
      <c r="A2299" t="s">
        <v>185</v>
      </c>
      <c r="B2299" t="s">
        <v>123</v>
      </c>
      <c r="C2299" s="60">
        <v>43983</v>
      </c>
      <c r="D2299" s="3">
        <f>Table1[[#This Row],[End Year]]-1</f>
        <v>2019</v>
      </c>
      <c r="E2299" s="3">
        <f t="shared" si="105"/>
        <v>2020</v>
      </c>
      <c r="F2299" s="1" t="str">
        <f t="shared" si="106"/>
        <v>2019/2020</v>
      </c>
      <c r="G2299">
        <v>44984</v>
      </c>
      <c r="H2299" t="s">
        <v>93</v>
      </c>
      <c r="I2299">
        <f>IFERROR(INDEX(Lookup_Misc!$A$1:$C$7,MATCH(Table1[[#This Row],[Product]],Lookup_Misc!$B$1:$B$7,0),3)*Table1[[#This Row],[Tonnage]],NA())</f>
        <v>20692.64</v>
      </c>
      <c r="J2299">
        <f t="shared" si="107"/>
        <v>6</v>
      </c>
    </row>
    <row r="2300" spans="1:10">
      <c r="A2300" t="s">
        <v>185</v>
      </c>
      <c r="B2300" t="s">
        <v>123</v>
      </c>
      <c r="C2300" s="60">
        <v>43983</v>
      </c>
      <c r="D2300" s="3">
        <f>Table1[[#This Row],[End Year]]-1</f>
        <v>2019</v>
      </c>
      <c r="E2300" s="3">
        <f t="shared" si="105"/>
        <v>2020</v>
      </c>
      <c r="F2300" s="1" t="str">
        <f t="shared" si="106"/>
        <v>2019/2020</v>
      </c>
      <c r="G2300">
        <v>1</v>
      </c>
      <c r="H2300" t="s">
        <v>118</v>
      </c>
      <c r="I2300">
        <f>IFERROR(INDEX(Lookup_Misc!$A$1:$C$7,MATCH(Table1[[#This Row],[Product]],Lookup_Misc!$B$1:$B$7,0),3)*Table1[[#This Row],[Tonnage]],NA())</f>
        <v>0.46</v>
      </c>
      <c r="J2300">
        <f t="shared" si="107"/>
        <v>6</v>
      </c>
    </row>
    <row r="2301" spans="1:10">
      <c r="A2301" t="s">
        <v>185</v>
      </c>
      <c r="B2301" t="s">
        <v>123</v>
      </c>
      <c r="C2301" s="60">
        <v>44013</v>
      </c>
      <c r="D2301" s="3">
        <f>Table1[[#This Row],[End Year]]-1</f>
        <v>2020</v>
      </c>
      <c r="E2301" s="3">
        <f t="shared" si="105"/>
        <v>2021</v>
      </c>
      <c r="F2301" s="1" t="str">
        <f t="shared" si="106"/>
        <v>2020/2021</v>
      </c>
      <c r="G2301">
        <v>84</v>
      </c>
      <c r="H2301" t="s">
        <v>60</v>
      </c>
      <c r="I2301">
        <f>IFERROR(INDEX(Lookup_Misc!$A$1:$C$7,MATCH(Table1[[#This Row],[Product]],Lookup_Misc!$B$1:$B$7,0),3)*Table1[[#This Row],[Tonnage]],NA())</f>
        <v>38.64</v>
      </c>
      <c r="J2301">
        <f t="shared" si="107"/>
        <v>7</v>
      </c>
    </row>
    <row r="2302" spans="1:10">
      <c r="A2302" t="s">
        <v>185</v>
      </c>
      <c r="B2302" t="s">
        <v>123</v>
      </c>
      <c r="C2302" s="60">
        <v>44013</v>
      </c>
      <c r="D2302" s="3">
        <f>Table1[[#This Row],[End Year]]-1</f>
        <v>2020</v>
      </c>
      <c r="E2302" s="3">
        <f t="shared" si="105"/>
        <v>2021</v>
      </c>
      <c r="F2302" s="1" t="str">
        <f t="shared" si="106"/>
        <v>2020/2021</v>
      </c>
      <c r="G2302">
        <v>21391</v>
      </c>
      <c r="H2302" t="s">
        <v>79</v>
      </c>
      <c r="I2302">
        <f>IFERROR(INDEX(Lookup_Misc!$A$1:$C$7,MATCH(Table1[[#This Row],[Product]],Lookup_Misc!$B$1:$B$7,0),3)*Table1[[#This Row],[Tonnage]],NA())</f>
        <v>9839.86</v>
      </c>
      <c r="J2302">
        <f t="shared" si="107"/>
        <v>7</v>
      </c>
    </row>
    <row r="2303" spans="1:10">
      <c r="A2303" t="s">
        <v>185</v>
      </c>
      <c r="B2303" t="s">
        <v>123</v>
      </c>
      <c r="C2303" s="60">
        <v>44013</v>
      </c>
      <c r="D2303" s="3">
        <f>Table1[[#This Row],[End Year]]-1</f>
        <v>2020</v>
      </c>
      <c r="E2303" s="3">
        <f t="shared" si="105"/>
        <v>2021</v>
      </c>
      <c r="F2303" s="1" t="str">
        <f t="shared" si="106"/>
        <v>2020/2021</v>
      </c>
      <c r="G2303">
        <v>7391</v>
      </c>
      <c r="H2303" t="s">
        <v>133</v>
      </c>
      <c r="I2303">
        <f>IFERROR(INDEX(Lookup_Misc!$A$1:$C$7,MATCH(Table1[[#This Row],[Product]],Lookup_Misc!$B$1:$B$7,0),3)*Table1[[#This Row],[Tonnage]],NA())</f>
        <v>3399.86</v>
      </c>
      <c r="J2303">
        <f t="shared" si="107"/>
        <v>7</v>
      </c>
    </row>
    <row r="2304" spans="1:10">
      <c r="A2304" t="s">
        <v>185</v>
      </c>
      <c r="B2304" t="s">
        <v>123</v>
      </c>
      <c r="C2304" s="60">
        <v>44013</v>
      </c>
      <c r="D2304" s="3">
        <f>Table1[[#This Row],[End Year]]-1</f>
        <v>2020</v>
      </c>
      <c r="E2304" s="3">
        <f t="shared" si="105"/>
        <v>2021</v>
      </c>
      <c r="F2304" s="1" t="str">
        <f t="shared" si="106"/>
        <v>2020/2021</v>
      </c>
      <c r="G2304">
        <v>7</v>
      </c>
      <c r="H2304" t="s">
        <v>172</v>
      </c>
      <c r="I2304">
        <f>IFERROR(INDEX(Lookup_Misc!$A$1:$C$7,MATCH(Table1[[#This Row],[Product]],Lookup_Misc!$B$1:$B$7,0),3)*Table1[[#This Row],[Tonnage]],NA())</f>
        <v>3.22</v>
      </c>
      <c r="J2304">
        <f t="shared" si="107"/>
        <v>7</v>
      </c>
    </row>
    <row r="2305" spans="1:10">
      <c r="A2305" t="s">
        <v>185</v>
      </c>
      <c r="B2305" t="s">
        <v>123</v>
      </c>
      <c r="C2305" s="60">
        <v>44013</v>
      </c>
      <c r="D2305" s="3">
        <f>Table1[[#This Row],[End Year]]-1</f>
        <v>2020</v>
      </c>
      <c r="E2305" s="3">
        <f t="shared" si="105"/>
        <v>2021</v>
      </c>
      <c r="F2305" s="1" t="str">
        <f t="shared" si="106"/>
        <v>2020/2021</v>
      </c>
      <c r="G2305">
        <v>12348</v>
      </c>
      <c r="H2305" t="s">
        <v>116</v>
      </c>
      <c r="I2305">
        <f>IFERROR(INDEX(Lookup_Misc!$A$1:$C$7,MATCH(Table1[[#This Row],[Product]],Lookup_Misc!$B$1:$B$7,0),3)*Table1[[#This Row],[Tonnage]],NA())</f>
        <v>5680.08</v>
      </c>
      <c r="J2305">
        <f t="shared" si="107"/>
        <v>7</v>
      </c>
    </row>
    <row r="2306" spans="1:10">
      <c r="A2306" t="s">
        <v>185</v>
      </c>
      <c r="B2306" t="s">
        <v>123</v>
      </c>
      <c r="C2306" s="60">
        <v>44013</v>
      </c>
      <c r="D2306" s="3">
        <f>Table1[[#This Row],[End Year]]-1</f>
        <v>2020</v>
      </c>
      <c r="E2306" s="3">
        <f t="shared" si="105"/>
        <v>2021</v>
      </c>
      <c r="F2306" s="1" t="str">
        <f t="shared" si="106"/>
        <v>2020/2021</v>
      </c>
      <c r="G2306">
        <v>3298</v>
      </c>
      <c r="H2306" t="s">
        <v>137</v>
      </c>
      <c r="I2306">
        <f>IFERROR(INDEX(Lookup_Misc!$A$1:$C$7,MATCH(Table1[[#This Row],[Product]],Lookup_Misc!$B$1:$B$7,0),3)*Table1[[#This Row],[Tonnage]],NA())</f>
        <v>1517.0800000000002</v>
      </c>
      <c r="J2306">
        <f t="shared" si="107"/>
        <v>7</v>
      </c>
    </row>
    <row r="2307" spans="1:10">
      <c r="A2307" t="s">
        <v>185</v>
      </c>
      <c r="B2307" t="s">
        <v>123</v>
      </c>
      <c r="C2307" s="60">
        <v>44013</v>
      </c>
      <c r="D2307" s="3">
        <f>Table1[[#This Row],[End Year]]-1</f>
        <v>2020</v>
      </c>
      <c r="E2307" s="3">
        <f t="shared" si="105"/>
        <v>2021</v>
      </c>
      <c r="F2307" s="1" t="str">
        <f t="shared" si="106"/>
        <v>2020/2021</v>
      </c>
      <c r="G2307">
        <v>30798</v>
      </c>
      <c r="H2307" t="s">
        <v>128</v>
      </c>
      <c r="I2307">
        <f>IFERROR(INDEX(Lookup_Misc!$A$1:$C$7,MATCH(Table1[[#This Row],[Product]],Lookup_Misc!$B$1:$B$7,0),3)*Table1[[#This Row],[Tonnage]],NA())</f>
        <v>14167.08</v>
      </c>
      <c r="J2307">
        <f t="shared" si="107"/>
        <v>7</v>
      </c>
    </row>
    <row r="2308" spans="1:10">
      <c r="A2308" t="s">
        <v>185</v>
      </c>
      <c r="B2308" t="s">
        <v>123</v>
      </c>
      <c r="C2308" s="60">
        <v>44013</v>
      </c>
      <c r="D2308" s="3">
        <f>Table1[[#This Row],[End Year]]-1</f>
        <v>2020</v>
      </c>
      <c r="E2308" s="3">
        <f t="shared" si="105"/>
        <v>2021</v>
      </c>
      <c r="F2308" s="1" t="str">
        <f t="shared" si="106"/>
        <v>2020/2021</v>
      </c>
      <c r="G2308">
        <v>5903</v>
      </c>
      <c r="H2308" t="s">
        <v>108</v>
      </c>
      <c r="I2308">
        <f>IFERROR(INDEX(Lookup_Misc!$A$1:$C$7,MATCH(Table1[[#This Row],[Product]],Lookup_Misc!$B$1:$B$7,0),3)*Table1[[#This Row],[Tonnage]],NA())</f>
        <v>2715.38</v>
      </c>
      <c r="J2308">
        <f t="shared" si="107"/>
        <v>7</v>
      </c>
    </row>
    <row r="2309" spans="1:10">
      <c r="A2309" t="s">
        <v>185</v>
      </c>
      <c r="B2309" t="s">
        <v>123</v>
      </c>
      <c r="C2309" s="60">
        <v>44044</v>
      </c>
      <c r="D2309" s="3">
        <f>Table1[[#This Row],[End Year]]-1</f>
        <v>2020</v>
      </c>
      <c r="E2309" s="3">
        <f t="shared" si="105"/>
        <v>2021</v>
      </c>
      <c r="F2309" s="1" t="str">
        <f t="shared" si="106"/>
        <v>2020/2021</v>
      </c>
      <c r="G2309">
        <v>1980</v>
      </c>
      <c r="H2309" t="s">
        <v>73</v>
      </c>
      <c r="I2309">
        <f>IFERROR(INDEX(Lookup_Misc!$A$1:$C$7,MATCH(Table1[[#This Row],[Product]],Lookup_Misc!$B$1:$B$7,0),3)*Table1[[#This Row],[Tonnage]],NA())</f>
        <v>910.80000000000007</v>
      </c>
      <c r="J2309">
        <f t="shared" si="107"/>
        <v>8</v>
      </c>
    </row>
    <row r="2310" spans="1:10">
      <c r="A2310" t="s">
        <v>185</v>
      </c>
      <c r="B2310" t="s">
        <v>123</v>
      </c>
      <c r="C2310" s="60">
        <v>44044</v>
      </c>
      <c r="D2310" s="3">
        <f>Table1[[#This Row],[End Year]]-1</f>
        <v>2020</v>
      </c>
      <c r="E2310" s="3">
        <f t="shared" ref="E2310:E2373" si="108">IF(AND(MONTH(C2310)&gt;=7,MONTH(C2310)&lt;=12),YEAR(C2310)+1,YEAR(C2310))</f>
        <v>2021</v>
      </c>
      <c r="F2310" s="1" t="str">
        <f t="shared" ref="F2310:F2373" si="109">D2310&amp;"/"&amp;E2310</f>
        <v>2020/2021</v>
      </c>
      <c r="G2310">
        <v>475</v>
      </c>
      <c r="H2310" t="s">
        <v>60</v>
      </c>
      <c r="I2310">
        <f>IFERROR(INDEX(Lookup_Misc!$A$1:$C$7,MATCH(Table1[[#This Row],[Product]],Lookup_Misc!$B$1:$B$7,0),3)*Table1[[#This Row],[Tonnage]],NA())</f>
        <v>218.5</v>
      </c>
      <c r="J2310">
        <f t="shared" ref="J2310:J2373" si="110">MONTH(C2310)</f>
        <v>8</v>
      </c>
    </row>
    <row r="2311" spans="1:10">
      <c r="A2311" t="s">
        <v>185</v>
      </c>
      <c r="B2311" t="s">
        <v>123</v>
      </c>
      <c r="C2311" s="60">
        <v>44044</v>
      </c>
      <c r="D2311" s="3">
        <f>Table1[[#This Row],[End Year]]-1</f>
        <v>2020</v>
      </c>
      <c r="E2311" s="3">
        <f t="shared" si="108"/>
        <v>2021</v>
      </c>
      <c r="F2311" s="1" t="str">
        <f t="shared" si="109"/>
        <v>2020/2021</v>
      </c>
      <c r="G2311">
        <v>12028</v>
      </c>
      <c r="H2311" t="s">
        <v>79</v>
      </c>
      <c r="I2311">
        <f>IFERROR(INDEX(Lookup_Misc!$A$1:$C$7,MATCH(Table1[[#This Row],[Product]],Lookup_Misc!$B$1:$B$7,0),3)*Table1[[#This Row],[Tonnage]],NA())</f>
        <v>5532.88</v>
      </c>
      <c r="J2311">
        <f t="shared" si="110"/>
        <v>8</v>
      </c>
    </row>
    <row r="2312" spans="1:10">
      <c r="A2312" t="s">
        <v>185</v>
      </c>
      <c r="B2312" t="s">
        <v>123</v>
      </c>
      <c r="C2312" s="60">
        <v>44044</v>
      </c>
      <c r="D2312" s="3">
        <f>Table1[[#This Row],[End Year]]-1</f>
        <v>2020</v>
      </c>
      <c r="E2312" s="3">
        <f t="shared" si="108"/>
        <v>2021</v>
      </c>
      <c r="F2312" s="1" t="str">
        <f t="shared" si="109"/>
        <v>2020/2021</v>
      </c>
      <c r="G2312">
        <v>7641</v>
      </c>
      <c r="H2312" t="s">
        <v>133</v>
      </c>
      <c r="I2312">
        <f>IFERROR(INDEX(Lookup_Misc!$A$1:$C$7,MATCH(Table1[[#This Row],[Product]],Lookup_Misc!$B$1:$B$7,0),3)*Table1[[#This Row],[Tonnage]],NA())</f>
        <v>3514.86</v>
      </c>
      <c r="J2312">
        <f t="shared" si="110"/>
        <v>8</v>
      </c>
    </row>
    <row r="2313" spans="1:10">
      <c r="A2313" t="s">
        <v>185</v>
      </c>
      <c r="B2313" t="s">
        <v>123</v>
      </c>
      <c r="C2313" s="60">
        <v>44044</v>
      </c>
      <c r="D2313" s="3">
        <f>Table1[[#This Row],[End Year]]-1</f>
        <v>2020</v>
      </c>
      <c r="E2313" s="3">
        <f t="shared" si="108"/>
        <v>2021</v>
      </c>
      <c r="F2313" s="1" t="str">
        <f t="shared" si="109"/>
        <v>2020/2021</v>
      </c>
      <c r="G2313">
        <v>2802</v>
      </c>
      <c r="H2313" t="s">
        <v>88</v>
      </c>
      <c r="I2313">
        <f>IFERROR(INDEX(Lookup_Misc!$A$1:$C$7,MATCH(Table1[[#This Row],[Product]],Lookup_Misc!$B$1:$B$7,0),3)*Table1[[#This Row],[Tonnage]],NA())</f>
        <v>1288.92</v>
      </c>
      <c r="J2313">
        <f t="shared" si="110"/>
        <v>8</v>
      </c>
    </row>
    <row r="2314" spans="1:10">
      <c r="A2314" t="s">
        <v>185</v>
      </c>
      <c r="B2314" t="s">
        <v>123</v>
      </c>
      <c r="C2314" s="60">
        <v>44044</v>
      </c>
      <c r="D2314" s="3">
        <f>Table1[[#This Row],[End Year]]-1</f>
        <v>2020</v>
      </c>
      <c r="E2314" s="3">
        <f t="shared" si="108"/>
        <v>2021</v>
      </c>
      <c r="F2314" s="1" t="str">
        <f t="shared" si="109"/>
        <v>2020/2021</v>
      </c>
      <c r="G2314">
        <v>8249</v>
      </c>
      <c r="H2314" t="s">
        <v>116</v>
      </c>
      <c r="I2314">
        <f>IFERROR(INDEX(Lookup_Misc!$A$1:$C$7,MATCH(Table1[[#This Row],[Product]],Lookup_Misc!$B$1:$B$7,0),3)*Table1[[#This Row],[Tonnage]],NA())</f>
        <v>3794.54</v>
      </c>
      <c r="J2314">
        <f t="shared" si="110"/>
        <v>8</v>
      </c>
    </row>
    <row r="2315" spans="1:10">
      <c r="A2315" t="s">
        <v>185</v>
      </c>
      <c r="B2315" t="s">
        <v>123</v>
      </c>
      <c r="C2315" s="60">
        <v>44044</v>
      </c>
      <c r="D2315" s="3">
        <f>Table1[[#This Row],[End Year]]-1</f>
        <v>2020</v>
      </c>
      <c r="E2315" s="3">
        <f t="shared" si="108"/>
        <v>2021</v>
      </c>
      <c r="F2315" s="1" t="str">
        <f t="shared" si="109"/>
        <v>2020/2021</v>
      </c>
      <c r="G2315">
        <v>8000</v>
      </c>
      <c r="H2315" t="s">
        <v>113</v>
      </c>
      <c r="I2315">
        <f>IFERROR(INDEX(Lookup_Misc!$A$1:$C$7,MATCH(Table1[[#This Row],[Product]],Lookup_Misc!$B$1:$B$7,0),3)*Table1[[#This Row],[Tonnage]],NA())</f>
        <v>3680</v>
      </c>
      <c r="J2315">
        <f t="shared" si="110"/>
        <v>8</v>
      </c>
    </row>
    <row r="2316" spans="1:10">
      <c r="A2316" t="s">
        <v>185</v>
      </c>
      <c r="B2316" t="s">
        <v>123</v>
      </c>
      <c r="C2316" s="60">
        <v>44044</v>
      </c>
      <c r="D2316" s="3">
        <f>Table1[[#This Row],[End Year]]-1</f>
        <v>2020</v>
      </c>
      <c r="E2316" s="3">
        <f t="shared" si="108"/>
        <v>2021</v>
      </c>
      <c r="F2316" s="1" t="str">
        <f t="shared" si="109"/>
        <v>2020/2021</v>
      </c>
      <c r="G2316">
        <v>1139</v>
      </c>
      <c r="H2316" t="s">
        <v>90</v>
      </c>
      <c r="I2316">
        <f>IFERROR(INDEX(Lookup_Misc!$A$1:$C$7,MATCH(Table1[[#This Row],[Product]],Lookup_Misc!$B$1:$B$7,0),3)*Table1[[#This Row],[Tonnage]],NA())</f>
        <v>523.94000000000005</v>
      </c>
      <c r="J2316">
        <f t="shared" si="110"/>
        <v>8</v>
      </c>
    </row>
    <row r="2317" spans="1:10">
      <c r="A2317" t="s">
        <v>186</v>
      </c>
      <c r="B2317" t="s">
        <v>33</v>
      </c>
      <c r="C2317" s="60">
        <v>40179</v>
      </c>
      <c r="D2317" s="3">
        <f>Table1[[#This Row],[End Year]]-1</f>
        <v>2009</v>
      </c>
      <c r="E2317" s="3">
        <f t="shared" si="108"/>
        <v>2010</v>
      </c>
      <c r="F2317" s="1" t="str">
        <f t="shared" si="109"/>
        <v>2009/2010</v>
      </c>
      <c r="G2317">
        <v>6080</v>
      </c>
      <c r="H2317" t="s">
        <v>60</v>
      </c>
      <c r="I2317">
        <f>IFERROR(INDEX(Lookup_Misc!$A$1:$C$7,MATCH(Table1[[#This Row],[Product]],Lookup_Misc!$B$1:$B$7,0),3)*Table1[[#This Row],[Tonnage]],NA())</f>
        <v>3161.6</v>
      </c>
      <c r="J2317">
        <f t="shared" si="110"/>
        <v>1</v>
      </c>
    </row>
    <row r="2318" spans="1:10">
      <c r="A2318" t="s">
        <v>186</v>
      </c>
      <c r="B2318" t="s">
        <v>33</v>
      </c>
      <c r="C2318" s="60">
        <v>40179</v>
      </c>
      <c r="D2318" s="3">
        <f>Table1[[#This Row],[End Year]]-1</f>
        <v>2009</v>
      </c>
      <c r="E2318" s="3">
        <f t="shared" si="108"/>
        <v>2010</v>
      </c>
      <c r="F2318" s="1" t="str">
        <f t="shared" si="109"/>
        <v>2009/2010</v>
      </c>
      <c r="G2318">
        <v>774</v>
      </c>
      <c r="H2318" t="s">
        <v>79</v>
      </c>
      <c r="I2318">
        <f>IFERROR(INDEX(Lookup_Misc!$A$1:$C$7,MATCH(Table1[[#This Row],[Product]],Lookup_Misc!$B$1:$B$7,0),3)*Table1[[#This Row],[Tonnage]],NA())</f>
        <v>402.48</v>
      </c>
      <c r="J2318">
        <f t="shared" si="110"/>
        <v>1</v>
      </c>
    </row>
    <row r="2319" spans="1:10">
      <c r="A2319" t="s">
        <v>186</v>
      </c>
      <c r="B2319" t="s">
        <v>33</v>
      </c>
      <c r="C2319" s="60">
        <v>40179</v>
      </c>
      <c r="D2319" s="3">
        <f>Table1[[#This Row],[End Year]]-1</f>
        <v>2009</v>
      </c>
      <c r="E2319" s="3">
        <f t="shared" si="108"/>
        <v>2010</v>
      </c>
      <c r="F2319" s="1" t="str">
        <f t="shared" si="109"/>
        <v>2009/2010</v>
      </c>
      <c r="G2319">
        <v>1096</v>
      </c>
      <c r="H2319" t="s">
        <v>96</v>
      </c>
      <c r="I2319">
        <f>IFERROR(INDEX(Lookup_Misc!$A$1:$C$7,MATCH(Table1[[#This Row],[Product]],Lookup_Misc!$B$1:$B$7,0),3)*Table1[[#This Row],[Tonnage]],NA())</f>
        <v>569.92000000000007</v>
      </c>
      <c r="J2319">
        <f t="shared" si="110"/>
        <v>1</v>
      </c>
    </row>
    <row r="2320" spans="1:10">
      <c r="A2320" t="s">
        <v>186</v>
      </c>
      <c r="B2320" t="s">
        <v>33</v>
      </c>
      <c r="C2320" s="60">
        <v>40179</v>
      </c>
      <c r="D2320" s="3">
        <f>Table1[[#This Row],[End Year]]-1</f>
        <v>2009</v>
      </c>
      <c r="E2320" s="3">
        <f t="shared" si="108"/>
        <v>2010</v>
      </c>
      <c r="F2320" s="1" t="str">
        <f t="shared" si="109"/>
        <v>2009/2010</v>
      </c>
      <c r="G2320">
        <v>186</v>
      </c>
      <c r="H2320" t="s">
        <v>86</v>
      </c>
      <c r="I2320">
        <f>IFERROR(INDEX(Lookup_Misc!$A$1:$C$7,MATCH(Table1[[#This Row],[Product]],Lookup_Misc!$B$1:$B$7,0),3)*Table1[[#This Row],[Tonnage]],NA())</f>
        <v>96.72</v>
      </c>
      <c r="J2320">
        <f t="shared" si="110"/>
        <v>1</v>
      </c>
    </row>
    <row r="2321" spans="1:10">
      <c r="A2321" t="s">
        <v>186</v>
      </c>
      <c r="B2321" t="s">
        <v>33</v>
      </c>
      <c r="C2321" s="60">
        <v>40179</v>
      </c>
      <c r="D2321" s="3">
        <f>Table1[[#This Row],[End Year]]-1</f>
        <v>2009</v>
      </c>
      <c r="E2321" s="3">
        <f t="shared" si="108"/>
        <v>2010</v>
      </c>
      <c r="F2321" s="1" t="str">
        <f t="shared" si="109"/>
        <v>2009/2010</v>
      </c>
      <c r="G2321">
        <v>254</v>
      </c>
      <c r="H2321" t="s">
        <v>76</v>
      </c>
      <c r="I2321">
        <f>IFERROR(INDEX(Lookup_Misc!$A$1:$C$7,MATCH(Table1[[#This Row],[Product]],Lookup_Misc!$B$1:$B$7,0),3)*Table1[[#This Row],[Tonnage]],NA())</f>
        <v>132.08000000000001</v>
      </c>
      <c r="J2321">
        <f t="shared" si="110"/>
        <v>1</v>
      </c>
    </row>
    <row r="2322" spans="1:10">
      <c r="A2322" t="s">
        <v>186</v>
      </c>
      <c r="B2322" t="s">
        <v>33</v>
      </c>
      <c r="C2322" s="60">
        <v>40179</v>
      </c>
      <c r="D2322" s="3">
        <f>Table1[[#This Row],[End Year]]-1</f>
        <v>2009</v>
      </c>
      <c r="E2322" s="3">
        <f t="shared" si="108"/>
        <v>2010</v>
      </c>
      <c r="F2322" s="1" t="str">
        <f t="shared" si="109"/>
        <v>2009/2010</v>
      </c>
      <c r="G2322">
        <v>76</v>
      </c>
      <c r="H2322" t="s">
        <v>119</v>
      </c>
      <c r="I2322">
        <f>IFERROR(INDEX(Lookup_Misc!$A$1:$C$7,MATCH(Table1[[#This Row],[Product]],Lookup_Misc!$B$1:$B$7,0),3)*Table1[[#This Row],[Tonnage]],NA())</f>
        <v>39.520000000000003</v>
      </c>
      <c r="J2322">
        <f t="shared" si="110"/>
        <v>1</v>
      </c>
    </row>
    <row r="2323" spans="1:10">
      <c r="A2323" t="s">
        <v>186</v>
      </c>
      <c r="B2323" t="s">
        <v>33</v>
      </c>
      <c r="C2323" s="60">
        <v>40210</v>
      </c>
      <c r="D2323" s="3">
        <f>Table1[[#This Row],[End Year]]-1</f>
        <v>2009</v>
      </c>
      <c r="E2323" s="3">
        <f t="shared" si="108"/>
        <v>2010</v>
      </c>
      <c r="F2323" s="1" t="str">
        <f t="shared" si="109"/>
        <v>2009/2010</v>
      </c>
      <c r="G2323">
        <v>9885</v>
      </c>
      <c r="H2323" t="s">
        <v>95</v>
      </c>
      <c r="I2323">
        <f>IFERROR(INDEX(Lookup_Misc!$A$1:$C$7,MATCH(Table1[[#This Row],[Product]],Lookup_Misc!$B$1:$B$7,0),3)*Table1[[#This Row],[Tonnage]],NA())</f>
        <v>5140.2</v>
      </c>
      <c r="J2323">
        <f t="shared" si="110"/>
        <v>2</v>
      </c>
    </row>
    <row r="2324" spans="1:10">
      <c r="A2324" t="s">
        <v>186</v>
      </c>
      <c r="B2324" t="s">
        <v>33</v>
      </c>
      <c r="C2324" s="60">
        <v>40210</v>
      </c>
      <c r="D2324" s="3">
        <f>Table1[[#This Row],[End Year]]-1</f>
        <v>2009</v>
      </c>
      <c r="E2324" s="3">
        <f t="shared" si="108"/>
        <v>2010</v>
      </c>
      <c r="F2324" s="1" t="str">
        <f t="shared" si="109"/>
        <v>2009/2010</v>
      </c>
      <c r="G2324">
        <v>3429</v>
      </c>
      <c r="H2324" t="s">
        <v>60</v>
      </c>
      <c r="I2324">
        <f>IFERROR(INDEX(Lookup_Misc!$A$1:$C$7,MATCH(Table1[[#This Row],[Product]],Lookup_Misc!$B$1:$B$7,0),3)*Table1[[#This Row],[Tonnage]],NA())</f>
        <v>1783.0800000000002</v>
      </c>
      <c r="J2324">
        <f t="shared" si="110"/>
        <v>2</v>
      </c>
    </row>
    <row r="2325" spans="1:10">
      <c r="A2325" t="s">
        <v>186</v>
      </c>
      <c r="B2325" t="s">
        <v>33</v>
      </c>
      <c r="C2325" s="60">
        <v>40210</v>
      </c>
      <c r="D2325" s="3">
        <f>Table1[[#This Row],[End Year]]-1</f>
        <v>2009</v>
      </c>
      <c r="E2325" s="3">
        <f t="shared" si="108"/>
        <v>2010</v>
      </c>
      <c r="F2325" s="1" t="str">
        <f t="shared" si="109"/>
        <v>2009/2010</v>
      </c>
      <c r="G2325">
        <v>540</v>
      </c>
      <c r="H2325" t="s">
        <v>79</v>
      </c>
      <c r="I2325">
        <f>IFERROR(INDEX(Lookup_Misc!$A$1:$C$7,MATCH(Table1[[#This Row],[Product]],Lookup_Misc!$B$1:$B$7,0),3)*Table1[[#This Row],[Tonnage]],NA())</f>
        <v>280.8</v>
      </c>
      <c r="J2325">
        <f t="shared" si="110"/>
        <v>2</v>
      </c>
    </row>
    <row r="2326" spans="1:10">
      <c r="A2326" t="s">
        <v>186</v>
      </c>
      <c r="B2326" t="s">
        <v>33</v>
      </c>
      <c r="C2326" s="60">
        <v>40210</v>
      </c>
      <c r="D2326" s="3">
        <f>Table1[[#This Row],[End Year]]-1</f>
        <v>2009</v>
      </c>
      <c r="E2326" s="3">
        <f t="shared" si="108"/>
        <v>2010</v>
      </c>
      <c r="F2326" s="1" t="str">
        <f t="shared" si="109"/>
        <v>2009/2010</v>
      </c>
      <c r="G2326">
        <v>878</v>
      </c>
      <c r="H2326" t="s">
        <v>96</v>
      </c>
      <c r="I2326">
        <f>IFERROR(INDEX(Lookup_Misc!$A$1:$C$7,MATCH(Table1[[#This Row],[Product]],Lookup_Misc!$B$1:$B$7,0),3)*Table1[[#This Row],[Tonnage]],NA())</f>
        <v>456.56</v>
      </c>
      <c r="J2326">
        <f t="shared" si="110"/>
        <v>2</v>
      </c>
    </row>
    <row r="2327" spans="1:10">
      <c r="A2327" t="s">
        <v>186</v>
      </c>
      <c r="B2327" t="s">
        <v>33</v>
      </c>
      <c r="C2327" s="60">
        <v>40210</v>
      </c>
      <c r="D2327" s="3">
        <f>Table1[[#This Row],[End Year]]-1</f>
        <v>2009</v>
      </c>
      <c r="E2327" s="3">
        <f t="shared" si="108"/>
        <v>2010</v>
      </c>
      <c r="F2327" s="1" t="str">
        <f t="shared" si="109"/>
        <v>2009/2010</v>
      </c>
      <c r="G2327">
        <v>252</v>
      </c>
      <c r="H2327" t="s">
        <v>86</v>
      </c>
      <c r="I2327">
        <f>IFERROR(INDEX(Lookup_Misc!$A$1:$C$7,MATCH(Table1[[#This Row],[Product]],Lookup_Misc!$B$1:$B$7,0),3)*Table1[[#This Row],[Tonnage]],NA())</f>
        <v>131.04</v>
      </c>
      <c r="J2327">
        <f t="shared" si="110"/>
        <v>2</v>
      </c>
    </row>
    <row r="2328" spans="1:10">
      <c r="A2328" t="s">
        <v>186</v>
      </c>
      <c r="B2328" t="s">
        <v>33</v>
      </c>
      <c r="C2328" s="60">
        <v>40210</v>
      </c>
      <c r="D2328" s="3">
        <f>Table1[[#This Row],[End Year]]-1</f>
        <v>2009</v>
      </c>
      <c r="E2328" s="3">
        <f t="shared" si="108"/>
        <v>2010</v>
      </c>
      <c r="F2328" s="1" t="str">
        <f t="shared" si="109"/>
        <v>2009/2010</v>
      </c>
      <c r="G2328">
        <v>6</v>
      </c>
      <c r="H2328" t="s">
        <v>89</v>
      </c>
      <c r="I2328">
        <f>IFERROR(INDEX(Lookup_Misc!$A$1:$C$7,MATCH(Table1[[#This Row],[Product]],Lookup_Misc!$B$1:$B$7,0),3)*Table1[[#This Row],[Tonnage]],NA())</f>
        <v>3.12</v>
      </c>
      <c r="J2328">
        <f t="shared" si="110"/>
        <v>2</v>
      </c>
    </row>
    <row r="2329" spans="1:10">
      <c r="A2329" t="s">
        <v>186</v>
      </c>
      <c r="B2329" t="s">
        <v>33</v>
      </c>
      <c r="C2329" s="60">
        <v>40210</v>
      </c>
      <c r="D2329" s="3">
        <f>Table1[[#This Row],[End Year]]-1</f>
        <v>2009</v>
      </c>
      <c r="E2329" s="3">
        <f t="shared" si="108"/>
        <v>2010</v>
      </c>
      <c r="F2329" s="1" t="str">
        <f t="shared" si="109"/>
        <v>2009/2010</v>
      </c>
      <c r="G2329">
        <v>140</v>
      </c>
      <c r="H2329" t="s">
        <v>76</v>
      </c>
      <c r="I2329">
        <f>IFERROR(INDEX(Lookup_Misc!$A$1:$C$7,MATCH(Table1[[#This Row],[Product]],Lookup_Misc!$B$1:$B$7,0),3)*Table1[[#This Row],[Tonnage]],NA())</f>
        <v>72.8</v>
      </c>
      <c r="J2329">
        <f t="shared" si="110"/>
        <v>2</v>
      </c>
    </row>
    <row r="2330" spans="1:10">
      <c r="A2330" t="s">
        <v>186</v>
      </c>
      <c r="B2330" t="s">
        <v>33</v>
      </c>
      <c r="C2330" s="60">
        <v>40210</v>
      </c>
      <c r="D2330" s="3">
        <f>Table1[[#This Row],[End Year]]-1</f>
        <v>2009</v>
      </c>
      <c r="E2330" s="3">
        <f t="shared" si="108"/>
        <v>2010</v>
      </c>
      <c r="F2330" s="1" t="str">
        <f t="shared" si="109"/>
        <v>2009/2010</v>
      </c>
      <c r="G2330">
        <v>152</v>
      </c>
      <c r="H2330" t="s">
        <v>119</v>
      </c>
      <c r="I2330">
        <f>IFERROR(INDEX(Lookup_Misc!$A$1:$C$7,MATCH(Table1[[#This Row],[Product]],Lookup_Misc!$B$1:$B$7,0),3)*Table1[[#This Row],[Tonnage]],NA())</f>
        <v>79.040000000000006</v>
      </c>
      <c r="J2330">
        <f t="shared" si="110"/>
        <v>2</v>
      </c>
    </row>
    <row r="2331" spans="1:10">
      <c r="A2331" t="s">
        <v>186</v>
      </c>
      <c r="B2331" t="s">
        <v>33</v>
      </c>
      <c r="C2331" s="60">
        <v>40238</v>
      </c>
      <c r="D2331" s="3">
        <f>Table1[[#This Row],[End Year]]-1</f>
        <v>2009</v>
      </c>
      <c r="E2331" s="3">
        <f t="shared" si="108"/>
        <v>2010</v>
      </c>
      <c r="F2331" s="1" t="str">
        <f t="shared" si="109"/>
        <v>2009/2010</v>
      </c>
      <c r="G2331">
        <v>20</v>
      </c>
      <c r="H2331" t="s">
        <v>75</v>
      </c>
      <c r="I2331">
        <f>IFERROR(INDEX(Lookup_Misc!$A$1:$C$7,MATCH(Table1[[#This Row],[Product]],Lookup_Misc!$B$1:$B$7,0),3)*Table1[[#This Row],[Tonnage]],NA())</f>
        <v>10.4</v>
      </c>
      <c r="J2331">
        <f t="shared" si="110"/>
        <v>3</v>
      </c>
    </row>
    <row r="2332" spans="1:10">
      <c r="A2332" t="s">
        <v>186</v>
      </c>
      <c r="B2332" t="s">
        <v>33</v>
      </c>
      <c r="C2332" s="60">
        <v>40238</v>
      </c>
      <c r="D2332" s="3">
        <f>Table1[[#This Row],[End Year]]-1</f>
        <v>2009</v>
      </c>
      <c r="E2332" s="3">
        <f t="shared" si="108"/>
        <v>2010</v>
      </c>
      <c r="F2332" s="1" t="str">
        <f t="shared" si="109"/>
        <v>2009/2010</v>
      </c>
      <c r="G2332">
        <v>1879</v>
      </c>
      <c r="H2332" t="s">
        <v>60</v>
      </c>
      <c r="I2332">
        <f>IFERROR(INDEX(Lookup_Misc!$A$1:$C$7,MATCH(Table1[[#This Row],[Product]],Lookup_Misc!$B$1:$B$7,0),3)*Table1[[#This Row],[Tonnage]],NA())</f>
        <v>977.08</v>
      </c>
      <c r="J2332">
        <f t="shared" si="110"/>
        <v>3</v>
      </c>
    </row>
    <row r="2333" spans="1:10">
      <c r="A2333" t="s">
        <v>186</v>
      </c>
      <c r="B2333" t="s">
        <v>33</v>
      </c>
      <c r="C2333" s="60">
        <v>40238</v>
      </c>
      <c r="D2333" s="3">
        <f>Table1[[#This Row],[End Year]]-1</f>
        <v>2009</v>
      </c>
      <c r="E2333" s="3">
        <f t="shared" si="108"/>
        <v>2010</v>
      </c>
      <c r="F2333" s="1" t="str">
        <f t="shared" si="109"/>
        <v>2009/2010</v>
      </c>
      <c r="G2333">
        <v>1895</v>
      </c>
      <c r="H2333" t="s">
        <v>79</v>
      </c>
      <c r="I2333">
        <f>IFERROR(INDEX(Lookup_Misc!$A$1:$C$7,MATCH(Table1[[#This Row],[Product]],Lookup_Misc!$B$1:$B$7,0),3)*Table1[[#This Row],[Tonnage]],NA())</f>
        <v>985.4</v>
      </c>
      <c r="J2333">
        <f t="shared" si="110"/>
        <v>3</v>
      </c>
    </row>
    <row r="2334" spans="1:10">
      <c r="A2334" t="s">
        <v>186</v>
      </c>
      <c r="B2334" t="s">
        <v>33</v>
      </c>
      <c r="C2334" s="60">
        <v>40238</v>
      </c>
      <c r="D2334" s="3">
        <f>Table1[[#This Row],[End Year]]-1</f>
        <v>2009</v>
      </c>
      <c r="E2334" s="3">
        <f t="shared" si="108"/>
        <v>2010</v>
      </c>
      <c r="F2334" s="1" t="str">
        <f t="shared" si="109"/>
        <v>2009/2010</v>
      </c>
      <c r="G2334">
        <v>585</v>
      </c>
      <c r="H2334" t="s">
        <v>96</v>
      </c>
      <c r="I2334">
        <f>IFERROR(INDEX(Lookup_Misc!$A$1:$C$7,MATCH(Table1[[#This Row],[Product]],Lookup_Misc!$B$1:$B$7,0),3)*Table1[[#This Row],[Tonnage]],NA())</f>
        <v>304.2</v>
      </c>
      <c r="J2334">
        <f t="shared" si="110"/>
        <v>3</v>
      </c>
    </row>
    <row r="2335" spans="1:10">
      <c r="A2335" t="s">
        <v>186</v>
      </c>
      <c r="B2335" t="s">
        <v>33</v>
      </c>
      <c r="C2335" s="60">
        <v>40238</v>
      </c>
      <c r="D2335" s="3">
        <f>Table1[[#This Row],[End Year]]-1</f>
        <v>2009</v>
      </c>
      <c r="E2335" s="3">
        <f t="shared" si="108"/>
        <v>2010</v>
      </c>
      <c r="F2335" s="1" t="str">
        <f t="shared" si="109"/>
        <v>2009/2010</v>
      </c>
      <c r="G2335">
        <v>100</v>
      </c>
      <c r="H2335" t="s">
        <v>86</v>
      </c>
      <c r="I2335">
        <f>IFERROR(INDEX(Lookup_Misc!$A$1:$C$7,MATCH(Table1[[#This Row],[Product]],Lookup_Misc!$B$1:$B$7,0),3)*Table1[[#This Row],[Tonnage]],NA())</f>
        <v>52</v>
      </c>
      <c r="J2335">
        <f t="shared" si="110"/>
        <v>3</v>
      </c>
    </row>
    <row r="2336" spans="1:10">
      <c r="A2336" t="s">
        <v>186</v>
      </c>
      <c r="B2336" t="s">
        <v>33</v>
      </c>
      <c r="C2336" s="60">
        <v>40238</v>
      </c>
      <c r="D2336" s="3">
        <f>Table1[[#This Row],[End Year]]-1</f>
        <v>2009</v>
      </c>
      <c r="E2336" s="3">
        <f t="shared" si="108"/>
        <v>2010</v>
      </c>
      <c r="F2336" s="1" t="str">
        <f t="shared" si="109"/>
        <v>2009/2010</v>
      </c>
      <c r="G2336">
        <v>56</v>
      </c>
      <c r="H2336" t="s">
        <v>89</v>
      </c>
      <c r="I2336">
        <f>IFERROR(INDEX(Lookup_Misc!$A$1:$C$7,MATCH(Table1[[#This Row],[Product]],Lookup_Misc!$B$1:$B$7,0),3)*Table1[[#This Row],[Tonnage]],NA())</f>
        <v>29.12</v>
      </c>
      <c r="J2336">
        <f t="shared" si="110"/>
        <v>3</v>
      </c>
    </row>
    <row r="2337" spans="1:10">
      <c r="A2337" t="s">
        <v>186</v>
      </c>
      <c r="B2337" t="s">
        <v>33</v>
      </c>
      <c r="C2337" s="60">
        <v>40238</v>
      </c>
      <c r="D2337" s="3">
        <f>Table1[[#This Row],[End Year]]-1</f>
        <v>2009</v>
      </c>
      <c r="E2337" s="3">
        <f t="shared" si="108"/>
        <v>2010</v>
      </c>
      <c r="F2337" s="1" t="str">
        <f t="shared" si="109"/>
        <v>2009/2010</v>
      </c>
      <c r="G2337">
        <v>1043</v>
      </c>
      <c r="H2337" t="s">
        <v>76</v>
      </c>
      <c r="I2337">
        <f>IFERROR(INDEX(Lookup_Misc!$A$1:$C$7,MATCH(Table1[[#This Row],[Product]],Lookup_Misc!$B$1:$B$7,0),3)*Table1[[#This Row],[Tonnage]],NA())</f>
        <v>542.36</v>
      </c>
      <c r="J2337">
        <f t="shared" si="110"/>
        <v>3</v>
      </c>
    </row>
    <row r="2338" spans="1:10">
      <c r="A2338" t="s">
        <v>186</v>
      </c>
      <c r="B2338" t="s">
        <v>33</v>
      </c>
      <c r="C2338" s="60">
        <v>40238</v>
      </c>
      <c r="D2338" s="3">
        <f>Table1[[#This Row],[End Year]]-1</f>
        <v>2009</v>
      </c>
      <c r="E2338" s="3">
        <f t="shared" si="108"/>
        <v>2010</v>
      </c>
      <c r="F2338" s="1" t="str">
        <f t="shared" si="109"/>
        <v>2009/2010</v>
      </c>
      <c r="G2338">
        <v>76</v>
      </c>
      <c r="H2338" t="s">
        <v>119</v>
      </c>
      <c r="I2338">
        <f>IFERROR(INDEX(Lookup_Misc!$A$1:$C$7,MATCH(Table1[[#This Row],[Product]],Lookup_Misc!$B$1:$B$7,0),3)*Table1[[#This Row],[Tonnage]],NA())</f>
        <v>39.520000000000003</v>
      </c>
      <c r="J2338">
        <f t="shared" si="110"/>
        <v>3</v>
      </c>
    </row>
    <row r="2339" spans="1:10">
      <c r="A2339" t="s">
        <v>186</v>
      </c>
      <c r="B2339" t="s">
        <v>33</v>
      </c>
      <c r="C2339" s="60">
        <v>40269</v>
      </c>
      <c r="D2339" s="3">
        <f>Table1[[#This Row],[End Year]]-1</f>
        <v>2009</v>
      </c>
      <c r="E2339" s="3">
        <f t="shared" si="108"/>
        <v>2010</v>
      </c>
      <c r="F2339" s="1" t="str">
        <f t="shared" si="109"/>
        <v>2009/2010</v>
      </c>
      <c r="G2339">
        <v>5969</v>
      </c>
      <c r="H2339" t="s">
        <v>60</v>
      </c>
      <c r="I2339">
        <f>IFERROR(INDEX(Lookup_Misc!$A$1:$C$7,MATCH(Table1[[#This Row],[Product]],Lookup_Misc!$B$1:$B$7,0),3)*Table1[[#This Row],[Tonnage]],NA())</f>
        <v>3103.88</v>
      </c>
      <c r="J2339">
        <f t="shared" si="110"/>
        <v>4</v>
      </c>
    </row>
    <row r="2340" spans="1:10">
      <c r="A2340" t="s">
        <v>186</v>
      </c>
      <c r="B2340" t="s">
        <v>33</v>
      </c>
      <c r="C2340" s="60">
        <v>40269</v>
      </c>
      <c r="D2340" s="3">
        <f>Table1[[#This Row],[End Year]]-1</f>
        <v>2009</v>
      </c>
      <c r="E2340" s="3">
        <f t="shared" si="108"/>
        <v>2010</v>
      </c>
      <c r="F2340" s="1" t="str">
        <f t="shared" si="109"/>
        <v>2009/2010</v>
      </c>
      <c r="G2340">
        <v>1547</v>
      </c>
      <c r="H2340" t="s">
        <v>79</v>
      </c>
      <c r="I2340">
        <f>IFERROR(INDEX(Lookup_Misc!$A$1:$C$7,MATCH(Table1[[#This Row],[Product]],Lookup_Misc!$B$1:$B$7,0),3)*Table1[[#This Row],[Tonnage]],NA())</f>
        <v>804.44</v>
      </c>
      <c r="J2340">
        <f t="shared" si="110"/>
        <v>4</v>
      </c>
    </row>
    <row r="2341" spans="1:10">
      <c r="A2341" t="s">
        <v>186</v>
      </c>
      <c r="B2341" t="s">
        <v>33</v>
      </c>
      <c r="C2341" s="60">
        <v>40269</v>
      </c>
      <c r="D2341" s="3">
        <f>Table1[[#This Row],[End Year]]-1</f>
        <v>2009</v>
      </c>
      <c r="E2341" s="3">
        <f t="shared" si="108"/>
        <v>2010</v>
      </c>
      <c r="F2341" s="1" t="str">
        <f t="shared" si="109"/>
        <v>2009/2010</v>
      </c>
      <c r="G2341">
        <v>483</v>
      </c>
      <c r="H2341" t="s">
        <v>96</v>
      </c>
      <c r="I2341">
        <f>IFERROR(INDEX(Lookup_Misc!$A$1:$C$7,MATCH(Table1[[#This Row],[Product]],Lookup_Misc!$B$1:$B$7,0),3)*Table1[[#This Row],[Tonnage]],NA())</f>
        <v>251.16</v>
      </c>
      <c r="J2341">
        <f t="shared" si="110"/>
        <v>4</v>
      </c>
    </row>
    <row r="2342" spans="1:10">
      <c r="A2342" t="s">
        <v>186</v>
      </c>
      <c r="B2342" t="s">
        <v>33</v>
      </c>
      <c r="C2342" s="60">
        <v>40269</v>
      </c>
      <c r="D2342" s="3">
        <f>Table1[[#This Row],[End Year]]-1</f>
        <v>2009</v>
      </c>
      <c r="E2342" s="3">
        <f t="shared" si="108"/>
        <v>2010</v>
      </c>
      <c r="F2342" s="1" t="str">
        <f t="shared" si="109"/>
        <v>2009/2010</v>
      </c>
      <c r="G2342">
        <v>15</v>
      </c>
      <c r="H2342" t="s">
        <v>86</v>
      </c>
      <c r="I2342">
        <f>IFERROR(INDEX(Lookup_Misc!$A$1:$C$7,MATCH(Table1[[#This Row],[Product]],Lookup_Misc!$B$1:$B$7,0),3)*Table1[[#This Row],[Tonnage]],NA())</f>
        <v>7.8000000000000007</v>
      </c>
      <c r="J2342">
        <f t="shared" si="110"/>
        <v>4</v>
      </c>
    </row>
    <row r="2343" spans="1:10">
      <c r="A2343" t="s">
        <v>186</v>
      </c>
      <c r="B2343" t="s">
        <v>33</v>
      </c>
      <c r="C2343" s="60">
        <v>40269</v>
      </c>
      <c r="D2343" s="3">
        <f>Table1[[#This Row],[End Year]]-1</f>
        <v>2009</v>
      </c>
      <c r="E2343" s="3">
        <f t="shared" si="108"/>
        <v>2010</v>
      </c>
      <c r="F2343" s="1" t="str">
        <f t="shared" si="109"/>
        <v>2009/2010</v>
      </c>
      <c r="G2343">
        <v>944</v>
      </c>
      <c r="H2343" t="s">
        <v>76</v>
      </c>
      <c r="I2343">
        <f>IFERROR(INDEX(Lookup_Misc!$A$1:$C$7,MATCH(Table1[[#This Row],[Product]],Lookup_Misc!$B$1:$B$7,0),3)*Table1[[#This Row],[Tonnage]],NA())</f>
        <v>490.88</v>
      </c>
      <c r="J2343">
        <f t="shared" si="110"/>
        <v>4</v>
      </c>
    </row>
    <row r="2344" spans="1:10">
      <c r="A2344" t="s">
        <v>186</v>
      </c>
      <c r="B2344" t="s">
        <v>33</v>
      </c>
      <c r="C2344" s="60">
        <v>40269</v>
      </c>
      <c r="D2344" s="3">
        <f>Table1[[#This Row],[End Year]]-1</f>
        <v>2009</v>
      </c>
      <c r="E2344" s="3">
        <f t="shared" si="108"/>
        <v>2010</v>
      </c>
      <c r="F2344" s="1" t="str">
        <f t="shared" si="109"/>
        <v>2009/2010</v>
      </c>
      <c r="G2344">
        <v>6</v>
      </c>
      <c r="H2344" t="s">
        <v>94</v>
      </c>
      <c r="I2344">
        <f>IFERROR(INDEX(Lookup_Misc!$A$1:$C$7,MATCH(Table1[[#This Row],[Product]],Lookup_Misc!$B$1:$B$7,0),3)*Table1[[#This Row],[Tonnage]],NA())</f>
        <v>3.12</v>
      </c>
      <c r="J2344">
        <f t="shared" si="110"/>
        <v>4</v>
      </c>
    </row>
    <row r="2345" spans="1:10">
      <c r="A2345" t="s">
        <v>186</v>
      </c>
      <c r="B2345" t="s">
        <v>33</v>
      </c>
      <c r="C2345" s="60">
        <v>40269</v>
      </c>
      <c r="D2345" s="3">
        <f>Table1[[#This Row],[End Year]]-1</f>
        <v>2009</v>
      </c>
      <c r="E2345" s="3">
        <f t="shared" si="108"/>
        <v>2010</v>
      </c>
      <c r="F2345" s="1" t="str">
        <f t="shared" si="109"/>
        <v>2009/2010</v>
      </c>
      <c r="G2345">
        <v>188</v>
      </c>
      <c r="H2345" t="s">
        <v>119</v>
      </c>
      <c r="I2345">
        <f>IFERROR(INDEX(Lookup_Misc!$A$1:$C$7,MATCH(Table1[[#This Row],[Product]],Lookup_Misc!$B$1:$B$7,0),3)*Table1[[#This Row],[Tonnage]],NA())</f>
        <v>97.76</v>
      </c>
      <c r="J2345">
        <f t="shared" si="110"/>
        <v>4</v>
      </c>
    </row>
    <row r="2346" spans="1:10">
      <c r="A2346" t="s">
        <v>186</v>
      </c>
      <c r="B2346" t="s">
        <v>33</v>
      </c>
      <c r="C2346" s="60">
        <v>40299</v>
      </c>
      <c r="D2346" s="3">
        <f>Table1[[#This Row],[End Year]]-1</f>
        <v>2009</v>
      </c>
      <c r="E2346" s="3">
        <f t="shared" si="108"/>
        <v>2010</v>
      </c>
      <c r="F2346" s="1" t="str">
        <f t="shared" si="109"/>
        <v>2009/2010</v>
      </c>
      <c r="G2346">
        <v>140</v>
      </c>
      <c r="H2346" t="s">
        <v>95</v>
      </c>
      <c r="I2346">
        <f>IFERROR(INDEX(Lookup_Misc!$A$1:$C$7,MATCH(Table1[[#This Row],[Product]],Lookup_Misc!$B$1:$B$7,0),3)*Table1[[#This Row],[Tonnage]],NA())</f>
        <v>72.8</v>
      </c>
      <c r="J2346">
        <f t="shared" si="110"/>
        <v>5</v>
      </c>
    </row>
    <row r="2347" spans="1:10">
      <c r="A2347" t="s">
        <v>186</v>
      </c>
      <c r="B2347" t="s">
        <v>33</v>
      </c>
      <c r="C2347" s="60">
        <v>40299</v>
      </c>
      <c r="D2347" s="3">
        <f>Table1[[#This Row],[End Year]]-1</f>
        <v>2009</v>
      </c>
      <c r="E2347" s="3">
        <f t="shared" si="108"/>
        <v>2010</v>
      </c>
      <c r="F2347" s="1" t="str">
        <f t="shared" si="109"/>
        <v>2009/2010</v>
      </c>
      <c r="G2347">
        <v>2516</v>
      </c>
      <c r="H2347" t="s">
        <v>60</v>
      </c>
      <c r="I2347">
        <f>IFERROR(INDEX(Lookup_Misc!$A$1:$C$7,MATCH(Table1[[#This Row],[Product]],Lookup_Misc!$B$1:$B$7,0),3)*Table1[[#This Row],[Tonnage]],NA())</f>
        <v>1308.32</v>
      </c>
      <c r="J2347">
        <f t="shared" si="110"/>
        <v>5</v>
      </c>
    </row>
    <row r="2348" spans="1:10">
      <c r="A2348" t="s">
        <v>186</v>
      </c>
      <c r="B2348" t="s">
        <v>33</v>
      </c>
      <c r="C2348" s="60">
        <v>40299</v>
      </c>
      <c r="D2348" s="3">
        <f>Table1[[#This Row],[End Year]]-1</f>
        <v>2009</v>
      </c>
      <c r="E2348" s="3">
        <f t="shared" si="108"/>
        <v>2010</v>
      </c>
      <c r="F2348" s="1" t="str">
        <f t="shared" si="109"/>
        <v>2009/2010</v>
      </c>
      <c r="G2348">
        <v>1352</v>
      </c>
      <c r="H2348" t="s">
        <v>79</v>
      </c>
      <c r="I2348">
        <f>IFERROR(INDEX(Lookup_Misc!$A$1:$C$7,MATCH(Table1[[#This Row],[Product]],Lookup_Misc!$B$1:$B$7,0),3)*Table1[[#This Row],[Tonnage]],NA())</f>
        <v>703.04000000000008</v>
      </c>
      <c r="J2348">
        <f t="shared" si="110"/>
        <v>5</v>
      </c>
    </row>
    <row r="2349" spans="1:10">
      <c r="A2349" t="s">
        <v>186</v>
      </c>
      <c r="B2349" t="s">
        <v>33</v>
      </c>
      <c r="C2349" s="60">
        <v>40299</v>
      </c>
      <c r="D2349" s="3">
        <f>Table1[[#This Row],[End Year]]-1</f>
        <v>2009</v>
      </c>
      <c r="E2349" s="3">
        <f t="shared" si="108"/>
        <v>2010</v>
      </c>
      <c r="F2349" s="1" t="str">
        <f t="shared" si="109"/>
        <v>2009/2010</v>
      </c>
      <c r="G2349">
        <v>698</v>
      </c>
      <c r="H2349" t="s">
        <v>96</v>
      </c>
      <c r="I2349">
        <f>IFERROR(INDEX(Lookup_Misc!$A$1:$C$7,MATCH(Table1[[#This Row],[Product]],Lookup_Misc!$B$1:$B$7,0),3)*Table1[[#This Row],[Tonnage]],NA())</f>
        <v>362.96000000000004</v>
      </c>
      <c r="J2349">
        <f t="shared" si="110"/>
        <v>5</v>
      </c>
    </row>
    <row r="2350" spans="1:10">
      <c r="A2350" t="s">
        <v>186</v>
      </c>
      <c r="B2350" t="s">
        <v>33</v>
      </c>
      <c r="C2350" s="60">
        <v>40299</v>
      </c>
      <c r="D2350" s="3">
        <f>Table1[[#This Row],[End Year]]-1</f>
        <v>2009</v>
      </c>
      <c r="E2350" s="3">
        <f t="shared" si="108"/>
        <v>2010</v>
      </c>
      <c r="F2350" s="1" t="str">
        <f t="shared" si="109"/>
        <v>2009/2010</v>
      </c>
      <c r="G2350">
        <v>26</v>
      </c>
      <c r="H2350" t="s">
        <v>86</v>
      </c>
      <c r="I2350">
        <f>IFERROR(INDEX(Lookup_Misc!$A$1:$C$7,MATCH(Table1[[#This Row],[Product]],Lookup_Misc!$B$1:$B$7,0),3)*Table1[[#This Row],[Tonnage]],NA())</f>
        <v>13.52</v>
      </c>
      <c r="J2350">
        <f t="shared" si="110"/>
        <v>5</v>
      </c>
    </row>
    <row r="2351" spans="1:10">
      <c r="A2351" t="s">
        <v>186</v>
      </c>
      <c r="B2351" t="s">
        <v>33</v>
      </c>
      <c r="C2351" s="60">
        <v>40299</v>
      </c>
      <c r="D2351" s="3">
        <f>Table1[[#This Row],[End Year]]-1</f>
        <v>2009</v>
      </c>
      <c r="E2351" s="3">
        <f t="shared" si="108"/>
        <v>2010</v>
      </c>
      <c r="F2351" s="1" t="str">
        <f t="shared" si="109"/>
        <v>2009/2010</v>
      </c>
      <c r="G2351">
        <v>772</v>
      </c>
      <c r="H2351" t="s">
        <v>76</v>
      </c>
      <c r="I2351">
        <f>IFERROR(INDEX(Lookup_Misc!$A$1:$C$7,MATCH(Table1[[#This Row],[Product]],Lookup_Misc!$B$1:$B$7,0),3)*Table1[[#This Row],[Tonnage]],NA())</f>
        <v>401.44</v>
      </c>
      <c r="J2351">
        <f t="shared" si="110"/>
        <v>5</v>
      </c>
    </row>
    <row r="2352" spans="1:10">
      <c r="A2352" t="s">
        <v>186</v>
      </c>
      <c r="B2352" t="s">
        <v>33</v>
      </c>
      <c r="C2352" s="60">
        <v>40299</v>
      </c>
      <c r="D2352" s="3">
        <f>Table1[[#This Row],[End Year]]-1</f>
        <v>2009</v>
      </c>
      <c r="E2352" s="3">
        <f t="shared" si="108"/>
        <v>2010</v>
      </c>
      <c r="F2352" s="1" t="str">
        <f t="shared" si="109"/>
        <v>2009/2010</v>
      </c>
      <c r="G2352">
        <v>92</v>
      </c>
      <c r="H2352" t="s">
        <v>119</v>
      </c>
      <c r="I2352">
        <f>IFERROR(INDEX(Lookup_Misc!$A$1:$C$7,MATCH(Table1[[#This Row],[Product]],Lookup_Misc!$B$1:$B$7,0),3)*Table1[[#This Row],[Tonnage]],NA())</f>
        <v>47.84</v>
      </c>
      <c r="J2352">
        <f t="shared" si="110"/>
        <v>5</v>
      </c>
    </row>
    <row r="2353" spans="1:10">
      <c r="A2353" t="s">
        <v>186</v>
      </c>
      <c r="B2353" t="s">
        <v>33</v>
      </c>
      <c r="C2353" s="60">
        <v>40330</v>
      </c>
      <c r="D2353" s="3">
        <f>Table1[[#This Row],[End Year]]-1</f>
        <v>2009</v>
      </c>
      <c r="E2353" s="3">
        <f t="shared" si="108"/>
        <v>2010</v>
      </c>
      <c r="F2353" s="1" t="str">
        <f t="shared" si="109"/>
        <v>2009/2010</v>
      </c>
      <c r="G2353">
        <v>986</v>
      </c>
      <c r="H2353" t="s">
        <v>60</v>
      </c>
      <c r="I2353">
        <f>IFERROR(INDEX(Lookup_Misc!$A$1:$C$7,MATCH(Table1[[#This Row],[Product]],Lookup_Misc!$B$1:$B$7,0),3)*Table1[[#This Row],[Tonnage]],NA())</f>
        <v>512.72</v>
      </c>
      <c r="J2353">
        <f t="shared" si="110"/>
        <v>6</v>
      </c>
    </row>
    <row r="2354" spans="1:10">
      <c r="A2354" t="s">
        <v>186</v>
      </c>
      <c r="B2354" t="s">
        <v>33</v>
      </c>
      <c r="C2354" s="60">
        <v>40330</v>
      </c>
      <c r="D2354" s="3">
        <f>Table1[[#This Row],[End Year]]-1</f>
        <v>2009</v>
      </c>
      <c r="E2354" s="3">
        <f t="shared" si="108"/>
        <v>2010</v>
      </c>
      <c r="F2354" s="1" t="str">
        <f t="shared" si="109"/>
        <v>2009/2010</v>
      </c>
      <c r="G2354">
        <v>1732</v>
      </c>
      <c r="H2354" t="s">
        <v>79</v>
      </c>
      <c r="I2354">
        <f>IFERROR(INDEX(Lookup_Misc!$A$1:$C$7,MATCH(Table1[[#This Row],[Product]],Lookup_Misc!$B$1:$B$7,0),3)*Table1[[#This Row],[Tonnage]],NA())</f>
        <v>900.64</v>
      </c>
      <c r="J2354">
        <f t="shared" si="110"/>
        <v>6</v>
      </c>
    </row>
    <row r="2355" spans="1:10">
      <c r="A2355" t="s">
        <v>186</v>
      </c>
      <c r="B2355" t="s">
        <v>33</v>
      </c>
      <c r="C2355" s="60">
        <v>40330</v>
      </c>
      <c r="D2355" s="3">
        <f>Table1[[#This Row],[End Year]]-1</f>
        <v>2009</v>
      </c>
      <c r="E2355" s="3">
        <f t="shared" si="108"/>
        <v>2010</v>
      </c>
      <c r="F2355" s="1" t="str">
        <f t="shared" si="109"/>
        <v>2009/2010</v>
      </c>
      <c r="G2355">
        <v>1100</v>
      </c>
      <c r="H2355" t="s">
        <v>96</v>
      </c>
      <c r="I2355">
        <f>IFERROR(INDEX(Lookup_Misc!$A$1:$C$7,MATCH(Table1[[#This Row],[Product]],Lookup_Misc!$B$1:$B$7,0),3)*Table1[[#This Row],[Tonnage]],NA())</f>
        <v>572</v>
      </c>
      <c r="J2355">
        <f t="shared" si="110"/>
        <v>6</v>
      </c>
    </row>
    <row r="2356" spans="1:10">
      <c r="A2356" t="s">
        <v>186</v>
      </c>
      <c r="B2356" t="s">
        <v>33</v>
      </c>
      <c r="C2356" s="60">
        <v>40330</v>
      </c>
      <c r="D2356" s="3">
        <f>Table1[[#This Row],[End Year]]-1</f>
        <v>2009</v>
      </c>
      <c r="E2356" s="3">
        <f t="shared" si="108"/>
        <v>2010</v>
      </c>
      <c r="F2356" s="1" t="str">
        <f t="shared" si="109"/>
        <v>2009/2010</v>
      </c>
      <c r="G2356">
        <v>202</v>
      </c>
      <c r="H2356" t="s">
        <v>86</v>
      </c>
      <c r="I2356">
        <f>IFERROR(INDEX(Lookup_Misc!$A$1:$C$7,MATCH(Table1[[#This Row],[Product]],Lookup_Misc!$B$1:$B$7,0),3)*Table1[[#This Row],[Tonnage]],NA())</f>
        <v>105.04</v>
      </c>
      <c r="J2356">
        <f t="shared" si="110"/>
        <v>6</v>
      </c>
    </row>
    <row r="2357" spans="1:10">
      <c r="A2357" t="s">
        <v>186</v>
      </c>
      <c r="B2357" t="s">
        <v>33</v>
      </c>
      <c r="C2357" s="60">
        <v>40330</v>
      </c>
      <c r="D2357" s="3">
        <f>Table1[[#This Row],[End Year]]-1</f>
        <v>2009</v>
      </c>
      <c r="E2357" s="3">
        <f t="shared" si="108"/>
        <v>2010</v>
      </c>
      <c r="F2357" s="1" t="str">
        <f t="shared" si="109"/>
        <v>2009/2010</v>
      </c>
      <c r="G2357">
        <v>2</v>
      </c>
      <c r="H2357" t="s">
        <v>89</v>
      </c>
      <c r="I2357">
        <f>IFERROR(INDEX(Lookup_Misc!$A$1:$C$7,MATCH(Table1[[#This Row],[Product]],Lookup_Misc!$B$1:$B$7,0),3)*Table1[[#This Row],[Tonnage]],NA())</f>
        <v>1.04</v>
      </c>
      <c r="J2357">
        <f t="shared" si="110"/>
        <v>6</v>
      </c>
    </row>
    <row r="2358" spans="1:10">
      <c r="A2358" t="s">
        <v>186</v>
      </c>
      <c r="B2358" t="s">
        <v>33</v>
      </c>
      <c r="C2358" s="60">
        <v>40330</v>
      </c>
      <c r="D2358" s="3">
        <f>Table1[[#This Row],[End Year]]-1</f>
        <v>2009</v>
      </c>
      <c r="E2358" s="3">
        <f t="shared" si="108"/>
        <v>2010</v>
      </c>
      <c r="F2358" s="1" t="str">
        <f t="shared" si="109"/>
        <v>2009/2010</v>
      </c>
      <c r="G2358">
        <v>84</v>
      </c>
      <c r="H2358" t="s">
        <v>119</v>
      </c>
      <c r="I2358">
        <f>IFERROR(INDEX(Lookup_Misc!$A$1:$C$7,MATCH(Table1[[#This Row],[Product]],Lookup_Misc!$B$1:$B$7,0),3)*Table1[[#This Row],[Tonnage]],NA())</f>
        <v>43.68</v>
      </c>
      <c r="J2358">
        <f t="shared" si="110"/>
        <v>6</v>
      </c>
    </row>
    <row r="2359" spans="1:10">
      <c r="A2359" t="s">
        <v>186</v>
      </c>
      <c r="B2359" t="s">
        <v>33</v>
      </c>
      <c r="C2359" s="60">
        <v>40360</v>
      </c>
      <c r="D2359" s="3">
        <f>Table1[[#This Row],[End Year]]-1</f>
        <v>2010</v>
      </c>
      <c r="E2359" s="3">
        <f t="shared" si="108"/>
        <v>2011</v>
      </c>
      <c r="F2359" s="1" t="str">
        <f t="shared" si="109"/>
        <v>2010/2011</v>
      </c>
      <c r="G2359">
        <v>9</v>
      </c>
      <c r="H2359" t="s">
        <v>75</v>
      </c>
      <c r="I2359">
        <f>IFERROR(INDEX(Lookup_Misc!$A$1:$C$7,MATCH(Table1[[#This Row],[Product]],Lookup_Misc!$B$1:$B$7,0),3)*Table1[[#This Row],[Tonnage]],NA())</f>
        <v>4.68</v>
      </c>
      <c r="J2359">
        <f t="shared" si="110"/>
        <v>7</v>
      </c>
    </row>
    <row r="2360" spans="1:10">
      <c r="A2360" t="s">
        <v>186</v>
      </c>
      <c r="B2360" t="s">
        <v>33</v>
      </c>
      <c r="C2360" s="60">
        <v>40360</v>
      </c>
      <c r="D2360" s="3">
        <f>Table1[[#This Row],[End Year]]-1</f>
        <v>2010</v>
      </c>
      <c r="E2360" s="3">
        <f t="shared" si="108"/>
        <v>2011</v>
      </c>
      <c r="F2360" s="1" t="str">
        <f t="shared" si="109"/>
        <v>2010/2011</v>
      </c>
      <c r="G2360">
        <v>80</v>
      </c>
      <c r="H2360" t="s">
        <v>119</v>
      </c>
      <c r="I2360">
        <f>IFERROR(INDEX(Lookup_Misc!$A$1:$C$7,MATCH(Table1[[#This Row],[Product]],Lookup_Misc!$B$1:$B$7,0),3)*Table1[[#This Row],[Tonnage]],NA())</f>
        <v>41.6</v>
      </c>
      <c r="J2360">
        <f t="shared" si="110"/>
        <v>7</v>
      </c>
    </row>
    <row r="2361" spans="1:10">
      <c r="A2361" t="s">
        <v>186</v>
      </c>
      <c r="B2361" t="s">
        <v>33</v>
      </c>
      <c r="C2361" s="60">
        <v>40360</v>
      </c>
      <c r="D2361" s="3">
        <f>Table1[[#This Row],[End Year]]-1</f>
        <v>2010</v>
      </c>
      <c r="E2361" s="3">
        <f t="shared" si="108"/>
        <v>2011</v>
      </c>
      <c r="F2361" s="1" t="str">
        <f t="shared" si="109"/>
        <v>2010/2011</v>
      </c>
      <c r="G2361">
        <v>100</v>
      </c>
      <c r="H2361" t="s">
        <v>95</v>
      </c>
      <c r="I2361">
        <f>IFERROR(INDEX(Lookup_Misc!$A$1:$C$7,MATCH(Table1[[#This Row],[Product]],Lookup_Misc!$B$1:$B$7,0),3)*Table1[[#This Row],[Tonnage]],NA())</f>
        <v>52</v>
      </c>
      <c r="J2361">
        <f t="shared" si="110"/>
        <v>7</v>
      </c>
    </row>
    <row r="2362" spans="1:10">
      <c r="A2362" t="s">
        <v>186</v>
      </c>
      <c r="B2362" t="s">
        <v>33</v>
      </c>
      <c r="C2362" s="60">
        <v>40360</v>
      </c>
      <c r="D2362" s="3">
        <f>Table1[[#This Row],[End Year]]-1</f>
        <v>2010</v>
      </c>
      <c r="E2362" s="3">
        <f t="shared" si="108"/>
        <v>2011</v>
      </c>
      <c r="F2362" s="1" t="str">
        <f t="shared" si="109"/>
        <v>2010/2011</v>
      </c>
      <c r="G2362">
        <v>16619</v>
      </c>
      <c r="H2362" t="s">
        <v>60</v>
      </c>
      <c r="I2362">
        <f>IFERROR(INDEX(Lookup_Misc!$A$1:$C$7,MATCH(Table1[[#This Row],[Product]],Lookup_Misc!$B$1:$B$7,0),3)*Table1[[#This Row],[Tonnage]],NA())</f>
        <v>8641.880000000001</v>
      </c>
      <c r="J2362">
        <f t="shared" si="110"/>
        <v>7</v>
      </c>
    </row>
    <row r="2363" spans="1:10">
      <c r="A2363" t="s">
        <v>186</v>
      </c>
      <c r="B2363" t="s">
        <v>33</v>
      </c>
      <c r="C2363" s="60">
        <v>40360</v>
      </c>
      <c r="D2363" s="3">
        <f>Table1[[#This Row],[End Year]]-1</f>
        <v>2010</v>
      </c>
      <c r="E2363" s="3">
        <f t="shared" si="108"/>
        <v>2011</v>
      </c>
      <c r="F2363" s="1" t="str">
        <f t="shared" si="109"/>
        <v>2010/2011</v>
      </c>
      <c r="G2363">
        <v>898</v>
      </c>
      <c r="H2363" t="s">
        <v>79</v>
      </c>
      <c r="I2363">
        <f>IFERROR(INDEX(Lookup_Misc!$A$1:$C$7,MATCH(Table1[[#This Row],[Product]],Lookup_Misc!$B$1:$B$7,0),3)*Table1[[#This Row],[Tonnage]],NA())</f>
        <v>466.96000000000004</v>
      </c>
      <c r="J2363">
        <f t="shared" si="110"/>
        <v>7</v>
      </c>
    </row>
    <row r="2364" spans="1:10">
      <c r="A2364" t="s">
        <v>186</v>
      </c>
      <c r="B2364" t="s">
        <v>33</v>
      </c>
      <c r="C2364" s="60">
        <v>40360</v>
      </c>
      <c r="D2364" s="3">
        <f>Table1[[#This Row],[End Year]]-1</f>
        <v>2010</v>
      </c>
      <c r="E2364" s="3">
        <f t="shared" si="108"/>
        <v>2011</v>
      </c>
      <c r="F2364" s="1" t="str">
        <f t="shared" si="109"/>
        <v>2010/2011</v>
      </c>
      <c r="G2364">
        <v>1222</v>
      </c>
      <c r="H2364" t="s">
        <v>96</v>
      </c>
      <c r="I2364">
        <f>IFERROR(INDEX(Lookup_Misc!$A$1:$C$7,MATCH(Table1[[#This Row],[Product]],Lookup_Misc!$B$1:$B$7,0),3)*Table1[[#This Row],[Tonnage]],NA())</f>
        <v>635.44000000000005</v>
      </c>
      <c r="J2364">
        <f t="shared" si="110"/>
        <v>7</v>
      </c>
    </row>
    <row r="2365" spans="1:10">
      <c r="A2365" t="s">
        <v>186</v>
      </c>
      <c r="B2365" t="s">
        <v>33</v>
      </c>
      <c r="C2365" s="60">
        <v>40360</v>
      </c>
      <c r="D2365" s="3">
        <f>Table1[[#This Row],[End Year]]-1</f>
        <v>2010</v>
      </c>
      <c r="E2365" s="3">
        <f t="shared" si="108"/>
        <v>2011</v>
      </c>
      <c r="F2365" s="1" t="str">
        <f t="shared" si="109"/>
        <v>2010/2011</v>
      </c>
      <c r="G2365">
        <v>30</v>
      </c>
      <c r="H2365" t="s">
        <v>86</v>
      </c>
      <c r="I2365">
        <f>IFERROR(INDEX(Lookup_Misc!$A$1:$C$7,MATCH(Table1[[#This Row],[Product]],Lookup_Misc!$B$1:$B$7,0),3)*Table1[[#This Row],[Tonnage]],NA())</f>
        <v>15.600000000000001</v>
      </c>
      <c r="J2365">
        <f t="shared" si="110"/>
        <v>7</v>
      </c>
    </row>
    <row r="2366" spans="1:10">
      <c r="A2366" t="s">
        <v>186</v>
      </c>
      <c r="B2366" t="s">
        <v>33</v>
      </c>
      <c r="C2366" s="60">
        <v>40391</v>
      </c>
      <c r="D2366" s="3">
        <f>Table1[[#This Row],[End Year]]-1</f>
        <v>2010</v>
      </c>
      <c r="E2366" s="3">
        <f t="shared" si="108"/>
        <v>2011</v>
      </c>
      <c r="F2366" s="1" t="str">
        <f t="shared" si="109"/>
        <v>2010/2011</v>
      </c>
      <c r="G2366">
        <v>40</v>
      </c>
      <c r="H2366" t="s">
        <v>95</v>
      </c>
      <c r="I2366">
        <f>IFERROR(INDEX(Lookup_Misc!$A$1:$C$7,MATCH(Table1[[#This Row],[Product]],Lookup_Misc!$B$1:$B$7,0),3)*Table1[[#This Row],[Tonnage]],NA())</f>
        <v>20.8</v>
      </c>
      <c r="J2366">
        <f t="shared" si="110"/>
        <v>8</v>
      </c>
    </row>
    <row r="2367" spans="1:10">
      <c r="A2367" t="s">
        <v>186</v>
      </c>
      <c r="B2367" t="s">
        <v>33</v>
      </c>
      <c r="C2367" s="60">
        <v>40391</v>
      </c>
      <c r="D2367" s="3">
        <f>Table1[[#This Row],[End Year]]-1</f>
        <v>2010</v>
      </c>
      <c r="E2367" s="3">
        <f t="shared" si="108"/>
        <v>2011</v>
      </c>
      <c r="F2367" s="1" t="str">
        <f t="shared" si="109"/>
        <v>2010/2011</v>
      </c>
      <c r="G2367">
        <v>21306</v>
      </c>
      <c r="H2367" t="s">
        <v>60</v>
      </c>
      <c r="I2367">
        <f>IFERROR(INDEX(Lookup_Misc!$A$1:$C$7,MATCH(Table1[[#This Row],[Product]],Lookup_Misc!$B$1:$B$7,0),3)*Table1[[#This Row],[Tonnage]],NA())</f>
        <v>11079.12</v>
      </c>
      <c r="J2367">
        <f t="shared" si="110"/>
        <v>8</v>
      </c>
    </row>
    <row r="2368" spans="1:10">
      <c r="A2368" t="s">
        <v>186</v>
      </c>
      <c r="B2368" t="s">
        <v>33</v>
      </c>
      <c r="C2368" s="60">
        <v>40391</v>
      </c>
      <c r="D2368" s="3">
        <f>Table1[[#This Row],[End Year]]-1</f>
        <v>2010</v>
      </c>
      <c r="E2368" s="3">
        <f t="shared" si="108"/>
        <v>2011</v>
      </c>
      <c r="F2368" s="1" t="str">
        <f t="shared" si="109"/>
        <v>2010/2011</v>
      </c>
      <c r="G2368">
        <v>1456</v>
      </c>
      <c r="H2368" t="s">
        <v>79</v>
      </c>
      <c r="I2368">
        <f>IFERROR(INDEX(Lookup_Misc!$A$1:$C$7,MATCH(Table1[[#This Row],[Product]],Lookup_Misc!$B$1:$B$7,0),3)*Table1[[#This Row],[Tonnage]],NA())</f>
        <v>757.12</v>
      </c>
      <c r="J2368">
        <f t="shared" si="110"/>
        <v>8</v>
      </c>
    </row>
    <row r="2369" spans="1:10">
      <c r="A2369" t="s">
        <v>186</v>
      </c>
      <c r="B2369" t="s">
        <v>33</v>
      </c>
      <c r="C2369" s="60">
        <v>40391</v>
      </c>
      <c r="D2369" s="3">
        <f>Table1[[#This Row],[End Year]]-1</f>
        <v>2010</v>
      </c>
      <c r="E2369" s="3">
        <f t="shared" si="108"/>
        <v>2011</v>
      </c>
      <c r="F2369" s="1" t="str">
        <f t="shared" si="109"/>
        <v>2010/2011</v>
      </c>
      <c r="G2369">
        <v>841</v>
      </c>
      <c r="H2369" t="s">
        <v>96</v>
      </c>
      <c r="I2369">
        <f>IFERROR(INDEX(Lookup_Misc!$A$1:$C$7,MATCH(Table1[[#This Row],[Product]],Lookup_Misc!$B$1:$B$7,0),3)*Table1[[#This Row],[Tonnage]],NA())</f>
        <v>437.32</v>
      </c>
      <c r="J2369">
        <f t="shared" si="110"/>
        <v>8</v>
      </c>
    </row>
    <row r="2370" spans="1:10">
      <c r="A2370" t="s">
        <v>186</v>
      </c>
      <c r="B2370" t="s">
        <v>33</v>
      </c>
      <c r="C2370" s="60">
        <v>40391</v>
      </c>
      <c r="D2370" s="3">
        <f>Table1[[#This Row],[End Year]]-1</f>
        <v>2010</v>
      </c>
      <c r="E2370" s="3">
        <f t="shared" si="108"/>
        <v>2011</v>
      </c>
      <c r="F2370" s="1" t="str">
        <f t="shared" si="109"/>
        <v>2010/2011</v>
      </c>
      <c r="G2370">
        <v>267</v>
      </c>
      <c r="H2370" t="s">
        <v>86</v>
      </c>
      <c r="I2370">
        <f>IFERROR(INDEX(Lookup_Misc!$A$1:$C$7,MATCH(Table1[[#This Row],[Product]],Lookup_Misc!$B$1:$B$7,0),3)*Table1[[#This Row],[Tonnage]],NA())</f>
        <v>138.84</v>
      </c>
      <c r="J2370">
        <f t="shared" si="110"/>
        <v>8</v>
      </c>
    </row>
    <row r="2371" spans="1:10">
      <c r="A2371" t="s">
        <v>186</v>
      </c>
      <c r="B2371" t="s">
        <v>33</v>
      </c>
      <c r="C2371" s="60">
        <v>40422</v>
      </c>
      <c r="D2371" s="3">
        <f>Table1[[#This Row],[End Year]]-1</f>
        <v>2010</v>
      </c>
      <c r="E2371" s="3">
        <f t="shared" si="108"/>
        <v>2011</v>
      </c>
      <c r="F2371" s="1" t="str">
        <f t="shared" si="109"/>
        <v>2010/2011</v>
      </c>
      <c r="G2371">
        <v>60</v>
      </c>
      <c r="H2371" t="s">
        <v>119</v>
      </c>
      <c r="I2371">
        <f>IFERROR(INDEX(Lookup_Misc!$A$1:$C$7,MATCH(Table1[[#This Row],[Product]],Lookup_Misc!$B$1:$B$7,0),3)*Table1[[#This Row],[Tonnage]],NA())</f>
        <v>31.200000000000003</v>
      </c>
      <c r="J2371">
        <f t="shared" si="110"/>
        <v>9</v>
      </c>
    </row>
    <row r="2372" spans="1:10">
      <c r="A2372" t="s">
        <v>186</v>
      </c>
      <c r="B2372" t="s">
        <v>33</v>
      </c>
      <c r="C2372" s="60">
        <v>40422</v>
      </c>
      <c r="D2372" s="3">
        <f>Table1[[#This Row],[End Year]]-1</f>
        <v>2010</v>
      </c>
      <c r="E2372" s="3">
        <f t="shared" si="108"/>
        <v>2011</v>
      </c>
      <c r="F2372" s="1" t="str">
        <f t="shared" si="109"/>
        <v>2010/2011</v>
      </c>
      <c r="G2372">
        <v>3666</v>
      </c>
      <c r="H2372" t="s">
        <v>95</v>
      </c>
      <c r="I2372">
        <f>IFERROR(INDEX(Lookup_Misc!$A$1:$C$7,MATCH(Table1[[#This Row],[Product]],Lookup_Misc!$B$1:$B$7,0),3)*Table1[[#This Row],[Tonnage]],NA())</f>
        <v>1906.3200000000002</v>
      </c>
      <c r="J2372">
        <f t="shared" si="110"/>
        <v>9</v>
      </c>
    </row>
    <row r="2373" spans="1:10">
      <c r="A2373" t="s">
        <v>186</v>
      </c>
      <c r="B2373" t="s">
        <v>33</v>
      </c>
      <c r="C2373" s="60">
        <v>40422</v>
      </c>
      <c r="D2373" s="3">
        <f>Table1[[#This Row],[End Year]]-1</f>
        <v>2010</v>
      </c>
      <c r="E2373" s="3">
        <f t="shared" si="108"/>
        <v>2011</v>
      </c>
      <c r="F2373" s="1" t="str">
        <f t="shared" si="109"/>
        <v>2010/2011</v>
      </c>
      <c r="G2373">
        <v>19768</v>
      </c>
      <c r="H2373" t="s">
        <v>151</v>
      </c>
      <c r="I2373">
        <f>IFERROR(INDEX(Lookup_Misc!$A$1:$C$7,MATCH(Table1[[#This Row],[Product]],Lookup_Misc!$B$1:$B$7,0),3)*Table1[[#This Row],[Tonnage]],NA())</f>
        <v>10279.36</v>
      </c>
      <c r="J2373">
        <f t="shared" si="110"/>
        <v>9</v>
      </c>
    </row>
    <row r="2374" spans="1:10">
      <c r="A2374" t="s">
        <v>186</v>
      </c>
      <c r="B2374" t="s">
        <v>33</v>
      </c>
      <c r="C2374" s="60">
        <v>40422</v>
      </c>
      <c r="D2374" s="3">
        <f>Table1[[#This Row],[End Year]]-1</f>
        <v>2010</v>
      </c>
      <c r="E2374" s="3">
        <f t="shared" ref="E2374:E2437" si="111">IF(AND(MONTH(C2374)&gt;=7,MONTH(C2374)&lt;=12),YEAR(C2374)+1,YEAR(C2374))</f>
        <v>2011</v>
      </c>
      <c r="F2374" s="1" t="str">
        <f t="shared" ref="F2374:F2437" si="112">D2374&amp;"/"&amp;E2374</f>
        <v>2010/2011</v>
      </c>
      <c r="G2374">
        <v>10464</v>
      </c>
      <c r="H2374" t="s">
        <v>60</v>
      </c>
      <c r="I2374">
        <f>IFERROR(INDEX(Lookup_Misc!$A$1:$C$7,MATCH(Table1[[#This Row],[Product]],Lookup_Misc!$B$1:$B$7,0),3)*Table1[[#This Row],[Tonnage]],NA())</f>
        <v>5441.28</v>
      </c>
      <c r="J2374">
        <f t="shared" ref="J2374:J2437" si="113">MONTH(C2374)</f>
        <v>9</v>
      </c>
    </row>
    <row r="2375" spans="1:10">
      <c r="A2375" t="s">
        <v>186</v>
      </c>
      <c r="B2375" t="s">
        <v>33</v>
      </c>
      <c r="C2375" s="60">
        <v>40422</v>
      </c>
      <c r="D2375" s="3">
        <f>Table1[[#This Row],[End Year]]-1</f>
        <v>2010</v>
      </c>
      <c r="E2375" s="3">
        <f t="shared" si="111"/>
        <v>2011</v>
      </c>
      <c r="F2375" s="1" t="str">
        <f t="shared" si="112"/>
        <v>2010/2011</v>
      </c>
      <c r="G2375">
        <v>863</v>
      </c>
      <c r="H2375" t="s">
        <v>79</v>
      </c>
      <c r="I2375">
        <f>IFERROR(INDEX(Lookup_Misc!$A$1:$C$7,MATCH(Table1[[#This Row],[Product]],Lookup_Misc!$B$1:$B$7,0),3)*Table1[[#This Row],[Tonnage]],NA())</f>
        <v>448.76</v>
      </c>
      <c r="J2375">
        <f t="shared" si="113"/>
        <v>9</v>
      </c>
    </row>
    <row r="2376" spans="1:10">
      <c r="A2376" t="s">
        <v>186</v>
      </c>
      <c r="B2376" t="s">
        <v>33</v>
      </c>
      <c r="C2376" s="60">
        <v>40422</v>
      </c>
      <c r="D2376" s="3">
        <f>Table1[[#This Row],[End Year]]-1</f>
        <v>2010</v>
      </c>
      <c r="E2376" s="3">
        <f t="shared" si="111"/>
        <v>2011</v>
      </c>
      <c r="F2376" s="1" t="str">
        <f t="shared" si="112"/>
        <v>2010/2011</v>
      </c>
      <c r="G2376">
        <v>20</v>
      </c>
      <c r="H2376" t="s">
        <v>128</v>
      </c>
      <c r="I2376">
        <f>IFERROR(INDEX(Lookup_Misc!$A$1:$C$7,MATCH(Table1[[#This Row],[Product]],Lookup_Misc!$B$1:$B$7,0),3)*Table1[[#This Row],[Tonnage]],NA())</f>
        <v>10.4</v>
      </c>
      <c r="J2376">
        <f t="shared" si="113"/>
        <v>9</v>
      </c>
    </row>
    <row r="2377" spans="1:10">
      <c r="A2377" t="s">
        <v>186</v>
      </c>
      <c r="B2377" t="s">
        <v>33</v>
      </c>
      <c r="C2377" s="60">
        <v>40422</v>
      </c>
      <c r="D2377" s="3">
        <f>Table1[[#This Row],[End Year]]-1</f>
        <v>2010</v>
      </c>
      <c r="E2377" s="3">
        <f t="shared" si="111"/>
        <v>2011</v>
      </c>
      <c r="F2377" s="1" t="str">
        <f t="shared" si="112"/>
        <v>2010/2011</v>
      </c>
      <c r="G2377">
        <v>883</v>
      </c>
      <c r="H2377" t="s">
        <v>96</v>
      </c>
      <c r="I2377">
        <f>IFERROR(INDEX(Lookup_Misc!$A$1:$C$7,MATCH(Table1[[#This Row],[Product]],Lookup_Misc!$B$1:$B$7,0),3)*Table1[[#This Row],[Tonnage]],NA())</f>
        <v>459.16</v>
      </c>
      <c r="J2377">
        <f t="shared" si="113"/>
        <v>9</v>
      </c>
    </row>
    <row r="2378" spans="1:10">
      <c r="A2378" t="s">
        <v>186</v>
      </c>
      <c r="B2378" t="s">
        <v>33</v>
      </c>
      <c r="C2378" s="60">
        <v>40422</v>
      </c>
      <c r="D2378" s="3">
        <f>Table1[[#This Row],[End Year]]-1</f>
        <v>2010</v>
      </c>
      <c r="E2378" s="3">
        <f t="shared" si="111"/>
        <v>2011</v>
      </c>
      <c r="F2378" s="1" t="str">
        <f t="shared" si="112"/>
        <v>2010/2011</v>
      </c>
      <c r="G2378">
        <v>91</v>
      </c>
      <c r="H2378" t="s">
        <v>86</v>
      </c>
      <c r="I2378">
        <f>IFERROR(INDEX(Lookup_Misc!$A$1:$C$7,MATCH(Table1[[#This Row],[Product]],Lookup_Misc!$B$1:$B$7,0),3)*Table1[[#This Row],[Tonnage]],NA())</f>
        <v>47.32</v>
      </c>
      <c r="J2378">
        <f t="shared" si="113"/>
        <v>9</v>
      </c>
    </row>
    <row r="2379" spans="1:10">
      <c r="A2379" t="s">
        <v>186</v>
      </c>
      <c r="B2379" t="s">
        <v>33</v>
      </c>
      <c r="C2379" s="60">
        <v>40422</v>
      </c>
      <c r="D2379" s="3">
        <f>Table1[[#This Row],[End Year]]-1</f>
        <v>2010</v>
      </c>
      <c r="E2379" s="3">
        <f t="shared" si="111"/>
        <v>2011</v>
      </c>
      <c r="F2379" s="1" t="str">
        <f t="shared" si="112"/>
        <v>2010/2011</v>
      </c>
      <c r="G2379">
        <v>345</v>
      </c>
      <c r="H2379" t="s">
        <v>76</v>
      </c>
      <c r="I2379">
        <f>IFERROR(INDEX(Lookup_Misc!$A$1:$C$7,MATCH(Table1[[#This Row],[Product]],Lookup_Misc!$B$1:$B$7,0),3)*Table1[[#This Row],[Tonnage]],NA())</f>
        <v>179.4</v>
      </c>
      <c r="J2379">
        <f t="shared" si="113"/>
        <v>9</v>
      </c>
    </row>
    <row r="2380" spans="1:10">
      <c r="A2380" t="s">
        <v>186</v>
      </c>
      <c r="B2380" t="s">
        <v>33</v>
      </c>
      <c r="C2380" s="60">
        <v>40422</v>
      </c>
      <c r="D2380" s="3">
        <f>Table1[[#This Row],[End Year]]-1</f>
        <v>2010</v>
      </c>
      <c r="E2380" s="3">
        <f t="shared" si="111"/>
        <v>2011</v>
      </c>
      <c r="F2380" s="1" t="str">
        <f t="shared" si="112"/>
        <v>2010/2011</v>
      </c>
      <c r="G2380">
        <v>4</v>
      </c>
      <c r="H2380" t="s">
        <v>94</v>
      </c>
      <c r="I2380">
        <f>IFERROR(INDEX(Lookup_Misc!$A$1:$C$7,MATCH(Table1[[#This Row],[Product]],Lookup_Misc!$B$1:$B$7,0),3)*Table1[[#This Row],[Tonnage]],NA())</f>
        <v>2.08</v>
      </c>
      <c r="J2380">
        <f t="shared" si="113"/>
        <v>9</v>
      </c>
    </row>
    <row r="2381" spans="1:10">
      <c r="A2381" t="s">
        <v>186</v>
      </c>
      <c r="B2381" t="s">
        <v>33</v>
      </c>
      <c r="C2381" s="60">
        <v>40452</v>
      </c>
      <c r="D2381" s="3">
        <f>Table1[[#This Row],[End Year]]-1</f>
        <v>2010</v>
      </c>
      <c r="E2381" s="3">
        <f t="shared" si="111"/>
        <v>2011</v>
      </c>
      <c r="F2381" s="1" t="str">
        <f t="shared" si="112"/>
        <v>2010/2011</v>
      </c>
      <c r="G2381">
        <v>97</v>
      </c>
      <c r="H2381" t="s">
        <v>119</v>
      </c>
      <c r="I2381">
        <f>IFERROR(INDEX(Lookup_Misc!$A$1:$C$7,MATCH(Table1[[#This Row],[Product]],Lookup_Misc!$B$1:$B$7,0),3)*Table1[[#This Row],[Tonnage]],NA())</f>
        <v>50.440000000000005</v>
      </c>
      <c r="J2381">
        <f t="shared" si="113"/>
        <v>10</v>
      </c>
    </row>
    <row r="2382" spans="1:10">
      <c r="A2382" t="s">
        <v>186</v>
      </c>
      <c r="B2382" t="s">
        <v>33</v>
      </c>
      <c r="C2382" s="60">
        <v>40452</v>
      </c>
      <c r="D2382" s="3">
        <f>Table1[[#This Row],[End Year]]-1</f>
        <v>2010</v>
      </c>
      <c r="E2382" s="3">
        <f t="shared" si="111"/>
        <v>2011</v>
      </c>
      <c r="F2382" s="1" t="str">
        <f t="shared" si="112"/>
        <v>2010/2011</v>
      </c>
      <c r="G2382">
        <v>140</v>
      </c>
      <c r="H2382" t="s">
        <v>95</v>
      </c>
      <c r="I2382">
        <f>IFERROR(INDEX(Lookup_Misc!$A$1:$C$7,MATCH(Table1[[#This Row],[Product]],Lookup_Misc!$B$1:$B$7,0),3)*Table1[[#This Row],[Tonnage]],NA())</f>
        <v>72.8</v>
      </c>
      <c r="J2382">
        <f t="shared" si="113"/>
        <v>10</v>
      </c>
    </row>
    <row r="2383" spans="1:10">
      <c r="A2383" t="s">
        <v>186</v>
      </c>
      <c r="B2383" t="s">
        <v>33</v>
      </c>
      <c r="C2383" s="60">
        <v>40452</v>
      </c>
      <c r="D2383" s="3">
        <f>Table1[[#This Row],[End Year]]-1</f>
        <v>2010</v>
      </c>
      <c r="E2383" s="3">
        <f t="shared" si="111"/>
        <v>2011</v>
      </c>
      <c r="F2383" s="1" t="str">
        <f t="shared" si="112"/>
        <v>2010/2011</v>
      </c>
      <c r="G2383">
        <v>5491</v>
      </c>
      <c r="H2383" t="s">
        <v>60</v>
      </c>
      <c r="I2383">
        <f>IFERROR(INDEX(Lookup_Misc!$A$1:$C$7,MATCH(Table1[[#This Row],[Product]],Lookup_Misc!$B$1:$B$7,0),3)*Table1[[#This Row],[Tonnage]],NA())</f>
        <v>2855.32</v>
      </c>
      <c r="J2383">
        <f t="shared" si="113"/>
        <v>10</v>
      </c>
    </row>
    <row r="2384" spans="1:10">
      <c r="A2384" t="s">
        <v>186</v>
      </c>
      <c r="B2384" t="s">
        <v>33</v>
      </c>
      <c r="C2384" s="60">
        <v>40452</v>
      </c>
      <c r="D2384" s="3">
        <f>Table1[[#This Row],[End Year]]-1</f>
        <v>2010</v>
      </c>
      <c r="E2384" s="3">
        <f t="shared" si="111"/>
        <v>2011</v>
      </c>
      <c r="F2384" s="1" t="str">
        <f t="shared" si="112"/>
        <v>2010/2011</v>
      </c>
      <c r="G2384">
        <v>635</v>
      </c>
      <c r="H2384" t="s">
        <v>79</v>
      </c>
      <c r="I2384">
        <f>IFERROR(INDEX(Lookup_Misc!$A$1:$C$7,MATCH(Table1[[#This Row],[Product]],Lookup_Misc!$B$1:$B$7,0),3)*Table1[[#This Row],[Tonnage]],NA())</f>
        <v>330.2</v>
      </c>
      <c r="J2384">
        <f t="shared" si="113"/>
        <v>10</v>
      </c>
    </row>
    <row r="2385" spans="1:10">
      <c r="A2385" t="s">
        <v>186</v>
      </c>
      <c r="B2385" t="s">
        <v>33</v>
      </c>
      <c r="C2385" s="60">
        <v>40452</v>
      </c>
      <c r="D2385" s="3">
        <f>Table1[[#This Row],[End Year]]-1</f>
        <v>2010</v>
      </c>
      <c r="E2385" s="3">
        <f t="shared" si="111"/>
        <v>2011</v>
      </c>
      <c r="F2385" s="1" t="str">
        <f t="shared" si="112"/>
        <v>2010/2011</v>
      </c>
      <c r="G2385">
        <v>514</v>
      </c>
      <c r="H2385" t="s">
        <v>96</v>
      </c>
      <c r="I2385">
        <f>IFERROR(INDEX(Lookup_Misc!$A$1:$C$7,MATCH(Table1[[#This Row],[Product]],Lookup_Misc!$B$1:$B$7,0),3)*Table1[[#This Row],[Tonnage]],NA())</f>
        <v>267.28000000000003</v>
      </c>
      <c r="J2385">
        <f t="shared" si="113"/>
        <v>10</v>
      </c>
    </row>
    <row r="2386" spans="1:10">
      <c r="A2386" t="s">
        <v>186</v>
      </c>
      <c r="B2386" t="s">
        <v>33</v>
      </c>
      <c r="C2386" s="60">
        <v>40452</v>
      </c>
      <c r="D2386" s="3">
        <f>Table1[[#This Row],[End Year]]-1</f>
        <v>2010</v>
      </c>
      <c r="E2386" s="3">
        <f t="shared" si="111"/>
        <v>2011</v>
      </c>
      <c r="F2386" s="1" t="str">
        <f t="shared" si="112"/>
        <v>2010/2011</v>
      </c>
      <c r="G2386">
        <v>178</v>
      </c>
      <c r="H2386" t="s">
        <v>86</v>
      </c>
      <c r="I2386">
        <f>IFERROR(INDEX(Lookup_Misc!$A$1:$C$7,MATCH(Table1[[#This Row],[Product]],Lookup_Misc!$B$1:$B$7,0),3)*Table1[[#This Row],[Tonnage]],NA())</f>
        <v>92.56</v>
      </c>
      <c r="J2386">
        <f t="shared" si="113"/>
        <v>10</v>
      </c>
    </row>
    <row r="2387" spans="1:10">
      <c r="A2387" t="s">
        <v>186</v>
      </c>
      <c r="B2387" t="s">
        <v>33</v>
      </c>
      <c r="C2387" s="60">
        <v>40452</v>
      </c>
      <c r="D2387" s="3">
        <f>Table1[[#This Row],[End Year]]-1</f>
        <v>2010</v>
      </c>
      <c r="E2387" s="3">
        <f t="shared" si="111"/>
        <v>2011</v>
      </c>
      <c r="F2387" s="1" t="str">
        <f t="shared" si="112"/>
        <v>2010/2011</v>
      </c>
      <c r="G2387">
        <v>197</v>
      </c>
      <c r="H2387" t="s">
        <v>76</v>
      </c>
      <c r="I2387">
        <f>IFERROR(INDEX(Lookup_Misc!$A$1:$C$7,MATCH(Table1[[#This Row],[Product]],Lookup_Misc!$B$1:$B$7,0),3)*Table1[[#This Row],[Tonnage]],NA())</f>
        <v>102.44</v>
      </c>
      <c r="J2387">
        <f t="shared" si="113"/>
        <v>10</v>
      </c>
    </row>
    <row r="2388" spans="1:10">
      <c r="A2388" t="s">
        <v>186</v>
      </c>
      <c r="B2388" t="s">
        <v>33</v>
      </c>
      <c r="C2388" s="60">
        <v>40483</v>
      </c>
      <c r="D2388" s="3">
        <f>Table1[[#This Row],[End Year]]-1</f>
        <v>2010</v>
      </c>
      <c r="E2388" s="3">
        <f t="shared" si="111"/>
        <v>2011</v>
      </c>
      <c r="F2388" s="1" t="str">
        <f t="shared" si="112"/>
        <v>2010/2011</v>
      </c>
      <c r="G2388">
        <v>70120</v>
      </c>
      <c r="H2388" t="s">
        <v>95</v>
      </c>
      <c r="I2388">
        <f>IFERROR(INDEX(Lookup_Misc!$A$1:$C$7,MATCH(Table1[[#This Row],[Product]],Lookup_Misc!$B$1:$B$7,0),3)*Table1[[#This Row],[Tonnage]],NA())</f>
        <v>36462.400000000001</v>
      </c>
      <c r="J2388">
        <f t="shared" si="113"/>
        <v>11</v>
      </c>
    </row>
    <row r="2389" spans="1:10">
      <c r="A2389" t="s">
        <v>186</v>
      </c>
      <c r="B2389" t="s">
        <v>33</v>
      </c>
      <c r="C2389" s="60">
        <v>40483</v>
      </c>
      <c r="D2389" s="3">
        <f>Table1[[#This Row],[End Year]]-1</f>
        <v>2010</v>
      </c>
      <c r="E2389" s="3">
        <f t="shared" si="111"/>
        <v>2011</v>
      </c>
      <c r="F2389" s="1" t="str">
        <f t="shared" si="112"/>
        <v>2010/2011</v>
      </c>
      <c r="G2389">
        <v>13300</v>
      </c>
      <c r="H2389" t="s">
        <v>151</v>
      </c>
      <c r="I2389">
        <f>IFERROR(INDEX(Lookup_Misc!$A$1:$C$7,MATCH(Table1[[#This Row],[Product]],Lookup_Misc!$B$1:$B$7,0),3)*Table1[[#This Row],[Tonnage]],NA())</f>
        <v>6916</v>
      </c>
      <c r="J2389">
        <f t="shared" si="113"/>
        <v>11</v>
      </c>
    </row>
    <row r="2390" spans="1:10">
      <c r="A2390" t="s">
        <v>186</v>
      </c>
      <c r="B2390" t="s">
        <v>33</v>
      </c>
      <c r="C2390" s="60">
        <v>40483</v>
      </c>
      <c r="D2390" s="3">
        <f>Table1[[#This Row],[End Year]]-1</f>
        <v>2010</v>
      </c>
      <c r="E2390" s="3">
        <f t="shared" si="111"/>
        <v>2011</v>
      </c>
      <c r="F2390" s="1" t="str">
        <f t="shared" si="112"/>
        <v>2010/2011</v>
      </c>
      <c r="G2390">
        <v>2798</v>
      </c>
      <c r="H2390" t="s">
        <v>60</v>
      </c>
      <c r="I2390">
        <f>IFERROR(INDEX(Lookup_Misc!$A$1:$C$7,MATCH(Table1[[#This Row],[Product]],Lookup_Misc!$B$1:$B$7,0),3)*Table1[[#This Row],[Tonnage]],NA())</f>
        <v>1454.96</v>
      </c>
      <c r="J2390">
        <f t="shared" si="113"/>
        <v>11</v>
      </c>
    </row>
    <row r="2391" spans="1:10">
      <c r="A2391" t="s">
        <v>186</v>
      </c>
      <c r="B2391" t="s">
        <v>33</v>
      </c>
      <c r="C2391" s="60">
        <v>40483</v>
      </c>
      <c r="D2391" s="3">
        <f>Table1[[#This Row],[End Year]]-1</f>
        <v>2010</v>
      </c>
      <c r="E2391" s="3">
        <f t="shared" si="111"/>
        <v>2011</v>
      </c>
      <c r="F2391" s="1" t="str">
        <f t="shared" si="112"/>
        <v>2010/2011</v>
      </c>
      <c r="G2391">
        <v>160</v>
      </c>
      <c r="H2391" t="s">
        <v>79</v>
      </c>
      <c r="I2391">
        <f>IFERROR(INDEX(Lookup_Misc!$A$1:$C$7,MATCH(Table1[[#This Row],[Product]],Lookup_Misc!$B$1:$B$7,0),3)*Table1[[#This Row],[Tonnage]],NA())</f>
        <v>83.2</v>
      </c>
      <c r="J2391">
        <f t="shared" si="113"/>
        <v>11</v>
      </c>
    </row>
    <row r="2392" spans="1:10">
      <c r="A2392" t="s">
        <v>186</v>
      </c>
      <c r="B2392" t="s">
        <v>33</v>
      </c>
      <c r="C2392" s="60">
        <v>40483</v>
      </c>
      <c r="D2392" s="3">
        <f>Table1[[#This Row],[End Year]]-1</f>
        <v>2010</v>
      </c>
      <c r="E2392" s="3">
        <f t="shared" si="111"/>
        <v>2011</v>
      </c>
      <c r="F2392" s="1" t="str">
        <f t="shared" si="112"/>
        <v>2010/2011</v>
      </c>
      <c r="G2392">
        <v>588</v>
      </c>
      <c r="H2392" t="s">
        <v>96</v>
      </c>
      <c r="I2392">
        <f>IFERROR(INDEX(Lookup_Misc!$A$1:$C$7,MATCH(Table1[[#This Row],[Product]],Lookup_Misc!$B$1:$B$7,0),3)*Table1[[#This Row],[Tonnage]],NA())</f>
        <v>305.76</v>
      </c>
      <c r="J2392">
        <f t="shared" si="113"/>
        <v>11</v>
      </c>
    </row>
    <row r="2393" spans="1:10">
      <c r="A2393" t="s">
        <v>186</v>
      </c>
      <c r="B2393" t="s">
        <v>33</v>
      </c>
      <c r="C2393" s="60">
        <v>40483</v>
      </c>
      <c r="D2393" s="3">
        <f>Table1[[#This Row],[End Year]]-1</f>
        <v>2010</v>
      </c>
      <c r="E2393" s="3">
        <f t="shared" si="111"/>
        <v>2011</v>
      </c>
      <c r="F2393" s="1" t="str">
        <f t="shared" si="112"/>
        <v>2010/2011</v>
      </c>
      <c r="G2393">
        <v>25356</v>
      </c>
      <c r="H2393" t="s">
        <v>86</v>
      </c>
      <c r="I2393">
        <f>IFERROR(INDEX(Lookup_Misc!$A$1:$C$7,MATCH(Table1[[#This Row],[Product]],Lookup_Misc!$B$1:$B$7,0),3)*Table1[[#This Row],[Tonnage]],NA())</f>
        <v>13185.12</v>
      </c>
      <c r="J2393">
        <f t="shared" si="113"/>
        <v>11</v>
      </c>
    </row>
    <row r="2394" spans="1:10">
      <c r="A2394" t="s">
        <v>186</v>
      </c>
      <c r="B2394" t="s">
        <v>33</v>
      </c>
      <c r="C2394" s="60">
        <v>40483</v>
      </c>
      <c r="D2394" s="3">
        <f>Table1[[#This Row],[End Year]]-1</f>
        <v>2010</v>
      </c>
      <c r="E2394" s="3">
        <f t="shared" si="111"/>
        <v>2011</v>
      </c>
      <c r="F2394" s="1" t="str">
        <f t="shared" si="112"/>
        <v>2010/2011</v>
      </c>
      <c r="G2394">
        <v>237</v>
      </c>
      <c r="H2394" t="s">
        <v>76</v>
      </c>
      <c r="I2394">
        <f>IFERROR(INDEX(Lookup_Misc!$A$1:$C$7,MATCH(Table1[[#This Row],[Product]],Lookup_Misc!$B$1:$B$7,0),3)*Table1[[#This Row],[Tonnage]],NA())</f>
        <v>123.24000000000001</v>
      </c>
      <c r="J2394">
        <f t="shared" si="113"/>
        <v>11</v>
      </c>
    </row>
    <row r="2395" spans="1:10">
      <c r="A2395" t="s">
        <v>186</v>
      </c>
      <c r="B2395" t="s">
        <v>33</v>
      </c>
      <c r="C2395" s="60">
        <v>40513</v>
      </c>
      <c r="D2395" s="3">
        <f>Table1[[#This Row],[End Year]]-1</f>
        <v>2010</v>
      </c>
      <c r="E2395" s="3">
        <f t="shared" si="111"/>
        <v>2011</v>
      </c>
      <c r="F2395" s="1" t="str">
        <f t="shared" si="112"/>
        <v>2010/2011</v>
      </c>
      <c r="G2395">
        <v>203</v>
      </c>
      <c r="H2395" t="s">
        <v>119</v>
      </c>
      <c r="I2395">
        <f>IFERROR(INDEX(Lookup_Misc!$A$1:$C$7,MATCH(Table1[[#This Row],[Product]],Lookup_Misc!$B$1:$B$7,0),3)*Table1[[#This Row],[Tonnage]],NA())</f>
        <v>105.56</v>
      </c>
      <c r="J2395">
        <f t="shared" si="113"/>
        <v>12</v>
      </c>
    </row>
    <row r="2396" spans="1:10">
      <c r="A2396" t="s">
        <v>186</v>
      </c>
      <c r="B2396" t="s">
        <v>33</v>
      </c>
      <c r="C2396" s="60">
        <v>40513</v>
      </c>
      <c r="D2396" s="3">
        <f>Table1[[#This Row],[End Year]]-1</f>
        <v>2010</v>
      </c>
      <c r="E2396" s="3">
        <f t="shared" si="111"/>
        <v>2011</v>
      </c>
      <c r="F2396" s="1" t="str">
        <f t="shared" si="112"/>
        <v>2010/2011</v>
      </c>
      <c r="G2396">
        <v>16995</v>
      </c>
      <c r="H2396" t="s">
        <v>95</v>
      </c>
      <c r="I2396">
        <f>IFERROR(INDEX(Lookup_Misc!$A$1:$C$7,MATCH(Table1[[#This Row],[Product]],Lookup_Misc!$B$1:$B$7,0),3)*Table1[[#This Row],[Tonnage]],NA())</f>
        <v>8837.4</v>
      </c>
      <c r="J2396">
        <f t="shared" si="113"/>
        <v>12</v>
      </c>
    </row>
    <row r="2397" spans="1:10">
      <c r="A2397" t="s">
        <v>186</v>
      </c>
      <c r="B2397" t="s">
        <v>33</v>
      </c>
      <c r="C2397" s="60">
        <v>40513</v>
      </c>
      <c r="D2397" s="3">
        <f>Table1[[#This Row],[End Year]]-1</f>
        <v>2010</v>
      </c>
      <c r="E2397" s="3">
        <f t="shared" si="111"/>
        <v>2011</v>
      </c>
      <c r="F2397" s="1" t="str">
        <f t="shared" si="112"/>
        <v>2010/2011</v>
      </c>
      <c r="G2397">
        <v>2339</v>
      </c>
      <c r="H2397" t="s">
        <v>60</v>
      </c>
      <c r="I2397">
        <f>IFERROR(INDEX(Lookup_Misc!$A$1:$C$7,MATCH(Table1[[#This Row],[Product]],Lookup_Misc!$B$1:$B$7,0),3)*Table1[[#This Row],[Tonnage]],NA())</f>
        <v>1216.28</v>
      </c>
      <c r="J2397">
        <f t="shared" si="113"/>
        <v>12</v>
      </c>
    </row>
    <row r="2398" spans="1:10">
      <c r="A2398" t="s">
        <v>186</v>
      </c>
      <c r="B2398" t="s">
        <v>33</v>
      </c>
      <c r="C2398" s="60">
        <v>40513</v>
      </c>
      <c r="D2398" s="3">
        <f>Table1[[#This Row],[End Year]]-1</f>
        <v>2010</v>
      </c>
      <c r="E2398" s="3">
        <f t="shared" si="111"/>
        <v>2011</v>
      </c>
      <c r="F2398" s="1" t="str">
        <f t="shared" si="112"/>
        <v>2010/2011</v>
      </c>
      <c r="G2398">
        <v>1142</v>
      </c>
      <c r="H2398" t="s">
        <v>79</v>
      </c>
      <c r="I2398">
        <f>IFERROR(INDEX(Lookup_Misc!$A$1:$C$7,MATCH(Table1[[#This Row],[Product]],Lookup_Misc!$B$1:$B$7,0),3)*Table1[[#This Row],[Tonnage]],NA())</f>
        <v>593.84</v>
      </c>
      <c r="J2398">
        <f t="shared" si="113"/>
        <v>12</v>
      </c>
    </row>
    <row r="2399" spans="1:10">
      <c r="A2399" t="s">
        <v>186</v>
      </c>
      <c r="B2399" t="s">
        <v>33</v>
      </c>
      <c r="C2399" s="60">
        <v>40513</v>
      </c>
      <c r="D2399" s="3">
        <f>Table1[[#This Row],[End Year]]-1</f>
        <v>2010</v>
      </c>
      <c r="E2399" s="3">
        <f t="shared" si="111"/>
        <v>2011</v>
      </c>
      <c r="F2399" s="1" t="str">
        <f t="shared" si="112"/>
        <v>2010/2011</v>
      </c>
      <c r="G2399">
        <v>590</v>
      </c>
      <c r="H2399" t="s">
        <v>96</v>
      </c>
      <c r="I2399">
        <f>IFERROR(INDEX(Lookup_Misc!$A$1:$C$7,MATCH(Table1[[#This Row],[Product]],Lookup_Misc!$B$1:$B$7,0),3)*Table1[[#This Row],[Tonnage]],NA())</f>
        <v>306.8</v>
      </c>
      <c r="J2399">
        <f t="shared" si="113"/>
        <v>12</v>
      </c>
    </row>
    <row r="2400" spans="1:10">
      <c r="A2400" t="s">
        <v>186</v>
      </c>
      <c r="B2400" t="s">
        <v>33</v>
      </c>
      <c r="C2400" s="60">
        <v>40513</v>
      </c>
      <c r="D2400" s="3">
        <f>Table1[[#This Row],[End Year]]-1</f>
        <v>2010</v>
      </c>
      <c r="E2400" s="3">
        <f t="shared" si="111"/>
        <v>2011</v>
      </c>
      <c r="F2400" s="1" t="str">
        <f t="shared" si="112"/>
        <v>2010/2011</v>
      </c>
      <c r="G2400">
        <v>162</v>
      </c>
      <c r="H2400" t="s">
        <v>86</v>
      </c>
      <c r="I2400">
        <f>IFERROR(INDEX(Lookup_Misc!$A$1:$C$7,MATCH(Table1[[#This Row],[Product]],Lookup_Misc!$B$1:$B$7,0),3)*Table1[[#This Row],[Tonnage]],NA())</f>
        <v>84.240000000000009</v>
      </c>
      <c r="J2400">
        <f t="shared" si="113"/>
        <v>12</v>
      </c>
    </row>
    <row r="2401" spans="1:10">
      <c r="A2401" t="s">
        <v>186</v>
      </c>
      <c r="B2401" t="s">
        <v>33</v>
      </c>
      <c r="C2401" s="60">
        <v>40513</v>
      </c>
      <c r="D2401" s="3">
        <f>Table1[[#This Row],[End Year]]-1</f>
        <v>2010</v>
      </c>
      <c r="E2401" s="3">
        <f t="shared" si="111"/>
        <v>2011</v>
      </c>
      <c r="F2401" s="1" t="str">
        <f t="shared" si="112"/>
        <v>2010/2011</v>
      </c>
      <c r="G2401">
        <v>428</v>
      </c>
      <c r="H2401" t="s">
        <v>76</v>
      </c>
      <c r="I2401">
        <f>IFERROR(INDEX(Lookup_Misc!$A$1:$C$7,MATCH(Table1[[#This Row],[Product]],Lookup_Misc!$B$1:$B$7,0),3)*Table1[[#This Row],[Tonnage]],NA())</f>
        <v>222.56</v>
      </c>
      <c r="J2401">
        <f t="shared" si="113"/>
        <v>12</v>
      </c>
    </row>
    <row r="2402" spans="1:10">
      <c r="A2402" t="s">
        <v>186</v>
      </c>
      <c r="B2402" t="s">
        <v>33</v>
      </c>
      <c r="C2402" s="60">
        <v>40544</v>
      </c>
      <c r="D2402" s="3">
        <f>Table1[[#This Row],[End Year]]-1</f>
        <v>2010</v>
      </c>
      <c r="E2402" s="3">
        <f t="shared" si="111"/>
        <v>2011</v>
      </c>
      <c r="F2402" s="1" t="str">
        <f t="shared" si="112"/>
        <v>2010/2011</v>
      </c>
      <c r="G2402">
        <v>228</v>
      </c>
      <c r="H2402" t="s">
        <v>119</v>
      </c>
      <c r="I2402">
        <f>IFERROR(INDEX(Lookup_Misc!$A$1:$C$7,MATCH(Table1[[#This Row],[Product]],Lookup_Misc!$B$1:$B$7,0),3)*Table1[[#This Row],[Tonnage]],NA())</f>
        <v>118.56</v>
      </c>
      <c r="J2402">
        <f t="shared" si="113"/>
        <v>1</v>
      </c>
    </row>
    <row r="2403" spans="1:10">
      <c r="A2403" t="s">
        <v>186</v>
      </c>
      <c r="B2403" t="s">
        <v>33</v>
      </c>
      <c r="C2403" s="60">
        <v>40544</v>
      </c>
      <c r="D2403" s="3">
        <f>Table1[[#This Row],[End Year]]-1</f>
        <v>2010</v>
      </c>
      <c r="E2403" s="3">
        <f t="shared" si="111"/>
        <v>2011</v>
      </c>
      <c r="F2403" s="1" t="str">
        <f t="shared" si="112"/>
        <v>2010/2011</v>
      </c>
      <c r="G2403">
        <v>130522</v>
      </c>
      <c r="H2403" t="s">
        <v>95</v>
      </c>
      <c r="I2403">
        <f>IFERROR(INDEX(Lookup_Misc!$A$1:$C$7,MATCH(Table1[[#This Row],[Product]],Lookup_Misc!$B$1:$B$7,0),3)*Table1[[#This Row],[Tonnage]],NA())</f>
        <v>67871.44</v>
      </c>
      <c r="J2403">
        <f t="shared" si="113"/>
        <v>1</v>
      </c>
    </row>
    <row r="2404" spans="1:10">
      <c r="A2404" t="s">
        <v>186</v>
      </c>
      <c r="B2404" t="s">
        <v>33</v>
      </c>
      <c r="C2404" s="60">
        <v>40544</v>
      </c>
      <c r="D2404" s="3">
        <f>Table1[[#This Row],[End Year]]-1</f>
        <v>2010</v>
      </c>
      <c r="E2404" s="3">
        <f t="shared" si="111"/>
        <v>2011</v>
      </c>
      <c r="F2404" s="1" t="str">
        <f t="shared" si="112"/>
        <v>2010/2011</v>
      </c>
      <c r="G2404">
        <v>2275</v>
      </c>
      <c r="H2404" t="s">
        <v>60</v>
      </c>
      <c r="I2404">
        <f>IFERROR(INDEX(Lookup_Misc!$A$1:$C$7,MATCH(Table1[[#This Row],[Product]],Lookup_Misc!$B$1:$B$7,0),3)*Table1[[#This Row],[Tonnage]],NA())</f>
        <v>1183</v>
      </c>
      <c r="J2404">
        <f t="shared" si="113"/>
        <v>1</v>
      </c>
    </row>
    <row r="2405" spans="1:10">
      <c r="A2405" t="s">
        <v>186</v>
      </c>
      <c r="B2405" t="s">
        <v>33</v>
      </c>
      <c r="C2405" s="60">
        <v>40544</v>
      </c>
      <c r="D2405" s="3">
        <f>Table1[[#This Row],[End Year]]-1</f>
        <v>2010</v>
      </c>
      <c r="E2405" s="3">
        <f t="shared" si="111"/>
        <v>2011</v>
      </c>
      <c r="F2405" s="1" t="str">
        <f t="shared" si="112"/>
        <v>2010/2011</v>
      </c>
      <c r="G2405">
        <v>1044</v>
      </c>
      <c r="H2405" t="s">
        <v>79</v>
      </c>
      <c r="I2405">
        <f>IFERROR(INDEX(Lookup_Misc!$A$1:$C$7,MATCH(Table1[[#This Row],[Product]],Lookup_Misc!$B$1:$B$7,0),3)*Table1[[#This Row],[Tonnage]],NA())</f>
        <v>542.88</v>
      </c>
      <c r="J2405">
        <f t="shared" si="113"/>
        <v>1</v>
      </c>
    </row>
    <row r="2406" spans="1:10">
      <c r="A2406" t="s">
        <v>186</v>
      </c>
      <c r="B2406" t="s">
        <v>33</v>
      </c>
      <c r="C2406" s="60">
        <v>40544</v>
      </c>
      <c r="D2406" s="3">
        <f>Table1[[#This Row],[End Year]]-1</f>
        <v>2010</v>
      </c>
      <c r="E2406" s="3">
        <f t="shared" si="111"/>
        <v>2011</v>
      </c>
      <c r="F2406" s="1" t="str">
        <f t="shared" si="112"/>
        <v>2010/2011</v>
      </c>
      <c r="G2406">
        <v>270</v>
      </c>
      <c r="H2406" t="s">
        <v>96</v>
      </c>
      <c r="I2406">
        <f>IFERROR(INDEX(Lookup_Misc!$A$1:$C$7,MATCH(Table1[[#This Row],[Product]],Lookup_Misc!$B$1:$B$7,0),3)*Table1[[#This Row],[Tonnage]],NA())</f>
        <v>140.4</v>
      </c>
      <c r="J2406">
        <f t="shared" si="113"/>
        <v>1</v>
      </c>
    </row>
    <row r="2407" spans="1:10">
      <c r="A2407" t="s">
        <v>186</v>
      </c>
      <c r="B2407" t="s">
        <v>33</v>
      </c>
      <c r="C2407" s="60">
        <v>40544</v>
      </c>
      <c r="D2407" s="3">
        <f>Table1[[#This Row],[End Year]]-1</f>
        <v>2010</v>
      </c>
      <c r="E2407" s="3">
        <f t="shared" si="111"/>
        <v>2011</v>
      </c>
      <c r="F2407" s="1" t="str">
        <f t="shared" si="112"/>
        <v>2010/2011</v>
      </c>
      <c r="G2407">
        <v>401</v>
      </c>
      <c r="H2407" t="s">
        <v>86</v>
      </c>
      <c r="I2407">
        <f>IFERROR(INDEX(Lookup_Misc!$A$1:$C$7,MATCH(Table1[[#This Row],[Product]],Lookup_Misc!$B$1:$B$7,0),3)*Table1[[#This Row],[Tonnage]],NA())</f>
        <v>208.52</v>
      </c>
      <c r="J2407">
        <f t="shared" si="113"/>
        <v>1</v>
      </c>
    </row>
    <row r="2408" spans="1:10">
      <c r="A2408" t="s">
        <v>186</v>
      </c>
      <c r="B2408" t="s">
        <v>33</v>
      </c>
      <c r="C2408" s="60">
        <v>40544</v>
      </c>
      <c r="D2408" s="3">
        <f>Table1[[#This Row],[End Year]]-1</f>
        <v>2010</v>
      </c>
      <c r="E2408" s="3">
        <f t="shared" si="111"/>
        <v>2011</v>
      </c>
      <c r="F2408" s="1" t="str">
        <f t="shared" si="112"/>
        <v>2010/2011</v>
      </c>
      <c r="G2408">
        <v>22</v>
      </c>
      <c r="H2408" t="s">
        <v>100</v>
      </c>
      <c r="I2408">
        <f>IFERROR(INDEX(Lookup_Misc!$A$1:$C$7,MATCH(Table1[[#This Row],[Product]],Lookup_Misc!$B$1:$B$7,0),3)*Table1[[#This Row],[Tonnage]],NA())</f>
        <v>11.440000000000001</v>
      </c>
      <c r="J2408">
        <f t="shared" si="113"/>
        <v>1</v>
      </c>
    </row>
    <row r="2409" spans="1:10">
      <c r="A2409" t="s">
        <v>186</v>
      </c>
      <c r="B2409" t="s">
        <v>33</v>
      </c>
      <c r="C2409" s="60">
        <v>40544</v>
      </c>
      <c r="D2409" s="3">
        <f>Table1[[#This Row],[End Year]]-1</f>
        <v>2010</v>
      </c>
      <c r="E2409" s="3">
        <f t="shared" si="111"/>
        <v>2011</v>
      </c>
      <c r="F2409" s="1" t="str">
        <f t="shared" si="112"/>
        <v>2010/2011</v>
      </c>
      <c r="G2409">
        <v>580</v>
      </c>
      <c r="H2409" t="s">
        <v>76</v>
      </c>
      <c r="I2409">
        <f>IFERROR(INDEX(Lookup_Misc!$A$1:$C$7,MATCH(Table1[[#This Row],[Product]],Lookup_Misc!$B$1:$B$7,0),3)*Table1[[#This Row],[Tonnage]],NA())</f>
        <v>301.60000000000002</v>
      </c>
      <c r="J2409">
        <f t="shared" si="113"/>
        <v>1</v>
      </c>
    </row>
    <row r="2410" spans="1:10">
      <c r="A2410" t="s">
        <v>186</v>
      </c>
      <c r="B2410" t="s">
        <v>33</v>
      </c>
      <c r="C2410" s="60">
        <v>40575</v>
      </c>
      <c r="D2410" s="3">
        <f>Table1[[#This Row],[End Year]]-1</f>
        <v>2010</v>
      </c>
      <c r="E2410" s="3">
        <f t="shared" si="111"/>
        <v>2011</v>
      </c>
      <c r="F2410" s="1" t="str">
        <f t="shared" si="112"/>
        <v>2010/2011</v>
      </c>
      <c r="G2410">
        <v>92080</v>
      </c>
      <c r="H2410" t="s">
        <v>95</v>
      </c>
      <c r="I2410">
        <f>IFERROR(INDEX(Lookup_Misc!$A$1:$C$7,MATCH(Table1[[#This Row],[Product]],Lookup_Misc!$B$1:$B$7,0),3)*Table1[[#This Row],[Tonnage]],NA())</f>
        <v>47881.599999999999</v>
      </c>
      <c r="J2410">
        <f t="shared" si="113"/>
        <v>2</v>
      </c>
    </row>
    <row r="2411" spans="1:10">
      <c r="A2411" t="s">
        <v>186</v>
      </c>
      <c r="B2411" t="s">
        <v>33</v>
      </c>
      <c r="C2411" s="60">
        <v>40575</v>
      </c>
      <c r="D2411" s="3">
        <f>Table1[[#This Row],[End Year]]-1</f>
        <v>2010</v>
      </c>
      <c r="E2411" s="3">
        <f t="shared" si="111"/>
        <v>2011</v>
      </c>
      <c r="F2411" s="1" t="str">
        <f t="shared" si="112"/>
        <v>2010/2011</v>
      </c>
      <c r="G2411">
        <v>49204</v>
      </c>
      <c r="H2411" t="s">
        <v>151</v>
      </c>
      <c r="I2411">
        <f>IFERROR(INDEX(Lookup_Misc!$A$1:$C$7,MATCH(Table1[[#This Row],[Product]],Lookup_Misc!$B$1:$B$7,0),3)*Table1[[#This Row],[Tonnage]],NA())</f>
        <v>25586.080000000002</v>
      </c>
      <c r="J2411">
        <f t="shared" si="113"/>
        <v>2</v>
      </c>
    </row>
    <row r="2412" spans="1:10">
      <c r="A2412" t="s">
        <v>186</v>
      </c>
      <c r="B2412" t="s">
        <v>33</v>
      </c>
      <c r="C2412" s="60">
        <v>40575</v>
      </c>
      <c r="D2412" s="3">
        <f>Table1[[#This Row],[End Year]]-1</f>
        <v>2010</v>
      </c>
      <c r="E2412" s="3">
        <f t="shared" si="111"/>
        <v>2011</v>
      </c>
      <c r="F2412" s="1" t="str">
        <f t="shared" si="112"/>
        <v>2010/2011</v>
      </c>
      <c r="G2412">
        <v>4390</v>
      </c>
      <c r="H2412" t="s">
        <v>60</v>
      </c>
      <c r="I2412">
        <f>IFERROR(INDEX(Lookup_Misc!$A$1:$C$7,MATCH(Table1[[#This Row],[Product]],Lookup_Misc!$B$1:$B$7,0),3)*Table1[[#This Row],[Tonnage]],NA())</f>
        <v>2282.8000000000002</v>
      </c>
      <c r="J2412">
        <f t="shared" si="113"/>
        <v>2</v>
      </c>
    </row>
    <row r="2413" spans="1:10">
      <c r="A2413" t="s">
        <v>186</v>
      </c>
      <c r="B2413" t="s">
        <v>33</v>
      </c>
      <c r="C2413" s="60">
        <v>40575</v>
      </c>
      <c r="D2413" s="3">
        <f>Table1[[#This Row],[End Year]]-1</f>
        <v>2010</v>
      </c>
      <c r="E2413" s="3">
        <f t="shared" si="111"/>
        <v>2011</v>
      </c>
      <c r="F2413" s="1" t="str">
        <f t="shared" si="112"/>
        <v>2010/2011</v>
      </c>
      <c r="G2413">
        <v>1733</v>
      </c>
      <c r="H2413" t="s">
        <v>79</v>
      </c>
      <c r="I2413">
        <f>IFERROR(INDEX(Lookup_Misc!$A$1:$C$7,MATCH(Table1[[#This Row],[Product]],Lookup_Misc!$B$1:$B$7,0),3)*Table1[[#This Row],[Tonnage]],NA())</f>
        <v>901.16000000000008</v>
      </c>
      <c r="J2413">
        <f t="shared" si="113"/>
        <v>2</v>
      </c>
    </row>
    <row r="2414" spans="1:10">
      <c r="A2414" t="s">
        <v>186</v>
      </c>
      <c r="B2414" t="s">
        <v>33</v>
      </c>
      <c r="C2414" s="60">
        <v>40575</v>
      </c>
      <c r="D2414" s="3">
        <f>Table1[[#This Row],[End Year]]-1</f>
        <v>2010</v>
      </c>
      <c r="E2414" s="3">
        <f t="shared" si="111"/>
        <v>2011</v>
      </c>
      <c r="F2414" s="1" t="str">
        <f t="shared" si="112"/>
        <v>2010/2011</v>
      </c>
      <c r="G2414">
        <v>518</v>
      </c>
      <c r="H2414" t="s">
        <v>96</v>
      </c>
      <c r="I2414">
        <f>IFERROR(INDEX(Lookup_Misc!$A$1:$C$7,MATCH(Table1[[#This Row],[Product]],Lookup_Misc!$B$1:$B$7,0),3)*Table1[[#This Row],[Tonnage]],NA())</f>
        <v>269.36</v>
      </c>
      <c r="J2414">
        <f t="shared" si="113"/>
        <v>2</v>
      </c>
    </row>
    <row r="2415" spans="1:10">
      <c r="A2415" t="s">
        <v>186</v>
      </c>
      <c r="B2415" t="s">
        <v>33</v>
      </c>
      <c r="C2415" s="60">
        <v>40575</v>
      </c>
      <c r="D2415" s="3">
        <f>Table1[[#This Row],[End Year]]-1</f>
        <v>2010</v>
      </c>
      <c r="E2415" s="3">
        <f t="shared" si="111"/>
        <v>2011</v>
      </c>
      <c r="F2415" s="1" t="str">
        <f t="shared" si="112"/>
        <v>2010/2011</v>
      </c>
      <c r="G2415">
        <v>370</v>
      </c>
      <c r="H2415" t="s">
        <v>86</v>
      </c>
      <c r="I2415">
        <f>IFERROR(INDEX(Lookup_Misc!$A$1:$C$7,MATCH(Table1[[#This Row],[Product]],Lookup_Misc!$B$1:$B$7,0),3)*Table1[[#This Row],[Tonnage]],NA())</f>
        <v>192.4</v>
      </c>
      <c r="J2415">
        <f t="shared" si="113"/>
        <v>2</v>
      </c>
    </row>
    <row r="2416" spans="1:10">
      <c r="A2416" t="s">
        <v>186</v>
      </c>
      <c r="B2416" t="s">
        <v>33</v>
      </c>
      <c r="C2416" s="60">
        <v>40575</v>
      </c>
      <c r="D2416" s="3">
        <f>Table1[[#This Row],[End Year]]-1</f>
        <v>2010</v>
      </c>
      <c r="E2416" s="3">
        <f t="shared" si="111"/>
        <v>2011</v>
      </c>
      <c r="F2416" s="1" t="str">
        <f t="shared" si="112"/>
        <v>2010/2011</v>
      </c>
      <c r="G2416">
        <v>20</v>
      </c>
      <c r="H2416" t="s">
        <v>76</v>
      </c>
      <c r="I2416">
        <f>IFERROR(INDEX(Lookup_Misc!$A$1:$C$7,MATCH(Table1[[#This Row],[Product]],Lookup_Misc!$B$1:$B$7,0),3)*Table1[[#This Row],[Tonnage]],NA())</f>
        <v>10.4</v>
      </c>
      <c r="J2416">
        <f t="shared" si="113"/>
        <v>2</v>
      </c>
    </row>
    <row r="2417" spans="1:10">
      <c r="A2417" t="s">
        <v>186</v>
      </c>
      <c r="B2417" t="s">
        <v>33</v>
      </c>
      <c r="C2417" s="60">
        <v>40575</v>
      </c>
      <c r="D2417" s="3">
        <f>Table1[[#This Row],[End Year]]-1</f>
        <v>2010</v>
      </c>
      <c r="E2417" s="3">
        <f t="shared" si="111"/>
        <v>2011</v>
      </c>
      <c r="F2417" s="1" t="str">
        <f t="shared" si="112"/>
        <v>2010/2011</v>
      </c>
      <c r="G2417">
        <v>17</v>
      </c>
      <c r="H2417" t="s">
        <v>94</v>
      </c>
      <c r="I2417">
        <f>IFERROR(INDEX(Lookup_Misc!$A$1:$C$7,MATCH(Table1[[#This Row],[Product]],Lookup_Misc!$B$1:$B$7,0),3)*Table1[[#This Row],[Tonnage]],NA())</f>
        <v>8.84</v>
      </c>
      <c r="J2417">
        <f t="shared" si="113"/>
        <v>2</v>
      </c>
    </row>
    <row r="2418" spans="1:10">
      <c r="A2418" t="s">
        <v>186</v>
      </c>
      <c r="B2418" t="s">
        <v>33</v>
      </c>
      <c r="C2418" s="60">
        <v>40603</v>
      </c>
      <c r="D2418" s="3">
        <f>Table1[[#This Row],[End Year]]-1</f>
        <v>2010</v>
      </c>
      <c r="E2418" s="3">
        <f t="shared" si="111"/>
        <v>2011</v>
      </c>
      <c r="F2418" s="1" t="str">
        <f t="shared" si="112"/>
        <v>2010/2011</v>
      </c>
      <c r="G2418">
        <v>93415</v>
      </c>
      <c r="H2418" t="s">
        <v>95</v>
      </c>
      <c r="I2418">
        <f>IFERROR(INDEX(Lookup_Misc!$A$1:$C$7,MATCH(Table1[[#This Row],[Product]],Lookup_Misc!$B$1:$B$7,0),3)*Table1[[#This Row],[Tonnage]],NA())</f>
        <v>48575.8</v>
      </c>
      <c r="J2418">
        <f t="shared" si="113"/>
        <v>3</v>
      </c>
    </row>
    <row r="2419" spans="1:10">
      <c r="A2419" t="s">
        <v>186</v>
      </c>
      <c r="B2419" t="s">
        <v>33</v>
      </c>
      <c r="C2419" s="60">
        <v>40603</v>
      </c>
      <c r="D2419" s="3">
        <f>Table1[[#This Row],[End Year]]-1</f>
        <v>2010</v>
      </c>
      <c r="E2419" s="3">
        <f t="shared" si="111"/>
        <v>2011</v>
      </c>
      <c r="F2419" s="1" t="str">
        <f t="shared" si="112"/>
        <v>2010/2011</v>
      </c>
      <c r="G2419">
        <v>8455</v>
      </c>
      <c r="H2419" t="s">
        <v>60</v>
      </c>
      <c r="I2419">
        <f>IFERROR(INDEX(Lookup_Misc!$A$1:$C$7,MATCH(Table1[[#This Row],[Product]],Lookup_Misc!$B$1:$B$7,0),3)*Table1[[#This Row],[Tonnage]],NA())</f>
        <v>4396.6000000000004</v>
      </c>
      <c r="J2419">
        <f t="shared" si="113"/>
        <v>3</v>
      </c>
    </row>
    <row r="2420" spans="1:10">
      <c r="A2420" t="s">
        <v>186</v>
      </c>
      <c r="B2420" t="s">
        <v>33</v>
      </c>
      <c r="C2420" s="60">
        <v>40603</v>
      </c>
      <c r="D2420" s="3">
        <f>Table1[[#This Row],[End Year]]-1</f>
        <v>2010</v>
      </c>
      <c r="E2420" s="3">
        <f t="shared" si="111"/>
        <v>2011</v>
      </c>
      <c r="F2420" s="1" t="str">
        <f t="shared" si="112"/>
        <v>2010/2011</v>
      </c>
      <c r="G2420">
        <v>2284</v>
      </c>
      <c r="H2420" t="s">
        <v>79</v>
      </c>
      <c r="I2420">
        <f>IFERROR(INDEX(Lookup_Misc!$A$1:$C$7,MATCH(Table1[[#This Row],[Product]],Lookup_Misc!$B$1:$B$7,0),3)*Table1[[#This Row],[Tonnage]],NA())</f>
        <v>1187.68</v>
      </c>
      <c r="J2420">
        <f t="shared" si="113"/>
        <v>3</v>
      </c>
    </row>
    <row r="2421" spans="1:10">
      <c r="A2421" t="s">
        <v>186</v>
      </c>
      <c r="B2421" t="s">
        <v>33</v>
      </c>
      <c r="C2421" s="60">
        <v>40603</v>
      </c>
      <c r="D2421" s="3">
        <f>Table1[[#This Row],[End Year]]-1</f>
        <v>2010</v>
      </c>
      <c r="E2421" s="3">
        <f t="shared" si="111"/>
        <v>2011</v>
      </c>
      <c r="F2421" s="1" t="str">
        <f t="shared" si="112"/>
        <v>2010/2011</v>
      </c>
      <c r="G2421">
        <v>702</v>
      </c>
      <c r="H2421" t="s">
        <v>96</v>
      </c>
      <c r="I2421">
        <f>IFERROR(INDEX(Lookup_Misc!$A$1:$C$7,MATCH(Table1[[#This Row],[Product]],Lookup_Misc!$B$1:$B$7,0),3)*Table1[[#This Row],[Tonnage]],NA())</f>
        <v>365.04</v>
      </c>
      <c r="J2421">
        <f t="shared" si="113"/>
        <v>3</v>
      </c>
    </row>
    <row r="2422" spans="1:10">
      <c r="A2422" t="s">
        <v>186</v>
      </c>
      <c r="B2422" t="s">
        <v>33</v>
      </c>
      <c r="C2422" s="60">
        <v>40603</v>
      </c>
      <c r="D2422" s="3">
        <f>Table1[[#This Row],[End Year]]-1</f>
        <v>2010</v>
      </c>
      <c r="E2422" s="3">
        <f t="shared" si="111"/>
        <v>2011</v>
      </c>
      <c r="F2422" s="1" t="str">
        <f t="shared" si="112"/>
        <v>2010/2011</v>
      </c>
      <c r="G2422">
        <v>452</v>
      </c>
      <c r="H2422" t="s">
        <v>86</v>
      </c>
      <c r="I2422">
        <f>IFERROR(INDEX(Lookup_Misc!$A$1:$C$7,MATCH(Table1[[#This Row],[Product]],Lookup_Misc!$B$1:$B$7,0),3)*Table1[[#This Row],[Tonnage]],NA())</f>
        <v>235.04000000000002</v>
      </c>
      <c r="J2422">
        <f t="shared" si="113"/>
        <v>3</v>
      </c>
    </row>
    <row r="2423" spans="1:10">
      <c r="A2423" t="s">
        <v>186</v>
      </c>
      <c r="B2423" t="s">
        <v>33</v>
      </c>
      <c r="C2423" s="60">
        <v>40603</v>
      </c>
      <c r="D2423" s="3">
        <f>Table1[[#This Row],[End Year]]-1</f>
        <v>2010</v>
      </c>
      <c r="E2423" s="3">
        <f t="shared" si="111"/>
        <v>2011</v>
      </c>
      <c r="F2423" s="1" t="str">
        <f t="shared" si="112"/>
        <v>2010/2011</v>
      </c>
      <c r="G2423">
        <v>230</v>
      </c>
      <c r="H2423" t="s">
        <v>76</v>
      </c>
      <c r="I2423">
        <f>IFERROR(INDEX(Lookup_Misc!$A$1:$C$7,MATCH(Table1[[#This Row],[Product]],Lookup_Misc!$B$1:$B$7,0),3)*Table1[[#This Row],[Tonnage]],NA())</f>
        <v>119.60000000000001</v>
      </c>
      <c r="J2423">
        <f t="shared" si="113"/>
        <v>3</v>
      </c>
    </row>
    <row r="2424" spans="1:10">
      <c r="A2424" t="s">
        <v>186</v>
      </c>
      <c r="B2424" t="s">
        <v>33</v>
      </c>
      <c r="C2424" s="60">
        <v>40603</v>
      </c>
      <c r="D2424" s="3">
        <f>Table1[[#This Row],[End Year]]-1</f>
        <v>2010</v>
      </c>
      <c r="E2424" s="3">
        <f t="shared" si="111"/>
        <v>2011</v>
      </c>
      <c r="F2424" s="1" t="str">
        <f t="shared" si="112"/>
        <v>2010/2011</v>
      </c>
      <c r="G2424">
        <v>9</v>
      </c>
      <c r="H2424" t="s">
        <v>94</v>
      </c>
      <c r="I2424">
        <f>IFERROR(INDEX(Lookup_Misc!$A$1:$C$7,MATCH(Table1[[#This Row],[Product]],Lookup_Misc!$B$1:$B$7,0),3)*Table1[[#This Row],[Tonnage]],NA())</f>
        <v>4.68</v>
      </c>
      <c r="J2424">
        <f t="shared" si="113"/>
        <v>3</v>
      </c>
    </row>
    <row r="2425" spans="1:10">
      <c r="A2425" t="s">
        <v>186</v>
      </c>
      <c r="B2425" t="s">
        <v>33</v>
      </c>
      <c r="C2425" s="60">
        <v>40634</v>
      </c>
      <c r="D2425" s="3">
        <f>Table1[[#This Row],[End Year]]-1</f>
        <v>2010</v>
      </c>
      <c r="E2425" s="3">
        <f t="shared" si="111"/>
        <v>2011</v>
      </c>
      <c r="F2425" s="1" t="str">
        <f t="shared" si="112"/>
        <v>2010/2011</v>
      </c>
      <c r="G2425">
        <v>20</v>
      </c>
      <c r="H2425" t="s">
        <v>119</v>
      </c>
      <c r="I2425">
        <f>IFERROR(INDEX(Lookup_Misc!$A$1:$C$7,MATCH(Table1[[#This Row],[Product]],Lookup_Misc!$B$1:$B$7,0),3)*Table1[[#This Row],[Tonnage]],NA())</f>
        <v>10.4</v>
      </c>
      <c r="J2425">
        <f t="shared" si="113"/>
        <v>4</v>
      </c>
    </row>
    <row r="2426" spans="1:10">
      <c r="A2426" t="s">
        <v>186</v>
      </c>
      <c r="B2426" t="s">
        <v>33</v>
      </c>
      <c r="C2426" s="60">
        <v>40634</v>
      </c>
      <c r="D2426" s="3">
        <f>Table1[[#This Row],[End Year]]-1</f>
        <v>2010</v>
      </c>
      <c r="E2426" s="3">
        <f t="shared" si="111"/>
        <v>2011</v>
      </c>
      <c r="F2426" s="1" t="str">
        <f t="shared" si="112"/>
        <v>2010/2011</v>
      </c>
      <c r="G2426">
        <v>80</v>
      </c>
      <c r="H2426" t="s">
        <v>95</v>
      </c>
      <c r="I2426">
        <f>IFERROR(INDEX(Lookup_Misc!$A$1:$C$7,MATCH(Table1[[#This Row],[Product]],Lookup_Misc!$B$1:$B$7,0),3)*Table1[[#This Row],[Tonnage]],NA())</f>
        <v>41.6</v>
      </c>
      <c r="J2426">
        <f t="shared" si="113"/>
        <v>4</v>
      </c>
    </row>
    <row r="2427" spans="1:10">
      <c r="A2427" t="s">
        <v>186</v>
      </c>
      <c r="B2427" t="s">
        <v>33</v>
      </c>
      <c r="C2427" s="60">
        <v>40634</v>
      </c>
      <c r="D2427" s="3">
        <f>Table1[[#This Row],[End Year]]-1</f>
        <v>2010</v>
      </c>
      <c r="E2427" s="3">
        <f t="shared" si="111"/>
        <v>2011</v>
      </c>
      <c r="F2427" s="1" t="str">
        <f t="shared" si="112"/>
        <v>2010/2011</v>
      </c>
      <c r="G2427">
        <v>1634</v>
      </c>
      <c r="H2427" t="s">
        <v>60</v>
      </c>
      <c r="I2427">
        <f>IFERROR(INDEX(Lookup_Misc!$A$1:$C$7,MATCH(Table1[[#This Row],[Product]],Lookup_Misc!$B$1:$B$7,0),3)*Table1[[#This Row],[Tonnage]],NA())</f>
        <v>849.68000000000006</v>
      </c>
      <c r="J2427">
        <f t="shared" si="113"/>
        <v>4</v>
      </c>
    </row>
    <row r="2428" spans="1:10">
      <c r="A2428" t="s">
        <v>186</v>
      </c>
      <c r="B2428" t="s">
        <v>33</v>
      </c>
      <c r="C2428" s="60">
        <v>40634</v>
      </c>
      <c r="D2428" s="3">
        <f>Table1[[#This Row],[End Year]]-1</f>
        <v>2010</v>
      </c>
      <c r="E2428" s="3">
        <f t="shared" si="111"/>
        <v>2011</v>
      </c>
      <c r="F2428" s="1" t="str">
        <f t="shared" si="112"/>
        <v>2010/2011</v>
      </c>
      <c r="G2428">
        <v>100</v>
      </c>
      <c r="H2428" t="s">
        <v>79</v>
      </c>
      <c r="I2428">
        <f>IFERROR(INDEX(Lookup_Misc!$A$1:$C$7,MATCH(Table1[[#This Row],[Product]],Lookup_Misc!$B$1:$B$7,0),3)*Table1[[#This Row],[Tonnage]],NA())</f>
        <v>52</v>
      </c>
      <c r="J2428">
        <f t="shared" si="113"/>
        <v>4</v>
      </c>
    </row>
    <row r="2429" spans="1:10">
      <c r="A2429" t="s">
        <v>186</v>
      </c>
      <c r="B2429" t="s">
        <v>33</v>
      </c>
      <c r="C2429" s="60">
        <v>40634</v>
      </c>
      <c r="D2429" s="3">
        <f>Table1[[#This Row],[End Year]]-1</f>
        <v>2010</v>
      </c>
      <c r="E2429" s="3">
        <f t="shared" si="111"/>
        <v>2011</v>
      </c>
      <c r="F2429" s="1" t="str">
        <f t="shared" si="112"/>
        <v>2010/2011</v>
      </c>
      <c r="G2429">
        <v>500</v>
      </c>
      <c r="H2429" t="s">
        <v>96</v>
      </c>
      <c r="I2429">
        <f>IFERROR(INDEX(Lookup_Misc!$A$1:$C$7,MATCH(Table1[[#This Row],[Product]],Lookup_Misc!$B$1:$B$7,0),3)*Table1[[#This Row],[Tonnage]],NA())</f>
        <v>260</v>
      </c>
      <c r="J2429">
        <f t="shared" si="113"/>
        <v>4</v>
      </c>
    </row>
    <row r="2430" spans="1:10">
      <c r="A2430" t="s">
        <v>186</v>
      </c>
      <c r="B2430" t="s">
        <v>33</v>
      </c>
      <c r="C2430" s="60">
        <v>40634</v>
      </c>
      <c r="D2430" s="3">
        <f>Table1[[#This Row],[End Year]]-1</f>
        <v>2010</v>
      </c>
      <c r="E2430" s="3">
        <f t="shared" si="111"/>
        <v>2011</v>
      </c>
      <c r="F2430" s="1" t="str">
        <f t="shared" si="112"/>
        <v>2010/2011</v>
      </c>
      <c r="G2430">
        <v>129</v>
      </c>
      <c r="H2430" t="s">
        <v>86</v>
      </c>
      <c r="I2430">
        <f>IFERROR(INDEX(Lookup_Misc!$A$1:$C$7,MATCH(Table1[[#This Row],[Product]],Lookup_Misc!$B$1:$B$7,0),3)*Table1[[#This Row],[Tonnage]],NA())</f>
        <v>67.08</v>
      </c>
      <c r="J2430">
        <f t="shared" si="113"/>
        <v>4</v>
      </c>
    </row>
    <row r="2431" spans="1:10">
      <c r="A2431" t="s">
        <v>186</v>
      </c>
      <c r="B2431" t="s">
        <v>33</v>
      </c>
      <c r="C2431" s="60">
        <v>40634</v>
      </c>
      <c r="D2431" s="3">
        <f>Table1[[#This Row],[End Year]]-1</f>
        <v>2010</v>
      </c>
      <c r="E2431" s="3">
        <f t="shared" si="111"/>
        <v>2011</v>
      </c>
      <c r="F2431" s="1" t="str">
        <f t="shared" si="112"/>
        <v>2010/2011</v>
      </c>
      <c r="G2431">
        <v>98</v>
      </c>
      <c r="H2431" t="s">
        <v>76</v>
      </c>
      <c r="I2431">
        <f>IFERROR(INDEX(Lookup_Misc!$A$1:$C$7,MATCH(Table1[[#This Row],[Product]],Lookup_Misc!$B$1:$B$7,0),3)*Table1[[#This Row],[Tonnage]],NA())</f>
        <v>50.96</v>
      </c>
      <c r="J2431">
        <f t="shared" si="113"/>
        <v>4</v>
      </c>
    </row>
    <row r="2432" spans="1:10">
      <c r="A2432" t="s">
        <v>186</v>
      </c>
      <c r="B2432" t="s">
        <v>33</v>
      </c>
      <c r="C2432" s="60">
        <v>40634</v>
      </c>
      <c r="D2432" s="3">
        <f>Table1[[#This Row],[End Year]]-1</f>
        <v>2010</v>
      </c>
      <c r="E2432" s="3">
        <f t="shared" si="111"/>
        <v>2011</v>
      </c>
      <c r="F2432" s="1" t="str">
        <f t="shared" si="112"/>
        <v>2010/2011</v>
      </c>
      <c r="G2432">
        <v>19</v>
      </c>
      <c r="H2432" t="s">
        <v>94</v>
      </c>
      <c r="I2432">
        <f>IFERROR(INDEX(Lookup_Misc!$A$1:$C$7,MATCH(Table1[[#This Row],[Product]],Lookup_Misc!$B$1:$B$7,0),3)*Table1[[#This Row],[Tonnage]],NA())</f>
        <v>9.8800000000000008</v>
      </c>
      <c r="J2432">
        <f t="shared" si="113"/>
        <v>4</v>
      </c>
    </row>
    <row r="2433" spans="1:10">
      <c r="A2433" t="s">
        <v>186</v>
      </c>
      <c r="B2433" t="s">
        <v>33</v>
      </c>
      <c r="C2433" s="60">
        <v>40664</v>
      </c>
      <c r="D2433" s="3">
        <f>Table1[[#This Row],[End Year]]-1</f>
        <v>2010</v>
      </c>
      <c r="E2433" s="3">
        <f t="shared" si="111"/>
        <v>2011</v>
      </c>
      <c r="F2433" s="1" t="str">
        <f t="shared" si="112"/>
        <v>2010/2011</v>
      </c>
      <c r="G2433">
        <v>4</v>
      </c>
      <c r="H2433" t="s">
        <v>75</v>
      </c>
      <c r="I2433">
        <f>IFERROR(INDEX(Lookup_Misc!$A$1:$C$7,MATCH(Table1[[#This Row],[Product]],Lookup_Misc!$B$1:$B$7,0),3)*Table1[[#This Row],[Tonnage]],NA())</f>
        <v>2.08</v>
      </c>
      <c r="J2433">
        <f t="shared" si="113"/>
        <v>5</v>
      </c>
    </row>
    <row r="2434" spans="1:10">
      <c r="A2434" t="s">
        <v>186</v>
      </c>
      <c r="B2434" t="s">
        <v>33</v>
      </c>
      <c r="C2434" s="60">
        <v>40664</v>
      </c>
      <c r="D2434" s="3">
        <f>Table1[[#This Row],[End Year]]-1</f>
        <v>2010</v>
      </c>
      <c r="E2434" s="3">
        <f t="shared" si="111"/>
        <v>2011</v>
      </c>
      <c r="F2434" s="1" t="str">
        <f t="shared" si="112"/>
        <v>2010/2011</v>
      </c>
      <c r="G2434">
        <v>55</v>
      </c>
      <c r="H2434" t="s">
        <v>119</v>
      </c>
      <c r="I2434">
        <f>IFERROR(INDEX(Lookup_Misc!$A$1:$C$7,MATCH(Table1[[#This Row],[Product]],Lookup_Misc!$B$1:$B$7,0),3)*Table1[[#This Row],[Tonnage]],NA())</f>
        <v>28.6</v>
      </c>
      <c r="J2434">
        <f t="shared" si="113"/>
        <v>5</v>
      </c>
    </row>
    <row r="2435" spans="1:10">
      <c r="A2435" t="s">
        <v>186</v>
      </c>
      <c r="B2435" t="s">
        <v>33</v>
      </c>
      <c r="C2435" s="60">
        <v>40664</v>
      </c>
      <c r="D2435" s="3">
        <f>Table1[[#This Row],[End Year]]-1</f>
        <v>2010</v>
      </c>
      <c r="E2435" s="3">
        <f t="shared" si="111"/>
        <v>2011</v>
      </c>
      <c r="F2435" s="1" t="str">
        <f t="shared" si="112"/>
        <v>2010/2011</v>
      </c>
      <c r="G2435">
        <v>170</v>
      </c>
      <c r="H2435" t="s">
        <v>95</v>
      </c>
      <c r="I2435">
        <f>IFERROR(INDEX(Lookup_Misc!$A$1:$C$7,MATCH(Table1[[#This Row],[Product]],Lookup_Misc!$B$1:$B$7,0),3)*Table1[[#This Row],[Tonnage]],NA())</f>
        <v>88.4</v>
      </c>
      <c r="J2435">
        <f t="shared" si="113"/>
        <v>5</v>
      </c>
    </row>
    <row r="2436" spans="1:10">
      <c r="A2436" t="s">
        <v>186</v>
      </c>
      <c r="B2436" t="s">
        <v>33</v>
      </c>
      <c r="C2436" s="60">
        <v>40664</v>
      </c>
      <c r="D2436" s="3">
        <f>Table1[[#This Row],[End Year]]-1</f>
        <v>2010</v>
      </c>
      <c r="E2436" s="3">
        <f t="shared" si="111"/>
        <v>2011</v>
      </c>
      <c r="F2436" s="1" t="str">
        <f t="shared" si="112"/>
        <v>2010/2011</v>
      </c>
      <c r="G2436">
        <v>4217</v>
      </c>
      <c r="H2436" t="s">
        <v>60</v>
      </c>
      <c r="I2436">
        <f>IFERROR(INDEX(Lookup_Misc!$A$1:$C$7,MATCH(Table1[[#This Row],[Product]],Lookup_Misc!$B$1:$B$7,0),3)*Table1[[#This Row],[Tonnage]],NA())</f>
        <v>2192.84</v>
      </c>
      <c r="J2436">
        <f t="shared" si="113"/>
        <v>5</v>
      </c>
    </row>
    <row r="2437" spans="1:10">
      <c r="A2437" t="s">
        <v>186</v>
      </c>
      <c r="B2437" t="s">
        <v>33</v>
      </c>
      <c r="C2437" s="60">
        <v>40664</v>
      </c>
      <c r="D2437" s="3">
        <f>Table1[[#This Row],[End Year]]-1</f>
        <v>2010</v>
      </c>
      <c r="E2437" s="3">
        <f t="shared" si="111"/>
        <v>2011</v>
      </c>
      <c r="F2437" s="1" t="str">
        <f t="shared" si="112"/>
        <v>2010/2011</v>
      </c>
      <c r="G2437">
        <v>1730</v>
      </c>
      <c r="H2437" t="s">
        <v>79</v>
      </c>
      <c r="I2437">
        <f>IFERROR(INDEX(Lookup_Misc!$A$1:$C$7,MATCH(Table1[[#This Row],[Product]],Lookup_Misc!$B$1:$B$7,0),3)*Table1[[#This Row],[Tonnage]],NA())</f>
        <v>899.6</v>
      </c>
      <c r="J2437">
        <f t="shared" si="113"/>
        <v>5</v>
      </c>
    </row>
    <row r="2438" spans="1:10">
      <c r="A2438" t="s">
        <v>186</v>
      </c>
      <c r="B2438" t="s">
        <v>33</v>
      </c>
      <c r="C2438" s="60">
        <v>40664</v>
      </c>
      <c r="D2438" s="3">
        <f>Table1[[#This Row],[End Year]]-1</f>
        <v>2010</v>
      </c>
      <c r="E2438" s="3">
        <f t="shared" ref="E2438:E2501" si="114">IF(AND(MONTH(C2438)&gt;=7,MONTH(C2438)&lt;=12),YEAR(C2438)+1,YEAR(C2438))</f>
        <v>2011</v>
      </c>
      <c r="F2438" s="1" t="str">
        <f t="shared" ref="F2438:F2501" si="115">D2438&amp;"/"&amp;E2438</f>
        <v>2010/2011</v>
      </c>
      <c r="G2438">
        <v>673</v>
      </c>
      <c r="H2438" t="s">
        <v>96</v>
      </c>
      <c r="I2438">
        <f>IFERROR(INDEX(Lookup_Misc!$A$1:$C$7,MATCH(Table1[[#This Row],[Product]],Lookup_Misc!$B$1:$B$7,0),3)*Table1[[#This Row],[Tonnage]],NA())</f>
        <v>349.96000000000004</v>
      </c>
      <c r="J2438">
        <f t="shared" ref="J2438:J2501" si="116">MONTH(C2438)</f>
        <v>5</v>
      </c>
    </row>
    <row r="2439" spans="1:10">
      <c r="A2439" t="s">
        <v>186</v>
      </c>
      <c r="B2439" t="s">
        <v>33</v>
      </c>
      <c r="C2439" s="60">
        <v>40664</v>
      </c>
      <c r="D2439" s="3">
        <f>Table1[[#This Row],[End Year]]-1</f>
        <v>2010</v>
      </c>
      <c r="E2439" s="3">
        <f t="shared" si="114"/>
        <v>2011</v>
      </c>
      <c r="F2439" s="1" t="str">
        <f t="shared" si="115"/>
        <v>2010/2011</v>
      </c>
      <c r="G2439">
        <v>903</v>
      </c>
      <c r="H2439" t="s">
        <v>86</v>
      </c>
      <c r="I2439">
        <f>IFERROR(INDEX(Lookup_Misc!$A$1:$C$7,MATCH(Table1[[#This Row],[Product]],Lookup_Misc!$B$1:$B$7,0),3)*Table1[[#This Row],[Tonnage]],NA())</f>
        <v>469.56</v>
      </c>
      <c r="J2439">
        <f t="shared" si="116"/>
        <v>5</v>
      </c>
    </row>
    <row r="2440" spans="1:10">
      <c r="A2440" t="s">
        <v>186</v>
      </c>
      <c r="B2440" t="s">
        <v>33</v>
      </c>
      <c r="C2440" s="60">
        <v>40664</v>
      </c>
      <c r="D2440" s="3">
        <f>Table1[[#This Row],[End Year]]-1</f>
        <v>2010</v>
      </c>
      <c r="E2440" s="3">
        <f t="shared" si="114"/>
        <v>2011</v>
      </c>
      <c r="F2440" s="1" t="str">
        <f t="shared" si="115"/>
        <v>2010/2011</v>
      </c>
      <c r="G2440">
        <v>339</v>
      </c>
      <c r="H2440" t="s">
        <v>76</v>
      </c>
      <c r="I2440">
        <f>IFERROR(INDEX(Lookup_Misc!$A$1:$C$7,MATCH(Table1[[#This Row],[Product]],Lookup_Misc!$B$1:$B$7,0),3)*Table1[[#This Row],[Tonnage]],NA())</f>
        <v>176.28</v>
      </c>
      <c r="J2440">
        <f t="shared" si="116"/>
        <v>5</v>
      </c>
    </row>
    <row r="2441" spans="1:10">
      <c r="A2441" t="s">
        <v>186</v>
      </c>
      <c r="B2441" t="s">
        <v>33</v>
      </c>
      <c r="C2441" s="60">
        <v>40664</v>
      </c>
      <c r="D2441" s="3">
        <f>Table1[[#This Row],[End Year]]-1</f>
        <v>2010</v>
      </c>
      <c r="E2441" s="3">
        <f t="shared" si="114"/>
        <v>2011</v>
      </c>
      <c r="F2441" s="1" t="str">
        <f t="shared" si="115"/>
        <v>2010/2011</v>
      </c>
      <c r="G2441">
        <v>8</v>
      </c>
      <c r="H2441" t="s">
        <v>128</v>
      </c>
      <c r="I2441">
        <f>IFERROR(INDEX(Lookup_Misc!$A$1:$C$7,MATCH(Table1[[#This Row],[Product]],Lookup_Misc!$B$1:$B$7,0),3)*Table1[[#This Row],[Tonnage]],NA())</f>
        <v>4.16</v>
      </c>
      <c r="J2441">
        <f t="shared" si="116"/>
        <v>5</v>
      </c>
    </row>
    <row r="2442" spans="1:10">
      <c r="A2442" t="s">
        <v>186</v>
      </c>
      <c r="B2442" t="s">
        <v>33</v>
      </c>
      <c r="C2442" s="60">
        <v>40695</v>
      </c>
      <c r="D2442" s="3">
        <f>Table1[[#This Row],[End Year]]-1</f>
        <v>2010</v>
      </c>
      <c r="E2442" s="3">
        <f t="shared" si="114"/>
        <v>2011</v>
      </c>
      <c r="F2442" s="1" t="str">
        <f t="shared" si="115"/>
        <v>2010/2011</v>
      </c>
      <c r="G2442">
        <v>58</v>
      </c>
      <c r="H2442" t="s">
        <v>119</v>
      </c>
      <c r="I2442">
        <f>IFERROR(INDEX(Lookup_Misc!$A$1:$C$7,MATCH(Table1[[#This Row],[Product]],Lookup_Misc!$B$1:$B$7,0),3)*Table1[[#This Row],[Tonnage]],NA())</f>
        <v>30.16</v>
      </c>
      <c r="J2442">
        <f t="shared" si="116"/>
        <v>6</v>
      </c>
    </row>
    <row r="2443" spans="1:10">
      <c r="A2443" t="s">
        <v>186</v>
      </c>
      <c r="B2443" t="s">
        <v>33</v>
      </c>
      <c r="C2443" s="60">
        <v>40695</v>
      </c>
      <c r="D2443" s="3">
        <f>Table1[[#This Row],[End Year]]-1</f>
        <v>2010</v>
      </c>
      <c r="E2443" s="3">
        <f t="shared" si="114"/>
        <v>2011</v>
      </c>
      <c r="F2443" s="1" t="str">
        <f t="shared" si="115"/>
        <v>2010/2011</v>
      </c>
      <c r="G2443">
        <v>10830</v>
      </c>
      <c r="H2443" t="s">
        <v>95</v>
      </c>
      <c r="I2443">
        <f>IFERROR(INDEX(Lookup_Misc!$A$1:$C$7,MATCH(Table1[[#This Row],[Product]],Lookup_Misc!$B$1:$B$7,0),3)*Table1[[#This Row],[Tonnage]],NA())</f>
        <v>5631.6</v>
      </c>
      <c r="J2443">
        <f t="shared" si="116"/>
        <v>6</v>
      </c>
    </row>
    <row r="2444" spans="1:10">
      <c r="A2444" t="s">
        <v>186</v>
      </c>
      <c r="B2444" t="s">
        <v>33</v>
      </c>
      <c r="C2444" s="60">
        <v>40695</v>
      </c>
      <c r="D2444" s="3">
        <f>Table1[[#This Row],[End Year]]-1</f>
        <v>2010</v>
      </c>
      <c r="E2444" s="3">
        <f t="shared" si="114"/>
        <v>2011</v>
      </c>
      <c r="F2444" s="1" t="str">
        <f t="shared" si="115"/>
        <v>2010/2011</v>
      </c>
      <c r="G2444">
        <v>8523</v>
      </c>
      <c r="H2444" t="s">
        <v>60</v>
      </c>
      <c r="I2444">
        <f>IFERROR(INDEX(Lookup_Misc!$A$1:$C$7,MATCH(Table1[[#This Row],[Product]],Lookup_Misc!$B$1:$B$7,0),3)*Table1[[#This Row],[Tonnage]],NA())</f>
        <v>4431.96</v>
      </c>
      <c r="J2444">
        <f t="shared" si="116"/>
        <v>6</v>
      </c>
    </row>
    <row r="2445" spans="1:10">
      <c r="A2445" t="s">
        <v>186</v>
      </c>
      <c r="B2445" t="s">
        <v>33</v>
      </c>
      <c r="C2445" s="60">
        <v>40695</v>
      </c>
      <c r="D2445" s="3">
        <f>Table1[[#This Row],[End Year]]-1</f>
        <v>2010</v>
      </c>
      <c r="E2445" s="3">
        <f t="shared" si="114"/>
        <v>2011</v>
      </c>
      <c r="F2445" s="1" t="str">
        <f t="shared" si="115"/>
        <v>2010/2011</v>
      </c>
      <c r="G2445">
        <v>699</v>
      </c>
      <c r="H2445" t="s">
        <v>79</v>
      </c>
      <c r="I2445">
        <f>IFERROR(INDEX(Lookup_Misc!$A$1:$C$7,MATCH(Table1[[#This Row],[Product]],Lookup_Misc!$B$1:$B$7,0),3)*Table1[[#This Row],[Tonnage]],NA())</f>
        <v>363.48</v>
      </c>
      <c r="J2445">
        <f t="shared" si="116"/>
        <v>6</v>
      </c>
    </row>
    <row r="2446" spans="1:10">
      <c r="A2446" t="s">
        <v>186</v>
      </c>
      <c r="B2446" t="s">
        <v>33</v>
      </c>
      <c r="C2446" s="60">
        <v>40695</v>
      </c>
      <c r="D2446" s="3">
        <f>Table1[[#This Row],[End Year]]-1</f>
        <v>2010</v>
      </c>
      <c r="E2446" s="3">
        <f t="shared" si="114"/>
        <v>2011</v>
      </c>
      <c r="F2446" s="1" t="str">
        <f t="shared" si="115"/>
        <v>2010/2011</v>
      </c>
      <c r="G2446">
        <v>366</v>
      </c>
      <c r="H2446" t="s">
        <v>96</v>
      </c>
      <c r="I2446">
        <f>IFERROR(INDEX(Lookup_Misc!$A$1:$C$7,MATCH(Table1[[#This Row],[Product]],Lookup_Misc!$B$1:$B$7,0),3)*Table1[[#This Row],[Tonnage]],NA())</f>
        <v>190.32</v>
      </c>
      <c r="J2446">
        <f t="shared" si="116"/>
        <v>6</v>
      </c>
    </row>
    <row r="2447" spans="1:10">
      <c r="A2447" t="s">
        <v>186</v>
      </c>
      <c r="B2447" t="s">
        <v>33</v>
      </c>
      <c r="C2447" s="60">
        <v>40695</v>
      </c>
      <c r="D2447" s="3">
        <f>Table1[[#This Row],[End Year]]-1</f>
        <v>2010</v>
      </c>
      <c r="E2447" s="3">
        <f t="shared" si="114"/>
        <v>2011</v>
      </c>
      <c r="F2447" s="1" t="str">
        <f t="shared" si="115"/>
        <v>2010/2011</v>
      </c>
      <c r="G2447">
        <v>645</v>
      </c>
      <c r="H2447" t="s">
        <v>86</v>
      </c>
      <c r="I2447">
        <f>IFERROR(INDEX(Lookup_Misc!$A$1:$C$7,MATCH(Table1[[#This Row],[Product]],Lookup_Misc!$B$1:$B$7,0),3)*Table1[[#This Row],[Tonnage]],NA())</f>
        <v>335.40000000000003</v>
      </c>
      <c r="J2447">
        <f t="shared" si="116"/>
        <v>6</v>
      </c>
    </row>
    <row r="2448" spans="1:10">
      <c r="A2448" t="s">
        <v>186</v>
      </c>
      <c r="B2448" t="s">
        <v>33</v>
      </c>
      <c r="C2448" s="60">
        <v>40695</v>
      </c>
      <c r="D2448" s="3">
        <f>Table1[[#This Row],[End Year]]-1</f>
        <v>2010</v>
      </c>
      <c r="E2448" s="3">
        <f t="shared" si="114"/>
        <v>2011</v>
      </c>
      <c r="F2448" s="1" t="str">
        <f t="shared" si="115"/>
        <v>2010/2011</v>
      </c>
      <c r="G2448">
        <v>731</v>
      </c>
      <c r="H2448" t="s">
        <v>76</v>
      </c>
      <c r="I2448">
        <f>IFERROR(INDEX(Lookup_Misc!$A$1:$C$7,MATCH(Table1[[#This Row],[Product]],Lookup_Misc!$B$1:$B$7,0),3)*Table1[[#This Row],[Tonnage]],NA())</f>
        <v>380.12</v>
      </c>
      <c r="J2448">
        <f t="shared" si="116"/>
        <v>6</v>
      </c>
    </row>
    <row r="2449" spans="1:10">
      <c r="A2449" t="s">
        <v>186</v>
      </c>
      <c r="B2449" t="s">
        <v>33</v>
      </c>
      <c r="C2449" s="60">
        <v>40695</v>
      </c>
      <c r="D2449" s="3">
        <f>Table1[[#This Row],[End Year]]-1</f>
        <v>2010</v>
      </c>
      <c r="E2449" s="3">
        <f t="shared" si="114"/>
        <v>2011</v>
      </c>
      <c r="F2449" s="1" t="str">
        <f t="shared" si="115"/>
        <v>2010/2011</v>
      </c>
      <c r="G2449">
        <v>4</v>
      </c>
      <c r="H2449" t="s">
        <v>94</v>
      </c>
      <c r="I2449">
        <f>IFERROR(INDEX(Lookup_Misc!$A$1:$C$7,MATCH(Table1[[#This Row],[Product]],Lookup_Misc!$B$1:$B$7,0),3)*Table1[[#This Row],[Tonnage]],NA())</f>
        <v>2.08</v>
      </c>
      <c r="J2449">
        <f t="shared" si="116"/>
        <v>6</v>
      </c>
    </row>
    <row r="2450" spans="1:10">
      <c r="A2450" t="s">
        <v>186</v>
      </c>
      <c r="B2450" t="s">
        <v>33</v>
      </c>
      <c r="C2450" s="60">
        <v>40725</v>
      </c>
      <c r="D2450" s="3">
        <f>Table1[[#This Row],[End Year]]-1</f>
        <v>2011</v>
      </c>
      <c r="E2450" s="3">
        <f t="shared" si="114"/>
        <v>2012</v>
      </c>
      <c r="F2450" s="1" t="str">
        <f t="shared" si="115"/>
        <v>2011/2012</v>
      </c>
      <c r="G2450">
        <v>11</v>
      </c>
      <c r="H2450" t="s">
        <v>75</v>
      </c>
      <c r="I2450">
        <f>IFERROR(INDEX(Lookup_Misc!$A$1:$C$7,MATCH(Table1[[#This Row],[Product]],Lookup_Misc!$B$1:$B$7,0),3)*Table1[[#This Row],[Tonnage]],NA())</f>
        <v>5.7200000000000006</v>
      </c>
      <c r="J2450">
        <f t="shared" si="116"/>
        <v>7</v>
      </c>
    </row>
    <row r="2451" spans="1:10">
      <c r="A2451" t="s">
        <v>186</v>
      </c>
      <c r="B2451" t="s">
        <v>33</v>
      </c>
      <c r="C2451" s="60">
        <v>40725</v>
      </c>
      <c r="D2451" s="3">
        <f>Table1[[#This Row],[End Year]]-1</f>
        <v>2011</v>
      </c>
      <c r="E2451" s="3">
        <f t="shared" si="114"/>
        <v>2012</v>
      </c>
      <c r="F2451" s="1" t="str">
        <f t="shared" si="115"/>
        <v>2011/2012</v>
      </c>
      <c r="G2451">
        <v>18</v>
      </c>
      <c r="H2451" t="s">
        <v>119</v>
      </c>
      <c r="I2451">
        <f>IFERROR(INDEX(Lookup_Misc!$A$1:$C$7,MATCH(Table1[[#This Row],[Product]],Lookup_Misc!$B$1:$B$7,0),3)*Table1[[#This Row],[Tonnage]],NA())</f>
        <v>9.36</v>
      </c>
      <c r="J2451">
        <f t="shared" si="116"/>
        <v>7</v>
      </c>
    </row>
    <row r="2452" spans="1:10">
      <c r="A2452" t="s">
        <v>186</v>
      </c>
      <c r="B2452" t="s">
        <v>33</v>
      </c>
      <c r="C2452" s="60">
        <v>40725</v>
      </c>
      <c r="D2452" s="3">
        <f>Table1[[#This Row],[End Year]]-1</f>
        <v>2011</v>
      </c>
      <c r="E2452" s="3">
        <f t="shared" si="114"/>
        <v>2012</v>
      </c>
      <c r="F2452" s="1" t="str">
        <f t="shared" si="115"/>
        <v>2011/2012</v>
      </c>
      <c r="G2452">
        <v>229</v>
      </c>
      <c r="H2452" t="s">
        <v>95</v>
      </c>
      <c r="I2452">
        <f>IFERROR(INDEX(Lookup_Misc!$A$1:$C$7,MATCH(Table1[[#This Row],[Product]],Lookup_Misc!$B$1:$B$7,0),3)*Table1[[#This Row],[Tonnage]],NA())</f>
        <v>119.08</v>
      </c>
      <c r="J2452">
        <f t="shared" si="116"/>
        <v>7</v>
      </c>
    </row>
    <row r="2453" spans="1:10">
      <c r="A2453" t="s">
        <v>186</v>
      </c>
      <c r="B2453" t="s">
        <v>33</v>
      </c>
      <c r="C2453" s="60">
        <v>40725</v>
      </c>
      <c r="D2453" s="3">
        <f>Table1[[#This Row],[End Year]]-1</f>
        <v>2011</v>
      </c>
      <c r="E2453" s="3">
        <f t="shared" si="114"/>
        <v>2012</v>
      </c>
      <c r="F2453" s="1" t="str">
        <f t="shared" si="115"/>
        <v>2011/2012</v>
      </c>
      <c r="G2453">
        <v>11224</v>
      </c>
      <c r="H2453" t="s">
        <v>60</v>
      </c>
      <c r="I2453">
        <f>IFERROR(INDEX(Lookup_Misc!$A$1:$C$7,MATCH(Table1[[#This Row],[Product]],Lookup_Misc!$B$1:$B$7,0),3)*Table1[[#This Row],[Tonnage]],NA())</f>
        <v>5836.4800000000005</v>
      </c>
      <c r="J2453">
        <f t="shared" si="116"/>
        <v>7</v>
      </c>
    </row>
    <row r="2454" spans="1:10">
      <c r="A2454" t="s">
        <v>186</v>
      </c>
      <c r="B2454" t="s">
        <v>33</v>
      </c>
      <c r="C2454" s="60">
        <v>40725</v>
      </c>
      <c r="D2454" s="3">
        <f>Table1[[#This Row],[End Year]]-1</f>
        <v>2011</v>
      </c>
      <c r="E2454" s="3">
        <f t="shared" si="114"/>
        <v>2012</v>
      </c>
      <c r="F2454" s="1" t="str">
        <f t="shared" si="115"/>
        <v>2011/2012</v>
      </c>
      <c r="G2454">
        <v>1970</v>
      </c>
      <c r="H2454" t="s">
        <v>79</v>
      </c>
      <c r="I2454">
        <f>IFERROR(INDEX(Lookup_Misc!$A$1:$C$7,MATCH(Table1[[#This Row],[Product]],Lookup_Misc!$B$1:$B$7,0),3)*Table1[[#This Row],[Tonnage]],NA())</f>
        <v>1024.4000000000001</v>
      </c>
      <c r="J2454">
        <f t="shared" si="116"/>
        <v>7</v>
      </c>
    </row>
    <row r="2455" spans="1:10">
      <c r="A2455" t="s">
        <v>186</v>
      </c>
      <c r="B2455" t="s">
        <v>33</v>
      </c>
      <c r="C2455" s="60">
        <v>40725</v>
      </c>
      <c r="D2455" s="3">
        <f>Table1[[#This Row],[End Year]]-1</f>
        <v>2011</v>
      </c>
      <c r="E2455" s="3">
        <f t="shared" si="114"/>
        <v>2012</v>
      </c>
      <c r="F2455" s="1" t="str">
        <f t="shared" si="115"/>
        <v>2011/2012</v>
      </c>
      <c r="G2455">
        <v>59</v>
      </c>
      <c r="H2455" t="s">
        <v>86</v>
      </c>
      <c r="I2455">
        <f>IFERROR(INDEX(Lookup_Misc!$A$1:$C$7,MATCH(Table1[[#This Row],[Product]],Lookup_Misc!$B$1:$B$7,0),3)*Table1[[#This Row],[Tonnage]],NA())</f>
        <v>30.68</v>
      </c>
      <c r="J2455">
        <f t="shared" si="116"/>
        <v>7</v>
      </c>
    </row>
    <row r="2456" spans="1:10">
      <c r="A2456" t="s">
        <v>186</v>
      </c>
      <c r="B2456" t="s">
        <v>33</v>
      </c>
      <c r="C2456" s="60">
        <v>40756</v>
      </c>
      <c r="D2456" s="3">
        <f>Table1[[#This Row],[End Year]]-1</f>
        <v>2011</v>
      </c>
      <c r="E2456" s="3">
        <f t="shared" si="114"/>
        <v>2012</v>
      </c>
      <c r="F2456" s="1" t="str">
        <f t="shared" si="115"/>
        <v>2011/2012</v>
      </c>
      <c r="G2456">
        <v>19</v>
      </c>
      <c r="H2456" t="s">
        <v>75</v>
      </c>
      <c r="I2456">
        <f>IFERROR(INDEX(Lookup_Misc!$A$1:$C$7,MATCH(Table1[[#This Row],[Product]],Lookup_Misc!$B$1:$B$7,0),3)*Table1[[#This Row],[Tonnage]],NA())</f>
        <v>9.8800000000000008</v>
      </c>
      <c r="J2456">
        <f t="shared" si="116"/>
        <v>8</v>
      </c>
    </row>
    <row r="2457" spans="1:10">
      <c r="A2457" t="s">
        <v>186</v>
      </c>
      <c r="B2457" t="s">
        <v>33</v>
      </c>
      <c r="C2457" s="60">
        <v>40756</v>
      </c>
      <c r="D2457" s="3">
        <f>Table1[[#This Row],[End Year]]-1</f>
        <v>2011</v>
      </c>
      <c r="E2457" s="3">
        <f t="shared" si="114"/>
        <v>2012</v>
      </c>
      <c r="F2457" s="1" t="str">
        <f t="shared" si="115"/>
        <v>2011/2012</v>
      </c>
      <c r="G2457">
        <v>9023</v>
      </c>
      <c r="H2457" t="s">
        <v>95</v>
      </c>
      <c r="I2457">
        <f>IFERROR(INDEX(Lookup_Misc!$A$1:$C$7,MATCH(Table1[[#This Row],[Product]],Lookup_Misc!$B$1:$B$7,0),3)*Table1[[#This Row],[Tonnage]],NA())</f>
        <v>4691.96</v>
      </c>
      <c r="J2457">
        <f t="shared" si="116"/>
        <v>8</v>
      </c>
    </row>
    <row r="2458" spans="1:10">
      <c r="A2458" t="s">
        <v>186</v>
      </c>
      <c r="B2458" t="s">
        <v>33</v>
      </c>
      <c r="C2458" s="60">
        <v>40756</v>
      </c>
      <c r="D2458" s="3">
        <f>Table1[[#This Row],[End Year]]-1</f>
        <v>2011</v>
      </c>
      <c r="E2458" s="3">
        <f t="shared" si="114"/>
        <v>2012</v>
      </c>
      <c r="F2458" s="1" t="str">
        <f t="shared" si="115"/>
        <v>2011/2012</v>
      </c>
      <c r="G2458">
        <v>6079</v>
      </c>
      <c r="H2458" t="s">
        <v>60</v>
      </c>
      <c r="I2458">
        <f>IFERROR(INDEX(Lookup_Misc!$A$1:$C$7,MATCH(Table1[[#This Row],[Product]],Lookup_Misc!$B$1:$B$7,0),3)*Table1[[#This Row],[Tonnage]],NA())</f>
        <v>3161.08</v>
      </c>
      <c r="J2458">
        <f t="shared" si="116"/>
        <v>8</v>
      </c>
    </row>
    <row r="2459" spans="1:10">
      <c r="A2459" t="s">
        <v>186</v>
      </c>
      <c r="B2459" t="s">
        <v>33</v>
      </c>
      <c r="C2459" s="60">
        <v>40756</v>
      </c>
      <c r="D2459" s="3">
        <f>Table1[[#This Row],[End Year]]-1</f>
        <v>2011</v>
      </c>
      <c r="E2459" s="3">
        <f t="shared" si="114"/>
        <v>2012</v>
      </c>
      <c r="F2459" s="1" t="str">
        <f t="shared" si="115"/>
        <v>2011/2012</v>
      </c>
      <c r="G2459">
        <v>1499</v>
      </c>
      <c r="H2459" t="s">
        <v>79</v>
      </c>
      <c r="I2459">
        <f>IFERROR(INDEX(Lookup_Misc!$A$1:$C$7,MATCH(Table1[[#This Row],[Product]],Lookup_Misc!$B$1:$B$7,0),3)*Table1[[#This Row],[Tonnage]],NA())</f>
        <v>779.48</v>
      </c>
      <c r="J2459">
        <f t="shared" si="116"/>
        <v>8</v>
      </c>
    </row>
    <row r="2460" spans="1:10">
      <c r="A2460" t="s">
        <v>186</v>
      </c>
      <c r="B2460" t="s">
        <v>33</v>
      </c>
      <c r="C2460" s="60">
        <v>40756</v>
      </c>
      <c r="D2460" s="3">
        <f>Table1[[#This Row],[End Year]]-1</f>
        <v>2011</v>
      </c>
      <c r="E2460" s="3">
        <f t="shared" si="114"/>
        <v>2012</v>
      </c>
      <c r="F2460" s="1" t="str">
        <f t="shared" si="115"/>
        <v>2011/2012</v>
      </c>
      <c r="G2460">
        <v>403</v>
      </c>
      <c r="H2460" t="s">
        <v>96</v>
      </c>
      <c r="I2460">
        <f>IFERROR(INDEX(Lookup_Misc!$A$1:$C$7,MATCH(Table1[[#This Row],[Product]],Lookup_Misc!$B$1:$B$7,0),3)*Table1[[#This Row],[Tonnage]],NA())</f>
        <v>209.56</v>
      </c>
      <c r="J2460">
        <f t="shared" si="116"/>
        <v>8</v>
      </c>
    </row>
    <row r="2461" spans="1:10">
      <c r="A2461" t="s">
        <v>186</v>
      </c>
      <c r="B2461" t="s">
        <v>33</v>
      </c>
      <c r="C2461" s="60">
        <v>40756</v>
      </c>
      <c r="D2461" s="3">
        <f>Table1[[#This Row],[End Year]]-1</f>
        <v>2011</v>
      </c>
      <c r="E2461" s="3">
        <f t="shared" si="114"/>
        <v>2012</v>
      </c>
      <c r="F2461" s="1" t="str">
        <f t="shared" si="115"/>
        <v>2011/2012</v>
      </c>
      <c r="G2461">
        <v>155</v>
      </c>
      <c r="H2461" t="s">
        <v>86</v>
      </c>
      <c r="I2461">
        <f>IFERROR(INDEX(Lookup_Misc!$A$1:$C$7,MATCH(Table1[[#This Row],[Product]],Lookup_Misc!$B$1:$B$7,0),3)*Table1[[#This Row],[Tonnage]],NA())</f>
        <v>80.600000000000009</v>
      </c>
      <c r="J2461">
        <f t="shared" si="116"/>
        <v>8</v>
      </c>
    </row>
    <row r="2462" spans="1:10">
      <c r="A2462" t="s">
        <v>186</v>
      </c>
      <c r="B2462" t="s">
        <v>33</v>
      </c>
      <c r="C2462" s="60">
        <v>40787</v>
      </c>
      <c r="D2462" s="3">
        <f>Table1[[#This Row],[End Year]]-1</f>
        <v>2011</v>
      </c>
      <c r="E2462" s="3">
        <f t="shared" si="114"/>
        <v>2012</v>
      </c>
      <c r="F2462" s="1" t="str">
        <f t="shared" si="115"/>
        <v>2011/2012</v>
      </c>
      <c r="G2462">
        <v>11</v>
      </c>
      <c r="H2462" t="s">
        <v>119</v>
      </c>
      <c r="I2462">
        <f>IFERROR(INDEX(Lookup_Misc!$A$1:$C$7,MATCH(Table1[[#This Row],[Product]],Lookup_Misc!$B$1:$B$7,0),3)*Table1[[#This Row],[Tonnage]],NA())</f>
        <v>5.7200000000000006</v>
      </c>
      <c r="J2462">
        <f t="shared" si="116"/>
        <v>9</v>
      </c>
    </row>
    <row r="2463" spans="1:10">
      <c r="A2463" t="s">
        <v>186</v>
      </c>
      <c r="B2463" t="s">
        <v>33</v>
      </c>
      <c r="C2463" s="60">
        <v>40787</v>
      </c>
      <c r="D2463" s="3">
        <f>Table1[[#This Row],[End Year]]-1</f>
        <v>2011</v>
      </c>
      <c r="E2463" s="3">
        <f t="shared" si="114"/>
        <v>2012</v>
      </c>
      <c r="F2463" s="1" t="str">
        <f t="shared" si="115"/>
        <v>2011/2012</v>
      </c>
      <c r="G2463">
        <v>16585</v>
      </c>
      <c r="H2463" t="s">
        <v>95</v>
      </c>
      <c r="I2463">
        <f>IFERROR(INDEX(Lookup_Misc!$A$1:$C$7,MATCH(Table1[[#This Row],[Product]],Lookup_Misc!$B$1:$B$7,0),3)*Table1[[#This Row],[Tonnage]],NA())</f>
        <v>8624.2000000000007</v>
      </c>
      <c r="J2463">
        <f t="shared" si="116"/>
        <v>9</v>
      </c>
    </row>
    <row r="2464" spans="1:10">
      <c r="A2464" t="s">
        <v>186</v>
      </c>
      <c r="B2464" t="s">
        <v>33</v>
      </c>
      <c r="C2464" s="60">
        <v>40787</v>
      </c>
      <c r="D2464" s="3">
        <f>Table1[[#This Row],[End Year]]-1</f>
        <v>2011</v>
      </c>
      <c r="E2464" s="3">
        <f t="shared" si="114"/>
        <v>2012</v>
      </c>
      <c r="F2464" s="1" t="str">
        <f t="shared" si="115"/>
        <v>2011/2012</v>
      </c>
      <c r="G2464">
        <v>30117</v>
      </c>
      <c r="H2464" t="s">
        <v>151</v>
      </c>
      <c r="I2464">
        <f>IFERROR(INDEX(Lookup_Misc!$A$1:$C$7,MATCH(Table1[[#This Row],[Product]],Lookup_Misc!$B$1:$B$7,0),3)*Table1[[#This Row],[Tonnage]],NA())</f>
        <v>15660.84</v>
      </c>
      <c r="J2464">
        <f t="shared" si="116"/>
        <v>9</v>
      </c>
    </row>
    <row r="2465" spans="1:10">
      <c r="A2465" t="s">
        <v>186</v>
      </c>
      <c r="B2465" t="s">
        <v>33</v>
      </c>
      <c r="C2465" s="60">
        <v>40787</v>
      </c>
      <c r="D2465" s="3">
        <f>Table1[[#This Row],[End Year]]-1</f>
        <v>2011</v>
      </c>
      <c r="E2465" s="3">
        <f t="shared" si="114"/>
        <v>2012</v>
      </c>
      <c r="F2465" s="1" t="str">
        <f t="shared" si="115"/>
        <v>2011/2012</v>
      </c>
      <c r="G2465">
        <v>6577</v>
      </c>
      <c r="H2465" t="s">
        <v>60</v>
      </c>
      <c r="I2465">
        <f>IFERROR(INDEX(Lookup_Misc!$A$1:$C$7,MATCH(Table1[[#This Row],[Product]],Lookup_Misc!$B$1:$B$7,0),3)*Table1[[#This Row],[Tonnage]],NA())</f>
        <v>3420.04</v>
      </c>
      <c r="J2465">
        <f t="shared" si="116"/>
        <v>9</v>
      </c>
    </row>
    <row r="2466" spans="1:10">
      <c r="A2466" t="s">
        <v>186</v>
      </c>
      <c r="B2466" t="s">
        <v>33</v>
      </c>
      <c r="C2466" s="60">
        <v>40787</v>
      </c>
      <c r="D2466" s="3">
        <f>Table1[[#This Row],[End Year]]-1</f>
        <v>2011</v>
      </c>
      <c r="E2466" s="3">
        <f t="shared" si="114"/>
        <v>2012</v>
      </c>
      <c r="F2466" s="1" t="str">
        <f t="shared" si="115"/>
        <v>2011/2012</v>
      </c>
      <c r="G2466">
        <v>890</v>
      </c>
      <c r="H2466" t="s">
        <v>79</v>
      </c>
      <c r="I2466">
        <f>IFERROR(INDEX(Lookup_Misc!$A$1:$C$7,MATCH(Table1[[#This Row],[Product]],Lookup_Misc!$B$1:$B$7,0),3)*Table1[[#This Row],[Tonnage]],NA())</f>
        <v>462.8</v>
      </c>
      <c r="J2466">
        <f t="shared" si="116"/>
        <v>9</v>
      </c>
    </row>
    <row r="2467" spans="1:10">
      <c r="A2467" t="s">
        <v>186</v>
      </c>
      <c r="B2467" t="s">
        <v>33</v>
      </c>
      <c r="C2467" s="60">
        <v>40787</v>
      </c>
      <c r="D2467" s="3">
        <f>Table1[[#This Row],[End Year]]-1</f>
        <v>2011</v>
      </c>
      <c r="E2467" s="3">
        <f t="shared" si="114"/>
        <v>2012</v>
      </c>
      <c r="F2467" s="1" t="str">
        <f t="shared" si="115"/>
        <v>2011/2012</v>
      </c>
      <c r="G2467">
        <v>818</v>
      </c>
      <c r="H2467" t="s">
        <v>96</v>
      </c>
      <c r="I2467">
        <f>IFERROR(INDEX(Lookup_Misc!$A$1:$C$7,MATCH(Table1[[#This Row],[Product]],Lookup_Misc!$B$1:$B$7,0),3)*Table1[[#This Row],[Tonnage]],NA())</f>
        <v>425.36</v>
      </c>
      <c r="J2467">
        <f t="shared" si="116"/>
        <v>9</v>
      </c>
    </row>
    <row r="2468" spans="1:10">
      <c r="A2468" t="s">
        <v>186</v>
      </c>
      <c r="B2468" t="s">
        <v>33</v>
      </c>
      <c r="C2468" s="60">
        <v>40787</v>
      </c>
      <c r="D2468" s="3">
        <f>Table1[[#This Row],[End Year]]-1</f>
        <v>2011</v>
      </c>
      <c r="E2468" s="3">
        <f t="shared" si="114"/>
        <v>2012</v>
      </c>
      <c r="F2468" s="1" t="str">
        <f t="shared" si="115"/>
        <v>2011/2012</v>
      </c>
      <c r="G2468">
        <v>222</v>
      </c>
      <c r="H2468" t="s">
        <v>86</v>
      </c>
      <c r="I2468">
        <f>IFERROR(INDEX(Lookup_Misc!$A$1:$C$7,MATCH(Table1[[#This Row],[Product]],Lookup_Misc!$B$1:$B$7,0),3)*Table1[[#This Row],[Tonnage]],NA())</f>
        <v>115.44</v>
      </c>
      <c r="J2468">
        <f t="shared" si="116"/>
        <v>9</v>
      </c>
    </row>
    <row r="2469" spans="1:10">
      <c r="A2469" t="s">
        <v>186</v>
      </c>
      <c r="B2469" t="s">
        <v>33</v>
      </c>
      <c r="C2469" s="60">
        <v>40817</v>
      </c>
      <c r="D2469" s="3">
        <f>Table1[[#This Row],[End Year]]-1</f>
        <v>2011</v>
      </c>
      <c r="E2469" s="3">
        <f t="shared" si="114"/>
        <v>2012</v>
      </c>
      <c r="F2469" s="1" t="str">
        <f t="shared" si="115"/>
        <v>2011/2012</v>
      </c>
      <c r="G2469">
        <v>114</v>
      </c>
      <c r="H2469" t="s">
        <v>119</v>
      </c>
      <c r="I2469">
        <f>IFERROR(INDEX(Lookup_Misc!$A$1:$C$7,MATCH(Table1[[#This Row],[Product]],Lookup_Misc!$B$1:$B$7,0),3)*Table1[[#This Row],[Tonnage]],NA())</f>
        <v>59.28</v>
      </c>
      <c r="J2469">
        <f t="shared" si="116"/>
        <v>10</v>
      </c>
    </row>
    <row r="2470" spans="1:10">
      <c r="A2470" t="s">
        <v>186</v>
      </c>
      <c r="B2470" t="s">
        <v>33</v>
      </c>
      <c r="C2470" s="60">
        <v>40817</v>
      </c>
      <c r="D2470" s="3">
        <f>Table1[[#This Row],[End Year]]-1</f>
        <v>2011</v>
      </c>
      <c r="E2470" s="3">
        <f t="shared" si="114"/>
        <v>2012</v>
      </c>
      <c r="F2470" s="1" t="str">
        <f t="shared" si="115"/>
        <v>2011/2012</v>
      </c>
      <c r="G2470">
        <v>30152</v>
      </c>
      <c r="H2470" t="s">
        <v>95</v>
      </c>
      <c r="I2470">
        <f>IFERROR(INDEX(Lookup_Misc!$A$1:$C$7,MATCH(Table1[[#This Row],[Product]],Lookup_Misc!$B$1:$B$7,0),3)*Table1[[#This Row],[Tonnage]],NA())</f>
        <v>15679.04</v>
      </c>
      <c r="J2470">
        <f t="shared" si="116"/>
        <v>10</v>
      </c>
    </row>
    <row r="2471" spans="1:10">
      <c r="A2471" t="s">
        <v>186</v>
      </c>
      <c r="B2471" t="s">
        <v>33</v>
      </c>
      <c r="C2471" s="60">
        <v>40817</v>
      </c>
      <c r="D2471" s="3">
        <f>Table1[[#This Row],[End Year]]-1</f>
        <v>2011</v>
      </c>
      <c r="E2471" s="3">
        <f t="shared" si="114"/>
        <v>2012</v>
      </c>
      <c r="F2471" s="1" t="str">
        <f t="shared" si="115"/>
        <v>2011/2012</v>
      </c>
      <c r="G2471">
        <v>2640</v>
      </c>
      <c r="H2471" t="s">
        <v>60</v>
      </c>
      <c r="I2471">
        <f>IFERROR(INDEX(Lookup_Misc!$A$1:$C$7,MATCH(Table1[[#This Row],[Product]],Lookup_Misc!$B$1:$B$7,0),3)*Table1[[#This Row],[Tonnage]],NA())</f>
        <v>1372.8</v>
      </c>
      <c r="J2471">
        <f t="shared" si="116"/>
        <v>10</v>
      </c>
    </row>
    <row r="2472" spans="1:10">
      <c r="A2472" t="s">
        <v>186</v>
      </c>
      <c r="B2472" t="s">
        <v>33</v>
      </c>
      <c r="C2472" s="60">
        <v>40817</v>
      </c>
      <c r="D2472" s="3">
        <f>Table1[[#This Row],[End Year]]-1</f>
        <v>2011</v>
      </c>
      <c r="E2472" s="3">
        <f t="shared" si="114"/>
        <v>2012</v>
      </c>
      <c r="F2472" s="1" t="str">
        <f t="shared" si="115"/>
        <v>2011/2012</v>
      </c>
      <c r="G2472">
        <v>1964</v>
      </c>
      <c r="H2472" t="s">
        <v>79</v>
      </c>
      <c r="I2472">
        <f>IFERROR(INDEX(Lookup_Misc!$A$1:$C$7,MATCH(Table1[[#This Row],[Product]],Lookup_Misc!$B$1:$B$7,0),3)*Table1[[#This Row],[Tonnage]],NA())</f>
        <v>1021.2800000000001</v>
      </c>
      <c r="J2472">
        <f t="shared" si="116"/>
        <v>10</v>
      </c>
    </row>
    <row r="2473" spans="1:10">
      <c r="A2473" t="s">
        <v>186</v>
      </c>
      <c r="B2473" t="s">
        <v>33</v>
      </c>
      <c r="C2473" s="60">
        <v>40817</v>
      </c>
      <c r="D2473" s="3">
        <f>Table1[[#This Row],[End Year]]-1</f>
        <v>2011</v>
      </c>
      <c r="E2473" s="3">
        <f t="shared" si="114"/>
        <v>2012</v>
      </c>
      <c r="F2473" s="1" t="str">
        <f t="shared" si="115"/>
        <v>2011/2012</v>
      </c>
      <c r="G2473">
        <v>60</v>
      </c>
      <c r="H2473" t="s">
        <v>108</v>
      </c>
      <c r="I2473">
        <f>IFERROR(INDEX(Lookup_Misc!$A$1:$C$7,MATCH(Table1[[#This Row],[Product]],Lookup_Misc!$B$1:$B$7,0),3)*Table1[[#This Row],[Tonnage]],NA())</f>
        <v>31.200000000000003</v>
      </c>
      <c r="J2473">
        <f t="shared" si="116"/>
        <v>10</v>
      </c>
    </row>
    <row r="2474" spans="1:10">
      <c r="A2474" t="s">
        <v>186</v>
      </c>
      <c r="B2474" t="s">
        <v>33</v>
      </c>
      <c r="C2474" s="60">
        <v>40817</v>
      </c>
      <c r="D2474" s="3">
        <f>Table1[[#This Row],[End Year]]-1</f>
        <v>2011</v>
      </c>
      <c r="E2474" s="3">
        <f t="shared" si="114"/>
        <v>2012</v>
      </c>
      <c r="F2474" s="1" t="str">
        <f t="shared" si="115"/>
        <v>2011/2012</v>
      </c>
      <c r="G2474">
        <v>667</v>
      </c>
      <c r="H2474" t="s">
        <v>96</v>
      </c>
      <c r="I2474">
        <f>IFERROR(INDEX(Lookup_Misc!$A$1:$C$7,MATCH(Table1[[#This Row],[Product]],Lookup_Misc!$B$1:$B$7,0),3)*Table1[[#This Row],[Tonnage]],NA())</f>
        <v>346.84000000000003</v>
      </c>
      <c r="J2474">
        <f t="shared" si="116"/>
        <v>10</v>
      </c>
    </row>
    <row r="2475" spans="1:10">
      <c r="A2475" t="s">
        <v>186</v>
      </c>
      <c r="B2475" t="s">
        <v>33</v>
      </c>
      <c r="C2475" s="60">
        <v>40817</v>
      </c>
      <c r="D2475" s="3">
        <f>Table1[[#This Row],[End Year]]-1</f>
        <v>2011</v>
      </c>
      <c r="E2475" s="3">
        <f t="shared" si="114"/>
        <v>2012</v>
      </c>
      <c r="F2475" s="1" t="str">
        <f t="shared" si="115"/>
        <v>2011/2012</v>
      </c>
      <c r="G2475">
        <v>520</v>
      </c>
      <c r="H2475" t="s">
        <v>86</v>
      </c>
      <c r="I2475">
        <f>IFERROR(INDEX(Lookup_Misc!$A$1:$C$7,MATCH(Table1[[#This Row],[Product]],Lookup_Misc!$B$1:$B$7,0),3)*Table1[[#This Row],[Tonnage]],NA())</f>
        <v>270.40000000000003</v>
      </c>
      <c r="J2475">
        <f t="shared" si="116"/>
        <v>10</v>
      </c>
    </row>
    <row r="2476" spans="1:10">
      <c r="A2476" t="s">
        <v>186</v>
      </c>
      <c r="B2476" t="s">
        <v>33</v>
      </c>
      <c r="C2476" s="60">
        <v>40848</v>
      </c>
      <c r="D2476" s="3">
        <f>Table1[[#This Row],[End Year]]-1</f>
        <v>2011</v>
      </c>
      <c r="E2476" s="3">
        <f t="shared" si="114"/>
        <v>2012</v>
      </c>
      <c r="F2476" s="1" t="str">
        <f t="shared" si="115"/>
        <v>2011/2012</v>
      </c>
      <c r="G2476">
        <v>29</v>
      </c>
      <c r="H2476" t="s">
        <v>75</v>
      </c>
      <c r="I2476">
        <f>IFERROR(INDEX(Lookup_Misc!$A$1:$C$7,MATCH(Table1[[#This Row],[Product]],Lookup_Misc!$B$1:$B$7,0),3)*Table1[[#This Row],[Tonnage]],NA())</f>
        <v>15.08</v>
      </c>
      <c r="J2476">
        <f t="shared" si="116"/>
        <v>11</v>
      </c>
    </row>
    <row r="2477" spans="1:10">
      <c r="A2477" t="s">
        <v>186</v>
      </c>
      <c r="B2477" t="s">
        <v>33</v>
      </c>
      <c r="C2477" s="60">
        <v>40848</v>
      </c>
      <c r="D2477" s="3">
        <f>Table1[[#This Row],[End Year]]-1</f>
        <v>2011</v>
      </c>
      <c r="E2477" s="3">
        <f t="shared" si="114"/>
        <v>2012</v>
      </c>
      <c r="F2477" s="1" t="str">
        <f t="shared" si="115"/>
        <v>2011/2012</v>
      </c>
      <c r="G2477">
        <v>57</v>
      </c>
      <c r="H2477" t="s">
        <v>119</v>
      </c>
      <c r="I2477">
        <f>IFERROR(INDEX(Lookup_Misc!$A$1:$C$7,MATCH(Table1[[#This Row],[Product]],Lookup_Misc!$B$1:$B$7,0),3)*Table1[[#This Row],[Tonnage]],NA())</f>
        <v>29.64</v>
      </c>
      <c r="J2477">
        <f t="shared" si="116"/>
        <v>11</v>
      </c>
    </row>
    <row r="2478" spans="1:10">
      <c r="A2478" t="s">
        <v>186</v>
      </c>
      <c r="B2478" t="s">
        <v>33</v>
      </c>
      <c r="C2478" s="60">
        <v>40848</v>
      </c>
      <c r="D2478" s="3">
        <f>Table1[[#This Row],[End Year]]-1</f>
        <v>2011</v>
      </c>
      <c r="E2478" s="3">
        <f t="shared" si="114"/>
        <v>2012</v>
      </c>
      <c r="F2478" s="1" t="str">
        <f t="shared" si="115"/>
        <v>2011/2012</v>
      </c>
      <c r="G2478">
        <v>24659</v>
      </c>
      <c r="H2478" t="s">
        <v>95</v>
      </c>
      <c r="I2478">
        <f>IFERROR(INDEX(Lookup_Misc!$A$1:$C$7,MATCH(Table1[[#This Row],[Product]],Lookup_Misc!$B$1:$B$7,0),3)*Table1[[#This Row],[Tonnage]],NA())</f>
        <v>12822.68</v>
      </c>
      <c r="J2478">
        <f t="shared" si="116"/>
        <v>11</v>
      </c>
    </row>
    <row r="2479" spans="1:10">
      <c r="A2479" t="s">
        <v>186</v>
      </c>
      <c r="B2479" t="s">
        <v>33</v>
      </c>
      <c r="C2479" s="60">
        <v>40848</v>
      </c>
      <c r="D2479" s="3">
        <f>Table1[[#This Row],[End Year]]-1</f>
        <v>2011</v>
      </c>
      <c r="E2479" s="3">
        <f t="shared" si="114"/>
        <v>2012</v>
      </c>
      <c r="F2479" s="1" t="str">
        <f t="shared" si="115"/>
        <v>2011/2012</v>
      </c>
      <c r="G2479">
        <v>8934</v>
      </c>
      <c r="H2479" t="s">
        <v>60</v>
      </c>
      <c r="I2479">
        <f>IFERROR(INDEX(Lookup_Misc!$A$1:$C$7,MATCH(Table1[[#This Row],[Product]],Lookup_Misc!$B$1:$B$7,0),3)*Table1[[#This Row],[Tonnage]],NA())</f>
        <v>4645.68</v>
      </c>
      <c r="J2479">
        <f t="shared" si="116"/>
        <v>11</v>
      </c>
    </row>
    <row r="2480" spans="1:10">
      <c r="A2480" t="s">
        <v>186</v>
      </c>
      <c r="B2480" t="s">
        <v>33</v>
      </c>
      <c r="C2480" s="60">
        <v>40848</v>
      </c>
      <c r="D2480" s="3">
        <f>Table1[[#This Row],[End Year]]-1</f>
        <v>2011</v>
      </c>
      <c r="E2480" s="3">
        <f t="shared" si="114"/>
        <v>2012</v>
      </c>
      <c r="F2480" s="1" t="str">
        <f t="shared" si="115"/>
        <v>2011/2012</v>
      </c>
      <c r="G2480">
        <v>1059</v>
      </c>
      <c r="H2480" t="s">
        <v>79</v>
      </c>
      <c r="I2480">
        <f>IFERROR(INDEX(Lookup_Misc!$A$1:$C$7,MATCH(Table1[[#This Row],[Product]],Lookup_Misc!$B$1:$B$7,0),3)*Table1[[#This Row],[Tonnage]],NA())</f>
        <v>550.68000000000006</v>
      </c>
      <c r="J2480">
        <f t="shared" si="116"/>
        <v>11</v>
      </c>
    </row>
    <row r="2481" spans="1:10">
      <c r="A2481" t="s">
        <v>186</v>
      </c>
      <c r="B2481" t="s">
        <v>33</v>
      </c>
      <c r="C2481" s="60">
        <v>40848</v>
      </c>
      <c r="D2481" s="3">
        <f>Table1[[#This Row],[End Year]]-1</f>
        <v>2011</v>
      </c>
      <c r="E2481" s="3">
        <f t="shared" si="114"/>
        <v>2012</v>
      </c>
      <c r="F2481" s="1" t="str">
        <f t="shared" si="115"/>
        <v>2011/2012</v>
      </c>
      <c r="G2481">
        <v>926</v>
      </c>
      <c r="H2481" t="s">
        <v>96</v>
      </c>
      <c r="I2481">
        <f>IFERROR(INDEX(Lookup_Misc!$A$1:$C$7,MATCH(Table1[[#This Row],[Product]],Lookup_Misc!$B$1:$B$7,0),3)*Table1[[#This Row],[Tonnage]],NA())</f>
        <v>481.52000000000004</v>
      </c>
      <c r="J2481">
        <f t="shared" si="116"/>
        <v>11</v>
      </c>
    </row>
    <row r="2482" spans="1:10">
      <c r="A2482" t="s">
        <v>186</v>
      </c>
      <c r="B2482" t="s">
        <v>33</v>
      </c>
      <c r="C2482" s="60">
        <v>40848</v>
      </c>
      <c r="D2482" s="3">
        <f>Table1[[#This Row],[End Year]]-1</f>
        <v>2011</v>
      </c>
      <c r="E2482" s="3">
        <f t="shared" si="114"/>
        <v>2012</v>
      </c>
      <c r="F2482" s="1" t="str">
        <f t="shared" si="115"/>
        <v>2011/2012</v>
      </c>
      <c r="G2482">
        <v>380</v>
      </c>
      <c r="H2482" t="s">
        <v>86</v>
      </c>
      <c r="I2482">
        <f>IFERROR(INDEX(Lookup_Misc!$A$1:$C$7,MATCH(Table1[[#This Row],[Product]],Lookup_Misc!$B$1:$B$7,0),3)*Table1[[#This Row],[Tonnage]],NA())</f>
        <v>197.6</v>
      </c>
      <c r="J2482">
        <f t="shared" si="116"/>
        <v>11</v>
      </c>
    </row>
    <row r="2483" spans="1:10">
      <c r="A2483" t="s">
        <v>186</v>
      </c>
      <c r="B2483" t="s">
        <v>33</v>
      </c>
      <c r="C2483" s="60">
        <v>40848</v>
      </c>
      <c r="D2483" s="3">
        <f>Table1[[#This Row],[End Year]]-1</f>
        <v>2011</v>
      </c>
      <c r="E2483" s="3">
        <f t="shared" si="114"/>
        <v>2012</v>
      </c>
      <c r="F2483" s="1" t="str">
        <f t="shared" si="115"/>
        <v>2011/2012</v>
      </c>
      <c r="G2483">
        <v>349</v>
      </c>
      <c r="H2483" t="s">
        <v>76</v>
      </c>
      <c r="I2483">
        <f>IFERROR(INDEX(Lookup_Misc!$A$1:$C$7,MATCH(Table1[[#This Row],[Product]],Lookup_Misc!$B$1:$B$7,0),3)*Table1[[#This Row],[Tonnage]],NA())</f>
        <v>181.48000000000002</v>
      </c>
      <c r="J2483">
        <f t="shared" si="116"/>
        <v>11</v>
      </c>
    </row>
    <row r="2484" spans="1:10">
      <c r="A2484" t="s">
        <v>186</v>
      </c>
      <c r="B2484" t="s">
        <v>33</v>
      </c>
      <c r="C2484" s="60">
        <v>40878</v>
      </c>
      <c r="D2484" s="3">
        <f>Table1[[#This Row],[End Year]]-1</f>
        <v>2011</v>
      </c>
      <c r="E2484" s="3">
        <f t="shared" si="114"/>
        <v>2012</v>
      </c>
      <c r="F2484" s="1" t="str">
        <f t="shared" si="115"/>
        <v>2011/2012</v>
      </c>
      <c r="G2484">
        <v>91</v>
      </c>
      <c r="H2484" t="s">
        <v>119</v>
      </c>
      <c r="I2484">
        <f>IFERROR(INDEX(Lookup_Misc!$A$1:$C$7,MATCH(Table1[[#This Row],[Product]],Lookup_Misc!$B$1:$B$7,0),3)*Table1[[#This Row],[Tonnage]],NA())</f>
        <v>47.32</v>
      </c>
      <c r="J2484">
        <f t="shared" si="116"/>
        <v>12</v>
      </c>
    </row>
    <row r="2485" spans="1:10">
      <c r="A2485" t="s">
        <v>186</v>
      </c>
      <c r="B2485" t="s">
        <v>33</v>
      </c>
      <c r="C2485" s="60">
        <v>40878</v>
      </c>
      <c r="D2485" s="3">
        <f>Table1[[#This Row],[End Year]]-1</f>
        <v>2011</v>
      </c>
      <c r="E2485" s="3">
        <f t="shared" si="114"/>
        <v>2012</v>
      </c>
      <c r="F2485" s="1" t="str">
        <f t="shared" si="115"/>
        <v>2011/2012</v>
      </c>
      <c r="G2485">
        <v>540</v>
      </c>
      <c r="H2485" t="s">
        <v>95</v>
      </c>
      <c r="I2485">
        <f>IFERROR(INDEX(Lookup_Misc!$A$1:$C$7,MATCH(Table1[[#This Row],[Product]],Lookup_Misc!$B$1:$B$7,0),3)*Table1[[#This Row],[Tonnage]],NA())</f>
        <v>280.8</v>
      </c>
      <c r="J2485">
        <f t="shared" si="116"/>
        <v>12</v>
      </c>
    </row>
    <row r="2486" spans="1:10">
      <c r="A2486" t="s">
        <v>186</v>
      </c>
      <c r="B2486" t="s">
        <v>33</v>
      </c>
      <c r="C2486" s="60">
        <v>40878</v>
      </c>
      <c r="D2486" s="3">
        <f>Table1[[#This Row],[End Year]]-1</f>
        <v>2011</v>
      </c>
      <c r="E2486" s="3">
        <f t="shared" si="114"/>
        <v>2012</v>
      </c>
      <c r="F2486" s="1" t="str">
        <f t="shared" si="115"/>
        <v>2011/2012</v>
      </c>
      <c r="G2486">
        <v>12551</v>
      </c>
      <c r="H2486" t="s">
        <v>60</v>
      </c>
      <c r="I2486">
        <f>IFERROR(INDEX(Lookup_Misc!$A$1:$C$7,MATCH(Table1[[#This Row],[Product]],Lookup_Misc!$B$1:$B$7,0),3)*Table1[[#This Row],[Tonnage]],NA())</f>
        <v>6526.52</v>
      </c>
      <c r="J2486">
        <f t="shared" si="116"/>
        <v>12</v>
      </c>
    </row>
    <row r="2487" spans="1:10">
      <c r="A2487" t="s">
        <v>186</v>
      </c>
      <c r="B2487" t="s">
        <v>33</v>
      </c>
      <c r="C2487" s="60">
        <v>40878</v>
      </c>
      <c r="D2487" s="3">
        <f>Table1[[#This Row],[End Year]]-1</f>
        <v>2011</v>
      </c>
      <c r="E2487" s="3">
        <f t="shared" si="114"/>
        <v>2012</v>
      </c>
      <c r="F2487" s="1" t="str">
        <f t="shared" si="115"/>
        <v>2011/2012</v>
      </c>
      <c r="G2487">
        <v>1143</v>
      </c>
      <c r="H2487" t="s">
        <v>79</v>
      </c>
      <c r="I2487">
        <f>IFERROR(INDEX(Lookup_Misc!$A$1:$C$7,MATCH(Table1[[#This Row],[Product]],Lookup_Misc!$B$1:$B$7,0),3)*Table1[[#This Row],[Tonnage]],NA())</f>
        <v>594.36</v>
      </c>
      <c r="J2487">
        <f t="shared" si="116"/>
        <v>12</v>
      </c>
    </row>
    <row r="2488" spans="1:10">
      <c r="A2488" t="s">
        <v>186</v>
      </c>
      <c r="B2488" t="s">
        <v>33</v>
      </c>
      <c r="C2488" s="60">
        <v>40878</v>
      </c>
      <c r="D2488" s="3">
        <f>Table1[[#This Row],[End Year]]-1</f>
        <v>2011</v>
      </c>
      <c r="E2488" s="3">
        <f t="shared" si="114"/>
        <v>2012</v>
      </c>
      <c r="F2488" s="1" t="str">
        <f t="shared" si="115"/>
        <v>2011/2012</v>
      </c>
      <c r="G2488">
        <v>291</v>
      </c>
      <c r="H2488" t="s">
        <v>96</v>
      </c>
      <c r="I2488">
        <f>IFERROR(INDEX(Lookup_Misc!$A$1:$C$7,MATCH(Table1[[#This Row],[Product]],Lookup_Misc!$B$1:$B$7,0),3)*Table1[[#This Row],[Tonnage]],NA())</f>
        <v>151.32</v>
      </c>
      <c r="J2488">
        <f t="shared" si="116"/>
        <v>12</v>
      </c>
    </row>
    <row r="2489" spans="1:10">
      <c r="A2489" t="s">
        <v>186</v>
      </c>
      <c r="B2489" t="s">
        <v>33</v>
      </c>
      <c r="C2489" s="60">
        <v>40878</v>
      </c>
      <c r="D2489" s="3">
        <f>Table1[[#This Row],[End Year]]-1</f>
        <v>2011</v>
      </c>
      <c r="E2489" s="3">
        <f t="shared" si="114"/>
        <v>2012</v>
      </c>
      <c r="F2489" s="1" t="str">
        <f t="shared" si="115"/>
        <v>2011/2012</v>
      </c>
      <c r="G2489">
        <v>138</v>
      </c>
      <c r="H2489" t="s">
        <v>86</v>
      </c>
      <c r="I2489">
        <f>IFERROR(INDEX(Lookup_Misc!$A$1:$C$7,MATCH(Table1[[#This Row],[Product]],Lookup_Misc!$B$1:$B$7,0),3)*Table1[[#This Row],[Tonnage]],NA())</f>
        <v>71.760000000000005</v>
      </c>
      <c r="J2489">
        <f t="shared" si="116"/>
        <v>12</v>
      </c>
    </row>
    <row r="2490" spans="1:10">
      <c r="A2490" t="s">
        <v>186</v>
      </c>
      <c r="B2490" t="s">
        <v>33</v>
      </c>
      <c r="C2490" s="60">
        <v>40878</v>
      </c>
      <c r="D2490" s="3">
        <f>Table1[[#This Row],[End Year]]-1</f>
        <v>2011</v>
      </c>
      <c r="E2490" s="3">
        <f t="shared" si="114"/>
        <v>2012</v>
      </c>
      <c r="F2490" s="1" t="str">
        <f t="shared" si="115"/>
        <v>2011/2012</v>
      </c>
      <c r="G2490">
        <v>251</v>
      </c>
      <c r="H2490" t="s">
        <v>76</v>
      </c>
      <c r="I2490">
        <f>IFERROR(INDEX(Lookup_Misc!$A$1:$C$7,MATCH(Table1[[#This Row],[Product]],Lookup_Misc!$B$1:$B$7,0),3)*Table1[[#This Row],[Tonnage]],NA())</f>
        <v>130.52000000000001</v>
      </c>
      <c r="J2490">
        <f t="shared" si="116"/>
        <v>12</v>
      </c>
    </row>
    <row r="2491" spans="1:10">
      <c r="A2491" t="s">
        <v>186</v>
      </c>
      <c r="B2491" t="s">
        <v>33</v>
      </c>
      <c r="C2491" s="60">
        <v>40909</v>
      </c>
      <c r="D2491" s="3">
        <f>Table1[[#This Row],[End Year]]-1</f>
        <v>2011</v>
      </c>
      <c r="E2491" s="3">
        <f t="shared" si="114"/>
        <v>2012</v>
      </c>
      <c r="F2491" s="1" t="str">
        <f t="shared" si="115"/>
        <v>2011/2012</v>
      </c>
      <c r="G2491">
        <v>17</v>
      </c>
      <c r="H2491" t="s">
        <v>75</v>
      </c>
      <c r="I2491">
        <f>IFERROR(INDEX(Lookup_Misc!$A$1:$C$7,MATCH(Table1[[#This Row],[Product]],Lookup_Misc!$B$1:$B$7,0),3)*Table1[[#This Row],[Tonnage]],NA())</f>
        <v>8.84</v>
      </c>
      <c r="J2491">
        <f t="shared" si="116"/>
        <v>1</v>
      </c>
    </row>
    <row r="2492" spans="1:10">
      <c r="A2492" t="s">
        <v>186</v>
      </c>
      <c r="B2492" t="s">
        <v>33</v>
      </c>
      <c r="C2492" s="60">
        <v>40909</v>
      </c>
      <c r="D2492" s="3">
        <f>Table1[[#This Row],[End Year]]-1</f>
        <v>2011</v>
      </c>
      <c r="E2492" s="3">
        <f t="shared" si="114"/>
        <v>2012</v>
      </c>
      <c r="F2492" s="1" t="str">
        <f t="shared" si="115"/>
        <v>2011/2012</v>
      </c>
      <c r="G2492">
        <v>57</v>
      </c>
      <c r="H2492" t="s">
        <v>119</v>
      </c>
      <c r="I2492">
        <f>IFERROR(INDEX(Lookup_Misc!$A$1:$C$7,MATCH(Table1[[#This Row],[Product]],Lookup_Misc!$B$1:$B$7,0),3)*Table1[[#This Row],[Tonnage]],NA())</f>
        <v>29.64</v>
      </c>
      <c r="J2492">
        <f t="shared" si="116"/>
        <v>1</v>
      </c>
    </row>
    <row r="2493" spans="1:10">
      <c r="A2493" t="s">
        <v>186</v>
      </c>
      <c r="B2493" t="s">
        <v>33</v>
      </c>
      <c r="C2493" s="60">
        <v>40909</v>
      </c>
      <c r="D2493" s="3">
        <f>Table1[[#This Row],[End Year]]-1</f>
        <v>2011</v>
      </c>
      <c r="E2493" s="3">
        <f t="shared" si="114"/>
        <v>2012</v>
      </c>
      <c r="F2493" s="1" t="str">
        <f t="shared" si="115"/>
        <v>2011/2012</v>
      </c>
      <c r="G2493">
        <v>1101</v>
      </c>
      <c r="H2493" t="s">
        <v>95</v>
      </c>
      <c r="I2493">
        <f>IFERROR(INDEX(Lookup_Misc!$A$1:$C$7,MATCH(Table1[[#This Row],[Product]],Lookup_Misc!$B$1:$B$7,0),3)*Table1[[#This Row],[Tonnage]],NA())</f>
        <v>572.52</v>
      </c>
      <c r="J2493">
        <f t="shared" si="116"/>
        <v>1</v>
      </c>
    </row>
    <row r="2494" spans="1:10">
      <c r="A2494" t="s">
        <v>186</v>
      </c>
      <c r="B2494" t="s">
        <v>33</v>
      </c>
      <c r="C2494" s="60">
        <v>40909</v>
      </c>
      <c r="D2494" s="3">
        <f>Table1[[#This Row],[End Year]]-1</f>
        <v>2011</v>
      </c>
      <c r="E2494" s="3">
        <f t="shared" si="114"/>
        <v>2012</v>
      </c>
      <c r="F2494" s="1" t="str">
        <f t="shared" si="115"/>
        <v>2011/2012</v>
      </c>
      <c r="G2494">
        <v>5180</v>
      </c>
      <c r="H2494" t="s">
        <v>60</v>
      </c>
      <c r="I2494">
        <f>IFERROR(INDEX(Lookup_Misc!$A$1:$C$7,MATCH(Table1[[#This Row],[Product]],Lookup_Misc!$B$1:$B$7,0),3)*Table1[[#This Row],[Tonnage]],NA())</f>
        <v>2693.6</v>
      </c>
      <c r="J2494">
        <f t="shared" si="116"/>
        <v>1</v>
      </c>
    </row>
    <row r="2495" spans="1:10">
      <c r="A2495" t="s">
        <v>186</v>
      </c>
      <c r="B2495" t="s">
        <v>33</v>
      </c>
      <c r="C2495" s="60">
        <v>40909</v>
      </c>
      <c r="D2495" s="3">
        <f>Table1[[#This Row],[End Year]]-1</f>
        <v>2011</v>
      </c>
      <c r="E2495" s="3">
        <f t="shared" si="114"/>
        <v>2012</v>
      </c>
      <c r="F2495" s="1" t="str">
        <f t="shared" si="115"/>
        <v>2011/2012</v>
      </c>
      <c r="G2495">
        <v>2230</v>
      </c>
      <c r="H2495" t="s">
        <v>79</v>
      </c>
      <c r="I2495">
        <f>IFERROR(INDEX(Lookup_Misc!$A$1:$C$7,MATCH(Table1[[#This Row],[Product]],Lookup_Misc!$B$1:$B$7,0),3)*Table1[[#This Row],[Tonnage]],NA())</f>
        <v>1159.6000000000001</v>
      </c>
      <c r="J2495">
        <f t="shared" si="116"/>
        <v>1</v>
      </c>
    </row>
    <row r="2496" spans="1:10">
      <c r="A2496" t="s">
        <v>186</v>
      </c>
      <c r="B2496" t="s">
        <v>33</v>
      </c>
      <c r="C2496" s="60">
        <v>40909</v>
      </c>
      <c r="D2496" s="3">
        <f>Table1[[#This Row],[End Year]]-1</f>
        <v>2011</v>
      </c>
      <c r="E2496" s="3">
        <f t="shared" si="114"/>
        <v>2012</v>
      </c>
      <c r="F2496" s="1" t="str">
        <f t="shared" si="115"/>
        <v>2011/2012</v>
      </c>
      <c r="G2496">
        <v>815</v>
      </c>
      <c r="H2496" t="s">
        <v>96</v>
      </c>
      <c r="I2496">
        <f>IFERROR(INDEX(Lookup_Misc!$A$1:$C$7,MATCH(Table1[[#This Row],[Product]],Lookup_Misc!$B$1:$B$7,0),3)*Table1[[#This Row],[Tonnage]],NA())</f>
        <v>423.8</v>
      </c>
      <c r="J2496">
        <f t="shared" si="116"/>
        <v>1</v>
      </c>
    </row>
    <row r="2497" spans="1:10">
      <c r="A2497" t="s">
        <v>186</v>
      </c>
      <c r="B2497" t="s">
        <v>33</v>
      </c>
      <c r="C2497" s="60">
        <v>40909</v>
      </c>
      <c r="D2497" s="3">
        <f>Table1[[#This Row],[End Year]]-1</f>
        <v>2011</v>
      </c>
      <c r="E2497" s="3">
        <f t="shared" si="114"/>
        <v>2012</v>
      </c>
      <c r="F2497" s="1" t="str">
        <f t="shared" si="115"/>
        <v>2011/2012</v>
      </c>
      <c r="G2497">
        <v>315</v>
      </c>
      <c r="H2497" t="s">
        <v>86</v>
      </c>
      <c r="I2497">
        <f>IFERROR(INDEX(Lookup_Misc!$A$1:$C$7,MATCH(Table1[[#This Row],[Product]],Lookup_Misc!$B$1:$B$7,0),3)*Table1[[#This Row],[Tonnage]],NA())</f>
        <v>163.80000000000001</v>
      </c>
      <c r="J2497">
        <f t="shared" si="116"/>
        <v>1</v>
      </c>
    </row>
    <row r="2498" spans="1:10">
      <c r="A2498" t="s">
        <v>186</v>
      </c>
      <c r="B2498" t="s">
        <v>33</v>
      </c>
      <c r="C2498" s="60">
        <v>40909</v>
      </c>
      <c r="D2498" s="3">
        <f>Table1[[#This Row],[End Year]]-1</f>
        <v>2011</v>
      </c>
      <c r="E2498" s="3">
        <f t="shared" si="114"/>
        <v>2012</v>
      </c>
      <c r="F2498" s="1" t="str">
        <f t="shared" si="115"/>
        <v>2011/2012</v>
      </c>
      <c r="G2498">
        <v>228</v>
      </c>
      <c r="H2498" t="s">
        <v>76</v>
      </c>
      <c r="I2498">
        <f>IFERROR(INDEX(Lookup_Misc!$A$1:$C$7,MATCH(Table1[[#This Row],[Product]],Lookup_Misc!$B$1:$B$7,0),3)*Table1[[#This Row],[Tonnage]],NA())</f>
        <v>118.56</v>
      </c>
      <c r="J2498">
        <f t="shared" si="116"/>
        <v>1</v>
      </c>
    </row>
    <row r="2499" spans="1:10">
      <c r="A2499" t="s">
        <v>186</v>
      </c>
      <c r="B2499" t="s">
        <v>33</v>
      </c>
      <c r="C2499" s="60">
        <v>40940</v>
      </c>
      <c r="D2499" s="3">
        <f>Table1[[#This Row],[End Year]]-1</f>
        <v>2011</v>
      </c>
      <c r="E2499" s="3">
        <f t="shared" si="114"/>
        <v>2012</v>
      </c>
      <c r="F2499" s="1" t="str">
        <f t="shared" si="115"/>
        <v>2011/2012</v>
      </c>
      <c r="G2499">
        <v>13</v>
      </c>
      <c r="H2499" t="s">
        <v>75</v>
      </c>
      <c r="I2499">
        <f>IFERROR(INDEX(Lookup_Misc!$A$1:$C$7,MATCH(Table1[[#This Row],[Product]],Lookup_Misc!$B$1:$B$7,0),3)*Table1[[#This Row],[Tonnage]],NA())</f>
        <v>6.76</v>
      </c>
      <c r="J2499">
        <f t="shared" si="116"/>
        <v>2</v>
      </c>
    </row>
    <row r="2500" spans="1:10">
      <c r="A2500" t="s">
        <v>186</v>
      </c>
      <c r="B2500" t="s">
        <v>33</v>
      </c>
      <c r="C2500" s="60">
        <v>40940</v>
      </c>
      <c r="D2500" s="3">
        <f>Table1[[#This Row],[End Year]]-1</f>
        <v>2011</v>
      </c>
      <c r="E2500" s="3">
        <f t="shared" si="114"/>
        <v>2012</v>
      </c>
      <c r="F2500" s="1" t="str">
        <f t="shared" si="115"/>
        <v>2011/2012</v>
      </c>
      <c r="G2500">
        <v>184</v>
      </c>
      <c r="H2500" t="s">
        <v>119</v>
      </c>
      <c r="I2500">
        <f>IFERROR(INDEX(Lookup_Misc!$A$1:$C$7,MATCH(Table1[[#This Row],[Product]],Lookup_Misc!$B$1:$B$7,0),3)*Table1[[#This Row],[Tonnage]],NA())</f>
        <v>95.68</v>
      </c>
      <c r="J2500">
        <f t="shared" si="116"/>
        <v>2</v>
      </c>
    </row>
    <row r="2501" spans="1:10">
      <c r="A2501" t="s">
        <v>186</v>
      </c>
      <c r="B2501" t="s">
        <v>33</v>
      </c>
      <c r="C2501" s="60">
        <v>40940</v>
      </c>
      <c r="D2501" s="3">
        <f>Table1[[#This Row],[End Year]]-1</f>
        <v>2011</v>
      </c>
      <c r="E2501" s="3">
        <f t="shared" si="114"/>
        <v>2012</v>
      </c>
      <c r="F2501" s="1" t="str">
        <f t="shared" si="115"/>
        <v>2011/2012</v>
      </c>
      <c r="G2501">
        <v>84958</v>
      </c>
      <c r="H2501" t="s">
        <v>95</v>
      </c>
      <c r="I2501">
        <f>IFERROR(INDEX(Lookup_Misc!$A$1:$C$7,MATCH(Table1[[#This Row],[Product]],Lookup_Misc!$B$1:$B$7,0),3)*Table1[[#This Row],[Tonnage]],NA())</f>
        <v>44178.16</v>
      </c>
      <c r="J2501">
        <f t="shared" si="116"/>
        <v>2</v>
      </c>
    </row>
    <row r="2502" spans="1:10">
      <c r="A2502" t="s">
        <v>186</v>
      </c>
      <c r="B2502" t="s">
        <v>33</v>
      </c>
      <c r="C2502" s="60">
        <v>40940</v>
      </c>
      <c r="D2502" s="3">
        <f>Table1[[#This Row],[End Year]]-1</f>
        <v>2011</v>
      </c>
      <c r="E2502" s="3">
        <f t="shared" ref="E2502:E2565" si="117">IF(AND(MONTH(C2502)&gt;=7,MONTH(C2502)&lt;=12),YEAR(C2502)+1,YEAR(C2502))</f>
        <v>2012</v>
      </c>
      <c r="F2502" s="1" t="str">
        <f t="shared" ref="F2502:F2565" si="118">D2502&amp;"/"&amp;E2502</f>
        <v>2011/2012</v>
      </c>
      <c r="G2502">
        <v>9798</v>
      </c>
      <c r="H2502" t="s">
        <v>60</v>
      </c>
      <c r="I2502">
        <f>IFERROR(INDEX(Lookup_Misc!$A$1:$C$7,MATCH(Table1[[#This Row],[Product]],Lookup_Misc!$B$1:$B$7,0),3)*Table1[[#This Row],[Tonnage]],NA())</f>
        <v>5094.96</v>
      </c>
      <c r="J2502">
        <f t="shared" ref="J2502:J2565" si="119">MONTH(C2502)</f>
        <v>2</v>
      </c>
    </row>
    <row r="2503" spans="1:10">
      <c r="A2503" t="s">
        <v>186</v>
      </c>
      <c r="B2503" t="s">
        <v>33</v>
      </c>
      <c r="C2503" s="60">
        <v>40940</v>
      </c>
      <c r="D2503" s="3">
        <f>Table1[[#This Row],[End Year]]-1</f>
        <v>2011</v>
      </c>
      <c r="E2503" s="3">
        <f t="shared" si="117"/>
        <v>2012</v>
      </c>
      <c r="F2503" s="1" t="str">
        <f t="shared" si="118"/>
        <v>2011/2012</v>
      </c>
      <c r="G2503">
        <v>1122</v>
      </c>
      <c r="H2503" t="s">
        <v>79</v>
      </c>
      <c r="I2503">
        <f>IFERROR(INDEX(Lookup_Misc!$A$1:$C$7,MATCH(Table1[[#This Row],[Product]],Lookup_Misc!$B$1:$B$7,0),3)*Table1[[#This Row],[Tonnage]],NA())</f>
        <v>583.44000000000005</v>
      </c>
      <c r="J2503">
        <f t="shared" si="119"/>
        <v>2</v>
      </c>
    </row>
    <row r="2504" spans="1:10">
      <c r="A2504" t="s">
        <v>186</v>
      </c>
      <c r="B2504" t="s">
        <v>33</v>
      </c>
      <c r="C2504" s="60">
        <v>40940</v>
      </c>
      <c r="D2504" s="3">
        <f>Table1[[#This Row],[End Year]]-1</f>
        <v>2011</v>
      </c>
      <c r="E2504" s="3">
        <f t="shared" si="117"/>
        <v>2012</v>
      </c>
      <c r="F2504" s="1" t="str">
        <f t="shared" si="118"/>
        <v>2011/2012</v>
      </c>
      <c r="G2504">
        <v>1429</v>
      </c>
      <c r="H2504" t="s">
        <v>96</v>
      </c>
      <c r="I2504">
        <f>IFERROR(INDEX(Lookup_Misc!$A$1:$C$7,MATCH(Table1[[#This Row],[Product]],Lookup_Misc!$B$1:$B$7,0),3)*Table1[[#This Row],[Tonnage]],NA())</f>
        <v>743.08</v>
      </c>
      <c r="J2504">
        <f t="shared" si="119"/>
        <v>2</v>
      </c>
    </row>
    <row r="2505" spans="1:10">
      <c r="A2505" t="s">
        <v>186</v>
      </c>
      <c r="B2505" t="s">
        <v>33</v>
      </c>
      <c r="C2505" s="60">
        <v>40940</v>
      </c>
      <c r="D2505" s="3">
        <f>Table1[[#This Row],[End Year]]-1</f>
        <v>2011</v>
      </c>
      <c r="E2505" s="3">
        <f t="shared" si="117"/>
        <v>2012</v>
      </c>
      <c r="F2505" s="1" t="str">
        <f t="shared" si="118"/>
        <v>2011/2012</v>
      </c>
      <c r="G2505">
        <v>126</v>
      </c>
      <c r="H2505" t="s">
        <v>86</v>
      </c>
      <c r="I2505">
        <f>IFERROR(INDEX(Lookup_Misc!$A$1:$C$7,MATCH(Table1[[#This Row],[Product]],Lookup_Misc!$B$1:$B$7,0),3)*Table1[[#This Row],[Tonnage]],NA())</f>
        <v>65.52</v>
      </c>
      <c r="J2505">
        <f t="shared" si="119"/>
        <v>2</v>
      </c>
    </row>
    <row r="2506" spans="1:10">
      <c r="A2506" t="s">
        <v>186</v>
      </c>
      <c r="B2506" t="s">
        <v>33</v>
      </c>
      <c r="C2506" s="60">
        <v>40940</v>
      </c>
      <c r="D2506" s="3">
        <f>Table1[[#This Row],[End Year]]-1</f>
        <v>2011</v>
      </c>
      <c r="E2506" s="3">
        <f t="shared" si="117"/>
        <v>2012</v>
      </c>
      <c r="F2506" s="1" t="str">
        <f t="shared" si="118"/>
        <v>2011/2012</v>
      </c>
      <c r="G2506">
        <v>1</v>
      </c>
      <c r="H2506" t="s">
        <v>94</v>
      </c>
      <c r="I2506">
        <f>IFERROR(INDEX(Lookup_Misc!$A$1:$C$7,MATCH(Table1[[#This Row],[Product]],Lookup_Misc!$B$1:$B$7,0),3)*Table1[[#This Row],[Tonnage]],NA())</f>
        <v>0.52</v>
      </c>
      <c r="J2506">
        <f t="shared" si="119"/>
        <v>2</v>
      </c>
    </row>
    <row r="2507" spans="1:10">
      <c r="A2507" t="s">
        <v>186</v>
      </c>
      <c r="B2507" t="s">
        <v>33</v>
      </c>
      <c r="C2507" s="60">
        <v>40940</v>
      </c>
      <c r="D2507" s="3">
        <f>Table1[[#This Row],[End Year]]-1</f>
        <v>2011</v>
      </c>
      <c r="E2507" s="3">
        <f t="shared" si="117"/>
        <v>2012</v>
      </c>
      <c r="F2507" s="1" t="str">
        <f t="shared" si="118"/>
        <v>2011/2012</v>
      </c>
      <c r="G2507">
        <v>42</v>
      </c>
      <c r="H2507" t="s">
        <v>90</v>
      </c>
      <c r="I2507">
        <f>IFERROR(INDEX(Lookup_Misc!$A$1:$C$7,MATCH(Table1[[#This Row],[Product]],Lookup_Misc!$B$1:$B$7,0),3)*Table1[[#This Row],[Tonnage]],NA())</f>
        <v>21.84</v>
      </c>
      <c r="J2507">
        <f t="shared" si="119"/>
        <v>2</v>
      </c>
    </row>
    <row r="2508" spans="1:10">
      <c r="A2508" t="s">
        <v>186</v>
      </c>
      <c r="B2508" t="s">
        <v>33</v>
      </c>
      <c r="C2508" s="60">
        <v>40969</v>
      </c>
      <c r="D2508" s="3">
        <f>Table1[[#This Row],[End Year]]-1</f>
        <v>2011</v>
      </c>
      <c r="E2508" s="3">
        <f t="shared" si="117"/>
        <v>2012</v>
      </c>
      <c r="F2508" s="1" t="str">
        <f t="shared" si="118"/>
        <v>2011/2012</v>
      </c>
      <c r="G2508">
        <v>220</v>
      </c>
      <c r="H2508" t="s">
        <v>119</v>
      </c>
      <c r="I2508">
        <f>IFERROR(INDEX(Lookup_Misc!$A$1:$C$7,MATCH(Table1[[#This Row],[Product]],Lookup_Misc!$B$1:$B$7,0),3)*Table1[[#This Row],[Tonnage]],NA())</f>
        <v>114.4</v>
      </c>
      <c r="J2508">
        <f t="shared" si="119"/>
        <v>3</v>
      </c>
    </row>
    <row r="2509" spans="1:10">
      <c r="A2509" t="s">
        <v>186</v>
      </c>
      <c r="B2509" t="s">
        <v>33</v>
      </c>
      <c r="C2509" s="60">
        <v>40969</v>
      </c>
      <c r="D2509" s="3">
        <f>Table1[[#This Row],[End Year]]-1</f>
        <v>2011</v>
      </c>
      <c r="E2509" s="3">
        <f t="shared" si="117"/>
        <v>2012</v>
      </c>
      <c r="F2509" s="1" t="str">
        <f t="shared" si="118"/>
        <v>2011/2012</v>
      </c>
      <c r="G2509">
        <v>202</v>
      </c>
      <c r="H2509" t="s">
        <v>95</v>
      </c>
      <c r="I2509">
        <f>IFERROR(INDEX(Lookup_Misc!$A$1:$C$7,MATCH(Table1[[#This Row],[Product]],Lookup_Misc!$B$1:$B$7,0),3)*Table1[[#This Row],[Tonnage]],NA())</f>
        <v>105.04</v>
      </c>
      <c r="J2509">
        <f t="shared" si="119"/>
        <v>3</v>
      </c>
    </row>
    <row r="2510" spans="1:10">
      <c r="A2510" t="s">
        <v>186</v>
      </c>
      <c r="B2510" t="s">
        <v>33</v>
      </c>
      <c r="C2510" s="60">
        <v>40969</v>
      </c>
      <c r="D2510" s="3">
        <f>Table1[[#This Row],[End Year]]-1</f>
        <v>2011</v>
      </c>
      <c r="E2510" s="3">
        <f t="shared" si="117"/>
        <v>2012</v>
      </c>
      <c r="F2510" s="1" t="str">
        <f t="shared" si="118"/>
        <v>2011/2012</v>
      </c>
      <c r="G2510">
        <v>26489</v>
      </c>
      <c r="H2510" t="s">
        <v>151</v>
      </c>
      <c r="I2510">
        <f>IFERROR(INDEX(Lookup_Misc!$A$1:$C$7,MATCH(Table1[[#This Row],[Product]],Lookup_Misc!$B$1:$B$7,0),3)*Table1[[#This Row],[Tonnage]],NA())</f>
        <v>13774.28</v>
      </c>
      <c r="J2510">
        <f t="shared" si="119"/>
        <v>3</v>
      </c>
    </row>
    <row r="2511" spans="1:10">
      <c r="A2511" t="s">
        <v>186</v>
      </c>
      <c r="B2511" t="s">
        <v>33</v>
      </c>
      <c r="C2511" s="60">
        <v>40969</v>
      </c>
      <c r="D2511" s="3">
        <f>Table1[[#This Row],[End Year]]-1</f>
        <v>2011</v>
      </c>
      <c r="E2511" s="3">
        <f t="shared" si="117"/>
        <v>2012</v>
      </c>
      <c r="F2511" s="1" t="str">
        <f t="shared" si="118"/>
        <v>2011/2012</v>
      </c>
      <c r="G2511">
        <v>8771</v>
      </c>
      <c r="H2511" t="s">
        <v>60</v>
      </c>
      <c r="I2511">
        <f>IFERROR(INDEX(Lookup_Misc!$A$1:$C$7,MATCH(Table1[[#This Row],[Product]],Lookup_Misc!$B$1:$B$7,0),3)*Table1[[#This Row],[Tonnage]],NA())</f>
        <v>4560.92</v>
      </c>
      <c r="J2511">
        <f t="shared" si="119"/>
        <v>3</v>
      </c>
    </row>
    <row r="2512" spans="1:10">
      <c r="A2512" t="s">
        <v>186</v>
      </c>
      <c r="B2512" t="s">
        <v>33</v>
      </c>
      <c r="C2512" s="60">
        <v>40969</v>
      </c>
      <c r="D2512" s="3">
        <f>Table1[[#This Row],[End Year]]-1</f>
        <v>2011</v>
      </c>
      <c r="E2512" s="3">
        <f t="shared" si="117"/>
        <v>2012</v>
      </c>
      <c r="F2512" s="1" t="str">
        <f t="shared" si="118"/>
        <v>2011/2012</v>
      </c>
      <c r="G2512">
        <v>1054</v>
      </c>
      <c r="H2512" t="s">
        <v>79</v>
      </c>
      <c r="I2512">
        <f>IFERROR(INDEX(Lookup_Misc!$A$1:$C$7,MATCH(Table1[[#This Row],[Product]],Lookup_Misc!$B$1:$B$7,0),3)*Table1[[#This Row],[Tonnage]],NA())</f>
        <v>548.08000000000004</v>
      </c>
      <c r="J2512">
        <f t="shared" si="119"/>
        <v>3</v>
      </c>
    </row>
    <row r="2513" spans="1:10">
      <c r="A2513" t="s">
        <v>186</v>
      </c>
      <c r="B2513" t="s">
        <v>33</v>
      </c>
      <c r="C2513" s="60">
        <v>40969</v>
      </c>
      <c r="D2513" s="3">
        <f>Table1[[#This Row],[End Year]]-1</f>
        <v>2011</v>
      </c>
      <c r="E2513" s="3">
        <f t="shared" si="117"/>
        <v>2012</v>
      </c>
      <c r="F2513" s="1" t="str">
        <f t="shared" si="118"/>
        <v>2011/2012</v>
      </c>
      <c r="G2513">
        <v>1489</v>
      </c>
      <c r="H2513" t="s">
        <v>96</v>
      </c>
      <c r="I2513">
        <f>IFERROR(INDEX(Lookup_Misc!$A$1:$C$7,MATCH(Table1[[#This Row],[Product]],Lookup_Misc!$B$1:$B$7,0),3)*Table1[[#This Row],[Tonnage]],NA())</f>
        <v>774.28</v>
      </c>
      <c r="J2513">
        <f t="shared" si="119"/>
        <v>3</v>
      </c>
    </row>
    <row r="2514" spans="1:10">
      <c r="A2514" t="s">
        <v>186</v>
      </c>
      <c r="B2514" t="s">
        <v>33</v>
      </c>
      <c r="C2514" s="60">
        <v>40969</v>
      </c>
      <c r="D2514" s="3">
        <f>Table1[[#This Row],[End Year]]-1</f>
        <v>2011</v>
      </c>
      <c r="E2514" s="3">
        <f t="shared" si="117"/>
        <v>2012</v>
      </c>
      <c r="F2514" s="1" t="str">
        <f t="shared" si="118"/>
        <v>2011/2012</v>
      </c>
      <c r="G2514">
        <v>1475</v>
      </c>
      <c r="H2514" t="s">
        <v>86</v>
      </c>
      <c r="I2514">
        <f>IFERROR(INDEX(Lookup_Misc!$A$1:$C$7,MATCH(Table1[[#This Row],[Product]],Lookup_Misc!$B$1:$B$7,0),3)*Table1[[#This Row],[Tonnage]],NA())</f>
        <v>767</v>
      </c>
      <c r="J2514">
        <f t="shared" si="119"/>
        <v>3</v>
      </c>
    </row>
    <row r="2515" spans="1:10">
      <c r="A2515" t="s">
        <v>186</v>
      </c>
      <c r="B2515" t="s">
        <v>33</v>
      </c>
      <c r="C2515" s="60">
        <v>40969</v>
      </c>
      <c r="D2515" s="3">
        <f>Table1[[#This Row],[End Year]]-1</f>
        <v>2011</v>
      </c>
      <c r="E2515" s="3">
        <f t="shared" si="117"/>
        <v>2012</v>
      </c>
      <c r="F2515" s="1" t="str">
        <f t="shared" si="118"/>
        <v>2011/2012</v>
      </c>
      <c r="G2515">
        <v>200</v>
      </c>
      <c r="H2515" t="s">
        <v>76</v>
      </c>
      <c r="I2515">
        <f>IFERROR(INDEX(Lookup_Misc!$A$1:$C$7,MATCH(Table1[[#This Row],[Product]],Lookup_Misc!$B$1:$B$7,0),3)*Table1[[#This Row],[Tonnage]],NA())</f>
        <v>104</v>
      </c>
      <c r="J2515">
        <f t="shared" si="119"/>
        <v>3</v>
      </c>
    </row>
    <row r="2516" spans="1:10">
      <c r="A2516" t="s">
        <v>186</v>
      </c>
      <c r="B2516" t="s">
        <v>33</v>
      </c>
      <c r="C2516" s="60">
        <v>41000</v>
      </c>
      <c r="D2516" s="3">
        <f>Table1[[#This Row],[End Year]]-1</f>
        <v>2011</v>
      </c>
      <c r="E2516" s="3">
        <f t="shared" si="117"/>
        <v>2012</v>
      </c>
      <c r="F2516" s="1" t="str">
        <f t="shared" si="118"/>
        <v>2011/2012</v>
      </c>
      <c r="G2516">
        <v>9</v>
      </c>
      <c r="H2516" t="s">
        <v>75</v>
      </c>
      <c r="I2516">
        <f>IFERROR(INDEX(Lookup_Misc!$A$1:$C$7,MATCH(Table1[[#This Row],[Product]],Lookup_Misc!$B$1:$B$7,0),3)*Table1[[#This Row],[Tonnage]],NA())</f>
        <v>4.68</v>
      </c>
      <c r="J2516">
        <f t="shared" si="119"/>
        <v>4</v>
      </c>
    </row>
    <row r="2517" spans="1:10">
      <c r="A2517" t="s">
        <v>186</v>
      </c>
      <c r="B2517" t="s">
        <v>33</v>
      </c>
      <c r="C2517" s="60">
        <v>41000</v>
      </c>
      <c r="D2517" s="3">
        <f>Table1[[#This Row],[End Year]]-1</f>
        <v>2011</v>
      </c>
      <c r="E2517" s="3">
        <f t="shared" si="117"/>
        <v>2012</v>
      </c>
      <c r="F2517" s="1" t="str">
        <f t="shared" si="118"/>
        <v>2011/2012</v>
      </c>
      <c r="G2517">
        <v>111</v>
      </c>
      <c r="H2517" t="s">
        <v>119</v>
      </c>
      <c r="I2517">
        <f>IFERROR(INDEX(Lookup_Misc!$A$1:$C$7,MATCH(Table1[[#This Row],[Product]],Lookup_Misc!$B$1:$B$7,0),3)*Table1[[#This Row],[Tonnage]],NA())</f>
        <v>57.72</v>
      </c>
      <c r="J2517">
        <f t="shared" si="119"/>
        <v>4</v>
      </c>
    </row>
    <row r="2518" spans="1:10">
      <c r="A2518" t="s">
        <v>186</v>
      </c>
      <c r="B2518" t="s">
        <v>33</v>
      </c>
      <c r="C2518" s="60">
        <v>41000</v>
      </c>
      <c r="D2518" s="3">
        <f>Table1[[#This Row],[End Year]]-1</f>
        <v>2011</v>
      </c>
      <c r="E2518" s="3">
        <f t="shared" si="117"/>
        <v>2012</v>
      </c>
      <c r="F2518" s="1" t="str">
        <f t="shared" si="118"/>
        <v>2011/2012</v>
      </c>
      <c r="G2518">
        <v>300</v>
      </c>
      <c r="H2518" t="s">
        <v>95</v>
      </c>
      <c r="I2518">
        <f>IFERROR(INDEX(Lookup_Misc!$A$1:$C$7,MATCH(Table1[[#This Row],[Product]],Lookup_Misc!$B$1:$B$7,0),3)*Table1[[#This Row],[Tonnage]],NA())</f>
        <v>156</v>
      </c>
      <c r="J2518">
        <f t="shared" si="119"/>
        <v>4</v>
      </c>
    </row>
    <row r="2519" spans="1:10">
      <c r="A2519" t="s">
        <v>186</v>
      </c>
      <c r="B2519" t="s">
        <v>33</v>
      </c>
      <c r="C2519" s="60">
        <v>41000</v>
      </c>
      <c r="D2519" s="3">
        <f>Table1[[#This Row],[End Year]]-1</f>
        <v>2011</v>
      </c>
      <c r="E2519" s="3">
        <f t="shared" si="117"/>
        <v>2012</v>
      </c>
      <c r="F2519" s="1" t="str">
        <f t="shared" si="118"/>
        <v>2011/2012</v>
      </c>
      <c r="G2519">
        <v>27493</v>
      </c>
      <c r="H2519" t="s">
        <v>151</v>
      </c>
      <c r="I2519">
        <f>IFERROR(INDEX(Lookup_Misc!$A$1:$C$7,MATCH(Table1[[#This Row],[Product]],Lookup_Misc!$B$1:$B$7,0),3)*Table1[[#This Row],[Tonnage]],NA())</f>
        <v>14296.36</v>
      </c>
      <c r="J2519">
        <f t="shared" si="119"/>
        <v>4</v>
      </c>
    </row>
    <row r="2520" spans="1:10">
      <c r="A2520" t="s">
        <v>186</v>
      </c>
      <c r="B2520" t="s">
        <v>33</v>
      </c>
      <c r="C2520" s="60">
        <v>41000</v>
      </c>
      <c r="D2520" s="3">
        <f>Table1[[#This Row],[End Year]]-1</f>
        <v>2011</v>
      </c>
      <c r="E2520" s="3">
        <f t="shared" si="117"/>
        <v>2012</v>
      </c>
      <c r="F2520" s="1" t="str">
        <f t="shared" si="118"/>
        <v>2011/2012</v>
      </c>
      <c r="G2520">
        <v>11104</v>
      </c>
      <c r="H2520" t="s">
        <v>60</v>
      </c>
      <c r="I2520">
        <f>IFERROR(INDEX(Lookup_Misc!$A$1:$C$7,MATCH(Table1[[#This Row],[Product]],Lookup_Misc!$B$1:$B$7,0),3)*Table1[[#This Row],[Tonnage]],NA())</f>
        <v>5774.08</v>
      </c>
      <c r="J2520">
        <f t="shared" si="119"/>
        <v>4</v>
      </c>
    </row>
    <row r="2521" spans="1:10">
      <c r="A2521" t="s">
        <v>186</v>
      </c>
      <c r="B2521" t="s">
        <v>33</v>
      </c>
      <c r="C2521" s="60">
        <v>41000</v>
      </c>
      <c r="D2521" s="3">
        <f>Table1[[#This Row],[End Year]]-1</f>
        <v>2011</v>
      </c>
      <c r="E2521" s="3">
        <f t="shared" si="117"/>
        <v>2012</v>
      </c>
      <c r="F2521" s="1" t="str">
        <f t="shared" si="118"/>
        <v>2011/2012</v>
      </c>
      <c r="G2521">
        <v>977</v>
      </c>
      <c r="H2521" t="s">
        <v>79</v>
      </c>
      <c r="I2521">
        <f>IFERROR(INDEX(Lookup_Misc!$A$1:$C$7,MATCH(Table1[[#This Row],[Product]],Lookup_Misc!$B$1:$B$7,0),3)*Table1[[#This Row],[Tonnage]],NA())</f>
        <v>508.04</v>
      </c>
      <c r="J2521">
        <f t="shared" si="119"/>
        <v>4</v>
      </c>
    </row>
    <row r="2522" spans="1:10">
      <c r="A2522" t="s">
        <v>186</v>
      </c>
      <c r="B2522" t="s">
        <v>33</v>
      </c>
      <c r="C2522" s="60">
        <v>41000</v>
      </c>
      <c r="D2522" s="3">
        <f>Table1[[#This Row],[End Year]]-1</f>
        <v>2011</v>
      </c>
      <c r="E2522" s="3">
        <f t="shared" si="117"/>
        <v>2012</v>
      </c>
      <c r="F2522" s="1" t="str">
        <f t="shared" si="118"/>
        <v>2011/2012</v>
      </c>
      <c r="G2522">
        <v>1723</v>
      </c>
      <c r="H2522" t="s">
        <v>96</v>
      </c>
      <c r="I2522">
        <f>IFERROR(INDEX(Lookup_Misc!$A$1:$C$7,MATCH(Table1[[#This Row],[Product]],Lookup_Misc!$B$1:$B$7,0),3)*Table1[[#This Row],[Tonnage]],NA())</f>
        <v>895.96</v>
      </c>
      <c r="J2522">
        <f t="shared" si="119"/>
        <v>4</v>
      </c>
    </row>
    <row r="2523" spans="1:10">
      <c r="A2523" t="s">
        <v>186</v>
      </c>
      <c r="B2523" t="s">
        <v>33</v>
      </c>
      <c r="C2523" s="60">
        <v>41000</v>
      </c>
      <c r="D2523" s="3">
        <f>Table1[[#This Row],[End Year]]-1</f>
        <v>2011</v>
      </c>
      <c r="E2523" s="3">
        <f t="shared" si="117"/>
        <v>2012</v>
      </c>
      <c r="F2523" s="1" t="str">
        <f t="shared" si="118"/>
        <v>2011/2012</v>
      </c>
      <c r="G2523">
        <v>2661</v>
      </c>
      <c r="H2523" t="s">
        <v>86</v>
      </c>
      <c r="I2523">
        <f>IFERROR(INDEX(Lookup_Misc!$A$1:$C$7,MATCH(Table1[[#This Row],[Product]],Lookup_Misc!$B$1:$B$7,0),3)*Table1[[#This Row],[Tonnage]],NA())</f>
        <v>1383.72</v>
      </c>
      <c r="J2523">
        <f t="shared" si="119"/>
        <v>4</v>
      </c>
    </row>
    <row r="2524" spans="1:10">
      <c r="A2524" t="s">
        <v>186</v>
      </c>
      <c r="B2524" t="s">
        <v>33</v>
      </c>
      <c r="C2524" s="60">
        <v>41000</v>
      </c>
      <c r="D2524" s="3">
        <f>Table1[[#This Row],[End Year]]-1</f>
        <v>2011</v>
      </c>
      <c r="E2524" s="3">
        <f t="shared" si="117"/>
        <v>2012</v>
      </c>
      <c r="F2524" s="1" t="str">
        <f t="shared" si="118"/>
        <v>2011/2012</v>
      </c>
      <c r="G2524">
        <v>730</v>
      </c>
      <c r="H2524" t="s">
        <v>76</v>
      </c>
      <c r="I2524">
        <f>IFERROR(INDEX(Lookup_Misc!$A$1:$C$7,MATCH(Table1[[#This Row],[Product]],Lookup_Misc!$B$1:$B$7,0),3)*Table1[[#This Row],[Tonnage]],NA())</f>
        <v>379.6</v>
      </c>
      <c r="J2524">
        <f t="shared" si="119"/>
        <v>4</v>
      </c>
    </row>
    <row r="2525" spans="1:10">
      <c r="A2525" t="s">
        <v>186</v>
      </c>
      <c r="B2525" t="s">
        <v>33</v>
      </c>
      <c r="C2525" s="60">
        <v>41030</v>
      </c>
      <c r="D2525" s="3">
        <f>Table1[[#This Row],[End Year]]-1</f>
        <v>2011</v>
      </c>
      <c r="E2525" s="3">
        <f t="shared" si="117"/>
        <v>2012</v>
      </c>
      <c r="F2525" s="1" t="str">
        <f t="shared" si="118"/>
        <v>2011/2012</v>
      </c>
      <c r="G2525">
        <v>112</v>
      </c>
      <c r="H2525" t="s">
        <v>95</v>
      </c>
      <c r="I2525">
        <f>IFERROR(INDEX(Lookup_Misc!$A$1:$C$7,MATCH(Table1[[#This Row],[Product]],Lookup_Misc!$B$1:$B$7,0),3)*Table1[[#This Row],[Tonnage]],NA())</f>
        <v>58.24</v>
      </c>
      <c r="J2525">
        <f t="shared" si="119"/>
        <v>5</v>
      </c>
    </row>
    <row r="2526" spans="1:10">
      <c r="A2526" t="s">
        <v>186</v>
      </c>
      <c r="B2526" t="s">
        <v>33</v>
      </c>
      <c r="C2526" s="60">
        <v>41030</v>
      </c>
      <c r="D2526" s="3">
        <f>Table1[[#This Row],[End Year]]-1</f>
        <v>2011</v>
      </c>
      <c r="E2526" s="3">
        <f t="shared" si="117"/>
        <v>2012</v>
      </c>
      <c r="F2526" s="1" t="str">
        <f t="shared" si="118"/>
        <v>2011/2012</v>
      </c>
      <c r="G2526">
        <v>12411</v>
      </c>
      <c r="H2526" t="s">
        <v>60</v>
      </c>
      <c r="I2526">
        <f>IFERROR(INDEX(Lookup_Misc!$A$1:$C$7,MATCH(Table1[[#This Row],[Product]],Lookup_Misc!$B$1:$B$7,0),3)*Table1[[#This Row],[Tonnage]],NA())</f>
        <v>6453.72</v>
      </c>
      <c r="J2526">
        <f t="shared" si="119"/>
        <v>5</v>
      </c>
    </row>
    <row r="2527" spans="1:10">
      <c r="A2527" t="s">
        <v>186</v>
      </c>
      <c r="B2527" t="s">
        <v>33</v>
      </c>
      <c r="C2527" s="60">
        <v>41030</v>
      </c>
      <c r="D2527" s="3">
        <f>Table1[[#This Row],[End Year]]-1</f>
        <v>2011</v>
      </c>
      <c r="E2527" s="3">
        <f t="shared" si="117"/>
        <v>2012</v>
      </c>
      <c r="F2527" s="1" t="str">
        <f t="shared" si="118"/>
        <v>2011/2012</v>
      </c>
      <c r="G2527">
        <v>380</v>
      </c>
      <c r="H2527" t="s">
        <v>79</v>
      </c>
      <c r="I2527">
        <f>IFERROR(INDEX(Lookup_Misc!$A$1:$C$7,MATCH(Table1[[#This Row],[Product]],Lookup_Misc!$B$1:$B$7,0),3)*Table1[[#This Row],[Tonnage]],NA())</f>
        <v>197.6</v>
      </c>
      <c r="J2527">
        <f t="shared" si="119"/>
        <v>5</v>
      </c>
    </row>
    <row r="2528" spans="1:10">
      <c r="A2528" t="s">
        <v>186</v>
      </c>
      <c r="B2528" t="s">
        <v>33</v>
      </c>
      <c r="C2528" s="60">
        <v>41030</v>
      </c>
      <c r="D2528" s="3">
        <f>Table1[[#This Row],[End Year]]-1</f>
        <v>2011</v>
      </c>
      <c r="E2528" s="3">
        <f t="shared" si="117"/>
        <v>2012</v>
      </c>
      <c r="F2528" s="1" t="str">
        <f t="shared" si="118"/>
        <v>2011/2012</v>
      </c>
      <c r="G2528">
        <v>412</v>
      </c>
      <c r="H2528" t="s">
        <v>96</v>
      </c>
      <c r="I2528">
        <f>IFERROR(INDEX(Lookup_Misc!$A$1:$C$7,MATCH(Table1[[#This Row],[Product]],Lookup_Misc!$B$1:$B$7,0),3)*Table1[[#This Row],[Tonnage]],NA())</f>
        <v>214.24</v>
      </c>
      <c r="J2528">
        <f t="shared" si="119"/>
        <v>5</v>
      </c>
    </row>
    <row r="2529" spans="1:10">
      <c r="A2529" t="s">
        <v>186</v>
      </c>
      <c r="B2529" t="s">
        <v>33</v>
      </c>
      <c r="C2529" s="60">
        <v>41030</v>
      </c>
      <c r="D2529" s="3">
        <f>Table1[[#This Row],[End Year]]-1</f>
        <v>2011</v>
      </c>
      <c r="E2529" s="3">
        <f t="shared" si="117"/>
        <v>2012</v>
      </c>
      <c r="F2529" s="1" t="str">
        <f t="shared" si="118"/>
        <v>2011/2012</v>
      </c>
      <c r="G2529">
        <v>1967</v>
      </c>
      <c r="H2529" t="s">
        <v>86</v>
      </c>
      <c r="I2529">
        <f>IFERROR(INDEX(Lookup_Misc!$A$1:$C$7,MATCH(Table1[[#This Row],[Product]],Lookup_Misc!$B$1:$B$7,0),3)*Table1[[#This Row],[Tonnage]],NA())</f>
        <v>1022.84</v>
      </c>
      <c r="J2529">
        <f t="shared" si="119"/>
        <v>5</v>
      </c>
    </row>
    <row r="2530" spans="1:10">
      <c r="A2530" t="s">
        <v>186</v>
      </c>
      <c r="B2530" t="s">
        <v>33</v>
      </c>
      <c r="C2530" s="60">
        <v>41030</v>
      </c>
      <c r="D2530" s="3">
        <f>Table1[[#This Row],[End Year]]-1</f>
        <v>2011</v>
      </c>
      <c r="E2530" s="3">
        <f t="shared" si="117"/>
        <v>2012</v>
      </c>
      <c r="F2530" s="1" t="str">
        <f t="shared" si="118"/>
        <v>2011/2012</v>
      </c>
      <c r="G2530">
        <v>450</v>
      </c>
      <c r="H2530" t="s">
        <v>76</v>
      </c>
      <c r="I2530">
        <f>IFERROR(INDEX(Lookup_Misc!$A$1:$C$7,MATCH(Table1[[#This Row],[Product]],Lookup_Misc!$B$1:$B$7,0),3)*Table1[[#This Row],[Tonnage]],NA())</f>
        <v>234</v>
      </c>
      <c r="J2530">
        <f t="shared" si="119"/>
        <v>5</v>
      </c>
    </row>
    <row r="2531" spans="1:10">
      <c r="A2531" t="s">
        <v>186</v>
      </c>
      <c r="B2531" t="s">
        <v>33</v>
      </c>
      <c r="C2531" s="60">
        <v>41061</v>
      </c>
      <c r="D2531" s="3">
        <f>Table1[[#This Row],[End Year]]-1</f>
        <v>2011</v>
      </c>
      <c r="E2531" s="3">
        <f t="shared" si="117"/>
        <v>2012</v>
      </c>
      <c r="F2531" s="1" t="str">
        <f t="shared" si="118"/>
        <v>2011/2012</v>
      </c>
      <c r="G2531">
        <v>19</v>
      </c>
      <c r="H2531" t="s">
        <v>119</v>
      </c>
      <c r="I2531">
        <f>IFERROR(INDEX(Lookup_Misc!$A$1:$C$7,MATCH(Table1[[#This Row],[Product]],Lookup_Misc!$B$1:$B$7,0),3)*Table1[[#This Row],[Tonnage]],NA())</f>
        <v>9.8800000000000008</v>
      </c>
      <c r="J2531">
        <f t="shared" si="119"/>
        <v>6</v>
      </c>
    </row>
    <row r="2532" spans="1:10">
      <c r="A2532" t="s">
        <v>186</v>
      </c>
      <c r="B2532" t="s">
        <v>33</v>
      </c>
      <c r="C2532" s="60">
        <v>41061</v>
      </c>
      <c r="D2532" s="3">
        <f>Table1[[#This Row],[End Year]]-1</f>
        <v>2011</v>
      </c>
      <c r="E2532" s="3">
        <f t="shared" si="117"/>
        <v>2012</v>
      </c>
      <c r="F2532" s="1" t="str">
        <f t="shared" si="118"/>
        <v>2011/2012</v>
      </c>
      <c r="G2532">
        <v>120</v>
      </c>
      <c r="H2532" t="s">
        <v>95</v>
      </c>
      <c r="I2532">
        <f>IFERROR(INDEX(Lookup_Misc!$A$1:$C$7,MATCH(Table1[[#This Row],[Product]],Lookup_Misc!$B$1:$B$7,0),3)*Table1[[#This Row],[Tonnage]],NA())</f>
        <v>62.400000000000006</v>
      </c>
      <c r="J2532">
        <f t="shared" si="119"/>
        <v>6</v>
      </c>
    </row>
    <row r="2533" spans="1:10">
      <c r="A2533" t="s">
        <v>186</v>
      </c>
      <c r="B2533" t="s">
        <v>33</v>
      </c>
      <c r="C2533" s="60">
        <v>41061</v>
      </c>
      <c r="D2533" s="3">
        <f>Table1[[#This Row],[End Year]]-1</f>
        <v>2011</v>
      </c>
      <c r="E2533" s="3">
        <f t="shared" si="117"/>
        <v>2012</v>
      </c>
      <c r="F2533" s="1" t="str">
        <f t="shared" si="118"/>
        <v>2011/2012</v>
      </c>
      <c r="G2533">
        <v>1749</v>
      </c>
      <c r="H2533" t="s">
        <v>60</v>
      </c>
      <c r="I2533">
        <f>IFERROR(INDEX(Lookup_Misc!$A$1:$C$7,MATCH(Table1[[#This Row],[Product]],Lookup_Misc!$B$1:$B$7,0),3)*Table1[[#This Row],[Tonnage]],NA())</f>
        <v>909.48</v>
      </c>
      <c r="J2533">
        <f t="shared" si="119"/>
        <v>6</v>
      </c>
    </row>
    <row r="2534" spans="1:10">
      <c r="A2534" t="s">
        <v>186</v>
      </c>
      <c r="B2534" t="s">
        <v>33</v>
      </c>
      <c r="C2534" s="60">
        <v>41061</v>
      </c>
      <c r="D2534" s="3">
        <f>Table1[[#This Row],[End Year]]-1</f>
        <v>2011</v>
      </c>
      <c r="E2534" s="3">
        <f t="shared" si="117"/>
        <v>2012</v>
      </c>
      <c r="F2534" s="1" t="str">
        <f t="shared" si="118"/>
        <v>2011/2012</v>
      </c>
      <c r="G2534">
        <v>1069</v>
      </c>
      <c r="H2534" t="s">
        <v>79</v>
      </c>
      <c r="I2534">
        <f>IFERROR(INDEX(Lookup_Misc!$A$1:$C$7,MATCH(Table1[[#This Row],[Product]],Lookup_Misc!$B$1:$B$7,0),3)*Table1[[#This Row],[Tonnage]],NA())</f>
        <v>555.88</v>
      </c>
      <c r="J2534">
        <f t="shared" si="119"/>
        <v>6</v>
      </c>
    </row>
    <row r="2535" spans="1:10">
      <c r="A2535" t="s">
        <v>186</v>
      </c>
      <c r="B2535" t="s">
        <v>33</v>
      </c>
      <c r="C2535" s="60">
        <v>41061</v>
      </c>
      <c r="D2535" s="3">
        <f>Table1[[#This Row],[End Year]]-1</f>
        <v>2011</v>
      </c>
      <c r="E2535" s="3">
        <f t="shared" si="117"/>
        <v>2012</v>
      </c>
      <c r="F2535" s="1" t="str">
        <f t="shared" si="118"/>
        <v>2011/2012</v>
      </c>
      <c r="G2535">
        <v>799</v>
      </c>
      <c r="H2535" t="s">
        <v>96</v>
      </c>
      <c r="I2535">
        <f>IFERROR(INDEX(Lookup_Misc!$A$1:$C$7,MATCH(Table1[[#This Row],[Product]],Lookup_Misc!$B$1:$B$7,0),3)*Table1[[#This Row],[Tonnage]],NA())</f>
        <v>415.48</v>
      </c>
      <c r="J2535">
        <f t="shared" si="119"/>
        <v>6</v>
      </c>
    </row>
    <row r="2536" spans="1:10">
      <c r="A2536" t="s">
        <v>186</v>
      </c>
      <c r="B2536" t="s">
        <v>33</v>
      </c>
      <c r="C2536" s="60">
        <v>41061</v>
      </c>
      <c r="D2536" s="3">
        <f>Table1[[#This Row],[End Year]]-1</f>
        <v>2011</v>
      </c>
      <c r="E2536" s="3">
        <f t="shared" si="117"/>
        <v>2012</v>
      </c>
      <c r="F2536" s="1" t="str">
        <f t="shared" si="118"/>
        <v>2011/2012</v>
      </c>
      <c r="G2536">
        <v>428</v>
      </c>
      <c r="H2536" t="s">
        <v>76</v>
      </c>
      <c r="I2536">
        <f>IFERROR(INDEX(Lookup_Misc!$A$1:$C$7,MATCH(Table1[[#This Row],[Product]],Lookup_Misc!$B$1:$B$7,0),3)*Table1[[#This Row],[Tonnage]],NA())</f>
        <v>222.56</v>
      </c>
      <c r="J2536">
        <f t="shared" si="119"/>
        <v>6</v>
      </c>
    </row>
    <row r="2537" spans="1:10">
      <c r="A2537" t="s">
        <v>186</v>
      </c>
      <c r="B2537" t="s">
        <v>33</v>
      </c>
      <c r="C2537" s="60">
        <v>41061</v>
      </c>
      <c r="D2537" s="3">
        <f>Table1[[#This Row],[End Year]]-1</f>
        <v>2011</v>
      </c>
      <c r="E2537" s="3">
        <f t="shared" si="117"/>
        <v>2012</v>
      </c>
      <c r="F2537" s="1" t="str">
        <f t="shared" si="118"/>
        <v>2011/2012</v>
      </c>
      <c r="G2537">
        <v>1</v>
      </c>
      <c r="H2537" t="s">
        <v>94</v>
      </c>
      <c r="I2537">
        <f>IFERROR(INDEX(Lookup_Misc!$A$1:$C$7,MATCH(Table1[[#This Row],[Product]],Lookup_Misc!$B$1:$B$7,0),3)*Table1[[#This Row],[Tonnage]],NA())</f>
        <v>0.52</v>
      </c>
      <c r="J2537">
        <f t="shared" si="119"/>
        <v>6</v>
      </c>
    </row>
    <row r="2538" spans="1:10">
      <c r="A2538" t="s">
        <v>186</v>
      </c>
      <c r="B2538" t="s">
        <v>33</v>
      </c>
      <c r="C2538" s="60">
        <v>41091</v>
      </c>
      <c r="D2538" s="3">
        <f>Table1[[#This Row],[End Year]]-1</f>
        <v>2012</v>
      </c>
      <c r="E2538" s="3">
        <f t="shared" si="117"/>
        <v>2013</v>
      </c>
      <c r="F2538" s="1" t="str">
        <f t="shared" si="118"/>
        <v>2012/2013</v>
      </c>
      <c r="G2538">
        <v>55</v>
      </c>
      <c r="H2538" t="s">
        <v>119</v>
      </c>
      <c r="I2538">
        <f>IFERROR(INDEX(Lookup_Misc!$A$1:$C$7,MATCH(Table1[[#This Row],[Product]],Lookup_Misc!$B$1:$B$7,0),3)*Table1[[#This Row],[Tonnage]],NA())</f>
        <v>28.6</v>
      </c>
      <c r="J2538">
        <f t="shared" si="119"/>
        <v>7</v>
      </c>
    </row>
    <row r="2539" spans="1:10">
      <c r="A2539" t="s">
        <v>186</v>
      </c>
      <c r="B2539" t="s">
        <v>33</v>
      </c>
      <c r="C2539" s="60">
        <v>41091</v>
      </c>
      <c r="D2539" s="3">
        <f>Table1[[#This Row],[End Year]]-1</f>
        <v>2012</v>
      </c>
      <c r="E2539" s="3">
        <f t="shared" si="117"/>
        <v>2013</v>
      </c>
      <c r="F2539" s="1" t="str">
        <f t="shared" si="118"/>
        <v>2012/2013</v>
      </c>
      <c r="G2539">
        <v>5080</v>
      </c>
      <c r="H2539" t="s">
        <v>95</v>
      </c>
      <c r="I2539">
        <f>IFERROR(INDEX(Lookup_Misc!$A$1:$C$7,MATCH(Table1[[#This Row],[Product]],Lookup_Misc!$B$1:$B$7,0),3)*Table1[[#This Row],[Tonnage]],NA())</f>
        <v>2641.6</v>
      </c>
      <c r="J2539">
        <f t="shared" si="119"/>
        <v>7</v>
      </c>
    </row>
    <row r="2540" spans="1:10">
      <c r="A2540" t="s">
        <v>186</v>
      </c>
      <c r="B2540" t="s">
        <v>33</v>
      </c>
      <c r="C2540" s="60">
        <v>41091</v>
      </c>
      <c r="D2540" s="3">
        <f>Table1[[#This Row],[End Year]]-1</f>
        <v>2012</v>
      </c>
      <c r="E2540" s="3">
        <f t="shared" si="117"/>
        <v>2013</v>
      </c>
      <c r="F2540" s="1" t="str">
        <f t="shared" si="118"/>
        <v>2012/2013</v>
      </c>
      <c r="G2540">
        <v>6478</v>
      </c>
      <c r="H2540" t="s">
        <v>60</v>
      </c>
      <c r="I2540">
        <f>IFERROR(INDEX(Lookup_Misc!$A$1:$C$7,MATCH(Table1[[#This Row],[Product]],Lookup_Misc!$B$1:$B$7,0),3)*Table1[[#This Row],[Tonnage]],NA())</f>
        <v>3368.56</v>
      </c>
      <c r="J2540">
        <f t="shared" si="119"/>
        <v>7</v>
      </c>
    </row>
    <row r="2541" spans="1:10">
      <c r="A2541" t="s">
        <v>186</v>
      </c>
      <c r="B2541" t="s">
        <v>33</v>
      </c>
      <c r="C2541" s="60">
        <v>41091</v>
      </c>
      <c r="D2541" s="3">
        <f>Table1[[#This Row],[End Year]]-1</f>
        <v>2012</v>
      </c>
      <c r="E2541" s="3">
        <f t="shared" si="117"/>
        <v>2013</v>
      </c>
      <c r="F2541" s="1" t="str">
        <f t="shared" si="118"/>
        <v>2012/2013</v>
      </c>
      <c r="G2541">
        <v>1434</v>
      </c>
      <c r="H2541" t="s">
        <v>79</v>
      </c>
      <c r="I2541">
        <f>IFERROR(INDEX(Lookup_Misc!$A$1:$C$7,MATCH(Table1[[#This Row],[Product]],Lookup_Misc!$B$1:$B$7,0),3)*Table1[[#This Row],[Tonnage]],NA())</f>
        <v>745.68000000000006</v>
      </c>
      <c r="J2541">
        <f t="shared" si="119"/>
        <v>7</v>
      </c>
    </row>
    <row r="2542" spans="1:10">
      <c r="A2542" t="s">
        <v>186</v>
      </c>
      <c r="B2542" t="s">
        <v>33</v>
      </c>
      <c r="C2542" s="60">
        <v>41091</v>
      </c>
      <c r="D2542" s="3">
        <f>Table1[[#This Row],[End Year]]-1</f>
        <v>2012</v>
      </c>
      <c r="E2542" s="3">
        <f t="shared" si="117"/>
        <v>2013</v>
      </c>
      <c r="F2542" s="1" t="str">
        <f t="shared" si="118"/>
        <v>2012/2013</v>
      </c>
      <c r="G2542">
        <v>293</v>
      </c>
      <c r="H2542" t="s">
        <v>96</v>
      </c>
      <c r="I2542">
        <f>IFERROR(INDEX(Lookup_Misc!$A$1:$C$7,MATCH(Table1[[#This Row],[Product]],Lookup_Misc!$B$1:$B$7,0),3)*Table1[[#This Row],[Tonnage]],NA())</f>
        <v>152.36000000000001</v>
      </c>
      <c r="J2542">
        <f t="shared" si="119"/>
        <v>7</v>
      </c>
    </row>
    <row r="2543" spans="1:10">
      <c r="A2543" t="s">
        <v>186</v>
      </c>
      <c r="B2543" t="s">
        <v>33</v>
      </c>
      <c r="C2543" s="60">
        <v>41091</v>
      </c>
      <c r="D2543" s="3">
        <f>Table1[[#This Row],[End Year]]-1</f>
        <v>2012</v>
      </c>
      <c r="E2543" s="3">
        <f t="shared" si="117"/>
        <v>2013</v>
      </c>
      <c r="F2543" s="1" t="str">
        <f t="shared" si="118"/>
        <v>2012/2013</v>
      </c>
      <c r="G2543">
        <v>140</v>
      </c>
      <c r="H2543" t="s">
        <v>86</v>
      </c>
      <c r="I2543">
        <f>IFERROR(INDEX(Lookup_Misc!$A$1:$C$7,MATCH(Table1[[#This Row],[Product]],Lookup_Misc!$B$1:$B$7,0),3)*Table1[[#This Row],[Tonnage]],NA())</f>
        <v>72.8</v>
      </c>
      <c r="J2543">
        <f t="shared" si="119"/>
        <v>7</v>
      </c>
    </row>
    <row r="2544" spans="1:10">
      <c r="A2544" t="s">
        <v>186</v>
      </c>
      <c r="B2544" t="s">
        <v>33</v>
      </c>
      <c r="C2544" s="60">
        <v>41091</v>
      </c>
      <c r="D2544" s="3">
        <f>Table1[[#This Row],[End Year]]-1</f>
        <v>2012</v>
      </c>
      <c r="E2544" s="3">
        <f t="shared" si="117"/>
        <v>2013</v>
      </c>
      <c r="F2544" s="1" t="str">
        <f t="shared" si="118"/>
        <v>2012/2013</v>
      </c>
      <c r="G2544">
        <v>527</v>
      </c>
      <c r="H2544" t="s">
        <v>76</v>
      </c>
      <c r="I2544">
        <f>IFERROR(INDEX(Lookup_Misc!$A$1:$C$7,MATCH(Table1[[#This Row],[Product]],Lookup_Misc!$B$1:$B$7,0),3)*Table1[[#This Row],[Tonnage]],NA())</f>
        <v>274.04000000000002</v>
      </c>
      <c r="J2544">
        <f t="shared" si="119"/>
        <v>7</v>
      </c>
    </row>
    <row r="2545" spans="1:10">
      <c r="A2545" t="s">
        <v>186</v>
      </c>
      <c r="B2545" t="s">
        <v>33</v>
      </c>
      <c r="C2545" s="60">
        <v>41122</v>
      </c>
      <c r="D2545" s="3">
        <f>Table1[[#This Row],[End Year]]-1</f>
        <v>2012</v>
      </c>
      <c r="E2545" s="3">
        <f t="shared" si="117"/>
        <v>2013</v>
      </c>
      <c r="F2545" s="1" t="str">
        <f t="shared" si="118"/>
        <v>2012/2013</v>
      </c>
      <c r="G2545">
        <v>74</v>
      </c>
      <c r="H2545" t="s">
        <v>119</v>
      </c>
      <c r="I2545">
        <f>IFERROR(INDEX(Lookup_Misc!$A$1:$C$7,MATCH(Table1[[#This Row],[Product]],Lookup_Misc!$B$1:$B$7,0),3)*Table1[[#This Row],[Tonnage]],NA())</f>
        <v>38.480000000000004</v>
      </c>
      <c r="J2545">
        <f t="shared" si="119"/>
        <v>8</v>
      </c>
    </row>
    <row r="2546" spans="1:10">
      <c r="A2546" t="s">
        <v>186</v>
      </c>
      <c r="B2546" t="s">
        <v>33</v>
      </c>
      <c r="C2546" s="60">
        <v>41122</v>
      </c>
      <c r="D2546" s="3">
        <f>Table1[[#This Row],[End Year]]-1</f>
        <v>2012</v>
      </c>
      <c r="E2546" s="3">
        <f t="shared" si="117"/>
        <v>2013</v>
      </c>
      <c r="F2546" s="1" t="str">
        <f t="shared" si="118"/>
        <v>2012/2013</v>
      </c>
      <c r="G2546">
        <v>20</v>
      </c>
      <c r="H2546" t="s">
        <v>95</v>
      </c>
      <c r="I2546">
        <f>IFERROR(INDEX(Lookup_Misc!$A$1:$C$7,MATCH(Table1[[#This Row],[Product]],Lookup_Misc!$B$1:$B$7,0),3)*Table1[[#This Row],[Tonnage]],NA())</f>
        <v>10.4</v>
      </c>
      <c r="J2546">
        <f t="shared" si="119"/>
        <v>8</v>
      </c>
    </row>
    <row r="2547" spans="1:10">
      <c r="A2547" t="s">
        <v>186</v>
      </c>
      <c r="B2547" t="s">
        <v>33</v>
      </c>
      <c r="C2547" s="60">
        <v>41122</v>
      </c>
      <c r="D2547" s="3">
        <f>Table1[[#This Row],[End Year]]-1</f>
        <v>2012</v>
      </c>
      <c r="E2547" s="3">
        <f t="shared" si="117"/>
        <v>2013</v>
      </c>
      <c r="F2547" s="1" t="str">
        <f t="shared" si="118"/>
        <v>2012/2013</v>
      </c>
      <c r="G2547">
        <v>19260</v>
      </c>
      <c r="H2547" t="s">
        <v>151</v>
      </c>
      <c r="I2547">
        <f>IFERROR(INDEX(Lookup_Misc!$A$1:$C$7,MATCH(Table1[[#This Row],[Product]],Lookup_Misc!$B$1:$B$7,0),3)*Table1[[#This Row],[Tonnage]],NA())</f>
        <v>10015.200000000001</v>
      </c>
      <c r="J2547">
        <f t="shared" si="119"/>
        <v>8</v>
      </c>
    </row>
    <row r="2548" spans="1:10">
      <c r="A2548" t="s">
        <v>186</v>
      </c>
      <c r="B2548" t="s">
        <v>33</v>
      </c>
      <c r="C2548" s="60">
        <v>41122</v>
      </c>
      <c r="D2548" s="3">
        <f>Table1[[#This Row],[End Year]]-1</f>
        <v>2012</v>
      </c>
      <c r="E2548" s="3">
        <f t="shared" si="117"/>
        <v>2013</v>
      </c>
      <c r="F2548" s="1" t="str">
        <f t="shared" si="118"/>
        <v>2012/2013</v>
      </c>
      <c r="G2548">
        <v>8227</v>
      </c>
      <c r="H2548" t="s">
        <v>60</v>
      </c>
      <c r="I2548">
        <f>IFERROR(INDEX(Lookup_Misc!$A$1:$C$7,MATCH(Table1[[#This Row],[Product]],Lookup_Misc!$B$1:$B$7,0),3)*Table1[[#This Row],[Tonnage]],NA())</f>
        <v>4278.04</v>
      </c>
      <c r="J2548">
        <f t="shared" si="119"/>
        <v>8</v>
      </c>
    </row>
    <row r="2549" spans="1:10">
      <c r="A2549" t="s">
        <v>186</v>
      </c>
      <c r="B2549" t="s">
        <v>33</v>
      </c>
      <c r="C2549" s="60">
        <v>41122</v>
      </c>
      <c r="D2549" s="3">
        <f>Table1[[#This Row],[End Year]]-1</f>
        <v>2012</v>
      </c>
      <c r="E2549" s="3">
        <f t="shared" si="117"/>
        <v>2013</v>
      </c>
      <c r="F2549" s="1" t="str">
        <f t="shared" si="118"/>
        <v>2012/2013</v>
      </c>
      <c r="G2549">
        <v>1012</v>
      </c>
      <c r="H2549" t="s">
        <v>79</v>
      </c>
      <c r="I2549">
        <f>IFERROR(INDEX(Lookup_Misc!$A$1:$C$7,MATCH(Table1[[#This Row],[Product]],Lookup_Misc!$B$1:$B$7,0),3)*Table1[[#This Row],[Tonnage]],NA())</f>
        <v>526.24</v>
      </c>
      <c r="J2549">
        <f t="shared" si="119"/>
        <v>8</v>
      </c>
    </row>
    <row r="2550" spans="1:10">
      <c r="A2550" t="s">
        <v>186</v>
      </c>
      <c r="B2550" t="s">
        <v>33</v>
      </c>
      <c r="C2550" s="60">
        <v>41122</v>
      </c>
      <c r="D2550" s="3">
        <f>Table1[[#This Row],[End Year]]-1</f>
        <v>2012</v>
      </c>
      <c r="E2550" s="3">
        <f t="shared" si="117"/>
        <v>2013</v>
      </c>
      <c r="F2550" s="1" t="str">
        <f t="shared" si="118"/>
        <v>2012/2013</v>
      </c>
      <c r="G2550">
        <v>763</v>
      </c>
      <c r="H2550" t="s">
        <v>96</v>
      </c>
      <c r="I2550">
        <f>IFERROR(INDEX(Lookup_Misc!$A$1:$C$7,MATCH(Table1[[#This Row],[Product]],Lookup_Misc!$B$1:$B$7,0),3)*Table1[[#This Row],[Tonnage]],NA())</f>
        <v>396.76</v>
      </c>
      <c r="J2550">
        <f t="shared" si="119"/>
        <v>8</v>
      </c>
    </row>
    <row r="2551" spans="1:10">
      <c r="A2551" t="s">
        <v>186</v>
      </c>
      <c r="B2551" t="s">
        <v>33</v>
      </c>
      <c r="C2551" s="60">
        <v>41122</v>
      </c>
      <c r="D2551" s="3">
        <f>Table1[[#This Row],[End Year]]-1</f>
        <v>2012</v>
      </c>
      <c r="E2551" s="3">
        <f t="shared" si="117"/>
        <v>2013</v>
      </c>
      <c r="F2551" s="1" t="str">
        <f t="shared" si="118"/>
        <v>2012/2013</v>
      </c>
      <c r="G2551">
        <v>112</v>
      </c>
      <c r="H2551" t="s">
        <v>86</v>
      </c>
      <c r="I2551">
        <f>IFERROR(INDEX(Lookup_Misc!$A$1:$C$7,MATCH(Table1[[#This Row],[Product]],Lookup_Misc!$B$1:$B$7,0),3)*Table1[[#This Row],[Tonnage]],NA())</f>
        <v>58.24</v>
      </c>
      <c r="J2551">
        <f t="shared" si="119"/>
        <v>8</v>
      </c>
    </row>
    <row r="2552" spans="1:10">
      <c r="A2552" t="s">
        <v>186</v>
      </c>
      <c r="B2552" t="s">
        <v>33</v>
      </c>
      <c r="C2552" s="60">
        <v>41122</v>
      </c>
      <c r="D2552" s="3">
        <f>Table1[[#This Row],[End Year]]-1</f>
        <v>2012</v>
      </c>
      <c r="E2552" s="3">
        <f t="shared" si="117"/>
        <v>2013</v>
      </c>
      <c r="F2552" s="1" t="str">
        <f t="shared" si="118"/>
        <v>2012/2013</v>
      </c>
      <c r="G2552">
        <v>202</v>
      </c>
      <c r="H2552" t="s">
        <v>76</v>
      </c>
      <c r="I2552">
        <f>IFERROR(INDEX(Lookup_Misc!$A$1:$C$7,MATCH(Table1[[#This Row],[Product]],Lookup_Misc!$B$1:$B$7,0),3)*Table1[[#This Row],[Tonnage]],NA())</f>
        <v>105.04</v>
      </c>
      <c r="J2552">
        <f t="shared" si="119"/>
        <v>8</v>
      </c>
    </row>
    <row r="2553" spans="1:10">
      <c r="A2553" t="s">
        <v>186</v>
      </c>
      <c r="B2553" t="s">
        <v>33</v>
      </c>
      <c r="C2553" s="60">
        <v>41153</v>
      </c>
      <c r="D2553" s="3">
        <f>Table1[[#This Row],[End Year]]-1</f>
        <v>2012</v>
      </c>
      <c r="E2553" s="3">
        <f t="shared" si="117"/>
        <v>2013</v>
      </c>
      <c r="F2553" s="1" t="str">
        <f t="shared" si="118"/>
        <v>2012/2013</v>
      </c>
      <c r="G2553">
        <v>11</v>
      </c>
      <c r="H2553" t="s">
        <v>75</v>
      </c>
      <c r="I2553">
        <f>IFERROR(INDEX(Lookup_Misc!$A$1:$C$7,MATCH(Table1[[#This Row],[Product]],Lookup_Misc!$B$1:$B$7,0),3)*Table1[[#This Row],[Tonnage]],NA())</f>
        <v>5.7200000000000006</v>
      </c>
      <c r="J2553">
        <f t="shared" si="119"/>
        <v>9</v>
      </c>
    </row>
    <row r="2554" spans="1:10">
      <c r="A2554" t="s">
        <v>186</v>
      </c>
      <c r="B2554" t="s">
        <v>33</v>
      </c>
      <c r="C2554" s="60">
        <v>41153</v>
      </c>
      <c r="D2554" s="3">
        <f>Table1[[#This Row],[End Year]]-1</f>
        <v>2012</v>
      </c>
      <c r="E2554" s="3">
        <f t="shared" si="117"/>
        <v>2013</v>
      </c>
      <c r="F2554" s="1" t="str">
        <f t="shared" si="118"/>
        <v>2012/2013</v>
      </c>
      <c r="G2554">
        <v>146</v>
      </c>
      <c r="H2554" t="s">
        <v>119</v>
      </c>
      <c r="I2554">
        <f>IFERROR(INDEX(Lookup_Misc!$A$1:$C$7,MATCH(Table1[[#This Row],[Product]],Lookup_Misc!$B$1:$B$7,0),3)*Table1[[#This Row],[Tonnage]],NA())</f>
        <v>75.92</v>
      </c>
      <c r="J2554">
        <f t="shared" si="119"/>
        <v>9</v>
      </c>
    </row>
    <row r="2555" spans="1:10">
      <c r="A2555" t="s">
        <v>186</v>
      </c>
      <c r="B2555" t="s">
        <v>33</v>
      </c>
      <c r="C2555" s="60">
        <v>41153</v>
      </c>
      <c r="D2555" s="3">
        <f>Table1[[#This Row],[End Year]]-1</f>
        <v>2012</v>
      </c>
      <c r="E2555" s="3">
        <f t="shared" si="117"/>
        <v>2013</v>
      </c>
      <c r="F2555" s="1" t="str">
        <f t="shared" si="118"/>
        <v>2012/2013</v>
      </c>
      <c r="G2555">
        <v>100</v>
      </c>
      <c r="H2555" t="s">
        <v>95</v>
      </c>
      <c r="I2555">
        <f>IFERROR(INDEX(Lookup_Misc!$A$1:$C$7,MATCH(Table1[[#This Row],[Product]],Lookup_Misc!$B$1:$B$7,0),3)*Table1[[#This Row],[Tonnage]],NA())</f>
        <v>52</v>
      </c>
      <c r="J2555">
        <f t="shared" si="119"/>
        <v>9</v>
      </c>
    </row>
    <row r="2556" spans="1:10">
      <c r="A2556" t="s">
        <v>186</v>
      </c>
      <c r="B2556" t="s">
        <v>33</v>
      </c>
      <c r="C2556" s="60">
        <v>41153</v>
      </c>
      <c r="D2556" s="3">
        <f>Table1[[#This Row],[End Year]]-1</f>
        <v>2012</v>
      </c>
      <c r="E2556" s="3">
        <f t="shared" si="117"/>
        <v>2013</v>
      </c>
      <c r="F2556" s="1" t="str">
        <f t="shared" si="118"/>
        <v>2012/2013</v>
      </c>
      <c r="G2556">
        <v>66756</v>
      </c>
      <c r="H2556" t="s">
        <v>151</v>
      </c>
      <c r="I2556">
        <f>IFERROR(INDEX(Lookup_Misc!$A$1:$C$7,MATCH(Table1[[#This Row],[Product]],Lookup_Misc!$B$1:$B$7,0),3)*Table1[[#This Row],[Tonnage]],NA())</f>
        <v>34713.120000000003</v>
      </c>
      <c r="J2556">
        <f t="shared" si="119"/>
        <v>9</v>
      </c>
    </row>
    <row r="2557" spans="1:10">
      <c r="A2557" t="s">
        <v>186</v>
      </c>
      <c r="B2557" t="s">
        <v>33</v>
      </c>
      <c r="C2557" s="60">
        <v>41153</v>
      </c>
      <c r="D2557" s="3">
        <f>Table1[[#This Row],[End Year]]-1</f>
        <v>2012</v>
      </c>
      <c r="E2557" s="3">
        <f t="shared" si="117"/>
        <v>2013</v>
      </c>
      <c r="F2557" s="1" t="str">
        <f t="shared" si="118"/>
        <v>2012/2013</v>
      </c>
      <c r="G2557">
        <v>4405</v>
      </c>
      <c r="H2557" t="s">
        <v>60</v>
      </c>
      <c r="I2557">
        <f>IFERROR(INDEX(Lookup_Misc!$A$1:$C$7,MATCH(Table1[[#This Row],[Product]],Lookup_Misc!$B$1:$B$7,0),3)*Table1[[#This Row],[Tonnage]],NA())</f>
        <v>2290.6</v>
      </c>
      <c r="J2557">
        <f t="shared" si="119"/>
        <v>9</v>
      </c>
    </row>
    <row r="2558" spans="1:10">
      <c r="A2558" t="s">
        <v>186</v>
      </c>
      <c r="B2558" t="s">
        <v>33</v>
      </c>
      <c r="C2558" s="60">
        <v>41153</v>
      </c>
      <c r="D2558" s="3">
        <f>Table1[[#This Row],[End Year]]-1</f>
        <v>2012</v>
      </c>
      <c r="E2558" s="3">
        <f t="shared" si="117"/>
        <v>2013</v>
      </c>
      <c r="F2558" s="1" t="str">
        <f t="shared" si="118"/>
        <v>2012/2013</v>
      </c>
      <c r="G2558">
        <v>1384</v>
      </c>
      <c r="H2558" t="s">
        <v>79</v>
      </c>
      <c r="I2558">
        <f>IFERROR(INDEX(Lookup_Misc!$A$1:$C$7,MATCH(Table1[[#This Row],[Product]],Lookup_Misc!$B$1:$B$7,0),3)*Table1[[#This Row],[Tonnage]],NA())</f>
        <v>719.68000000000006</v>
      </c>
      <c r="J2558">
        <f t="shared" si="119"/>
        <v>9</v>
      </c>
    </row>
    <row r="2559" spans="1:10">
      <c r="A2559" t="s">
        <v>186</v>
      </c>
      <c r="B2559" t="s">
        <v>33</v>
      </c>
      <c r="C2559" s="60">
        <v>41153</v>
      </c>
      <c r="D2559" s="3">
        <f>Table1[[#This Row],[End Year]]-1</f>
        <v>2012</v>
      </c>
      <c r="E2559" s="3">
        <f t="shared" si="117"/>
        <v>2013</v>
      </c>
      <c r="F2559" s="1" t="str">
        <f t="shared" si="118"/>
        <v>2012/2013</v>
      </c>
      <c r="G2559">
        <v>694</v>
      </c>
      <c r="H2559" t="s">
        <v>96</v>
      </c>
      <c r="I2559">
        <f>IFERROR(INDEX(Lookup_Misc!$A$1:$C$7,MATCH(Table1[[#This Row],[Product]],Lookup_Misc!$B$1:$B$7,0),3)*Table1[[#This Row],[Tonnage]],NA())</f>
        <v>360.88</v>
      </c>
      <c r="J2559">
        <f t="shared" si="119"/>
        <v>9</v>
      </c>
    </row>
    <row r="2560" spans="1:10">
      <c r="A2560" t="s">
        <v>186</v>
      </c>
      <c r="B2560" t="s">
        <v>33</v>
      </c>
      <c r="C2560" s="60">
        <v>41153</v>
      </c>
      <c r="D2560" s="3">
        <f>Table1[[#This Row],[End Year]]-1</f>
        <v>2012</v>
      </c>
      <c r="E2560" s="3">
        <f t="shared" si="117"/>
        <v>2013</v>
      </c>
      <c r="F2560" s="1" t="str">
        <f t="shared" si="118"/>
        <v>2012/2013</v>
      </c>
      <c r="G2560">
        <v>199</v>
      </c>
      <c r="H2560" t="s">
        <v>86</v>
      </c>
      <c r="I2560">
        <f>IFERROR(INDEX(Lookup_Misc!$A$1:$C$7,MATCH(Table1[[#This Row],[Product]],Lookup_Misc!$B$1:$B$7,0),3)*Table1[[#This Row],[Tonnage]],NA())</f>
        <v>103.48</v>
      </c>
      <c r="J2560">
        <f t="shared" si="119"/>
        <v>9</v>
      </c>
    </row>
    <row r="2561" spans="1:10">
      <c r="A2561" t="s">
        <v>186</v>
      </c>
      <c r="B2561" t="s">
        <v>33</v>
      </c>
      <c r="C2561" s="60">
        <v>41153</v>
      </c>
      <c r="D2561" s="3">
        <f>Table1[[#This Row],[End Year]]-1</f>
        <v>2012</v>
      </c>
      <c r="E2561" s="3">
        <f t="shared" si="117"/>
        <v>2013</v>
      </c>
      <c r="F2561" s="1" t="str">
        <f t="shared" si="118"/>
        <v>2012/2013</v>
      </c>
      <c r="G2561">
        <v>1</v>
      </c>
      <c r="H2561" t="s">
        <v>74</v>
      </c>
      <c r="I2561">
        <f>IFERROR(INDEX(Lookup_Misc!$A$1:$C$7,MATCH(Table1[[#This Row],[Product]],Lookup_Misc!$B$1:$B$7,0),3)*Table1[[#This Row],[Tonnage]],NA())</f>
        <v>0.52</v>
      </c>
      <c r="J2561">
        <f t="shared" si="119"/>
        <v>9</v>
      </c>
    </row>
    <row r="2562" spans="1:10">
      <c r="A2562" t="s">
        <v>186</v>
      </c>
      <c r="B2562" t="s">
        <v>33</v>
      </c>
      <c r="C2562" s="60">
        <v>41153</v>
      </c>
      <c r="D2562" s="3">
        <f>Table1[[#This Row],[End Year]]-1</f>
        <v>2012</v>
      </c>
      <c r="E2562" s="3">
        <f t="shared" si="117"/>
        <v>2013</v>
      </c>
      <c r="F2562" s="1" t="str">
        <f t="shared" si="118"/>
        <v>2012/2013</v>
      </c>
      <c r="G2562">
        <v>1</v>
      </c>
      <c r="H2562" t="s">
        <v>94</v>
      </c>
      <c r="I2562">
        <f>IFERROR(INDEX(Lookup_Misc!$A$1:$C$7,MATCH(Table1[[#This Row],[Product]],Lookup_Misc!$B$1:$B$7,0),3)*Table1[[#This Row],[Tonnage]],NA())</f>
        <v>0.52</v>
      </c>
      <c r="J2562">
        <f t="shared" si="119"/>
        <v>9</v>
      </c>
    </row>
    <row r="2563" spans="1:10">
      <c r="A2563" t="s">
        <v>186</v>
      </c>
      <c r="B2563" t="s">
        <v>33</v>
      </c>
      <c r="C2563" s="60">
        <v>41183</v>
      </c>
      <c r="D2563" s="3">
        <f>Table1[[#This Row],[End Year]]-1</f>
        <v>2012</v>
      </c>
      <c r="E2563" s="3">
        <f t="shared" si="117"/>
        <v>2013</v>
      </c>
      <c r="F2563" s="1" t="str">
        <f t="shared" si="118"/>
        <v>2012/2013</v>
      </c>
      <c r="G2563">
        <v>120</v>
      </c>
      <c r="H2563" t="s">
        <v>95</v>
      </c>
      <c r="I2563">
        <f>IFERROR(INDEX(Lookup_Misc!$A$1:$C$7,MATCH(Table1[[#This Row],[Product]],Lookup_Misc!$B$1:$B$7,0),3)*Table1[[#This Row],[Tonnage]],NA())</f>
        <v>62.400000000000006</v>
      </c>
      <c r="J2563">
        <f t="shared" si="119"/>
        <v>10</v>
      </c>
    </row>
    <row r="2564" spans="1:10">
      <c r="A2564" t="s">
        <v>186</v>
      </c>
      <c r="B2564" t="s">
        <v>33</v>
      </c>
      <c r="C2564" s="60">
        <v>41183</v>
      </c>
      <c r="D2564" s="3">
        <f>Table1[[#This Row],[End Year]]-1</f>
        <v>2012</v>
      </c>
      <c r="E2564" s="3">
        <f t="shared" si="117"/>
        <v>2013</v>
      </c>
      <c r="F2564" s="1" t="str">
        <f t="shared" si="118"/>
        <v>2012/2013</v>
      </c>
      <c r="G2564">
        <v>17943</v>
      </c>
      <c r="H2564" t="s">
        <v>151</v>
      </c>
      <c r="I2564">
        <f>IFERROR(INDEX(Lookup_Misc!$A$1:$C$7,MATCH(Table1[[#This Row],[Product]],Lookup_Misc!$B$1:$B$7,0),3)*Table1[[#This Row],[Tonnage]],NA())</f>
        <v>9330.36</v>
      </c>
      <c r="J2564">
        <f t="shared" si="119"/>
        <v>10</v>
      </c>
    </row>
    <row r="2565" spans="1:10">
      <c r="A2565" t="s">
        <v>186</v>
      </c>
      <c r="B2565" t="s">
        <v>33</v>
      </c>
      <c r="C2565" s="60">
        <v>41183</v>
      </c>
      <c r="D2565" s="3">
        <f>Table1[[#This Row],[End Year]]-1</f>
        <v>2012</v>
      </c>
      <c r="E2565" s="3">
        <f t="shared" si="117"/>
        <v>2013</v>
      </c>
      <c r="F2565" s="1" t="str">
        <f t="shared" si="118"/>
        <v>2012/2013</v>
      </c>
      <c r="G2565">
        <v>4293</v>
      </c>
      <c r="H2565" t="s">
        <v>60</v>
      </c>
      <c r="I2565">
        <f>IFERROR(INDEX(Lookup_Misc!$A$1:$C$7,MATCH(Table1[[#This Row],[Product]],Lookup_Misc!$B$1:$B$7,0),3)*Table1[[#This Row],[Tonnage]],NA())</f>
        <v>2232.36</v>
      </c>
      <c r="J2565">
        <f t="shared" si="119"/>
        <v>10</v>
      </c>
    </row>
    <row r="2566" spans="1:10">
      <c r="A2566" t="s">
        <v>186</v>
      </c>
      <c r="B2566" t="s">
        <v>33</v>
      </c>
      <c r="C2566" s="60">
        <v>41183</v>
      </c>
      <c r="D2566" s="3">
        <f>Table1[[#This Row],[End Year]]-1</f>
        <v>2012</v>
      </c>
      <c r="E2566" s="3">
        <f t="shared" ref="E2566:E2629" si="120">IF(AND(MONTH(C2566)&gt;=7,MONTH(C2566)&lt;=12),YEAR(C2566)+1,YEAR(C2566))</f>
        <v>2013</v>
      </c>
      <c r="F2566" s="1" t="str">
        <f t="shared" ref="F2566:F2629" si="121">D2566&amp;"/"&amp;E2566</f>
        <v>2012/2013</v>
      </c>
      <c r="G2566">
        <v>708</v>
      </c>
      <c r="H2566" t="s">
        <v>79</v>
      </c>
      <c r="I2566">
        <f>IFERROR(INDEX(Lookup_Misc!$A$1:$C$7,MATCH(Table1[[#This Row],[Product]],Lookup_Misc!$B$1:$B$7,0),3)*Table1[[#This Row],[Tonnage]],NA())</f>
        <v>368.16</v>
      </c>
      <c r="J2566">
        <f t="shared" ref="J2566:J2629" si="122">MONTH(C2566)</f>
        <v>10</v>
      </c>
    </row>
    <row r="2567" spans="1:10">
      <c r="A2567" t="s">
        <v>186</v>
      </c>
      <c r="B2567" t="s">
        <v>33</v>
      </c>
      <c r="C2567" s="60">
        <v>41183</v>
      </c>
      <c r="D2567" s="3">
        <f>Table1[[#This Row],[End Year]]-1</f>
        <v>2012</v>
      </c>
      <c r="E2567" s="3">
        <f t="shared" si="120"/>
        <v>2013</v>
      </c>
      <c r="F2567" s="1" t="str">
        <f t="shared" si="121"/>
        <v>2012/2013</v>
      </c>
      <c r="G2567">
        <v>841</v>
      </c>
      <c r="H2567" t="s">
        <v>96</v>
      </c>
      <c r="I2567">
        <f>IFERROR(INDEX(Lookup_Misc!$A$1:$C$7,MATCH(Table1[[#This Row],[Product]],Lookup_Misc!$B$1:$B$7,0),3)*Table1[[#This Row],[Tonnage]],NA())</f>
        <v>437.32</v>
      </c>
      <c r="J2567">
        <f t="shared" si="122"/>
        <v>10</v>
      </c>
    </row>
    <row r="2568" spans="1:10">
      <c r="A2568" t="s">
        <v>186</v>
      </c>
      <c r="B2568" t="s">
        <v>33</v>
      </c>
      <c r="C2568" s="60">
        <v>41183</v>
      </c>
      <c r="D2568" s="3">
        <f>Table1[[#This Row],[End Year]]-1</f>
        <v>2012</v>
      </c>
      <c r="E2568" s="3">
        <f t="shared" si="120"/>
        <v>2013</v>
      </c>
      <c r="F2568" s="1" t="str">
        <f t="shared" si="121"/>
        <v>2012/2013</v>
      </c>
      <c r="G2568">
        <v>421</v>
      </c>
      <c r="H2568" t="s">
        <v>86</v>
      </c>
      <c r="I2568">
        <f>IFERROR(INDEX(Lookup_Misc!$A$1:$C$7,MATCH(Table1[[#This Row],[Product]],Lookup_Misc!$B$1:$B$7,0),3)*Table1[[#This Row],[Tonnage]],NA())</f>
        <v>218.92000000000002</v>
      </c>
      <c r="J2568">
        <f t="shared" si="122"/>
        <v>10</v>
      </c>
    </row>
    <row r="2569" spans="1:10">
      <c r="A2569" t="s">
        <v>186</v>
      </c>
      <c r="B2569" t="s">
        <v>33</v>
      </c>
      <c r="C2569" s="60">
        <v>41214</v>
      </c>
      <c r="D2569" s="3">
        <f>Table1[[#This Row],[End Year]]-1</f>
        <v>2012</v>
      </c>
      <c r="E2569" s="3">
        <f t="shared" si="120"/>
        <v>2013</v>
      </c>
      <c r="F2569" s="1" t="str">
        <f t="shared" si="121"/>
        <v>2012/2013</v>
      </c>
      <c r="G2569">
        <v>92</v>
      </c>
      <c r="H2569" t="s">
        <v>119</v>
      </c>
      <c r="I2569">
        <f>IFERROR(INDEX(Lookup_Misc!$A$1:$C$7,MATCH(Table1[[#This Row],[Product]],Lookup_Misc!$B$1:$B$7,0),3)*Table1[[#This Row],[Tonnage]],NA())</f>
        <v>47.84</v>
      </c>
      <c r="J2569">
        <f t="shared" si="122"/>
        <v>11</v>
      </c>
    </row>
    <row r="2570" spans="1:10">
      <c r="A2570" t="s">
        <v>186</v>
      </c>
      <c r="B2570" t="s">
        <v>33</v>
      </c>
      <c r="C2570" s="60">
        <v>41214</v>
      </c>
      <c r="D2570" s="3">
        <f>Table1[[#This Row],[End Year]]-1</f>
        <v>2012</v>
      </c>
      <c r="E2570" s="3">
        <f t="shared" si="120"/>
        <v>2013</v>
      </c>
      <c r="F2570" s="1" t="str">
        <f t="shared" si="121"/>
        <v>2012/2013</v>
      </c>
      <c r="G2570">
        <v>81792</v>
      </c>
      <c r="H2570" t="s">
        <v>95</v>
      </c>
      <c r="I2570">
        <f>IFERROR(INDEX(Lookup_Misc!$A$1:$C$7,MATCH(Table1[[#This Row],[Product]],Lookup_Misc!$B$1:$B$7,0),3)*Table1[[#This Row],[Tonnage]],NA())</f>
        <v>42531.840000000004</v>
      </c>
      <c r="J2570">
        <f t="shared" si="122"/>
        <v>11</v>
      </c>
    </row>
    <row r="2571" spans="1:10">
      <c r="A2571" t="s">
        <v>186</v>
      </c>
      <c r="B2571" t="s">
        <v>33</v>
      </c>
      <c r="C2571" s="60">
        <v>41214</v>
      </c>
      <c r="D2571" s="3">
        <f>Table1[[#This Row],[End Year]]-1</f>
        <v>2012</v>
      </c>
      <c r="E2571" s="3">
        <f t="shared" si="120"/>
        <v>2013</v>
      </c>
      <c r="F2571" s="1" t="str">
        <f t="shared" si="121"/>
        <v>2012/2013</v>
      </c>
      <c r="G2571">
        <v>1536</v>
      </c>
      <c r="H2571" t="s">
        <v>60</v>
      </c>
      <c r="I2571">
        <f>IFERROR(INDEX(Lookup_Misc!$A$1:$C$7,MATCH(Table1[[#This Row],[Product]],Lookup_Misc!$B$1:$B$7,0),3)*Table1[[#This Row],[Tonnage]],NA())</f>
        <v>798.72</v>
      </c>
      <c r="J2571">
        <f t="shared" si="122"/>
        <v>11</v>
      </c>
    </row>
    <row r="2572" spans="1:10">
      <c r="A2572" t="s">
        <v>186</v>
      </c>
      <c r="B2572" t="s">
        <v>33</v>
      </c>
      <c r="C2572" s="60">
        <v>41214</v>
      </c>
      <c r="D2572" s="3">
        <f>Table1[[#This Row],[End Year]]-1</f>
        <v>2012</v>
      </c>
      <c r="E2572" s="3">
        <f t="shared" si="120"/>
        <v>2013</v>
      </c>
      <c r="F2572" s="1" t="str">
        <f t="shared" si="121"/>
        <v>2012/2013</v>
      </c>
      <c r="G2572">
        <v>32948</v>
      </c>
      <c r="H2572" t="s">
        <v>79</v>
      </c>
      <c r="I2572">
        <f>IFERROR(INDEX(Lookup_Misc!$A$1:$C$7,MATCH(Table1[[#This Row],[Product]],Lookup_Misc!$B$1:$B$7,0),3)*Table1[[#This Row],[Tonnage]],NA())</f>
        <v>17132.96</v>
      </c>
      <c r="J2572">
        <f t="shared" si="122"/>
        <v>11</v>
      </c>
    </row>
    <row r="2573" spans="1:10">
      <c r="A2573" t="s">
        <v>186</v>
      </c>
      <c r="B2573" t="s">
        <v>33</v>
      </c>
      <c r="C2573" s="60">
        <v>41214</v>
      </c>
      <c r="D2573" s="3">
        <f>Table1[[#This Row],[End Year]]-1</f>
        <v>2012</v>
      </c>
      <c r="E2573" s="3">
        <f t="shared" si="120"/>
        <v>2013</v>
      </c>
      <c r="F2573" s="1" t="str">
        <f t="shared" si="121"/>
        <v>2012/2013</v>
      </c>
      <c r="G2573">
        <v>687</v>
      </c>
      <c r="H2573" t="s">
        <v>96</v>
      </c>
      <c r="I2573">
        <f>IFERROR(INDEX(Lookup_Misc!$A$1:$C$7,MATCH(Table1[[#This Row],[Product]],Lookup_Misc!$B$1:$B$7,0),3)*Table1[[#This Row],[Tonnage]],NA())</f>
        <v>357.24</v>
      </c>
      <c r="J2573">
        <f t="shared" si="122"/>
        <v>11</v>
      </c>
    </row>
    <row r="2574" spans="1:10">
      <c r="A2574" t="s">
        <v>186</v>
      </c>
      <c r="B2574" t="s">
        <v>33</v>
      </c>
      <c r="C2574" s="60">
        <v>41214</v>
      </c>
      <c r="D2574" s="3">
        <f>Table1[[#This Row],[End Year]]-1</f>
        <v>2012</v>
      </c>
      <c r="E2574" s="3">
        <f t="shared" si="120"/>
        <v>2013</v>
      </c>
      <c r="F2574" s="1" t="str">
        <f t="shared" si="121"/>
        <v>2012/2013</v>
      </c>
      <c r="G2574">
        <v>61</v>
      </c>
      <c r="H2574" t="s">
        <v>86</v>
      </c>
      <c r="I2574">
        <f>IFERROR(INDEX(Lookup_Misc!$A$1:$C$7,MATCH(Table1[[#This Row],[Product]],Lookup_Misc!$B$1:$B$7,0),3)*Table1[[#This Row],[Tonnage]],NA())</f>
        <v>31.720000000000002</v>
      </c>
      <c r="J2574">
        <f t="shared" si="122"/>
        <v>11</v>
      </c>
    </row>
    <row r="2575" spans="1:10">
      <c r="A2575" t="s">
        <v>186</v>
      </c>
      <c r="B2575" t="s">
        <v>33</v>
      </c>
      <c r="C2575" s="60">
        <v>41214</v>
      </c>
      <c r="D2575" s="3">
        <f>Table1[[#This Row],[End Year]]-1</f>
        <v>2012</v>
      </c>
      <c r="E2575" s="3">
        <f t="shared" si="120"/>
        <v>2013</v>
      </c>
      <c r="F2575" s="1" t="str">
        <f t="shared" si="121"/>
        <v>2012/2013</v>
      </c>
      <c r="G2575">
        <v>152</v>
      </c>
      <c r="H2575" t="s">
        <v>76</v>
      </c>
      <c r="I2575">
        <f>IFERROR(INDEX(Lookup_Misc!$A$1:$C$7,MATCH(Table1[[#This Row],[Product]],Lookup_Misc!$B$1:$B$7,0),3)*Table1[[#This Row],[Tonnage]],NA())</f>
        <v>79.040000000000006</v>
      </c>
      <c r="J2575">
        <f t="shared" si="122"/>
        <v>11</v>
      </c>
    </row>
    <row r="2576" spans="1:10">
      <c r="A2576" t="s">
        <v>186</v>
      </c>
      <c r="B2576" t="s">
        <v>33</v>
      </c>
      <c r="C2576" s="60">
        <v>41244</v>
      </c>
      <c r="D2576" s="3">
        <f>Table1[[#This Row],[End Year]]-1</f>
        <v>2012</v>
      </c>
      <c r="E2576" s="3">
        <f t="shared" si="120"/>
        <v>2013</v>
      </c>
      <c r="F2576" s="1" t="str">
        <f t="shared" si="121"/>
        <v>2012/2013</v>
      </c>
      <c r="G2576">
        <v>1437</v>
      </c>
      <c r="H2576" t="s">
        <v>95</v>
      </c>
      <c r="I2576">
        <f>IFERROR(INDEX(Lookup_Misc!$A$1:$C$7,MATCH(Table1[[#This Row],[Product]],Lookup_Misc!$B$1:$B$7,0),3)*Table1[[#This Row],[Tonnage]],NA())</f>
        <v>747.24</v>
      </c>
      <c r="J2576">
        <f t="shared" si="122"/>
        <v>12</v>
      </c>
    </row>
    <row r="2577" spans="1:10">
      <c r="A2577" t="s">
        <v>186</v>
      </c>
      <c r="B2577" t="s">
        <v>33</v>
      </c>
      <c r="C2577" s="60">
        <v>41244</v>
      </c>
      <c r="D2577" s="3">
        <f>Table1[[#This Row],[End Year]]-1</f>
        <v>2012</v>
      </c>
      <c r="E2577" s="3">
        <f t="shared" si="120"/>
        <v>2013</v>
      </c>
      <c r="F2577" s="1" t="str">
        <f t="shared" si="121"/>
        <v>2012/2013</v>
      </c>
      <c r="G2577">
        <v>15750</v>
      </c>
      <c r="H2577" t="s">
        <v>151</v>
      </c>
      <c r="I2577">
        <f>IFERROR(INDEX(Lookup_Misc!$A$1:$C$7,MATCH(Table1[[#This Row],[Product]],Lookup_Misc!$B$1:$B$7,0),3)*Table1[[#This Row],[Tonnage]],NA())</f>
        <v>8190</v>
      </c>
      <c r="J2577">
        <f t="shared" si="122"/>
        <v>12</v>
      </c>
    </row>
    <row r="2578" spans="1:10">
      <c r="A2578" t="s">
        <v>186</v>
      </c>
      <c r="B2578" t="s">
        <v>33</v>
      </c>
      <c r="C2578" s="60">
        <v>41244</v>
      </c>
      <c r="D2578" s="3">
        <f>Table1[[#This Row],[End Year]]-1</f>
        <v>2012</v>
      </c>
      <c r="E2578" s="3">
        <f t="shared" si="120"/>
        <v>2013</v>
      </c>
      <c r="F2578" s="1" t="str">
        <f t="shared" si="121"/>
        <v>2012/2013</v>
      </c>
      <c r="G2578">
        <v>2734</v>
      </c>
      <c r="H2578" t="s">
        <v>60</v>
      </c>
      <c r="I2578">
        <f>IFERROR(INDEX(Lookup_Misc!$A$1:$C$7,MATCH(Table1[[#This Row],[Product]],Lookup_Misc!$B$1:$B$7,0),3)*Table1[[#This Row],[Tonnage]],NA())</f>
        <v>1421.68</v>
      </c>
      <c r="J2578">
        <f t="shared" si="122"/>
        <v>12</v>
      </c>
    </row>
    <row r="2579" spans="1:10">
      <c r="A2579" t="s">
        <v>186</v>
      </c>
      <c r="B2579" t="s">
        <v>33</v>
      </c>
      <c r="C2579" s="60">
        <v>41244</v>
      </c>
      <c r="D2579" s="3">
        <f>Table1[[#This Row],[End Year]]-1</f>
        <v>2012</v>
      </c>
      <c r="E2579" s="3">
        <f t="shared" si="120"/>
        <v>2013</v>
      </c>
      <c r="F2579" s="1" t="str">
        <f t="shared" si="121"/>
        <v>2012/2013</v>
      </c>
      <c r="G2579">
        <v>1026</v>
      </c>
      <c r="H2579" t="s">
        <v>79</v>
      </c>
      <c r="I2579">
        <f>IFERROR(INDEX(Lookup_Misc!$A$1:$C$7,MATCH(Table1[[#This Row],[Product]],Lookup_Misc!$B$1:$B$7,0),3)*Table1[[#This Row],[Tonnage]],NA())</f>
        <v>533.52</v>
      </c>
      <c r="J2579">
        <f t="shared" si="122"/>
        <v>12</v>
      </c>
    </row>
    <row r="2580" spans="1:10">
      <c r="A2580" t="s">
        <v>186</v>
      </c>
      <c r="B2580" t="s">
        <v>33</v>
      </c>
      <c r="C2580" s="60">
        <v>41244</v>
      </c>
      <c r="D2580" s="3">
        <f>Table1[[#This Row],[End Year]]-1</f>
        <v>2012</v>
      </c>
      <c r="E2580" s="3">
        <f t="shared" si="120"/>
        <v>2013</v>
      </c>
      <c r="F2580" s="1" t="str">
        <f t="shared" si="121"/>
        <v>2012/2013</v>
      </c>
      <c r="G2580">
        <v>873</v>
      </c>
      <c r="H2580" t="s">
        <v>96</v>
      </c>
      <c r="I2580">
        <f>IFERROR(INDEX(Lookup_Misc!$A$1:$C$7,MATCH(Table1[[#This Row],[Product]],Lookup_Misc!$B$1:$B$7,0),3)*Table1[[#This Row],[Tonnage]],NA())</f>
        <v>453.96000000000004</v>
      </c>
      <c r="J2580">
        <f t="shared" si="122"/>
        <v>12</v>
      </c>
    </row>
    <row r="2581" spans="1:10">
      <c r="A2581" t="s">
        <v>186</v>
      </c>
      <c r="B2581" t="s">
        <v>33</v>
      </c>
      <c r="C2581" s="60">
        <v>41275</v>
      </c>
      <c r="D2581" s="3">
        <f>Table1[[#This Row],[End Year]]-1</f>
        <v>2012</v>
      </c>
      <c r="E2581" s="3">
        <f t="shared" si="120"/>
        <v>2013</v>
      </c>
      <c r="F2581" s="1" t="str">
        <f t="shared" si="121"/>
        <v>2012/2013</v>
      </c>
      <c r="G2581">
        <v>38680</v>
      </c>
      <c r="H2581" t="s">
        <v>95</v>
      </c>
      <c r="I2581">
        <f>IFERROR(INDEX(Lookup_Misc!$A$1:$C$7,MATCH(Table1[[#This Row],[Product]],Lookup_Misc!$B$1:$B$7,0),3)*Table1[[#This Row],[Tonnage]],NA())</f>
        <v>20113.600000000002</v>
      </c>
      <c r="J2581">
        <f t="shared" si="122"/>
        <v>1</v>
      </c>
    </row>
    <row r="2582" spans="1:10">
      <c r="A2582" t="s">
        <v>186</v>
      </c>
      <c r="B2582" t="s">
        <v>33</v>
      </c>
      <c r="C2582" s="60">
        <v>41275</v>
      </c>
      <c r="D2582" s="3">
        <f>Table1[[#This Row],[End Year]]-1</f>
        <v>2012</v>
      </c>
      <c r="E2582" s="3">
        <f t="shared" si="120"/>
        <v>2013</v>
      </c>
      <c r="F2582" s="1" t="str">
        <f t="shared" si="121"/>
        <v>2012/2013</v>
      </c>
      <c r="G2582">
        <v>50079</v>
      </c>
      <c r="H2582" t="s">
        <v>151</v>
      </c>
      <c r="I2582">
        <f>IFERROR(INDEX(Lookup_Misc!$A$1:$C$7,MATCH(Table1[[#This Row],[Product]],Lookup_Misc!$B$1:$B$7,0),3)*Table1[[#This Row],[Tonnage]],NA())</f>
        <v>26041.08</v>
      </c>
      <c r="J2582">
        <f t="shared" si="122"/>
        <v>1</v>
      </c>
    </row>
    <row r="2583" spans="1:10">
      <c r="A2583" t="s">
        <v>186</v>
      </c>
      <c r="B2583" t="s">
        <v>33</v>
      </c>
      <c r="C2583" s="60">
        <v>41275</v>
      </c>
      <c r="D2583" s="3">
        <f>Table1[[#This Row],[End Year]]-1</f>
        <v>2012</v>
      </c>
      <c r="E2583" s="3">
        <f t="shared" si="120"/>
        <v>2013</v>
      </c>
      <c r="F2583" s="1" t="str">
        <f t="shared" si="121"/>
        <v>2012/2013</v>
      </c>
      <c r="G2583">
        <v>3864</v>
      </c>
      <c r="H2583" t="s">
        <v>60</v>
      </c>
      <c r="I2583">
        <f>IFERROR(INDEX(Lookup_Misc!$A$1:$C$7,MATCH(Table1[[#This Row],[Product]],Lookup_Misc!$B$1:$B$7,0),3)*Table1[[#This Row],[Tonnage]],NA())</f>
        <v>2009.28</v>
      </c>
      <c r="J2583">
        <f t="shared" si="122"/>
        <v>1</v>
      </c>
    </row>
    <row r="2584" spans="1:10">
      <c r="A2584" t="s">
        <v>186</v>
      </c>
      <c r="B2584" t="s">
        <v>33</v>
      </c>
      <c r="C2584" s="60">
        <v>41275</v>
      </c>
      <c r="D2584" s="3">
        <f>Table1[[#This Row],[End Year]]-1</f>
        <v>2012</v>
      </c>
      <c r="E2584" s="3">
        <f t="shared" si="120"/>
        <v>2013</v>
      </c>
      <c r="F2584" s="1" t="str">
        <f t="shared" si="121"/>
        <v>2012/2013</v>
      </c>
      <c r="G2584">
        <v>21326</v>
      </c>
      <c r="H2584" t="s">
        <v>79</v>
      </c>
      <c r="I2584">
        <f>IFERROR(INDEX(Lookup_Misc!$A$1:$C$7,MATCH(Table1[[#This Row],[Product]],Lookup_Misc!$B$1:$B$7,0),3)*Table1[[#This Row],[Tonnage]],NA())</f>
        <v>11089.52</v>
      </c>
      <c r="J2584">
        <f t="shared" si="122"/>
        <v>1</v>
      </c>
    </row>
    <row r="2585" spans="1:10">
      <c r="A2585" t="s">
        <v>186</v>
      </c>
      <c r="B2585" t="s">
        <v>33</v>
      </c>
      <c r="C2585" s="60">
        <v>41275</v>
      </c>
      <c r="D2585" s="3">
        <f>Table1[[#This Row],[End Year]]-1</f>
        <v>2012</v>
      </c>
      <c r="E2585" s="3">
        <f t="shared" si="120"/>
        <v>2013</v>
      </c>
      <c r="F2585" s="1" t="str">
        <f t="shared" si="121"/>
        <v>2012/2013</v>
      </c>
      <c r="G2585">
        <v>815</v>
      </c>
      <c r="H2585" t="s">
        <v>96</v>
      </c>
      <c r="I2585">
        <f>IFERROR(INDEX(Lookup_Misc!$A$1:$C$7,MATCH(Table1[[#This Row],[Product]],Lookup_Misc!$B$1:$B$7,0),3)*Table1[[#This Row],[Tonnage]],NA())</f>
        <v>423.8</v>
      </c>
      <c r="J2585">
        <f t="shared" si="122"/>
        <v>1</v>
      </c>
    </row>
    <row r="2586" spans="1:10">
      <c r="A2586" t="s">
        <v>186</v>
      </c>
      <c r="B2586" t="s">
        <v>33</v>
      </c>
      <c r="C2586" s="60">
        <v>41275</v>
      </c>
      <c r="D2586" s="3">
        <f>Table1[[#This Row],[End Year]]-1</f>
        <v>2012</v>
      </c>
      <c r="E2586" s="3">
        <f t="shared" si="120"/>
        <v>2013</v>
      </c>
      <c r="F2586" s="1" t="str">
        <f t="shared" si="121"/>
        <v>2012/2013</v>
      </c>
      <c r="G2586">
        <v>20</v>
      </c>
      <c r="H2586" t="s">
        <v>86</v>
      </c>
      <c r="I2586">
        <f>IFERROR(INDEX(Lookup_Misc!$A$1:$C$7,MATCH(Table1[[#This Row],[Product]],Lookup_Misc!$B$1:$B$7,0),3)*Table1[[#This Row],[Tonnage]],NA())</f>
        <v>10.4</v>
      </c>
      <c r="J2586">
        <f t="shared" si="122"/>
        <v>1</v>
      </c>
    </row>
    <row r="2587" spans="1:10">
      <c r="A2587" t="s">
        <v>186</v>
      </c>
      <c r="B2587" t="s">
        <v>33</v>
      </c>
      <c r="C2587" s="60">
        <v>41306</v>
      </c>
      <c r="D2587" s="3">
        <f>Table1[[#This Row],[End Year]]-1</f>
        <v>2012</v>
      </c>
      <c r="E2587" s="3">
        <f t="shared" si="120"/>
        <v>2013</v>
      </c>
      <c r="F2587" s="1" t="str">
        <f t="shared" si="121"/>
        <v>2012/2013</v>
      </c>
      <c r="G2587">
        <v>3</v>
      </c>
      <c r="H2587" t="s">
        <v>94</v>
      </c>
      <c r="I2587">
        <f>IFERROR(INDEX(Lookup_Misc!$A$1:$C$7,MATCH(Table1[[#This Row],[Product]],Lookup_Misc!$B$1:$B$7,0),3)*Table1[[#This Row],[Tonnage]],NA())</f>
        <v>1.56</v>
      </c>
      <c r="J2587">
        <f t="shared" si="122"/>
        <v>2</v>
      </c>
    </row>
    <row r="2588" spans="1:10">
      <c r="A2588" t="s">
        <v>186</v>
      </c>
      <c r="B2588" t="s">
        <v>33</v>
      </c>
      <c r="C2588" s="60">
        <v>41306</v>
      </c>
      <c r="D2588" s="3">
        <f>Table1[[#This Row],[End Year]]-1</f>
        <v>2012</v>
      </c>
      <c r="E2588" s="3">
        <f t="shared" si="120"/>
        <v>2013</v>
      </c>
      <c r="F2588" s="1" t="str">
        <f t="shared" si="121"/>
        <v>2012/2013</v>
      </c>
      <c r="G2588">
        <v>18</v>
      </c>
      <c r="H2588" t="s">
        <v>119</v>
      </c>
      <c r="I2588">
        <f>IFERROR(INDEX(Lookup_Misc!$A$1:$C$7,MATCH(Table1[[#This Row],[Product]],Lookup_Misc!$B$1:$B$7,0),3)*Table1[[#This Row],[Tonnage]],NA())</f>
        <v>9.36</v>
      </c>
      <c r="J2588">
        <f t="shared" si="122"/>
        <v>2</v>
      </c>
    </row>
    <row r="2589" spans="1:10">
      <c r="A2589" t="s">
        <v>186</v>
      </c>
      <c r="B2589" t="s">
        <v>33</v>
      </c>
      <c r="C2589" s="60">
        <v>41306</v>
      </c>
      <c r="D2589" s="3">
        <f>Table1[[#This Row],[End Year]]-1</f>
        <v>2012</v>
      </c>
      <c r="E2589" s="3">
        <f t="shared" si="120"/>
        <v>2013</v>
      </c>
      <c r="F2589" s="1" t="str">
        <f t="shared" si="121"/>
        <v>2012/2013</v>
      </c>
      <c r="G2589">
        <v>34845</v>
      </c>
      <c r="H2589" t="s">
        <v>95</v>
      </c>
      <c r="I2589">
        <f>IFERROR(INDEX(Lookup_Misc!$A$1:$C$7,MATCH(Table1[[#This Row],[Product]],Lookup_Misc!$B$1:$B$7,0),3)*Table1[[#This Row],[Tonnage]],NA())</f>
        <v>18119.400000000001</v>
      </c>
      <c r="J2589">
        <f t="shared" si="122"/>
        <v>2</v>
      </c>
    </row>
    <row r="2590" spans="1:10">
      <c r="A2590" t="s">
        <v>186</v>
      </c>
      <c r="B2590" t="s">
        <v>33</v>
      </c>
      <c r="C2590" s="60">
        <v>41306</v>
      </c>
      <c r="D2590" s="3">
        <f>Table1[[#This Row],[End Year]]-1</f>
        <v>2012</v>
      </c>
      <c r="E2590" s="3">
        <f t="shared" si="120"/>
        <v>2013</v>
      </c>
      <c r="F2590" s="1" t="str">
        <f t="shared" si="121"/>
        <v>2012/2013</v>
      </c>
      <c r="G2590">
        <v>61694</v>
      </c>
      <c r="H2590" t="s">
        <v>151</v>
      </c>
      <c r="I2590">
        <f>IFERROR(INDEX(Lookup_Misc!$A$1:$C$7,MATCH(Table1[[#This Row],[Product]],Lookup_Misc!$B$1:$B$7,0),3)*Table1[[#This Row],[Tonnage]],NA())</f>
        <v>32080.880000000001</v>
      </c>
      <c r="J2590">
        <f t="shared" si="122"/>
        <v>2</v>
      </c>
    </row>
    <row r="2591" spans="1:10">
      <c r="A2591" t="s">
        <v>186</v>
      </c>
      <c r="B2591" t="s">
        <v>33</v>
      </c>
      <c r="C2591" s="60">
        <v>41306</v>
      </c>
      <c r="D2591" s="3">
        <f>Table1[[#This Row],[End Year]]-1</f>
        <v>2012</v>
      </c>
      <c r="E2591" s="3">
        <f t="shared" si="120"/>
        <v>2013</v>
      </c>
      <c r="F2591" s="1" t="str">
        <f t="shared" si="121"/>
        <v>2012/2013</v>
      </c>
      <c r="G2591">
        <v>3469</v>
      </c>
      <c r="H2591" t="s">
        <v>60</v>
      </c>
      <c r="I2591">
        <f>IFERROR(INDEX(Lookup_Misc!$A$1:$C$7,MATCH(Table1[[#This Row],[Product]],Lookup_Misc!$B$1:$B$7,0),3)*Table1[[#This Row],[Tonnage]],NA())</f>
        <v>1803.88</v>
      </c>
      <c r="J2591">
        <f t="shared" si="122"/>
        <v>2</v>
      </c>
    </row>
    <row r="2592" spans="1:10">
      <c r="A2592" t="s">
        <v>186</v>
      </c>
      <c r="B2592" t="s">
        <v>33</v>
      </c>
      <c r="C2592" s="60">
        <v>41306</v>
      </c>
      <c r="D2592" s="3">
        <f>Table1[[#This Row],[End Year]]-1</f>
        <v>2012</v>
      </c>
      <c r="E2592" s="3">
        <f t="shared" si="120"/>
        <v>2013</v>
      </c>
      <c r="F2592" s="1" t="str">
        <f t="shared" si="121"/>
        <v>2012/2013</v>
      </c>
      <c r="G2592">
        <v>1235</v>
      </c>
      <c r="H2592" t="s">
        <v>79</v>
      </c>
      <c r="I2592">
        <f>IFERROR(INDEX(Lookup_Misc!$A$1:$C$7,MATCH(Table1[[#This Row],[Product]],Lookup_Misc!$B$1:$B$7,0),3)*Table1[[#This Row],[Tonnage]],NA())</f>
        <v>642.20000000000005</v>
      </c>
      <c r="J2592">
        <f t="shared" si="122"/>
        <v>2</v>
      </c>
    </row>
    <row r="2593" spans="1:10">
      <c r="A2593" t="s">
        <v>186</v>
      </c>
      <c r="B2593" t="s">
        <v>33</v>
      </c>
      <c r="C2593" s="60">
        <v>41306</v>
      </c>
      <c r="D2593" s="3">
        <f>Table1[[#This Row],[End Year]]-1</f>
        <v>2012</v>
      </c>
      <c r="E2593" s="3">
        <f t="shared" si="120"/>
        <v>2013</v>
      </c>
      <c r="F2593" s="1" t="str">
        <f t="shared" si="121"/>
        <v>2012/2013</v>
      </c>
      <c r="G2593">
        <v>490</v>
      </c>
      <c r="H2593" t="s">
        <v>96</v>
      </c>
      <c r="I2593">
        <f>IFERROR(INDEX(Lookup_Misc!$A$1:$C$7,MATCH(Table1[[#This Row],[Product]],Lookup_Misc!$B$1:$B$7,0),3)*Table1[[#This Row],[Tonnage]],NA())</f>
        <v>254.8</v>
      </c>
      <c r="J2593">
        <f t="shared" si="122"/>
        <v>2</v>
      </c>
    </row>
    <row r="2594" spans="1:10">
      <c r="A2594" t="s">
        <v>186</v>
      </c>
      <c r="B2594" t="s">
        <v>33</v>
      </c>
      <c r="C2594" s="60">
        <v>41306</v>
      </c>
      <c r="D2594" s="3">
        <f>Table1[[#This Row],[End Year]]-1</f>
        <v>2012</v>
      </c>
      <c r="E2594" s="3">
        <f t="shared" si="120"/>
        <v>2013</v>
      </c>
      <c r="F2594" s="1" t="str">
        <f t="shared" si="121"/>
        <v>2012/2013</v>
      </c>
      <c r="G2594">
        <v>40</v>
      </c>
      <c r="H2594" t="s">
        <v>86</v>
      </c>
      <c r="I2594">
        <f>IFERROR(INDEX(Lookup_Misc!$A$1:$C$7,MATCH(Table1[[#This Row],[Product]],Lookup_Misc!$B$1:$B$7,0),3)*Table1[[#This Row],[Tonnage]],NA())</f>
        <v>20.8</v>
      </c>
      <c r="J2594">
        <f t="shared" si="122"/>
        <v>2</v>
      </c>
    </row>
    <row r="2595" spans="1:10">
      <c r="A2595" t="s">
        <v>186</v>
      </c>
      <c r="B2595" t="s">
        <v>33</v>
      </c>
      <c r="C2595" s="60">
        <v>41334</v>
      </c>
      <c r="D2595" s="3">
        <f>Table1[[#This Row],[End Year]]-1</f>
        <v>2012</v>
      </c>
      <c r="E2595" s="3">
        <f t="shared" si="120"/>
        <v>2013</v>
      </c>
      <c r="F2595" s="1" t="str">
        <f t="shared" si="121"/>
        <v>2012/2013</v>
      </c>
      <c r="G2595">
        <v>62</v>
      </c>
      <c r="H2595" t="s">
        <v>119</v>
      </c>
      <c r="I2595">
        <f>IFERROR(INDEX(Lookup_Misc!$A$1:$C$7,MATCH(Table1[[#This Row],[Product]],Lookup_Misc!$B$1:$B$7,0),3)*Table1[[#This Row],[Tonnage]],NA())</f>
        <v>32.24</v>
      </c>
      <c r="J2595">
        <f t="shared" si="122"/>
        <v>3</v>
      </c>
    </row>
    <row r="2596" spans="1:10">
      <c r="A2596" t="s">
        <v>186</v>
      </c>
      <c r="B2596" t="s">
        <v>33</v>
      </c>
      <c r="C2596" s="60">
        <v>41334</v>
      </c>
      <c r="D2596" s="3">
        <f>Table1[[#This Row],[End Year]]-1</f>
        <v>2012</v>
      </c>
      <c r="E2596" s="3">
        <f t="shared" si="120"/>
        <v>2013</v>
      </c>
      <c r="F2596" s="1" t="str">
        <f t="shared" si="121"/>
        <v>2012/2013</v>
      </c>
      <c r="G2596">
        <v>64520</v>
      </c>
      <c r="H2596" t="s">
        <v>95</v>
      </c>
      <c r="I2596">
        <f>IFERROR(INDEX(Lookup_Misc!$A$1:$C$7,MATCH(Table1[[#This Row],[Product]],Lookup_Misc!$B$1:$B$7,0),3)*Table1[[#This Row],[Tonnage]],NA())</f>
        <v>33550.400000000001</v>
      </c>
      <c r="J2596">
        <f t="shared" si="122"/>
        <v>3</v>
      </c>
    </row>
    <row r="2597" spans="1:10">
      <c r="A2597" t="s">
        <v>186</v>
      </c>
      <c r="B2597" t="s">
        <v>33</v>
      </c>
      <c r="C2597" s="60">
        <v>41334</v>
      </c>
      <c r="D2597" s="3">
        <f>Table1[[#This Row],[End Year]]-1</f>
        <v>2012</v>
      </c>
      <c r="E2597" s="3">
        <f t="shared" si="120"/>
        <v>2013</v>
      </c>
      <c r="F2597" s="1" t="str">
        <f t="shared" si="121"/>
        <v>2012/2013</v>
      </c>
      <c r="G2597">
        <v>11976</v>
      </c>
      <c r="H2597" t="s">
        <v>151</v>
      </c>
      <c r="I2597">
        <f>IFERROR(INDEX(Lookup_Misc!$A$1:$C$7,MATCH(Table1[[#This Row],[Product]],Lookup_Misc!$B$1:$B$7,0),3)*Table1[[#This Row],[Tonnage]],NA())</f>
        <v>6227.52</v>
      </c>
      <c r="J2597">
        <f t="shared" si="122"/>
        <v>3</v>
      </c>
    </row>
    <row r="2598" spans="1:10">
      <c r="A2598" t="s">
        <v>186</v>
      </c>
      <c r="B2598" t="s">
        <v>33</v>
      </c>
      <c r="C2598" s="60">
        <v>41334</v>
      </c>
      <c r="D2598" s="3">
        <f>Table1[[#This Row],[End Year]]-1</f>
        <v>2012</v>
      </c>
      <c r="E2598" s="3">
        <f t="shared" si="120"/>
        <v>2013</v>
      </c>
      <c r="F2598" s="1" t="str">
        <f t="shared" si="121"/>
        <v>2012/2013</v>
      </c>
      <c r="G2598">
        <v>2250</v>
      </c>
      <c r="H2598" t="s">
        <v>60</v>
      </c>
      <c r="I2598">
        <f>IFERROR(INDEX(Lookup_Misc!$A$1:$C$7,MATCH(Table1[[#This Row],[Product]],Lookup_Misc!$B$1:$B$7,0),3)*Table1[[#This Row],[Tonnage]],NA())</f>
        <v>1170</v>
      </c>
      <c r="J2598">
        <f t="shared" si="122"/>
        <v>3</v>
      </c>
    </row>
    <row r="2599" spans="1:10">
      <c r="A2599" t="s">
        <v>186</v>
      </c>
      <c r="B2599" t="s">
        <v>33</v>
      </c>
      <c r="C2599" s="60">
        <v>41334</v>
      </c>
      <c r="D2599" s="3">
        <f>Table1[[#This Row],[End Year]]-1</f>
        <v>2012</v>
      </c>
      <c r="E2599" s="3">
        <f t="shared" si="120"/>
        <v>2013</v>
      </c>
      <c r="F2599" s="1" t="str">
        <f t="shared" si="121"/>
        <v>2012/2013</v>
      </c>
      <c r="G2599">
        <v>719</v>
      </c>
      <c r="H2599" t="s">
        <v>79</v>
      </c>
      <c r="I2599">
        <f>IFERROR(INDEX(Lookup_Misc!$A$1:$C$7,MATCH(Table1[[#This Row],[Product]],Lookup_Misc!$B$1:$B$7,0),3)*Table1[[#This Row],[Tonnage]],NA())</f>
        <v>373.88</v>
      </c>
      <c r="J2599">
        <f t="shared" si="122"/>
        <v>3</v>
      </c>
    </row>
    <row r="2600" spans="1:10">
      <c r="A2600" t="s">
        <v>186</v>
      </c>
      <c r="B2600" t="s">
        <v>33</v>
      </c>
      <c r="C2600" s="60">
        <v>41334</v>
      </c>
      <c r="D2600" s="3">
        <f>Table1[[#This Row],[End Year]]-1</f>
        <v>2012</v>
      </c>
      <c r="E2600" s="3">
        <f t="shared" si="120"/>
        <v>2013</v>
      </c>
      <c r="F2600" s="1" t="str">
        <f t="shared" si="121"/>
        <v>2012/2013</v>
      </c>
      <c r="G2600">
        <v>1147</v>
      </c>
      <c r="H2600" t="s">
        <v>96</v>
      </c>
      <c r="I2600">
        <f>IFERROR(INDEX(Lookup_Misc!$A$1:$C$7,MATCH(Table1[[#This Row],[Product]],Lookup_Misc!$B$1:$B$7,0),3)*Table1[[#This Row],[Tonnage]],NA())</f>
        <v>596.44000000000005</v>
      </c>
      <c r="J2600">
        <f t="shared" si="122"/>
        <v>3</v>
      </c>
    </row>
    <row r="2601" spans="1:10">
      <c r="A2601" t="s">
        <v>186</v>
      </c>
      <c r="B2601" t="s">
        <v>33</v>
      </c>
      <c r="C2601" s="60">
        <v>41334</v>
      </c>
      <c r="D2601" s="3">
        <f>Table1[[#This Row],[End Year]]-1</f>
        <v>2012</v>
      </c>
      <c r="E2601" s="3">
        <f t="shared" si="120"/>
        <v>2013</v>
      </c>
      <c r="F2601" s="1" t="str">
        <f t="shared" si="121"/>
        <v>2012/2013</v>
      </c>
      <c r="G2601">
        <v>18</v>
      </c>
      <c r="H2601" t="s">
        <v>74</v>
      </c>
      <c r="I2601">
        <f>IFERROR(INDEX(Lookup_Misc!$A$1:$C$7,MATCH(Table1[[#This Row],[Product]],Lookup_Misc!$B$1:$B$7,0),3)*Table1[[#This Row],[Tonnage]],NA())</f>
        <v>9.36</v>
      </c>
      <c r="J2601">
        <f t="shared" si="122"/>
        <v>3</v>
      </c>
    </row>
    <row r="2602" spans="1:10">
      <c r="A2602" t="s">
        <v>186</v>
      </c>
      <c r="B2602" t="s">
        <v>33</v>
      </c>
      <c r="C2602" s="60">
        <v>41365</v>
      </c>
      <c r="D2602" s="3">
        <f>Table1[[#This Row],[End Year]]-1</f>
        <v>2012</v>
      </c>
      <c r="E2602" s="3">
        <f t="shared" si="120"/>
        <v>2013</v>
      </c>
      <c r="F2602" s="1" t="str">
        <f t="shared" si="121"/>
        <v>2012/2013</v>
      </c>
      <c r="G2602">
        <v>34</v>
      </c>
      <c r="H2602" t="s">
        <v>119</v>
      </c>
      <c r="I2602">
        <f>IFERROR(INDEX(Lookup_Misc!$A$1:$C$7,MATCH(Table1[[#This Row],[Product]],Lookup_Misc!$B$1:$B$7,0),3)*Table1[[#This Row],[Tonnage]],NA())</f>
        <v>17.68</v>
      </c>
      <c r="J2602">
        <f t="shared" si="122"/>
        <v>4</v>
      </c>
    </row>
    <row r="2603" spans="1:10">
      <c r="A2603" t="s">
        <v>186</v>
      </c>
      <c r="B2603" t="s">
        <v>33</v>
      </c>
      <c r="C2603" s="60">
        <v>41365</v>
      </c>
      <c r="D2603" s="3">
        <f>Table1[[#This Row],[End Year]]-1</f>
        <v>2012</v>
      </c>
      <c r="E2603" s="3">
        <f t="shared" si="120"/>
        <v>2013</v>
      </c>
      <c r="F2603" s="1" t="str">
        <f t="shared" si="121"/>
        <v>2012/2013</v>
      </c>
      <c r="G2603">
        <v>146</v>
      </c>
      <c r="H2603" t="s">
        <v>95</v>
      </c>
      <c r="I2603">
        <f>IFERROR(INDEX(Lookup_Misc!$A$1:$C$7,MATCH(Table1[[#This Row],[Product]],Lookup_Misc!$B$1:$B$7,0),3)*Table1[[#This Row],[Tonnage]],NA())</f>
        <v>75.92</v>
      </c>
      <c r="J2603">
        <f t="shared" si="122"/>
        <v>4</v>
      </c>
    </row>
    <row r="2604" spans="1:10">
      <c r="A2604" t="s">
        <v>186</v>
      </c>
      <c r="B2604" t="s">
        <v>33</v>
      </c>
      <c r="C2604" s="60">
        <v>41365</v>
      </c>
      <c r="D2604" s="3">
        <f>Table1[[#This Row],[End Year]]-1</f>
        <v>2012</v>
      </c>
      <c r="E2604" s="3">
        <f t="shared" si="120"/>
        <v>2013</v>
      </c>
      <c r="F2604" s="1" t="str">
        <f t="shared" si="121"/>
        <v>2012/2013</v>
      </c>
      <c r="G2604">
        <v>96220</v>
      </c>
      <c r="H2604" t="s">
        <v>151</v>
      </c>
      <c r="I2604">
        <f>IFERROR(INDEX(Lookup_Misc!$A$1:$C$7,MATCH(Table1[[#This Row],[Product]],Lookup_Misc!$B$1:$B$7,0),3)*Table1[[#This Row],[Tonnage]],NA())</f>
        <v>50034.400000000001</v>
      </c>
      <c r="J2604">
        <f t="shared" si="122"/>
        <v>4</v>
      </c>
    </row>
    <row r="2605" spans="1:10">
      <c r="A2605" t="s">
        <v>186</v>
      </c>
      <c r="B2605" t="s">
        <v>33</v>
      </c>
      <c r="C2605" s="60">
        <v>41365</v>
      </c>
      <c r="D2605" s="3">
        <f>Table1[[#This Row],[End Year]]-1</f>
        <v>2012</v>
      </c>
      <c r="E2605" s="3">
        <f t="shared" si="120"/>
        <v>2013</v>
      </c>
      <c r="F2605" s="1" t="str">
        <f t="shared" si="121"/>
        <v>2012/2013</v>
      </c>
      <c r="G2605">
        <v>1739</v>
      </c>
      <c r="H2605" t="s">
        <v>60</v>
      </c>
      <c r="I2605">
        <f>IFERROR(INDEX(Lookup_Misc!$A$1:$C$7,MATCH(Table1[[#This Row],[Product]],Lookup_Misc!$B$1:$B$7,0),3)*Table1[[#This Row],[Tonnage]],NA())</f>
        <v>904.28000000000009</v>
      </c>
      <c r="J2605">
        <f t="shared" si="122"/>
        <v>4</v>
      </c>
    </row>
    <row r="2606" spans="1:10">
      <c r="A2606" t="s">
        <v>186</v>
      </c>
      <c r="B2606" t="s">
        <v>33</v>
      </c>
      <c r="C2606" s="60">
        <v>41365</v>
      </c>
      <c r="D2606" s="3">
        <f>Table1[[#This Row],[End Year]]-1</f>
        <v>2012</v>
      </c>
      <c r="E2606" s="3">
        <f t="shared" si="120"/>
        <v>2013</v>
      </c>
      <c r="F2606" s="1" t="str">
        <f t="shared" si="121"/>
        <v>2012/2013</v>
      </c>
      <c r="G2606">
        <v>1797</v>
      </c>
      <c r="H2606" t="s">
        <v>79</v>
      </c>
      <c r="I2606">
        <f>IFERROR(INDEX(Lookup_Misc!$A$1:$C$7,MATCH(Table1[[#This Row],[Product]],Lookup_Misc!$B$1:$B$7,0),3)*Table1[[#This Row],[Tonnage]],NA())</f>
        <v>934.44</v>
      </c>
      <c r="J2606">
        <f t="shared" si="122"/>
        <v>4</v>
      </c>
    </row>
    <row r="2607" spans="1:10">
      <c r="A2607" t="s">
        <v>186</v>
      </c>
      <c r="B2607" t="s">
        <v>33</v>
      </c>
      <c r="C2607" s="60">
        <v>41365</v>
      </c>
      <c r="D2607" s="3">
        <f>Table1[[#This Row],[End Year]]-1</f>
        <v>2012</v>
      </c>
      <c r="E2607" s="3">
        <f t="shared" si="120"/>
        <v>2013</v>
      </c>
      <c r="F2607" s="1" t="str">
        <f t="shared" si="121"/>
        <v>2012/2013</v>
      </c>
      <c r="G2607">
        <v>560</v>
      </c>
      <c r="H2607" t="s">
        <v>96</v>
      </c>
      <c r="I2607">
        <f>IFERROR(INDEX(Lookup_Misc!$A$1:$C$7,MATCH(Table1[[#This Row],[Product]],Lookup_Misc!$B$1:$B$7,0),3)*Table1[[#This Row],[Tonnage]],NA())</f>
        <v>291.2</v>
      </c>
      <c r="J2607">
        <f t="shared" si="122"/>
        <v>4</v>
      </c>
    </row>
    <row r="2608" spans="1:10">
      <c r="A2608" t="s">
        <v>186</v>
      </c>
      <c r="B2608" t="s">
        <v>33</v>
      </c>
      <c r="C2608" s="60">
        <v>41365</v>
      </c>
      <c r="D2608" s="3">
        <f>Table1[[#This Row],[End Year]]-1</f>
        <v>2012</v>
      </c>
      <c r="E2608" s="3">
        <f t="shared" si="120"/>
        <v>2013</v>
      </c>
      <c r="F2608" s="1" t="str">
        <f t="shared" si="121"/>
        <v>2012/2013</v>
      </c>
      <c r="G2608">
        <v>23</v>
      </c>
      <c r="H2608" t="s">
        <v>86</v>
      </c>
      <c r="I2608">
        <f>IFERROR(INDEX(Lookup_Misc!$A$1:$C$7,MATCH(Table1[[#This Row],[Product]],Lookup_Misc!$B$1:$B$7,0),3)*Table1[[#This Row],[Tonnage]],NA())</f>
        <v>11.96</v>
      </c>
      <c r="J2608">
        <f t="shared" si="122"/>
        <v>4</v>
      </c>
    </row>
    <row r="2609" spans="1:10">
      <c r="A2609" t="s">
        <v>186</v>
      </c>
      <c r="B2609" t="s">
        <v>33</v>
      </c>
      <c r="C2609" s="60">
        <v>41395</v>
      </c>
      <c r="D2609" s="3">
        <f>Table1[[#This Row],[End Year]]-1</f>
        <v>2012</v>
      </c>
      <c r="E2609" s="3">
        <f t="shared" si="120"/>
        <v>2013</v>
      </c>
      <c r="F2609" s="1" t="str">
        <f t="shared" si="121"/>
        <v>2012/2013</v>
      </c>
      <c r="G2609">
        <v>46</v>
      </c>
      <c r="H2609" t="s">
        <v>119</v>
      </c>
      <c r="I2609">
        <f>IFERROR(INDEX(Lookup_Misc!$A$1:$C$7,MATCH(Table1[[#This Row],[Product]],Lookup_Misc!$B$1:$B$7,0),3)*Table1[[#This Row],[Tonnage]],NA())</f>
        <v>23.92</v>
      </c>
      <c r="J2609">
        <f t="shared" si="122"/>
        <v>5</v>
      </c>
    </row>
    <row r="2610" spans="1:10">
      <c r="A2610" t="s">
        <v>186</v>
      </c>
      <c r="B2610" t="s">
        <v>33</v>
      </c>
      <c r="C2610" s="60">
        <v>41395</v>
      </c>
      <c r="D2610" s="3">
        <f>Table1[[#This Row],[End Year]]-1</f>
        <v>2012</v>
      </c>
      <c r="E2610" s="3">
        <f t="shared" si="120"/>
        <v>2013</v>
      </c>
      <c r="F2610" s="1" t="str">
        <f t="shared" si="121"/>
        <v>2012/2013</v>
      </c>
      <c r="G2610">
        <v>120</v>
      </c>
      <c r="H2610" t="s">
        <v>95</v>
      </c>
      <c r="I2610">
        <f>IFERROR(INDEX(Lookup_Misc!$A$1:$C$7,MATCH(Table1[[#This Row],[Product]],Lookup_Misc!$B$1:$B$7,0),3)*Table1[[#This Row],[Tonnage]],NA())</f>
        <v>62.400000000000006</v>
      </c>
      <c r="J2610">
        <f t="shared" si="122"/>
        <v>5</v>
      </c>
    </row>
    <row r="2611" spans="1:10">
      <c r="A2611" t="s">
        <v>186</v>
      </c>
      <c r="B2611" t="s">
        <v>33</v>
      </c>
      <c r="C2611" s="60">
        <v>41395</v>
      </c>
      <c r="D2611" s="3">
        <f>Table1[[#This Row],[End Year]]-1</f>
        <v>2012</v>
      </c>
      <c r="E2611" s="3">
        <f t="shared" si="120"/>
        <v>2013</v>
      </c>
      <c r="F2611" s="1" t="str">
        <f t="shared" si="121"/>
        <v>2012/2013</v>
      </c>
      <c r="G2611">
        <v>2431</v>
      </c>
      <c r="H2611" t="s">
        <v>60</v>
      </c>
      <c r="I2611">
        <f>IFERROR(INDEX(Lookup_Misc!$A$1:$C$7,MATCH(Table1[[#This Row],[Product]],Lookup_Misc!$B$1:$B$7,0),3)*Table1[[#This Row],[Tonnage]],NA())</f>
        <v>1264.1200000000001</v>
      </c>
      <c r="J2611">
        <f t="shared" si="122"/>
        <v>5</v>
      </c>
    </row>
    <row r="2612" spans="1:10">
      <c r="A2612" t="s">
        <v>186</v>
      </c>
      <c r="B2612" t="s">
        <v>33</v>
      </c>
      <c r="C2612" s="60">
        <v>41395</v>
      </c>
      <c r="D2612" s="3">
        <f>Table1[[#This Row],[End Year]]-1</f>
        <v>2012</v>
      </c>
      <c r="E2612" s="3">
        <f t="shared" si="120"/>
        <v>2013</v>
      </c>
      <c r="F2612" s="1" t="str">
        <f t="shared" si="121"/>
        <v>2012/2013</v>
      </c>
      <c r="G2612">
        <v>1661</v>
      </c>
      <c r="H2612" t="s">
        <v>79</v>
      </c>
      <c r="I2612">
        <f>IFERROR(INDEX(Lookup_Misc!$A$1:$C$7,MATCH(Table1[[#This Row],[Product]],Lookup_Misc!$B$1:$B$7,0),3)*Table1[[#This Row],[Tonnage]],NA())</f>
        <v>863.72</v>
      </c>
      <c r="J2612">
        <f t="shared" si="122"/>
        <v>5</v>
      </c>
    </row>
    <row r="2613" spans="1:10">
      <c r="A2613" t="s">
        <v>186</v>
      </c>
      <c r="B2613" t="s">
        <v>33</v>
      </c>
      <c r="C2613" s="60">
        <v>41395</v>
      </c>
      <c r="D2613" s="3">
        <f>Table1[[#This Row],[End Year]]-1</f>
        <v>2012</v>
      </c>
      <c r="E2613" s="3">
        <f t="shared" si="120"/>
        <v>2013</v>
      </c>
      <c r="F2613" s="1" t="str">
        <f t="shared" si="121"/>
        <v>2012/2013</v>
      </c>
      <c r="G2613">
        <v>491</v>
      </c>
      <c r="H2613" t="s">
        <v>96</v>
      </c>
      <c r="I2613">
        <f>IFERROR(INDEX(Lookup_Misc!$A$1:$C$7,MATCH(Table1[[#This Row],[Product]],Lookup_Misc!$B$1:$B$7,0),3)*Table1[[#This Row],[Tonnage]],NA())</f>
        <v>255.32000000000002</v>
      </c>
      <c r="J2613">
        <f t="shared" si="122"/>
        <v>5</v>
      </c>
    </row>
    <row r="2614" spans="1:10">
      <c r="A2614" t="s">
        <v>186</v>
      </c>
      <c r="B2614" t="s">
        <v>33</v>
      </c>
      <c r="C2614" s="60">
        <v>41395</v>
      </c>
      <c r="D2614" s="3">
        <f>Table1[[#This Row],[End Year]]-1</f>
        <v>2012</v>
      </c>
      <c r="E2614" s="3">
        <f t="shared" si="120"/>
        <v>2013</v>
      </c>
      <c r="F2614" s="1" t="str">
        <f t="shared" si="121"/>
        <v>2012/2013</v>
      </c>
      <c r="G2614">
        <v>5</v>
      </c>
      <c r="H2614" t="s">
        <v>86</v>
      </c>
      <c r="I2614">
        <f>IFERROR(INDEX(Lookup_Misc!$A$1:$C$7,MATCH(Table1[[#This Row],[Product]],Lookup_Misc!$B$1:$B$7,0),3)*Table1[[#This Row],[Tonnage]],NA())</f>
        <v>2.6</v>
      </c>
      <c r="J2614">
        <f t="shared" si="122"/>
        <v>5</v>
      </c>
    </row>
    <row r="2615" spans="1:10">
      <c r="A2615" t="s">
        <v>186</v>
      </c>
      <c r="B2615" t="s">
        <v>33</v>
      </c>
      <c r="C2615" s="60">
        <v>41426</v>
      </c>
      <c r="D2615" s="3">
        <f>Table1[[#This Row],[End Year]]-1</f>
        <v>2012</v>
      </c>
      <c r="E2615" s="3">
        <f t="shared" si="120"/>
        <v>2013</v>
      </c>
      <c r="F2615" s="1" t="str">
        <f t="shared" si="121"/>
        <v>2012/2013</v>
      </c>
      <c r="G2615">
        <v>27</v>
      </c>
      <c r="H2615" t="s">
        <v>119</v>
      </c>
      <c r="I2615">
        <f>IFERROR(INDEX(Lookup_Misc!$A$1:$C$7,MATCH(Table1[[#This Row],[Product]],Lookup_Misc!$B$1:$B$7,0),3)*Table1[[#This Row],[Tonnage]],NA())</f>
        <v>14.040000000000001</v>
      </c>
      <c r="J2615">
        <f t="shared" si="122"/>
        <v>6</v>
      </c>
    </row>
    <row r="2616" spans="1:10">
      <c r="A2616" t="s">
        <v>186</v>
      </c>
      <c r="B2616" t="s">
        <v>33</v>
      </c>
      <c r="C2616" s="60">
        <v>41426</v>
      </c>
      <c r="D2616" s="3">
        <f>Table1[[#This Row],[End Year]]-1</f>
        <v>2012</v>
      </c>
      <c r="E2616" s="3">
        <f t="shared" si="120"/>
        <v>2013</v>
      </c>
      <c r="F2616" s="1" t="str">
        <f t="shared" si="121"/>
        <v>2012/2013</v>
      </c>
      <c r="G2616">
        <v>120</v>
      </c>
      <c r="H2616" t="s">
        <v>95</v>
      </c>
      <c r="I2616">
        <f>IFERROR(INDEX(Lookup_Misc!$A$1:$C$7,MATCH(Table1[[#This Row],[Product]],Lookup_Misc!$B$1:$B$7,0),3)*Table1[[#This Row],[Tonnage]],NA())</f>
        <v>62.400000000000006</v>
      </c>
      <c r="J2616">
        <f t="shared" si="122"/>
        <v>6</v>
      </c>
    </row>
    <row r="2617" spans="1:10">
      <c r="A2617" t="s">
        <v>186</v>
      </c>
      <c r="B2617" t="s">
        <v>33</v>
      </c>
      <c r="C2617" s="60">
        <v>41426</v>
      </c>
      <c r="D2617" s="3">
        <f>Table1[[#This Row],[End Year]]-1</f>
        <v>2012</v>
      </c>
      <c r="E2617" s="3">
        <f t="shared" si="120"/>
        <v>2013</v>
      </c>
      <c r="F2617" s="1" t="str">
        <f t="shared" si="121"/>
        <v>2012/2013</v>
      </c>
      <c r="G2617">
        <v>1055</v>
      </c>
      <c r="H2617" t="s">
        <v>60</v>
      </c>
      <c r="I2617">
        <f>IFERROR(INDEX(Lookup_Misc!$A$1:$C$7,MATCH(Table1[[#This Row],[Product]],Lookup_Misc!$B$1:$B$7,0),3)*Table1[[#This Row],[Tonnage]],NA())</f>
        <v>548.6</v>
      </c>
      <c r="J2617">
        <f t="shared" si="122"/>
        <v>6</v>
      </c>
    </row>
    <row r="2618" spans="1:10">
      <c r="A2618" t="s">
        <v>186</v>
      </c>
      <c r="B2618" t="s">
        <v>33</v>
      </c>
      <c r="C2618" s="60">
        <v>41426</v>
      </c>
      <c r="D2618" s="3">
        <f>Table1[[#This Row],[End Year]]-1</f>
        <v>2012</v>
      </c>
      <c r="E2618" s="3">
        <f t="shared" si="120"/>
        <v>2013</v>
      </c>
      <c r="F2618" s="1" t="str">
        <f t="shared" si="121"/>
        <v>2012/2013</v>
      </c>
      <c r="G2618">
        <v>1182</v>
      </c>
      <c r="H2618" t="s">
        <v>79</v>
      </c>
      <c r="I2618">
        <f>IFERROR(INDEX(Lookup_Misc!$A$1:$C$7,MATCH(Table1[[#This Row],[Product]],Lookup_Misc!$B$1:$B$7,0),3)*Table1[[#This Row],[Tonnage]],NA())</f>
        <v>614.64</v>
      </c>
      <c r="J2618">
        <f t="shared" si="122"/>
        <v>6</v>
      </c>
    </row>
    <row r="2619" spans="1:10">
      <c r="A2619" t="s">
        <v>186</v>
      </c>
      <c r="B2619" t="s">
        <v>33</v>
      </c>
      <c r="C2619" s="60">
        <v>41426</v>
      </c>
      <c r="D2619" s="3">
        <f>Table1[[#This Row],[End Year]]-1</f>
        <v>2012</v>
      </c>
      <c r="E2619" s="3">
        <f t="shared" si="120"/>
        <v>2013</v>
      </c>
      <c r="F2619" s="1" t="str">
        <f t="shared" si="121"/>
        <v>2012/2013</v>
      </c>
      <c r="G2619">
        <v>2105</v>
      </c>
      <c r="H2619" t="s">
        <v>96</v>
      </c>
      <c r="I2619">
        <f>IFERROR(INDEX(Lookup_Misc!$A$1:$C$7,MATCH(Table1[[#This Row],[Product]],Lookup_Misc!$B$1:$B$7,0),3)*Table1[[#This Row],[Tonnage]],NA())</f>
        <v>1094.6000000000001</v>
      </c>
      <c r="J2619">
        <f t="shared" si="122"/>
        <v>6</v>
      </c>
    </row>
    <row r="2620" spans="1:10">
      <c r="A2620" t="s">
        <v>186</v>
      </c>
      <c r="B2620" t="s">
        <v>33</v>
      </c>
      <c r="C2620" s="60">
        <v>41426</v>
      </c>
      <c r="D2620" s="3">
        <f>Table1[[#This Row],[End Year]]-1</f>
        <v>2012</v>
      </c>
      <c r="E2620" s="3">
        <f t="shared" si="120"/>
        <v>2013</v>
      </c>
      <c r="F2620" s="1" t="str">
        <f t="shared" si="121"/>
        <v>2012/2013</v>
      </c>
      <c r="G2620">
        <v>1</v>
      </c>
      <c r="H2620" t="s">
        <v>94</v>
      </c>
      <c r="I2620">
        <f>IFERROR(INDEX(Lookup_Misc!$A$1:$C$7,MATCH(Table1[[#This Row],[Product]],Lookup_Misc!$B$1:$B$7,0),3)*Table1[[#This Row],[Tonnage]],NA())</f>
        <v>0.52</v>
      </c>
      <c r="J2620">
        <f t="shared" si="122"/>
        <v>6</v>
      </c>
    </row>
    <row r="2621" spans="1:10">
      <c r="A2621" t="s">
        <v>186</v>
      </c>
      <c r="B2621" t="s">
        <v>33</v>
      </c>
      <c r="C2621" s="60">
        <v>41456</v>
      </c>
      <c r="D2621" s="3">
        <f>Table1[[#This Row],[End Year]]-1</f>
        <v>2013</v>
      </c>
      <c r="E2621" s="3">
        <f t="shared" si="120"/>
        <v>2014</v>
      </c>
      <c r="F2621" s="1" t="str">
        <f t="shared" si="121"/>
        <v>2013/2014</v>
      </c>
      <c r="G2621">
        <v>1</v>
      </c>
      <c r="H2621" t="s">
        <v>119</v>
      </c>
      <c r="I2621">
        <f>IFERROR(INDEX(Lookup_Misc!$A$1:$C$7,MATCH(Table1[[#This Row],[Product]],Lookup_Misc!$B$1:$B$7,0),3)*Table1[[#This Row],[Tonnage]],NA())</f>
        <v>0.52</v>
      </c>
      <c r="J2621">
        <f t="shared" si="122"/>
        <v>7</v>
      </c>
    </row>
    <row r="2622" spans="1:10">
      <c r="A2622" t="s">
        <v>186</v>
      </c>
      <c r="B2622" t="s">
        <v>33</v>
      </c>
      <c r="C2622" s="60">
        <v>41456</v>
      </c>
      <c r="D2622" s="3">
        <f>Table1[[#This Row],[End Year]]-1</f>
        <v>2013</v>
      </c>
      <c r="E2622" s="3">
        <f t="shared" si="120"/>
        <v>2014</v>
      </c>
      <c r="F2622" s="1" t="str">
        <f t="shared" si="121"/>
        <v>2013/2014</v>
      </c>
      <c r="G2622">
        <v>40</v>
      </c>
      <c r="H2622" t="s">
        <v>95</v>
      </c>
      <c r="I2622">
        <f>IFERROR(INDEX(Lookup_Misc!$A$1:$C$7,MATCH(Table1[[#This Row],[Product]],Lookup_Misc!$B$1:$B$7,0),3)*Table1[[#This Row],[Tonnage]],NA())</f>
        <v>20.8</v>
      </c>
      <c r="J2622">
        <f t="shared" si="122"/>
        <v>7</v>
      </c>
    </row>
    <row r="2623" spans="1:10">
      <c r="A2623" t="s">
        <v>186</v>
      </c>
      <c r="B2623" t="s">
        <v>33</v>
      </c>
      <c r="C2623" s="60">
        <v>41456</v>
      </c>
      <c r="D2623" s="3">
        <f>Table1[[#This Row],[End Year]]-1</f>
        <v>2013</v>
      </c>
      <c r="E2623" s="3">
        <f t="shared" si="120"/>
        <v>2014</v>
      </c>
      <c r="F2623" s="1" t="str">
        <f t="shared" si="121"/>
        <v>2013/2014</v>
      </c>
      <c r="G2623">
        <v>337</v>
      </c>
      <c r="H2623" t="s">
        <v>60</v>
      </c>
      <c r="I2623">
        <f>IFERROR(INDEX(Lookup_Misc!$A$1:$C$7,MATCH(Table1[[#This Row],[Product]],Lookup_Misc!$B$1:$B$7,0),3)*Table1[[#This Row],[Tonnage]],NA())</f>
        <v>175.24</v>
      </c>
      <c r="J2623">
        <f t="shared" si="122"/>
        <v>7</v>
      </c>
    </row>
    <row r="2624" spans="1:10">
      <c r="A2624" t="s">
        <v>186</v>
      </c>
      <c r="B2624" t="s">
        <v>33</v>
      </c>
      <c r="C2624" s="60">
        <v>41456</v>
      </c>
      <c r="D2624" s="3">
        <f>Table1[[#This Row],[End Year]]-1</f>
        <v>2013</v>
      </c>
      <c r="E2624" s="3">
        <f t="shared" si="120"/>
        <v>2014</v>
      </c>
      <c r="F2624" s="1" t="str">
        <f t="shared" si="121"/>
        <v>2013/2014</v>
      </c>
      <c r="G2624">
        <v>2093</v>
      </c>
      <c r="H2624" t="s">
        <v>79</v>
      </c>
      <c r="I2624">
        <f>IFERROR(INDEX(Lookup_Misc!$A$1:$C$7,MATCH(Table1[[#This Row],[Product]],Lookup_Misc!$B$1:$B$7,0),3)*Table1[[#This Row],[Tonnage]],NA())</f>
        <v>1088.3600000000001</v>
      </c>
      <c r="J2624">
        <f t="shared" si="122"/>
        <v>7</v>
      </c>
    </row>
    <row r="2625" spans="1:10">
      <c r="A2625" t="s">
        <v>186</v>
      </c>
      <c r="B2625" t="s">
        <v>33</v>
      </c>
      <c r="C2625" s="60">
        <v>41456</v>
      </c>
      <c r="D2625" s="3">
        <f>Table1[[#This Row],[End Year]]-1</f>
        <v>2013</v>
      </c>
      <c r="E2625" s="3">
        <f t="shared" si="120"/>
        <v>2014</v>
      </c>
      <c r="F2625" s="1" t="str">
        <f t="shared" si="121"/>
        <v>2013/2014</v>
      </c>
      <c r="G2625">
        <v>1381</v>
      </c>
      <c r="H2625" t="s">
        <v>96</v>
      </c>
      <c r="I2625">
        <f>IFERROR(INDEX(Lookup_Misc!$A$1:$C$7,MATCH(Table1[[#This Row],[Product]],Lookup_Misc!$B$1:$B$7,0),3)*Table1[[#This Row],[Tonnage]],NA())</f>
        <v>718.12</v>
      </c>
      <c r="J2625">
        <f t="shared" si="122"/>
        <v>7</v>
      </c>
    </row>
    <row r="2626" spans="1:10">
      <c r="A2626" t="s">
        <v>186</v>
      </c>
      <c r="B2626" t="s">
        <v>33</v>
      </c>
      <c r="C2626" s="60">
        <v>41456</v>
      </c>
      <c r="D2626" s="3">
        <f>Table1[[#This Row],[End Year]]-1</f>
        <v>2013</v>
      </c>
      <c r="E2626" s="3">
        <f t="shared" si="120"/>
        <v>2014</v>
      </c>
      <c r="F2626" s="1" t="str">
        <f t="shared" si="121"/>
        <v>2013/2014</v>
      </c>
      <c r="G2626">
        <v>755</v>
      </c>
      <c r="H2626" t="s">
        <v>86</v>
      </c>
      <c r="I2626">
        <f>IFERROR(INDEX(Lookup_Misc!$A$1:$C$7,MATCH(Table1[[#This Row],[Product]],Lookup_Misc!$B$1:$B$7,0),3)*Table1[[#This Row],[Tonnage]],NA())</f>
        <v>392.6</v>
      </c>
      <c r="J2626">
        <f t="shared" si="122"/>
        <v>7</v>
      </c>
    </row>
    <row r="2627" spans="1:10">
      <c r="A2627" t="s">
        <v>186</v>
      </c>
      <c r="B2627" t="s">
        <v>33</v>
      </c>
      <c r="C2627" s="60">
        <v>41487</v>
      </c>
      <c r="D2627" s="3">
        <f>Table1[[#This Row],[End Year]]-1</f>
        <v>2013</v>
      </c>
      <c r="E2627" s="3">
        <f t="shared" si="120"/>
        <v>2014</v>
      </c>
      <c r="F2627" s="1" t="str">
        <f t="shared" si="121"/>
        <v>2013/2014</v>
      </c>
      <c r="G2627">
        <v>51</v>
      </c>
      <c r="H2627" t="s">
        <v>119</v>
      </c>
      <c r="I2627">
        <f>IFERROR(INDEX(Lookup_Misc!$A$1:$C$7,MATCH(Table1[[#This Row],[Product]],Lookup_Misc!$B$1:$B$7,0),3)*Table1[[#This Row],[Tonnage]],NA())</f>
        <v>26.52</v>
      </c>
      <c r="J2627">
        <f t="shared" si="122"/>
        <v>8</v>
      </c>
    </row>
    <row r="2628" spans="1:10">
      <c r="A2628" t="s">
        <v>186</v>
      </c>
      <c r="B2628" t="s">
        <v>33</v>
      </c>
      <c r="C2628" s="60">
        <v>41487</v>
      </c>
      <c r="D2628" s="3">
        <f>Table1[[#This Row],[End Year]]-1</f>
        <v>2013</v>
      </c>
      <c r="E2628" s="3">
        <f t="shared" si="120"/>
        <v>2014</v>
      </c>
      <c r="F2628" s="1" t="str">
        <f t="shared" si="121"/>
        <v>2013/2014</v>
      </c>
      <c r="G2628">
        <v>180</v>
      </c>
      <c r="H2628" t="s">
        <v>95</v>
      </c>
      <c r="I2628">
        <f>IFERROR(INDEX(Lookup_Misc!$A$1:$C$7,MATCH(Table1[[#This Row],[Product]],Lookup_Misc!$B$1:$B$7,0),3)*Table1[[#This Row],[Tonnage]],NA())</f>
        <v>93.600000000000009</v>
      </c>
      <c r="J2628">
        <f t="shared" si="122"/>
        <v>8</v>
      </c>
    </row>
    <row r="2629" spans="1:10">
      <c r="A2629" t="s">
        <v>186</v>
      </c>
      <c r="B2629" t="s">
        <v>33</v>
      </c>
      <c r="C2629" s="60">
        <v>41487</v>
      </c>
      <c r="D2629" s="3">
        <f>Table1[[#This Row],[End Year]]-1</f>
        <v>2013</v>
      </c>
      <c r="E2629" s="3">
        <f t="shared" si="120"/>
        <v>2014</v>
      </c>
      <c r="F2629" s="1" t="str">
        <f t="shared" si="121"/>
        <v>2013/2014</v>
      </c>
      <c r="G2629">
        <v>488</v>
      </c>
      <c r="H2629" t="s">
        <v>60</v>
      </c>
      <c r="I2629">
        <f>IFERROR(INDEX(Lookup_Misc!$A$1:$C$7,MATCH(Table1[[#This Row],[Product]],Lookup_Misc!$B$1:$B$7,0),3)*Table1[[#This Row],[Tonnage]],NA())</f>
        <v>253.76000000000002</v>
      </c>
      <c r="J2629">
        <f t="shared" si="122"/>
        <v>8</v>
      </c>
    </row>
    <row r="2630" spans="1:10">
      <c r="A2630" t="s">
        <v>186</v>
      </c>
      <c r="B2630" t="s">
        <v>33</v>
      </c>
      <c r="C2630" s="60">
        <v>41487</v>
      </c>
      <c r="D2630" s="3">
        <f>Table1[[#This Row],[End Year]]-1</f>
        <v>2013</v>
      </c>
      <c r="E2630" s="3">
        <f t="shared" ref="E2630:E2693" si="123">IF(AND(MONTH(C2630)&gt;=7,MONTH(C2630)&lt;=12),YEAR(C2630)+1,YEAR(C2630))</f>
        <v>2014</v>
      </c>
      <c r="F2630" s="1" t="str">
        <f t="shared" ref="F2630:F2693" si="124">D2630&amp;"/"&amp;E2630</f>
        <v>2013/2014</v>
      </c>
      <c r="G2630">
        <v>1317</v>
      </c>
      <c r="H2630" t="s">
        <v>79</v>
      </c>
      <c r="I2630">
        <f>IFERROR(INDEX(Lookup_Misc!$A$1:$C$7,MATCH(Table1[[#This Row],[Product]],Lookup_Misc!$B$1:$B$7,0),3)*Table1[[#This Row],[Tonnage]],NA())</f>
        <v>684.84</v>
      </c>
      <c r="J2630">
        <f t="shared" ref="J2630:J2693" si="125">MONTH(C2630)</f>
        <v>8</v>
      </c>
    </row>
    <row r="2631" spans="1:10">
      <c r="A2631" t="s">
        <v>186</v>
      </c>
      <c r="B2631" t="s">
        <v>33</v>
      </c>
      <c r="C2631" s="60">
        <v>41487</v>
      </c>
      <c r="D2631" s="3">
        <f>Table1[[#This Row],[End Year]]-1</f>
        <v>2013</v>
      </c>
      <c r="E2631" s="3">
        <f t="shared" si="123"/>
        <v>2014</v>
      </c>
      <c r="F2631" s="1" t="str">
        <f t="shared" si="124"/>
        <v>2013/2014</v>
      </c>
      <c r="G2631">
        <v>1889</v>
      </c>
      <c r="H2631" t="s">
        <v>96</v>
      </c>
      <c r="I2631">
        <f>IFERROR(INDEX(Lookup_Misc!$A$1:$C$7,MATCH(Table1[[#This Row],[Product]],Lookup_Misc!$B$1:$B$7,0),3)*Table1[[#This Row],[Tonnage]],NA())</f>
        <v>982.28000000000009</v>
      </c>
      <c r="J2631">
        <f t="shared" si="125"/>
        <v>8</v>
      </c>
    </row>
    <row r="2632" spans="1:10">
      <c r="A2632" t="s">
        <v>186</v>
      </c>
      <c r="B2632" t="s">
        <v>33</v>
      </c>
      <c r="C2632" s="60">
        <v>41487</v>
      </c>
      <c r="D2632" s="3">
        <f>Table1[[#This Row],[End Year]]-1</f>
        <v>2013</v>
      </c>
      <c r="E2632" s="3">
        <f t="shared" si="123"/>
        <v>2014</v>
      </c>
      <c r="F2632" s="1" t="str">
        <f t="shared" si="124"/>
        <v>2013/2014</v>
      </c>
      <c r="G2632">
        <v>244</v>
      </c>
      <c r="H2632" t="s">
        <v>86</v>
      </c>
      <c r="I2632">
        <f>IFERROR(INDEX(Lookup_Misc!$A$1:$C$7,MATCH(Table1[[#This Row],[Product]],Lookup_Misc!$B$1:$B$7,0),3)*Table1[[#This Row],[Tonnage]],NA())</f>
        <v>126.88000000000001</v>
      </c>
      <c r="J2632">
        <f t="shared" si="125"/>
        <v>8</v>
      </c>
    </row>
    <row r="2633" spans="1:10">
      <c r="A2633" t="s">
        <v>186</v>
      </c>
      <c r="B2633" t="s">
        <v>33</v>
      </c>
      <c r="C2633" s="60">
        <v>41518</v>
      </c>
      <c r="D2633" s="3">
        <f>Table1[[#This Row],[End Year]]-1</f>
        <v>2013</v>
      </c>
      <c r="E2633" s="3">
        <f t="shared" si="123"/>
        <v>2014</v>
      </c>
      <c r="F2633" s="1" t="str">
        <f t="shared" si="124"/>
        <v>2013/2014</v>
      </c>
      <c r="G2633">
        <v>1</v>
      </c>
      <c r="H2633" t="s">
        <v>119</v>
      </c>
      <c r="I2633">
        <f>IFERROR(INDEX(Lookup_Misc!$A$1:$C$7,MATCH(Table1[[#This Row],[Product]],Lookup_Misc!$B$1:$B$7,0),3)*Table1[[#This Row],[Tonnage]],NA())</f>
        <v>0.52</v>
      </c>
      <c r="J2633">
        <f t="shared" si="125"/>
        <v>9</v>
      </c>
    </row>
    <row r="2634" spans="1:10">
      <c r="A2634" t="s">
        <v>186</v>
      </c>
      <c r="B2634" t="s">
        <v>33</v>
      </c>
      <c r="C2634" s="60">
        <v>41518</v>
      </c>
      <c r="D2634" s="3">
        <f>Table1[[#This Row],[End Year]]-1</f>
        <v>2013</v>
      </c>
      <c r="E2634" s="3">
        <f t="shared" si="123"/>
        <v>2014</v>
      </c>
      <c r="F2634" s="1" t="str">
        <f t="shared" si="124"/>
        <v>2013/2014</v>
      </c>
      <c r="G2634">
        <v>1</v>
      </c>
      <c r="H2634" t="s">
        <v>91</v>
      </c>
      <c r="I2634">
        <f>IFERROR(INDEX(Lookup_Misc!$A$1:$C$7,MATCH(Table1[[#This Row],[Product]],Lookup_Misc!$B$1:$B$7,0),3)*Table1[[#This Row],[Tonnage]],NA())</f>
        <v>0.52</v>
      </c>
      <c r="J2634">
        <f t="shared" si="125"/>
        <v>9</v>
      </c>
    </row>
    <row r="2635" spans="1:10">
      <c r="A2635" t="s">
        <v>186</v>
      </c>
      <c r="B2635" t="s">
        <v>33</v>
      </c>
      <c r="C2635" s="60">
        <v>41518</v>
      </c>
      <c r="D2635" s="3">
        <f>Table1[[#This Row],[End Year]]-1</f>
        <v>2013</v>
      </c>
      <c r="E2635" s="3">
        <f t="shared" si="123"/>
        <v>2014</v>
      </c>
      <c r="F2635" s="1" t="str">
        <f t="shared" si="124"/>
        <v>2013/2014</v>
      </c>
      <c r="G2635">
        <v>60</v>
      </c>
      <c r="H2635" t="s">
        <v>95</v>
      </c>
      <c r="I2635">
        <f>IFERROR(INDEX(Lookup_Misc!$A$1:$C$7,MATCH(Table1[[#This Row],[Product]],Lookup_Misc!$B$1:$B$7,0),3)*Table1[[#This Row],[Tonnage]],NA())</f>
        <v>31.200000000000003</v>
      </c>
      <c r="J2635">
        <f t="shared" si="125"/>
        <v>9</v>
      </c>
    </row>
    <row r="2636" spans="1:10">
      <c r="A2636" t="s">
        <v>186</v>
      </c>
      <c r="B2636" t="s">
        <v>33</v>
      </c>
      <c r="C2636" s="60">
        <v>41518</v>
      </c>
      <c r="D2636" s="3">
        <f>Table1[[#This Row],[End Year]]-1</f>
        <v>2013</v>
      </c>
      <c r="E2636" s="3">
        <f t="shared" si="123"/>
        <v>2014</v>
      </c>
      <c r="F2636" s="1" t="str">
        <f t="shared" si="124"/>
        <v>2013/2014</v>
      </c>
      <c r="G2636">
        <v>123452</v>
      </c>
      <c r="H2636" t="s">
        <v>151</v>
      </c>
      <c r="I2636">
        <f>IFERROR(INDEX(Lookup_Misc!$A$1:$C$7,MATCH(Table1[[#This Row],[Product]],Lookup_Misc!$B$1:$B$7,0),3)*Table1[[#This Row],[Tonnage]],NA())</f>
        <v>64195.040000000001</v>
      </c>
      <c r="J2636">
        <f t="shared" si="125"/>
        <v>9</v>
      </c>
    </row>
    <row r="2637" spans="1:10">
      <c r="A2637" t="s">
        <v>186</v>
      </c>
      <c r="B2637" t="s">
        <v>33</v>
      </c>
      <c r="C2637" s="60">
        <v>41518</v>
      </c>
      <c r="D2637" s="3">
        <f>Table1[[#This Row],[End Year]]-1</f>
        <v>2013</v>
      </c>
      <c r="E2637" s="3">
        <f t="shared" si="123"/>
        <v>2014</v>
      </c>
      <c r="F2637" s="1" t="str">
        <f t="shared" si="124"/>
        <v>2013/2014</v>
      </c>
      <c r="G2637">
        <v>564</v>
      </c>
      <c r="H2637" t="s">
        <v>60</v>
      </c>
      <c r="I2637">
        <f>IFERROR(INDEX(Lookup_Misc!$A$1:$C$7,MATCH(Table1[[#This Row],[Product]],Lookup_Misc!$B$1:$B$7,0),3)*Table1[[#This Row],[Tonnage]],NA())</f>
        <v>293.28000000000003</v>
      </c>
      <c r="J2637">
        <f t="shared" si="125"/>
        <v>9</v>
      </c>
    </row>
    <row r="2638" spans="1:10">
      <c r="A2638" t="s">
        <v>186</v>
      </c>
      <c r="B2638" t="s">
        <v>33</v>
      </c>
      <c r="C2638" s="60">
        <v>41518</v>
      </c>
      <c r="D2638" s="3">
        <f>Table1[[#This Row],[End Year]]-1</f>
        <v>2013</v>
      </c>
      <c r="E2638" s="3">
        <f t="shared" si="123"/>
        <v>2014</v>
      </c>
      <c r="F2638" s="1" t="str">
        <f t="shared" si="124"/>
        <v>2013/2014</v>
      </c>
      <c r="G2638">
        <v>427</v>
      </c>
      <c r="H2638" t="s">
        <v>79</v>
      </c>
      <c r="I2638">
        <f>IFERROR(INDEX(Lookup_Misc!$A$1:$C$7,MATCH(Table1[[#This Row],[Product]],Lookup_Misc!$B$1:$B$7,0),3)*Table1[[#This Row],[Tonnage]],NA())</f>
        <v>222.04000000000002</v>
      </c>
      <c r="J2638">
        <f t="shared" si="125"/>
        <v>9</v>
      </c>
    </row>
    <row r="2639" spans="1:10">
      <c r="A2639" t="s">
        <v>186</v>
      </c>
      <c r="B2639" t="s">
        <v>33</v>
      </c>
      <c r="C2639" s="60">
        <v>41518</v>
      </c>
      <c r="D2639" s="3">
        <f>Table1[[#This Row],[End Year]]-1</f>
        <v>2013</v>
      </c>
      <c r="E2639" s="3">
        <f t="shared" si="123"/>
        <v>2014</v>
      </c>
      <c r="F2639" s="1" t="str">
        <f t="shared" si="124"/>
        <v>2013/2014</v>
      </c>
      <c r="G2639">
        <v>1224</v>
      </c>
      <c r="H2639" t="s">
        <v>96</v>
      </c>
      <c r="I2639">
        <f>IFERROR(INDEX(Lookup_Misc!$A$1:$C$7,MATCH(Table1[[#This Row],[Product]],Lookup_Misc!$B$1:$B$7,0),3)*Table1[[#This Row],[Tonnage]],NA())</f>
        <v>636.48</v>
      </c>
      <c r="J2639">
        <f t="shared" si="125"/>
        <v>9</v>
      </c>
    </row>
    <row r="2640" spans="1:10">
      <c r="A2640" t="s">
        <v>186</v>
      </c>
      <c r="B2640" t="s">
        <v>33</v>
      </c>
      <c r="C2640" s="60">
        <v>41518</v>
      </c>
      <c r="D2640" s="3">
        <f>Table1[[#This Row],[End Year]]-1</f>
        <v>2013</v>
      </c>
      <c r="E2640" s="3">
        <f t="shared" si="123"/>
        <v>2014</v>
      </c>
      <c r="F2640" s="1" t="str">
        <f t="shared" si="124"/>
        <v>2013/2014</v>
      </c>
      <c r="G2640">
        <v>338</v>
      </c>
      <c r="H2640" t="s">
        <v>86</v>
      </c>
      <c r="I2640">
        <f>IFERROR(INDEX(Lookup_Misc!$A$1:$C$7,MATCH(Table1[[#This Row],[Product]],Lookup_Misc!$B$1:$B$7,0),3)*Table1[[#This Row],[Tonnage]],NA())</f>
        <v>175.76000000000002</v>
      </c>
      <c r="J2640">
        <f t="shared" si="125"/>
        <v>9</v>
      </c>
    </row>
    <row r="2641" spans="1:10">
      <c r="A2641" t="s">
        <v>186</v>
      </c>
      <c r="B2641" t="s">
        <v>33</v>
      </c>
      <c r="C2641" s="60">
        <v>41548</v>
      </c>
      <c r="D2641" s="3">
        <f>Table1[[#This Row],[End Year]]-1</f>
        <v>2013</v>
      </c>
      <c r="E2641" s="3">
        <f t="shared" si="123"/>
        <v>2014</v>
      </c>
      <c r="F2641" s="1" t="str">
        <f t="shared" si="124"/>
        <v>2013/2014</v>
      </c>
      <c r="G2641">
        <v>13613</v>
      </c>
      <c r="H2641" t="s">
        <v>95</v>
      </c>
      <c r="I2641">
        <f>IFERROR(INDEX(Lookup_Misc!$A$1:$C$7,MATCH(Table1[[#This Row],[Product]],Lookup_Misc!$B$1:$B$7,0),3)*Table1[[#This Row],[Tonnage]],NA())</f>
        <v>7078.76</v>
      </c>
      <c r="J2641">
        <f t="shared" si="125"/>
        <v>10</v>
      </c>
    </row>
    <row r="2642" spans="1:10">
      <c r="A2642" t="s">
        <v>186</v>
      </c>
      <c r="B2642" t="s">
        <v>33</v>
      </c>
      <c r="C2642" s="60">
        <v>41548</v>
      </c>
      <c r="D2642" s="3">
        <f>Table1[[#This Row],[End Year]]-1</f>
        <v>2013</v>
      </c>
      <c r="E2642" s="3">
        <f t="shared" si="123"/>
        <v>2014</v>
      </c>
      <c r="F2642" s="1" t="str">
        <f t="shared" si="124"/>
        <v>2013/2014</v>
      </c>
      <c r="G2642">
        <v>58479</v>
      </c>
      <c r="H2642" t="s">
        <v>151</v>
      </c>
      <c r="I2642">
        <f>IFERROR(INDEX(Lookup_Misc!$A$1:$C$7,MATCH(Table1[[#This Row],[Product]],Lookup_Misc!$B$1:$B$7,0),3)*Table1[[#This Row],[Tonnage]],NA())</f>
        <v>30409.08</v>
      </c>
      <c r="J2642">
        <f t="shared" si="125"/>
        <v>10</v>
      </c>
    </row>
    <row r="2643" spans="1:10">
      <c r="A2643" t="s">
        <v>186</v>
      </c>
      <c r="B2643" t="s">
        <v>33</v>
      </c>
      <c r="C2643" s="60">
        <v>41548</v>
      </c>
      <c r="D2643" s="3">
        <f>Table1[[#This Row],[End Year]]-1</f>
        <v>2013</v>
      </c>
      <c r="E2643" s="3">
        <f t="shared" si="123"/>
        <v>2014</v>
      </c>
      <c r="F2643" s="1" t="str">
        <f t="shared" si="124"/>
        <v>2013/2014</v>
      </c>
      <c r="G2643">
        <v>535</v>
      </c>
      <c r="H2643" t="s">
        <v>60</v>
      </c>
      <c r="I2643">
        <f>IFERROR(INDEX(Lookup_Misc!$A$1:$C$7,MATCH(Table1[[#This Row],[Product]],Lookup_Misc!$B$1:$B$7,0),3)*Table1[[#This Row],[Tonnage]],NA())</f>
        <v>278.2</v>
      </c>
      <c r="J2643">
        <f t="shared" si="125"/>
        <v>10</v>
      </c>
    </row>
    <row r="2644" spans="1:10">
      <c r="A2644" t="s">
        <v>186</v>
      </c>
      <c r="B2644" t="s">
        <v>33</v>
      </c>
      <c r="C2644" s="60">
        <v>41548</v>
      </c>
      <c r="D2644" s="3">
        <f>Table1[[#This Row],[End Year]]-1</f>
        <v>2013</v>
      </c>
      <c r="E2644" s="3">
        <f t="shared" si="123"/>
        <v>2014</v>
      </c>
      <c r="F2644" s="1" t="str">
        <f t="shared" si="124"/>
        <v>2013/2014</v>
      </c>
      <c r="G2644">
        <v>818</v>
      </c>
      <c r="H2644" t="s">
        <v>79</v>
      </c>
      <c r="I2644">
        <f>IFERROR(INDEX(Lookup_Misc!$A$1:$C$7,MATCH(Table1[[#This Row],[Product]],Lookup_Misc!$B$1:$B$7,0),3)*Table1[[#This Row],[Tonnage]],NA())</f>
        <v>425.36</v>
      </c>
      <c r="J2644">
        <f t="shared" si="125"/>
        <v>10</v>
      </c>
    </row>
    <row r="2645" spans="1:10">
      <c r="A2645" t="s">
        <v>186</v>
      </c>
      <c r="B2645" t="s">
        <v>33</v>
      </c>
      <c r="C2645" s="60">
        <v>41548</v>
      </c>
      <c r="D2645" s="3">
        <f>Table1[[#This Row],[End Year]]-1</f>
        <v>2013</v>
      </c>
      <c r="E2645" s="3">
        <f t="shared" si="123"/>
        <v>2014</v>
      </c>
      <c r="F2645" s="1" t="str">
        <f t="shared" si="124"/>
        <v>2013/2014</v>
      </c>
      <c r="G2645">
        <v>1372</v>
      </c>
      <c r="H2645" t="s">
        <v>96</v>
      </c>
      <c r="I2645">
        <f>IFERROR(INDEX(Lookup_Misc!$A$1:$C$7,MATCH(Table1[[#This Row],[Product]],Lookup_Misc!$B$1:$B$7,0),3)*Table1[[#This Row],[Tonnage]],NA())</f>
        <v>713.44</v>
      </c>
      <c r="J2645">
        <f t="shared" si="125"/>
        <v>10</v>
      </c>
    </row>
    <row r="2646" spans="1:10">
      <c r="A2646" t="s">
        <v>186</v>
      </c>
      <c r="B2646" t="s">
        <v>33</v>
      </c>
      <c r="C2646" s="60">
        <v>41548</v>
      </c>
      <c r="D2646" s="3">
        <f>Table1[[#This Row],[End Year]]-1</f>
        <v>2013</v>
      </c>
      <c r="E2646" s="3">
        <f t="shared" si="123"/>
        <v>2014</v>
      </c>
      <c r="F2646" s="1" t="str">
        <f t="shared" si="124"/>
        <v>2013/2014</v>
      </c>
      <c r="G2646">
        <v>286</v>
      </c>
      <c r="H2646" t="s">
        <v>86</v>
      </c>
      <c r="I2646">
        <f>IFERROR(INDEX(Lookup_Misc!$A$1:$C$7,MATCH(Table1[[#This Row],[Product]],Lookup_Misc!$B$1:$B$7,0),3)*Table1[[#This Row],[Tonnage]],NA())</f>
        <v>148.72</v>
      </c>
      <c r="J2646">
        <f t="shared" si="125"/>
        <v>10</v>
      </c>
    </row>
    <row r="2647" spans="1:10">
      <c r="A2647" t="s">
        <v>186</v>
      </c>
      <c r="B2647" t="s">
        <v>33</v>
      </c>
      <c r="C2647" s="60">
        <v>41579</v>
      </c>
      <c r="D2647" s="3">
        <f>Table1[[#This Row],[End Year]]-1</f>
        <v>2013</v>
      </c>
      <c r="E2647" s="3">
        <f t="shared" si="123"/>
        <v>2014</v>
      </c>
      <c r="F2647" s="1" t="str">
        <f t="shared" si="124"/>
        <v>2013/2014</v>
      </c>
      <c r="G2647">
        <v>37</v>
      </c>
      <c r="H2647" t="s">
        <v>119</v>
      </c>
      <c r="I2647">
        <f>IFERROR(INDEX(Lookup_Misc!$A$1:$C$7,MATCH(Table1[[#This Row],[Product]],Lookup_Misc!$B$1:$B$7,0),3)*Table1[[#This Row],[Tonnage]],NA())</f>
        <v>19.240000000000002</v>
      </c>
      <c r="J2647">
        <f t="shared" si="125"/>
        <v>11</v>
      </c>
    </row>
    <row r="2648" spans="1:10">
      <c r="A2648" t="s">
        <v>186</v>
      </c>
      <c r="B2648" t="s">
        <v>33</v>
      </c>
      <c r="C2648" s="60">
        <v>41579</v>
      </c>
      <c r="D2648" s="3">
        <f>Table1[[#This Row],[End Year]]-1</f>
        <v>2013</v>
      </c>
      <c r="E2648" s="3">
        <f t="shared" si="123"/>
        <v>2014</v>
      </c>
      <c r="F2648" s="1" t="str">
        <f t="shared" si="124"/>
        <v>2013/2014</v>
      </c>
      <c r="G2648">
        <v>230</v>
      </c>
      <c r="H2648" t="s">
        <v>95</v>
      </c>
      <c r="I2648">
        <f>IFERROR(INDEX(Lookup_Misc!$A$1:$C$7,MATCH(Table1[[#This Row],[Product]],Lookup_Misc!$B$1:$B$7,0),3)*Table1[[#This Row],[Tonnage]],NA())</f>
        <v>119.60000000000001</v>
      </c>
      <c r="J2648">
        <f t="shared" si="125"/>
        <v>11</v>
      </c>
    </row>
    <row r="2649" spans="1:10">
      <c r="A2649" t="s">
        <v>186</v>
      </c>
      <c r="B2649" t="s">
        <v>33</v>
      </c>
      <c r="C2649" s="60">
        <v>41579</v>
      </c>
      <c r="D2649" s="3">
        <f>Table1[[#This Row],[End Year]]-1</f>
        <v>2013</v>
      </c>
      <c r="E2649" s="3">
        <f t="shared" si="123"/>
        <v>2014</v>
      </c>
      <c r="F2649" s="1" t="str">
        <f t="shared" si="124"/>
        <v>2013/2014</v>
      </c>
      <c r="G2649">
        <v>16314</v>
      </c>
      <c r="H2649" t="s">
        <v>151</v>
      </c>
      <c r="I2649">
        <f>IFERROR(INDEX(Lookup_Misc!$A$1:$C$7,MATCH(Table1[[#This Row],[Product]],Lookup_Misc!$B$1:$B$7,0),3)*Table1[[#This Row],[Tonnage]],NA())</f>
        <v>8483.2800000000007</v>
      </c>
      <c r="J2649">
        <f t="shared" si="125"/>
        <v>11</v>
      </c>
    </row>
    <row r="2650" spans="1:10">
      <c r="A2650" t="s">
        <v>186</v>
      </c>
      <c r="B2650" t="s">
        <v>33</v>
      </c>
      <c r="C2650" s="60">
        <v>41579</v>
      </c>
      <c r="D2650" s="3">
        <f>Table1[[#This Row],[End Year]]-1</f>
        <v>2013</v>
      </c>
      <c r="E2650" s="3">
        <f t="shared" si="123"/>
        <v>2014</v>
      </c>
      <c r="F2650" s="1" t="str">
        <f t="shared" si="124"/>
        <v>2013/2014</v>
      </c>
      <c r="G2650">
        <v>180</v>
      </c>
      <c r="H2650" t="s">
        <v>60</v>
      </c>
      <c r="I2650">
        <f>IFERROR(INDEX(Lookup_Misc!$A$1:$C$7,MATCH(Table1[[#This Row],[Product]],Lookup_Misc!$B$1:$B$7,0),3)*Table1[[#This Row],[Tonnage]],NA())</f>
        <v>93.600000000000009</v>
      </c>
      <c r="J2650">
        <f t="shared" si="125"/>
        <v>11</v>
      </c>
    </row>
    <row r="2651" spans="1:10">
      <c r="A2651" t="s">
        <v>186</v>
      </c>
      <c r="B2651" t="s">
        <v>33</v>
      </c>
      <c r="C2651" s="60">
        <v>41579</v>
      </c>
      <c r="D2651" s="3">
        <f>Table1[[#This Row],[End Year]]-1</f>
        <v>2013</v>
      </c>
      <c r="E2651" s="3">
        <f t="shared" si="123"/>
        <v>2014</v>
      </c>
      <c r="F2651" s="1" t="str">
        <f t="shared" si="124"/>
        <v>2013/2014</v>
      </c>
      <c r="G2651">
        <v>1096</v>
      </c>
      <c r="H2651" t="s">
        <v>79</v>
      </c>
      <c r="I2651">
        <f>IFERROR(INDEX(Lookup_Misc!$A$1:$C$7,MATCH(Table1[[#This Row],[Product]],Lookup_Misc!$B$1:$B$7,0),3)*Table1[[#This Row],[Tonnage]],NA())</f>
        <v>569.92000000000007</v>
      </c>
      <c r="J2651">
        <f t="shared" si="125"/>
        <v>11</v>
      </c>
    </row>
    <row r="2652" spans="1:10">
      <c r="A2652" t="s">
        <v>186</v>
      </c>
      <c r="B2652" t="s">
        <v>33</v>
      </c>
      <c r="C2652" s="60">
        <v>41579</v>
      </c>
      <c r="D2652" s="3">
        <f>Table1[[#This Row],[End Year]]-1</f>
        <v>2013</v>
      </c>
      <c r="E2652" s="3">
        <f t="shared" si="123"/>
        <v>2014</v>
      </c>
      <c r="F2652" s="1" t="str">
        <f t="shared" si="124"/>
        <v>2013/2014</v>
      </c>
      <c r="G2652">
        <v>1130</v>
      </c>
      <c r="H2652" t="s">
        <v>96</v>
      </c>
      <c r="I2652">
        <f>IFERROR(INDEX(Lookup_Misc!$A$1:$C$7,MATCH(Table1[[#This Row],[Product]],Lookup_Misc!$B$1:$B$7,0),3)*Table1[[#This Row],[Tonnage]],NA())</f>
        <v>587.6</v>
      </c>
      <c r="J2652">
        <f t="shared" si="125"/>
        <v>11</v>
      </c>
    </row>
    <row r="2653" spans="1:10">
      <c r="A2653" t="s">
        <v>186</v>
      </c>
      <c r="B2653" t="s">
        <v>33</v>
      </c>
      <c r="C2653" s="60">
        <v>41579</v>
      </c>
      <c r="D2653" s="3">
        <f>Table1[[#This Row],[End Year]]-1</f>
        <v>2013</v>
      </c>
      <c r="E2653" s="3">
        <f t="shared" si="123"/>
        <v>2014</v>
      </c>
      <c r="F2653" s="1" t="str">
        <f t="shared" si="124"/>
        <v>2013/2014</v>
      </c>
      <c r="G2653">
        <v>245</v>
      </c>
      <c r="H2653" t="s">
        <v>86</v>
      </c>
      <c r="I2653">
        <f>IFERROR(INDEX(Lookup_Misc!$A$1:$C$7,MATCH(Table1[[#This Row],[Product]],Lookup_Misc!$B$1:$B$7,0),3)*Table1[[#This Row],[Tonnage]],NA())</f>
        <v>127.4</v>
      </c>
      <c r="J2653">
        <f t="shared" si="125"/>
        <v>11</v>
      </c>
    </row>
    <row r="2654" spans="1:10">
      <c r="A2654" t="s">
        <v>186</v>
      </c>
      <c r="B2654" t="s">
        <v>33</v>
      </c>
      <c r="C2654" s="60">
        <v>41609</v>
      </c>
      <c r="D2654" s="3">
        <f>Table1[[#This Row],[End Year]]-1</f>
        <v>2013</v>
      </c>
      <c r="E2654" s="3">
        <f t="shared" si="123"/>
        <v>2014</v>
      </c>
      <c r="F2654" s="1" t="str">
        <f t="shared" si="124"/>
        <v>2013/2014</v>
      </c>
      <c r="G2654">
        <v>33497</v>
      </c>
      <c r="H2654" t="s">
        <v>95</v>
      </c>
      <c r="I2654">
        <f>IFERROR(INDEX(Lookup_Misc!$A$1:$C$7,MATCH(Table1[[#This Row],[Product]],Lookup_Misc!$B$1:$B$7,0),3)*Table1[[#This Row],[Tonnage]],NA())</f>
        <v>17418.440000000002</v>
      </c>
      <c r="J2654">
        <f t="shared" si="125"/>
        <v>12</v>
      </c>
    </row>
    <row r="2655" spans="1:10">
      <c r="A2655" t="s">
        <v>186</v>
      </c>
      <c r="B2655" t="s">
        <v>33</v>
      </c>
      <c r="C2655" s="60">
        <v>41609</v>
      </c>
      <c r="D2655" s="3">
        <f>Table1[[#This Row],[End Year]]-1</f>
        <v>2013</v>
      </c>
      <c r="E2655" s="3">
        <f t="shared" si="123"/>
        <v>2014</v>
      </c>
      <c r="F2655" s="1" t="str">
        <f t="shared" si="124"/>
        <v>2013/2014</v>
      </c>
      <c r="G2655">
        <v>59</v>
      </c>
      <c r="H2655" t="s">
        <v>60</v>
      </c>
      <c r="I2655">
        <f>IFERROR(INDEX(Lookup_Misc!$A$1:$C$7,MATCH(Table1[[#This Row],[Product]],Lookup_Misc!$B$1:$B$7,0),3)*Table1[[#This Row],[Tonnage]],NA())</f>
        <v>30.68</v>
      </c>
      <c r="J2655">
        <f t="shared" si="125"/>
        <v>12</v>
      </c>
    </row>
    <row r="2656" spans="1:10">
      <c r="A2656" t="s">
        <v>186</v>
      </c>
      <c r="B2656" t="s">
        <v>33</v>
      </c>
      <c r="C2656" s="60">
        <v>41609</v>
      </c>
      <c r="D2656" s="3">
        <f>Table1[[#This Row],[End Year]]-1</f>
        <v>2013</v>
      </c>
      <c r="E2656" s="3">
        <f t="shared" si="123"/>
        <v>2014</v>
      </c>
      <c r="F2656" s="1" t="str">
        <f t="shared" si="124"/>
        <v>2013/2014</v>
      </c>
      <c r="G2656">
        <v>1200</v>
      </c>
      <c r="H2656" t="s">
        <v>79</v>
      </c>
      <c r="I2656">
        <f>IFERROR(INDEX(Lookup_Misc!$A$1:$C$7,MATCH(Table1[[#This Row],[Product]],Lookup_Misc!$B$1:$B$7,0),3)*Table1[[#This Row],[Tonnage]],NA())</f>
        <v>624</v>
      </c>
      <c r="J2656">
        <f t="shared" si="125"/>
        <v>12</v>
      </c>
    </row>
    <row r="2657" spans="1:10">
      <c r="A2657" t="s">
        <v>186</v>
      </c>
      <c r="B2657" t="s">
        <v>33</v>
      </c>
      <c r="C2657" s="60">
        <v>41609</v>
      </c>
      <c r="D2657" s="3">
        <f>Table1[[#This Row],[End Year]]-1</f>
        <v>2013</v>
      </c>
      <c r="E2657" s="3">
        <f t="shared" si="123"/>
        <v>2014</v>
      </c>
      <c r="F2657" s="1" t="str">
        <f t="shared" si="124"/>
        <v>2013/2014</v>
      </c>
      <c r="G2657">
        <v>422</v>
      </c>
      <c r="H2657" t="s">
        <v>96</v>
      </c>
      <c r="I2657">
        <f>IFERROR(INDEX(Lookup_Misc!$A$1:$C$7,MATCH(Table1[[#This Row],[Product]],Lookup_Misc!$B$1:$B$7,0),3)*Table1[[#This Row],[Tonnage]],NA())</f>
        <v>219.44</v>
      </c>
      <c r="J2657">
        <f t="shared" si="125"/>
        <v>12</v>
      </c>
    </row>
    <row r="2658" spans="1:10">
      <c r="A2658" t="s">
        <v>186</v>
      </c>
      <c r="B2658" t="s">
        <v>33</v>
      </c>
      <c r="C2658" s="60">
        <v>41609</v>
      </c>
      <c r="D2658" s="3">
        <f>Table1[[#This Row],[End Year]]-1</f>
        <v>2013</v>
      </c>
      <c r="E2658" s="3">
        <f t="shared" si="123"/>
        <v>2014</v>
      </c>
      <c r="F2658" s="1" t="str">
        <f t="shared" si="124"/>
        <v>2013/2014</v>
      </c>
      <c r="G2658">
        <v>70</v>
      </c>
      <c r="H2658" t="s">
        <v>86</v>
      </c>
      <c r="I2658">
        <f>IFERROR(INDEX(Lookup_Misc!$A$1:$C$7,MATCH(Table1[[#This Row],[Product]],Lookup_Misc!$B$1:$B$7,0),3)*Table1[[#This Row],[Tonnage]],NA())</f>
        <v>36.4</v>
      </c>
      <c r="J2658">
        <f t="shared" si="125"/>
        <v>12</v>
      </c>
    </row>
    <row r="2659" spans="1:10">
      <c r="A2659" t="s">
        <v>186</v>
      </c>
      <c r="B2659" t="s">
        <v>33</v>
      </c>
      <c r="C2659" s="60">
        <v>41609</v>
      </c>
      <c r="D2659" s="3">
        <f>Table1[[#This Row],[End Year]]-1</f>
        <v>2013</v>
      </c>
      <c r="E2659" s="3">
        <f t="shared" si="123"/>
        <v>2014</v>
      </c>
      <c r="F2659" s="1" t="str">
        <f t="shared" si="124"/>
        <v>2013/2014</v>
      </c>
      <c r="G2659">
        <v>28</v>
      </c>
      <c r="H2659" t="s">
        <v>74</v>
      </c>
      <c r="I2659">
        <f>IFERROR(INDEX(Lookup_Misc!$A$1:$C$7,MATCH(Table1[[#This Row],[Product]],Lookup_Misc!$B$1:$B$7,0),3)*Table1[[#This Row],[Tonnage]],NA())</f>
        <v>14.56</v>
      </c>
      <c r="J2659">
        <f t="shared" si="125"/>
        <v>12</v>
      </c>
    </row>
    <row r="2660" spans="1:10">
      <c r="A2660" t="s">
        <v>186</v>
      </c>
      <c r="B2660" t="s">
        <v>33</v>
      </c>
      <c r="C2660" s="60">
        <v>41640</v>
      </c>
      <c r="D2660" s="3">
        <f>Table1[[#This Row],[End Year]]-1</f>
        <v>2013</v>
      </c>
      <c r="E2660" s="3">
        <f t="shared" si="123"/>
        <v>2014</v>
      </c>
      <c r="F2660" s="1" t="str">
        <f t="shared" si="124"/>
        <v>2013/2014</v>
      </c>
      <c r="G2660">
        <v>73</v>
      </c>
      <c r="H2660" t="s">
        <v>119</v>
      </c>
      <c r="I2660">
        <f>IFERROR(INDEX(Lookup_Misc!$A$1:$C$7,MATCH(Table1[[#This Row],[Product]],Lookup_Misc!$B$1:$B$7,0),3)*Table1[[#This Row],[Tonnage]],NA())</f>
        <v>37.96</v>
      </c>
      <c r="J2660">
        <f t="shared" si="125"/>
        <v>1</v>
      </c>
    </row>
    <row r="2661" spans="1:10">
      <c r="A2661" t="s">
        <v>186</v>
      </c>
      <c r="B2661" t="s">
        <v>33</v>
      </c>
      <c r="C2661" s="60">
        <v>41640</v>
      </c>
      <c r="D2661" s="3">
        <f>Table1[[#This Row],[End Year]]-1</f>
        <v>2013</v>
      </c>
      <c r="E2661" s="3">
        <f t="shared" si="123"/>
        <v>2014</v>
      </c>
      <c r="F2661" s="1" t="str">
        <f t="shared" si="124"/>
        <v>2013/2014</v>
      </c>
      <c r="G2661">
        <v>212</v>
      </c>
      <c r="H2661" t="s">
        <v>95</v>
      </c>
      <c r="I2661">
        <f>IFERROR(INDEX(Lookup_Misc!$A$1:$C$7,MATCH(Table1[[#This Row],[Product]],Lookup_Misc!$B$1:$B$7,0),3)*Table1[[#This Row],[Tonnage]],NA())</f>
        <v>110.24000000000001</v>
      </c>
      <c r="J2661">
        <f t="shared" si="125"/>
        <v>1</v>
      </c>
    </row>
    <row r="2662" spans="1:10">
      <c r="A2662" t="s">
        <v>186</v>
      </c>
      <c r="B2662" t="s">
        <v>33</v>
      </c>
      <c r="C2662" s="60">
        <v>41640</v>
      </c>
      <c r="D2662" s="3">
        <f>Table1[[#This Row],[End Year]]-1</f>
        <v>2013</v>
      </c>
      <c r="E2662" s="3">
        <f t="shared" si="123"/>
        <v>2014</v>
      </c>
      <c r="F2662" s="1" t="str">
        <f t="shared" si="124"/>
        <v>2013/2014</v>
      </c>
      <c r="G2662">
        <v>31</v>
      </c>
      <c r="H2662" t="s">
        <v>60</v>
      </c>
      <c r="I2662">
        <f>IFERROR(INDEX(Lookup_Misc!$A$1:$C$7,MATCH(Table1[[#This Row],[Product]],Lookup_Misc!$B$1:$B$7,0),3)*Table1[[#This Row],[Tonnage]],NA())</f>
        <v>16.12</v>
      </c>
      <c r="J2662">
        <f t="shared" si="125"/>
        <v>1</v>
      </c>
    </row>
    <row r="2663" spans="1:10">
      <c r="A2663" t="s">
        <v>186</v>
      </c>
      <c r="B2663" t="s">
        <v>33</v>
      </c>
      <c r="C2663" s="60">
        <v>41640</v>
      </c>
      <c r="D2663" s="3">
        <f>Table1[[#This Row],[End Year]]-1</f>
        <v>2013</v>
      </c>
      <c r="E2663" s="3">
        <f t="shared" si="123"/>
        <v>2014</v>
      </c>
      <c r="F2663" s="1" t="str">
        <f t="shared" si="124"/>
        <v>2013/2014</v>
      </c>
      <c r="G2663">
        <v>987</v>
      </c>
      <c r="H2663" t="s">
        <v>79</v>
      </c>
      <c r="I2663">
        <f>IFERROR(INDEX(Lookup_Misc!$A$1:$C$7,MATCH(Table1[[#This Row],[Product]],Lookup_Misc!$B$1:$B$7,0),3)*Table1[[#This Row],[Tonnage]],NA())</f>
        <v>513.24</v>
      </c>
      <c r="J2663">
        <f t="shared" si="125"/>
        <v>1</v>
      </c>
    </row>
    <row r="2664" spans="1:10">
      <c r="A2664" t="s">
        <v>186</v>
      </c>
      <c r="B2664" t="s">
        <v>33</v>
      </c>
      <c r="C2664" s="60">
        <v>41640</v>
      </c>
      <c r="D2664" s="3">
        <f>Table1[[#This Row],[End Year]]-1</f>
        <v>2013</v>
      </c>
      <c r="E2664" s="3">
        <f t="shared" si="123"/>
        <v>2014</v>
      </c>
      <c r="F2664" s="1" t="str">
        <f t="shared" si="124"/>
        <v>2013/2014</v>
      </c>
      <c r="G2664">
        <v>605</v>
      </c>
      <c r="H2664" t="s">
        <v>96</v>
      </c>
      <c r="I2664">
        <f>IFERROR(INDEX(Lookup_Misc!$A$1:$C$7,MATCH(Table1[[#This Row],[Product]],Lookup_Misc!$B$1:$B$7,0),3)*Table1[[#This Row],[Tonnage]],NA())</f>
        <v>314.60000000000002</v>
      </c>
      <c r="J2664">
        <f t="shared" si="125"/>
        <v>1</v>
      </c>
    </row>
    <row r="2665" spans="1:10">
      <c r="A2665" t="s">
        <v>186</v>
      </c>
      <c r="B2665" t="s">
        <v>33</v>
      </c>
      <c r="C2665" s="60">
        <v>41640</v>
      </c>
      <c r="D2665" s="3">
        <f>Table1[[#This Row],[End Year]]-1</f>
        <v>2013</v>
      </c>
      <c r="E2665" s="3">
        <f t="shared" si="123"/>
        <v>2014</v>
      </c>
      <c r="F2665" s="1" t="str">
        <f t="shared" si="124"/>
        <v>2013/2014</v>
      </c>
      <c r="G2665">
        <v>123</v>
      </c>
      <c r="H2665" t="s">
        <v>86</v>
      </c>
      <c r="I2665">
        <f>IFERROR(INDEX(Lookup_Misc!$A$1:$C$7,MATCH(Table1[[#This Row],[Product]],Lookup_Misc!$B$1:$B$7,0),3)*Table1[[#This Row],[Tonnage]],NA())</f>
        <v>63.96</v>
      </c>
      <c r="J2665">
        <f t="shared" si="125"/>
        <v>1</v>
      </c>
    </row>
    <row r="2666" spans="1:10">
      <c r="A2666" t="s">
        <v>186</v>
      </c>
      <c r="B2666" t="s">
        <v>33</v>
      </c>
      <c r="C2666" s="60">
        <v>41671</v>
      </c>
      <c r="D2666" s="3">
        <f>Table1[[#This Row],[End Year]]-1</f>
        <v>2013</v>
      </c>
      <c r="E2666" s="3">
        <f t="shared" si="123"/>
        <v>2014</v>
      </c>
      <c r="F2666" s="1" t="str">
        <f t="shared" si="124"/>
        <v>2013/2014</v>
      </c>
      <c r="G2666">
        <v>1</v>
      </c>
      <c r="H2666" t="s">
        <v>119</v>
      </c>
      <c r="I2666">
        <f>IFERROR(INDEX(Lookup_Misc!$A$1:$C$7,MATCH(Table1[[#This Row],[Product]],Lookup_Misc!$B$1:$B$7,0),3)*Table1[[#This Row],[Tonnage]],NA())</f>
        <v>0.52</v>
      </c>
      <c r="J2666">
        <f t="shared" si="125"/>
        <v>2</v>
      </c>
    </row>
    <row r="2667" spans="1:10">
      <c r="A2667" t="s">
        <v>186</v>
      </c>
      <c r="B2667" t="s">
        <v>33</v>
      </c>
      <c r="C2667" s="60">
        <v>41671</v>
      </c>
      <c r="D2667" s="3">
        <f>Table1[[#This Row],[End Year]]-1</f>
        <v>2013</v>
      </c>
      <c r="E2667" s="3">
        <f t="shared" si="123"/>
        <v>2014</v>
      </c>
      <c r="F2667" s="1" t="str">
        <f t="shared" si="124"/>
        <v>2013/2014</v>
      </c>
      <c r="G2667">
        <v>164</v>
      </c>
      <c r="H2667" t="s">
        <v>95</v>
      </c>
      <c r="I2667">
        <f>IFERROR(INDEX(Lookup_Misc!$A$1:$C$7,MATCH(Table1[[#This Row],[Product]],Lookup_Misc!$B$1:$B$7,0),3)*Table1[[#This Row],[Tonnage]],NA())</f>
        <v>85.28</v>
      </c>
      <c r="J2667">
        <f t="shared" si="125"/>
        <v>2</v>
      </c>
    </row>
    <row r="2668" spans="1:10">
      <c r="A2668" t="s">
        <v>186</v>
      </c>
      <c r="B2668" t="s">
        <v>33</v>
      </c>
      <c r="C2668" s="60">
        <v>41671</v>
      </c>
      <c r="D2668" s="3">
        <f>Table1[[#This Row],[End Year]]-1</f>
        <v>2013</v>
      </c>
      <c r="E2668" s="3">
        <f t="shared" si="123"/>
        <v>2014</v>
      </c>
      <c r="F2668" s="1" t="str">
        <f t="shared" si="124"/>
        <v>2013/2014</v>
      </c>
      <c r="G2668">
        <v>340</v>
      </c>
      <c r="H2668" t="s">
        <v>60</v>
      </c>
      <c r="I2668">
        <f>IFERROR(INDEX(Lookup_Misc!$A$1:$C$7,MATCH(Table1[[#This Row],[Product]],Lookup_Misc!$B$1:$B$7,0),3)*Table1[[#This Row],[Tonnage]],NA())</f>
        <v>176.8</v>
      </c>
      <c r="J2668">
        <f t="shared" si="125"/>
        <v>2</v>
      </c>
    </row>
    <row r="2669" spans="1:10">
      <c r="A2669" t="s">
        <v>186</v>
      </c>
      <c r="B2669" t="s">
        <v>33</v>
      </c>
      <c r="C2669" s="60">
        <v>41671</v>
      </c>
      <c r="D2669" s="3">
        <f>Table1[[#This Row],[End Year]]-1</f>
        <v>2013</v>
      </c>
      <c r="E2669" s="3">
        <f t="shared" si="123"/>
        <v>2014</v>
      </c>
      <c r="F2669" s="1" t="str">
        <f t="shared" si="124"/>
        <v>2013/2014</v>
      </c>
      <c r="G2669">
        <v>1400</v>
      </c>
      <c r="H2669" t="s">
        <v>79</v>
      </c>
      <c r="I2669">
        <f>IFERROR(INDEX(Lookup_Misc!$A$1:$C$7,MATCH(Table1[[#This Row],[Product]],Lookup_Misc!$B$1:$B$7,0),3)*Table1[[#This Row],[Tonnage]],NA())</f>
        <v>728</v>
      </c>
      <c r="J2669">
        <f t="shared" si="125"/>
        <v>2</v>
      </c>
    </row>
    <row r="2670" spans="1:10">
      <c r="A2670" t="s">
        <v>186</v>
      </c>
      <c r="B2670" t="s">
        <v>33</v>
      </c>
      <c r="C2670" s="60">
        <v>41671</v>
      </c>
      <c r="D2670" s="3">
        <f>Table1[[#This Row],[End Year]]-1</f>
        <v>2013</v>
      </c>
      <c r="E2670" s="3">
        <f t="shared" si="123"/>
        <v>2014</v>
      </c>
      <c r="F2670" s="1" t="str">
        <f t="shared" si="124"/>
        <v>2013/2014</v>
      </c>
      <c r="G2670">
        <v>833</v>
      </c>
      <c r="H2670" t="s">
        <v>96</v>
      </c>
      <c r="I2670">
        <f>IFERROR(INDEX(Lookup_Misc!$A$1:$C$7,MATCH(Table1[[#This Row],[Product]],Lookup_Misc!$B$1:$B$7,0),3)*Table1[[#This Row],[Tonnage]],NA())</f>
        <v>433.16</v>
      </c>
      <c r="J2670">
        <f t="shared" si="125"/>
        <v>2</v>
      </c>
    </row>
    <row r="2671" spans="1:10">
      <c r="A2671" t="s">
        <v>186</v>
      </c>
      <c r="B2671" t="s">
        <v>33</v>
      </c>
      <c r="C2671" s="60">
        <v>41671</v>
      </c>
      <c r="D2671" s="3">
        <f>Table1[[#This Row],[End Year]]-1</f>
        <v>2013</v>
      </c>
      <c r="E2671" s="3">
        <f t="shared" si="123"/>
        <v>2014</v>
      </c>
      <c r="F2671" s="1" t="str">
        <f t="shared" si="124"/>
        <v>2013/2014</v>
      </c>
      <c r="G2671">
        <v>5</v>
      </c>
      <c r="H2671" t="s">
        <v>86</v>
      </c>
      <c r="I2671">
        <f>IFERROR(INDEX(Lookup_Misc!$A$1:$C$7,MATCH(Table1[[#This Row],[Product]],Lookup_Misc!$B$1:$B$7,0),3)*Table1[[#This Row],[Tonnage]],NA())</f>
        <v>2.6</v>
      </c>
      <c r="J2671">
        <f t="shared" si="125"/>
        <v>2</v>
      </c>
    </row>
    <row r="2672" spans="1:10">
      <c r="A2672" t="s">
        <v>186</v>
      </c>
      <c r="B2672" t="s">
        <v>33</v>
      </c>
      <c r="C2672" s="60">
        <v>41699</v>
      </c>
      <c r="D2672" s="3">
        <f>Table1[[#This Row],[End Year]]-1</f>
        <v>2013</v>
      </c>
      <c r="E2672" s="3">
        <f t="shared" si="123"/>
        <v>2014</v>
      </c>
      <c r="F2672" s="1" t="str">
        <f t="shared" si="124"/>
        <v>2013/2014</v>
      </c>
      <c r="G2672">
        <v>36</v>
      </c>
      <c r="H2672" t="s">
        <v>119</v>
      </c>
      <c r="I2672">
        <f>IFERROR(INDEX(Lookup_Misc!$A$1:$C$7,MATCH(Table1[[#This Row],[Product]],Lookup_Misc!$B$1:$B$7,0),3)*Table1[[#This Row],[Tonnage]],NA())</f>
        <v>18.72</v>
      </c>
      <c r="J2672">
        <f t="shared" si="125"/>
        <v>3</v>
      </c>
    </row>
    <row r="2673" spans="1:10">
      <c r="A2673" t="s">
        <v>186</v>
      </c>
      <c r="B2673" t="s">
        <v>33</v>
      </c>
      <c r="C2673" s="60">
        <v>41699</v>
      </c>
      <c r="D2673" s="3">
        <f>Table1[[#This Row],[End Year]]-1</f>
        <v>2013</v>
      </c>
      <c r="E2673" s="3">
        <f t="shared" si="123"/>
        <v>2014</v>
      </c>
      <c r="F2673" s="1" t="str">
        <f t="shared" si="124"/>
        <v>2013/2014</v>
      </c>
      <c r="G2673">
        <v>63895</v>
      </c>
      <c r="H2673" t="s">
        <v>95</v>
      </c>
      <c r="I2673">
        <f>IFERROR(INDEX(Lookup_Misc!$A$1:$C$7,MATCH(Table1[[#This Row],[Product]],Lookup_Misc!$B$1:$B$7,0),3)*Table1[[#This Row],[Tonnage]],NA())</f>
        <v>33225.4</v>
      </c>
      <c r="J2673">
        <f t="shared" si="125"/>
        <v>3</v>
      </c>
    </row>
    <row r="2674" spans="1:10">
      <c r="A2674" t="s">
        <v>186</v>
      </c>
      <c r="B2674" t="s">
        <v>33</v>
      </c>
      <c r="C2674" s="60">
        <v>41699</v>
      </c>
      <c r="D2674" s="3">
        <f>Table1[[#This Row],[End Year]]-1</f>
        <v>2013</v>
      </c>
      <c r="E2674" s="3">
        <f t="shared" si="123"/>
        <v>2014</v>
      </c>
      <c r="F2674" s="1" t="str">
        <f t="shared" si="124"/>
        <v>2013/2014</v>
      </c>
      <c r="G2674">
        <v>1760</v>
      </c>
      <c r="H2674" t="s">
        <v>60</v>
      </c>
      <c r="I2674">
        <f>IFERROR(INDEX(Lookup_Misc!$A$1:$C$7,MATCH(Table1[[#This Row],[Product]],Lookup_Misc!$B$1:$B$7,0),3)*Table1[[#This Row],[Tonnage]],NA())</f>
        <v>915.2</v>
      </c>
      <c r="J2674">
        <f t="shared" si="125"/>
        <v>3</v>
      </c>
    </row>
    <row r="2675" spans="1:10">
      <c r="A2675" t="s">
        <v>186</v>
      </c>
      <c r="B2675" t="s">
        <v>33</v>
      </c>
      <c r="C2675" s="60">
        <v>41699</v>
      </c>
      <c r="D2675" s="3">
        <f>Table1[[#This Row],[End Year]]-1</f>
        <v>2013</v>
      </c>
      <c r="E2675" s="3">
        <f t="shared" si="123"/>
        <v>2014</v>
      </c>
      <c r="F2675" s="1" t="str">
        <f t="shared" si="124"/>
        <v>2013/2014</v>
      </c>
      <c r="G2675">
        <v>765</v>
      </c>
      <c r="H2675" t="s">
        <v>79</v>
      </c>
      <c r="I2675">
        <f>IFERROR(INDEX(Lookup_Misc!$A$1:$C$7,MATCH(Table1[[#This Row],[Product]],Lookup_Misc!$B$1:$B$7,0),3)*Table1[[#This Row],[Tonnage]],NA())</f>
        <v>397.8</v>
      </c>
      <c r="J2675">
        <f t="shared" si="125"/>
        <v>3</v>
      </c>
    </row>
    <row r="2676" spans="1:10">
      <c r="A2676" t="s">
        <v>186</v>
      </c>
      <c r="B2676" t="s">
        <v>33</v>
      </c>
      <c r="C2676" s="60">
        <v>41699</v>
      </c>
      <c r="D2676" s="3">
        <f>Table1[[#This Row],[End Year]]-1</f>
        <v>2013</v>
      </c>
      <c r="E2676" s="3">
        <f t="shared" si="123"/>
        <v>2014</v>
      </c>
      <c r="F2676" s="1" t="str">
        <f t="shared" si="124"/>
        <v>2013/2014</v>
      </c>
      <c r="G2676">
        <v>1417</v>
      </c>
      <c r="H2676" t="s">
        <v>96</v>
      </c>
      <c r="I2676">
        <f>IFERROR(INDEX(Lookup_Misc!$A$1:$C$7,MATCH(Table1[[#This Row],[Product]],Lookup_Misc!$B$1:$B$7,0),3)*Table1[[#This Row],[Tonnage]],NA())</f>
        <v>736.84</v>
      </c>
      <c r="J2676">
        <f t="shared" si="125"/>
        <v>3</v>
      </c>
    </row>
    <row r="2677" spans="1:10">
      <c r="A2677" t="s">
        <v>186</v>
      </c>
      <c r="B2677" t="s">
        <v>33</v>
      </c>
      <c r="C2677" s="60">
        <v>41699</v>
      </c>
      <c r="D2677" s="3">
        <f>Table1[[#This Row],[End Year]]-1</f>
        <v>2013</v>
      </c>
      <c r="E2677" s="3">
        <f t="shared" si="123"/>
        <v>2014</v>
      </c>
      <c r="F2677" s="1" t="str">
        <f t="shared" si="124"/>
        <v>2013/2014</v>
      </c>
      <c r="G2677">
        <v>50</v>
      </c>
      <c r="H2677" t="s">
        <v>86</v>
      </c>
      <c r="I2677">
        <f>IFERROR(INDEX(Lookup_Misc!$A$1:$C$7,MATCH(Table1[[#This Row],[Product]],Lookup_Misc!$B$1:$B$7,0),3)*Table1[[#This Row],[Tonnage]],NA())</f>
        <v>26</v>
      </c>
      <c r="J2677">
        <f t="shared" si="125"/>
        <v>3</v>
      </c>
    </row>
    <row r="2678" spans="1:10">
      <c r="A2678" t="s">
        <v>186</v>
      </c>
      <c r="B2678" t="s">
        <v>33</v>
      </c>
      <c r="C2678" s="60">
        <v>41730</v>
      </c>
      <c r="D2678" s="3">
        <f>Table1[[#This Row],[End Year]]-1</f>
        <v>2013</v>
      </c>
      <c r="E2678" s="3">
        <f t="shared" si="123"/>
        <v>2014</v>
      </c>
      <c r="F2678" s="1" t="str">
        <f t="shared" si="124"/>
        <v>2013/2014</v>
      </c>
      <c r="G2678">
        <v>74</v>
      </c>
      <c r="H2678" t="s">
        <v>119</v>
      </c>
      <c r="I2678">
        <f>IFERROR(INDEX(Lookup_Misc!$A$1:$C$7,MATCH(Table1[[#This Row],[Product]],Lookup_Misc!$B$1:$B$7,0),3)*Table1[[#This Row],[Tonnage]],NA())</f>
        <v>38.480000000000004</v>
      </c>
      <c r="J2678">
        <f t="shared" si="125"/>
        <v>4</v>
      </c>
    </row>
    <row r="2679" spans="1:10">
      <c r="A2679" t="s">
        <v>186</v>
      </c>
      <c r="B2679" t="s">
        <v>33</v>
      </c>
      <c r="C2679" s="60">
        <v>41730</v>
      </c>
      <c r="D2679" s="3">
        <f>Table1[[#This Row],[End Year]]-1</f>
        <v>2013</v>
      </c>
      <c r="E2679" s="3">
        <f t="shared" si="123"/>
        <v>2014</v>
      </c>
      <c r="F2679" s="1" t="str">
        <f t="shared" si="124"/>
        <v>2013/2014</v>
      </c>
      <c r="G2679">
        <v>30169</v>
      </c>
      <c r="H2679" t="s">
        <v>95</v>
      </c>
      <c r="I2679">
        <f>IFERROR(INDEX(Lookup_Misc!$A$1:$C$7,MATCH(Table1[[#This Row],[Product]],Lookup_Misc!$B$1:$B$7,0),3)*Table1[[#This Row],[Tonnage]],NA())</f>
        <v>15687.880000000001</v>
      </c>
      <c r="J2679">
        <f t="shared" si="125"/>
        <v>4</v>
      </c>
    </row>
    <row r="2680" spans="1:10">
      <c r="A2680" t="s">
        <v>186</v>
      </c>
      <c r="B2680" t="s">
        <v>33</v>
      </c>
      <c r="C2680" s="60">
        <v>41730</v>
      </c>
      <c r="D2680" s="3">
        <f>Table1[[#This Row],[End Year]]-1</f>
        <v>2013</v>
      </c>
      <c r="E2680" s="3">
        <f t="shared" si="123"/>
        <v>2014</v>
      </c>
      <c r="F2680" s="1" t="str">
        <f t="shared" si="124"/>
        <v>2013/2014</v>
      </c>
      <c r="G2680">
        <v>42642</v>
      </c>
      <c r="H2680" t="s">
        <v>151</v>
      </c>
      <c r="I2680">
        <f>IFERROR(INDEX(Lookup_Misc!$A$1:$C$7,MATCH(Table1[[#This Row],[Product]],Lookup_Misc!$B$1:$B$7,0),3)*Table1[[#This Row],[Tonnage]],NA())</f>
        <v>22173.84</v>
      </c>
      <c r="J2680">
        <f t="shared" si="125"/>
        <v>4</v>
      </c>
    </row>
    <row r="2681" spans="1:10">
      <c r="A2681" t="s">
        <v>186</v>
      </c>
      <c r="B2681" t="s">
        <v>33</v>
      </c>
      <c r="C2681" s="60">
        <v>41730</v>
      </c>
      <c r="D2681" s="3">
        <f>Table1[[#This Row],[End Year]]-1</f>
        <v>2013</v>
      </c>
      <c r="E2681" s="3">
        <f t="shared" si="123"/>
        <v>2014</v>
      </c>
      <c r="F2681" s="1" t="str">
        <f t="shared" si="124"/>
        <v>2013/2014</v>
      </c>
      <c r="G2681">
        <v>1081</v>
      </c>
      <c r="H2681" t="s">
        <v>60</v>
      </c>
      <c r="I2681">
        <f>IFERROR(INDEX(Lookup_Misc!$A$1:$C$7,MATCH(Table1[[#This Row],[Product]],Lookup_Misc!$B$1:$B$7,0),3)*Table1[[#This Row],[Tonnage]],NA())</f>
        <v>562.12</v>
      </c>
      <c r="J2681">
        <f t="shared" si="125"/>
        <v>4</v>
      </c>
    </row>
    <row r="2682" spans="1:10">
      <c r="A2682" t="s">
        <v>186</v>
      </c>
      <c r="B2682" t="s">
        <v>33</v>
      </c>
      <c r="C2682" s="60">
        <v>41730</v>
      </c>
      <c r="D2682" s="3">
        <f>Table1[[#This Row],[End Year]]-1</f>
        <v>2013</v>
      </c>
      <c r="E2682" s="3">
        <f t="shared" si="123"/>
        <v>2014</v>
      </c>
      <c r="F2682" s="1" t="str">
        <f t="shared" si="124"/>
        <v>2013/2014</v>
      </c>
      <c r="G2682">
        <v>1085</v>
      </c>
      <c r="H2682" t="s">
        <v>79</v>
      </c>
      <c r="I2682">
        <f>IFERROR(INDEX(Lookup_Misc!$A$1:$C$7,MATCH(Table1[[#This Row],[Product]],Lookup_Misc!$B$1:$B$7,0),3)*Table1[[#This Row],[Tonnage]],NA())</f>
        <v>564.20000000000005</v>
      </c>
      <c r="J2682">
        <f t="shared" si="125"/>
        <v>4</v>
      </c>
    </row>
    <row r="2683" spans="1:10">
      <c r="A2683" t="s">
        <v>186</v>
      </c>
      <c r="B2683" t="s">
        <v>33</v>
      </c>
      <c r="C2683" s="60">
        <v>41730</v>
      </c>
      <c r="D2683" s="3">
        <f>Table1[[#This Row],[End Year]]-1</f>
        <v>2013</v>
      </c>
      <c r="E2683" s="3">
        <f t="shared" si="123"/>
        <v>2014</v>
      </c>
      <c r="F2683" s="1" t="str">
        <f t="shared" si="124"/>
        <v>2013/2014</v>
      </c>
      <c r="G2683">
        <v>521</v>
      </c>
      <c r="H2683" t="s">
        <v>96</v>
      </c>
      <c r="I2683">
        <f>IFERROR(INDEX(Lookup_Misc!$A$1:$C$7,MATCH(Table1[[#This Row],[Product]],Lookup_Misc!$B$1:$B$7,0),3)*Table1[[#This Row],[Tonnage]],NA())</f>
        <v>270.92</v>
      </c>
      <c r="J2683">
        <f t="shared" si="125"/>
        <v>4</v>
      </c>
    </row>
    <row r="2684" spans="1:10">
      <c r="A2684" t="s">
        <v>186</v>
      </c>
      <c r="B2684" t="s">
        <v>33</v>
      </c>
      <c r="C2684" s="60">
        <v>41730</v>
      </c>
      <c r="D2684" s="3">
        <f>Table1[[#This Row],[End Year]]-1</f>
        <v>2013</v>
      </c>
      <c r="E2684" s="3">
        <f t="shared" si="123"/>
        <v>2014</v>
      </c>
      <c r="F2684" s="1" t="str">
        <f t="shared" si="124"/>
        <v>2013/2014</v>
      </c>
      <c r="G2684">
        <v>286</v>
      </c>
      <c r="H2684" t="s">
        <v>86</v>
      </c>
      <c r="I2684">
        <f>IFERROR(INDEX(Lookup_Misc!$A$1:$C$7,MATCH(Table1[[#This Row],[Product]],Lookup_Misc!$B$1:$B$7,0),3)*Table1[[#This Row],[Tonnage]],NA())</f>
        <v>148.72</v>
      </c>
      <c r="J2684">
        <f t="shared" si="125"/>
        <v>4</v>
      </c>
    </row>
    <row r="2685" spans="1:10">
      <c r="A2685" t="s">
        <v>186</v>
      </c>
      <c r="B2685" t="s">
        <v>33</v>
      </c>
      <c r="C2685" s="60">
        <v>41730</v>
      </c>
      <c r="D2685" s="3">
        <f>Table1[[#This Row],[End Year]]-1</f>
        <v>2013</v>
      </c>
      <c r="E2685" s="3">
        <f t="shared" si="123"/>
        <v>2014</v>
      </c>
      <c r="F2685" s="1" t="str">
        <f t="shared" si="124"/>
        <v>2013/2014</v>
      </c>
      <c r="G2685">
        <v>18</v>
      </c>
      <c r="H2685" t="s">
        <v>74</v>
      </c>
      <c r="I2685">
        <f>IFERROR(INDEX(Lookup_Misc!$A$1:$C$7,MATCH(Table1[[#This Row],[Product]],Lookup_Misc!$B$1:$B$7,0),3)*Table1[[#This Row],[Tonnage]],NA())</f>
        <v>9.36</v>
      </c>
      <c r="J2685">
        <f t="shared" si="125"/>
        <v>4</v>
      </c>
    </row>
    <row r="2686" spans="1:10">
      <c r="A2686" t="s">
        <v>186</v>
      </c>
      <c r="B2686" t="s">
        <v>33</v>
      </c>
      <c r="C2686" s="60">
        <v>41760</v>
      </c>
      <c r="D2686" s="3">
        <f>Table1[[#This Row],[End Year]]-1</f>
        <v>2013</v>
      </c>
      <c r="E2686" s="3">
        <f t="shared" si="123"/>
        <v>2014</v>
      </c>
      <c r="F2686" s="1" t="str">
        <f t="shared" si="124"/>
        <v>2013/2014</v>
      </c>
      <c r="G2686">
        <v>495</v>
      </c>
      <c r="H2686" t="s">
        <v>95</v>
      </c>
      <c r="I2686">
        <f>IFERROR(INDEX(Lookup_Misc!$A$1:$C$7,MATCH(Table1[[#This Row],[Product]],Lookup_Misc!$B$1:$B$7,0),3)*Table1[[#This Row],[Tonnage]],NA())</f>
        <v>257.40000000000003</v>
      </c>
      <c r="J2686">
        <f t="shared" si="125"/>
        <v>5</v>
      </c>
    </row>
    <row r="2687" spans="1:10">
      <c r="A2687" t="s">
        <v>186</v>
      </c>
      <c r="B2687" t="s">
        <v>33</v>
      </c>
      <c r="C2687" s="60">
        <v>41760</v>
      </c>
      <c r="D2687" s="3">
        <f>Table1[[#This Row],[End Year]]-1</f>
        <v>2013</v>
      </c>
      <c r="E2687" s="3">
        <f t="shared" si="123"/>
        <v>2014</v>
      </c>
      <c r="F2687" s="1" t="str">
        <f t="shared" si="124"/>
        <v>2013/2014</v>
      </c>
      <c r="G2687">
        <v>1102</v>
      </c>
      <c r="H2687" t="s">
        <v>60</v>
      </c>
      <c r="I2687">
        <f>IFERROR(INDEX(Lookup_Misc!$A$1:$C$7,MATCH(Table1[[#This Row],[Product]],Lookup_Misc!$B$1:$B$7,0),3)*Table1[[#This Row],[Tonnage]],NA())</f>
        <v>573.04</v>
      </c>
      <c r="J2687">
        <f t="shared" si="125"/>
        <v>5</v>
      </c>
    </row>
    <row r="2688" spans="1:10">
      <c r="A2688" t="s">
        <v>186</v>
      </c>
      <c r="B2688" t="s">
        <v>33</v>
      </c>
      <c r="C2688" s="60">
        <v>41760</v>
      </c>
      <c r="D2688" s="3">
        <f>Table1[[#This Row],[End Year]]-1</f>
        <v>2013</v>
      </c>
      <c r="E2688" s="3">
        <f t="shared" si="123"/>
        <v>2014</v>
      </c>
      <c r="F2688" s="1" t="str">
        <f t="shared" si="124"/>
        <v>2013/2014</v>
      </c>
      <c r="G2688">
        <v>1367</v>
      </c>
      <c r="H2688" t="s">
        <v>79</v>
      </c>
      <c r="I2688">
        <f>IFERROR(INDEX(Lookup_Misc!$A$1:$C$7,MATCH(Table1[[#This Row],[Product]],Lookup_Misc!$B$1:$B$7,0),3)*Table1[[#This Row],[Tonnage]],NA())</f>
        <v>710.84</v>
      </c>
      <c r="J2688">
        <f t="shared" si="125"/>
        <v>5</v>
      </c>
    </row>
    <row r="2689" spans="1:10">
      <c r="A2689" t="s">
        <v>186</v>
      </c>
      <c r="B2689" t="s">
        <v>33</v>
      </c>
      <c r="C2689" s="60">
        <v>41760</v>
      </c>
      <c r="D2689" s="3">
        <f>Table1[[#This Row],[End Year]]-1</f>
        <v>2013</v>
      </c>
      <c r="E2689" s="3">
        <f t="shared" si="123"/>
        <v>2014</v>
      </c>
      <c r="F2689" s="1" t="str">
        <f t="shared" si="124"/>
        <v>2013/2014</v>
      </c>
      <c r="G2689">
        <v>435</v>
      </c>
      <c r="H2689" t="s">
        <v>96</v>
      </c>
      <c r="I2689">
        <f>IFERROR(INDEX(Lookup_Misc!$A$1:$C$7,MATCH(Table1[[#This Row],[Product]],Lookup_Misc!$B$1:$B$7,0),3)*Table1[[#This Row],[Tonnage]],NA())</f>
        <v>226.20000000000002</v>
      </c>
      <c r="J2689">
        <f t="shared" si="125"/>
        <v>5</v>
      </c>
    </row>
    <row r="2690" spans="1:10">
      <c r="A2690" t="s">
        <v>186</v>
      </c>
      <c r="B2690" t="s">
        <v>33</v>
      </c>
      <c r="C2690" s="60">
        <v>41760</v>
      </c>
      <c r="D2690" s="3">
        <f>Table1[[#This Row],[End Year]]-1</f>
        <v>2013</v>
      </c>
      <c r="E2690" s="3">
        <f t="shared" si="123"/>
        <v>2014</v>
      </c>
      <c r="F2690" s="1" t="str">
        <f t="shared" si="124"/>
        <v>2013/2014</v>
      </c>
      <c r="G2690">
        <v>387</v>
      </c>
      <c r="H2690" t="s">
        <v>86</v>
      </c>
      <c r="I2690">
        <f>IFERROR(INDEX(Lookup_Misc!$A$1:$C$7,MATCH(Table1[[#This Row],[Product]],Lookup_Misc!$B$1:$B$7,0),3)*Table1[[#This Row],[Tonnage]],NA())</f>
        <v>201.24</v>
      </c>
      <c r="J2690">
        <f t="shared" si="125"/>
        <v>5</v>
      </c>
    </row>
    <row r="2691" spans="1:10">
      <c r="A2691" t="s">
        <v>186</v>
      </c>
      <c r="B2691" t="s">
        <v>33</v>
      </c>
      <c r="C2691" s="60">
        <v>41760</v>
      </c>
      <c r="D2691" s="3">
        <f>Table1[[#This Row],[End Year]]-1</f>
        <v>2013</v>
      </c>
      <c r="E2691" s="3">
        <f t="shared" si="123"/>
        <v>2014</v>
      </c>
      <c r="F2691" s="1" t="str">
        <f t="shared" si="124"/>
        <v>2013/2014</v>
      </c>
      <c r="G2691">
        <v>54</v>
      </c>
      <c r="H2691" t="s">
        <v>74</v>
      </c>
      <c r="I2691">
        <f>IFERROR(INDEX(Lookup_Misc!$A$1:$C$7,MATCH(Table1[[#This Row],[Product]],Lookup_Misc!$B$1:$B$7,0),3)*Table1[[#This Row],[Tonnage]],NA())</f>
        <v>28.080000000000002</v>
      </c>
      <c r="J2691">
        <f t="shared" si="125"/>
        <v>5</v>
      </c>
    </row>
    <row r="2692" spans="1:10">
      <c r="A2692" t="s">
        <v>186</v>
      </c>
      <c r="B2692" t="s">
        <v>33</v>
      </c>
      <c r="C2692" s="60">
        <v>41760</v>
      </c>
      <c r="D2692" s="3">
        <f>Table1[[#This Row],[End Year]]-1</f>
        <v>2013</v>
      </c>
      <c r="E2692" s="3">
        <f t="shared" si="123"/>
        <v>2014</v>
      </c>
      <c r="F2692" s="1" t="str">
        <f t="shared" si="124"/>
        <v>2013/2014</v>
      </c>
      <c r="G2692">
        <v>4</v>
      </c>
      <c r="H2692" t="s">
        <v>112</v>
      </c>
      <c r="I2692">
        <f>IFERROR(INDEX(Lookup_Misc!$A$1:$C$7,MATCH(Table1[[#This Row],[Product]],Lookup_Misc!$B$1:$B$7,0),3)*Table1[[#This Row],[Tonnage]],NA())</f>
        <v>2.08</v>
      </c>
      <c r="J2692">
        <f t="shared" si="125"/>
        <v>5</v>
      </c>
    </row>
    <row r="2693" spans="1:10">
      <c r="A2693" t="s">
        <v>186</v>
      </c>
      <c r="B2693" t="s">
        <v>33</v>
      </c>
      <c r="C2693" s="60">
        <v>41791</v>
      </c>
      <c r="D2693" s="3">
        <f>Table1[[#This Row],[End Year]]-1</f>
        <v>2013</v>
      </c>
      <c r="E2693" s="3">
        <f t="shared" si="123"/>
        <v>2014</v>
      </c>
      <c r="F2693" s="1" t="str">
        <f t="shared" si="124"/>
        <v>2013/2014</v>
      </c>
      <c r="G2693">
        <v>127</v>
      </c>
      <c r="H2693" t="s">
        <v>119</v>
      </c>
      <c r="I2693">
        <f>IFERROR(INDEX(Lookup_Misc!$A$1:$C$7,MATCH(Table1[[#This Row],[Product]],Lookup_Misc!$B$1:$B$7,0),3)*Table1[[#This Row],[Tonnage]],NA())</f>
        <v>66.040000000000006</v>
      </c>
      <c r="J2693">
        <f t="shared" si="125"/>
        <v>6</v>
      </c>
    </row>
    <row r="2694" spans="1:10">
      <c r="A2694" t="s">
        <v>186</v>
      </c>
      <c r="B2694" t="s">
        <v>33</v>
      </c>
      <c r="C2694" s="60">
        <v>41791</v>
      </c>
      <c r="D2694" s="3">
        <f>Table1[[#This Row],[End Year]]-1</f>
        <v>2013</v>
      </c>
      <c r="E2694" s="3">
        <f t="shared" ref="E2694:E2757" si="126">IF(AND(MONTH(C2694)&gt;=7,MONTH(C2694)&lt;=12),YEAR(C2694)+1,YEAR(C2694))</f>
        <v>2014</v>
      </c>
      <c r="F2694" s="1" t="str">
        <f t="shared" ref="F2694:F2757" si="127">D2694&amp;"/"&amp;E2694</f>
        <v>2013/2014</v>
      </c>
      <c r="G2694">
        <v>32691</v>
      </c>
      <c r="H2694" t="s">
        <v>95</v>
      </c>
      <c r="I2694">
        <f>IFERROR(INDEX(Lookup_Misc!$A$1:$C$7,MATCH(Table1[[#This Row],[Product]],Lookup_Misc!$B$1:$B$7,0),3)*Table1[[#This Row],[Tonnage]],NA())</f>
        <v>16999.32</v>
      </c>
      <c r="J2694">
        <f t="shared" ref="J2694:J2757" si="128">MONTH(C2694)</f>
        <v>6</v>
      </c>
    </row>
    <row r="2695" spans="1:10">
      <c r="A2695" t="s">
        <v>186</v>
      </c>
      <c r="B2695" t="s">
        <v>33</v>
      </c>
      <c r="C2695" s="60">
        <v>41791</v>
      </c>
      <c r="D2695" s="3">
        <f>Table1[[#This Row],[End Year]]-1</f>
        <v>2013</v>
      </c>
      <c r="E2695" s="3">
        <f t="shared" si="126"/>
        <v>2014</v>
      </c>
      <c r="F2695" s="1" t="str">
        <f t="shared" si="127"/>
        <v>2013/2014</v>
      </c>
      <c r="G2695">
        <v>1274</v>
      </c>
      <c r="H2695" t="s">
        <v>60</v>
      </c>
      <c r="I2695">
        <f>IFERROR(INDEX(Lookup_Misc!$A$1:$C$7,MATCH(Table1[[#This Row],[Product]],Lookup_Misc!$B$1:$B$7,0),3)*Table1[[#This Row],[Tonnage]],NA())</f>
        <v>662.48</v>
      </c>
      <c r="J2695">
        <f t="shared" si="128"/>
        <v>6</v>
      </c>
    </row>
    <row r="2696" spans="1:10">
      <c r="A2696" t="s">
        <v>186</v>
      </c>
      <c r="B2696" t="s">
        <v>33</v>
      </c>
      <c r="C2696" s="60">
        <v>41791</v>
      </c>
      <c r="D2696" s="3">
        <f>Table1[[#This Row],[End Year]]-1</f>
        <v>2013</v>
      </c>
      <c r="E2696" s="3">
        <f t="shared" si="126"/>
        <v>2014</v>
      </c>
      <c r="F2696" s="1" t="str">
        <f t="shared" si="127"/>
        <v>2013/2014</v>
      </c>
      <c r="G2696">
        <v>1046</v>
      </c>
      <c r="H2696" t="s">
        <v>79</v>
      </c>
      <c r="I2696">
        <f>IFERROR(INDEX(Lookup_Misc!$A$1:$C$7,MATCH(Table1[[#This Row],[Product]],Lookup_Misc!$B$1:$B$7,0),3)*Table1[[#This Row],[Tonnage]],NA())</f>
        <v>543.92000000000007</v>
      </c>
      <c r="J2696">
        <f t="shared" si="128"/>
        <v>6</v>
      </c>
    </row>
    <row r="2697" spans="1:10">
      <c r="A2697" t="s">
        <v>186</v>
      </c>
      <c r="B2697" t="s">
        <v>33</v>
      </c>
      <c r="C2697" s="60">
        <v>41791</v>
      </c>
      <c r="D2697" s="3">
        <f>Table1[[#This Row],[End Year]]-1</f>
        <v>2013</v>
      </c>
      <c r="E2697" s="3">
        <f t="shared" si="126"/>
        <v>2014</v>
      </c>
      <c r="F2697" s="1" t="str">
        <f t="shared" si="127"/>
        <v>2013/2014</v>
      </c>
      <c r="G2697">
        <v>1365</v>
      </c>
      <c r="H2697" t="s">
        <v>96</v>
      </c>
      <c r="I2697">
        <f>IFERROR(INDEX(Lookup_Misc!$A$1:$C$7,MATCH(Table1[[#This Row],[Product]],Lookup_Misc!$B$1:$B$7,0),3)*Table1[[#This Row],[Tonnage]],NA())</f>
        <v>709.80000000000007</v>
      </c>
      <c r="J2697">
        <f t="shared" si="128"/>
        <v>6</v>
      </c>
    </row>
    <row r="2698" spans="1:10">
      <c r="A2698" t="s">
        <v>186</v>
      </c>
      <c r="B2698" t="s">
        <v>33</v>
      </c>
      <c r="C2698" s="60">
        <v>41791</v>
      </c>
      <c r="D2698" s="3">
        <f>Table1[[#This Row],[End Year]]-1</f>
        <v>2013</v>
      </c>
      <c r="E2698" s="3">
        <f t="shared" si="126"/>
        <v>2014</v>
      </c>
      <c r="F2698" s="1" t="str">
        <f t="shared" si="127"/>
        <v>2013/2014</v>
      </c>
      <c r="G2698">
        <v>314</v>
      </c>
      <c r="H2698" t="s">
        <v>86</v>
      </c>
      <c r="I2698">
        <f>IFERROR(INDEX(Lookup_Misc!$A$1:$C$7,MATCH(Table1[[#This Row],[Product]],Lookup_Misc!$B$1:$B$7,0),3)*Table1[[#This Row],[Tonnage]],NA())</f>
        <v>163.28</v>
      </c>
      <c r="J2698">
        <f t="shared" si="128"/>
        <v>6</v>
      </c>
    </row>
    <row r="2699" spans="1:10">
      <c r="A2699" t="s">
        <v>186</v>
      </c>
      <c r="B2699" t="s">
        <v>33</v>
      </c>
      <c r="C2699" s="60">
        <v>41791</v>
      </c>
      <c r="D2699" s="3">
        <f>Table1[[#This Row],[End Year]]-1</f>
        <v>2013</v>
      </c>
      <c r="E2699" s="3">
        <f t="shared" si="126"/>
        <v>2014</v>
      </c>
      <c r="F2699" s="1" t="str">
        <f t="shared" si="127"/>
        <v>2013/2014</v>
      </c>
      <c r="G2699">
        <v>60</v>
      </c>
      <c r="H2699" t="s">
        <v>74</v>
      </c>
      <c r="I2699">
        <f>IFERROR(INDEX(Lookup_Misc!$A$1:$C$7,MATCH(Table1[[#This Row],[Product]],Lookup_Misc!$B$1:$B$7,0),3)*Table1[[#This Row],[Tonnage]],NA())</f>
        <v>31.200000000000003</v>
      </c>
      <c r="J2699">
        <f t="shared" si="128"/>
        <v>6</v>
      </c>
    </row>
    <row r="2700" spans="1:10">
      <c r="A2700" t="s">
        <v>186</v>
      </c>
      <c r="B2700" t="s">
        <v>33</v>
      </c>
      <c r="C2700" s="60">
        <v>41821</v>
      </c>
      <c r="D2700" s="3">
        <f>Table1[[#This Row],[End Year]]-1</f>
        <v>2014</v>
      </c>
      <c r="E2700" s="3">
        <f t="shared" si="126"/>
        <v>2015</v>
      </c>
      <c r="F2700" s="1" t="str">
        <f t="shared" si="127"/>
        <v>2014/2015</v>
      </c>
      <c r="G2700">
        <v>1</v>
      </c>
      <c r="H2700" t="s">
        <v>75</v>
      </c>
      <c r="I2700">
        <f>IFERROR(INDEX(Lookup_Misc!$A$1:$C$7,MATCH(Table1[[#This Row],[Product]],Lookup_Misc!$B$1:$B$7,0),3)*Table1[[#This Row],[Tonnage]],NA())</f>
        <v>0.52</v>
      </c>
      <c r="J2700">
        <f t="shared" si="128"/>
        <v>7</v>
      </c>
    </row>
    <row r="2701" spans="1:10">
      <c r="A2701" t="s">
        <v>186</v>
      </c>
      <c r="B2701" t="s">
        <v>33</v>
      </c>
      <c r="C2701" s="60">
        <v>41821</v>
      </c>
      <c r="D2701" s="3">
        <f>Table1[[#This Row],[End Year]]-1</f>
        <v>2014</v>
      </c>
      <c r="E2701" s="3">
        <f t="shared" si="126"/>
        <v>2015</v>
      </c>
      <c r="F2701" s="1" t="str">
        <f t="shared" si="127"/>
        <v>2014/2015</v>
      </c>
      <c r="G2701">
        <v>1</v>
      </c>
      <c r="H2701" t="s">
        <v>119</v>
      </c>
      <c r="I2701">
        <f>IFERROR(INDEX(Lookup_Misc!$A$1:$C$7,MATCH(Table1[[#This Row],[Product]],Lookup_Misc!$B$1:$B$7,0),3)*Table1[[#This Row],[Tonnage]],NA())</f>
        <v>0.52</v>
      </c>
      <c r="J2701">
        <f t="shared" si="128"/>
        <v>7</v>
      </c>
    </row>
    <row r="2702" spans="1:10">
      <c r="A2702" t="s">
        <v>186</v>
      </c>
      <c r="B2702" t="s">
        <v>33</v>
      </c>
      <c r="C2702" s="60">
        <v>41821</v>
      </c>
      <c r="D2702" s="3">
        <f>Table1[[#This Row],[End Year]]-1</f>
        <v>2014</v>
      </c>
      <c r="E2702" s="3">
        <f t="shared" si="126"/>
        <v>2015</v>
      </c>
      <c r="F2702" s="1" t="str">
        <f t="shared" si="127"/>
        <v>2014/2015</v>
      </c>
      <c r="G2702">
        <v>164</v>
      </c>
      <c r="H2702" t="s">
        <v>95</v>
      </c>
      <c r="I2702">
        <f>IFERROR(INDEX(Lookup_Misc!$A$1:$C$7,MATCH(Table1[[#This Row],[Product]],Lookup_Misc!$B$1:$B$7,0),3)*Table1[[#This Row],[Tonnage]],NA())</f>
        <v>85.28</v>
      </c>
      <c r="J2702">
        <f t="shared" si="128"/>
        <v>7</v>
      </c>
    </row>
    <row r="2703" spans="1:10">
      <c r="A2703" t="s">
        <v>186</v>
      </c>
      <c r="B2703" t="s">
        <v>33</v>
      </c>
      <c r="C2703" s="60">
        <v>41821</v>
      </c>
      <c r="D2703" s="3">
        <f>Table1[[#This Row],[End Year]]-1</f>
        <v>2014</v>
      </c>
      <c r="E2703" s="3">
        <f t="shared" si="126"/>
        <v>2015</v>
      </c>
      <c r="F2703" s="1" t="str">
        <f t="shared" si="127"/>
        <v>2014/2015</v>
      </c>
      <c r="G2703">
        <v>43848</v>
      </c>
      <c r="H2703" t="s">
        <v>151</v>
      </c>
      <c r="I2703">
        <f>IFERROR(INDEX(Lookup_Misc!$A$1:$C$7,MATCH(Table1[[#This Row],[Product]],Lookup_Misc!$B$1:$B$7,0),3)*Table1[[#This Row],[Tonnage]],NA())</f>
        <v>22800.959999999999</v>
      </c>
      <c r="J2703">
        <f t="shared" si="128"/>
        <v>7</v>
      </c>
    </row>
    <row r="2704" spans="1:10">
      <c r="A2704" t="s">
        <v>186</v>
      </c>
      <c r="B2704" t="s">
        <v>33</v>
      </c>
      <c r="C2704" s="60">
        <v>41821</v>
      </c>
      <c r="D2704" s="3">
        <f>Table1[[#This Row],[End Year]]-1</f>
        <v>2014</v>
      </c>
      <c r="E2704" s="3">
        <f t="shared" si="126"/>
        <v>2015</v>
      </c>
      <c r="F2704" s="1" t="str">
        <f t="shared" si="127"/>
        <v>2014/2015</v>
      </c>
      <c r="G2704">
        <v>566</v>
      </c>
      <c r="H2704" t="s">
        <v>60</v>
      </c>
      <c r="I2704">
        <f>IFERROR(INDEX(Lookup_Misc!$A$1:$C$7,MATCH(Table1[[#This Row],[Product]],Lookup_Misc!$B$1:$B$7,0),3)*Table1[[#This Row],[Tonnage]],NA())</f>
        <v>294.32</v>
      </c>
      <c r="J2704">
        <f t="shared" si="128"/>
        <v>7</v>
      </c>
    </row>
    <row r="2705" spans="1:10">
      <c r="A2705" t="s">
        <v>186</v>
      </c>
      <c r="B2705" t="s">
        <v>33</v>
      </c>
      <c r="C2705" s="60">
        <v>41821</v>
      </c>
      <c r="D2705" s="3">
        <f>Table1[[#This Row],[End Year]]-1</f>
        <v>2014</v>
      </c>
      <c r="E2705" s="3">
        <f t="shared" si="126"/>
        <v>2015</v>
      </c>
      <c r="F2705" s="1" t="str">
        <f t="shared" si="127"/>
        <v>2014/2015</v>
      </c>
      <c r="G2705">
        <v>1109</v>
      </c>
      <c r="H2705" t="s">
        <v>79</v>
      </c>
      <c r="I2705">
        <f>IFERROR(INDEX(Lookup_Misc!$A$1:$C$7,MATCH(Table1[[#This Row],[Product]],Lookup_Misc!$B$1:$B$7,0),3)*Table1[[#This Row],[Tonnage]],NA())</f>
        <v>576.68000000000006</v>
      </c>
      <c r="J2705">
        <f t="shared" si="128"/>
        <v>7</v>
      </c>
    </row>
    <row r="2706" spans="1:10">
      <c r="A2706" t="s">
        <v>186</v>
      </c>
      <c r="B2706" t="s">
        <v>33</v>
      </c>
      <c r="C2706" s="60">
        <v>41821</v>
      </c>
      <c r="D2706" s="3">
        <f>Table1[[#This Row],[End Year]]-1</f>
        <v>2014</v>
      </c>
      <c r="E2706" s="3">
        <f t="shared" si="126"/>
        <v>2015</v>
      </c>
      <c r="F2706" s="1" t="str">
        <f t="shared" si="127"/>
        <v>2014/2015</v>
      </c>
      <c r="G2706">
        <v>1173</v>
      </c>
      <c r="H2706" t="s">
        <v>96</v>
      </c>
      <c r="I2706">
        <f>IFERROR(INDEX(Lookup_Misc!$A$1:$C$7,MATCH(Table1[[#This Row],[Product]],Lookup_Misc!$B$1:$B$7,0),3)*Table1[[#This Row],[Tonnage]],NA())</f>
        <v>609.96</v>
      </c>
      <c r="J2706">
        <f t="shared" si="128"/>
        <v>7</v>
      </c>
    </row>
    <row r="2707" spans="1:10">
      <c r="A2707" t="s">
        <v>186</v>
      </c>
      <c r="B2707" t="s">
        <v>33</v>
      </c>
      <c r="C2707" s="60">
        <v>41821</v>
      </c>
      <c r="D2707" s="3">
        <f>Table1[[#This Row],[End Year]]-1</f>
        <v>2014</v>
      </c>
      <c r="E2707" s="3">
        <f t="shared" si="126"/>
        <v>2015</v>
      </c>
      <c r="F2707" s="1" t="str">
        <f t="shared" si="127"/>
        <v>2014/2015</v>
      </c>
      <c r="G2707">
        <v>405</v>
      </c>
      <c r="H2707" t="s">
        <v>86</v>
      </c>
      <c r="I2707">
        <f>IFERROR(INDEX(Lookup_Misc!$A$1:$C$7,MATCH(Table1[[#This Row],[Product]],Lookup_Misc!$B$1:$B$7,0),3)*Table1[[#This Row],[Tonnage]],NA())</f>
        <v>210.6</v>
      </c>
      <c r="J2707">
        <f t="shared" si="128"/>
        <v>7</v>
      </c>
    </row>
    <row r="2708" spans="1:10">
      <c r="A2708" t="s">
        <v>186</v>
      </c>
      <c r="B2708" t="s">
        <v>33</v>
      </c>
      <c r="C2708" s="60">
        <v>41852</v>
      </c>
      <c r="D2708" s="3">
        <f>Table1[[#This Row],[End Year]]-1</f>
        <v>2014</v>
      </c>
      <c r="E2708" s="3">
        <f t="shared" si="126"/>
        <v>2015</v>
      </c>
      <c r="F2708" s="1" t="str">
        <f t="shared" si="127"/>
        <v>2014/2015</v>
      </c>
      <c r="G2708">
        <v>199</v>
      </c>
      <c r="H2708" t="s">
        <v>95</v>
      </c>
      <c r="I2708">
        <f>IFERROR(INDEX(Lookup_Misc!$A$1:$C$7,MATCH(Table1[[#This Row],[Product]],Lookup_Misc!$B$1:$B$7,0),3)*Table1[[#This Row],[Tonnage]],NA())</f>
        <v>103.48</v>
      </c>
      <c r="J2708">
        <f t="shared" si="128"/>
        <v>8</v>
      </c>
    </row>
    <row r="2709" spans="1:10">
      <c r="A2709" t="s">
        <v>186</v>
      </c>
      <c r="B2709" t="s">
        <v>33</v>
      </c>
      <c r="C2709" s="60">
        <v>41852</v>
      </c>
      <c r="D2709" s="3">
        <f>Table1[[#This Row],[End Year]]-1</f>
        <v>2014</v>
      </c>
      <c r="E2709" s="3">
        <f t="shared" si="126"/>
        <v>2015</v>
      </c>
      <c r="F2709" s="1" t="str">
        <f t="shared" si="127"/>
        <v>2014/2015</v>
      </c>
      <c r="G2709">
        <v>55878</v>
      </c>
      <c r="H2709" t="s">
        <v>151</v>
      </c>
      <c r="I2709">
        <f>IFERROR(INDEX(Lookup_Misc!$A$1:$C$7,MATCH(Table1[[#This Row],[Product]],Lookup_Misc!$B$1:$B$7,0),3)*Table1[[#This Row],[Tonnage]],NA())</f>
        <v>29056.560000000001</v>
      </c>
      <c r="J2709">
        <f t="shared" si="128"/>
        <v>8</v>
      </c>
    </row>
    <row r="2710" spans="1:10">
      <c r="A2710" t="s">
        <v>186</v>
      </c>
      <c r="B2710" t="s">
        <v>33</v>
      </c>
      <c r="C2710" s="60">
        <v>41852</v>
      </c>
      <c r="D2710" s="3">
        <f>Table1[[#This Row],[End Year]]-1</f>
        <v>2014</v>
      </c>
      <c r="E2710" s="3">
        <f t="shared" si="126"/>
        <v>2015</v>
      </c>
      <c r="F2710" s="1" t="str">
        <f t="shared" si="127"/>
        <v>2014/2015</v>
      </c>
      <c r="G2710">
        <v>701</v>
      </c>
      <c r="H2710" t="s">
        <v>60</v>
      </c>
      <c r="I2710">
        <f>IFERROR(INDEX(Lookup_Misc!$A$1:$C$7,MATCH(Table1[[#This Row],[Product]],Lookup_Misc!$B$1:$B$7,0),3)*Table1[[#This Row],[Tonnage]],NA())</f>
        <v>364.52000000000004</v>
      </c>
      <c r="J2710">
        <f t="shared" si="128"/>
        <v>8</v>
      </c>
    </row>
    <row r="2711" spans="1:10">
      <c r="A2711" t="s">
        <v>186</v>
      </c>
      <c r="B2711" t="s">
        <v>33</v>
      </c>
      <c r="C2711" s="60">
        <v>41852</v>
      </c>
      <c r="D2711" s="3">
        <f>Table1[[#This Row],[End Year]]-1</f>
        <v>2014</v>
      </c>
      <c r="E2711" s="3">
        <f t="shared" si="126"/>
        <v>2015</v>
      </c>
      <c r="F2711" s="1" t="str">
        <f t="shared" si="127"/>
        <v>2014/2015</v>
      </c>
      <c r="G2711">
        <v>31184</v>
      </c>
      <c r="H2711" t="s">
        <v>79</v>
      </c>
      <c r="I2711">
        <f>IFERROR(INDEX(Lookup_Misc!$A$1:$C$7,MATCH(Table1[[#This Row],[Product]],Lookup_Misc!$B$1:$B$7,0),3)*Table1[[#This Row],[Tonnage]],NA())</f>
        <v>16215.68</v>
      </c>
      <c r="J2711">
        <f t="shared" si="128"/>
        <v>8</v>
      </c>
    </row>
    <row r="2712" spans="1:10">
      <c r="A2712" t="s">
        <v>186</v>
      </c>
      <c r="B2712" t="s">
        <v>33</v>
      </c>
      <c r="C2712" s="60">
        <v>41852</v>
      </c>
      <c r="D2712" s="3">
        <f>Table1[[#This Row],[End Year]]-1</f>
        <v>2014</v>
      </c>
      <c r="E2712" s="3">
        <f t="shared" si="126"/>
        <v>2015</v>
      </c>
      <c r="F2712" s="1" t="str">
        <f t="shared" si="127"/>
        <v>2014/2015</v>
      </c>
      <c r="G2712">
        <v>76</v>
      </c>
      <c r="H2712" t="s">
        <v>96</v>
      </c>
      <c r="I2712">
        <f>IFERROR(INDEX(Lookup_Misc!$A$1:$C$7,MATCH(Table1[[#This Row],[Product]],Lookup_Misc!$B$1:$B$7,0),3)*Table1[[#This Row],[Tonnage]],NA())</f>
        <v>39.520000000000003</v>
      </c>
      <c r="J2712">
        <f t="shared" si="128"/>
        <v>8</v>
      </c>
    </row>
    <row r="2713" spans="1:10">
      <c r="A2713" t="s">
        <v>186</v>
      </c>
      <c r="B2713" t="s">
        <v>33</v>
      </c>
      <c r="C2713" s="60">
        <v>41852</v>
      </c>
      <c r="D2713" s="3">
        <f>Table1[[#This Row],[End Year]]-1</f>
        <v>2014</v>
      </c>
      <c r="E2713" s="3">
        <f t="shared" si="126"/>
        <v>2015</v>
      </c>
      <c r="F2713" s="1" t="str">
        <f t="shared" si="127"/>
        <v>2014/2015</v>
      </c>
      <c r="G2713">
        <v>35404</v>
      </c>
      <c r="H2713" t="s">
        <v>86</v>
      </c>
      <c r="I2713">
        <f>IFERROR(INDEX(Lookup_Misc!$A$1:$C$7,MATCH(Table1[[#This Row],[Product]],Lookup_Misc!$B$1:$B$7,0),3)*Table1[[#This Row],[Tonnage]],NA())</f>
        <v>18410.080000000002</v>
      </c>
      <c r="J2713">
        <f t="shared" si="128"/>
        <v>8</v>
      </c>
    </row>
    <row r="2714" spans="1:10">
      <c r="A2714" t="s">
        <v>186</v>
      </c>
      <c r="B2714" t="s">
        <v>33</v>
      </c>
      <c r="C2714" s="60">
        <v>41852</v>
      </c>
      <c r="D2714" s="3">
        <f>Table1[[#This Row],[End Year]]-1</f>
        <v>2014</v>
      </c>
      <c r="E2714" s="3">
        <f t="shared" si="126"/>
        <v>2015</v>
      </c>
      <c r="F2714" s="1" t="str">
        <f t="shared" si="127"/>
        <v>2014/2015</v>
      </c>
      <c r="G2714">
        <v>56</v>
      </c>
      <c r="H2714" t="s">
        <v>74</v>
      </c>
      <c r="I2714">
        <f>IFERROR(INDEX(Lookup_Misc!$A$1:$C$7,MATCH(Table1[[#This Row],[Product]],Lookup_Misc!$B$1:$B$7,0),3)*Table1[[#This Row],[Tonnage]],NA())</f>
        <v>29.12</v>
      </c>
      <c r="J2714">
        <f t="shared" si="128"/>
        <v>8</v>
      </c>
    </row>
    <row r="2715" spans="1:10">
      <c r="A2715" t="s">
        <v>186</v>
      </c>
      <c r="B2715" t="s">
        <v>33</v>
      </c>
      <c r="C2715" s="60">
        <v>41883</v>
      </c>
      <c r="D2715" s="3">
        <f>Table1[[#This Row],[End Year]]-1</f>
        <v>2014</v>
      </c>
      <c r="E2715" s="3">
        <f t="shared" si="126"/>
        <v>2015</v>
      </c>
      <c r="F2715" s="1" t="str">
        <f t="shared" si="127"/>
        <v>2014/2015</v>
      </c>
      <c r="G2715">
        <v>36</v>
      </c>
      <c r="H2715" t="s">
        <v>119</v>
      </c>
      <c r="I2715">
        <f>IFERROR(INDEX(Lookup_Misc!$A$1:$C$7,MATCH(Table1[[#This Row],[Product]],Lookup_Misc!$B$1:$B$7,0),3)*Table1[[#This Row],[Tonnage]],NA())</f>
        <v>18.72</v>
      </c>
      <c r="J2715">
        <f t="shared" si="128"/>
        <v>9</v>
      </c>
    </row>
    <row r="2716" spans="1:10">
      <c r="A2716" t="s">
        <v>186</v>
      </c>
      <c r="B2716" t="s">
        <v>33</v>
      </c>
      <c r="C2716" s="60">
        <v>41883</v>
      </c>
      <c r="D2716" s="3">
        <f>Table1[[#This Row],[End Year]]-1</f>
        <v>2014</v>
      </c>
      <c r="E2716" s="3">
        <f t="shared" si="126"/>
        <v>2015</v>
      </c>
      <c r="F2716" s="1" t="str">
        <f t="shared" si="127"/>
        <v>2014/2015</v>
      </c>
      <c r="G2716">
        <v>40</v>
      </c>
      <c r="H2716" t="s">
        <v>95</v>
      </c>
      <c r="I2716">
        <f>IFERROR(INDEX(Lookup_Misc!$A$1:$C$7,MATCH(Table1[[#This Row],[Product]],Lookup_Misc!$B$1:$B$7,0),3)*Table1[[#This Row],[Tonnage]],NA())</f>
        <v>20.8</v>
      </c>
      <c r="J2716">
        <f t="shared" si="128"/>
        <v>9</v>
      </c>
    </row>
    <row r="2717" spans="1:10">
      <c r="A2717" t="s">
        <v>186</v>
      </c>
      <c r="B2717" t="s">
        <v>33</v>
      </c>
      <c r="C2717" s="60">
        <v>41883</v>
      </c>
      <c r="D2717" s="3">
        <f>Table1[[#This Row],[End Year]]-1</f>
        <v>2014</v>
      </c>
      <c r="E2717" s="3">
        <f t="shared" si="126"/>
        <v>2015</v>
      </c>
      <c r="F2717" s="1" t="str">
        <f t="shared" si="127"/>
        <v>2014/2015</v>
      </c>
      <c r="G2717">
        <v>135882</v>
      </c>
      <c r="H2717" t="s">
        <v>151</v>
      </c>
      <c r="I2717">
        <f>IFERROR(INDEX(Lookup_Misc!$A$1:$C$7,MATCH(Table1[[#This Row],[Product]],Lookup_Misc!$B$1:$B$7,0),3)*Table1[[#This Row],[Tonnage]],NA())</f>
        <v>70658.64</v>
      </c>
      <c r="J2717">
        <f t="shared" si="128"/>
        <v>9</v>
      </c>
    </row>
    <row r="2718" spans="1:10">
      <c r="A2718" t="s">
        <v>186</v>
      </c>
      <c r="B2718" t="s">
        <v>33</v>
      </c>
      <c r="C2718" s="60">
        <v>41883</v>
      </c>
      <c r="D2718" s="3">
        <f>Table1[[#This Row],[End Year]]-1</f>
        <v>2014</v>
      </c>
      <c r="E2718" s="3">
        <f t="shared" si="126"/>
        <v>2015</v>
      </c>
      <c r="F2718" s="1" t="str">
        <f t="shared" si="127"/>
        <v>2014/2015</v>
      </c>
      <c r="G2718">
        <v>688</v>
      </c>
      <c r="H2718" t="s">
        <v>60</v>
      </c>
      <c r="I2718">
        <f>IFERROR(INDEX(Lookup_Misc!$A$1:$C$7,MATCH(Table1[[#This Row],[Product]],Lookup_Misc!$B$1:$B$7,0),3)*Table1[[#This Row],[Tonnage]],NA())</f>
        <v>357.76</v>
      </c>
      <c r="J2718">
        <f t="shared" si="128"/>
        <v>9</v>
      </c>
    </row>
    <row r="2719" spans="1:10">
      <c r="A2719" t="s">
        <v>186</v>
      </c>
      <c r="B2719" t="s">
        <v>33</v>
      </c>
      <c r="C2719" s="60">
        <v>41883</v>
      </c>
      <c r="D2719" s="3">
        <f>Table1[[#This Row],[End Year]]-1</f>
        <v>2014</v>
      </c>
      <c r="E2719" s="3">
        <f t="shared" si="126"/>
        <v>2015</v>
      </c>
      <c r="F2719" s="1" t="str">
        <f t="shared" si="127"/>
        <v>2014/2015</v>
      </c>
      <c r="G2719">
        <v>847</v>
      </c>
      <c r="H2719" t="s">
        <v>79</v>
      </c>
      <c r="I2719">
        <f>IFERROR(INDEX(Lookup_Misc!$A$1:$C$7,MATCH(Table1[[#This Row],[Product]],Lookup_Misc!$B$1:$B$7,0),3)*Table1[[#This Row],[Tonnage]],NA())</f>
        <v>440.44</v>
      </c>
      <c r="J2719">
        <f t="shared" si="128"/>
        <v>9</v>
      </c>
    </row>
    <row r="2720" spans="1:10">
      <c r="A2720" t="s">
        <v>186</v>
      </c>
      <c r="B2720" t="s">
        <v>33</v>
      </c>
      <c r="C2720" s="60">
        <v>41883</v>
      </c>
      <c r="D2720" s="3">
        <f>Table1[[#This Row],[End Year]]-1</f>
        <v>2014</v>
      </c>
      <c r="E2720" s="3">
        <f t="shared" si="126"/>
        <v>2015</v>
      </c>
      <c r="F2720" s="1" t="str">
        <f t="shared" si="127"/>
        <v>2014/2015</v>
      </c>
      <c r="G2720">
        <v>422</v>
      </c>
      <c r="H2720" t="s">
        <v>96</v>
      </c>
      <c r="I2720">
        <f>IFERROR(INDEX(Lookup_Misc!$A$1:$C$7,MATCH(Table1[[#This Row],[Product]],Lookup_Misc!$B$1:$B$7,0),3)*Table1[[#This Row],[Tonnage]],NA())</f>
        <v>219.44</v>
      </c>
      <c r="J2720">
        <f t="shared" si="128"/>
        <v>9</v>
      </c>
    </row>
    <row r="2721" spans="1:10">
      <c r="A2721" t="s">
        <v>186</v>
      </c>
      <c r="B2721" t="s">
        <v>33</v>
      </c>
      <c r="C2721" s="60">
        <v>41883</v>
      </c>
      <c r="D2721" s="3">
        <f>Table1[[#This Row],[End Year]]-1</f>
        <v>2014</v>
      </c>
      <c r="E2721" s="3">
        <f t="shared" si="126"/>
        <v>2015</v>
      </c>
      <c r="F2721" s="1" t="str">
        <f t="shared" si="127"/>
        <v>2014/2015</v>
      </c>
      <c r="G2721">
        <v>90770</v>
      </c>
      <c r="H2721" t="s">
        <v>86</v>
      </c>
      <c r="I2721">
        <f>IFERROR(INDEX(Lookup_Misc!$A$1:$C$7,MATCH(Table1[[#This Row],[Product]],Lookup_Misc!$B$1:$B$7,0),3)*Table1[[#This Row],[Tonnage]],NA())</f>
        <v>47200.4</v>
      </c>
      <c r="J2721">
        <f t="shared" si="128"/>
        <v>9</v>
      </c>
    </row>
    <row r="2722" spans="1:10">
      <c r="A2722" t="s">
        <v>186</v>
      </c>
      <c r="B2722" t="s">
        <v>33</v>
      </c>
      <c r="C2722" s="60">
        <v>41913</v>
      </c>
      <c r="D2722" s="3">
        <f>Table1[[#This Row],[End Year]]-1</f>
        <v>2014</v>
      </c>
      <c r="E2722" s="3">
        <f t="shared" si="126"/>
        <v>2015</v>
      </c>
      <c r="F2722" s="1" t="str">
        <f t="shared" si="127"/>
        <v>2014/2015</v>
      </c>
      <c r="G2722">
        <v>15</v>
      </c>
      <c r="H2722" t="s">
        <v>119</v>
      </c>
      <c r="I2722">
        <f>IFERROR(INDEX(Lookup_Misc!$A$1:$C$7,MATCH(Table1[[#This Row],[Product]],Lookup_Misc!$B$1:$B$7,0),3)*Table1[[#This Row],[Tonnage]],NA())</f>
        <v>7.8000000000000007</v>
      </c>
      <c r="J2722">
        <f t="shared" si="128"/>
        <v>10</v>
      </c>
    </row>
    <row r="2723" spans="1:10">
      <c r="A2723" t="s">
        <v>186</v>
      </c>
      <c r="B2723" t="s">
        <v>33</v>
      </c>
      <c r="C2723" s="60">
        <v>41913</v>
      </c>
      <c r="D2723" s="3">
        <f>Table1[[#This Row],[End Year]]-1</f>
        <v>2014</v>
      </c>
      <c r="E2723" s="3">
        <f t="shared" si="126"/>
        <v>2015</v>
      </c>
      <c r="F2723" s="1" t="str">
        <f t="shared" si="127"/>
        <v>2014/2015</v>
      </c>
      <c r="G2723">
        <v>14530</v>
      </c>
      <c r="H2723" t="s">
        <v>95</v>
      </c>
      <c r="I2723">
        <f>IFERROR(INDEX(Lookup_Misc!$A$1:$C$7,MATCH(Table1[[#This Row],[Product]],Lookup_Misc!$B$1:$B$7,0),3)*Table1[[#This Row],[Tonnage]],NA())</f>
        <v>7555.6</v>
      </c>
      <c r="J2723">
        <f t="shared" si="128"/>
        <v>10</v>
      </c>
    </row>
    <row r="2724" spans="1:10">
      <c r="A2724" t="s">
        <v>186</v>
      </c>
      <c r="B2724" t="s">
        <v>33</v>
      </c>
      <c r="C2724" s="60">
        <v>41913</v>
      </c>
      <c r="D2724" s="3">
        <f>Table1[[#This Row],[End Year]]-1</f>
        <v>2014</v>
      </c>
      <c r="E2724" s="3">
        <f t="shared" si="126"/>
        <v>2015</v>
      </c>
      <c r="F2724" s="1" t="str">
        <f t="shared" si="127"/>
        <v>2014/2015</v>
      </c>
      <c r="G2724">
        <v>508</v>
      </c>
      <c r="H2724" t="s">
        <v>60</v>
      </c>
      <c r="I2724">
        <f>IFERROR(INDEX(Lookup_Misc!$A$1:$C$7,MATCH(Table1[[#This Row],[Product]],Lookup_Misc!$B$1:$B$7,0),3)*Table1[[#This Row],[Tonnage]],NA())</f>
        <v>264.16000000000003</v>
      </c>
      <c r="J2724">
        <f t="shared" si="128"/>
        <v>10</v>
      </c>
    </row>
    <row r="2725" spans="1:10">
      <c r="A2725" t="s">
        <v>186</v>
      </c>
      <c r="B2725" t="s">
        <v>33</v>
      </c>
      <c r="C2725" s="60">
        <v>41913</v>
      </c>
      <c r="D2725" s="3">
        <f>Table1[[#This Row],[End Year]]-1</f>
        <v>2014</v>
      </c>
      <c r="E2725" s="3">
        <f t="shared" si="126"/>
        <v>2015</v>
      </c>
      <c r="F2725" s="1" t="str">
        <f t="shared" si="127"/>
        <v>2014/2015</v>
      </c>
      <c r="G2725">
        <v>32864</v>
      </c>
      <c r="H2725" t="s">
        <v>79</v>
      </c>
      <c r="I2725">
        <f>IFERROR(INDEX(Lookup_Misc!$A$1:$C$7,MATCH(Table1[[#This Row],[Product]],Lookup_Misc!$B$1:$B$7,0),3)*Table1[[#This Row],[Tonnage]],NA())</f>
        <v>17089.28</v>
      </c>
      <c r="J2725">
        <f t="shared" si="128"/>
        <v>10</v>
      </c>
    </row>
    <row r="2726" spans="1:10">
      <c r="A2726" t="s">
        <v>186</v>
      </c>
      <c r="B2726" t="s">
        <v>33</v>
      </c>
      <c r="C2726" s="60">
        <v>41913</v>
      </c>
      <c r="D2726" s="3">
        <f>Table1[[#This Row],[End Year]]-1</f>
        <v>2014</v>
      </c>
      <c r="E2726" s="3">
        <f t="shared" si="126"/>
        <v>2015</v>
      </c>
      <c r="F2726" s="1" t="str">
        <f t="shared" si="127"/>
        <v>2014/2015</v>
      </c>
      <c r="G2726">
        <v>1455</v>
      </c>
      <c r="H2726" t="s">
        <v>96</v>
      </c>
      <c r="I2726">
        <f>IFERROR(INDEX(Lookup_Misc!$A$1:$C$7,MATCH(Table1[[#This Row],[Product]],Lookup_Misc!$B$1:$B$7,0),3)*Table1[[#This Row],[Tonnage]],NA())</f>
        <v>756.6</v>
      </c>
      <c r="J2726">
        <f t="shared" si="128"/>
        <v>10</v>
      </c>
    </row>
    <row r="2727" spans="1:10">
      <c r="A2727" t="s">
        <v>186</v>
      </c>
      <c r="B2727" t="s">
        <v>33</v>
      </c>
      <c r="C2727" s="60">
        <v>41913</v>
      </c>
      <c r="D2727" s="3">
        <f>Table1[[#This Row],[End Year]]-1</f>
        <v>2014</v>
      </c>
      <c r="E2727" s="3">
        <f t="shared" si="126"/>
        <v>2015</v>
      </c>
      <c r="F2727" s="1" t="str">
        <f t="shared" si="127"/>
        <v>2014/2015</v>
      </c>
      <c r="G2727">
        <v>64186</v>
      </c>
      <c r="H2727" t="s">
        <v>86</v>
      </c>
      <c r="I2727">
        <f>IFERROR(INDEX(Lookup_Misc!$A$1:$C$7,MATCH(Table1[[#This Row],[Product]],Lookup_Misc!$B$1:$B$7,0),3)*Table1[[#This Row],[Tonnage]],NA())</f>
        <v>33376.720000000001</v>
      </c>
      <c r="J2727">
        <f t="shared" si="128"/>
        <v>10</v>
      </c>
    </row>
    <row r="2728" spans="1:10">
      <c r="A2728" t="s">
        <v>186</v>
      </c>
      <c r="B2728" t="s">
        <v>33</v>
      </c>
      <c r="C2728" s="60">
        <v>41944</v>
      </c>
      <c r="D2728" s="3">
        <f>Table1[[#This Row],[End Year]]-1</f>
        <v>2014</v>
      </c>
      <c r="E2728" s="3">
        <f t="shared" si="126"/>
        <v>2015</v>
      </c>
      <c r="F2728" s="1" t="str">
        <f t="shared" si="127"/>
        <v>2014/2015</v>
      </c>
      <c r="G2728">
        <v>77</v>
      </c>
      <c r="H2728" t="s">
        <v>119</v>
      </c>
      <c r="I2728">
        <f>IFERROR(INDEX(Lookup_Misc!$A$1:$C$7,MATCH(Table1[[#This Row],[Product]],Lookup_Misc!$B$1:$B$7,0),3)*Table1[[#This Row],[Tonnage]],NA())</f>
        <v>40.04</v>
      </c>
      <c r="J2728">
        <f t="shared" si="128"/>
        <v>11</v>
      </c>
    </row>
    <row r="2729" spans="1:10">
      <c r="A2729" t="s">
        <v>186</v>
      </c>
      <c r="B2729" t="s">
        <v>33</v>
      </c>
      <c r="C2729" s="60">
        <v>41944</v>
      </c>
      <c r="D2729" s="3">
        <f>Table1[[#This Row],[End Year]]-1</f>
        <v>2014</v>
      </c>
      <c r="E2729" s="3">
        <f t="shared" si="126"/>
        <v>2015</v>
      </c>
      <c r="F2729" s="1" t="str">
        <f t="shared" si="127"/>
        <v>2014/2015</v>
      </c>
      <c r="G2729">
        <v>83287</v>
      </c>
      <c r="H2729" t="s">
        <v>95</v>
      </c>
      <c r="I2729">
        <f>IFERROR(INDEX(Lookup_Misc!$A$1:$C$7,MATCH(Table1[[#This Row],[Product]],Lookup_Misc!$B$1:$B$7,0),3)*Table1[[#This Row],[Tonnage]],NA())</f>
        <v>43309.24</v>
      </c>
      <c r="J2729">
        <f t="shared" si="128"/>
        <v>11</v>
      </c>
    </row>
    <row r="2730" spans="1:10">
      <c r="A2730" t="s">
        <v>186</v>
      </c>
      <c r="B2730" t="s">
        <v>33</v>
      </c>
      <c r="C2730" s="60">
        <v>41944</v>
      </c>
      <c r="D2730" s="3">
        <f>Table1[[#This Row],[End Year]]-1</f>
        <v>2014</v>
      </c>
      <c r="E2730" s="3">
        <f t="shared" si="126"/>
        <v>2015</v>
      </c>
      <c r="F2730" s="1" t="str">
        <f t="shared" si="127"/>
        <v>2014/2015</v>
      </c>
      <c r="G2730">
        <v>60679</v>
      </c>
      <c r="H2730" t="s">
        <v>151</v>
      </c>
      <c r="I2730">
        <f>IFERROR(INDEX(Lookup_Misc!$A$1:$C$7,MATCH(Table1[[#This Row],[Product]],Lookup_Misc!$B$1:$B$7,0),3)*Table1[[#This Row],[Tonnage]],NA())</f>
        <v>31553.08</v>
      </c>
      <c r="J2730">
        <f t="shared" si="128"/>
        <v>11</v>
      </c>
    </row>
    <row r="2731" spans="1:10">
      <c r="A2731" t="s">
        <v>186</v>
      </c>
      <c r="B2731" t="s">
        <v>33</v>
      </c>
      <c r="C2731" s="60">
        <v>41944</v>
      </c>
      <c r="D2731" s="3">
        <f>Table1[[#This Row],[End Year]]-1</f>
        <v>2014</v>
      </c>
      <c r="E2731" s="3">
        <f t="shared" si="126"/>
        <v>2015</v>
      </c>
      <c r="F2731" s="1" t="str">
        <f t="shared" si="127"/>
        <v>2014/2015</v>
      </c>
      <c r="G2731">
        <v>107</v>
      </c>
      <c r="H2731" t="s">
        <v>60</v>
      </c>
      <c r="I2731">
        <f>IFERROR(INDEX(Lookup_Misc!$A$1:$C$7,MATCH(Table1[[#This Row],[Product]],Lookup_Misc!$B$1:$B$7,0),3)*Table1[[#This Row],[Tonnage]],NA())</f>
        <v>55.64</v>
      </c>
      <c r="J2731">
        <f t="shared" si="128"/>
        <v>11</v>
      </c>
    </row>
    <row r="2732" spans="1:10">
      <c r="A2732" t="s">
        <v>186</v>
      </c>
      <c r="B2732" t="s">
        <v>33</v>
      </c>
      <c r="C2732" s="60">
        <v>41944</v>
      </c>
      <c r="D2732" s="3">
        <f>Table1[[#This Row],[End Year]]-1</f>
        <v>2014</v>
      </c>
      <c r="E2732" s="3">
        <f t="shared" si="126"/>
        <v>2015</v>
      </c>
      <c r="F2732" s="1" t="str">
        <f t="shared" si="127"/>
        <v>2014/2015</v>
      </c>
      <c r="G2732">
        <v>888</v>
      </c>
      <c r="H2732" t="s">
        <v>79</v>
      </c>
      <c r="I2732">
        <f>IFERROR(INDEX(Lookup_Misc!$A$1:$C$7,MATCH(Table1[[#This Row],[Product]],Lookup_Misc!$B$1:$B$7,0),3)*Table1[[#This Row],[Tonnage]],NA())</f>
        <v>461.76</v>
      </c>
      <c r="J2732">
        <f t="shared" si="128"/>
        <v>11</v>
      </c>
    </row>
    <row r="2733" spans="1:10">
      <c r="A2733" t="s">
        <v>186</v>
      </c>
      <c r="B2733" t="s">
        <v>33</v>
      </c>
      <c r="C2733" s="60">
        <v>41944</v>
      </c>
      <c r="D2733" s="3">
        <f>Table1[[#This Row],[End Year]]-1</f>
        <v>2014</v>
      </c>
      <c r="E2733" s="3">
        <f t="shared" si="126"/>
        <v>2015</v>
      </c>
      <c r="F2733" s="1" t="str">
        <f t="shared" si="127"/>
        <v>2014/2015</v>
      </c>
      <c r="G2733">
        <v>445</v>
      </c>
      <c r="H2733" t="s">
        <v>96</v>
      </c>
      <c r="I2733">
        <f>IFERROR(INDEX(Lookup_Misc!$A$1:$C$7,MATCH(Table1[[#This Row],[Product]],Lookup_Misc!$B$1:$B$7,0),3)*Table1[[#This Row],[Tonnage]],NA())</f>
        <v>231.4</v>
      </c>
      <c r="J2733">
        <f t="shared" si="128"/>
        <v>11</v>
      </c>
    </row>
    <row r="2734" spans="1:10">
      <c r="A2734" t="s">
        <v>186</v>
      </c>
      <c r="B2734" t="s">
        <v>33</v>
      </c>
      <c r="C2734" s="60">
        <v>41944</v>
      </c>
      <c r="D2734" s="3">
        <f>Table1[[#This Row],[End Year]]-1</f>
        <v>2014</v>
      </c>
      <c r="E2734" s="3">
        <f t="shared" si="126"/>
        <v>2015</v>
      </c>
      <c r="F2734" s="1" t="str">
        <f t="shared" si="127"/>
        <v>2014/2015</v>
      </c>
      <c r="G2734">
        <v>51491</v>
      </c>
      <c r="H2734" t="s">
        <v>86</v>
      </c>
      <c r="I2734">
        <f>IFERROR(INDEX(Lookup_Misc!$A$1:$C$7,MATCH(Table1[[#This Row],[Product]],Lookup_Misc!$B$1:$B$7,0),3)*Table1[[#This Row],[Tonnage]],NA())</f>
        <v>26775.32</v>
      </c>
      <c r="J2734">
        <f t="shared" si="128"/>
        <v>11</v>
      </c>
    </row>
    <row r="2735" spans="1:10">
      <c r="A2735" t="s">
        <v>186</v>
      </c>
      <c r="B2735" t="s">
        <v>33</v>
      </c>
      <c r="C2735" s="60">
        <v>41974</v>
      </c>
      <c r="D2735" s="3">
        <f>Table1[[#This Row],[End Year]]-1</f>
        <v>2014</v>
      </c>
      <c r="E2735" s="3">
        <f t="shared" si="126"/>
        <v>2015</v>
      </c>
      <c r="F2735" s="1" t="str">
        <f t="shared" si="127"/>
        <v>2014/2015</v>
      </c>
      <c r="G2735">
        <v>47572</v>
      </c>
      <c r="H2735" t="s">
        <v>95</v>
      </c>
      <c r="I2735">
        <f>IFERROR(INDEX(Lookup_Misc!$A$1:$C$7,MATCH(Table1[[#This Row],[Product]],Lookup_Misc!$B$1:$B$7,0),3)*Table1[[#This Row],[Tonnage]],NA())</f>
        <v>24737.440000000002</v>
      </c>
      <c r="J2735">
        <f t="shared" si="128"/>
        <v>12</v>
      </c>
    </row>
    <row r="2736" spans="1:10">
      <c r="A2736" t="s">
        <v>186</v>
      </c>
      <c r="B2736" t="s">
        <v>33</v>
      </c>
      <c r="C2736" s="60">
        <v>41974</v>
      </c>
      <c r="D2736" s="3">
        <f>Table1[[#This Row],[End Year]]-1</f>
        <v>2014</v>
      </c>
      <c r="E2736" s="3">
        <f t="shared" si="126"/>
        <v>2015</v>
      </c>
      <c r="F2736" s="1" t="str">
        <f t="shared" si="127"/>
        <v>2014/2015</v>
      </c>
      <c r="G2736">
        <v>68</v>
      </c>
      <c r="H2736" t="s">
        <v>60</v>
      </c>
      <c r="I2736">
        <f>IFERROR(INDEX(Lookup_Misc!$A$1:$C$7,MATCH(Table1[[#This Row],[Product]],Lookup_Misc!$B$1:$B$7,0),3)*Table1[[#This Row],[Tonnage]],NA())</f>
        <v>35.36</v>
      </c>
      <c r="J2736">
        <f t="shared" si="128"/>
        <v>12</v>
      </c>
    </row>
    <row r="2737" spans="1:10">
      <c r="A2737" t="s">
        <v>186</v>
      </c>
      <c r="B2737" t="s">
        <v>33</v>
      </c>
      <c r="C2737" s="60">
        <v>41974</v>
      </c>
      <c r="D2737" s="3">
        <f>Table1[[#This Row],[End Year]]-1</f>
        <v>2014</v>
      </c>
      <c r="E2737" s="3">
        <f t="shared" si="126"/>
        <v>2015</v>
      </c>
      <c r="F2737" s="1" t="str">
        <f t="shared" si="127"/>
        <v>2014/2015</v>
      </c>
      <c r="G2737">
        <v>1174</v>
      </c>
      <c r="H2737" t="s">
        <v>79</v>
      </c>
      <c r="I2737">
        <f>IFERROR(INDEX(Lookup_Misc!$A$1:$C$7,MATCH(Table1[[#This Row],[Product]],Lookup_Misc!$B$1:$B$7,0),3)*Table1[[#This Row],[Tonnage]],NA())</f>
        <v>610.48</v>
      </c>
      <c r="J2737">
        <f t="shared" si="128"/>
        <v>12</v>
      </c>
    </row>
    <row r="2738" spans="1:10">
      <c r="A2738" t="s">
        <v>186</v>
      </c>
      <c r="B2738" t="s">
        <v>33</v>
      </c>
      <c r="C2738" s="60">
        <v>41974</v>
      </c>
      <c r="D2738" s="3">
        <f>Table1[[#This Row],[End Year]]-1</f>
        <v>2014</v>
      </c>
      <c r="E2738" s="3">
        <f t="shared" si="126"/>
        <v>2015</v>
      </c>
      <c r="F2738" s="1" t="str">
        <f t="shared" si="127"/>
        <v>2014/2015</v>
      </c>
      <c r="G2738">
        <v>671</v>
      </c>
      <c r="H2738" t="s">
        <v>96</v>
      </c>
      <c r="I2738">
        <f>IFERROR(INDEX(Lookup_Misc!$A$1:$C$7,MATCH(Table1[[#This Row],[Product]],Lookup_Misc!$B$1:$B$7,0),3)*Table1[[#This Row],[Tonnage]],NA())</f>
        <v>348.92</v>
      </c>
      <c r="J2738">
        <f t="shared" si="128"/>
        <v>12</v>
      </c>
    </row>
    <row r="2739" spans="1:10">
      <c r="A2739" t="s">
        <v>186</v>
      </c>
      <c r="B2739" t="s">
        <v>33</v>
      </c>
      <c r="C2739" s="60">
        <v>41974</v>
      </c>
      <c r="D2739" s="3">
        <f>Table1[[#This Row],[End Year]]-1</f>
        <v>2014</v>
      </c>
      <c r="E2739" s="3">
        <f t="shared" si="126"/>
        <v>2015</v>
      </c>
      <c r="F2739" s="1" t="str">
        <f t="shared" si="127"/>
        <v>2014/2015</v>
      </c>
      <c r="G2739">
        <v>423</v>
      </c>
      <c r="H2739" t="s">
        <v>86</v>
      </c>
      <c r="I2739">
        <f>IFERROR(INDEX(Lookup_Misc!$A$1:$C$7,MATCH(Table1[[#This Row],[Product]],Lookup_Misc!$B$1:$B$7,0),3)*Table1[[#This Row],[Tonnage]],NA())</f>
        <v>219.96</v>
      </c>
      <c r="J2739">
        <f t="shared" si="128"/>
        <v>12</v>
      </c>
    </row>
    <row r="2740" spans="1:10">
      <c r="A2740" t="s">
        <v>186</v>
      </c>
      <c r="B2740" t="s">
        <v>33</v>
      </c>
      <c r="C2740" s="60">
        <v>42005</v>
      </c>
      <c r="D2740" s="3">
        <f>Table1[[#This Row],[End Year]]-1</f>
        <v>2014</v>
      </c>
      <c r="E2740" s="3">
        <f t="shared" si="126"/>
        <v>2015</v>
      </c>
      <c r="F2740" s="1" t="str">
        <f t="shared" si="127"/>
        <v>2014/2015</v>
      </c>
      <c r="G2740">
        <v>21</v>
      </c>
      <c r="H2740" t="s">
        <v>119</v>
      </c>
      <c r="I2740">
        <f>IFERROR(INDEX(Lookup_Misc!$A$1:$C$7,MATCH(Table1[[#This Row],[Product]],Lookup_Misc!$B$1:$B$7,0),3)*Table1[[#This Row],[Tonnage]],NA())</f>
        <v>10.92</v>
      </c>
      <c r="J2740">
        <f t="shared" si="128"/>
        <v>1</v>
      </c>
    </row>
    <row r="2741" spans="1:10">
      <c r="A2741" t="s">
        <v>186</v>
      </c>
      <c r="B2741" t="s">
        <v>33</v>
      </c>
      <c r="C2741" s="60">
        <v>42005</v>
      </c>
      <c r="D2741" s="3">
        <f>Table1[[#This Row],[End Year]]-1</f>
        <v>2014</v>
      </c>
      <c r="E2741" s="3">
        <f t="shared" si="126"/>
        <v>2015</v>
      </c>
      <c r="F2741" s="1" t="str">
        <f t="shared" si="127"/>
        <v>2014/2015</v>
      </c>
      <c r="G2741">
        <v>8100</v>
      </c>
      <c r="H2741" t="s">
        <v>95</v>
      </c>
      <c r="I2741">
        <f>IFERROR(INDEX(Lookup_Misc!$A$1:$C$7,MATCH(Table1[[#This Row],[Product]],Lookup_Misc!$B$1:$B$7,0),3)*Table1[[#This Row],[Tonnage]],NA())</f>
        <v>4212</v>
      </c>
      <c r="J2741">
        <f t="shared" si="128"/>
        <v>1</v>
      </c>
    </row>
    <row r="2742" spans="1:10">
      <c r="A2742" t="s">
        <v>186</v>
      </c>
      <c r="B2742" t="s">
        <v>33</v>
      </c>
      <c r="C2742" s="60">
        <v>42005</v>
      </c>
      <c r="D2742" s="3">
        <f>Table1[[#This Row],[End Year]]-1</f>
        <v>2014</v>
      </c>
      <c r="E2742" s="3">
        <f t="shared" si="126"/>
        <v>2015</v>
      </c>
      <c r="F2742" s="1" t="str">
        <f t="shared" si="127"/>
        <v>2014/2015</v>
      </c>
      <c r="G2742">
        <v>72</v>
      </c>
      <c r="H2742" t="s">
        <v>60</v>
      </c>
      <c r="I2742">
        <f>IFERROR(INDEX(Lookup_Misc!$A$1:$C$7,MATCH(Table1[[#This Row],[Product]],Lookup_Misc!$B$1:$B$7,0),3)*Table1[[#This Row],[Tonnage]],NA())</f>
        <v>37.44</v>
      </c>
      <c r="J2742">
        <f t="shared" si="128"/>
        <v>1</v>
      </c>
    </row>
    <row r="2743" spans="1:10">
      <c r="A2743" t="s">
        <v>186</v>
      </c>
      <c r="B2743" t="s">
        <v>33</v>
      </c>
      <c r="C2743" s="60">
        <v>42005</v>
      </c>
      <c r="D2743" s="3">
        <f>Table1[[#This Row],[End Year]]-1</f>
        <v>2014</v>
      </c>
      <c r="E2743" s="3">
        <f t="shared" si="126"/>
        <v>2015</v>
      </c>
      <c r="F2743" s="1" t="str">
        <f t="shared" si="127"/>
        <v>2014/2015</v>
      </c>
      <c r="G2743">
        <v>457</v>
      </c>
      <c r="H2743" t="s">
        <v>79</v>
      </c>
      <c r="I2743">
        <f>IFERROR(INDEX(Lookup_Misc!$A$1:$C$7,MATCH(Table1[[#This Row],[Product]],Lookup_Misc!$B$1:$B$7,0),3)*Table1[[#This Row],[Tonnage]],NA())</f>
        <v>237.64000000000001</v>
      </c>
      <c r="J2743">
        <f t="shared" si="128"/>
        <v>1</v>
      </c>
    </row>
    <row r="2744" spans="1:10">
      <c r="A2744" t="s">
        <v>186</v>
      </c>
      <c r="B2744" t="s">
        <v>33</v>
      </c>
      <c r="C2744" s="60">
        <v>42005</v>
      </c>
      <c r="D2744" s="3">
        <f>Table1[[#This Row],[End Year]]-1</f>
        <v>2014</v>
      </c>
      <c r="E2744" s="3">
        <f t="shared" si="126"/>
        <v>2015</v>
      </c>
      <c r="F2744" s="1" t="str">
        <f t="shared" si="127"/>
        <v>2014/2015</v>
      </c>
      <c r="G2744">
        <v>464</v>
      </c>
      <c r="H2744" t="s">
        <v>96</v>
      </c>
      <c r="I2744">
        <f>IFERROR(INDEX(Lookup_Misc!$A$1:$C$7,MATCH(Table1[[#This Row],[Product]],Lookup_Misc!$B$1:$B$7,0),3)*Table1[[#This Row],[Tonnage]],NA())</f>
        <v>241.28</v>
      </c>
      <c r="J2744">
        <f t="shared" si="128"/>
        <v>1</v>
      </c>
    </row>
    <row r="2745" spans="1:10">
      <c r="A2745" t="s">
        <v>186</v>
      </c>
      <c r="B2745" t="s">
        <v>33</v>
      </c>
      <c r="C2745" s="60">
        <v>42005</v>
      </c>
      <c r="D2745" s="3">
        <f>Table1[[#This Row],[End Year]]-1</f>
        <v>2014</v>
      </c>
      <c r="E2745" s="3">
        <f t="shared" si="126"/>
        <v>2015</v>
      </c>
      <c r="F2745" s="1" t="str">
        <f t="shared" si="127"/>
        <v>2014/2015</v>
      </c>
      <c r="G2745">
        <v>1</v>
      </c>
      <c r="H2745" t="s">
        <v>93</v>
      </c>
      <c r="I2745">
        <f>IFERROR(INDEX(Lookup_Misc!$A$1:$C$7,MATCH(Table1[[#This Row],[Product]],Lookup_Misc!$B$1:$B$7,0),3)*Table1[[#This Row],[Tonnage]],NA())</f>
        <v>0.52</v>
      </c>
      <c r="J2745">
        <f t="shared" si="128"/>
        <v>1</v>
      </c>
    </row>
    <row r="2746" spans="1:10">
      <c r="A2746" t="s">
        <v>186</v>
      </c>
      <c r="B2746" t="s">
        <v>33</v>
      </c>
      <c r="C2746" s="60">
        <v>42005</v>
      </c>
      <c r="D2746" s="3">
        <f>Table1[[#This Row],[End Year]]-1</f>
        <v>2014</v>
      </c>
      <c r="E2746" s="3">
        <f t="shared" si="126"/>
        <v>2015</v>
      </c>
      <c r="F2746" s="1" t="str">
        <f t="shared" si="127"/>
        <v>2014/2015</v>
      </c>
      <c r="G2746">
        <v>232</v>
      </c>
      <c r="H2746" t="s">
        <v>86</v>
      </c>
      <c r="I2746">
        <f>IFERROR(INDEX(Lookup_Misc!$A$1:$C$7,MATCH(Table1[[#This Row],[Product]],Lookup_Misc!$B$1:$B$7,0),3)*Table1[[#This Row],[Tonnage]],NA())</f>
        <v>120.64</v>
      </c>
      <c r="J2746">
        <f t="shared" si="128"/>
        <v>1</v>
      </c>
    </row>
    <row r="2747" spans="1:10">
      <c r="A2747" t="s">
        <v>186</v>
      </c>
      <c r="B2747" t="s">
        <v>33</v>
      </c>
      <c r="C2747" s="60">
        <v>42036</v>
      </c>
      <c r="D2747" s="3">
        <f>Table1[[#This Row],[End Year]]-1</f>
        <v>2014</v>
      </c>
      <c r="E2747" s="3">
        <f t="shared" si="126"/>
        <v>2015</v>
      </c>
      <c r="F2747" s="1" t="str">
        <f t="shared" si="127"/>
        <v>2014/2015</v>
      </c>
      <c r="G2747">
        <v>131</v>
      </c>
      <c r="H2747" t="s">
        <v>119</v>
      </c>
      <c r="I2747">
        <f>IFERROR(INDEX(Lookup_Misc!$A$1:$C$7,MATCH(Table1[[#This Row],[Product]],Lookup_Misc!$B$1:$B$7,0),3)*Table1[[#This Row],[Tonnage]],NA())</f>
        <v>68.12</v>
      </c>
      <c r="J2747">
        <f t="shared" si="128"/>
        <v>2</v>
      </c>
    </row>
    <row r="2748" spans="1:10">
      <c r="A2748" t="s">
        <v>186</v>
      </c>
      <c r="B2748" t="s">
        <v>33</v>
      </c>
      <c r="C2748" s="60">
        <v>42036</v>
      </c>
      <c r="D2748" s="3">
        <f>Table1[[#This Row],[End Year]]-1</f>
        <v>2014</v>
      </c>
      <c r="E2748" s="3">
        <f t="shared" si="126"/>
        <v>2015</v>
      </c>
      <c r="F2748" s="1" t="str">
        <f t="shared" si="127"/>
        <v>2014/2015</v>
      </c>
      <c r="G2748">
        <v>22472</v>
      </c>
      <c r="H2748" t="s">
        <v>95</v>
      </c>
      <c r="I2748">
        <f>IFERROR(INDEX(Lookup_Misc!$A$1:$C$7,MATCH(Table1[[#This Row],[Product]],Lookup_Misc!$B$1:$B$7,0),3)*Table1[[#This Row],[Tonnage]],NA())</f>
        <v>11685.44</v>
      </c>
      <c r="J2748">
        <f t="shared" si="128"/>
        <v>2</v>
      </c>
    </row>
    <row r="2749" spans="1:10">
      <c r="A2749" t="s">
        <v>186</v>
      </c>
      <c r="B2749" t="s">
        <v>33</v>
      </c>
      <c r="C2749" s="60">
        <v>42036</v>
      </c>
      <c r="D2749" s="3">
        <f>Table1[[#This Row],[End Year]]-1</f>
        <v>2014</v>
      </c>
      <c r="E2749" s="3">
        <f t="shared" si="126"/>
        <v>2015</v>
      </c>
      <c r="F2749" s="1" t="str">
        <f t="shared" si="127"/>
        <v>2014/2015</v>
      </c>
      <c r="G2749">
        <v>237</v>
      </c>
      <c r="H2749" t="s">
        <v>60</v>
      </c>
      <c r="I2749">
        <f>IFERROR(INDEX(Lookup_Misc!$A$1:$C$7,MATCH(Table1[[#This Row],[Product]],Lookup_Misc!$B$1:$B$7,0),3)*Table1[[#This Row],[Tonnage]],NA())</f>
        <v>123.24000000000001</v>
      </c>
      <c r="J2749">
        <f t="shared" si="128"/>
        <v>2</v>
      </c>
    </row>
    <row r="2750" spans="1:10">
      <c r="A2750" t="s">
        <v>186</v>
      </c>
      <c r="B2750" t="s">
        <v>33</v>
      </c>
      <c r="C2750" s="60">
        <v>42036</v>
      </c>
      <c r="D2750" s="3">
        <f>Table1[[#This Row],[End Year]]-1</f>
        <v>2014</v>
      </c>
      <c r="E2750" s="3">
        <f t="shared" si="126"/>
        <v>2015</v>
      </c>
      <c r="F2750" s="1" t="str">
        <f t="shared" si="127"/>
        <v>2014/2015</v>
      </c>
      <c r="G2750">
        <v>995</v>
      </c>
      <c r="H2750" t="s">
        <v>79</v>
      </c>
      <c r="I2750">
        <f>IFERROR(INDEX(Lookup_Misc!$A$1:$C$7,MATCH(Table1[[#This Row],[Product]],Lookup_Misc!$B$1:$B$7,0),3)*Table1[[#This Row],[Tonnage]],NA())</f>
        <v>517.4</v>
      </c>
      <c r="J2750">
        <f t="shared" si="128"/>
        <v>2</v>
      </c>
    </row>
    <row r="2751" spans="1:10">
      <c r="A2751" t="s">
        <v>186</v>
      </c>
      <c r="B2751" t="s">
        <v>33</v>
      </c>
      <c r="C2751" s="60">
        <v>42036</v>
      </c>
      <c r="D2751" s="3">
        <f>Table1[[#This Row],[End Year]]-1</f>
        <v>2014</v>
      </c>
      <c r="E2751" s="3">
        <f t="shared" si="126"/>
        <v>2015</v>
      </c>
      <c r="F2751" s="1" t="str">
        <f t="shared" si="127"/>
        <v>2014/2015</v>
      </c>
      <c r="G2751">
        <v>1865</v>
      </c>
      <c r="H2751" t="s">
        <v>96</v>
      </c>
      <c r="I2751">
        <f>IFERROR(INDEX(Lookup_Misc!$A$1:$C$7,MATCH(Table1[[#This Row],[Product]],Lookup_Misc!$B$1:$B$7,0),3)*Table1[[#This Row],[Tonnage]],NA())</f>
        <v>969.80000000000007</v>
      </c>
      <c r="J2751">
        <f t="shared" si="128"/>
        <v>2</v>
      </c>
    </row>
    <row r="2752" spans="1:10">
      <c r="A2752" t="s">
        <v>186</v>
      </c>
      <c r="B2752" t="s">
        <v>33</v>
      </c>
      <c r="C2752" s="60">
        <v>42036</v>
      </c>
      <c r="D2752" s="3">
        <f>Table1[[#This Row],[End Year]]-1</f>
        <v>2014</v>
      </c>
      <c r="E2752" s="3">
        <f t="shared" si="126"/>
        <v>2015</v>
      </c>
      <c r="F2752" s="1" t="str">
        <f t="shared" si="127"/>
        <v>2014/2015</v>
      </c>
      <c r="G2752">
        <v>86</v>
      </c>
      <c r="H2752" t="s">
        <v>86</v>
      </c>
      <c r="I2752">
        <f>IFERROR(INDEX(Lookup_Misc!$A$1:$C$7,MATCH(Table1[[#This Row],[Product]],Lookup_Misc!$B$1:$B$7,0),3)*Table1[[#This Row],[Tonnage]],NA())</f>
        <v>44.72</v>
      </c>
      <c r="J2752">
        <f t="shared" si="128"/>
        <v>2</v>
      </c>
    </row>
    <row r="2753" spans="1:10">
      <c r="A2753" t="s">
        <v>186</v>
      </c>
      <c r="B2753" t="s">
        <v>33</v>
      </c>
      <c r="C2753" s="60">
        <v>42036</v>
      </c>
      <c r="D2753" s="3">
        <f>Table1[[#This Row],[End Year]]-1</f>
        <v>2014</v>
      </c>
      <c r="E2753" s="3">
        <f t="shared" si="126"/>
        <v>2015</v>
      </c>
      <c r="F2753" s="1" t="str">
        <f t="shared" si="127"/>
        <v>2014/2015</v>
      </c>
      <c r="G2753">
        <v>3</v>
      </c>
      <c r="H2753" t="s">
        <v>89</v>
      </c>
      <c r="I2753">
        <f>IFERROR(INDEX(Lookup_Misc!$A$1:$C$7,MATCH(Table1[[#This Row],[Product]],Lookup_Misc!$B$1:$B$7,0),3)*Table1[[#This Row],[Tonnage]],NA())</f>
        <v>1.56</v>
      </c>
      <c r="J2753">
        <f t="shared" si="128"/>
        <v>2</v>
      </c>
    </row>
    <row r="2754" spans="1:10">
      <c r="A2754" t="s">
        <v>186</v>
      </c>
      <c r="B2754" t="s">
        <v>33</v>
      </c>
      <c r="C2754" s="60">
        <v>42064</v>
      </c>
      <c r="D2754" s="3">
        <f>Table1[[#This Row],[End Year]]-1</f>
        <v>2014</v>
      </c>
      <c r="E2754" s="3">
        <f t="shared" si="126"/>
        <v>2015</v>
      </c>
      <c r="F2754" s="1" t="str">
        <f t="shared" si="127"/>
        <v>2014/2015</v>
      </c>
      <c r="G2754">
        <v>75</v>
      </c>
      <c r="H2754" t="s">
        <v>119</v>
      </c>
      <c r="I2754">
        <f>IFERROR(INDEX(Lookup_Misc!$A$1:$C$7,MATCH(Table1[[#This Row],[Product]],Lookup_Misc!$B$1:$B$7,0),3)*Table1[[#This Row],[Tonnage]],NA())</f>
        <v>39</v>
      </c>
      <c r="J2754">
        <f t="shared" si="128"/>
        <v>3</v>
      </c>
    </row>
    <row r="2755" spans="1:10">
      <c r="A2755" t="s">
        <v>186</v>
      </c>
      <c r="B2755" t="s">
        <v>33</v>
      </c>
      <c r="C2755" s="60">
        <v>42064</v>
      </c>
      <c r="D2755" s="3">
        <f>Table1[[#This Row],[End Year]]-1</f>
        <v>2014</v>
      </c>
      <c r="E2755" s="3">
        <f t="shared" si="126"/>
        <v>2015</v>
      </c>
      <c r="F2755" s="1" t="str">
        <f t="shared" si="127"/>
        <v>2014/2015</v>
      </c>
      <c r="G2755">
        <v>30081</v>
      </c>
      <c r="H2755" t="s">
        <v>95</v>
      </c>
      <c r="I2755">
        <f>IFERROR(INDEX(Lookup_Misc!$A$1:$C$7,MATCH(Table1[[#This Row],[Product]],Lookup_Misc!$B$1:$B$7,0),3)*Table1[[#This Row],[Tonnage]],NA())</f>
        <v>15642.12</v>
      </c>
      <c r="J2755">
        <f t="shared" si="128"/>
        <v>3</v>
      </c>
    </row>
    <row r="2756" spans="1:10">
      <c r="A2756" t="s">
        <v>186</v>
      </c>
      <c r="B2756" t="s">
        <v>33</v>
      </c>
      <c r="C2756" s="60">
        <v>42064</v>
      </c>
      <c r="D2756" s="3">
        <f>Table1[[#This Row],[End Year]]-1</f>
        <v>2014</v>
      </c>
      <c r="E2756" s="3">
        <f t="shared" si="126"/>
        <v>2015</v>
      </c>
      <c r="F2756" s="1" t="str">
        <f t="shared" si="127"/>
        <v>2014/2015</v>
      </c>
      <c r="G2756">
        <v>29793</v>
      </c>
      <c r="H2756" t="s">
        <v>151</v>
      </c>
      <c r="I2756">
        <f>IFERROR(INDEX(Lookup_Misc!$A$1:$C$7,MATCH(Table1[[#This Row],[Product]],Lookup_Misc!$B$1:$B$7,0),3)*Table1[[#This Row],[Tonnage]],NA())</f>
        <v>15492.36</v>
      </c>
      <c r="J2756">
        <f t="shared" si="128"/>
        <v>3</v>
      </c>
    </row>
    <row r="2757" spans="1:10">
      <c r="A2757" t="s">
        <v>186</v>
      </c>
      <c r="B2757" t="s">
        <v>33</v>
      </c>
      <c r="C2757" s="60">
        <v>42064</v>
      </c>
      <c r="D2757" s="3">
        <f>Table1[[#This Row],[End Year]]-1</f>
        <v>2014</v>
      </c>
      <c r="E2757" s="3">
        <f t="shared" si="126"/>
        <v>2015</v>
      </c>
      <c r="F2757" s="1" t="str">
        <f t="shared" si="127"/>
        <v>2014/2015</v>
      </c>
      <c r="G2757">
        <v>206</v>
      </c>
      <c r="H2757" t="s">
        <v>60</v>
      </c>
      <c r="I2757">
        <f>IFERROR(INDEX(Lookup_Misc!$A$1:$C$7,MATCH(Table1[[#This Row],[Product]],Lookup_Misc!$B$1:$B$7,0),3)*Table1[[#This Row],[Tonnage]],NA())</f>
        <v>107.12</v>
      </c>
      <c r="J2757">
        <f t="shared" si="128"/>
        <v>3</v>
      </c>
    </row>
    <row r="2758" spans="1:10">
      <c r="A2758" t="s">
        <v>186</v>
      </c>
      <c r="B2758" t="s">
        <v>33</v>
      </c>
      <c r="C2758" s="60">
        <v>42064</v>
      </c>
      <c r="D2758" s="3">
        <f>Table1[[#This Row],[End Year]]-1</f>
        <v>2014</v>
      </c>
      <c r="E2758" s="3">
        <f t="shared" ref="E2758:E2821" si="129">IF(AND(MONTH(C2758)&gt;=7,MONTH(C2758)&lt;=12),YEAR(C2758)+1,YEAR(C2758))</f>
        <v>2015</v>
      </c>
      <c r="F2758" s="1" t="str">
        <f t="shared" ref="F2758:F2821" si="130">D2758&amp;"/"&amp;E2758</f>
        <v>2014/2015</v>
      </c>
      <c r="G2758">
        <v>1060</v>
      </c>
      <c r="H2758" t="s">
        <v>79</v>
      </c>
      <c r="I2758">
        <f>IFERROR(INDEX(Lookup_Misc!$A$1:$C$7,MATCH(Table1[[#This Row],[Product]],Lookup_Misc!$B$1:$B$7,0),3)*Table1[[#This Row],[Tonnage]],NA())</f>
        <v>551.20000000000005</v>
      </c>
      <c r="J2758">
        <f t="shared" ref="J2758:J2821" si="131">MONTH(C2758)</f>
        <v>3</v>
      </c>
    </row>
    <row r="2759" spans="1:10">
      <c r="A2759" t="s">
        <v>186</v>
      </c>
      <c r="B2759" t="s">
        <v>33</v>
      </c>
      <c r="C2759" s="60">
        <v>42064</v>
      </c>
      <c r="D2759" s="3">
        <f>Table1[[#This Row],[End Year]]-1</f>
        <v>2014</v>
      </c>
      <c r="E2759" s="3">
        <f t="shared" si="129"/>
        <v>2015</v>
      </c>
      <c r="F2759" s="1" t="str">
        <f t="shared" si="130"/>
        <v>2014/2015</v>
      </c>
      <c r="G2759">
        <v>1684</v>
      </c>
      <c r="H2759" t="s">
        <v>96</v>
      </c>
      <c r="I2759">
        <f>IFERROR(INDEX(Lookup_Misc!$A$1:$C$7,MATCH(Table1[[#This Row],[Product]],Lookup_Misc!$B$1:$B$7,0),3)*Table1[[#This Row],[Tonnage]],NA())</f>
        <v>875.68000000000006</v>
      </c>
      <c r="J2759">
        <f t="shared" si="131"/>
        <v>3</v>
      </c>
    </row>
    <row r="2760" spans="1:10">
      <c r="A2760" t="s">
        <v>186</v>
      </c>
      <c r="B2760" t="s">
        <v>33</v>
      </c>
      <c r="C2760" s="60">
        <v>42064</v>
      </c>
      <c r="D2760" s="3">
        <f>Table1[[#This Row],[End Year]]-1</f>
        <v>2014</v>
      </c>
      <c r="E2760" s="3">
        <f t="shared" si="129"/>
        <v>2015</v>
      </c>
      <c r="F2760" s="1" t="str">
        <f t="shared" si="130"/>
        <v>2014/2015</v>
      </c>
      <c r="G2760">
        <v>305</v>
      </c>
      <c r="H2760" t="s">
        <v>86</v>
      </c>
      <c r="I2760">
        <f>IFERROR(INDEX(Lookup_Misc!$A$1:$C$7,MATCH(Table1[[#This Row],[Product]],Lookup_Misc!$B$1:$B$7,0),3)*Table1[[#This Row],[Tonnage]],NA())</f>
        <v>158.6</v>
      </c>
      <c r="J2760">
        <f t="shared" si="131"/>
        <v>3</v>
      </c>
    </row>
    <row r="2761" spans="1:10">
      <c r="A2761" t="s">
        <v>186</v>
      </c>
      <c r="B2761" t="s">
        <v>33</v>
      </c>
      <c r="C2761" s="60">
        <v>42095</v>
      </c>
      <c r="D2761" s="3">
        <f>Table1[[#This Row],[End Year]]-1</f>
        <v>2014</v>
      </c>
      <c r="E2761" s="3">
        <f t="shared" si="129"/>
        <v>2015</v>
      </c>
      <c r="F2761" s="1" t="str">
        <f t="shared" si="130"/>
        <v>2014/2015</v>
      </c>
      <c r="G2761">
        <v>1</v>
      </c>
      <c r="H2761" t="s">
        <v>75</v>
      </c>
      <c r="I2761">
        <f>IFERROR(INDEX(Lookup_Misc!$A$1:$C$7,MATCH(Table1[[#This Row],[Product]],Lookup_Misc!$B$1:$B$7,0),3)*Table1[[#This Row],[Tonnage]],NA())</f>
        <v>0.52</v>
      </c>
      <c r="J2761">
        <f t="shared" si="131"/>
        <v>4</v>
      </c>
    </row>
    <row r="2762" spans="1:10">
      <c r="A2762" t="s">
        <v>186</v>
      </c>
      <c r="B2762" t="s">
        <v>33</v>
      </c>
      <c r="C2762" s="60">
        <v>42095</v>
      </c>
      <c r="D2762" s="3">
        <f>Table1[[#This Row],[End Year]]-1</f>
        <v>2014</v>
      </c>
      <c r="E2762" s="3">
        <f t="shared" si="129"/>
        <v>2015</v>
      </c>
      <c r="F2762" s="1" t="str">
        <f t="shared" si="130"/>
        <v>2014/2015</v>
      </c>
      <c r="G2762">
        <v>39</v>
      </c>
      <c r="H2762" t="s">
        <v>119</v>
      </c>
      <c r="I2762">
        <f>IFERROR(INDEX(Lookup_Misc!$A$1:$C$7,MATCH(Table1[[#This Row],[Product]],Lookup_Misc!$B$1:$B$7,0),3)*Table1[[#This Row],[Tonnage]],NA())</f>
        <v>20.28</v>
      </c>
      <c r="J2762">
        <f t="shared" si="131"/>
        <v>4</v>
      </c>
    </row>
    <row r="2763" spans="1:10">
      <c r="A2763" t="s">
        <v>186</v>
      </c>
      <c r="B2763" t="s">
        <v>33</v>
      </c>
      <c r="C2763" s="60">
        <v>42095</v>
      </c>
      <c r="D2763" s="3">
        <f>Table1[[#This Row],[End Year]]-1</f>
        <v>2014</v>
      </c>
      <c r="E2763" s="3">
        <f t="shared" si="129"/>
        <v>2015</v>
      </c>
      <c r="F2763" s="1" t="str">
        <f t="shared" si="130"/>
        <v>2014/2015</v>
      </c>
      <c r="G2763">
        <v>34952</v>
      </c>
      <c r="H2763" t="s">
        <v>95</v>
      </c>
      <c r="I2763">
        <f>IFERROR(INDEX(Lookup_Misc!$A$1:$C$7,MATCH(Table1[[#This Row],[Product]],Lookup_Misc!$B$1:$B$7,0),3)*Table1[[#This Row],[Tonnage]],NA())</f>
        <v>18175.04</v>
      </c>
      <c r="J2763">
        <f t="shared" si="131"/>
        <v>4</v>
      </c>
    </row>
    <row r="2764" spans="1:10">
      <c r="A2764" t="s">
        <v>186</v>
      </c>
      <c r="B2764" t="s">
        <v>33</v>
      </c>
      <c r="C2764" s="60">
        <v>42095</v>
      </c>
      <c r="D2764" s="3">
        <f>Table1[[#This Row],[End Year]]-1</f>
        <v>2014</v>
      </c>
      <c r="E2764" s="3">
        <f t="shared" si="129"/>
        <v>2015</v>
      </c>
      <c r="F2764" s="1" t="str">
        <f t="shared" si="130"/>
        <v>2014/2015</v>
      </c>
      <c r="G2764">
        <v>21964</v>
      </c>
      <c r="H2764" t="s">
        <v>151</v>
      </c>
      <c r="I2764">
        <f>IFERROR(INDEX(Lookup_Misc!$A$1:$C$7,MATCH(Table1[[#This Row],[Product]],Lookup_Misc!$B$1:$B$7,0),3)*Table1[[#This Row],[Tonnage]],NA())</f>
        <v>11421.28</v>
      </c>
      <c r="J2764">
        <f t="shared" si="131"/>
        <v>4</v>
      </c>
    </row>
    <row r="2765" spans="1:10">
      <c r="A2765" t="s">
        <v>186</v>
      </c>
      <c r="B2765" t="s">
        <v>33</v>
      </c>
      <c r="C2765" s="60">
        <v>42095</v>
      </c>
      <c r="D2765" s="3">
        <f>Table1[[#This Row],[End Year]]-1</f>
        <v>2014</v>
      </c>
      <c r="E2765" s="3">
        <f t="shared" si="129"/>
        <v>2015</v>
      </c>
      <c r="F2765" s="1" t="str">
        <f t="shared" si="130"/>
        <v>2014/2015</v>
      </c>
      <c r="G2765">
        <v>269</v>
      </c>
      <c r="H2765" t="s">
        <v>60</v>
      </c>
      <c r="I2765">
        <f>IFERROR(INDEX(Lookup_Misc!$A$1:$C$7,MATCH(Table1[[#This Row],[Product]],Lookup_Misc!$B$1:$B$7,0),3)*Table1[[#This Row],[Tonnage]],NA())</f>
        <v>139.88</v>
      </c>
      <c r="J2765">
        <f t="shared" si="131"/>
        <v>4</v>
      </c>
    </row>
    <row r="2766" spans="1:10">
      <c r="A2766" t="s">
        <v>186</v>
      </c>
      <c r="B2766" t="s">
        <v>33</v>
      </c>
      <c r="C2766" s="60">
        <v>42095</v>
      </c>
      <c r="D2766" s="3">
        <f>Table1[[#This Row],[End Year]]-1</f>
        <v>2014</v>
      </c>
      <c r="E2766" s="3">
        <f t="shared" si="129"/>
        <v>2015</v>
      </c>
      <c r="F2766" s="1" t="str">
        <f t="shared" si="130"/>
        <v>2014/2015</v>
      </c>
      <c r="G2766">
        <v>1255</v>
      </c>
      <c r="H2766" t="s">
        <v>79</v>
      </c>
      <c r="I2766">
        <f>IFERROR(INDEX(Lookup_Misc!$A$1:$C$7,MATCH(Table1[[#This Row],[Product]],Lookup_Misc!$B$1:$B$7,0),3)*Table1[[#This Row],[Tonnage]],NA())</f>
        <v>652.6</v>
      </c>
      <c r="J2766">
        <f t="shared" si="131"/>
        <v>4</v>
      </c>
    </row>
    <row r="2767" spans="1:10">
      <c r="A2767" t="s">
        <v>186</v>
      </c>
      <c r="B2767" t="s">
        <v>33</v>
      </c>
      <c r="C2767" s="60">
        <v>42095</v>
      </c>
      <c r="D2767" s="3">
        <f>Table1[[#This Row],[End Year]]-1</f>
        <v>2014</v>
      </c>
      <c r="E2767" s="3">
        <f t="shared" si="129"/>
        <v>2015</v>
      </c>
      <c r="F2767" s="1" t="str">
        <f t="shared" si="130"/>
        <v>2014/2015</v>
      </c>
      <c r="G2767">
        <v>1152</v>
      </c>
      <c r="H2767" t="s">
        <v>96</v>
      </c>
      <c r="I2767">
        <f>IFERROR(INDEX(Lookup_Misc!$A$1:$C$7,MATCH(Table1[[#This Row],[Product]],Lookup_Misc!$B$1:$B$7,0),3)*Table1[[#This Row],[Tonnage]],NA())</f>
        <v>599.04</v>
      </c>
      <c r="J2767">
        <f t="shared" si="131"/>
        <v>4</v>
      </c>
    </row>
    <row r="2768" spans="1:10">
      <c r="A2768" t="s">
        <v>186</v>
      </c>
      <c r="B2768" t="s">
        <v>33</v>
      </c>
      <c r="C2768" s="60">
        <v>42095</v>
      </c>
      <c r="D2768" s="3">
        <f>Table1[[#This Row],[End Year]]-1</f>
        <v>2014</v>
      </c>
      <c r="E2768" s="3">
        <f t="shared" si="129"/>
        <v>2015</v>
      </c>
      <c r="F2768" s="1" t="str">
        <f t="shared" si="130"/>
        <v>2014/2015</v>
      </c>
      <c r="G2768">
        <v>573</v>
      </c>
      <c r="H2768" t="s">
        <v>86</v>
      </c>
      <c r="I2768">
        <f>IFERROR(INDEX(Lookup_Misc!$A$1:$C$7,MATCH(Table1[[#This Row],[Product]],Lookup_Misc!$B$1:$B$7,0),3)*Table1[[#This Row],[Tonnage]],NA())</f>
        <v>297.96000000000004</v>
      </c>
      <c r="J2768">
        <f t="shared" si="131"/>
        <v>4</v>
      </c>
    </row>
    <row r="2769" spans="1:10">
      <c r="A2769" t="s">
        <v>186</v>
      </c>
      <c r="B2769" t="s">
        <v>33</v>
      </c>
      <c r="C2769" s="60">
        <v>42125</v>
      </c>
      <c r="D2769" s="3">
        <f>Table1[[#This Row],[End Year]]-1</f>
        <v>2014</v>
      </c>
      <c r="E2769" s="3">
        <f t="shared" si="129"/>
        <v>2015</v>
      </c>
      <c r="F2769" s="1" t="str">
        <f t="shared" si="130"/>
        <v>2014/2015</v>
      </c>
      <c r="G2769">
        <v>1</v>
      </c>
      <c r="H2769" t="s">
        <v>75</v>
      </c>
      <c r="I2769">
        <f>IFERROR(INDEX(Lookup_Misc!$A$1:$C$7,MATCH(Table1[[#This Row],[Product]],Lookup_Misc!$B$1:$B$7,0),3)*Table1[[#This Row],[Tonnage]],NA())</f>
        <v>0.52</v>
      </c>
      <c r="J2769">
        <f t="shared" si="131"/>
        <v>5</v>
      </c>
    </row>
    <row r="2770" spans="1:10">
      <c r="A2770" t="s">
        <v>186</v>
      </c>
      <c r="B2770" t="s">
        <v>33</v>
      </c>
      <c r="C2770" s="60">
        <v>42125</v>
      </c>
      <c r="D2770" s="3">
        <f>Table1[[#This Row],[End Year]]-1</f>
        <v>2014</v>
      </c>
      <c r="E2770" s="3">
        <f t="shared" si="129"/>
        <v>2015</v>
      </c>
      <c r="F2770" s="1" t="str">
        <f t="shared" si="130"/>
        <v>2014/2015</v>
      </c>
      <c r="G2770">
        <v>37</v>
      </c>
      <c r="H2770" t="s">
        <v>119</v>
      </c>
      <c r="I2770">
        <f>IFERROR(INDEX(Lookup_Misc!$A$1:$C$7,MATCH(Table1[[#This Row],[Product]],Lookup_Misc!$B$1:$B$7,0),3)*Table1[[#This Row],[Tonnage]],NA())</f>
        <v>19.240000000000002</v>
      </c>
      <c r="J2770">
        <f t="shared" si="131"/>
        <v>5</v>
      </c>
    </row>
    <row r="2771" spans="1:10">
      <c r="A2771" t="s">
        <v>186</v>
      </c>
      <c r="B2771" t="s">
        <v>33</v>
      </c>
      <c r="C2771" s="60">
        <v>42125</v>
      </c>
      <c r="D2771" s="3">
        <f>Table1[[#This Row],[End Year]]-1</f>
        <v>2014</v>
      </c>
      <c r="E2771" s="3">
        <f t="shared" si="129"/>
        <v>2015</v>
      </c>
      <c r="F2771" s="1" t="str">
        <f t="shared" si="130"/>
        <v>2014/2015</v>
      </c>
      <c r="G2771">
        <v>64</v>
      </c>
      <c r="H2771" t="s">
        <v>95</v>
      </c>
      <c r="I2771">
        <f>IFERROR(INDEX(Lookup_Misc!$A$1:$C$7,MATCH(Table1[[#This Row],[Product]],Lookup_Misc!$B$1:$B$7,0),3)*Table1[[#This Row],[Tonnage]],NA())</f>
        <v>33.28</v>
      </c>
      <c r="J2771">
        <f t="shared" si="131"/>
        <v>5</v>
      </c>
    </row>
    <row r="2772" spans="1:10">
      <c r="A2772" t="s">
        <v>186</v>
      </c>
      <c r="B2772" t="s">
        <v>33</v>
      </c>
      <c r="C2772" s="60">
        <v>42125</v>
      </c>
      <c r="D2772" s="3">
        <f>Table1[[#This Row],[End Year]]-1</f>
        <v>2014</v>
      </c>
      <c r="E2772" s="3">
        <f t="shared" si="129"/>
        <v>2015</v>
      </c>
      <c r="F2772" s="1" t="str">
        <f t="shared" si="130"/>
        <v>2014/2015</v>
      </c>
      <c r="G2772">
        <v>158</v>
      </c>
      <c r="H2772" t="s">
        <v>60</v>
      </c>
      <c r="I2772">
        <f>IFERROR(INDEX(Lookup_Misc!$A$1:$C$7,MATCH(Table1[[#This Row],[Product]],Lookup_Misc!$B$1:$B$7,0),3)*Table1[[#This Row],[Tonnage]],NA())</f>
        <v>82.16</v>
      </c>
      <c r="J2772">
        <f t="shared" si="131"/>
        <v>5</v>
      </c>
    </row>
    <row r="2773" spans="1:10">
      <c r="A2773" t="s">
        <v>186</v>
      </c>
      <c r="B2773" t="s">
        <v>33</v>
      </c>
      <c r="C2773" s="60">
        <v>42125</v>
      </c>
      <c r="D2773" s="3">
        <f>Table1[[#This Row],[End Year]]-1</f>
        <v>2014</v>
      </c>
      <c r="E2773" s="3">
        <f t="shared" si="129"/>
        <v>2015</v>
      </c>
      <c r="F2773" s="1" t="str">
        <f t="shared" si="130"/>
        <v>2014/2015</v>
      </c>
      <c r="G2773">
        <v>716</v>
      </c>
      <c r="H2773" t="s">
        <v>79</v>
      </c>
      <c r="I2773">
        <f>IFERROR(INDEX(Lookup_Misc!$A$1:$C$7,MATCH(Table1[[#This Row],[Product]],Lookup_Misc!$B$1:$B$7,0),3)*Table1[[#This Row],[Tonnage]],NA())</f>
        <v>372.32</v>
      </c>
      <c r="J2773">
        <f t="shared" si="131"/>
        <v>5</v>
      </c>
    </row>
    <row r="2774" spans="1:10">
      <c r="A2774" t="s">
        <v>186</v>
      </c>
      <c r="B2774" t="s">
        <v>33</v>
      </c>
      <c r="C2774" s="60">
        <v>42125</v>
      </c>
      <c r="D2774" s="3">
        <f>Table1[[#This Row],[End Year]]-1</f>
        <v>2014</v>
      </c>
      <c r="E2774" s="3">
        <f t="shared" si="129"/>
        <v>2015</v>
      </c>
      <c r="F2774" s="1" t="str">
        <f t="shared" si="130"/>
        <v>2014/2015</v>
      </c>
      <c r="G2774">
        <v>1373</v>
      </c>
      <c r="H2774" t="s">
        <v>96</v>
      </c>
      <c r="I2774">
        <f>IFERROR(INDEX(Lookup_Misc!$A$1:$C$7,MATCH(Table1[[#This Row],[Product]],Lookup_Misc!$B$1:$B$7,0),3)*Table1[[#This Row],[Tonnage]],NA())</f>
        <v>713.96</v>
      </c>
      <c r="J2774">
        <f t="shared" si="131"/>
        <v>5</v>
      </c>
    </row>
    <row r="2775" spans="1:10">
      <c r="A2775" t="s">
        <v>186</v>
      </c>
      <c r="B2775" t="s">
        <v>33</v>
      </c>
      <c r="C2775" s="60">
        <v>42125</v>
      </c>
      <c r="D2775" s="3">
        <f>Table1[[#This Row],[End Year]]-1</f>
        <v>2014</v>
      </c>
      <c r="E2775" s="3">
        <f t="shared" si="129"/>
        <v>2015</v>
      </c>
      <c r="F2775" s="1" t="str">
        <f t="shared" si="130"/>
        <v>2014/2015</v>
      </c>
      <c r="G2775">
        <v>570</v>
      </c>
      <c r="H2775" t="s">
        <v>86</v>
      </c>
      <c r="I2775">
        <f>IFERROR(INDEX(Lookup_Misc!$A$1:$C$7,MATCH(Table1[[#This Row],[Product]],Lookup_Misc!$B$1:$B$7,0),3)*Table1[[#This Row],[Tonnage]],NA())</f>
        <v>296.40000000000003</v>
      </c>
      <c r="J2775">
        <f t="shared" si="131"/>
        <v>5</v>
      </c>
    </row>
    <row r="2776" spans="1:10">
      <c r="A2776" t="s">
        <v>186</v>
      </c>
      <c r="B2776" t="s">
        <v>33</v>
      </c>
      <c r="C2776" s="60">
        <v>42156</v>
      </c>
      <c r="D2776" s="3">
        <f>Table1[[#This Row],[End Year]]-1</f>
        <v>2014</v>
      </c>
      <c r="E2776" s="3">
        <f t="shared" si="129"/>
        <v>2015</v>
      </c>
      <c r="F2776" s="1" t="str">
        <f t="shared" si="130"/>
        <v>2014/2015</v>
      </c>
      <c r="G2776">
        <v>1</v>
      </c>
      <c r="H2776" t="s">
        <v>75</v>
      </c>
      <c r="I2776">
        <f>IFERROR(INDEX(Lookup_Misc!$A$1:$C$7,MATCH(Table1[[#This Row],[Product]],Lookup_Misc!$B$1:$B$7,0),3)*Table1[[#This Row],[Tonnage]],NA())</f>
        <v>0.52</v>
      </c>
      <c r="J2776">
        <f t="shared" si="131"/>
        <v>6</v>
      </c>
    </row>
    <row r="2777" spans="1:10">
      <c r="A2777" t="s">
        <v>186</v>
      </c>
      <c r="B2777" t="s">
        <v>33</v>
      </c>
      <c r="C2777" s="60">
        <v>42156</v>
      </c>
      <c r="D2777" s="3">
        <f>Table1[[#This Row],[End Year]]-1</f>
        <v>2014</v>
      </c>
      <c r="E2777" s="3">
        <f t="shared" si="129"/>
        <v>2015</v>
      </c>
      <c r="F2777" s="1" t="str">
        <f t="shared" si="130"/>
        <v>2014/2015</v>
      </c>
      <c r="G2777">
        <v>340</v>
      </c>
      <c r="H2777" t="s">
        <v>95</v>
      </c>
      <c r="I2777">
        <f>IFERROR(INDEX(Lookup_Misc!$A$1:$C$7,MATCH(Table1[[#This Row],[Product]],Lookup_Misc!$B$1:$B$7,0),3)*Table1[[#This Row],[Tonnage]],NA())</f>
        <v>176.8</v>
      </c>
      <c r="J2777">
        <f t="shared" si="131"/>
        <v>6</v>
      </c>
    </row>
    <row r="2778" spans="1:10">
      <c r="A2778" t="s">
        <v>186</v>
      </c>
      <c r="B2778" t="s">
        <v>33</v>
      </c>
      <c r="C2778" s="60">
        <v>42156</v>
      </c>
      <c r="D2778" s="3">
        <f>Table1[[#This Row],[End Year]]-1</f>
        <v>2014</v>
      </c>
      <c r="E2778" s="3">
        <f t="shared" si="129"/>
        <v>2015</v>
      </c>
      <c r="F2778" s="1" t="str">
        <f t="shared" si="130"/>
        <v>2014/2015</v>
      </c>
      <c r="G2778">
        <v>212</v>
      </c>
      <c r="H2778" t="s">
        <v>60</v>
      </c>
      <c r="I2778">
        <f>IFERROR(INDEX(Lookup_Misc!$A$1:$C$7,MATCH(Table1[[#This Row],[Product]],Lookup_Misc!$B$1:$B$7,0),3)*Table1[[#This Row],[Tonnage]],NA())</f>
        <v>110.24000000000001</v>
      </c>
      <c r="J2778">
        <f t="shared" si="131"/>
        <v>6</v>
      </c>
    </row>
    <row r="2779" spans="1:10">
      <c r="A2779" t="s">
        <v>186</v>
      </c>
      <c r="B2779" t="s">
        <v>33</v>
      </c>
      <c r="C2779" s="60">
        <v>42156</v>
      </c>
      <c r="D2779" s="3">
        <f>Table1[[#This Row],[End Year]]-1</f>
        <v>2014</v>
      </c>
      <c r="E2779" s="3">
        <f t="shared" si="129"/>
        <v>2015</v>
      </c>
      <c r="F2779" s="1" t="str">
        <f t="shared" si="130"/>
        <v>2014/2015</v>
      </c>
      <c r="G2779">
        <v>1797</v>
      </c>
      <c r="H2779" t="s">
        <v>79</v>
      </c>
      <c r="I2779">
        <f>IFERROR(INDEX(Lookup_Misc!$A$1:$C$7,MATCH(Table1[[#This Row],[Product]],Lookup_Misc!$B$1:$B$7,0),3)*Table1[[#This Row],[Tonnage]],NA())</f>
        <v>934.44</v>
      </c>
      <c r="J2779">
        <f t="shared" si="131"/>
        <v>6</v>
      </c>
    </row>
    <row r="2780" spans="1:10">
      <c r="A2780" t="s">
        <v>186</v>
      </c>
      <c r="B2780" t="s">
        <v>33</v>
      </c>
      <c r="C2780" s="60">
        <v>42156</v>
      </c>
      <c r="D2780" s="3">
        <f>Table1[[#This Row],[End Year]]-1</f>
        <v>2014</v>
      </c>
      <c r="E2780" s="3">
        <f t="shared" si="129"/>
        <v>2015</v>
      </c>
      <c r="F2780" s="1" t="str">
        <f t="shared" si="130"/>
        <v>2014/2015</v>
      </c>
      <c r="G2780">
        <v>737</v>
      </c>
      <c r="H2780" t="s">
        <v>96</v>
      </c>
      <c r="I2780">
        <f>IFERROR(INDEX(Lookup_Misc!$A$1:$C$7,MATCH(Table1[[#This Row],[Product]],Lookup_Misc!$B$1:$B$7,0),3)*Table1[[#This Row],[Tonnage]],NA())</f>
        <v>383.24</v>
      </c>
      <c r="J2780">
        <f t="shared" si="131"/>
        <v>6</v>
      </c>
    </row>
    <row r="2781" spans="1:10">
      <c r="A2781" t="s">
        <v>186</v>
      </c>
      <c r="B2781" t="s">
        <v>33</v>
      </c>
      <c r="C2781" s="60">
        <v>42156</v>
      </c>
      <c r="D2781" s="3">
        <f>Table1[[#This Row],[End Year]]-1</f>
        <v>2014</v>
      </c>
      <c r="E2781" s="3">
        <f t="shared" si="129"/>
        <v>2015</v>
      </c>
      <c r="F2781" s="1" t="str">
        <f t="shared" si="130"/>
        <v>2014/2015</v>
      </c>
      <c r="G2781">
        <v>342</v>
      </c>
      <c r="H2781" t="s">
        <v>86</v>
      </c>
      <c r="I2781">
        <f>IFERROR(INDEX(Lookup_Misc!$A$1:$C$7,MATCH(Table1[[#This Row],[Product]],Lookup_Misc!$B$1:$B$7,0),3)*Table1[[#This Row],[Tonnage]],NA())</f>
        <v>177.84</v>
      </c>
      <c r="J2781">
        <f t="shared" si="131"/>
        <v>6</v>
      </c>
    </row>
    <row r="2782" spans="1:10">
      <c r="A2782" t="s">
        <v>186</v>
      </c>
      <c r="B2782" t="s">
        <v>33</v>
      </c>
      <c r="C2782" s="60">
        <v>42186</v>
      </c>
      <c r="D2782" s="3">
        <f>Table1[[#This Row],[End Year]]-1</f>
        <v>2015</v>
      </c>
      <c r="E2782" s="3">
        <f t="shared" si="129"/>
        <v>2016</v>
      </c>
      <c r="F2782" s="1" t="str">
        <f t="shared" si="130"/>
        <v>2015/2016</v>
      </c>
      <c r="G2782">
        <v>1</v>
      </c>
      <c r="H2782" t="s">
        <v>75</v>
      </c>
      <c r="I2782">
        <f>IFERROR(INDEX(Lookup_Misc!$A$1:$C$7,MATCH(Table1[[#This Row],[Product]],Lookup_Misc!$B$1:$B$7,0),3)*Table1[[#This Row],[Tonnage]],NA())</f>
        <v>0.52</v>
      </c>
      <c r="J2782">
        <f t="shared" si="131"/>
        <v>7</v>
      </c>
    </row>
    <row r="2783" spans="1:10">
      <c r="A2783" t="s">
        <v>186</v>
      </c>
      <c r="B2783" t="s">
        <v>33</v>
      </c>
      <c r="C2783" s="60">
        <v>42186</v>
      </c>
      <c r="D2783" s="3">
        <f>Table1[[#This Row],[End Year]]-1</f>
        <v>2015</v>
      </c>
      <c r="E2783" s="3">
        <f t="shared" si="129"/>
        <v>2016</v>
      </c>
      <c r="F2783" s="1" t="str">
        <f t="shared" si="130"/>
        <v>2015/2016</v>
      </c>
      <c r="G2783">
        <v>24</v>
      </c>
      <c r="H2783" t="s">
        <v>119</v>
      </c>
      <c r="I2783">
        <f>IFERROR(INDEX(Lookup_Misc!$A$1:$C$7,MATCH(Table1[[#This Row],[Product]],Lookup_Misc!$B$1:$B$7,0),3)*Table1[[#This Row],[Tonnage]],NA())</f>
        <v>12.48</v>
      </c>
      <c r="J2783">
        <f t="shared" si="131"/>
        <v>7</v>
      </c>
    </row>
    <row r="2784" spans="1:10">
      <c r="A2784" t="s">
        <v>186</v>
      </c>
      <c r="B2784" t="s">
        <v>33</v>
      </c>
      <c r="C2784" s="60">
        <v>42186</v>
      </c>
      <c r="D2784" s="3">
        <f>Table1[[#This Row],[End Year]]-1</f>
        <v>2015</v>
      </c>
      <c r="E2784" s="3">
        <f t="shared" si="129"/>
        <v>2016</v>
      </c>
      <c r="F2784" s="1" t="str">
        <f t="shared" si="130"/>
        <v>2015/2016</v>
      </c>
      <c r="G2784">
        <v>397</v>
      </c>
      <c r="H2784" t="s">
        <v>95</v>
      </c>
      <c r="I2784">
        <f>IFERROR(INDEX(Lookup_Misc!$A$1:$C$7,MATCH(Table1[[#This Row],[Product]],Lookup_Misc!$B$1:$B$7,0),3)*Table1[[#This Row],[Tonnage]],NA())</f>
        <v>206.44</v>
      </c>
      <c r="J2784">
        <f t="shared" si="131"/>
        <v>7</v>
      </c>
    </row>
    <row r="2785" spans="1:10">
      <c r="A2785" t="s">
        <v>186</v>
      </c>
      <c r="B2785" t="s">
        <v>33</v>
      </c>
      <c r="C2785" s="60">
        <v>42186</v>
      </c>
      <c r="D2785" s="3">
        <f>Table1[[#This Row],[End Year]]-1</f>
        <v>2015</v>
      </c>
      <c r="E2785" s="3">
        <f t="shared" si="129"/>
        <v>2016</v>
      </c>
      <c r="F2785" s="1" t="str">
        <f t="shared" si="130"/>
        <v>2015/2016</v>
      </c>
      <c r="G2785">
        <v>22</v>
      </c>
      <c r="H2785" t="s">
        <v>60</v>
      </c>
      <c r="I2785">
        <f>IFERROR(INDEX(Lookup_Misc!$A$1:$C$7,MATCH(Table1[[#This Row],[Product]],Lookup_Misc!$B$1:$B$7,0),3)*Table1[[#This Row],[Tonnage]],NA())</f>
        <v>11.440000000000001</v>
      </c>
      <c r="J2785">
        <f t="shared" si="131"/>
        <v>7</v>
      </c>
    </row>
    <row r="2786" spans="1:10">
      <c r="A2786" t="s">
        <v>186</v>
      </c>
      <c r="B2786" t="s">
        <v>33</v>
      </c>
      <c r="C2786" s="60">
        <v>42186</v>
      </c>
      <c r="D2786" s="3">
        <f>Table1[[#This Row],[End Year]]-1</f>
        <v>2015</v>
      </c>
      <c r="E2786" s="3">
        <f t="shared" si="129"/>
        <v>2016</v>
      </c>
      <c r="F2786" s="1" t="str">
        <f t="shared" si="130"/>
        <v>2015/2016</v>
      </c>
      <c r="G2786">
        <v>947</v>
      </c>
      <c r="H2786" t="s">
        <v>79</v>
      </c>
      <c r="I2786">
        <f>IFERROR(INDEX(Lookup_Misc!$A$1:$C$7,MATCH(Table1[[#This Row],[Product]],Lookup_Misc!$B$1:$B$7,0),3)*Table1[[#This Row],[Tonnage]],NA())</f>
        <v>492.44</v>
      </c>
      <c r="J2786">
        <f t="shared" si="131"/>
        <v>7</v>
      </c>
    </row>
    <row r="2787" spans="1:10">
      <c r="A2787" t="s">
        <v>186</v>
      </c>
      <c r="B2787" t="s">
        <v>33</v>
      </c>
      <c r="C2787" s="60">
        <v>42186</v>
      </c>
      <c r="D2787" s="3">
        <f>Table1[[#This Row],[End Year]]-1</f>
        <v>2015</v>
      </c>
      <c r="E2787" s="3">
        <f t="shared" si="129"/>
        <v>2016</v>
      </c>
      <c r="F2787" s="1" t="str">
        <f t="shared" si="130"/>
        <v>2015/2016</v>
      </c>
      <c r="G2787">
        <v>498</v>
      </c>
      <c r="H2787" t="s">
        <v>96</v>
      </c>
      <c r="I2787">
        <f>IFERROR(INDEX(Lookup_Misc!$A$1:$C$7,MATCH(Table1[[#This Row],[Product]],Lookup_Misc!$B$1:$B$7,0),3)*Table1[[#This Row],[Tonnage]],NA())</f>
        <v>258.96000000000004</v>
      </c>
      <c r="J2787">
        <f t="shared" si="131"/>
        <v>7</v>
      </c>
    </row>
    <row r="2788" spans="1:10">
      <c r="A2788" t="s">
        <v>186</v>
      </c>
      <c r="B2788" t="s">
        <v>33</v>
      </c>
      <c r="C2788" s="60">
        <v>42186</v>
      </c>
      <c r="D2788" s="3">
        <f>Table1[[#This Row],[End Year]]-1</f>
        <v>2015</v>
      </c>
      <c r="E2788" s="3">
        <f t="shared" si="129"/>
        <v>2016</v>
      </c>
      <c r="F2788" s="1" t="str">
        <f t="shared" si="130"/>
        <v>2015/2016</v>
      </c>
      <c r="G2788">
        <v>267</v>
      </c>
      <c r="H2788" t="s">
        <v>86</v>
      </c>
      <c r="I2788">
        <f>IFERROR(INDEX(Lookup_Misc!$A$1:$C$7,MATCH(Table1[[#This Row],[Product]],Lookup_Misc!$B$1:$B$7,0),3)*Table1[[#This Row],[Tonnage]],NA())</f>
        <v>138.84</v>
      </c>
      <c r="J2788">
        <f t="shared" si="131"/>
        <v>7</v>
      </c>
    </row>
    <row r="2789" spans="1:10">
      <c r="A2789" t="s">
        <v>186</v>
      </c>
      <c r="B2789" t="s">
        <v>33</v>
      </c>
      <c r="C2789" s="60">
        <v>42217</v>
      </c>
      <c r="D2789" s="3">
        <f>Table1[[#This Row],[End Year]]-1</f>
        <v>2015</v>
      </c>
      <c r="E2789" s="3">
        <f t="shared" si="129"/>
        <v>2016</v>
      </c>
      <c r="F2789" s="1" t="str">
        <f t="shared" si="130"/>
        <v>2015/2016</v>
      </c>
      <c r="G2789">
        <v>32</v>
      </c>
      <c r="H2789" t="s">
        <v>119</v>
      </c>
      <c r="I2789">
        <f>IFERROR(INDEX(Lookup_Misc!$A$1:$C$7,MATCH(Table1[[#This Row],[Product]],Lookup_Misc!$B$1:$B$7,0),3)*Table1[[#This Row],[Tonnage]],NA())</f>
        <v>16.64</v>
      </c>
      <c r="J2789">
        <f t="shared" si="131"/>
        <v>8</v>
      </c>
    </row>
    <row r="2790" spans="1:10">
      <c r="A2790" t="s">
        <v>186</v>
      </c>
      <c r="B2790" t="s">
        <v>33</v>
      </c>
      <c r="C2790" s="60">
        <v>42217</v>
      </c>
      <c r="D2790" s="3">
        <f>Table1[[#This Row],[End Year]]-1</f>
        <v>2015</v>
      </c>
      <c r="E2790" s="3">
        <f t="shared" si="129"/>
        <v>2016</v>
      </c>
      <c r="F2790" s="1" t="str">
        <f t="shared" si="130"/>
        <v>2015/2016</v>
      </c>
      <c r="G2790">
        <v>80060</v>
      </c>
      <c r="H2790" t="s">
        <v>95</v>
      </c>
      <c r="I2790">
        <f>IFERROR(INDEX(Lookup_Misc!$A$1:$C$7,MATCH(Table1[[#This Row],[Product]],Lookup_Misc!$B$1:$B$7,0),3)*Table1[[#This Row],[Tonnage]],NA())</f>
        <v>41631.200000000004</v>
      </c>
      <c r="J2790">
        <f t="shared" si="131"/>
        <v>8</v>
      </c>
    </row>
    <row r="2791" spans="1:10">
      <c r="A2791" t="s">
        <v>186</v>
      </c>
      <c r="B2791" t="s">
        <v>33</v>
      </c>
      <c r="C2791" s="60">
        <v>42217</v>
      </c>
      <c r="D2791" s="3">
        <f>Table1[[#This Row],[End Year]]-1</f>
        <v>2015</v>
      </c>
      <c r="E2791" s="3">
        <f t="shared" si="129"/>
        <v>2016</v>
      </c>
      <c r="F2791" s="1" t="str">
        <f t="shared" si="130"/>
        <v>2015/2016</v>
      </c>
      <c r="G2791">
        <v>783</v>
      </c>
      <c r="H2791" t="s">
        <v>79</v>
      </c>
      <c r="I2791">
        <f>IFERROR(INDEX(Lookup_Misc!$A$1:$C$7,MATCH(Table1[[#This Row],[Product]],Lookup_Misc!$B$1:$B$7,0),3)*Table1[[#This Row],[Tonnage]],NA())</f>
        <v>407.16</v>
      </c>
      <c r="J2791">
        <f t="shared" si="131"/>
        <v>8</v>
      </c>
    </row>
    <row r="2792" spans="1:10">
      <c r="A2792" t="s">
        <v>186</v>
      </c>
      <c r="B2792" t="s">
        <v>33</v>
      </c>
      <c r="C2792" s="60">
        <v>42217</v>
      </c>
      <c r="D2792" s="3">
        <f>Table1[[#This Row],[End Year]]-1</f>
        <v>2015</v>
      </c>
      <c r="E2792" s="3">
        <f t="shared" si="129"/>
        <v>2016</v>
      </c>
      <c r="F2792" s="1" t="str">
        <f t="shared" si="130"/>
        <v>2015/2016</v>
      </c>
      <c r="G2792">
        <v>408</v>
      </c>
      <c r="H2792" t="s">
        <v>96</v>
      </c>
      <c r="I2792">
        <f>IFERROR(INDEX(Lookup_Misc!$A$1:$C$7,MATCH(Table1[[#This Row],[Product]],Lookup_Misc!$B$1:$B$7,0),3)*Table1[[#This Row],[Tonnage]],NA())</f>
        <v>212.16</v>
      </c>
      <c r="J2792">
        <f t="shared" si="131"/>
        <v>8</v>
      </c>
    </row>
    <row r="2793" spans="1:10">
      <c r="A2793" t="s">
        <v>186</v>
      </c>
      <c r="B2793" t="s">
        <v>33</v>
      </c>
      <c r="C2793" s="60">
        <v>42217</v>
      </c>
      <c r="D2793" s="3">
        <f>Table1[[#This Row],[End Year]]-1</f>
        <v>2015</v>
      </c>
      <c r="E2793" s="3">
        <f t="shared" si="129"/>
        <v>2016</v>
      </c>
      <c r="F2793" s="1" t="str">
        <f t="shared" si="130"/>
        <v>2015/2016</v>
      </c>
      <c r="G2793">
        <v>10366</v>
      </c>
      <c r="H2793" t="s">
        <v>86</v>
      </c>
      <c r="I2793">
        <f>IFERROR(INDEX(Lookup_Misc!$A$1:$C$7,MATCH(Table1[[#This Row],[Product]],Lookup_Misc!$B$1:$B$7,0),3)*Table1[[#This Row],[Tonnage]],NA())</f>
        <v>5390.3200000000006</v>
      </c>
      <c r="J2793">
        <f t="shared" si="131"/>
        <v>8</v>
      </c>
    </row>
    <row r="2794" spans="1:10">
      <c r="A2794" t="s">
        <v>186</v>
      </c>
      <c r="B2794" t="s">
        <v>33</v>
      </c>
      <c r="C2794" s="60">
        <v>42217</v>
      </c>
      <c r="D2794" s="3">
        <f>Table1[[#This Row],[End Year]]-1</f>
        <v>2015</v>
      </c>
      <c r="E2794" s="3">
        <f t="shared" si="129"/>
        <v>2016</v>
      </c>
      <c r="F2794" s="1" t="str">
        <f t="shared" si="130"/>
        <v>2015/2016</v>
      </c>
      <c r="G2794">
        <v>8</v>
      </c>
      <c r="H2794" t="s">
        <v>89</v>
      </c>
      <c r="I2794">
        <f>IFERROR(INDEX(Lookup_Misc!$A$1:$C$7,MATCH(Table1[[#This Row],[Product]],Lookup_Misc!$B$1:$B$7,0),3)*Table1[[#This Row],[Tonnage]],NA())</f>
        <v>4.16</v>
      </c>
      <c r="J2794">
        <f t="shared" si="131"/>
        <v>8</v>
      </c>
    </row>
    <row r="2795" spans="1:10">
      <c r="A2795" t="s">
        <v>186</v>
      </c>
      <c r="B2795" t="s">
        <v>33</v>
      </c>
      <c r="C2795" s="60">
        <v>42248</v>
      </c>
      <c r="D2795" s="3">
        <f>Table1[[#This Row],[End Year]]-1</f>
        <v>2015</v>
      </c>
      <c r="E2795" s="3">
        <f t="shared" si="129"/>
        <v>2016</v>
      </c>
      <c r="F2795" s="1" t="str">
        <f t="shared" si="130"/>
        <v>2015/2016</v>
      </c>
      <c r="G2795">
        <v>22139</v>
      </c>
      <c r="H2795" t="s">
        <v>95</v>
      </c>
      <c r="I2795">
        <f>IFERROR(INDEX(Lookup_Misc!$A$1:$C$7,MATCH(Table1[[#This Row],[Product]],Lookup_Misc!$B$1:$B$7,0),3)*Table1[[#This Row],[Tonnage]],NA())</f>
        <v>11512.28</v>
      </c>
      <c r="J2795">
        <f t="shared" si="131"/>
        <v>9</v>
      </c>
    </row>
    <row r="2796" spans="1:10">
      <c r="A2796" t="s">
        <v>186</v>
      </c>
      <c r="B2796" t="s">
        <v>33</v>
      </c>
      <c r="C2796" s="60">
        <v>42248</v>
      </c>
      <c r="D2796" s="3">
        <f>Table1[[#This Row],[End Year]]-1</f>
        <v>2015</v>
      </c>
      <c r="E2796" s="3">
        <f t="shared" si="129"/>
        <v>2016</v>
      </c>
      <c r="F2796" s="1" t="str">
        <f t="shared" si="130"/>
        <v>2015/2016</v>
      </c>
      <c r="G2796">
        <v>104440</v>
      </c>
      <c r="H2796" t="s">
        <v>151</v>
      </c>
      <c r="I2796">
        <f>IFERROR(INDEX(Lookup_Misc!$A$1:$C$7,MATCH(Table1[[#This Row],[Product]],Lookup_Misc!$B$1:$B$7,0),3)*Table1[[#This Row],[Tonnage]],NA())</f>
        <v>54308.800000000003</v>
      </c>
      <c r="J2796">
        <f t="shared" si="131"/>
        <v>9</v>
      </c>
    </row>
    <row r="2797" spans="1:10">
      <c r="A2797" t="s">
        <v>186</v>
      </c>
      <c r="B2797" t="s">
        <v>33</v>
      </c>
      <c r="C2797" s="60">
        <v>42248</v>
      </c>
      <c r="D2797" s="3">
        <f>Table1[[#This Row],[End Year]]-1</f>
        <v>2015</v>
      </c>
      <c r="E2797" s="3">
        <f t="shared" si="129"/>
        <v>2016</v>
      </c>
      <c r="F2797" s="1" t="str">
        <f t="shared" si="130"/>
        <v>2015/2016</v>
      </c>
      <c r="G2797">
        <v>1295</v>
      </c>
      <c r="H2797" t="s">
        <v>79</v>
      </c>
      <c r="I2797">
        <f>IFERROR(INDEX(Lookup_Misc!$A$1:$C$7,MATCH(Table1[[#This Row],[Product]],Lookup_Misc!$B$1:$B$7,0),3)*Table1[[#This Row],[Tonnage]],NA())</f>
        <v>673.4</v>
      </c>
      <c r="J2797">
        <f t="shared" si="131"/>
        <v>9</v>
      </c>
    </row>
    <row r="2798" spans="1:10">
      <c r="A2798" t="s">
        <v>186</v>
      </c>
      <c r="B2798" t="s">
        <v>33</v>
      </c>
      <c r="C2798" s="60">
        <v>42248</v>
      </c>
      <c r="D2798" s="3">
        <f>Table1[[#This Row],[End Year]]-1</f>
        <v>2015</v>
      </c>
      <c r="E2798" s="3">
        <f t="shared" si="129"/>
        <v>2016</v>
      </c>
      <c r="F2798" s="1" t="str">
        <f t="shared" si="130"/>
        <v>2015/2016</v>
      </c>
      <c r="G2798">
        <v>951</v>
      </c>
      <c r="H2798" t="s">
        <v>96</v>
      </c>
      <c r="I2798">
        <f>IFERROR(INDEX(Lookup_Misc!$A$1:$C$7,MATCH(Table1[[#This Row],[Product]],Lookup_Misc!$B$1:$B$7,0),3)*Table1[[#This Row],[Tonnage]],NA())</f>
        <v>494.52000000000004</v>
      </c>
      <c r="J2798">
        <f t="shared" si="131"/>
        <v>9</v>
      </c>
    </row>
    <row r="2799" spans="1:10">
      <c r="A2799" t="s">
        <v>186</v>
      </c>
      <c r="B2799" t="s">
        <v>33</v>
      </c>
      <c r="C2799" s="60">
        <v>42248</v>
      </c>
      <c r="D2799" s="3">
        <f>Table1[[#This Row],[End Year]]-1</f>
        <v>2015</v>
      </c>
      <c r="E2799" s="3">
        <f t="shared" si="129"/>
        <v>2016</v>
      </c>
      <c r="F2799" s="1" t="str">
        <f t="shared" si="130"/>
        <v>2015/2016</v>
      </c>
      <c r="G2799">
        <v>23556</v>
      </c>
      <c r="H2799" t="s">
        <v>86</v>
      </c>
      <c r="I2799">
        <f>IFERROR(INDEX(Lookup_Misc!$A$1:$C$7,MATCH(Table1[[#This Row],[Product]],Lookup_Misc!$B$1:$B$7,0),3)*Table1[[#This Row],[Tonnage]],NA())</f>
        <v>12249.12</v>
      </c>
      <c r="J2799">
        <f t="shared" si="131"/>
        <v>9</v>
      </c>
    </row>
    <row r="2800" spans="1:10">
      <c r="A2800" t="s">
        <v>186</v>
      </c>
      <c r="B2800" t="s">
        <v>33</v>
      </c>
      <c r="C2800" s="60">
        <v>42248</v>
      </c>
      <c r="D2800" s="3">
        <f>Table1[[#This Row],[End Year]]-1</f>
        <v>2015</v>
      </c>
      <c r="E2800" s="3">
        <f t="shared" si="129"/>
        <v>2016</v>
      </c>
      <c r="F2800" s="1" t="str">
        <f t="shared" si="130"/>
        <v>2015/2016</v>
      </c>
      <c r="G2800">
        <v>2</v>
      </c>
      <c r="H2800" t="s">
        <v>89</v>
      </c>
      <c r="I2800">
        <f>IFERROR(INDEX(Lookup_Misc!$A$1:$C$7,MATCH(Table1[[#This Row],[Product]],Lookup_Misc!$B$1:$B$7,0),3)*Table1[[#This Row],[Tonnage]],NA())</f>
        <v>1.04</v>
      </c>
      <c r="J2800">
        <f t="shared" si="131"/>
        <v>9</v>
      </c>
    </row>
    <row r="2801" spans="1:10">
      <c r="A2801" t="s">
        <v>186</v>
      </c>
      <c r="B2801" t="s">
        <v>33</v>
      </c>
      <c r="C2801" s="60">
        <v>42278</v>
      </c>
      <c r="D2801" s="3">
        <f>Table1[[#This Row],[End Year]]-1</f>
        <v>2015</v>
      </c>
      <c r="E2801" s="3">
        <f t="shared" si="129"/>
        <v>2016</v>
      </c>
      <c r="F2801" s="1" t="str">
        <f t="shared" si="130"/>
        <v>2015/2016</v>
      </c>
      <c r="G2801">
        <v>110</v>
      </c>
      <c r="H2801" t="s">
        <v>75</v>
      </c>
      <c r="I2801">
        <f>IFERROR(INDEX(Lookup_Misc!$A$1:$C$7,MATCH(Table1[[#This Row],[Product]],Lookup_Misc!$B$1:$B$7,0),3)*Table1[[#This Row],[Tonnage]],NA())</f>
        <v>57.2</v>
      </c>
      <c r="J2801">
        <f t="shared" si="131"/>
        <v>10</v>
      </c>
    </row>
    <row r="2802" spans="1:10">
      <c r="A2802" t="s">
        <v>186</v>
      </c>
      <c r="B2802" t="s">
        <v>33</v>
      </c>
      <c r="C2802" s="60">
        <v>42278</v>
      </c>
      <c r="D2802" s="3">
        <f>Table1[[#This Row],[End Year]]-1</f>
        <v>2015</v>
      </c>
      <c r="E2802" s="3">
        <f t="shared" si="129"/>
        <v>2016</v>
      </c>
      <c r="F2802" s="1" t="str">
        <f t="shared" si="130"/>
        <v>2015/2016</v>
      </c>
      <c r="G2802">
        <v>39</v>
      </c>
      <c r="H2802" t="s">
        <v>119</v>
      </c>
      <c r="I2802">
        <f>IFERROR(INDEX(Lookup_Misc!$A$1:$C$7,MATCH(Table1[[#This Row],[Product]],Lookup_Misc!$B$1:$B$7,0),3)*Table1[[#This Row],[Tonnage]],NA())</f>
        <v>20.28</v>
      </c>
      <c r="J2802">
        <f t="shared" si="131"/>
        <v>10</v>
      </c>
    </row>
    <row r="2803" spans="1:10">
      <c r="A2803" t="s">
        <v>186</v>
      </c>
      <c r="B2803" t="s">
        <v>33</v>
      </c>
      <c r="C2803" s="60">
        <v>42278</v>
      </c>
      <c r="D2803" s="3">
        <f>Table1[[#This Row],[End Year]]-1</f>
        <v>2015</v>
      </c>
      <c r="E2803" s="3">
        <f t="shared" si="129"/>
        <v>2016</v>
      </c>
      <c r="F2803" s="1" t="str">
        <f t="shared" si="130"/>
        <v>2015/2016</v>
      </c>
      <c r="G2803">
        <v>352</v>
      </c>
      <c r="H2803" t="s">
        <v>95</v>
      </c>
      <c r="I2803">
        <f>IFERROR(INDEX(Lookup_Misc!$A$1:$C$7,MATCH(Table1[[#This Row],[Product]],Lookup_Misc!$B$1:$B$7,0),3)*Table1[[#This Row],[Tonnage]],NA())</f>
        <v>183.04000000000002</v>
      </c>
      <c r="J2803">
        <f t="shared" si="131"/>
        <v>10</v>
      </c>
    </row>
    <row r="2804" spans="1:10">
      <c r="A2804" t="s">
        <v>186</v>
      </c>
      <c r="B2804" t="s">
        <v>33</v>
      </c>
      <c r="C2804" s="60">
        <v>42278</v>
      </c>
      <c r="D2804" s="3">
        <f>Table1[[#This Row],[End Year]]-1</f>
        <v>2015</v>
      </c>
      <c r="E2804" s="3">
        <f t="shared" si="129"/>
        <v>2016</v>
      </c>
      <c r="F2804" s="1" t="str">
        <f t="shared" si="130"/>
        <v>2015/2016</v>
      </c>
      <c r="G2804">
        <v>1287</v>
      </c>
      <c r="H2804" t="s">
        <v>79</v>
      </c>
      <c r="I2804">
        <f>IFERROR(INDEX(Lookup_Misc!$A$1:$C$7,MATCH(Table1[[#This Row],[Product]],Lookup_Misc!$B$1:$B$7,0),3)*Table1[[#This Row],[Tonnage]],NA())</f>
        <v>669.24</v>
      </c>
      <c r="J2804">
        <f t="shared" si="131"/>
        <v>10</v>
      </c>
    </row>
    <row r="2805" spans="1:10">
      <c r="A2805" t="s">
        <v>186</v>
      </c>
      <c r="B2805" t="s">
        <v>33</v>
      </c>
      <c r="C2805" s="60">
        <v>42278</v>
      </c>
      <c r="D2805" s="3">
        <f>Table1[[#This Row],[End Year]]-1</f>
        <v>2015</v>
      </c>
      <c r="E2805" s="3">
        <f t="shared" si="129"/>
        <v>2016</v>
      </c>
      <c r="F2805" s="1" t="str">
        <f t="shared" si="130"/>
        <v>2015/2016</v>
      </c>
      <c r="G2805">
        <v>1392</v>
      </c>
      <c r="H2805" t="s">
        <v>96</v>
      </c>
      <c r="I2805">
        <f>IFERROR(INDEX(Lookup_Misc!$A$1:$C$7,MATCH(Table1[[#This Row],[Product]],Lookup_Misc!$B$1:$B$7,0),3)*Table1[[#This Row],[Tonnage]],NA())</f>
        <v>723.84</v>
      </c>
      <c r="J2805">
        <f t="shared" si="131"/>
        <v>10</v>
      </c>
    </row>
    <row r="2806" spans="1:10">
      <c r="A2806" t="s">
        <v>186</v>
      </c>
      <c r="B2806" t="s">
        <v>33</v>
      </c>
      <c r="C2806" s="60">
        <v>42278</v>
      </c>
      <c r="D2806" s="3">
        <f>Table1[[#This Row],[End Year]]-1</f>
        <v>2015</v>
      </c>
      <c r="E2806" s="3">
        <f t="shared" si="129"/>
        <v>2016</v>
      </c>
      <c r="F2806" s="1" t="str">
        <f t="shared" si="130"/>
        <v>2015/2016</v>
      </c>
      <c r="G2806">
        <v>49153</v>
      </c>
      <c r="H2806" t="s">
        <v>86</v>
      </c>
      <c r="I2806">
        <f>IFERROR(INDEX(Lookup_Misc!$A$1:$C$7,MATCH(Table1[[#This Row],[Product]],Lookup_Misc!$B$1:$B$7,0),3)*Table1[[#This Row],[Tonnage]],NA())</f>
        <v>25559.56</v>
      </c>
      <c r="J2806">
        <f t="shared" si="131"/>
        <v>10</v>
      </c>
    </row>
    <row r="2807" spans="1:10">
      <c r="A2807" t="s">
        <v>186</v>
      </c>
      <c r="B2807" t="s">
        <v>33</v>
      </c>
      <c r="C2807" s="60">
        <v>42278</v>
      </c>
      <c r="D2807" s="3">
        <f>Table1[[#This Row],[End Year]]-1</f>
        <v>2015</v>
      </c>
      <c r="E2807" s="3">
        <f t="shared" si="129"/>
        <v>2016</v>
      </c>
      <c r="F2807" s="1" t="str">
        <f t="shared" si="130"/>
        <v>2015/2016</v>
      </c>
      <c r="G2807">
        <v>64</v>
      </c>
      <c r="H2807" t="s">
        <v>89</v>
      </c>
      <c r="I2807">
        <f>IFERROR(INDEX(Lookup_Misc!$A$1:$C$7,MATCH(Table1[[#This Row],[Product]],Lookup_Misc!$B$1:$B$7,0),3)*Table1[[#This Row],[Tonnage]],NA())</f>
        <v>33.28</v>
      </c>
      <c r="J2807">
        <f t="shared" si="131"/>
        <v>10</v>
      </c>
    </row>
    <row r="2808" spans="1:10">
      <c r="A2808" t="s">
        <v>186</v>
      </c>
      <c r="B2808" t="s">
        <v>33</v>
      </c>
      <c r="C2808" s="60">
        <v>42309</v>
      </c>
      <c r="D2808" s="3">
        <f>Table1[[#This Row],[End Year]]-1</f>
        <v>2015</v>
      </c>
      <c r="E2808" s="3">
        <f t="shared" si="129"/>
        <v>2016</v>
      </c>
      <c r="F2808" s="1" t="str">
        <f t="shared" si="130"/>
        <v>2015/2016</v>
      </c>
      <c r="G2808">
        <v>35058</v>
      </c>
      <c r="H2808" t="s">
        <v>95</v>
      </c>
      <c r="I2808">
        <f>IFERROR(INDEX(Lookup_Misc!$A$1:$C$7,MATCH(Table1[[#This Row],[Product]],Lookup_Misc!$B$1:$B$7,0),3)*Table1[[#This Row],[Tonnage]],NA())</f>
        <v>18230.16</v>
      </c>
      <c r="J2808">
        <f t="shared" si="131"/>
        <v>11</v>
      </c>
    </row>
    <row r="2809" spans="1:10">
      <c r="A2809" t="s">
        <v>186</v>
      </c>
      <c r="B2809" t="s">
        <v>33</v>
      </c>
      <c r="C2809" s="60">
        <v>42309</v>
      </c>
      <c r="D2809" s="3">
        <f>Table1[[#This Row],[End Year]]-1</f>
        <v>2015</v>
      </c>
      <c r="E2809" s="3">
        <f t="shared" si="129"/>
        <v>2016</v>
      </c>
      <c r="F2809" s="1" t="str">
        <f t="shared" si="130"/>
        <v>2015/2016</v>
      </c>
      <c r="G2809">
        <v>803</v>
      </c>
      <c r="H2809" t="s">
        <v>79</v>
      </c>
      <c r="I2809">
        <f>IFERROR(INDEX(Lookup_Misc!$A$1:$C$7,MATCH(Table1[[#This Row],[Product]],Lookup_Misc!$B$1:$B$7,0),3)*Table1[[#This Row],[Tonnage]],NA())</f>
        <v>417.56</v>
      </c>
      <c r="J2809">
        <f t="shared" si="131"/>
        <v>11</v>
      </c>
    </row>
    <row r="2810" spans="1:10">
      <c r="A2810" t="s">
        <v>186</v>
      </c>
      <c r="B2810" t="s">
        <v>33</v>
      </c>
      <c r="C2810" s="60">
        <v>42309</v>
      </c>
      <c r="D2810" s="3">
        <f>Table1[[#This Row],[End Year]]-1</f>
        <v>2015</v>
      </c>
      <c r="E2810" s="3">
        <f t="shared" si="129"/>
        <v>2016</v>
      </c>
      <c r="F2810" s="1" t="str">
        <f t="shared" si="130"/>
        <v>2015/2016</v>
      </c>
      <c r="G2810">
        <v>1615</v>
      </c>
      <c r="H2810" t="s">
        <v>96</v>
      </c>
      <c r="I2810">
        <f>IFERROR(INDEX(Lookup_Misc!$A$1:$C$7,MATCH(Table1[[#This Row],[Product]],Lookup_Misc!$B$1:$B$7,0),3)*Table1[[#This Row],[Tonnage]],NA())</f>
        <v>839.80000000000007</v>
      </c>
      <c r="J2810">
        <f t="shared" si="131"/>
        <v>11</v>
      </c>
    </row>
    <row r="2811" spans="1:10">
      <c r="A2811" t="s">
        <v>186</v>
      </c>
      <c r="B2811" t="s">
        <v>33</v>
      </c>
      <c r="C2811" s="60">
        <v>42309</v>
      </c>
      <c r="D2811" s="3">
        <f>Table1[[#This Row],[End Year]]-1</f>
        <v>2015</v>
      </c>
      <c r="E2811" s="3">
        <f t="shared" si="129"/>
        <v>2016</v>
      </c>
      <c r="F2811" s="1" t="str">
        <f t="shared" si="130"/>
        <v>2015/2016</v>
      </c>
      <c r="G2811">
        <v>434</v>
      </c>
      <c r="H2811" t="s">
        <v>86</v>
      </c>
      <c r="I2811">
        <f>IFERROR(INDEX(Lookup_Misc!$A$1:$C$7,MATCH(Table1[[#This Row],[Product]],Lookup_Misc!$B$1:$B$7,0),3)*Table1[[#This Row],[Tonnage]],NA())</f>
        <v>225.68</v>
      </c>
      <c r="J2811">
        <f t="shared" si="131"/>
        <v>11</v>
      </c>
    </row>
    <row r="2812" spans="1:10">
      <c r="A2812" t="s">
        <v>186</v>
      </c>
      <c r="B2812" t="s">
        <v>33</v>
      </c>
      <c r="C2812" s="60">
        <v>42309</v>
      </c>
      <c r="D2812" s="3">
        <f>Table1[[#This Row],[End Year]]-1</f>
        <v>2015</v>
      </c>
      <c r="E2812" s="3">
        <f t="shared" si="129"/>
        <v>2016</v>
      </c>
      <c r="F2812" s="1" t="str">
        <f t="shared" si="130"/>
        <v>2015/2016</v>
      </c>
      <c r="G2812">
        <v>4</v>
      </c>
      <c r="H2812" t="s">
        <v>89</v>
      </c>
      <c r="I2812">
        <f>IFERROR(INDEX(Lookup_Misc!$A$1:$C$7,MATCH(Table1[[#This Row],[Product]],Lookup_Misc!$B$1:$B$7,0),3)*Table1[[#This Row],[Tonnage]],NA())</f>
        <v>2.08</v>
      </c>
      <c r="J2812">
        <f t="shared" si="131"/>
        <v>11</v>
      </c>
    </row>
    <row r="2813" spans="1:10">
      <c r="A2813" t="s">
        <v>186</v>
      </c>
      <c r="B2813" t="s">
        <v>33</v>
      </c>
      <c r="C2813" s="60">
        <v>42339</v>
      </c>
      <c r="D2813" s="3">
        <f>Table1[[#This Row],[End Year]]-1</f>
        <v>2015</v>
      </c>
      <c r="E2813" s="3">
        <f t="shared" si="129"/>
        <v>2016</v>
      </c>
      <c r="F2813" s="1" t="str">
        <f t="shared" si="130"/>
        <v>2015/2016</v>
      </c>
      <c r="G2813">
        <v>19</v>
      </c>
      <c r="H2813" t="s">
        <v>119</v>
      </c>
      <c r="I2813">
        <f>IFERROR(INDEX(Lookup_Misc!$A$1:$C$7,MATCH(Table1[[#This Row],[Product]],Lookup_Misc!$B$1:$B$7,0),3)*Table1[[#This Row],[Tonnage]],NA())</f>
        <v>9.8800000000000008</v>
      </c>
      <c r="J2813">
        <f t="shared" si="131"/>
        <v>12</v>
      </c>
    </row>
    <row r="2814" spans="1:10">
      <c r="A2814" t="s">
        <v>186</v>
      </c>
      <c r="B2814" t="s">
        <v>33</v>
      </c>
      <c r="C2814" s="60">
        <v>42339</v>
      </c>
      <c r="D2814" s="3">
        <f>Table1[[#This Row],[End Year]]-1</f>
        <v>2015</v>
      </c>
      <c r="E2814" s="3">
        <f t="shared" si="129"/>
        <v>2016</v>
      </c>
      <c r="F2814" s="1" t="str">
        <f t="shared" si="130"/>
        <v>2015/2016</v>
      </c>
      <c r="G2814">
        <v>79060</v>
      </c>
      <c r="H2814" t="s">
        <v>95</v>
      </c>
      <c r="I2814">
        <f>IFERROR(INDEX(Lookup_Misc!$A$1:$C$7,MATCH(Table1[[#This Row],[Product]],Lookup_Misc!$B$1:$B$7,0),3)*Table1[[#This Row],[Tonnage]],NA())</f>
        <v>41111.200000000004</v>
      </c>
      <c r="J2814">
        <f t="shared" si="131"/>
        <v>12</v>
      </c>
    </row>
    <row r="2815" spans="1:10">
      <c r="A2815" t="s">
        <v>186</v>
      </c>
      <c r="B2815" t="s">
        <v>33</v>
      </c>
      <c r="C2815" s="60">
        <v>42339</v>
      </c>
      <c r="D2815" s="3">
        <f>Table1[[#This Row],[End Year]]-1</f>
        <v>2015</v>
      </c>
      <c r="E2815" s="3">
        <f t="shared" si="129"/>
        <v>2016</v>
      </c>
      <c r="F2815" s="1" t="str">
        <f t="shared" si="130"/>
        <v>2015/2016</v>
      </c>
      <c r="G2815">
        <v>1041</v>
      </c>
      <c r="H2815" t="s">
        <v>79</v>
      </c>
      <c r="I2815">
        <f>IFERROR(INDEX(Lookup_Misc!$A$1:$C$7,MATCH(Table1[[#This Row],[Product]],Lookup_Misc!$B$1:$B$7,0),3)*Table1[[#This Row],[Tonnage]],NA())</f>
        <v>541.32000000000005</v>
      </c>
      <c r="J2815">
        <f t="shared" si="131"/>
        <v>12</v>
      </c>
    </row>
    <row r="2816" spans="1:10">
      <c r="A2816" t="s">
        <v>186</v>
      </c>
      <c r="B2816" t="s">
        <v>33</v>
      </c>
      <c r="C2816" s="60">
        <v>42339</v>
      </c>
      <c r="D2816" s="3">
        <f>Table1[[#This Row],[End Year]]-1</f>
        <v>2015</v>
      </c>
      <c r="E2816" s="3">
        <f t="shared" si="129"/>
        <v>2016</v>
      </c>
      <c r="F2816" s="1" t="str">
        <f t="shared" si="130"/>
        <v>2015/2016</v>
      </c>
      <c r="G2816">
        <v>791</v>
      </c>
      <c r="H2816" t="s">
        <v>96</v>
      </c>
      <c r="I2816">
        <f>IFERROR(INDEX(Lookup_Misc!$A$1:$C$7,MATCH(Table1[[#This Row],[Product]],Lookup_Misc!$B$1:$B$7,0),3)*Table1[[#This Row],[Tonnage]],NA())</f>
        <v>411.32</v>
      </c>
      <c r="J2816">
        <f t="shared" si="131"/>
        <v>12</v>
      </c>
    </row>
    <row r="2817" spans="1:10">
      <c r="A2817" t="s">
        <v>186</v>
      </c>
      <c r="B2817" t="s">
        <v>33</v>
      </c>
      <c r="C2817" s="60">
        <v>42339</v>
      </c>
      <c r="D2817" s="3">
        <f>Table1[[#This Row],[End Year]]-1</f>
        <v>2015</v>
      </c>
      <c r="E2817" s="3">
        <f t="shared" si="129"/>
        <v>2016</v>
      </c>
      <c r="F2817" s="1" t="str">
        <f t="shared" si="130"/>
        <v>2015/2016</v>
      </c>
      <c r="G2817">
        <v>175</v>
      </c>
      <c r="H2817" t="s">
        <v>86</v>
      </c>
      <c r="I2817">
        <f>IFERROR(INDEX(Lookup_Misc!$A$1:$C$7,MATCH(Table1[[#This Row],[Product]],Lookup_Misc!$B$1:$B$7,0),3)*Table1[[#This Row],[Tonnage]],NA())</f>
        <v>91</v>
      </c>
      <c r="J2817">
        <f t="shared" si="131"/>
        <v>12</v>
      </c>
    </row>
    <row r="2818" spans="1:10">
      <c r="A2818" t="s">
        <v>186</v>
      </c>
      <c r="B2818" t="s">
        <v>33</v>
      </c>
      <c r="C2818" s="60">
        <v>42339</v>
      </c>
      <c r="D2818" s="3">
        <f>Table1[[#This Row],[End Year]]-1</f>
        <v>2015</v>
      </c>
      <c r="E2818" s="3">
        <f t="shared" si="129"/>
        <v>2016</v>
      </c>
      <c r="F2818" s="1" t="str">
        <f t="shared" si="130"/>
        <v>2015/2016</v>
      </c>
      <c r="G2818">
        <v>4</v>
      </c>
      <c r="H2818" t="s">
        <v>89</v>
      </c>
      <c r="I2818">
        <f>IFERROR(INDEX(Lookup_Misc!$A$1:$C$7,MATCH(Table1[[#This Row],[Product]],Lookup_Misc!$B$1:$B$7,0),3)*Table1[[#This Row],[Tonnage]],NA())</f>
        <v>2.08</v>
      </c>
      <c r="J2818">
        <f t="shared" si="131"/>
        <v>12</v>
      </c>
    </row>
    <row r="2819" spans="1:10">
      <c r="A2819" t="s">
        <v>186</v>
      </c>
      <c r="B2819" t="s">
        <v>33</v>
      </c>
      <c r="C2819" s="60">
        <v>42370</v>
      </c>
      <c r="D2819" s="3">
        <f>Table1[[#This Row],[End Year]]-1</f>
        <v>2015</v>
      </c>
      <c r="E2819" s="3">
        <f t="shared" si="129"/>
        <v>2016</v>
      </c>
      <c r="F2819" s="1" t="str">
        <f t="shared" si="130"/>
        <v>2015/2016</v>
      </c>
      <c r="G2819">
        <v>2</v>
      </c>
      <c r="H2819" t="s">
        <v>75</v>
      </c>
      <c r="I2819">
        <f>IFERROR(INDEX(Lookup_Misc!$A$1:$C$7,MATCH(Table1[[#This Row],[Product]],Lookup_Misc!$B$1:$B$7,0),3)*Table1[[#This Row],[Tonnage]],NA())</f>
        <v>1.04</v>
      </c>
      <c r="J2819">
        <f t="shared" si="131"/>
        <v>1</v>
      </c>
    </row>
    <row r="2820" spans="1:10">
      <c r="A2820" t="s">
        <v>186</v>
      </c>
      <c r="B2820" t="s">
        <v>33</v>
      </c>
      <c r="C2820" s="60">
        <v>42370</v>
      </c>
      <c r="D2820" s="3">
        <f>Table1[[#This Row],[End Year]]-1</f>
        <v>2015</v>
      </c>
      <c r="E2820" s="3">
        <f t="shared" si="129"/>
        <v>2016</v>
      </c>
      <c r="F2820" s="1" t="str">
        <f t="shared" si="130"/>
        <v>2015/2016</v>
      </c>
      <c r="G2820">
        <v>19</v>
      </c>
      <c r="H2820" t="s">
        <v>119</v>
      </c>
      <c r="I2820">
        <f>IFERROR(INDEX(Lookup_Misc!$A$1:$C$7,MATCH(Table1[[#This Row],[Product]],Lookup_Misc!$B$1:$B$7,0),3)*Table1[[#This Row],[Tonnage]],NA())</f>
        <v>9.8800000000000008</v>
      </c>
      <c r="J2820">
        <f t="shared" si="131"/>
        <v>1</v>
      </c>
    </row>
    <row r="2821" spans="1:10">
      <c r="A2821" t="s">
        <v>186</v>
      </c>
      <c r="B2821" t="s">
        <v>33</v>
      </c>
      <c r="C2821" s="60">
        <v>42370</v>
      </c>
      <c r="D2821" s="3">
        <f>Table1[[#This Row],[End Year]]-1</f>
        <v>2015</v>
      </c>
      <c r="E2821" s="3">
        <f t="shared" si="129"/>
        <v>2016</v>
      </c>
      <c r="F2821" s="1" t="str">
        <f t="shared" si="130"/>
        <v>2015/2016</v>
      </c>
      <c r="G2821">
        <v>21568</v>
      </c>
      <c r="H2821" t="s">
        <v>151</v>
      </c>
      <c r="I2821">
        <f>IFERROR(INDEX(Lookup_Misc!$A$1:$C$7,MATCH(Table1[[#This Row],[Product]],Lookup_Misc!$B$1:$B$7,0),3)*Table1[[#This Row],[Tonnage]],NA())</f>
        <v>11215.36</v>
      </c>
      <c r="J2821">
        <f t="shared" si="131"/>
        <v>1</v>
      </c>
    </row>
    <row r="2822" spans="1:10">
      <c r="A2822" t="s">
        <v>186</v>
      </c>
      <c r="B2822" t="s">
        <v>33</v>
      </c>
      <c r="C2822" s="60">
        <v>42370</v>
      </c>
      <c r="D2822" s="3">
        <f>Table1[[#This Row],[End Year]]-1</f>
        <v>2015</v>
      </c>
      <c r="E2822" s="3">
        <f t="shared" ref="E2822:E2885" si="132">IF(AND(MONTH(C2822)&gt;=7,MONTH(C2822)&lt;=12),YEAR(C2822)+1,YEAR(C2822))</f>
        <v>2016</v>
      </c>
      <c r="F2822" s="1" t="str">
        <f t="shared" ref="F2822:F2885" si="133">D2822&amp;"/"&amp;E2822</f>
        <v>2015/2016</v>
      </c>
      <c r="G2822">
        <v>2</v>
      </c>
      <c r="H2822" t="s">
        <v>60</v>
      </c>
      <c r="I2822">
        <f>IFERROR(INDEX(Lookup_Misc!$A$1:$C$7,MATCH(Table1[[#This Row],[Product]],Lookup_Misc!$B$1:$B$7,0),3)*Table1[[#This Row],[Tonnage]],NA())</f>
        <v>1.04</v>
      </c>
      <c r="J2822">
        <f t="shared" ref="J2822:J2885" si="134">MONTH(C2822)</f>
        <v>1</v>
      </c>
    </row>
    <row r="2823" spans="1:10">
      <c r="A2823" t="s">
        <v>186</v>
      </c>
      <c r="B2823" t="s">
        <v>33</v>
      </c>
      <c r="C2823" s="60">
        <v>42370</v>
      </c>
      <c r="D2823" s="3">
        <f>Table1[[#This Row],[End Year]]-1</f>
        <v>2015</v>
      </c>
      <c r="E2823" s="3">
        <f t="shared" si="132"/>
        <v>2016</v>
      </c>
      <c r="F2823" s="1" t="str">
        <f t="shared" si="133"/>
        <v>2015/2016</v>
      </c>
      <c r="G2823">
        <v>971</v>
      </c>
      <c r="H2823" t="s">
        <v>79</v>
      </c>
      <c r="I2823">
        <f>IFERROR(INDEX(Lookup_Misc!$A$1:$C$7,MATCH(Table1[[#This Row],[Product]],Lookup_Misc!$B$1:$B$7,0),3)*Table1[[#This Row],[Tonnage]],NA())</f>
        <v>504.92</v>
      </c>
      <c r="J2823">
        <f t="shared" si="134"/>
        <v>1</v>
      </c>
    </row>
    <row r="2824" spans="1:10">
      <c r="A2824" t="s">
        <v>186</v>
      </c>
      <c r="B2824" t="s">
        <v>33</v>
      </c>
      <c r="C2824" s="60">
        <v>42370</v>
      </c>
      <c r="D2824" s="3">
        <f>Table1[[#This Row],[End Year]]-1</f>
        <v>2015</v>
      </c>
      <c r="E2824" s="3">
        <f t="shared" si="132"/>
        <v>2016</v>
      </c>
      <c r="F2824" s="1" t="str">
        <f t="shared" si="133"/>
        <v>2015/2016</v>
      </c>
      <c r="G2824">
        <v>1560</v>
      </c>
      <c r="H2824" t="s">
        <v>96</v>
      </c>
      <c r="I2824">
        <f>IFERROR(INDEX(Lookup_Misc!$A$1:$C$7,MATCH(Table1[[#This Row],[Product]],Lookup_Misc!$B$1:$B$7,0),3)*Table1[[#This Row],[Tonnage]],NA())</f>
        <v>811.2</v>
      </c>
      <c r="J2824">
        <f t="shared" si="134"/>
        <v>1</v>
      </c>
    </row>
    <row r="2825" spans="1:10">
      <c r="A2825" t="s">
        <v>186</v>
      </c>
      <c r="B2825" t="s">
        <v>33</v>
      </c>
      <c r="C2825" s="60">
        <v>42370</v>
      </c>
      <c r="D2825" s="3">
        <f>Table1[[#This Row],[End Year]]-1</f>
        <v>2015</v>
      </c>
      <c r="E2825" s="3">
        <f t="shared" si="132"/>
        <v>2016</v>
      </c>
      <c r="F2825" s="1" t="str">
        <f t="shared" si="133"/>
        <v>2015/2016</v>
      </c>
      <c r="G2825">
        <v>435</v>
      </c>
      <c r="H2825" t="s">
        <v>86</v>
      </c>
      <c r="I2825">
        <f>IFERROR(INDEX(Lookup_Misc!$A$1:$C$7,MATCH(Table1[[#This Row],[Product]],Lookup_Misc!$B$1:$B$7,0),3)*Table1[[#This Row],[Tonnage]],NA())</f>
        <v>226.20000000000002</v>
      </c>
      <c r="J2825">
        <f t="shared" si="134"/>
        <v>1</v>
      </c>
    </row>
    <row r="2826" spans="1:10">
      <c r="A2826" t="s">
        <v>186</v>
      </c>
      <c r="B2826" t="s">
        <v>33</v>
      </c>
      <c r="C2826" s="60">
        <v>42370</v>
      </c>
      <c r="D2826" s="3">
        <f>Table1[[#This Row],[End Year]]-1</f>
        <v>2015</v>
      </c>
      <c r="E2826" s="3">
        <f t="shared" si="132"/>
        <v>2016</v>
      </c>
      <c r="F2826" s="1" t="str">
        <f t="shared" si="133"/>
        <v>2015/2016</v>
      </c>
      <c r="G2826">
        <v>190</v>
      </c>
      <c r="H2826" t="s">
        <v>89</v>
      </c>
      <c r="I2826">
        <f>IFERROR(INDEX(Lookup_Misc!$A$1:$C$7,MATCH(Table1[[#This Row],[Product]],Lookup_Misc!$B$1:$B$7,0),3)*Table1[[#This Row],[Tonnage]],NA())</f>
        <v>98.8</v>
      </c>
      <c r="J2826">
        <f t="shared" si="134"/>
        <v>1</v>
      </c>
    </row>
    <row r="2827" spans="1:10">
      <c r="A2827" t="s">
        <v>186</v>
      </c>
      <c r="B2827" t="s">
        <v>33</v>
      </c>
      <c r="C2827" s="60">
        <v>42370</v>
      </c>
      <c r="D2827" s="3">
        <f>Table1[[#This Row],[End Year]]-1</f>
        <v>2015</v>
      </c>
      <c r="E2827" s="3">
        <f t="shared" si="132"/>
        <v>2016</v>
      </c>
      <c r="F2827" s="1" t="str">
        <f t="shared" si="133"/>
        <v>2015/2016</v>
      </c>
      <c r="G2827">
        <v>201</v>
      </c>
      <c r="H2827" t="s">
        <v>87</v>
      </c>
      <c r="I2827">
        <f>IFERROR(INDEX(Lookup_Misc!$A$1:$C$7,MATCH(Table1[[#This Row],[Product]],Lookup_Misc!$B$1:$B$7,0),3)*Table1[[#This Row],[Tonnage]],NA())</f>
        <v>104.52000000000001</v>
      </c>
      <c r="J2827">
        <f t="shared" si="134"/>
        <v>1</v>
      </c>
    </row>
    <row r="2828" spans="1:10">
      <c r="A2828" t="s">
        <v>186</v>
      </c>
      <c r="B2828" t="s">
        <v>33</v>
      </c>
      <c r="C2828" s="60">
        <v>42370</v>
      </c>
      <c r="D2828" s="3">
        <f>Table1[[#This Row],[End Year]]-1</f>
        <v>2015</v>
      </c>
      <c r="E2828" s="3">
        <f t="shared" si="132"/>
        <v>2016</v>
      </c>
      <c r="F2828" s="1" t="str">
        <f t="shared" si="133"/>
        <v>2015/2016</v>
      </c>
      <c r="G2828">
        <v>140</v>
      </c>
      <c r="H2828" t="s">
        <v>95</v>
      </c>
      <c r="I2828">
        <f>IFERROR(INDEX(Lookup_Misc!$A$1:$C$7,MATCH(Table1[[#This Row],[Product]],Lookup_Misc!$B$1:$B$7,0),3)*Table1[[#This Row],[Tonnage]],NA())</f>
        <v>72.8</v>
      </c>
      <c r="J2828">
        <f t="shared" si="134"/>
        <v>1</v>
      </c>
    </row>
    <row r="2829" spans="1:10">
      <c r="A2829" t="s">
        <v>186</v>
      </c>
      <c r="B2829" t="s">
        <v>33</v>
      </c>
      <c r="C2829" s="60">
        <v>42401</v>
      </c>
      <c r="D2829" s="3">
        <f>Table1[[#This Row],[End Year]]-1</f>
        <v>2015</v>
      </c>
      <c r="E2829" s="3">
        <f t="shared" si="132"/>
        <v>2016</v>
      </c>
      <c r="F2829" s="1" t="str">
        <f t="shared" si="133"/>
        <v>2015/2016</v>
      </c>
      <c r="G2829">
        <v>80</v>
      </c>
      <c r="H2829" t="s">
        <v>119</v>
      </c>
      <c r="I2829">
        <f>IFERROR(INDEX(Lookup_Misc!$A$1:$C$7,MATCH(Table1[[#This Row],[Product]],Lookup_Misc!$B$1:$B$7,0),3)*Table1[[#This Row],[Tonnage]],NA())</f>
        <v>41.6</v>
      </c>
      <c r="J2829">
        <f t="shared" si="134"/>
        <v>2</v>
      </c>
    </row>
    <row r="2830" spans="1:10">
      <c r="A2830" t="s">
        <v>186</v>
      </c>
      <c r="B2830" t="s">
        <v>33</v>
      </c>
      <c r="C2830" s="60">
        <v>42401</v>
      </c>
      <c r="D2830" s="3">
        <f>Table1[[#This Row],[End Year]]-1</f>
        <v>2015</v>
      </c>
      <c r="E2830" s="3">
        <f t="shared" si="132"/>
        <v>2016</v>
      </c>
      <c r="F2830" s="1" t="str">
        <f t="shared" si="133"/>
        <v>2015/2016</v>
      </c>
      <c r="G2830">
        <v>18238</v>
      </c>
      <c r="H2830" t="s">
        <v>95</v>
      </c>
      <c r="I2830">
        <f>IFERROR(INDEX(Lookup_Misc!$A$1:$C$7,MATCH(Table1[[#This Row],[Product]],Lookup_Misc!$B$1:$B$7,0),3)*Table1[[#This Row],[Tonnage]],NA())</f>
        <v>9483.76</v>
      </c>
      <c r="J2830">
        <f t="shared" si="134"/>
        <v>2</v>
      </c>
    </row>
    <row r="2831" spans="1:10">
      <c r="A2831" t="s">
        <v>186</v>
      </c>
      <c r="B2831" t="s">
        <v>33</v>
      </c>
      <c r="C2831" s="60">
        <v>42401</v>
      </c>
      <c r="D2831" s="3">
        <f>Table1[[#This Row],[End Year]]-1</f>
        <v>2015</v>
      </c>
      <c r="E2831" s="3">
        <f t="shared" si="132"/>
        <v>2016</v>
      </c>
      <c r="F2831" s="1" t="str">
        <f t="shared" si="133"/>
        <v>2015/2016</v>
      </c>
      <c r="G2831">
        <v>22000</v>
      </c>
      <c r="H2831" t="s">
        <v>151</v>
      </c>
      <c r="I2831">
        <f>IFERROR(INDEX(Lookup_Misc!$A$1:$C$7,MATCH(Table1[[#This Row],[Product]],Lookup_Misc!$B$1:$B$7,0),3)*Table1[[#This Row],[Tonnage]],NA())</f>
        <v>11440</v>
      </c>
      <c r="J2831">
        <f t="shared" si="134"/>
        <v>2</v>
      </c>
    </row>
    <row r="2832" spans="1:10">
      <c r="A2832" t="s">
        <v>186</v>
      </c>
      <c r="B2832" t="s">
        <v>33</v>
      </c>
      <c r="C2832" s="60">
        <v>42401</v>
      </c>
      <c r="D2832" s="3">
        <f>Table1[[#This Row],[End Year]]-1</f>
        <v>2015</v>
      </c>
      <c r="E2832" s="3">
        <f t="shared" si="132"/>
        <v>2016</v>
      </c>
      <c r="F2832" s="1" t="str">
        <f t="shared" si="133"/>
        <v>2015/2016</v>
      </c>
      <c r="G2832">
        <v>323</v>
      </c>
      <c r="H2832" t="s">
        <v>60</v>
      </c>
      <c r="I2832">
        <f>IFERROR(INDEX(Lookup_Misc!$A$1:$C$7,MATCH(Table1[[#This Row],[Product]],Lookup_Misc!$B$1:$B$7,0),3)*Table1[[#This Row],[Tonnage]],NA())</f>
        <v>167.96</v>
      </c>
      <c r="J2832">
        <f t="shared" si="134"/>
        <v>2</v>
      </c>
    </row>
    <row r="2833" spans="1:10">
      <c r="A2833" t="s">
        <v>186</v>
      </c>
      <c r="B2833" t="s">
        <v>33</v>
      </c>
      <c r="C2833" s="60">
        <v>42401</v>
      </c>
      <c r="D2833" s="3">
        <f>Table1[[#This Row],[End Year]]-1</f>
        <v>2015</v>
      </c>
      <c r="E2833" s="3">
        <f t="shared" si="132"/>
        <v>2016</v>
      </c>
      <c r="F2833" s="1" t="str">
        <f t="shared" si="133"/>
        <v>2015/2016</v>
      </c>
      <c r="G2833">
        <v>677</v>
      </c>
      <c r="H2833" t="s">
        <v>79</v>
      </c>
      <c r="I2833">
        <f>IFERROR(INDEX(Lookup_Misc!$A$1:$C$7,MATCH(Table1[[#This Row],[Product]],Lookup_Misc!$B$1:$B$7,0),3)*Table1[[#This Row],[Tonnage]],NA())</f>
        <v>352.04</v>
      </c>
      <c r="J2833">
        <f t="shared" si="134"/>
        <v>2</v>
      </c>
    </row>
    <row r="2834" spans="1:10">
      <c r="A2834" t="s">
        <v>186</v>
      </c>
      <c r="B2834" t="s">
        <v>33</v>
      </c>
      <c r="C2834" s="60">
        <v>42401</v>
      </c>
      <c r="D2834" s="3">
        <f>Table1[[#This Row],[End Year]]-1</f>
        <v>2015</v>
      </c>
      <c r="E2834" s="3">
        <f t="shared" si="132"/>
        <v>2016</v>
      </c>
      <c r="F2834" s="1" t="str">
        <f t="shared" si="133"/>
        <v>2015/2016</v>
      </c>
      <c r="G2834">
        <v>852</v>
      </c>
      <c r="H2834" t="s">
        <v>96</v>
      </c>
      <c r="I2834">
        <f>IFERROR(INDEX(Lookup_Misc!$A$1:$C$7,MATCH(Table1[[#This Row],[Product]],Lookup_Misc!$B$1:$B$7,0),3)*Table1[[#This Row],[Tonnage]],NA())</f>
        <v>443.04</v>
      </c>
      <c r="J2834">
        <f t="shared" si="134"/>
        <v>2</v>
      </c>
    </row>
    <row r="2835" spans="1:10">
      <c r="A2835" t="s">
        <v>186</v>
      </c>
      <c r="B2835" t="s">
        <v>33</v>
      </c>
      <c r="C2835" s="60">
        <v>42401</v>
      </c>
      <c r="D2835" s="3">
        <f>Table1[[#This Row],[End Year]]-1</f>
        <v>2015</v>
      </c>
      <c r="E2835" s="3">
        <f t="shared" si="132"/>
        <v>2016</v>
      </c>
      <c r="F2835" s="1" t="str">
        <f t="shared" si="133"/>
        <v>2015/2016</v>
      </c>
      <c r="G2835">
        <v>380</v>
      </c>
      <c r="H2835" t="s">
        <v>86</v>
      </c>
      <c r="I2835">
        <f>IFERROR(INDEX(Lookup_Misc!$A$1:$C$7,MATCH(Table1[[#This Row],[Product]],Lookup_Misc!$B$1:$B$7,0),3)*Table1[[#This Row],[Tonnage]],NA())</f>
        <v>197.6</v>
      </c>
      <c r="J2835">
        <f t="shared" si="134"/>
        <v>2</v>
      </c>
    </row>
    <row r="2836" spans="1:10">
      <c r="A2836" t="s">
        <v>186</v>
      </c>
      <c r="B2836" t="s">
        <v>33</v>
      </c>
      <c r="C2836" s="60">
        <v>42401</v>
      </c>
      <c r="D2836" s="3">
        <f>Table1[[#This Row],[End Year]]-1</f>
        <v>2015</v>
      </c>
      <c r="E2836" s="3">
        <f t="shared" si="132"/>
        <v>2016</v>
      </c>
      <c r="F2836" s="1" t="str">
        <f t="shared" si="133"/>
        <v>2015/2016</v>
      </c>
      <c r="G2836">
        <v>4</v>
      </c>
      <c r="H2836" t="s">
        <v>89</v>
      </c>
      <c r="I2836">
        <f>IFERROR(INDEX(Lookup_Misc!$A$1:$C$7,MATCH(Table1[[#This Row],[Product]],Lookup_Misc!$B$1:$B$7,0),3)*Table1[[#This Row],[Tonnage]],NA())</f>
        <v>2.08</v>
      </c>
      <c r="J2836">
        <f t="shared" si="134"/>
        <v>2</v>
      </c>
    </row>
    <row r="2837" spans="1:10">
      <c r="A2837" t="s">
        <v>186</v>
      </c>
      <c r="B2837" t="s">
        <v>33</v>
      </c>
      <c r="C2837" s="60">
        <v>42430</v>
      </c>
      <c r="D2837" s="3">
        <f>Table1[[#This Row],[End Year]]-1</f>
        <v>2015</v>
      </c>
      <c r="E2837" s="3">
        <f t="shared" si="132"/>
        <v>2016</v>
      </c>
      <c r="F2837" s="1" t="str">
        <f t="shared" si="133"/>
        <v>2015/2016</v>
      </c>
      <c r="G2837">
        <v>93</v>
      </c>
      <c r="H2837" t="s">
        <v>119</v>
      </c>
      <c r="I2837">
        <f>IFERROR(INDEX(Lookup_Misc!$A$1:$C$7,MATCH(Table1[[#This Row],[Product]],Lookup_Misc!$B$1:$B$7,0),3)*Table1[[#This Row],[Tonnage]],NA())</f>
        <v>48.36</v>
      </c>
      <c r="J2837">
        <f t="shared" si="134"/>
        <v>3</v>
      </c>
    </row>
    <row r="2838" spans="1:10">
      <c r="A2838" t="s">
        <v>186</v>
      </c>
      <c r="B2838" t="s">
        <v>33</v>
      </c>
      <c r="C2838" s="60">
        <v>42430</v>
      </c>
      <c r="D2838" s="3">
        <f>Table1[[#This Row],[End Year]]-1</f>
        <v>2015</v>
      </c>
      <c r="E2838" s="3">
        <f t="shared" si="132"/>
        <v>2016</v>
      </c>
      <c r="F2838" s="1" t="str">
        <f t="shared" si="133"/>
        <v>2015/2016</v>
      </c>
      <c r="G2838">
        <v>86159</v>
      </c>
      <c r="H2838" t="s">
        <v>95</v>
      </c>
      <c r="I2838">
        <f>IFERROR(INDEX(Lookup_Misc!$A$1:$C$7,MATCH(Table1[[#This Row],[Product]],Lookup_Misc!$B$1:$B$7,0),3)*Table1[[#This Row],[Tonnage]],NA())</f>
        <v>44802.68</v>
      </c>
      <c r="J2838">
        <f t="shared" si="134"/>
        <v>3</v>
      </c>
    </row>
    <row r="2839" spans="1:10">
      <c r="A2839" t="s">
        <v>186</v>
      </c>
      <c r="B2839" t="s">
        <v>33</v>
      </c>
      <c r="C2839" s="60">
        <v>42430</v>
      </c>
      <c r="D2839" s="3">
        <f>Table1[[#This Row],[End Year]]-1</f>
        <v>2015</v>
      </c>
      <c r="E2839" s="3">
        <f t="shared" si="132"/>
        <v>2016</v>
      </c>
      <c r="F2839" s="1" t="str">
        <f t="shared" si="133"/>
        <v>2015/2016</v>
      </c>
      <c r="G2839">
        <v>100055</v>
      </c>
      <c r="H2839" t="s">
        <v>151</v>
      </c>
      <c r="I2839">
        <f>IFERROR(INDEX(Lookup_Misc!$A$1:$C$7,MATCH(Table1[[#This Row],[Product]],Lookup_Misc!$B$1:$B$7,0),3)*Table1[[#This Row],[Tonnage]],NA())</f>
        <v>52028.6</v>
      </c>
      <c r="J2839">
        <f t="shared" si="134"/>
        <v>3</v>
      </c>
    </row>
    <row r="2840" spans="1:10">
      <c r="A2840" t="s">
        <v>186</v>
      </c>
      <c r="B2840" t="s">
        <v>33</v>
      </c>
      <c r="C2840" s="60">
        <v>42430</v>
      </c>
      <c r="D2840" s="3">
        <f>Table1[[#This Row],[End Year]]-1</f>
        <v>2015</v>
      </c>
      <c r="E2840" s="3">
        <f t="shared" si="132"/>
        <v>2016</v>
      </c>
      <c r="F2840" s="1" t="str">
        <f t="shared" si="133"/>
        <v>2015/2016</v>
      </c>
      <c r="G2840">
        <v>369</v>
      </c>
      <c r="H2840" t="s">
        <v>60</v>
      </c>
      <c r="I2840">
        <f>IFERROR(INDEX(Lookup_Misc!$A$1:$C$7,MATCH(Table1[[#This Row],[Product]],Lookup_Misc!$B$1:$B$7,0),3)*Table1[[#This Row],[Tonnage]],NA())</f>
        <v>191.88</v>
      </c>
      <c r="J2840">
        <f t="shared" si="134"/>
        <v>3</v>
      </c>
    </row>
    <row r="2841" spans="1:10">
      <c r="A2841" t="s">
        <v>186</v>
      </c>
      <c r="B2841" t="s">
        <v>33</v>
      </c>
      <c r="C2841" s="60">
        <v>42430</v>
      </c>
      <c r="D2841" s="3">
        <f>Table1[[#This Row],[End Year]]-1</f>
        <v>2015</v>
      </c>
      <c r="E2841" s="3">
        <f t="shared" si="132"/>
        <v>2016</v>
      </c>
      <c r="F2841" s="1" t="str">
        <f t="shared" si="133"/>
        <v>2015/2016</v>
      </c>
      <c r="G2841">
        <v>1338</v>
      </c>
      <c r="H2841" t="s">
        <v>79</v>
      </c>
      <c r="I2841">
        <f>IFERROR(INDEX(Lookup_Misc!$A$1:$C$7,MATCH(Table1[[#This Row],[Product]],Lookup_Misc!$B$1:$B$7,0),3)*Table1[[#This Row],[Tonnage]],NA())</f>
        <v>695.76</v>
      </c>
      <c r="J2841">
        <f t="shared" si="134"/>
        <v>3</v>
      </c>
    </row>
    <row r="2842" spans="1:10">
      <c r="A2842" t="s">
        <v>186</v>
      </c>
      <c r="B2842" t="s">
        <v>33</v>
      </c>
      <c r="C2842" s="60">
        <v>42430</v>
      </c>
      <c r="D2842" s="3">
        <f>Table1[[#This Row],[End Year]]-1</f>
        <v>2015</v>
      </c>
      <c r="E2842" s="3">
        <f t="shared" si="132"/>
        <v>2016</v>
      </c>
      <c r="F2842" s="1" t="str">
        <f t="shared" si="133"/>
        <v>2015/2016</v>
      </c>
      <c r="G2842">
        <v>981</v>
      </c>
      <c r="H2842" t="s">
        <v>96</v>
      </c>
      <c r="I2842">
        <f>IFERROR(INDEX(Lookup_Misc!$A$1:$C$7,MATCH(Table1[[#This Row],[Product]],Lookup_Misc!$B$1:$B$7,0),3)*Table1[[#This Row],[Tonnage]],NA())</f>
        <v>510.12</v>
      </c>
      <c r="J2842">
        <f t="shared" si="134"/>
        <v>3</v>
      </c>
    </row>
    <row r="2843" spans="1:10">
      <c r="A2843" t="s">
        <v>186</v>
      </c>
      <c r="B2843" t="s">
        <v>33</v>
      </c>
      <c r="C2843" s="60">
        <v>42430</v>
      </c>
      <c r="D2843" s="3">
        <f>Table1[[#This Row],[End Year]]-1</f>
        <v>2015</v>
      </c>
      <c r="E2843" s="3">
        <f t="shared" si="132"/>
        <v>2016</v>
      </c>
      <c r="F2843" s="1" t="str">
        <f t="shared" si="133"/>
        <v>2015/2016</v>
      </c>
      <c r="G2843">
        <v>622</v>
      </c>
      <c r="H2843" t="s">
        <v>86</v>
      </c>
      <c r="I2843">
        <f>IFERROR(INDEX(Lookup_Misc!$A$1:$C$7,MATCH(Table1[[#This Row],[Product]],Lookup_Misc!$B$1:$B$7,0),3)*Table1[[#This Row],[Tonnage]],NA())</f>
        <v>323.44</v>
      </c>
      <c r="J2843">
        <f t="shared" si="134"/>
        <v>3</v>
      </c>
    </row>
    <row r="2844" spans="1:10">
      <c r="A2844" t="s">
        <v>186</v>
      </c>
      <c r="B2844" t="s">
        <v>33</v>
      </c>
      <c r="C2844" s="60">
        <v>42430</v>
      </c>
      <c r="D2844" s="3">
        <f>Table1[[#This Row],[End Year]]-1</f>
        <v>2015</v>
      </c>
      <c r="E2844" s="3">
        <f t="shared" si="132"/>
        <v>2016</v>
      </c>
      <c r="F2844" s="1" t="str">
        <f t="shared" si="133"/>
        <v>2015/2016</v>
      </c>
      <c r="G2844">
        <v>1</v>
      </c>
      <c r="H2844" t="s">
        <v>89</v>
      </c>
      <c r="I2844">
        <f>IFERROR(INDEX(Lookup_Misc!$A$1:$C$7,MATCH(Table1[[#This Row],[Product]],Lookup_Misc!$B$1:$B$7,0),3)*Table1[[#This Row],[Tonnage]],NA())</f>
        <v>0.52</v>
      </c>
      <c r="J2844">
        <f t="shared" si="134"/>
        <v>3</v>
      </c>
    </row>
    <row r="2845" spans="1:10">
      <c r="A2845" t="s">
        <v>186</v>
      </c>
      <c r="B2845" t="s">
        <v>33</v>
      </c>
      <c r="C2845" s="60">
        <v>42461</v>
      </c>
      <c r="D2845" s="3">
        <f>Table1[[#This Row],[End Year]]-1</f>
        <v>2015</v>
      </c>
      <c r="E2845" s="3">
        <f t="shared" si="132"/>
        <v>2016</v>
      </c>
      <c r="F2845" s="1" t="str">
        <f t="shared" si="133"/>
        <v>2015/2016</v>
      </c>
      <c r="G2845">
        <v>129</v>
      </c>
      <c r="H2845" t="s">
        <v>119</v>
      </c>
      <c r="I2845">
        <f>IFERROR(INDEX(Lookup_Misc!$A$1:$C$7,MATCH(Table1[[#This Row],[Product]],Lookup_Misc!$B$1:$B$7,0),3)*Table1[[#This Row],[Tonnage]],NA())</f>
        <v>67.08</v>
      </c>
      <c r="J2845">
        <f t="shared" si="134"/>
        <v>4</v>
      </c>
    </row>
    <row r="2846" spans="1:10">
      <c r="A2846" t="s">
        <v>186</v>
      </c>
      <c r="B2846" t="s">
        <v>33</v>
      </c>
      <c r="C2846" s="60">
        <v>42461</v>
      </c>
      <c r="D2846" s="3">
        <f>Table1[[#This Row],[End Year]]-1</f>
        <v>2015</v>
      </c>
      <c r="E2846" s="3">
        <f t="shared" si="132"/>
        <v>2016</v>
      </c>
      <c r="F2846" s="1" t="str">
        <f t="shared" si="133"/>
        <v>2015/2016</v>
      </c>
      <c r="G2846">
        <v>43532</v>
      </c>
      <c r="H2846" t="s">
        <v>95</v>
      </c>
      <c r="I2846">
        <f>IFERROR(INDEX(Lookup_Misc!$A$1:$C$7,MATCH(Table1[[#This Row],[Product]],Lookup_Misc!$B$1:$B$7,0),3)*Table1[[#This Row],[Tonnage]],NA())</f>
        <v>22636.639999999999</v>
      </c>
      <c r="J2846">
        <f t="shared" si="134"/>
        <v>4</v>
      </c>
    </row>
    <row r="2847" spans="1:10">
      <c r="A2847" t="s">
        <v>186</v>
      </c>
      <c r="B2847" t="s">
        <v>33</v>
      </c>
      <c r="C2847" s="60">
        <v>42461</v>
      </c>
      <c r="D2847" s="3">
        <f>Table1[[#This Row],[End Year]]-1</f>
        <v>2015</v>
      </c>
      <c r="E2847" s="3">
        <f t="shared" si="132"/>
        <v>2016</v>
      </c>
      <c r="F2847" s="1" t="str">
        <f t="shared" si="133"/>
        <v>2015/2016</v>
      </c>
      <c r="G2847">
        <v>54631</v>
      </c>
      <c r="H2847" t="s">
        <v>151</v>
      </c>
      <c r="I2847">
        <f>IFERROR(INDEX(Lookup_Misc!$A$1:$C$7,MATCH(Table1[[#This Row],[Product]],Lookup_Misc!$B$1:$B$7,0),3)*Table1[[#This Row],[Tonnage]],NA())</f>
        <v>28408.120000000003</v>
      </c>
      <c r="J2847">
        <f t="shared" si="134"/>
        <v>4</v>
      </c>
    </row>
    <row r="2848" spans="1:10">
      <c r="A2848" t="s">
        <v>186</v>
      </c>
      <c r="B2848" t="s">
        <v>33</v>
      </c>
      <c r="C2848" s="60">
        <v>42461</v>
      </c>
      <c r="D2848" s="3">
        <f>Table1[[#This Row],[End Year]]-1</f>
        <v>2015</v>
      </c>
      <c r="E2848" s="3">
        <f t="shared" si="132"/>
        <v>2016</v>
      </c>
      <c r="F2848" s="1" t="str">
        <f t="shared" si="133"/>
        <v>2015/2016</v>
      </c>
      <c r="G2848">
        <v>268</v>
      </c>
      <c r="H2848" t="s">
        <v>60</v>
      </c>
      <c r="I2848">
        <f>IFERROR(INDEX(Lookup_Misc!$A$1:$C$7,MATCH(Table1[[#This Row],[Product]],Lookup_Misc!$B$1:$B$7,0),3)*Table1[[#This Row],[Tonnage]],NA())</f>
        <v>139.36000000000001</v>
      </c>
      <c r="J2848">
        <f t="shared" si="134"/>
        <v>4</v>
      </c>
    </row>
    <row r="2849" spans="1:10">
      <c r="A2849" t="s">
        <v>186</v>
      </c>
      <c r="B2849" t="s">
        <v>33</v>
      </c>
      <c r="C2849" s="60">
        <v>42461</v>
      </c>
      <c r="D2849" s="3">
        <f>Table1[[#This Row],[End Year]]-1</f>
        <v>2015</v>
      </c>
      <c r="E2849" s="3">
        <f t="shared" si="132"/>
        <v>2016</v>
      </c>
      <c r="F2849" s="1" t="str">
        <f t="shared" si="133"/>
        <v>2015/2016</v>
      </c>
      <c r="G2849">
        <v>674</v>
      </c>
      <c r="H2849" t="s">
        <v>79</v>
      </c>
      <c r="I2849">
        <f>IFERROR(INDEX(Lookup_Misc!$A$1:$C$7,MATCH(Table1[[#This Row],[Product]],Lookup_Misc!$B$1:$B$7,0),3)*Table1[[#This Row],[Tonnage]],NA())</f>
        <v>350.48</v>
      </c>
      <c r="J2849">
        <f t="shared" si="134"/>
        <v>4</v>
      </c>
    </row>
    <row r="2850" spans="1:10">
      <c r="A2850" t="s">
        <v>186</v>
      </c>
      <c r="B2850" t="s">
        <v>33</v>
      </c>
      <c r="C2850" s="60">
        <v>42461</v>
      </c>
      <c r="D2850" s="3">
        <f>Table1[[#This Row],[End Year]]-1</f>
        <v>2015</v>
      </c>
      <c r="E2850" s="3">
        <f t="shared" si="132"/>
        <v>2016</v>
      </c>
      <c r="F2850" s="1" t="str">
        <f t="shared" si="133"/>
        <v>2015/2016</v>
      </c>
      <c r="G2850">
        <v>1488</v>
      </c>
      <c r="H2850" t="s">
        <v>96</v>
      </c>
      <c r="I2850">
        <f>IFERROR(INDEX(Lookup_Misc!$A$1:$C$7,MATCH(Table1[[#This Row],[Product]],Lookup_Misc!$B$1:$B$7,0),3)*Table1[[#This Row],[Tonnage]],NA())</f>
        <v>773.76</v>
      </c>
      <c r="J2850">
        <f t="shared" si="134"/>
        <v>4</v>
      </c>
    </row>
    <row r="2851" spans="1:10">
      <c r="A2851" t="s">
        <v>186</v>
      </c>
      <c r="B2851" t="s">
        <v>33</v>
      </c>
      <c r="C2851" s="60">
        <v>42461</v>
      </c>
      <c r="D2851" s="3">
        <f>Table1[[#This Row],[End Year]]-1</f>
        <v>2015</v>
      </c>
      <c r="E2851" s="3">
        <f t="shared" si="132"/>
        <v>2016</v>
      </c>
      <c r="F2851" s="1" t="str">
        <f t="shared" si="133"/>
        <v>2015/2016</v>
      </c>
      <c r="G2851">
        <v>488</v>
      </c>
      <c r="H2851" t="s">
        <v>86</v>
      </c>
      <c r="I2851">
        <f>IFERROR(INDEX(Lookup_Misc!$A$1:$C$7,MATCH(Table1[[#This Row],[Product]],Lookup_Misc!$B$1:$B$7,0),3)*Table1[[#This Row],[Tonnage]],NA())</f>
        <v>253.76000000000002</v>
      </c>
      <c r="J2851">
        <f t="shared" si="134"/>
        <v>4</v>
      </c>
    </row>
    <row r="2852" spans="1:10">
      <c r="A2852" t="s">
        <v>186</v>
      </c>
      <c r="B2852" t="s">
        <v>33</v>
      </c>
      <c r="C2852" s="60">
        <v>42461</v>
      </c>
      <c r="D2852" s="3">
        <f>Table1[[#This Row],[End Year]]-1</f>
        <v>2015</v>
      </c>
      <c r="E2852" s="3">
        <f t="shared" si="132"/>
        <v>2016</v>
      </c>
      <c r="F2852" s="1" t="str">
        <f t="shared" si="133"/>
        <v>2015/2016</v>
      </c>
      <c r="G2852">
        <v>2</v>
      </c>
      <c r="H2852" t="s">
        <v>89</v>
      </c>
      <c r="I2852">
        <f>IFERROR(INDEX(Lookup_Misc!$A$1:$C$7,MATCH(Table1[[#This Row],[Product]],Lookup_Misc!$B$1:$B$7,0),3)*Table1[[#This Row],[Tonnage]],NA())</f>
        <v>1.04</v>
      </c>
      <c r="J2852">
        <f t="shared" si="134"/>
        <v>4</v>
      </c>
    </row>
    <row r="2853" spans="1:10">
      <c r="A2853" t="s">
        <v>186</v>
      </c>
      <c r="B2853" t="s">
        <v>33</v>
      </c>
      <c r="C2853" s="60">
        <v>42491</v>
      </c>
      <c r="D2853" s="3">
        <f>Table1[[#This Row],[End Year]]-1</f>
        <v>2015</v>
      </c>
      <c r="E2853" s="3">
        <f t="shared" si="132"/>
        <v>2016</v>
      </c>
      <c r="F2853" s="1" t="str">
        <f t="shared" si="133"/>
        <v>2015/2016</v>
      </c>
      <c r="G2853">
        <v>66</v>
      </c>
      <c r="H2853" t="s">
        <v>119</v>
      </c>
      <c r="I2853">
        <f>IFERROR(INDEX(Lookup_Misc!$A$1:$C$7,MATCH(Table1[[#This Row],[Product]],Lookup_Misc!$B$1:$B$7,0),3)*Table1[[#This Row],[Tonnage]],NA())</f>
        <v>34.32</v>
      </c>
      <c r="J2853">
        <f t="shared" si="134"/>
        <v>5</v>
      </c>
    </row>
    <row r="2854" spans="1:10">
      <c r="A2854" t="s">
        <v>186</v>
      </c>
      <c r="B2854" t="s">
        <v>33</v>
      </c>
      <c r="C2854" s="60">
        <v>42491</v>
      </c>
      <c r="D2854" s="3">
        <f>Table1[[#This Row],[End Year]]-1</f>
        <v>2015</v>
      </c>
      <c r="E2854" s="3">
        <f t="shared" si="132"/>
        <v>2016</v>
      </c>
      <c r="F2854" s="1" t="str">
        <f t="shared" si="133"/>
        <v>2015/2016</v>
      </c>
      <c r="G2854">
        <v>52330</v>
      </c>
      <c r="H2854" t="s">
        <v>95</v>
      </c>
      <c r="I2854">
        <f>IFERROR(INDEX(Lookup_Misc!$A$1:$C$7,MATCH(Table1[[#This Row],[Product]],Lookup_Misc!$B$1:$B$7,0),3)*Table1[[#This Row],[Tonnage]],NA())</f>
        <v>27211.600000000002</v>
      </c>
      <c r="J2854">
        <f t="shared" si="134"/>
        <v>5</v>
      </c>
    </row>
    <row r="2855" spans="1:10">
      <c r="A2855" t="s">
        <v>186</v>
      </c>
      <c r="B2855" t="s">
        <v>33</v>
      </c>
      <c r="C2855" s="60">
        <v>42491</v>
      </c>
      <c r="D2855" s="3">
        <f>Table1[[#This Row],[End Year]]-1</f>
        <v>2015</v>
      </c>
      <c r="E2855" s="3">
        <f t="shared" si="132"/>
        <v>2016</v>
      </c>
      <c r="F2855" s="1" t="str">
        <f t="shared" si="133"/>
        <v>2015/2016</v>
      </c>
      <c r="G2855">
        <v>185</v>
      </c>
      <c r="H2855" t="s">
        <v>60</v>
      </c>
      <c r="I2855">
        <f>IFERROR(INDEX(Lookup_Misc!$A$1:$C$7,MATCH(Table1[[#This Row],[Product]],Lookup_Misc!$B$1:$B$7,0),3)*Table1[[#This Row],[Tonnage]],NA())</f>
        <v>96.2</v>
      </c>
      <c r="J2855">
        <f t="shared" si="134"/>
        <v>5</v>
      </c>
    </row>
    <row r="2856" spans="1:10">
      <c r="A2856" t="s">
        <v>186</v>
      </c>
      <c r="B2856" t="s">
        <v>33</v>
      </c>
      <c r="C2856" s="60">
        <v>42491</v>
      </c>
      <c r="D2856" s="3">
        <f>Table1[[#This Row],[End Year]]-1</f>
        <v>2015</v>
      </c>
      <c r="E2856" s="3">
        <f t="shared" si="132"/>
        <v>2016</v>
      </c>
      <c r="F2856" s="1" t="str">
        <f t="shared" si="133"/>
        <v>2015/2016</v>
      </c>
      <c r="G2856">
        <v>862</v>
      </c>
      <c r="H2856" t="s">
        <v>79</v>
      </c>
      <c r="I2856">
        <f>IFERROR(INDEX(Lookup_Misc!$A$1:$C$7,MATCH(Table1[[#This Row],[Product]],Lookup_Misc!$B$1:$B$7,0),3)*Table1[[#This Row],[Tonnage]],NA())</f>
        <v>448.24</v>
      </c>
      <c r="J2856">
        <f t="shared" si="134"/>
        <v>5</v>
      </c>
    </row>
    <row r="2857" spans="1:10">
      <c r="A2857" t="s">
        <v>186</v>
      </c>
      <c r="B2857" t="s">
        <v>33</v>
      </c>
      <c r="C2857" s="60">
        <v>42491</v>
      </c>
      <c r="D2857" s="3">
        <f>Table1[[#This Row],[End Year]]-1</f>
        <v>2015</v>
      </c>
      <c r="E2857" s="3">
        <f t="shared" si="132"/>
        <v>2016</v>
      </c>
      <c r="F2857" s="1" t="str">
        <f t="shared" si="133"/>
        <v>2015/2016</v>
      </c>
      <c r="G2857">
        <v>957</v>
      </c>
      <c r="H2857" t="s">
        <v>96</v>
      </c>
      <c r="I2857">
        <f>IFERROR(INDEX(Lookup_Misc!$A$1:$C$7,MATCH(Table1[[#This Row],[Product]],Lookup_Misc!$B$1:$B$7,0),3)*Table1[[#This Row],[Tonnage]],NA())</f>
        <v>497.64000000000004</v>
      </c>
      <c r="J2857">
        <f t="shared" si="134"/>
        <v>5</v>
      </c>
    </row>
    <row r="2858" spans="1:10">
      <c r="A2858" t="s">
        <v>186</v>
      </c>
      <c r="B2858" t="s">
        <v>33</v>
      </c>
      <c r="C2858" s="60">
        <v>42491</v>
      </c>
      <c r="D2858" s="3">
        <f>Table1[[#This Row],[End Year]]-1</f>
        <v>2015</v>
      </c>
      <c r="E2858" s="3">
        <f t="shared" si="132"/>
        <v>2016</v>
      </c>
      <c r="F2858" s="1" t="str">
        <f t="shared" si="133"/>
        <v>2015/2016</v>
      </c>
      <c r="G2858">
        <v>681</v>
      </c>
      <c r="H2858" t="s">
        <v>86</v>
      </c>
      <c r="I2858">
        <f>IFERROR(INDEX(Lookup_Misc!$A$1:$C$7,MATCH(Table1[[#This Row],[Product]],Lookup_Misc!$B$1:$B$7,0),3)*Table1[[#This Row],[Tonnage]],NA())</f>
        <v>354.12</v>
      </c>
      <c r="J2858">
        <f t="shared" si="134"/>
        <v>5</v>
      </c>
    </row>
    <row r="2859" spans="1:10">
      <c r="A2859" t="s">
        <v>186</v>
      </c>
      <c r="B2859" t="s">
        <v>33</v>
      </c>
      <c r="C2859" s="60">
        <v>42491</v>
      </c>
      <c r="D2859" s="3">
        <f>Table1[[#This Row],[End Year]]-1</f>
        <v>2015</v>
      </c>
      <c r="E2859" s="3">
        <f t="shared" si="132"/>
        <v>2016</v>
      </c>
      <c r="F2859" s="1" t="str">
        <f t="shared" si="133"/>
        <v>2015/2016</v>
      </c>
      <c r="G2859">
        <v>2</v>
      </c>
      <c r="H2859" t="s">
        <v>89</v>
      </c>
      <c r="I2859">
        <f>IFERROR(INDEX(Lookup_Misc!$A$1:$C$7,MATCH(Table1[[#This Row],[Product]],Lookup_Misc!$B$1:$B$7,0),3)*Table1[[#This Row],[Tonnage]],NA())</f>
        <v>1.04</v>
      </c>
      <c r="J2859">
        <f t="shared" si="134"/>
        <v>5</v>
      </c>
    </row>
    <row r="2860" spans="1:10">
      <c r="A2860" t="s">
        <v>186</v>
      </c>
      <c r="B2860" t="s">
        <v>33</v>
      </c>
      <c r="C2860" s="60">
        <v>42522</v>
      </c>
      <c r="D2860" s="3">
        <f>Table1[[#This Row],[End Year]]-1</f>
        <v>2015</v>
      </c>
      <c r="E2860" s="3">
        <f t="shared" si="132"/>
        <v>2016</v>
      </c>
      <c r="F2860" s="1" t="str">
        <f t="shared" si="133"/>
        <v>2015/2016</v>
      </c>
      <c r="G2860">
        <v>216</v>
      </c>
      <c r="H2860" t="s">
        <v>119</v>
      </c>
      <c r="I2860">
        <f>IFERROR(INDEX(Lookup_Misc!$A$1:$C$7,MATCH(Table1[[#This Row],[Product]],Lookup_Misc!$B$1:$B$7,0),3)*Table1[[#This Row],[Tonnage]],NA())</f>
        <v>112.32000000000001</v>
      </c>
      <c r="J2860">
        <f t="shared" si="134"/>
        <v>6</v>
      </c>
    </row>
    <row r="2861" spans="1:10">
      <c r="A2861" t="s">
        <v>186</v>
      </c>
      <c r="B2861" t="s">
        <v>33</v>
      </c>
      <c r="C2861" s="60">
        <v>42522</v>
      </c>
      <c r="D2861" s="3">
        <f>Table1[[#This Row],[End Year]]-1</f>
        <v>2015</v>
      </c>
      <c r="E2861" s="3">
        <f t="shared" si="132"/>
        <v>2016</v>
      </c>
      <c r="F2861" s="1" t="str">
        <f t="shared" si="133"/>
        <v>2015/2016</v>
      </c>
      <c r="G2861">
        <v>11340</v>
      </c>
      <c r="H2861" t="s">
        <v>95</v>
      </c>
      <c r="I2861">
        <f>IFERROR(INDEX(Lookup_Misc!$A$1:$C$7,MATCH(Table1[[#This Row],[Product]],Lookup_Misc!$B$1:$B$7,0),3)*Table1[[#This Row],[Tonnage]],NA())</f>
        <v>5896.8</v>
      </c>
      <c r="J2861">
        <f t="shared" si="134"/>
        <v>6</v>
      </c>
    </row>
    <row r="2862" spans="1:10">
      <c r="A2862" t="s">
        <v>186</v>
      </c>
      <c r="B2862" t="s">
        <v>33</v>
      </c>
      <c r="C2862" s="60">
        <v>42522</v>
      </c>
      <c r="D2862" s="3">
        <f>Table1[[#This Row],[End Year]]-1</f>
        <v>2015</v>
      </c>
      <c r="E2862" s="3">
        <f t="shared" si="132"/>
        <v>2016</v>
      </c>
      <c r="F2862" s="1" t="str">
        <f t="shared" si="133"/>
        <v>2015/2016</v>
      </c>
      <c r="G2862">
        <v>90</v>
      </c>
      <c r="H2862" t="s">
        <v>60</v>
      </c>
      <c r="I2862">
        <f>IFERROR(INDEX(Lookup_Misc!$A$1:$C$7,MATCH(Table1[[#This Row],[Product]],Lookup_Misc!$B$1:$B$7,0),3)*Table1[[#This Row],[Tonnage]],NA())</f>
        <v>46.800000000000004</v>
      </c>
      <c r="J2862">
        <f t="shared" si="134"/>
        <v>6</v>
      </c>
    </row>
    <row r="2863" spans="1:10">
      <c r="A2863" t="s">
        <v>186</v>
      </c>
      <c r="B2863" t="s">
        <v>33</v>
      </c>
      <c r="C2863" s="60">
        <v>42522</v>
      </c>
      <c r="D2863" s="3">
        <f>Table1[[#This Row],[End Year]]-1</f>
        <v>2015</v>
      </c>
      <c r="E2863" s="3">
        <f t="shared" si="132"/>
        <v>2016</v>
      </c>
      <c r="F2863" s="1" t="str">
        <f t="shared" si="133"/>
        <v>2015/2016</v>
      </c>
      <c r="G2863">
        <v>1596</v>
      </c>
      <c r="H2863" t="s">
        <v>79</v>
      </c>
      <c r="I2863">
        <f>IFERROR(INDEX(Lookup_Misc!$A$1:$C$7,MATCH(Table1[[#This Row],[Product]],Lookup_Misc!$B$1:$B$7,0),3)*Table1[[#This Row],[Tonnage]],NA())</f>
        <v>829.92000000000007</v>
      </c>
      <c r="J2863">
        <f t="shared" si="134"/>
        <v>6</v>
      </c>
    </row>
    <row r="2864" spans="1:10">
      <c r="A2864" t="s">
        <v>186</v>
      </c>
      <c r="B2864" t="s">
        <v>33</v>
      </c>
      <c r="C2864" s="60">
        <v>42522</v>
      </c>
      <c r="D2864" s="3">
        <f>Table1[[#This Row],[End Year]]-1</f>
        <v>2015</v>
      </c>
      <c r="E2864" s="3">
        <f t="shared" si="132"/>
        <v>2016</v>
      </c>
      <c r="F2864" s="1" t="str">
        <f t="shared" si="133"/>
        <v>2015/2016</v>
      </c>
      <c r="G2864">
        <v>916</v>
      </c>
      <c r="H2864" t="s">
        <v>96</v>
      </c>
      <c r="I2864">
        <f>IFERROR(INDEX(Lookup_Misc!$A$1:$C$7,MATCH(Table1[[#This Row],[Product]],Lookup_Misc!$B$1:$B$7,0),3)*Table1[[#This Row],[Tonnage]],NA())</f>
        <v>476.32</v>
      </c>
      <c r="J2864">
        <f t="shared" si="134"/>
        <v>6</v>
      </c>
    </row>
    <row r="2865" spans="1:10">
      <c r="A2865" t="s">
        <v>186</v>
      </c>
      <c r="B2865" t="s">
        <v>33</v>
      </c>
      <c r="C2865" s="60">
        <v>42522</v>
      </c>
      <c r="D2865" s="3">
        <f>Table1[[#This Row],[End Year]]-1</f>
        <v>2015</v>
      </c>
      <c r="E2865" s="3">
        <f t="shared" si="132"/>
        <v>2016</v>
      </c>
      <c r="F2865" s="1" t="str">
        <f t="shared" si="133"/>
        <v>2015/2016</v>
      </c>
      <c r="G2865">
        <v>748</v>
      </c>
      <c r="H2865" t="s">
        <v>86</v>
      </c>
      <c r="I2865">
        <f>IFERROR(INDEX(Lookup_Misc!$A$1:$C$7,MATCH(Table1[[#This Row],[Product]],Lookup_Misc!$B$1:$B$7,0),3)*Table1[[#This Row],[Tonnage]],NA())</f>
        <v>388.96000000000004</v>
      </c>
      <c r="J2865">
        <f t="shared" si="134"/>
        <v>6</v>
      </c>
    </row>
    <row r="2866" spans="1:10">
      <c r="A2866" t="s">
        <v>186</v>
      </c>
      <c r="B2866" t="s">
        <v>33</v>
      </c>
      <c r="C2866" s="60">
        <v>42522</v>
      </c>
      <c r="D2866" s="3">
        <f>Table1[[#This Row],[End Year]]-1</f>
        <v>2015</v>
      </c>
      <c r="E2866" s="3">
        <f t="shared" si="132"/>
        <v>2016</v>
      </c>
      <c r="F2866" s="1" t="str">
        <f t="shared" si="133"/>
        <v>2015/2016</v>
      </c>
      <c r="G2866">
        <v>4</v>
      </c>
      <c r="H2866" t="s">
        <v>89</v>
      </c>
      <c r="I2866">
        <f>IFERROR(INDEX(Lookup_Misc!$A$1:$C$7,MATCH(Table1[[#This Row],[Product]],Lookup_Misc!$B$1:$B$7,0),3)*Table1[[#This Row],[Tonnage]],NA())</f>
        <v>2.08</v>
      </c>
      <c r="J2866">
        <f t="shared" si="134"/>
        <v>6</v>
      </c>
    </row>
    <row r="2867" spans="1:10">
      <c r="A2867" t="s">
        <v>186</v>
      </c>
      <c r="B2867" t="s">
        <v>33</v>
      </c>
      <c r="C2867" s="60">
        <v>42552</v>
      </c>
      <c r="D2867" s="3">
        <f>Table1[[#This Row],[End Year]]-1</f>
        <v>2016</v>
      </c>
      <c r="E2867" s="3">
        <f t="shared" si="132"/>
        <v>2017</v>
      </c>
      <c r="F2867" s="1" t="str">
        <f t="shared" si="133"/>
        <v>2016/2017</v>
      </c>
      <c r="G2867">
        <v>90</v>
      </c>
      <c r="H2867" t="s">
        <v>119</v>
      </c>
      <c r="I2867">
        <f>IFERROR(INDEX(Lookup_Misc!$A$1:$C$7,MATCH(Table1[[#This Row],[Product]],Lookup_Misc!$B$1:$B$7,0),3)*Table1[[#This Row],[Tonnage]],NA())</f>
        <v>46.800000000000004</v>
      </c>
      <c r="J2867">
        <f t="shared" si="134"/>
        <v>7</v>
      </c>
    </row>
    <row r="2868" spans="1:10">
      <c r="A2868" t="s">
        <v>186</v>
      </c>
      <c r="B2868" t="s">
        <v>33</v>
      </c>
      <c r="C2868" s="60">
        <v>42552</v>
      </c>
      <c r="D2868" s="3">
        <f>Table1[[#This Row],[End Year]]-1</f>
        <v>2016</v>
      </c>
      <c r="E2868" s="3">
        <f t="shared" si="132"/>
        <v>2017</v>
      </c>
      <c r="F2868" s="1" t="str">
        <f t="shared" si="133"/>
        <v>2016/2017</v>
      </c>
      <c r="G2868">
        <v>43532</v>
      </c>
      <c r="H2868" t="s">
        <v>95</v>
      </c>
      <c r="I2868">
        <f>IFERROR(INDEX(Lookup_Misc!$A$1:$C$7,MATCH(Table1[[#This Row],[Product]],Lookup_Misc!$B$1:$B$7,0),3)*Table1[[#This Row],[Tonnage]],NA())</f>
        <v>22636.639999999999</v>
      </c>
      <c r="J2868">
        <f t="shared" si="134"/>
        <v>7</v>
      </c>
    </row>
    <row r="2869" spans="1:10">
      <c r="A2869" t="s">
        <v>186</v>
      </c>
      <c r="B2869" t="s">
        <v>33</v>
      </c>
      <c r="C2869" s="60">
        <v>42552</v>
      </c>
      <c r="D2869" s="3">
        <f>Table1[[#This Row],[End Year]]-1</f>
        <v>2016</v>
      </c>
      <c r="E2869" s="3">
        <f t="shared" si="132"/>
        <v>2017</v>
      </c>
      <c r="F2869" s="1" t="str">
        <f t="shared" si="133"/>
        <v>2016/2017</v>
      </c>
      <c r="G2869">
        <v>44164</v>
      </c>
      <c r="H2869" t="s">
        <v>151</v>
      </c>
      <c r="I2869">
        <f>IFERROR(INDEX(Lookup_Misc!$A$1:$C$7,MATCH(Table1[[#This Row],[Product]],Lookup_Misc!$B$1:$B$7,0),3)*Table1[[#This Row],[Tonnage]],NA())</f>
        <v>22965.280000000002</v>
      </c>
      <c r="J2869">
        <f t="shared" si="134"/>
        <v>7</v>
      </c>
    </row>
    <row r="2870" spans="1:10">
      <c r="A2870" t="s">
        <v>186</v>
      </c>
      <c r="B2870" t="s">
        <v>33</v>
      </c>
      <c r="C2870" s="60">
        <v>42552</v>
      </c>
      <c r="D2870" s="3">
        <f>Table1[[#This Row],[End Year]]-1</f>
        <v>2016</v>
      </c>
      <c r="E2870" s="3">
        <f t="shared" si="132"/>
        <v>2017</v>
      </c>
      <c r="F2870" s="1" t="str">
        <f t="shared" si="133"/>
        <v>2016/2017</v>
      </c>
      <c r="G2870">
        <v>181</v>
      </c>
      <c r="H2870" t="s">
        <v>60</v>
      </c>
      <c r="I2870">
        <f>IFERROR(INDEX(Lookup_Misc!$A$1:$C$7,MATCH(Table1[[#This Row],[Product]],Lookup_Misc!$B$1:$B$7,0),3)*Table1[[#This Row],[Tonnage]],NA())</f>
        <v>94.12</v>
      </c>
      <c r="J2870">
        <f t="shared" si="134"/>
        <v>7</v>
      </c>
    </row>
    <row r="2871" spans="1:10">
      <c r="A2871" t="s">
        <v>186</v>
      </c>
      <c r="B2871" t="s">
        <v>33</v>
      </c>
      <c r="C2871" s="60">
        <v>42552</v>
      </c>
      <c r="D2871" s="3">
        <f>Table1[[#This Row],[End Year]]-1</f>
        <v>2016</v>
      </c>
      <c r="E2871" s="3">
        <f t="shared" si="132"/>
        <v>2017</v>
      </c>
      <c r="F2871" s="1" t="str">
        <f t="shared" si="133"/>
        <v>2016/2017</v>
      </c>
      <c r="G2871">
        <v>836</v>
      </c>
      <c r="H2871" t="s">
        <v>79</v>
      </c>
      <c r="I2871">
        <f>IFERROR(INDEX(Lookup_Misc!$A$1:$C$7,MATCH(Table1[[#This Row],[Product]],Lookup_Misc!$B$1:$B$7,0),3)*Table1[[#This Row],[Tonnage]],NA())</f>
        <v>434.72</v>
      </c>
      <c r="J2871">
        <f t="shared" si="134"/>
        <v>7</v>
      </c>
    </row>
    <row r="2872" spans="1:10">
      <c r="A2872" t="s">
        <v>186</v>
      </c>
      <c r="B2872" t="s">
        <v>33</v>
      </c>
      <c r="C2872" s="60">
        <v>42552</v>
      </c>
      <c r="D2872" s="3">
        <f>Table1[[#This Row],[End Year]]-1</f>
        <v>2016</v>
      </c>
      <c r="E2872" s="3">
        <f t="shared" si="132"/>
        <v>2017</v>
      </c>
      <c r="F2872" s="1" t="str">
        <f t="shared" si="133"/>
        <v>2016/2017</v>
      </c>
      <c r="G2872">
        <v>836</v>
      </c>
      <c r="H2872" t="s">
        <v>96</v>
      </c>
      <c r="I2872">
        <f>IFERROR(INDEX(Lookup_Misc!$A$1:$C$7,MATCH(Table1[[#This Row],[Product]],Lookup_Misc!$B$1:$B$7,0),3)*Table1[[#This Row],[Tonnage]],NA())</f>
        <v>434.72</v>
      </c>
      <c r="J2872">
        <f t="shared" si="134"/>
        <v>7</v>
      </c>
    </row>
    <row r="2873" spans="1:10">
      <c r="A2873" t="s">
        <v>186</v>
      </c>
      <c r="B2873" t="s">
        <v>33</v>
      </c>
      <c r="C2873" s="60">
        <v>42552</v>
      </c>
      <c r="D2873" s="3">
        <f>Table1[[#This Row],[End Year]]-1</f>
        <v>2016</v>
      </c>
      <c r="E2873" s="3">
        <f t="shared" si="132"/>
        <v>2017</v>
      </c>
      <c r="F2873" s="1" t="str">
        <f t="shared" si="133"/>
        <v>2016/2017</v>
      </c>
      <c r="G2873">
        <v>184</v>
      </c>
      <c r="H2873" t="s">
        <v>86</v>
      </c>
      <c r="I2873">
        <f>IFERROR(INDEX(Lookup_Misc!$A$1:$C$7,MATCH(Table1[[#This Row],[Product]],Lookup_Misc!$B$1:$B$7,0),3)*Table1[[#This Row],[Tonnage]],NA())</f>
        <v>95.68</v>
      </c>
      <c r="J2873">
        <f t="shared" si="134"/>
        <v>7</v>
      </c>
    </row>
    <row r="2874" spans="1:10">
      <c r="A2874" t="s">
        <v>186</v>
      </c>
      <c r="B2874" t="s">
        <v>33</v>
      </c>
      <c r="C2874" s="60">
        <v>42552</v>
      </c>
      <c r="D2874" s="3">
        <f>Table1[[#This Row],[End Year]]-1</f>
        <v>2016</v>
      </c>
      <c r="E2874" s="3">
        <f t="shared" si="132"/>
        <v>2017</v>
      </c>
      <c r="F2874" s="1" t="str">
        <f t="shared" si="133"/>
        <v>2016/2017</v>
      </c>
      <c r="G2874">
        <v>5</v>
      </c>
      <c r="H2874" t="s">
        <v>89</v>
      </c>
      <c r="I2874">
        <f>IFERROR(INDEX(Lookup_Misc!$A$1:$C$7,MATCH(Table1[[#This Row],[Product]],Lookup_Misc!$B$1:$B$7,0),3)*Table1[[#This Row],[Tonnage]],NA())</f>
        <v>2.6</v>
      </c>
      <c r="J2874">
        <f t="shared" si="134"/>
        <v>7</v>
      </c>
    </row>
    <row r="2875" spans="1:10">
      <c r="A2875" t="s">
        <v>186</v>
      </c>
      <c r="B2875" t="s">
        <v>33</v>
      </c>
      <c r="C2875" s="60">
        <v>42583</v>
      </c>
      <c r="D2875" s="3">
        <f>Table1[[#This Row],[End Year]]-1</f>
        <v>2016</v>
      </c>
      <c r="E2875" s="3">
        <f t="shared" si="132"/>
        <v>2017</v>
      </c>
      <c r="F2875" s="1" t="str">
        <f t="shared" si="133"/>
        <v>2016/2017</v>
      </c>
      <c r="G2875">
        <v>2</v>
      </c>
      <c r="H2875" t="s">
        <v>75</v>
      </c>
      <c r="I2875">
        <f>IFERROR(INDEX(Lookup_Misc!$A$1:$C$7,MATCH(Table1[[#This Row],[Product]],Lookup_Misc!$B$1:$B$7,0),3)*Table1[[#This Row],[Tonnage]],NA())</f>
        <v>1.04</v>
      </c>
      <c r="J2875">
        <f t="shared" si="134"/>
        <v>8</v>
      </c>
    </row>
    <row r="2876" spans="1:10">
      <c r="A2876" t="s">
        <v>186</v>
      </c>
      <c r="B2876" t="s">
        <v>33</v>
      </c>
      <c r="C2876" s="60">
        <v>42583</v>
      </c>
      <c r="D2876" s="3">
        <f>Table1[[#This Row],[End Year]]-1</f>
        <v>2016</v>
      </c>
      <c r="E2876" s="3">
        <f t="shared" si="132"/>
        <v>2017</v>
      </c>
      <c r="F2876" s="1" t="str">
        <f t="shared" si="133"/>
        <v>2016/2017</v>
      </c>
      <c r="G2876">
        <v>54</v>
      </c>
      <c r="H2876" t="s">
        <v>119</v>
      </c>
      <c r="I2876">
        <f>IFERROR(INDEX(Lookup_Misc!$A$1:$C$7,MATCH(Table1[[#This Row],[Product]],Lookup_Misc!$B$1:$B$7,0),3)*Table1[[#This Row],[Tonnage]],NA())</f>
        <v>28.080000000000002</v>
      </c>
      <c r="J2876">
        <f t="shared" si="134"/>
        <v>8</v>
      </c>
    </row>
    <row r="2877" spans="1:10">
      <c r="A2877" t="s">
        <v>186</v>
      </c>
      <c r="B2877" t="s">
        <v>33</v>
      </c>
      <c r="C2877" s="60">
        <v>42583</v>
      </c>
      <c r="D2877" s="3">
        <f>Table1[[#This Row],[End Year]]-1</f>
        <v>2016</v>
      </c>
      <c r="E2877" s="3">
        <f t="shared" si="132"/>
        <v>2017</v>
      </c>
      <c r="F2877" s="1" t="str">
        <f t="shared" si="133"/>
        <v>2016/2017</v>
      </c>
      <c r="G2877">
        <v>140</v>
      </c>
      <c r="H2877" t="s">
        <v>95</v>
      </c>
      <c r="I2877">
        <f>IFERROR(INDEX(Lookup_Misc!$A$1:$C$7,MATCH(Table1[[#This Row],[Product]],Lookup_Misc!$B$1:$B$7,0),3)*Table1[[#This Row],[Tonnage]],NA())</f>
        <v>72.8</v>
      </c>
      <c r="J2877">
        <f t="shared" si="134"/>
        <v>8</v>
      </c>
    </row>
    <row r="2878" spans="1:10">
      <c r="A2878" t="s">
        <v>186</v>
      </c>
      <c r="B2878" t="s">
        <v>33</v>
      </c>
      <c r="C2878" s="60">
        <v>42583</v>
      </c>
      <c r="D2878" s="3">
        <f>Table1[[#This Row],[End Year]]-1</f>
        <v>2016</v>
      </c>
      <c r="E2878" s="3">
        <f t="shared" si="132"/>
        <v>2017</v>
      </c>
      <c r="F2878" s="1" t="str">
        <f t="shared" si="133"/>
        <v>2016/2017</v>
      </c>
      <c r="G2878">
        <v>39631</v>
      </c>
      <c r="H2878" t="s">
        <v>151</v>
      </c>
      <c r="I2878">
        <f>IFERROR(INDEX(Lookup_Misc!$A$1:$C$7,MATCH(Table1[[#This Row],[Product]],Lookup_Misc!$B$1:$B$7,0),3)*Table1[[#This Row],[Tonnage]],NA())</f>
        <v>20608.12</v>
      </c>
      <c r="J2878">
        <f t="shared" si="134"/>
        <v>8</v>
      </c>
    </row>
    <row r="2879" spans="1:10">
      <c r="A2879" t="s">
        <v>186</v>
      </c>
      <c r="B2879" t="s">
        <v>33</v>
      </c>
      <c r="C2879" s="60">
        <v>42583</v>
      </c>
      <c r="D2879" s="3">
        <f>Table1[[#This Row],[End Year]]-1</f>
        <v>2016</v>
      </c>
      <c r="E2879" s="3">
        <f t="shared" si="132"/>
        <v>2017</v>
      </c>
      <c r="F2879" s="1" t="str">
        <f t="shared" si="133"/>
        <v>2016/2017</v>
      </c>
      <c r="G2879">
        <v>489</v>
      </c>
      <c r="H2879" t="s">
        <v>79</v>
      </c>
      <c r="I2879">
        <f>IFERROR(INDEX(Lookup_Misc!$A$1:$C$7,MATCH(Table1[[#This Row],[Product]],Lookup_Misc!$B$1:$B$7,0),3)*Table1[[#This Row],[Tonnage]],NA())</f>
        <v>254.28</v>
      </c>
      <c r="J2879">
        <f t="shared" si="134"/>
        <v>8</v>
      </c>
    </row>
    <row r="2880" spans="1:10">
      <c r="A2880" t="s">
        <v>186</v>
      </c>
      <c r="B2880" t="s">
        <v>33</v>
      </c>
      <c r="C2880" s="60">
        <v>42583</v>
      </c>
      <c r="D2880" s="3">
        <f>Table1[[#This Row],[End Year]]-1</f>
        <v>2016</v>
      </c>
      <c r="E2880" s="3">
        <f t="shared" si="132"/>
        <v>2017</v>
      </c>
      <c r="F2880" s="1" t="str">
        <f t="shared" si="133"/>
        <v>2016/2017</v>
      </c>
      <c r="G2880">
        <v>612</v>
      </c>
      <c r="H2880" t="s">
        <v>96</v>
      </c>
      <c r="I2880">
        <f>IFERROR(INDEX(Lookup_Misc!$A$1:$C$7,MATCH(Table1[[#This Row],[Product]],Lookup_Misc!$B$1:$B$7,0),3)*Table1[[#This Row],[Tonnage]],NA())</f>
        <v>318.24</v>
      </c>
      <c r="J2880">
        <f t="shared" si="134"/>
        <v>8</v>
      </c>
    </row>
    <row r="2881" spans="1:10">
      <c r="A2881" t="s">
        <v>186</v>
      </c>
      <c r="B2881" t="s">
        <v>33</v>
      </c>
      <c r="C2881" s="60">
        <v>42583</v>
      </c>
      <c r="D2881" s="3">
        <f>Table1[[#This Row],[End Year]]-1</f>
        <v>2016</v>
      </c>
      <c r="E2881" s="3">
        <f t="shared" si="132"/>
        <v>2017</v>
      </c>
      <c r="F2881" s="1" t="str">
        <f t="shared" si="133"/>
        <v>2016/2017</v>
      </c>
      <c r="G2881">
        <v>372</v>
      </c>
      <c r="H2881" t="s">
        <v>86</v>
      </c>
      <c r="I2881">
        <f>IFERROR(INDEX(Lookup_Misc!$A$1:$C$7,MATCH(Table1[[#This Row],[Product]],Lookup_Misc!$B$1:$B$7,0),3)*Table1[[#This Row],[Tonnage]],NA())</f>
        <v>193.44</v>
      </c>
      <c r="J2881">
        <f t="shared" si="134"/>
        <v>8</v>
      </c>
    </row>
    <row r="2882" spans="1:10">
      <c r="A2882" t="s">
        <v>186</v>
      </c>
      <c r="B2882" t="s">
        <v>33</v>
      </c>
      <c r="C2882" s="60">
        <v>42583</v>
      </c>
      <c r="D2882" s="3">
        <f>Table1[[#This Row],[End Year]]-1</f>
        <v>2016</v>
      </c>
      <c r="E2882" s="3">
        <f t="shared" si="132"/>
        <v>2017</v>
      </c>
      <c r="F2882" s="1" t="str">
        <f t="shared" si="133"/>
        <v>2016/2017</v>
      </c>
      <c r="G2882">
        <v>2</v>
      </c>
      <c r="H2882" t="s">
        <v>89</v>
      </c>
      <c r="I2882">
        <f>IFERROR(INDEX(Lookup_Misc!$A$1:$C$7,MATCH(Table1[[#This Row],[Product]],Lookup_Misc!$B$1:$B$7,0),3)*Table1[[#This Row],[Tonnage]],NA())</f>
        <v>1.04</v>
      </c>
      <c r="J2882">
        <f t="shared" si="134"/>
        <v>8</v>
      </c>
    </row>
    <row r="2883" spans="1:10">
      <c r="A2883" t="s">
        <v>186</v>
      </c>
      <c r="B2883" t="s">
        <v>33</v>
      </c>
      <c r="C2883" s="60">
        <v>42583</v>
      </c>
      <c r="D2883" s="3">
        <f>Table1[[#This Row],[End Year]]-1</f>
        <v>2016</v>
      </c>
      <c r="E2883" s="3">
        <f t="shared" si="132"/>
        <v>2017</v>
      </c>
      <c r="F2883" s="1" t="str">
        <f t="shared" si="133"/>
        <v>2016/2017</v>
      </c>
      <c r="G2883">
        <v>72</v>
      </c>
      <c r="H2883" t="s">
        <v>60</v>
      </c>
      <c r="I2883">
        <f>IFERROR(INDEX(Lookup_Misc!$A$1:$C$7,MATCH(Table1[[#This Row],[Product]],Lookup_Misc!$B$1:$B$7,0),3)*Table1[[#This Row],[Tonnage]],NA())</f>
        <v>37.44</v>
      </c>
      <c r="J2883">
        <f t="shared" si="134"/>
        <v>8</v>
      </c>
    </row>
    <row r="2884" spans="1:10">
      <c r="A2884" t="s">
        <v>186</v>
      </c>
      <c r="B2884" t="s">
        <v>33</v>
      </c>
      <c r="C2884" s="60">
        <v>42614</v>
      </c>
      <c r="D2884" s="3">
        <f>Table1[[#This Row],[End Year]]-1</f>
        <v>2016</v>
      </c>
      <c r="E2884" s="3">
        <f t="shared" si="132"/>
        <v>2017</v>
      </c>
      <c r="F2884" s="1" t="str">
        <f t="shared" si="133"/>
        <v>2016/2017</v>
      </c>
      <c r="G2884">
        <v>90</v>
      </c>
      <c r="H2884" t="s">
        <v>119</v>
      </c>
      <c r="I2884">
        <f>IFERROR(INDEX(Lookup_Misc!$A$1:$C$7,MATCH(Table1[[#This Row],[Product]],Lookup_Misc!$B$1:$B$7,0),3)*Table1[[#This Row],[Tonnage]],NA())</f>
        <v>46.800000000000004</v>
      </c>
      <c r="J2884">
        <f t="shared" si="134"/>
        <v>9</v>
      </c>
    </row>
    <row r="2885" spans="1:10">
      <c r="A2885" t="s">
        <v>186</v>
      </c>
      <c r="B2885" t="s">
        <v>33</v>
      </c>
      <c r="C2885" s="60">
        <v>42614</v>
      </c>
      <c r="D2885" s="3">
        <f>Table1[[#This Row],[End Year]]-1</f>
        <v>2016</v>
      </c>
      <c r="E2885" s="3">
        <f t="shared" si="132"/>
        <v>2017</v>
      </c>
      <c r="F2885" s="1" t="str">
        <f t="shared" si="133"/>
        <v>2016/2017</v>
      </c>
      <c r="G2885">
        <v>45360</v>
      </c>
      <c r="H2885" t="s">
        <v>95</v>
      </c>
      <c r="I2885">
        <f>IFERROR(INDEX(Lookup_Misc!$A$1:$C$7,MATCH(Table1[[#This Row],[Product]],Lookup_Misc!$B$1:$B$7,0),3)*Table1[[#This Row],[Tonnage]],NA())</f>
        <v>23587.200000000001</v>
      </c>
      <c r="J2885">
        <f t="shared" si="134"/>
        <v>9</v>
      </c>
    </row>
    <row r="2886" spans="1:10">
      <c r="A2886" t="s">
        <v>186</v>
      </c>
      <c r="B2886" t="s">
        <v>33</v>
      </c>
      <c r="C2886" s="60">
        <v>42614</v>
      </c>
      <c r="D2886" s="3">
        <f>Table1[[#This Row],[End Year]]-1</f>
        <v>2016</v>
      </c>
      <c r="E2886" s="3">
        <f t="shared" ref="E2886:E2949" si="135">IF(AND(MONTH(C2886)&gt;=7,MONTH(C2886)&lt;=12),YEAR(C2886)+1,YEAR(C2886))</f>
        <v>2017</v>
      </c>
      <c r="F2886" s="1" t="str">
        <f t="shared" ref="F2886:F2949" si="136">D2886&amp;"/"&amp;E2886</f>
        <v>2016/2017</v>
      </c>
      <c r="G2886">
        <v>77227</v>
      </c>
      <c r="H2886" t="s">
        <v>151</v>
      </c>
      <c r="I2886">
        <f>IFERROR(INDEX(Lookup_Misc!$A$1:$C$7,MATCH(Table1[[#This Row],[Product]],Lookup_Misc!$B$1:$B$7,0),3)*Table1[[#This Row],[Tonnage]],NA())</f>
        <v>40158.04</v>
      </c>
      <c r="J2886">
        <f t="shared" ref="J2886:J2949" si="137">MONTH(C2886)</f>
        <v>9</v>
      </c>
    </row>
    <row r="2887" spans="1:10">
      <c r="A2887" t="s">
        <v>186</v>
      </c>
      <c r="B2887" t="s">
        <v>33</v>
      </c>
      <c r="C2887" s="60">
        <v>42614</v>
      </c>
      <c r="D2887" s="3">
        <f>Table1[[#This Row],[End Year]]-1</f>
        <v>2016</v>
      </c>
      <c r="E2887" s="3">
        <f t="shared" si="135"/>
        <v>2017</v>
      </c>
      <c r="F2887" s="1" t="str">
        <f t="shared" si="136"/>
        <v>2016/2017</v>
      </c>
      <c r="G2887">
        <v>77</v>
      </c>
      <c r="H2887" t="s">
        <v>60</v>
      </c>
      <c r="I2887">
        <f>IFERROR(INDEX(Lookup_Misc!$A$1:$C$7,MATCH(Table1[[#This Row],[Product]],Lookup_Misc!$B$1:$B$7,0),3)*Table1[[#This Row],[Tonnage]],NA())</f>
        <v>40.04</v>
      </c>
      <c r="J2887">
        <f t="shared" si="137"/>
        <v>9</v>
      </c>
    </row>
    <row r="2888" spans="1:10">
      <c r="A2888" t="s">
        <v>186</v>
      </c>
      <c r="B2888" t="s">
        <v>33</v>
      </c>
      <c r="C2888" s="60">
        <v>42614</v>
      </c>
      <c r="D2888" s="3">
        <f>Table1[[#This Row],[End Year]]-1</f>
        <v>2016</v>
      </c>
      <c r="E2888" s="3">
        <f t="shared" si="135"/>
        <v>2017</v>
      </c>
      <c r="F2888" s="1" t="str">
        <f t="shared" si="136"/>
        <v>2016/2017</v>
      </c>
      <c r="G2888">
        <v>1213</v>
      </c>
      <c r="H2888" t="s">
        <v>79</v>
      </c>
      <c r="I2888">
        <f>IFERROR(INDEX(Lookup_Misc!$A$1:$C$7,MATCH(Table1[[#This Row],[Product]],Lookup_Misc!$B$1:$B$7,0),3)*Table1[[#This Row],[Tonnage]],NA())</f>
        <v>630.76</v>
      </c>
      <c r="J2888">
        <f t="shared" si="137"/>
        <v>9</v>
      </c>
    </row>
    <row r="2889" spans="1:10">
      <c r="A2889" t="s">
        <v>186</v>
      </c>
      <c r="B2889" t="s">
        <v>33</v>
      </c>
      <c r="C2889" s="60">
        <v>42614</v>
      </c>
      <c r="D2889" s="3">
        <f>Table1[[#This Row],[End Year]]-1</f>
        <v>2016</v>
      </c>
      <c r="E2889" s="3">
        <f t="shared" si="135"/>
        <v>2017</v>
      </c>
      <c r="F2889" s="1" t="str">
        <f t="shared" si="136"/>
        <v>2016/2017</v>
      </c>
      <c r="G2889">
        <v>1218</v>
      </c>
      <c r="H2889" t="s">
        <v>96</v>
      </c>
      <c r="I2889">
        <f>IFERROR(INDEX(Lookup_Misc!$A$1:$C$7,MATCH(Table1[[#This Row],[Product]],Lookup_Misc!$B$1:$B$7,0),3)*Table1[[#This Row],[Tonnage]],NA())</f>
        <v>633.36</v>
      </c>
      <c r="J2889">
        <f t="shared" si="137"/>
        <v>9</v>
      </c>
    </row>
    <row r="2890" spans="1:10">
      <c r="A2890" t="s">
        <v>186</v>
      </c>
      <c r="B2890" t="s">
        <v>33</v>
      </c>
      <c r="C2890" s="60">
        <v>42614</v>
      </c>
      <c r="D2890" s="3">
        <f>Table1[[#This Row],[End Year]]-1</f>
        <v>2016</v>
      </c>
      <c r="E2890" s="3">
        <f t="shared" si="135"/>
        <v>2017</v>
      </c>
      <c r="F2890" s="1" t="str">
        <f t="shared" si="136"/>
        <v>2016/2017</v>
      </c>
      <c r="G2890">
        <v>261</v>
      </c>
      <c r="H2890" t="s">
        <v>86</v>
      </c>
      <c r="I2890">
        <f>IFERROR(INDEX(Lookup_Misc!$A$1:$C$7,MATCH(Table1[[#This Row],[Product]],Lookup_Misc!$B$1:$B$7,0),3)*Table1[[#This Row],[Tonnage]],NA())</f>
        <v>135.72</v>
      </c>
      <c r="J2890">
        <f t="shared" si="137"/>
        <v>9</v>
      </c>
    </row>
    <row r="2891" spans="1:10">
      <c r="A2891" t="s">
        <v>186</v>
      </c>
      <c r="B2891" t="s">
        <v>33</v>
      </c>
      <c r="C2891" s="60">
        <v>42614</v>
      </c>
      <c r="D2891" s="3">
        <f>Table1[[#This Row],[End Year]]-1</f>
        <v>2016</v>
      </c>
      <c r="E2891" s="3">
        <f t="shared" si="135"/>
        <v>2017</v>
      </c>
      <c r="F2891" s="1" t="str">
        <f t="shared" si="136"/>
        <v>2016/2017</v>
      </c>
      <c r="G2891">
        <v>3</v>
      </c>
      <c r="H2891" t="s">
        <v>89</v>
      </c>
      <c r="I2891">
        <f>IFERROR(INDEX(Lookup_Misc!$A$1:$C$7,MATCH(Table1[[#This Row],[Product]],Lookup_Misc!$B$1:$B$7,0),3)*Table1[[#This Row],[Tonnage]],NA())</f>
        <v>1.56</v>
      </c>
      <c r="J2891">
        <f t="shared" si="137"/>
        <v>9</v>
      </c>
    </row>
    <row r="2892" spans="1:10">
      <c r="A2892" t="s">
        <v>186</v>
      </c>
      <c r="B2892" t="s">
        <v>33</v>
      </c>
      <c r="C2892" s="60">
        <v>42644</v>
      </c>
      <c r="D2892" s="3">
        <f>Table1[[#This Row],[End Year]]-1</f>
        <v>2016</v>
      </c>
      <c r="E2892" s="3">
        <f t="shared" si="135"/>
        <v>2017</v>
      </c>
      <c r="F2892" s="1" t="str">
        <f t="shared" si="136"/>
        <v>2016/2017</v>
      </c>
      <c r="G2892">
        <v>181</v>
      </c>
      <c r="H2892" t="s">
        <v>119</v>
      </c>
      <c r="I2892">
        <f>IFERROR(INDEX(Lookup_Misc!$A$1:$C$7,MATCH(Table1[[#This Row],[Product]],Lookup_Misc!$B$1:$B$7,0),3)*Table1[[#This Row],[Tonnage]],NA())</f>
        <v>94.12</v>
      </c>
      <c r="J2892">
        <f t="shared" si="137"/>
        <v>10</v>
      </c>
    </row>
    <row r="2893" spans="1:10">
      <c r="A2893" t="s">
        <v>186</v>
      </c>
      <c r="B2893" t="s">
        <v>33</v>
      </c>
      <c r="C2893" s="60">
        <v>42644</v>
      </c>
      <c r="D2893" s="3">
        <f>Table1[[#This Row],[End Year]]-1</f>
        <v>2016</v>
      </c>
      <c r="E2893" s="3">
        <f t="shared" si="135"/>
        <v>2017</v>
      </c>
      <c r="F2893" s="1" t="str">
        <f t="shared" si="136"/>
        <v>2016/2017</v>
      </c>
      <c r="G2893">
        <v>160</v>
      </c>
      <c r="H2893" t="s">
        <v>95</v>
      </c>
      <c r="I2893">
        <f>IFERROR(INDEX(Lookup_Misc!$A$1:$C$7,MATCH(Table1[[#This Row],[Product]],Lookup_Misc!$B$1:$B$7,0),3)*Table1[[#This Row],[Tonnage]],NA())</f>
        <v>83.2</v>
      </c>
      <c r="J2893">
        <f t="shared" si="137"/>
        <v>10</v>
      </c>
    </row>
    <row r="2894" spans="1:10">
      <c r="A2894" t="s">
        <v>186</v>
      </c>
      <c r="B2894" t="s">
        <v>33</v>
      </c>
      <c r="C2894" s="60">
        <v>42644</v>
      </c>
      <c r="D2894" s="3">
        <f>Table1[[#This Row],[End Year]]-1</f>
        <v>2016</v>
      </c>
      <c r="E2894" s="3">
        <f t="shared" si="135"/>
        <v>2017</v>
      </c>
      <c r="F2894" s="1" t="str">
        <f t="shared" si="136"/>
        <v>2016/2017</v>
      </c>
      <c r="G2894">
        <v>54263</v>
      </c>
      <c r="H2894" t="s">
        <v>151</v>
      </c>
      <c r="I2894">
        <f>IFERROR(INDEX(Lookup_Misc!$A$1:$C$7,MATCH(Table1[[#This Row],[Product]],Lookup_Misc!$B$1:$B$7,0),3)*Table1[[#This Row],[Tonnage]],NA())</f>
        <v>28216.760000000002</v>
      </c>
      <c r="J2894">
        <f t="shared" si="137"/>
        <v>10</v>
      </c>
    </row>
    <row r="2895" spans="1:10">
      <c r="A2895" t="s">
        <v>186</v>
      </c>
      <c r="B2895" t="s">
        <v>33</v>
      </c>
      <c r="C2895" s="60">
        <v>42644</v>
      </c>
      <c r="D2895" s="3">
        <f>Table1[[#This Row],[End Year]]-1</f>
        <v>2016</v>
      </c>
      <c r="E2895" s="3">
        <f t="shared" si="135"/>
        <v>2017</v>
      </c>
      <c r="F2895" s="1" t="str">
        <f t="shared" si="136"/>
        <v>2016/2017</v>
      </c>
      <c r="G2895">
        <v>269</v>
      </c>
      <c r="H2895" t="s">
        <v>60</v>
      </c>
      <c r="I2895">
        <f>IFERROR(INDEX(Lookup_Misc!$A$1:$C$7,MATCH(Table1[[#This Row],[Product]],Lookup_Misc!$B$1:$B$7,0),3)*Table1[[#This Row],[Tonnage]],NA())</f>
        <v>139.88</v>
      </c>
      <c r="J2895">
        <f t="shared" si="137"/>
        <v>10</v>
      </c>
    </row>
    <row r="2896" spans="1:10">
      <c r="A2896" t="s">
        <v>186</v>
      </c>
      <c r="B2896" t="s">
        <v>33</v>
      </c>
      <c r="C2896" s="60">
        <v>42644</v>
      </c>
      <c r="D2896" s="3">
        <f>Table1[[#This Row],[End Year]]-1</f>
        <v>2016</v>
      </c>
      <c r="E2896" s="3">
        <f t="shared" si="135"/>
        <v>2017</v>
      </c>
      <c r="F2896" s="1" t="str">
        <f t="shared" si="136"/>
        <v>2016/2017</v>
      </c>
      <c r="G2896">
        <v>343</v>
      </c>
      <c r="H2896" t="s">
        <v>79</v>
      </c>
      <c r="I2896">
        <f>IFERROR(INDEX(Lookup_Misc!$A$1:$C$7,MATCH(Table1[[#This Row],[Product]],Lookup_Misc!$B$1:$B$7,0),3)*Table1[[#This Row],[Tonnage]],NA())</f>
        <v>178.36</v>
      </c>
      <c r="J2896">
        <f t="shared" si="137"/>
        <v>10</v>
      </c>
    </row>
    <row r="2897" spans="1:10">
      <c r="A2897" t="s">
        <v>186</v>
      </c>
      <c r="B2897" t="s">
        <v>33</v>
      </c>
      <c r="C2897" s="60">
        <v>42644</v>
      </c>
      <c r="D2897" s="3">
        <f>Table1[[#This Row],[End Year]]-1</f>
        <v>2016</v>
      </c>
      <c r="E2897" s="3">
        <f t="shared" si="135"/>
        <v>2017</v>
      </c>
      <c r="F2897" s="1" t="str">
        <f t="shared" si="136"/>
        <v>2016/2017</v>
      </c>
      <c r="G2897">
        <v>703</v>
      </c>
      <c r="H2897" t="s">
        <v>96</v>
      </c>
      <c r="I2897">
        <f>IFERROR(INDEX(Lookup_Misc!$A$1:$C$7,MATCH(Table1[[#This Row],[Product]],Lookup_Misc!$B$1:$B$7,0),3)*Table1[[#This Row],[Tonnage]],NA())</f>
        <v>365.56</v>
      </c>
      <c r="J2897">
        <f t="shared" si="137"/>
        <v>10</v>
      </c>
    </row>
    <row r="2898" spans="1:10">
      <c r="A2898" t="s">
        <v>186</v>
      </c>
      <c r="B2898" t="s">
        <v>33</v>
      </c>
      <c r="C2898" s="60">
        <v>42644</v>
      </c>
      <c r="D2898" s="3">
        <f>Table1[[#This Row],[End Year]]-1</f>
        <v>2016</v>
      </c>
      <c r="E2898" s="3">
        <f t="shared" si="135"/>
        <v>2017</v>
      </c>
      <c r="F2898" s="1" t="str">
        <f t="shared" si="136"/>
        <v>2016/2017</v>
      </c>
      <c r="G2898">
        <v>305</v>
      </c>
      <c r="H2898" t="s">
        <v>86</v>
      </c>
      <c r="I2898">
        <f>IFERROR(INDEX(Lookup_Misc!$A$1:$C$7,MATCH(Table1[[#This Row],[Product]],Lookup_Misc!$B$1:$B$7,0),3)*Table1[[#This Row],[Tonnage]],NA())</f>
        <v>158.6</v>
      </c>
      <c r="J2898">
        <f t="shared" si="137"/>
        <v>10</v>
      </c>
    </row>
    <row r="2899" spans="1:10">
      <c r="A2899" t="s">
        <v>186</v>
      </c>
      <c r="B2899" t="s">
        <v>33</v>
      </c>
      <c r="C2899" s="60">
        <v>42644</v>
      </c>
      <c r="D2899" s="3">
        <f>Table1[[#This Row],[End Year]]-1</f>
        <v>2016</v>
      </c>
      <c r="E2899" s="3">
        <f t="shared" si="135"/>
        <v>2017</v>
      </c>
      <c r="F2899" s="1" t="str">
        <f t="shared" si="136"/>
        <v>2016/2017</v>
      </c>
      <c r="G2899">
        <v>4</v>
      </c>
      <c r="H2899" t="s">
        <v>89</v>
      </c>
      <c r="I2899">
        <f>IFERROR(INDEX(Lookup_Misc!$A$1:$C$7,MATCH(Table1[[#This Row],[Product]],Lookup_Misc!$B$1:$B$7,0),3)*Table1[[#This Row],[Tonnage]],NA())</f>
        <v>2.08</v>
      </c>
      <c r="J2899">
        <f t="shared" si="137"/>
        <v>10</v>
      </c>
    </row>
    <row r="2900" spans="1:10">
      <c r="A2900" t="s">
        <v>186</v>
      </c>
      <c r="B2900" t="s">
        <v>33</v>
      </c>
      <c r="C2900" s="60">
        <v>42675</v>
      </c>
      <c r="D2900" s="3">
        <f>Table1[[#This Row],[End Year]]-1</f>
        <v>2016</v>
      </c>
      <c r="E2900" s="3">
        <f t="shared" si="135"/>
        <v>2017</v>
      </c>
      <c r="F2900" s="1" t="str">
        <f t="shared" si="136"/>
        <v>2016/2017</v>
      </c>
      <c r="G2900">
        <v>163</v>
      </c>
      <c r="H2900" t="s">
        <v>119</v>
      </c>
      <c r="I2900">
        <f>IFERROR(INDEX(Lookup_Misc!$A$1:$C$7,MATCH(Table1[[#This Row],[Product]],Lookup_Misc!$B$1:$B$7,0),3)*Table1[[#This Row],[Tonnage]],NA())</f>
        <v>84.76</v>
      </c>
      <c r="J2900">
        <f t="shared" si="137"/>
        <v>11</v>
      </c>
    </row>
    <row r="2901" spans="1:10">
      <c r="A2901" t="s">
        <v>186</v>
      </c>
      <c r="B2901" t="s">
        <v>33</v>
      </c>
      <c r="C2901" s="60">
        <v>42675</v>
      </c>
      <c r="D2901" s="3">
        <f>Table1[[#This Row],[End Year]]-1</f>
        <v>2016</v>
      </c>
      <c r="E2901" s="3">
        <f t="shared" si="135"/>
        <v>2017</v>
      </c>
      <c r="F2901" s="1" t="str">
        <f t="shared" si="136"/>
        <v>2016/2017</v>
      </c>
      <c r="G2901">
        <v>38133</v>
      </c>
      <c r="H2901" t="s">
        <v>95</v>
      </c>
      <c r="I2901">
        <f>IFERROR(INDEX(Lookup_Misc!$A$1:$C$7,MATCH(Table1[[#This Row],[Product]],Lookup_Misc!$B$1:$B$7,0),3)*Table1[[#This Row],[Tonnage]],NA())</f>
        <v>19829.16</v>
      </c>
      <c r="J2901">
        <f t="shared" si="137"/>
        <v>11</v>
      </c>
    </row>
    <row r="2902" spans="1:10">
      <c r="A2902" t="s">
        <v>186</v>
      </c>
      <c r="B2902" t="s">
        <v>33</v>
      </c>
      <c r="C2902" s="60">
        <v>42675</v>
      </c>
      <c r="D2902" s="3">
        <f>Table1[[#This Row],[End Year]]-1</f>
        <v>2016</v>
      </c>
      <c r="E2902" s="3">
        <f t="shared" si="135"/>
        <v>2017</v>
      </c>
      <c r="F2902" s="1" t="str">
        <f t="shared" si="136"/>
        <v>2016/2017</v>
      </c>
      <c r="G2902">
        <v>765</v>
      </c>
      <c r="H2902" t="s">
        <v>60</v>
      </c>
      <c r="I2902">
        <f>IFERROR(INDEX(Lookup_Misc!$A$1:$C$7,MATCH(Table1[[#This Row],[Product]],Lookup_Misc!$B$1:$B$7,0),3)*Table1[[#This Row],[Tonnage]],NA())</f>
        <v>397.8</v>
      </c>
      <c r="J2902">
        <f t="shared" si="137"/>
        <v>11</v>
      </c>
    </row>
    <row r="2903" spans="1:10">
      <c r="A2903" t="s">
        <v>186</v>
      </c>
      <c r="B2903" t="s">
        <v>33</v>
      </c>
      <c r="C2903" s="60">
        <v>42675</v>
      </c>
      <c r="D2903" s="3">
        <f>Table1[[#This Row],[End Year]]-1</f>
        <v>2016</v>
      </c>
      <c r="E2903" s="3">
        <f t="shared" si="135"/>
        <v>2017</v>
      </c>
      <c r="F2903" s="1" t="str">
        <f t="shared" si="136"/>
        <v>2016/2017</v>
      </c>
      <c r="G2903">
        <v>1735</v>
      </c>
      <c r="H2903" t="s">
        <v>79</v>
      </c>
      <c r="I2903">
        <f>IFERROR(INDEX(Lookup_Misc!$A$1:$C$7,MATCH(Table1[[#This Row],[Product]],Lookup_Misc!$B$1:$B$7,0),3)*Table1[[#This Row],[Tonnage]],NA())</f>
        <v>902.2</v>
      </c>
      <c r="J2903">
        <f t="shared" si="137"/>
        <v>11</v>
      </c>
    </row>
    <row r="2904" spans="1:10">
      <c r="A2904" t="s">
        <v>186</v>
      </c>
      <c r="B2904" t="s">
        <v>33</v>
      </c>
      <c r="C2904" s="60">
        <v>42675</v>
      </c>
      <c r="D2904" s="3">
        <f>Table1[[#This Row],[End Year]]-1</f>
        <v>2016</v>
      </c>
      <c r="E2904" s="3">
        <f t="shared" si="135"/>
        <v>2017</v>
      </c>
      <c r="F2904" s="1" t="str">
        <f t="shared" si="136"/>
        <v>2016/2017</v>
      </c>
      <c r="G2904">
        <v>827</v>
      </c>
      <c r="H2904" t="s">
        <v>96</v>
      </c>
      <c r="I2904">
        <f>IFERROR(INDEX(Lookup_Misc!$A$1:$C$7,MATCH(Table1[[#This Row],[Product]],Lookup_Misc!$B$1:$B$7,0),3)*Table1[[#This Row],[Tonnage]],NA())</f>
        <v>430.04</v>
      </c>
      <c r="J2904">
        <f t="shared" si="137"/>
        <v>11</v>
      </c>
    </row>
    <row r="2905" spans="1:10">
      <c r="A2905" t="s">
        <v>186</v>
      </c>
      <c r="B2905" t="s">
        <v>33</v>
      </c>
      <c r="C2905" s="60">
        <v>42675</v>
      </c>
      <c r="D2905" s="3">
        <f>Table1[[#This Row],[End Year]]-1</f>
        <v>2016</v>
      </c>
      <c r="E2905" s="3">
        <f t="shared" si="135"/>
        <v>2017</v>
      </c>
      <c r="F2905" s="1" t="str">
        <f t="shared" si="136"/>
        <v>2016/2017</v>
      </c>
      <c r="G2905">
        <v>556</v>
      </c>
      <c r="H2905" t="s">
        <v>86</v>
      </c>
      <c r="I2905">
        <f>IFERROR(INDEX(Lookup_Misc!$A$1:$C$7,MATCH(Table1[[#This Row],[Product]],Lookup_Misc!$B$1:$B$7,0),3)*Table1[[#This Row],[Tonnage]],NA())</f>
        <v>289.12</v>
      </c>
      <c r="J2905">
        <f t="shared" si="137"/>
        <v>11</v>
      </c>
    </row>
    <row r="2906" spans="1:10">
      <c r="A2906" t="s">
        <v>186</v>
      </c>
      <c r="B2906" t="s">
        <v>33</v>
      </c>
      <c r="C2906" s="60">
        <v>42675</v>
      </c>
      <c r="D2906" s="3">
        <f>Table1[[#This Row],[End Year]]-1</f>
        <v>2016</v>
      </c>
      <c r="E2906" s="3">
        <f t="shared" si="135"/>
        <v>2017</v>
      </c>
      <c r="F2906" s="1" t="str">
        <f t="shared" si="136"/>
        <v>2016/2017</v>
      </c>
      <c r="G2906">
        <v>5</v>
      </c>
      <c r="H2906" t="s">
        <v>89</v>
      </c>
      <c r="I2906">
        <f>IFERROR(INDEX(Lookup_Misc!$A$1:$C$7,MATCH(Table1[[#This Row],[Product]],Lookup_Misc!$B$1:$B$7,0),3)*Table1[[#This Row],[Tonnage]],NA())</f>
        <v>2.6</v>
      </c>
      <c r="J2906">
        <f t="shared" si="137"/>
        <v>11</v>
      </c>
    </row>
    <row r="2907" spans="1:10">
      <c r="A2907" t="s">
        <v>186</v>
      </c>
      <c r="B2907" t="s">
        <v>33</v>
      </c>
      <c r="C2907" s="60">
        <v>42705</v>
      </c>
      <c r="D2907" s="3">
        <f>Table1[[#This Row],[End Year]]-1</f>
        <v>2016</v>
      </c>
      <c r="E2907" s="3">
        <f t="shared" si="135"/>
        <v>2017</v>
      </c>
      <c r="F2907" s="1" t="str">
        <f t="shared" si="136"/>
        <v>2016/2017</v>
      </c>
      <c r="G2907">
        <v>27</v>
      </c>
      <c r="H2907" t="s">
        <v>119</v>
      </c>
      <c r="I2907">
        <f>IFERROR(INDEX(Lookup_Misc!$A$1:$C$7,MATCH(Table1[[#This Row],[Product]],Lookup_Misc!$B$1:$B$7,0),3)*Table1[[#This Row],[Tonnage]],NA())</f>
        <v>14.040000000000001</v>
      </c>
      <c r="J2907">
        <f t="shared" si="137"/>
        <v>12</v>
      </c>
    </row>
    <row r="2908" spans="1:10">
      <c r="A2908" t="s">
        <v>186</v>
      </c>
      <c r="B2908" t="s">
        <v>33</v>
      </c>
      <c r="C2908" s="60">
        <v>42705</v>
      </c>
      <c r="D2908" s="3">
        <f>Table1[[#This Row],[End Year]]-1</f>
        <v>2016</v>
      </c>
      <c r="E2908" s="3">
        <f t="shared" si="135"/>
        <v>2017</v>
      </c>
      <c r="F2908" s="1" t="str">
        <f t="shared" si="136"/>
        <v>2016/2017</v>
      </c>
      <c r="G2908">
        <v>30732</v>
      </c>
      <c r="H2908" t="s">
        <v>95</v>
      </c>
      <c r="I2908">
        <f>IFERROR(INDEX(Lookup_Misc!$A$1:$C$7,MATCH(Table1[[#This Row],[Product]],Lookup_Misc!$B$1:$B$7,0),3)*Table1[[#This Row],[Tonnage]],NA())</f>
        <v>15980.640000000001</v>
      </c>
      <c r="J2908">
        <f t="shared" si="137"/>
        <v>12</v>
      </c>
    </row>
    <row r="2909" spans="1:10">
      <c r="A2909" t="s">
        <v>186</v>
      </c>
      <c r="B2909" t="s">
        <v>33</v>
      </c>
      <c r="C2909" s="60">
        <v>42705</v>
      </c>
      <c r="D2909" s="3">
        <f>Table1[[#This Row],[End Year]]-1</f>
        <v>2016</v>
      </c>
      <c r="E2909" s="3">
        <f t="shared" si="135"/>
        <v>2017</v>
      </c>
      <c r="F2909" s="1" t="str">
        <f t="shared" si="136"/>
        <v>2016/2017</v>
      </c>
      <c r="G2909">
        <v>21700</v>
      </c>
      <c r="H2909" t="s">
        <v>151</v>
      </c>
      <c r="I2909">
        <f>IFERROR(INDEX(Lookup_Misc!$A$1:$C$7,MATCH(Table1[[#This Row],[Product]],Lookup_Misc!$B$1:$B$7,0),3)*Table1[[#This Row],[Tonnage]],NA())</f>
        <v>11284</v>
      </c>
      <c r="J2909">
        <f t="shared" si="137"/>
        <v>12</v>
      </c>
    </row>
    <row r="2910" spans="1:10">
      <c r="A2910" t="s">
        <v>186</v>
      </c>
      <c r="B2910" t="s">
        <v>33</v>
      </c>
      <c r="C2910" s="60">
        <v>42705</v>
      </c>
      <c r="D2910" s="3">
        <f>Table1[[#This Row],[End Year]]-1</f>
        <v>2016</v>
      </c>
      <c r="E2910" s="3">
        <f t="shared" si="135"/>
        <v>2017</v>
      </c>
      <c r="F2910" s="1" t="str">
        <f t="shared" si="136"/>
        <v>2016/2017</v>
      </c>
      <c r="G2910">
        <v>7280</v>
      </c>
      <c r="H2910" t="s">
        <v>60</v>
      </c>
      <c r="I2910">
        <f>IFERROR(INDEX(Lookup_Misc!$A$1:$C$7,MATCH(Table1[[#This Row],[Product]],Lookup_Misc!$B$1:$B$7,0),3)*Table1[[#This Row],[Tonnage]],NA())</f>
        <v>3785.6</v>
      </c>
      <c r="J2910">
        <f t="shared" si="137"/>
        <v>12</v>
      </c>
    </row>
    <row r="2911" spans="1:10">
      <c r="A2911" t="s">
        <v>186</v>
      </c>
      <c r="B2911" t="s">
        <v>33</v>
      </c>
      <c r="C2911" s="60">
        <v>42705</v>
      </c>
      <c r="D2911" s="3">
        <f>Table1[[#This Row],[End Year]]-1</f>
        <v>2016</v>
      </c>
      <c r="E2911" s="3">
        <f t="shared" si="135"/>
        <v>2017</v>
      </c>
      <c r="F2911" s="1" t="str">
        <f t="shared" si="136"/>
        <v>2016/2017</v>
      </c>
      <c r="G2911">
        <v>811</v>
      </c>
      <c r="H2911" t="s">
        <v>79</v>
      </c>
      <c r="I2911">
        <f>IFERROR(INDEX(Lookup_Misc!$A$1:$C$7,MATCH(Table1[[#This Row],[Product]],Lookup_Misc!$B$1:$B$7,0),3)*Table1[[#This Row],[Tonnage]],NA())</f>
        <v>421.72</v>
      </c>
      <c r="J2911">
        <f t="shared" si="137"/>
        <v>12</v>
      </c>
    </row>
    <row r="2912" spans="1:10">
      <c r="A2912" t="s">
        <v>186</v>
      </c>
      <c r="B2912" t="s">
        <v>33</v>
      </c>
      <c r="C2912" s="60">
        <v>42705</v>
      </c>
      <c r="D2912" s="3">
        <f>Table1[[#This Row],[End Year]]-1</f>
        <v>2016</v>
      </c>
      <c r="E2912" s="3">
        <f t="shared" si="135"/>
        <v>2017</v>
      </c>
      <c r="F2912" s="1" t="str">
        <f t="shared" si="136"/>
        <v>2016/2017</v>
      </c>
      <c r="G2912">
        <v>1059</v>
      </c>
      <c r="H2912" t="s">
        <v>96</v>
      </c>
      <c r="I2912">
        <f>IFERROR(INDEX(Lookup_Misc!$A$1:$C$7,MATCH(Table1[[#This Row],[Product]],Lookup_Misc!$B$1:$B$7,0),3)*Table1[[#This Row],[Tonnage]],NA())</f>
        <v>550.68000000000006</v>
      </c>
      <c r="J2912">
        <f t="shared" si="137"/>
        <v>12</v>
      </c>
    </row>
    <row r="2913" spans="1:10">
      <c r="A2913" t="s">
        <v>186</v>
      </c>
      <c r="B2913" t="s">
        <v>33</v>
      </c>
      <c r="C2913" s="60">
        <v>42705</v>
      </c>
      <c r="D2913" s="3">
        <f>Table1[[#This Row],[End Year]]-1</f>
        <v>2016</v>
      </c>
      <c r="E2913" s="3">
        <f t="shared" si="135"/>
        <v>2017</v>
      </c>
      <c r="F2913" s="1" t="str">
        <f t="shared" si="136"/>
        <v>2016/2017</v>
      </c>
      <c r="G2913">
        <v>8994</v>
      </c>
      <c r="H2913" t="s">
        <v>86</v>
      </c>
      <c r="I2913">
        <f>IFERROR(INDEX(Lookup_Misc!$A$1:$C$7,MATCH(Table1[[#This Row],[Product]],Lookup_Misc!$B$1:$B$7,0),3)*Table1[[#This Row],[Tonnage]],NA())</f>
        <v>4676.88</v>
      </c>
      <c r="J2913">
        <f t="shared" si="137"/>
        <v>12</v>
      </c>
    </row>
    <row r="2914" spans="1:10">
      <c r="A2914" t="s">
        <v>186</v>
      </c>
      <c r="B2914" t="s">
        <v>33</v>
      </c>
      <c r="C2914" s="60">
        <v>42705</v>
      </c>
      <c r="D2914" s="3">
        <f>Table1[[#This Row],[End Year]]-1</f>
        <v>2016</v>
      </c>
      <c r="E2914" s="3">
        <f t="shared" si="135"/>
        <v>2017</v>
      </c>
      <c r="F2914" s="1" t="str">
        <f t="shared" si="136"/>
        <v>2016/2017</v>
      </c>
      <c r="G2914">
        <v>3</v>
      </c>
      <c r="H2914" t="s">
        <v>89</v>
      </c>
      <c r="I2914">
        <f>IFERROR(INDEX(Lookup_Misc!$A$1:$C$7,MATCH(Table1[[#This Row],[Product]],Lookup_Misc!$B$1:$B$7,0),3)*Table1[[#This Row],[Tonnage]],NA())</f>
        <v>1.56</v>
      </c>
      <c r="J2914">
        <f t="shared" si="137"/>
        <v>12</v>
      </c>
    </row>
    <row r="2915" spans="1:10">
      <c r="A2915" t="s">
        <v>186</v>
      </c>
      <c r="B2915" t="s">
        <v>33</v>
      </c>
      <c r="C2915" s="60">
        <v>42736</v>
      </c>
      <c r="D2915" s="3">
        <f>Table1[[#This Row],[End Year]]-1</f>
        <v>2016</v>
      </c>
      <c r="E2915" s="3">
        <f t="shared" si="135"/>
        <v>2017</v>
      </c>
      <c r="F2915" s="1" t="str">
        <f t="shared" si="136"/>
        <v>2016/2017</v>
      </c>
      <c r="G2915">
        <v>130</v>
      </c>
      <c r="H2915" t="s">
        <v>119</v>
      </c>
      <c r="I2915">
        <f>IFERROR(INDEX(Lookup_Misc!$A$1:$C$7,MATCH(Table1[[#This Row],[Product]],Lookup_Misc!$B$1:$B$7,0),3)*Table1[[#This Row],[Tonnage]],NA())</f>
        <v>67.600000000000009</v>
      </c>
      <c r="J2915">
        <f t="shared" si="137"/>
        <v>1</v>
      </c>
    </row>
    <row r="2916" spans="1:10">
      <c r="A2916" t="s">
        <v>186</v>
      </c>
      <c r="B2916" t="s">
        <v>33</v>
      </c>
      <c r="C2916" s="60">
        <v>42736</v>
      </c>
      <c r="D2916" s="3">
        <f>Table1[[#This Row],[End Year]]-1</f>
        <v>2016</v>
      </c>
      <c r="E2916" s="3">
        <f t="shared" si="135"/>
        <v>2017</v>
      </c>
      <c r="F2916" s="1" t="str">
        <f t="shared" si="136"/>
        <v>2016/2017</v>
      </c>
      <c r="G2916">
        <v>33393</v>
      </c>
      <c r="H2916" t="s">
        <v>95</v>
      </c>
      <c r="I2916">
        <f>IFERROR(INDEX(Lookup_Misc!$A$1:$C$7,MATCH(Table1[[#This Row],[Product]],Lookup_Misc!$B$1:$B$7,0),3)*Table1[[#This Row],[Tonnage]],NA())</f>
        <v>17364.36</v>
      </c>
      <c r="J2916">
        <f t="shared" si="137"/>
        <v>1</v>
      </c>
    </row>
    <row r="2917" spans="1:10">
      <c r="A2917" t="s">
        <v>186</v>
      </c>
      <c r="B2917" t="s">
        <v>33</v>
      </c>
      <c r="C2917" s="60">
        <v>42736</v>
      </c>
      <c r="D2917" s="3">
        <f>Table1[[#This Row],[End Year]]-1</f>
        <v>2016</v>
      </c>
      <c r="E2917" s="3">
        <f t="shared" si="135"/>
        <v>2017</v>
      </c>
      <c r="F2917" s="1" t="str">
        <f t="shared" si="136"/>
        <v>2016/2017</v>
      </c>
      <c r="G2917">
        <v>63314</v>
      </c>
      <c r="H2917" t="s">
        <v>151</v>
      </c>
      <c r="I2917">
        <f>IFERROR(INDEX(Lookup_Misc!$A$1:$C$7,MATCH(Table1[[#This Row],[Product]],Lookup_Misc!$B$1:$B$7,0),3)*Table1[[#This Row],[Tonnage]],NA())</f>
        <v>32923.279999999999</v>
      </c>
      <c r="J2917">
        <f t="shared" si="137"/>
        <v>1</v>
      </c>
    </row>
    <row r="2918" spans="1:10">
      <c r="A2918" t="s">
        <v>186</v>
      </c>
      <c r="B2918" t="s">
        <v>33</v>
      </c>
      <c r="C2918" s="60">
        <v>42736</v>
      </c>
      <c r="D2918" s="3">
        <f>Table1[[#This Row],[End Year]]-1</f>
        <v>2016</v>
      </c>
      <c r="E2918" s="3">
        <f t="shared" si="135"/>
        <v>2017</v>
      </c>
      <c r="F2918" s="1" t="str">
        <f t="shared" si="136"/>
        <v>2016/2017</v>
      </c>
      <c r="G2918">
        <v>4346</v>
      </c>
      <c r="H2918" t="s">
        <v>60</v>
      </c>
      <c r="I2918">
        <f>IFERROR(INDEX(Lookup_Misc!$A$1:$C$7,MATCH(Table1[[#This Row],[Product]],Lookup_Misc!$B$1:$B$7,0),3)*Table1[[#This Row],[Tonnage]],NA())</f>
        <v>2259.92</v>
      </c>
      <c r="J2918">
        <f t="shared" si="137"/>
        <v>1</v>
      </c>
    </row>
    <row r="2919" spans="1:10">
      <c r="A2919" t="s">
        <v>186</v>
      </c>
      <c r="B2919" t="s">
        <v>33</v>
      </c>
      <c r="C2919" s="60">
        <v>42736</v>
      </c>
      <c r="D2919" s="3">
        <f>Table1[[#This Row],[End Year]]-1</f>
        <v>2016</v>
      </c>
      <c r="E2919" s="3">
        <f t="shared" si="135"/>
        <v>2017</v>
      </c>
      <c r="F2919" s="1" t="str">
        <f t="shared" si="136"/>
        <v>2016/2017</v>
      </c>
      <c r="G2919">
        <v>1209</v>
      </c>
      <c r="H2919" t="s">
        <v>79</v>
      </c>
      <c r="I2919">
        <f>IFERROR(INDEX(Lookup_Misc!$A$1:$C$7,MATCH(Table1[[#This Row],[Product]],Lookup_Misc!$B$1:$B$7,0),3)*Table1[[#This Row],[Tonnage]],NA())</f>
        <v>628.68000000000006</v>
      </c>
      <c r="J2919">
        <f t="shared" si="137"/>
        <v>1</v>
      </c>
    </row>
    <row r="2920" spans="1:10">
      <c r="A2920" t="s">
        <v>186</v>
      </c>
      <c r="B2920" t="s">
        <v>33</v>
      </c>
      <c r="C2920" s="60">
        <v>42736</v>
      </c>
      <c r="D2920" s="3">
        <f>Table1[[#This Row],[End Year]]-1</f>
        <v>2016</v>
      </c>
      <c r="E2920" s="3">
        <f t="shared" si="135"/>
        <v>2017</v>
      </c>
      <c r="F2920" s="1" t="str">
        <f t="shared" si="136"/>
        <v>2016/2017</v>
      </c>
      <c r="G2920">
        <v>1181</v>
      </c>
      <c r="H2920" t="s">
        <v>96</v>
      </c>
      <c r="I2920">
        <f>IFERROR(INDEX(Lookup_Misc!$A$1:$C$7,MATCH(Table1[[#This Row],[Product]],Lookup_Misc!$B$1:$B$7,0),3)*Table1[[#This Row],[Tonnage]],NA())</f>
        <v>614.12</v>
      </c>
      <c r="J2920">
        <f t="shared" si="137"/>
        <v>1</v>
      </c>
    </row>
    <row r="2921" spans="1:10">
      <c r="A2921" t="s">
        <v>186</v>
      </c>
      <c r="B2921" t="s">
        <v>33</v>
      </c>
      <c r="C2921" s="60">
        <v>42736</v>
      </c>
      <c r="D2921" s="3">
        <f>Table1[[#This Row],[End Year]]-1</f>
        <v>2016</v>
      </c>
      <c r="E2921" s="3">
        <f t="shared" si="135"/>
        <v>2017</v>
      </c>
      <c r="F2921" s="1" t="str">
        <f t="shared" si="136"/>
        <v>2016/2017</v>
      </c>
      <c r="G2921">
        <v>289</v>
      </c>
      <c r="H2921" t="s">
        <v>86</v>
      </c>
      <c r="I2921">
        <f>IFERROR(INDEX(Lookup_Misc!$A$1:$C$7,MATCH(Table1[[#This Row],[Product]],Lookup_Misc!$B$1:$B$7,0),3)*Table1[[#This Row],[Tonnage]],NA())</f>
        <v>150.28</v>
      </c>
      <c r="J2921">
        <f t="shared" si="137"/>
        <v>1</v>
      </c>
    </row>
    <row r="2922" spans="1:10">
      <c r="A2922" t="s">
        <v>186</v>
      </c>
      <c r="B2922" t="s">
        <v>33</v>
      </c>
      <c r="C2922" s="60">
        <v>42736</v>
      </c>
      <c r="D2922" s="3">
        <f>Table1[[#This Row],[End Year]]-1</f>
        <v>2016</v>
      </c>
      <c r="E2922" s="3">
        <f t="shared" si="135"/>
        <v>2017</v>
      </c>
      <c r="F2922" s="1" t="str">
        <f t="shared" si="136"/>
        <v>2016/2017</v>
      </c>
      <c r="G2922">
        <v>1</v>
      </c>
      <c r="H2922" t="s">
        <v>89</v>
      </c>
      <c r="I2922">
        <f>IFERROR(INDEX(Lookup_Misc!$A$1:$C$7,MATCH(Table1[[#This Row],[Product]],Lookup_Misc!$B$1:$B$7,0),3)*Table1[[#This Row],[Tonnage]],NA())</f>
        <v>0.52</v>
      </c>
      <c r="J2922">
        <f t="shared" si="137"/>
        <v>1</v>
      </c>
    </row>
    <row r="2923" spans="1:10">
      <c r="A2923" t="s">
        <v>186</v>
      </c>
      <c r="B2923" t="s">
        <v>33</v>
      </c>
      <c r="C2923" s="60">
        <v>42767</v>
      </c>
      <c r="D2923" s="3">
        <f>Table1[[#This Row],[End Year]]-1</f>
        <v>2016</v>
      </c>
      <c r="E2923" s="3">
        <f t="shared" si="135"/>
        <v>2017</v>
      </c>
      <c r="F2923" s="1" t="str">
        <f t="shared" si="136"/>
        <v>2016/2017</v>
      </c>
      <c r="G2923">
        <v>42</v>
      </c>
      <c r="H2923" t="s">
        <v>119</v>
      </c>
      <c r="I2923">
        <f>IFERROR(INDEX(Lookup_Misc!$A$1:$C$7,MATCH(Table1[[#This Row],[Product]],Lookup_Misc!$B$1:$B$7,0),3)*Table1[[#This Row],[Tonnage]],NA())</f>
        <v>21.84</v>
      </c>
      <c r="J2923">
        <f t="shared" si="137"/>
        <v>2</v>
      </c>
    </row>
    <row r="2924" spans="1:10">
      <c r="A2924" t="s">
        <v>186</v>
      </c>
      <c r="B2924" t="s">
        <v>33</v>
      </c>
      <c r="C2924" s="60">
        <v>42767</v>
      </c>
      <c r="D2924" s="3">
        <f>Table1[[#This Row],[End Year]]-1</f>
        <v>2016</v>
      </c>
      <c r="E2924" s="3">
        <f t="shared" si="135"/>
        <v>2017</v>
      </c>
      <c r="F2924" s="1" t="str">
        <f t="shared" si="136"/>
        <v>2016/2017</v>
      </c>
      <c r="G2924">
        <v>9530</v>
      </c>
      <c r="H2924" t="s">
        <v>95</v>
      </c>
      <c r="I2924">
        <f>IFERROR(INDEX(Lookup_Misc!$A$1:$C$7,MATCH(Table1[[#This Row],[Product]],Lookup_Misc!$B$1:$B$7,0),3)*Table1[[#This Row],[Tonnage]],NA())</f>
        <v>4955.6000000000004</v>
      </c>
      <c r="J2924">
        <f t="shared" si="137"/>
        <v>2</v>
      </c>
    </row>
    <row r="2925" spans="1:10">
      <c r="A2925" t="s">
        <v>186</v>
      </c>
      <c r="B2925" t="s">
        <v>33</v>
      </c>
      <c r="C2925" s="60">
        <v>42767</v>
      </c>
      <c r="D2925" s="3">
        <f>Table1[[#This Row],[End Year]]-1</f>
        <v>2016</v>
      </c>
      <c r="E2925" s="3">
        <f t="shared" si="135"/>
        <v>2017</v>
      </c>
      <c r="F2925" s="1" t="str">
        <f t="shared" si="136"/>
        <v>2016/2017</v>
      </c>
      <c r="G2925">
        <v>2458</v>
      </c>
      <c r="H2925" t="s">
        <v>60</v>
      </c>
      <c r="I2925">
        <f>IFERROR(INDEX(Lookup_Misc!$A$1:$C$7,MATCH(Table1[[#This Row],[Product]],Lookup_Misc!$B$1:$B$7,0),3)*Table1[[#This Row],[Tonnage]],NA())</f>
        <v>1278.1600000000001</v>
      </c>
      <c r="J2925">
        <f t="shared" si="137"/>
        <v>2</v>
      </c>
    </row>
    <row r="2926" spans="1:10">
      <c r="A2926" t="s">
        <v>186</v>
      </c>
      <c r="B2926" t="s">
        <v>33</v>
      </c>
      <c r="C2926" s="60">
        <v>42767</v>
      </c>
      <c r="D2926" s="3">
        <f>Table1[[#This Row],[End Year]]-1</f>
        <v>2016</v>
      </c>
      <c r="E2926" s="3">
        <f t="shared" si="135"/>
        <v>2017</v>
      </c>
      <c r="F2926" s="1" t="str">
        <f t="shared" si="136"/>
        <v>2016/2017</v>
      </c>
      <c r="G2926">
        <v>931</v>
      </c>
      <c r="H2926" t="s">
        <v>79</v>
      </c>
      <c r="I2926">
        <f>IFERROR(INDEX(Lookup_Misc!$A$1:$C$7,MATCH(Table1[[#This Row],[Product]],Lookup_Misc!$B$1:$B$7,0),3)*Table1[[#This Row],[Tonnage]],NA())</f>
        <v>484.12</v>
      </c>
      <c r="J2926">
        <f t="shared" si="137"/>
        <v>2</v>
      </c>
    </row>
    <row r="2927" spans="1:10">
      <c r="A2927" t="s">
        <v>186</v>
      </c>
      <c r="B2927" t="s">
        <v>33</v>
      </c>
      <c r="C2927" s="60">
        <v>42767</v>
      </c>
      <c r="D2927" s="3">
        <f>Table1[[#This Row],[End Year]]-1</f>
        <v>2016</v>
      </c>
      <c r="E2927" s="3">
        <f t="shared" si="135"/>
        <v>2017</v>
      </c>
      <c r="F2927" s="1" t="str">
        <f t="shared" si="136"/>
        <v>2016/2017</v>
      </c>
      <c r="G2927">
        <v>1192</v>
      </c>
      <c r="H2927" t="s">
        <v>96</v>
      </c>
      <c r="I2927">
        <f>IFERROR(INDEX(Lookup_Misc!$A$1:$C$7,MATCH(Table1[[#This Row],[Product]],Lookup_Misc!$B$1:$B$7,0),3)*Table1[[#This Row],[Tonnage]],NA())</f>
        <v>619.84</v>
      </c>
      <c r="J2927">
        <f t="shared" si="137"/>
        <v>2</v>
      </c>
    </row>
    <row r="2928" spans="1:10">
      <c r="A2928" t="s">
        <v>186</v>
      </c>
      <c r="B2928" t="s">
        <v>33</v>
      </c>
      <c r="C2928" s="60">
        <v>42767</v>
      </c>
      <c r="D2928" s="3">
        <f>Table1[[#This Row],[End Year]]-1</f>
        <v>2016</v>
      </c>
      <c r="E2928" s="3">
        <f t="shared" si="135"/>
        <v>2017</v>
      </c>
      <c r="F2928" s="1" t="str">
        <f t="shared" si="136"/>
        <v>2016/2017</v>
      </c>
      <c r="G2928">
        <v>241</v>
      </c>
      <c r="H2928" t="s">
        <v>86</v>
      </c>
      <c r="I2928">
        <f>IFERROR(INDEX(Lookup_Misc!$A$1:$C$7,MATCH(Table1[[#This Row],[Product]],Lookup_Misc!$B$1:$B$7,0),3)*Table1[[#This Row],[Tonnage]],NA())</f>
        <v>125.32000000000001</v>
      </c>
      <c r="J2928">
        <f t="shared" si="137"/>
        <v>2</v>
      </c>
    </row>
    <row r="2929" spans="1:10">
      <c r="A2929" t="s">
        <v>186</v>
      </c>
      <c r="B2929" t="s">
        <v>33</v>
      </c>
      <c r="C2929" s="60">
        <v>42767</v>
      </c>
      <c r="D2929" s="3">
        <f>Table1[[#This Row],[End Year]]-1</f>
        <v>2016</v>
      </c>
      <c r="E2929" s="3">
        <f t="shared" si="135"/>
        <v>2017</v>
      </c>
      <c r="F2929" s="1" t="str">
        <f t="shared" si="136"/>
        <v>2016/2017</v>
      </c>
      <c r="G2929">
        <v>2</v>
      </c>
      <c r="H2929" t="s">
        <v>89</v>
      </c>
      <c r="I2929">
        <f>IFERROR(INDEX(Lookup_Misc!$A$1:$C$7,MATCH(Table1[[#This Row],[Product]],Lookup_Misc!$B$1:$B$7,0),3)*Table1[[#This Row],[Tonnage]],NA())</f>
        <v>1.04</v>
      </c>
      <c r="J2929">
        <f t="shared" si="137"/>
        <v>2</v>
      </c>
    </row>
    <row r="2930" spans="1:10">
      <c r="A2930" t="s">
        <v>186</v>
      </c>
      <c r="B2930" t="s">
        <v>33</v>
      </c>
      <c r="C2930" s="60">
        <v>42795</v>
      </c>
      <c r="D2930" s="3">
        <f>Table1[[#This Row],[End Year]]-1</f>
        <v>2016</v>
      </c>
      <c r="E2930" s="3">
        <f t="shared" si="135"/>
        <v>2017</v>
      </c>
      <c r="F2930" s="1" t="str">
        <f t="shared" si="136"/>
        <v>2016/2017</v>
      </c>
      <c r="G2930">
        <v>4</v>
      </c>
      <c r="H2930" t="s">
        <v>75</v>
      </c>
      <c r="I2930">
        <f>IFERROR(INDEX(Lookup_Misc!$A$1:$C$7,MATCH(Table1[[#This Row],[Product]],Lookup_Misc!$B$1:$B$7,0),3)*Table1[[#This Row],[Tonnage]],NA())</f>
        <v>2.08</v>
      </c>
      <c r="J2930">
        <f t="shared" si="137"/>
        <v>3</v>
      </c>
    </row>
    <row r="2931" spans="1:10">
      <c r="A2931" t="s">
        <v>186</v>
      </c>
      <c r="B2931" t="s">
        <v>33</v>
      </c>
      <c r="C2931" s="60">
        <v>42795</v>
      </c>
      <c r="D2931" s="3">
        <f>Table1[[#This Row],[End Year]]-1</f>
        <v>2016</v>
      </c>
      <c r="E2931" s="3">
        <f t="shared" si="135"/>
        <v>2017</v>
      </c>
      <c r="F2931" s="1" t="str">
        <f t="shared" si="136"/>
        <v>2016/2017</v>
      </c>
      <c r="G2931">
        <v>56</v>
      </c>
      <c r="H2931" t="s">
        <v>119</v>
      </c>
      <c r="I2931">
        <f>IFERROR(INDEX(Lookup_Misc!$A$1:$C$7,MATCH(Table1[[#This Row],[Product]],Lookup_Misc!$B$1:$B$7,0),3)*Table1[[#This Row],[Tonnage]],NA())</f>
        <v>29.12</v>
      </c>
      <c r="J2931">
        <f t="shared" si="137"/>
        <v>3</v>
      </c>
    </row>
    <row r="2932" spans="1:10">
      <c r="A2932" t="s">
        <v>186</v>
      </c>
      <c r="B2932" t="s">
        <v>33</v>
      </c>
      <c r="C2932" s="60">
        <v>42795</v>
      </c>
      <c r="D2932" s="3">
        <f>Table1[[#This Row],[End Year]]-1</f>
        <v>2016</v>
      </c>
      <c r="E2932" s="3">
        <f t="shared" si="135"/>
        <v>2017</v>
      </c>
      <c r="F2932" s="1" t="str">
        <f t="shared" si="136"/>
        <v>2016/2017</v>
      </c>
      <c r="G2932">
        <v>84573</v>
      </c>
      <c r="H2932" t="s">
        <v>95</v>
      </c>
      <c r="I2932">
        <f>IFERROR(INDEX(Lookup_Misc!$A$1:$C$7,MATCH(Table1[[#This Row],[Product]],Lookup_Misc!$B$1:$B$7,0),3)*Table1[[#This Row],[Tonnage]],NA())</f>
        <v>43977.96</v>
      </c>
      <c r="J2932">
        <f t="shared" si="137"/>
        <v>3</v>
      </c>
    </row>
    <row r="2933" spans="1:10">
      <c r="A2933" t="s">
        <v>186</v>
      </c>
      <c r="B2933" t="s">
        <v>33</v>
      </c>
      <c r="C2933" s="60">
        <v>42795</v>
      </c>
      <c r="D2933" s="3">
        <f>Table1[[#This Row],[End Year]]-1</f>
        <v>2016</v>
      </c>
      <c r="E2933" s="3">
        <f t="shared" si="135"/>
        <v>2017</v>
      </c>
      <c r="F2933" s="1" t="str">
        <f t="shared" si="136"/>
        <v>2016/2017</v>
      </c>
      <c r="G2933">
        <v>172516</v>
      </c>
      <c r="H2933" t="s">
        <v>151</v>
      </c>
      <c r="I2933">
        <f>IFERROR(INDEX(Lookup_Misc!$A$1:$C$7,MATCH(Table1[[#This Row],[Product]],Lookup_Misc!$B$1:$B$7,0),3)*Table1[[#This Row],[Tonnage]],NA())</f>
        <v>89708.32</v>
      </c>
      <c r="J2933">
        <f t="shared" si="137"/>
        <v>3</v>
      </c>
    </row>
    <row r="2934" spans="1:10">
      <c r="A2934" t="s">
        <v>186</v>
      </c>
      <c r="B2934" t="s">
        <v>33</v>
      </c>
      <c r="C2934" s="60">
        <v>42795</v>
      </c>
      <c r="D2934" s="3">
        <f>Table1[[#This Row],[End Year]]-1</f>
        <v>2016</v>
      </c>
      <c r="E2934" s="3">
        <f t="shared" si="135"/>
        <v>2017</v>
      </c>
      <c r="F2934" s="1" t="str">
        <f t="shared" si="136"/>
        <v>2016/2017</v>
      </c>
      <c r="G2934">
        <v>1162</v>
      </c>
      <c r="H2934" t="s">
        <v>60</v>
      </c>
      <c r="I2934">
        <f>IFERROR(INDEX(Lookup_Misc!$A$1:$C$7,MATCH(Table1[[#This Row],[Product]],Lookup_Misc!$B$1:$B$7,0),3)*Table1[[#This Row],[Tonnage]],NA())</f>
        <v>604.24</v>
      </c>
      <c r="J2934">
        <f t="shared" si="137"/>
        <v>3</v>
      </c>
    </row>
    <row r="2935" spans="1:10">
      <c r="A2935" t="s">
        <v>186</v>
      </c>
      <c r="B2935" t="s">
        <v>33</v>
      </c>
      <c r="C2935" s="60">
        <v>42795</v>
      </c>
      <c r="D2935" s="3">
        <f>Table1[[#This Row],[End Year]]-1</f>
        <v>2016</v>
      </c>
      <c r="E2935" s="3">
        <f t="shared" si="135"/>
        <v>2017</v>
      </c>
      <c r="F2935" s="1" t="str">
        <f t="shared" si="136"/>
        <v>2016/2017</v>
      </c>
      <c r="G2935">
        <v>832</v>
      </c>
      <c r="H2935" t="s">
        <v>79</v>
      </c>
      <c r="I2935">
        <f>IFERROR(INDEX(Lookup_Misc!$A$1:$C$7,MATCH(Table1[[#This Row],[Product]],Lookup_Misc!$B$1:$B$7,0),3)*Table1[[#This Row],[Tonnage]],NA())</f>
        <v>432.64</v>
      </c>
      <c r="J2935">
        <f t="shared" si="137"/>
        <v>3</v>
      </c>
    </row>
    <row r="2936" spans="1:10">
      <c r="A2936" t="s">
        <v>186</v>
      </c>
      <c r="B2936" t="s">
        <v>33</v>
      </c>
      <c r="C2936" s="60">
        <v>42795</v>
      </c>
      <c r="D2936" s="3">
        <f>Table1[[#This Row],[End Year]]-1</f>
        <v>2016</v>
      </c>
      <c r="E2936" s="3">
        <f t="shared" si="135"/>
        <v>2017</v>
      </c>
      <c r="F2936" s="1" t="str">
        <f t="shared" si="136"/>
        <v>2016/2017</v>
      </c>
      <c r="G2936">
        <v>883</v>
      </c>
      <c r="H2936" t="s">
        <v>96</v>
      </c>
      <c r="I2936">
        <f>IFERROR(INDEX(Lookup_Misc!$A$1:$C$7,MATCH(Table1[[#This Row],[Product]],Lookup_Misc!$B$1:$B$7,0),3)*Table1[[#This Row],[Tonnage]],NA())</f>
        <v>459.16</v>
      </c>
      <c r="J2936">
        <f t="shared" si="137"/>
        <v>3</v>
      </c>
    </row>
    <row r="2937" spans="1:10">
      <c r="A2937" t="s">
        <v>186</v>
      </c>
      <c r="B2937" t="s">
        <v>33</v>
      </c>
      <c r="C2937" s="60">
        <v>42795</v>
      </c>
      <c r="D2937" s="3">
        <f>Table1[[#This Row],[End Year]]-1</f>
        <v>2016</v>
      </c>
      <c r="E2937" s="3">
        <f t="shared" si="135"/>
        <v>2017</v>
      </c>
      <c r="F2937" s="1" t="str">
        <f t="shared" si="136"/>
        <v>2016/2017</v>
      </c>
      <c r="G2937">
        <v>272</v>
      </c>
      <c r="H2937" t="s">
        <v>86</v>
      </c>
      <c r="I2937">
        <f>IFERROR(INDEX(Lookup_Misc!$A$1:$C$7,MATCH(Table1[[#This Row],[Product]],Lookup_Misc!$B$1:$B$7,0),3)*Table1[[#This Row],[Tonnage]],NA())</f>
        <v>141.44</v>
      </c>
      <c r="J2937">
        <f t="shared" si="137"/>
        <v>3</v>
      </c>
    </row>
    <row r="2938" spans="1:10">
      <c r="A2938" t="s">
        <v>186</v>
      </c>
      <c r="B2938" t="s">
        <v>33</v>
      </c>
      <c r="C2938" s="60">
        <v>42795</v>
      </c>
      <c r="D2938" s="3">
        <f>Table1[[#This Row],[End Year]]-1</f>
        <v>2016</v>
      </c>
      <c r="E2938" s="3">
        <f t="shared" si="135"/>
        <v>2017</v>
      </c>
      <c r="F2938" s="1" t="str">
        <f t="shared" si="136"/>
        <v>2016/2017</v>
      </c>
      <c r="G2938">
        <v>2</v>
      </c>
      <c r="H2938" t="s">
        <v>89</v>
      </c>
      <c r="I2938">
        <f>IFERROR(INDEX(Lookup_Misc!$A$1:$C$7,MATCH(Table1[[#This Row],[Product]],Lookup_Misc!$B$1:$B$7,0),3)*Table1[[#This Row],[Tonnage]],NA())</f>
        <v>1.04</v>
      </c>
      <c r="J2938">
        <f t="shared" si="137"/>
        <v>3</v>
      </c>
    </row>
    <row r="2939" spans="1:10">
      <c r="A2939" t="s">
        <v>186</v>
      </c>
      <c r="B2939" t="s">
        <v>33</v>
      </c>
      <c r="C2939" s="60">
        <v>42795</v>
      </c>
      <c r="D2939" s="3">
        <f>Table1[[#This Row],[End Year]]-1</f>
        <v>2016</v>
      </c>
      <c r="E2939" s="3">
        <f t="shared" si="135"/>
        <v>2017</v>
      </c>
      <c r="F2939" s="1" t="str">
        <f t="shared" si="136"/>
        <v>2016/2017</v>
      </c>
      <c r="G2939">
        <v>88</v>
      </c>
      <c r="H2939" t="s">
        <v>87</v>
      </c>
      <c r="I2939">
        <f>IFERROR(INDEX(Lookup_Misc!$A$1:$C$7,MATCH(Table1[[#This Row],[Product]],Lookup_Misc!$B$1:$B$7,0),3)*Table1[[#This Row],[Tonnage]],NA())</f>
        <v>45.760000000000005</v>
      </c>
      <c r="J2939">
        <f t="shared" si="137"/>
        <v>3</v>
      </c>
    </row>
    <row r="2940" spans="1:10">
      <c r="A2940" t="s">
        <v>186</v>
      </c>
      <c r="B2940" t="s">
        <v>33</v>
      </c>
      <c r="C2940" s="60">
        <v>42826</v>
      </c>
      <c r="D2940" s="3">
        <f>Table1[[#This Row],[End Year]]-1</f>
        <v>2016</v>
      </c>
      <c r="E2940" s="3">
        <f t="shared" si="135"/>
        <v>2017</v>
      </c>
      <c r="F2940" s="1" t="str">
        <f t="shared" si="136"/>
        <v>2016/2017</v>
      </c>
      <c r="G2940">
        <v>9</v>
      </c>
      <c r="H2940" t="s">
        <v>75</v>
      </c>
      <c r="I2940">
        <f>IFERROR(INDEX(Lookup_Misc!$A$1:$C$7,MATCH(Table1[[#This Row],[Product]],Lookup_Misc!$B$1:$B$7,0),3)*Table1[[#This Row],[Tonnage]],NA())</f>
        <v>4.68</v>
      </c>
      <c r="J2940">
        <f t="shared" si="137"/>
        <v>4</v>
      </c>
    </row>
    <row r="2941" spans="1:10">
      <c r="A2941" t="s">
        <v>186</v>
      </c>
      <c r="B2941" t="s">
        <v>33</v>
      </c>
      <c r="C2941" s="60">
        <v>42826</v>
      </c>
      <c r="D2941" s="3">
        <f>Table1[[#This Row],[End Year]]-1</f>
        <v>2016</v>
      </c>
      <c r="E2941" s="3">
        <f t="shared" si="135"/>
        <v>2017</v>
      </c>
      <c r="F2941" s="1" t="str">
        <f t="shared" si="136"/>
        <v>2016/2017</v>
      </c>
      <c r="G2941">
        <v>171</v>
      </c>
      <c r="H2941" t="s">
        <v>119</v>
      </c>
      <c r="I2941">
        <f>IFERROR(INDEX(Lookup_Misc!$A$1:$C$7,MATCH(Table1[[#This Row],[Product]],Lookup_Misc!$B$1:$B$7,0),3)*Table1[[#This Row],[Tonnage]],NA())</f>
        <v>88.92</v>
      </c>
      <c r="J2941">
        <f t="shared" si="137"/>
        <v>4</v>
      </c>
    </row>
    <row r="2942" spans="1:10">
      <c r="A2942" t="s">
        <v>186</v>
      </c>
      <c r="B2942" t="s">
        <v>33</v>
      </c>
      <c r="C2942" s="60">
        <v>42826</v>
      </c>
      <c r="D2942" s="3">
        <f>Table1[[#This Row],[End Year]]-1</f>
        <v>2016</v>
      </c>
      <c r="E2942" s="3">
        <f t="shared" si="135"/>
        <v>2017</v>
      </c>
      <c r="F2942" s="1" t="str">
        <f t="shared" si="136"/>
        <v>2016/2017</v>
      </c>
      <c r="G2942">
        <v>47145</v>
      </c>
      <c r="H2942" t="s">
        <v>95</v>
      </c>
      <c r="I2942">
        <f>IFERROR(INDEX(Lookup_Misc!$A$1:$C$7,MATCH(Table1[[#This Row],[Product]],Lookup_Misc!$B$1:$B$7,0),3)*Table1[[#This Row],[Tonnage]],NA())</f>
        <v>24515.4</v>
      </c>
      <c r="J2942">
        <f t="shared" si="137"/>
        <v>4</v>
      </c>
    </row>
    <row r="2943" spans="1:10">
      <c r="A2943" t="s">
        <v>186</v>
      </c>
      <c r="B2943" t="s">
        <v>33</v>
      </c>
      <c r="C2943" s="60">
        <v>42826</v>
      </c>
      <c r="D2943" s="3">
        <f>Table1[[#This Row],[End Year]]-1</f>
        <v>2016</v>
      </c>
      <c r="E2943" s="3">
        <f t="shared" si="135"/>
        <v>2017</v>
      </c>
      <c r="F2943" s="1" t="str">
        <f t="shared" si="136"/>
        <v>2016/2017</v>
      </c>
      <c r="G2943">
        <v>44700</v>
      </c>
      <c r="H2943" t="s">
        <v>151</v>
      </c>
      <c r="I2943">
        <f>IFERROR(INDEX(Lookup_Misc!$A$1:$C$7,MATCH(Table1[[#This Row],[Product]],Lookup_Misc!$B$1:$B$7,0),3)*Table1[[#This Row],[Tonnage]],NA())</f>
        <v>23244</v>
      </c>
      <c r="J2943">
        <f t="shared" si="137"/>
        <v>4</v>
      </c>
    </row>
    <row r="2944" spans="1:10">
      <c r="A2944" t="s">
        <v>186</v>
      </c>
      <c r="B2944" t="s">
        <v>33</v>
      </c>
      <c r="C2944" s="60">
        <v>42826</v>
      </c>
      <c r="D2944" s="3">
        <f>Table1[[#This Row],[End Year]]-1</f>
        <v>2016</v>
      </c>
      <c r="E2944" s="3">
        <f t="shared" si="135"/>
        <v>2017</v>
      </c>
      <c r="F2944" s="1" t="str">
        <f t="shared" si="136"/>
        <v>2016/2017</v>
      </c>
      <c r="G2944">
        <v>636</v>
      </c>
      <c r="H2944" t="s">
        <v>60</v>
      </c>
      <c r="I2944">
        <f>IFERROR(INDEX(Lookup_Misc!$A$1:$C$7,MATCH(Table1[[#This Row],[Product]],Lookup_Misc!$B$1:$B$7,0),3)*Table1[[#This Row],[Tonnage]],NA())</f>
        <v>330.72</v>
      </c>
      <c r="J2944">
        <f t="shared" si="137"/>
        <v>4</v>
      </c>
    </row>
    <row r="2945" spans="1:10">
      <c r="A2945" t="s">
        <v>186</v>
      </c>
      <c r="B2945" t="s">
        <v>33</v>
      </c>
      <c r="C2945" s="60">
        <v>42826</v>
      </c>
      <c r="D2945" s="3">
        <f>Table1[[#This Row],[End Year]]-1</f>
        <v>2016</v>
      </c>
      <c r="E2945" s="3">
        <f t="shared" si="135"/>
        <v>2017</v>
      </c>
      <c r="F2945" s="1" t="str">
        <f t="shared" si="136"/>
        <v>2016/2017</v>
      </c>
      <c r="G2945">
        <v>1452</v>
      </c>
      <c r="H2945" t="s">
        <v>79</v>
      </c>
      <c r="I2945">
        <f>IFERROR(INDEX(Lookup_Misc!$A$1:$C$7,MATCH(Table1[[#This Row],[Product]],Lookup_Misc!$B$1:$B$7,0),3)*Table1[[#This Row],[Tonnage]],NA())</f>
        <v>755.04000000000008</v>
      </c>
      <c r="J2945">
        <f t="shared" si="137"/>
        <v>4</v>
      </c>
    </row>
    <row r="2946" spans="1:10">
      <c r="A2946" t="s">
        <v>186</v>
      </c>
      <c r="B2946" t="s">
        <v>33</v>
      </c>
      <c r="C2946" s="60">
        <v>42826</v>
      </c>
      <c r="D2946" s="3">
        <f>Table1[[#This Row],[End Year]]-1</f>
        <v>2016</v>
      </c>
      <c r="E2946" s="3">
        <f t="shared" si="135"/>
        <v>2017</v>
      </c>
      <c r="F2946" s="1" t="str">
        <f t="shared" si="136"/>
        <v>2016/2017</v>
      </c>
      <c r="G2946">
        <v>364</v>
      </c>
      <c r="H2946" t="s">
        <v>96</v>
      </c>
      <c r="I2946">
        <f>IFERROR(INDEX(Lookup_Misc!$A$1:$C$7,MATCH(Table1[[#This Row],[Product]],Lookup_Misc!$B$1:$B$7,0),3)*Table1[[#This Row],[Tonnage]],NA())</f>
        <v>189.28</v>
      </c>
      <c r="J2946">
        <f t="shared" si="137"/>
        <v>4</v>
      </c>
    </row>
    <row r="2947" spans="1:10">
      <c r="A2947" t="s">
        <v>186</v>
      </c>
      <c r="B2947" t="s">
        <v>33</v>
      </c>
      <c r="C2947" s="60">
        <v>42826</v>
      </c>
      <c r="D2947" s="3">
        <f>Table1[[#This Row],[End Year]]-1</f>
        <v>2016</v>
      </c>
      <c r="E2947" s="3">
        <f t="shared" si="135"/>
        <v>2017</v>
      </c>
      <c r="F2947" s="1" t="str">
        <f t="shared" si="136"/>
        <v>2016/2017</v>
      </c>
      <c r="G2947">
        <v>16646</v>
      </c>
      <c r="H2947" t="s">
        <v>82</v>
      </c>
      <c r="I2947">
        <f>IFERROR(INDEX(Lookup_Misc!$A$1:$C$7,MATCH(Table1[[#This Row],[Product]],Lookup_Misc!$B$1:$B$7,0),3)*Table1[[#This Row],[Tonnage]],NA())</f>
        <v>8655.92</v>
      </c>
      <c r="J2947">
        <f t="shared" si="137"/>
        <v>4</v>
      </c>
    </row>
    <row r="2948" spans="1:10">
      <c r="A2948" t="s">
        <v>186</v>
      </c>
      <c r="B2948" t="s">
        <v>33</v>
      </c>
      <c r="C2948" s="60">
        <v>42826</v>
      </c>
      <c r="D2948" s="3">
        <f>Table1[[#This Row],[End Year]]-1</f>
        <v>2016</v>
      </c>
      <c r="E2948" s="3">
        <f t="shared" si="135"/>
        <v>2017</v>
      </c>
      <c r="F2948" s="1" t="str">
        <f t="shared" si="136"/>
        <v>2016/2017</v>
      </c>
      <c r="G2948">
        <v>336</v>
      </c>
      <c r="H2948" t="s">
        <v>86</v>
      </c>
      <c r="I2948">
        <f>IFERROR(INDEX(Lookup_Misc!$A$1:$C$7,MATCH(Table1[[#This Row],[Product]],Lookup_Misc!$B$1:$B$7,0),3)*Table1[[#This Row],[Tonnage]],NA())</f>
        <v>174.72</v>
      </c>
      <c r="J2948">
        <f t="shared" si="137"/>
        <v>4</v>
      </c>
    </row>
    <row r="2949" spans="1:10">
      <c r="A2949" t="s">
        <v>186</v>
      </c>
      <c r="B2949" t="s">
        <v>33</v>
      </c>
      <c r="C2949" s="60">
        <v>42826</v>
      </c>
      <c r="D2949" s="3">
        <f>Table1[[#This Row],[End Year]]-1</f>
        <v>2016</v>
      </c>
      <c r="E2949" s="3">
        <f t="shared" si="135"/>
        <v>2017</v>
      </c>
      <c r="F2949" s="1" t="str">
        <f t="shared" si="136"/>
        <v>2016/2017</v>
      </c>
      <c r="G2949">
        <v>4</v>
      </c>
      <c r="H2949" t="s">
        <v>89</v>
      </c>
      <c r="I2949">
        <f>IFERROR(INDEX(Lookup_Misc!$A$1:$C$7,MATCH(Table1[[#This Row],[Product]],Lookup_Misc!$B$1:$B$7,0),3)*Table1[[#This Row],[Tonnage]],NA())</f>
        <v>2.08</v>
      </c>
      <c r="J2949">
        <f t="shared" si="137"/>
        <v>4</v>
      </c>
    </row>
    <row r="2950" spans="1:10">
      <c r="A2950" t="s">
        <v>186</v>
      </c>
      <c r="B2950" t="s">
        <v>33</v>
      </c>
      <c r="C2950" s="60">
        <v>42856</v>
      </c>
      <c r="D2950" s="3">
        <f>Table1[[#This Row],[End Year]]-1</f>
        <v>2016</v>
      </c>
      <c r="E2950" s="3">
        <f t="shared" ref="E2950:E3013" si="138">IF(AND(MONTH(C2950)&gt;=7,MONTH(C2950)&lt;=12),YEAR(C2950)+1,YEAR(C2950))</f>
        <v>2017</v>
      </c>
      <c r="F2950" s="1" t="str">
        <f t="shared" ref="F2950:F3013" si="139">D2950&amp;"/"&amp;E2950</f>
        <v>2016/2017</v>
      </c>
      <c r="G2950">
        <v>1</v>
      </c>
      <c r="H2950" t="s">
        <v>75</v>
      </c>
      <c r="I2950">
        <f>IFERROR(INDEX(Lookup_Misc!$A$1:$C$7,MATCH(Table1[[#This Row],[Product]],Lookup_Misc!$B$1:$B$7,0),3)*Table1[[#This Row],[Tonnage]],NA())</f>
        <v>0.52</v>
      </c>
      <c r="J2950">
        <f t="shared" ref="J2950:J3013" si="140">MONTH(C2950)</f>
        <v>5</v>
      </c>
    </row>
    <row r="2951" spans="1:10">
      <c r="A2951" t="s">
        <v>186</v>
      </c>
      <c r="B2951" t="s">
        <v>33</v>
      </c>
      <c r="C2951" s="60">
        <v>42856</v>
      </c>
      <c r="D2951" s="3">
        <f>Table1[[#This Row],[End Year]]-1</f>
        <v>2016</v>
      </c>
      <c r="E2951" s="3">
        <f t="shared" si="138"/>
        <v>2017</v>
      </c>
      <c r="F2951" s="1" t="str">
        <f t="shared" si="139"/>
        <v>2016/2017</v>
      </c>
      <c r="G2951">
        <v>989</v>
      </c>
      <c r="H2951" t="s">
        <v>95</v>
      </c>
      <c r="I2951">
        <f>IFERROR(INDEX(Lookup_Misc!$A$1:$C$7,MATCH(Table1[[#This Row],[Product]],Lookup_Misc!$B$1:$B$7,0),3)*Table1[[#This Row],[Tonnage]],NA())</f>
        <v>514.28</v>
      </c>
      <c r="J2951">
        <f t="shared" si="140"/>
        <v>5</v>
      </c>
    </row>
    <row r="2952" spans="1:10">
      <c r="A2952" t="s">
        <v>186</v>
      </c>
      <c r="B2952" t="s">
        <v>33</v>
      </c>
      <c r="C2952" s="60">
        <v>42856</v>
      </c>
      <c r="D2952" s="3">
        <f>Table1[[#This Row],[End Year]]-1</f>
        <v>2016</v>
      </c>
      <c r="E2952" s="3">
        <f t="shared" si="138"/>
        <v>2017</v>
      </c>
      <c r="F2952" s="1" t="str">
        <f t="shared" si="139"/>
        <v>2016/2017</v>
      </c>
      <c r="G2952">
        <v>225</v>
      </c>
      <c r="H2952" t="s">
        <v>151</v>
      </c>
      <c r="I2952">
        <f>IFERROR(INDEX(Lookup_Misc!$A$1:$C$7,MATCH(Table1[[#This Row],[Product]],Lookup_Misc!$B$1:$B$7,0),3)*Table1[[#This Row],[Tonnage]],NA())</f>
        <v>117</v>
      </c>
      <c r="J2952">
        <f t="shared" si="140"/>
        <v>5</v>
      </c>
    </row>
    <row r="2953" spans="1:10">
      <c r="A2953" t="s">
        <v>186</v>
      </c>
      <c r="B2953" t="s">
        <v>33</v>
      </c>
      <c r="C2953" s="60">
        <v>42856</v>
      </c>
      <c r="D2953" s="3">
        <f>Table1[[#This Row],[End Year]]-1</f>
        <v>2016</v>
      </c>
      <c r="E2953" s="3">
        <f t="shared" si="138"/>
        <v>2017</v>
      </c>
      <c r="F2953" s="1" t="str">
        <f t="shared" si="139"/>
        <v>2016/2017</v>
      </c>
      <c r="G2953">
        <v>462</v>
      </c>
      <c r="H2953" t="s">
        <v>60</v>
      </c>
      <c r="I2953">
        <f>IFERROR(INDEX(Lookup_Misc!$A$1:$C$7,MATCH(Table1[[#This Row],[Product]],Lookup_Misc!$B$1:$B$7,0),3)*Table1[[#This Row],[Tonnage]],NA())</f>
        <v>240.24</v>
      </c>
      <c r="J2953">
        <f t="shared" si="140"/>
        <v>5</v>
      </c>
    </row>
    <row r="2954" spans="1:10">
      <c r="A2954" t="s">
        <v>186</v>
      </c>
      <c r="B2954" t="s">
        <v>33</v>
      </c>
      <c r="C2954" s="60">
        <v>42856</v>
      </c>
      <c r="D2954" s="3">
        <f>Table1[[#This Row],[End Year]]-1</f>
        <v>2016</v>
      </c>
      <c r="E2954" s="3">
        <f t="shared" si="138"/>
        <v>2017</v>
      </c>
      <c r="F2954" s="1" t="str">
        <f t="shared" si="139"/>
        <v>2016/2017</v>
      </c>
      <c r="G2954">
        <v>907</v>
      </c>
      <c r="H2954" t="s">
        <v>79</v>
      </c>
      <c r="I2954">
        <f>IFERROR(INDEX(Lookup_Misc!$A$1:$C$7,MATCH(Table1[[#This Row],[Product]],Lookup_Misc!$B$1:$B$7,0),3)*Table1[[#This Row],[Tonnage]],NA())</f>
        <v>471.64000000000004</v>
      </c>
      <c r="J2954">
        <f t="shared" si="140"/>
        <v>5</v>
      </c>
    </row>
    <row r="2955" spans="1:10">
      <c r="A2955" t="s">
        <v>186</v>
      </c>
      <c r="B2955" t="s">
        <v>33</v>
      </c>
      <c r="C2955" s="60">
        <v>42856</v>
      </c>
      <c r="D2955" s="3">
        <f>Table1[[#This Row],[End Year]]-1</f>
        <v>2016</v>
      </c>
      <c r="E2955" s="3">
        <f t="shared" si="138"/>
        <v>2017</v>
      </c>
      <c r="F2955" s="1" t="str">
        <f t="shared" si="139"/>
        <v>2016/2017</v>
      </c>
      <c r="G2955">
        <v>240</v>
      </c>
      <c r="H2955" t="s">
        <v>96</v>
      </c>
      <c r="I2955">
        <f>IFERROR(INDEX(Lookup_Misc!$A$1:$C$7,MATCH(Table1[[#This Row],[Product]],Lookup_Misc!$B$1:$B$7,0),3)*Table1[[#This Row],[Tonnage]],NA())</f>
        <v>124.80000000000001</v>
      </c>
      <c r="J2955">
        <f t="shared" si="140"/>
        <v>5</v>
      </c>
    </row>
    <row r="2956" spans="1:10">
      <c r="A2956" t="s">
        <v>186</v>
      </c>
      <c r="B2956" t="s">
        <v>33</v>
      </c>
      <c r="C2956" s="60">
        <v>42856</v>
      </c>
      <c r="D2956" s="3">
        <f>Table1[[#This Row],[End Year]]-1</f>
        <v>2016</v>
      </c>
      <c r="E2956" s="3">
        <f t="shared" si="138"/>
        <v>2017</v>
      </c>
      <c r="F2956" s="1" t="str">
        <f t="shared" si="139"/>
        <v>2016/2017</v>
      </c>
      <c r="G2956">
        <v>503</v>
      </c>
      <c r="H2956" t="s">
        <v>86</v>
      </c>
      <c r="I2956">
        <f>IFERROR(INDEX(Lookup_Misc!$A$1:$C$7,MATCH(Table1[[#This Row],[Product]],Lookup_Misc!$B$1:$B$7,0),3)*Table1[[#This Row],[Tonnage]],NA())</f>
        <v>261.56</v>
      </c>
      <c r="J2956">
        <f t="shared" si="140"/>
        <v>5</v>
      </c>
    </row>
    <row r="2957" spans="1:10">
      <c r="A2957" t="s">
        <v>186</v>
      </c>
      <c r="B2957" t="s">
        <v>33</v>
      </c>
      <c r="C2957" s="60">
        <v>42856</v>
      </c>
      <c r="D2957" s="3">
        <f>Table1[[#This Row],[End Year]]-1</f>
        <v>2016</v>
      </c>
      <c r="E2957" s="3">
        <f t="shared" si="138"/>
        <v>2017</v>
      </c>
      <c r="F2957" s="1" t="str">
        <f t="shared" si="139"/>
        <v>2016/2017</v>
      </c>
      <c r="G2957">
        <v>3</v>
      </c>
      <c r="H2957" t="s">
        <v>89</v>
      </c>
      <c r="I2957">
        <f>IFERROR(INDEX(Lookup_Misc!$A$1:$C$7,MATCH(Table1[[#This Row],[Product]],Lookup_Misc!$B$1:$B$7,0),3)*Table1[[#This Row],[Tonnage]],NA())</f>
        <v>1.56</v>
      </c>
      <c r="J2957">
        <f t="shared" si="140"/>
        <v>5</v>
      </c>
    </row>
    <row r="2958" spans="1:10">
      <c r="A2958" t="s">
        <v>186</v>
      </c>
      <c r="B2958" t="s">
        <v>33</v>
      </c>
      <c r="C2958" s="60">
        <v>42887</v>
      </c>
      <c r="D2958" s="3">
        <f>Table1[[#This Row],[End Year]]-1</f>
        <v>2016</v>
      </c>
      <c r="E2958" s="3">
        <f t="shared" si="138"/>
        <v>2017</v>
      </c>
      <c r="F2958" s="1" t="str">
        <f t="shared" si="139"/>
        <v>2016/2017</v>
      </c>
      <c r="G2958">
        <v>2</v>
      </c>
      <c r="H2958" t="s">
        <v>75</v>
      </c>
      <c r="I2958">
        <f>IFERROR(INDEX(Lookup_Misc!$A$1:$C$7,MATCH(Table1[[#This Row],[Product]],Lookup_Misc!$B$1:$B$7,0),3)*Table1[[#This Row],[Tonnage]],NA())</f>
        <v>1.04</v>
      </c>
      <c r="J2958">
        <f t="shared" si="140"/>
        <v>6</v>
      </c>
    </row>
    <row r="2959" spans="1:10">
      <c r="A2959" t="s">
        <v>186</v>
      </c>
      <c r="B2959" t="s">
        <v>33</v>
      </c>
      <c r="C2959" s="60">
        <v>42887</v>
      </c>
      <c r="D2959" s="3">
        <f>Table1[[#This Row],[End Year]]-1</f>
        <v>2016</v>
      </c>
      <c r="E2959" s="3">
        <f t="shared" si="138"/>
        <v>2017</v>
      </c>
      <c r="F2959" s="1" t="str">
        <f t="shared" si="139"/>
        <v>2016/2017</v>
      </c>
      <c r="G2959">
        <v>90</v>
      </c>
      <c r="H2959" t="s">
        <v>119</v>
      </c>
      <c r="I2959">
        <f>IFERROR(INDEX(Lookup_Misc!$A$1:$C$7,MATCH(Table1[[#This Row],[Product]],Lookup_Misc!$B$1:$B$7,0),3)*Table1[[#This Row],[Tonnage]],NA())</f>
        <v>46.800000000000004</v>
      </c>
      <c r="J2959">
        <f t="shared" si="140"/>
        <v>6</v>
      </c>
    </row>
    <row r="2960" spans="1:10">
      <c r="A2960" t="s">
        <v>186</v>
      </c>
      <c r="B2960" t="s">
        <v>33</v>
      </c>
      <c r="C2960" s="60">
        <v>42887</v>
      </c>
      <c r="D2960" s="3">
        <f>Table1[[#This Row],[End Year]]-1</f>
        <v>2016</v>
      </c>
      <c r="E2960" s="3">
        <f t="shared" si="138"/>
        <v>2017</v>
      </c>
      <c r="F2960" s="1" t="str">
        <f t="shared" si="139"/>
        <v>2016/2017</v>
      </c>
      <c r="G2960">
        <v>61220</v>
      </c>
      <c r="H2960" t="s">
        <v>95</v>
      </c>
      <c r="I2960">
        <f>IFERROR(INDEX(Lookup_Misc!$A$1:$C$7,MATCH(Table1[[#This Row],[Product]],Lookup_Misc!$B$1:$B$7,0),3)*Table1[[#This Row],[Tonnage]],NA())</f>
        <v>31834.400000000001</v>
      </c>
      <c r="J2960">
        <f t="shared" si="140"/>
        <v>6</v>
      </c>
    </row>
    <row r="2961" spans="1:10">
      <c r="A2961" t="s">
        <v>186</v>
      </c>
      <c r="B2961" t="s">
        <v>33</v>
      </c>
      <c r="C2961" s="60">
        <v>42887</v>
      </c>
      <c r="D2961" s="3">
        <f>Table1[[#This Row],[End Year]]-1</f>
        <v>2016</v>
      </c>
      <c r="E2961" s="3">
        <f t="shared" si="138"/>
        <v>2017</v>
      </c>
      <c r="F2961" s="1" t="str">
        <f t="shared" si="139"/>
        <v>2016/2017</v>
      </c>
      <c r="G2961">
        <v>218</v>
      </c>
      <c r="H2961" t="s">
        <v>60</v>
      </c>
      <c r="I2961">
        <f>IFERROR(INDEX(Lookup_Misc!$A$1:$C$7,MATCH(Table1[[#This Row],[Product]],Lookup_Misc!$B$1:$B$7,0),3)*Table1[[#This Row],[Tonnage]],NA())</f>
        <v>113.36</v>
      </c>
      <c r="J2961">
        <f t="shared" si="140"/>
        <v>6</v>
      </c>
    </row>
    <row r="2962" spans="1:10">
      <c r="A2962" t="s">
        <v>186</v>
      </c>
      <c r="B2962" t="s">
        <v>33</v>
      </c>
      <c r="C2962" s="60">
        <v>42887</v>
      </c>
      <c r="D2962" s="3">
        <f>Table1[[#This Row],[End Year]]-1</f>
        <v>2016</v>
      </c>
      <c r="E2962" s="3">
        <f t="shared" si="138"/>
        <v>2017</v>
      </c>
      <c r="F2962" s="1" t="str">
        <f t="shared" si="139"/>
        <v>2016/2017</v>
      </c>
      <c r="G2962">
        <v>1917</v>
      </c>
      <c r="H2962" t="s">
        <v>79</v>
      </c>
      <c r="I2962">
        <f>IFERROR(INDEX(Lookup_Misc!$A$1:$C$7,MATCH(Table1[[#This Row],[Product]],Lookup_Misc!$B$1:$B$7,0),3)*Table1[[#This Row],[Tonnage]],NA())</f>
        <v>996.84</v>
      </c>
      <c r="J2962">
        <f t="shared" si="140"/>
        <v>6</v>
      </c>
    </row>
    <row r="2963" spans="1:10">
      <c r="A2963" t="s">
        <v>186</v>
      </c>
      <c r="B2963" t="s">
        <v>33</v>
      </c>
      <c r="C2963" s="60">
        <v>42887</v>
      </c>
      <c r="D2963" s="3">
        <f>Table1[[#This Row],[End Year]]-1</f>
        <v>2016</v>
      </c>
      <c r="E2963" s="3">
        <f t="shared" si="138"/>
        <v>2017</v>
      </c>
      <c r="F2963" s="1" t="str">
        <f t="shared" si="139"/>
        <v>2016/2017</v>
      </c>
      <c r="G2963">
        <v>39</v>
      </c>
      <c r="H2963" t="s">
        <v>96</v>
      </c>
      <c r="I2963">
        <f>IFERROR(INDEX(Lookup_Misc!$A$1:$C$7,MATCH(Table1[[#This Row],[Product]],Lookup_Misc!$B$1:$B$7,0),3)*Table1[[#This Row],[Tonnage]],NA())</f>
        <v>20.28</v>
      </c>
      <c r="J2963">
        <f t="shared" si="140"/>
        <v>6</v>
      </c>
    </row>
    <row r="2964" spans="1:10">
      <c r="A2964" t="s">
        <v>186</v>
      </c>
      <c r="B2964" t="s">
        <v>33</v>
      </c>
      <c r="C2964" s="60">
        <v>42887</v>
      </c>
      <c r="D2964" s="3">
        <f>Table1[[#This Row],[End Year]]-1</f>
        <v>2016</v>
      </c>
      <c r="E2964" s="3">
        <f t="shared" si="138"/>
        <v>2017</v>
      </c>
      <c r="F2964" s="1" t="str">
        <f t="shared" si="139"/>
        <v>2016/2017</v>
      </c>
      <c r="G2964">
        <v>589</v>
      </c>
      <c r="H2964" t="s">
        <v>86</v>
      </c>
      <c r="I2964">
        <f>IFERROR(INDEX(Lookup_Misc!$A$1:$C$7,MATCH(Table1[[#This Row],[Product]],Lookup_Misc!$B$1:$B$7,0),3)*Table1[[#This Row],[Tonnage]],NA())</f>
        <v>306.28000000000003</v>
      </c>
      <c r="J2964">
        <f t="shared" si="140"/>
        <v>6</v>
      </c>
    </row>
    <row r="2965" spans="1:10">
      <c r="A2965" t="s">
        <v>186</v>
      </c>
      <c r="B2965" t="s">
        <v>33</v>
      </c>
      <c r="C2965" s="60">
        <v>42887</v>
      </c>
      <c r="D2965" s="3">
        <f>Table1[[#This Row],[End Year]]-1</f>
        <v>2016</v>
      </c>
      <c r="E2965" s="3">
        <f t="shared" si="138"/>
        <v>2017</v>
      </c>
      <c r="F2965" s="1" t="str">
        <f t="shared" si="139"/>
        <v>2016/2017</v>
      </c>
      <c r="G2965">
        <v>4</v>
      </c>
      <c r="H2965" t="s">
        <v>89</v>
      </c>
      <c r="I2965">
        <f>IFERROR(INDEX(Lookup_Misc!$A$1:$C$7,MATCH(Table1[[#This Row],[Product]],Lookup_Misc!$B$1:$B$7,0),3)*Table1[[#This Row],[Tonnage]],NA())</f>
        <v>2.08</v>
      </c>
      <c r="J2965">
        <f t="shared" si="140"/>
        <v>6</v>
      </c>
    </row>
    <row r="2966" spans="1:10">
      <c r="A2966" t="s">
        <v>186</v>
      </c>
      <c r="B2966" t="s">
        <v>33</v>
      </c>
      <c r="C2966" s="60">
        <v>42887</v>
      </c>
      <c r="D2966" s="3">
        <f>Table1[[#This Row],[End Year]]-1</f>
        <v>2016</v>
      </c>
      <c r="E2966" s="3">
        <f t="shared" si="138"/>
        <v>2017</v>
      </c>
      <c r="F2966" s="1" t="str">
        <f t="shared" si="139"/>
        <v>2016/2017</v>
      </c>
      <c r="G2966">
        <v>340</v>
      </c>
      <c r="H2966" t="s">
        <v>87</v>
      </c>
      <c r="I2966">
        <f>IFERROR(INDEX(Lookup_Misc!$A$1:$C$7,MATCH(Table1[[#This Row],[Product]],Lookup_Misc!$B$1:$B$7,0),3)*Table1[[#This Row],[Tonnage]],NA())</f>
        <v>176.8</v>
      </c>
      <c r="J2966">
        <f t="shared" si="140"/>
        <v>6</v>
      </c>
    </row>
    <row r="2967" spans="1:10">
      <c r="A2967" t="s">
        <v>186</v>
      </c>
      <c r="B2967" t="s">
        <v>33</v>
      </c>
      <c r="C2967" s="60">
        <v>42917</v>
      </c>
      <c r="D2967" s="3">
        <f>Table1[[#This Row],[End Year]]-1</f>
        <v>2017</v>
      </c>
      <c r="E2967" s="3">
        <f t="shared" si="138"/>
        <v>2018</v>
      </c>
      <c r="F2967" s="1" t="str">
        <f t="shared" si="139"/>
        <v>2017/2018</v>
      </c>
      <c r="G2967">
        <v>110</v>
      </c>
      <c r="H2967" t="s">
        <v>119</v>
      </c>
      <c r="I2967">
        <f>IFERROR(INDEX(Lookup_Misc!$A$1:$C$7,MATCH(Table1[[#This Row],[Product]],Lookup_Misc!$B$1:$B$7,0),3)*Table1[[#This Row],[Tonnage]],NA())</f>
        <v>57.2</v>
      </c>
      <c r="J2967">
        <f t="shared" si="140"/>
        <v>7</v>
      </c>
    </row>
    <row r="2968" spans="1:10">
      <c r="A2968" t="s">
        <v>186</v>
      </c>
      <c r="B2968" t="s">
        <v>33</v>
      </c>
      <c r="C2968" s="60">
        <v>42917</v>
      </c>
      <c r="D2968" s="3">
        <f>Table1[[#This Row],[End Year]]-1</f>
        <v>2017</v>
      </c>
      <c r="E2968" s="3">
        <f t="shared" si="138"/>
        <v>2018</v>
      </c>
      <c r="F2968" s="1" t="str">
        <f t="shared" si="139"/>
        <v>2017/2018</v>
      </c>
      <c r="G2968">
        <v>115262</v>
      </c>
      <c r="H2968" t="s">
        <v>151</v>
      </c>
      <c r="I2968">
        <f>IFERROR(INDEX(Lookup_Misc!$A$1:$C$7,MATCH(Table1[[#This Row],[Product]],Lookup_Misc!$B$1:$B$7,0),3)*Table1[[#This Row],[Tonnage]],NA())</f>
        <v>59936.240000000005</v>
      </c>
      <c r="J2968">
        <f t="shared" si="140"/>
        <v>7</v>
      </c>
    </row>
    <row r="2969" spans="1:10">
      <c r="A2969" t="s">
        <v>186</v>
      </c>
      <c r="B2969" t="s">
        <v>33</v>
      </c>
      <c r="C2969" s="60">
        <v>42917</v>
      </c>
      <c r="D2969" s="3">
        <f>Table1[[#This Row],[End Year]]-1</f>
        <v>2017</v>
      </c>
      <c r="E2969" s="3">
        <f t="shared" si="138"/>
        <v>2018</v>
      </c>
      <c r="F2969" s="1" t="str">
        <f t="shared" si="139"/>
        <v>2017/2018</v>
      </c>
      <c r="G2969">
        <v>126</v>
      </c>
      <c r="H2969" t="s">
        <v>60</v>
      </c>
      <c r="I2969">
        <f>IFERROR(INDEX(Lookup_Misc!$A$1:$C$7,MATCH(Table1[[#This Row],[Product]],Lookup_Misc!$B$1:$B$7,0),3)*Table1[[#This Row],[Tonnage]],NA())</f>
        <v>65.52</v>
      </c>
      <c r="J2969">
        <f t="shared" si="140"/>
        <v>7</v>
      </c>
    </row>
    <row r="2970" spans="1:10">
      <c r="A2970" t="s">
        <v>186</v>
      </c>
      <c r="B2970" t="s">
        <v>33</v>
      </c>
      <c r="C2970" s="60">
        <v>42917</v>
      </c>
      <c r="D2970" s="3">
        <f>Table1[[#This Row],[End Year]]-1</f>
        <v>2017</v>
      </c>
      <c r="E2970" s="3">
        <f t="shared" si="138"/>
        <v>2018</v>
      </c>
      <c r="F2970" s="1" t="str">
        <f t="shared" si="139"/>
        <v>2017/2018</v>
      </c>
      <c r="G2970">
        <v>1563</v>
      </c>
      <c r="H2970" t="s">
        <v>79</v>
      </c>
      <c r="I2970">
        <f>IFERROR(INDEX(Lookup_Misc!$A$1:$C$7,MATCH(Table1[[#This Row],[Product]],Lookup_Misc!$B$1:$B$7,0),3)*Table1[[#This Row],[Tonnage]],NA())</f>
        <v>812.76</v>
      </c>
      <c r="J2970">
        <f t="shared" si="140"/>
        <v>7</v>
      </c>
    </row>
    <row r="2971" spans="1:10">
      <c r="A2971" t="s">
        <v>186</v>
      </c>
      <c r="B2971" t="s">
        <v>33</v>
      </c>
      <c r="C2971" s="60">
        <v>42917</v>
      </c>
      <c r="D2971" s="3">
        <f>Table1[[#This Row],[End Year]]-1</f>
        <v>2017</v>
      </c>
      <c r="E2971" s="3">
        <f t="shared" si="138"/>
        <v>2018</v>
      </c>
      <c r="F2971" s="1" t="str">
        <f t="shared" si="139"/>
        <v>2017/2018</v>
      </c>
      <c r="G2971">
        <v>19</v>
      </c>
      <c r="H2971" t="s">
        <v>96</v>
      </c>
      <c r="I2971">
        <f>IFERROR(INDEX(Lookup_Misc!$A$1:$C$7,MATCH(Table1[[#This Row],[Product]],Lookup_Misc!$B$1:$B$7,0),3)*Table1[[#This Row],[Tonnage]],NA())</f>
        <v>9.8800000000000008</v>
      </c>
      <c r="J2971">
        <f t="shared" si="140"/>
        <v>7</v>
      </c>
    </row>
    <row r="2972" spans="1:10">
      <c r="A2972" t="s">
        <v>186</v>
      </c>
      <c r="B2972" t="s">
        <v>33</v>
      </c>
      <c r="C2972" s="60">
        <v>42917</v>
      </c>
      <c r="D2972" s="3">
        <f>Table1[[#This Row],[End Year]]-1</f>
        <v>2017</v>
      </c>
      <c r="E2972" s="3">
        <f t="shared" si="138"/>
        <v>2018</v>
      </c>
      <c r="F2972" s="1" t="str">
        <f t="shared" si="139"/>
        <v>2017/2018</v>
      </c>
      <c r="G2972">
        <v>646</v>
      </c>
      <c r="H2972" t="s">
        <v>86</v>
      </c>
      <c r="I2972">
        <f>IFERROR(INDEX(Lookup_Misc!$A$1:$C$7,MATCH(Table1[[#This Row],[Product]],Lookup_Misc!$B$1:$B$7,0),3)*Table1[[#This Row],[Tonnage]],NA())</f>
        <v>335.92</v>
      </c>
      <c r="J2972">
        <f t="shared" si="140"/>
        <v>7</v>
      </c>
    </row>
    <row r="2973" spans="1:10">
      <c r="A2973" t="s">
        <v>186</v>
      </c>
      <c r="B2973" t="s">
        <v>33</v>
      </c>
      <c r="C2973" s="60">
        <v>42917</v>
      </c>
      <c r="D2973" s="3">
        <f>Table1[[#This Row],[End Year]]-1</f>
        <v>2017</v>
      </c>
      <c r="E2973" s="3">
        <f t="shared" si="138"/>
        <v>2018</v>
      </c>
      <c r="F2973" s="1" t="str">
        <f t="shared" si="139"/>
        <v>2017/2018</v>
      </c>
      <c r="G2973">
        <v>5</v>
      </c>
      <c r="H2973" t="s">
        <v>89</v>
      </c>
      <c r="I2973">
        <f>IFERROR(INDEX(Lookup_Misc!$A$1:$C$7,MATCH(Table1[[#This Row],[Product]],Lookup_Misc!$B$1:$B$7,0),3)*Table1[[#This Row],[Tonnage]],NA())</f>
        <v>2.6</v>
      </c>
      <c r="J2973">
        <f t="shared" si="140"/>
        <v>7</v>
      </c>
    </row>
    <row r="2974" spans="1:10">
      <c r="A2974" t="s">
        <v>186</v>
      </c>
      <c r="B2974" t="s">
        <v>33</v>
      </c>
      <c r="C2974" s="60">
        <v>42948</v>
      </c>
      <c r="D2974" s="3">
        <f>Table1[[#This Row],[End Year]]-1</f>
        <v>2017</v>
      </c>
      <c r="E2974" s="3">
        <f t="shared" si="138"/>
        <v>2018</v>
      </c>
      <c r="F2974" s="1" t="str">
        <f t="shared" si="139"/>
        <v>2017/2018</v>
      </c>
      <c r="G2974">
        <v>223</v>
      </c>
      <c r="H2974" t="s">
        <v>119</v>
      </c>
      <c r="I2974">
        <f>IFERROR(INDEX(Lookup_Misc!$A$1:$C$7,MATCH(Table1[[#This Row],[Product]],Lookup_Misc!$B$1:$B$7,0),3)*Table1[[#This Row],[Tonnage]],NA())</f>
        <v>115.96000000000001</v>
      </c>
      <c r="J2974">
        <f t="shared" si="140"/>
        <v>8</v>
      </c>
    </row>
    <row r="2975" spans="1:10">
      <c r="A2975" t="s">
        <v>186</v>
      </c>
      <c r="B2975" t="s">
        <v>33</v>
      </c>
      <c r="C2975" s="60">
        <v>42948</v>
      </c>
      <c r="D2975" s="3">
        <f>Table1[[#This Row],[End Year]]-1</f>
        <v>2017</v>
      </c>
      <c r="E2975" s="3">
        <f t="shared" si="138"/>
        <v>2018</v>
      </c>
      <c r="F2975" s="1" t="str">
        <f t="shared" si="139"/>
        <v>2017/2018</v>
      </c>
      <c r="G2975">
        <v>327</v>
      </c>
      <c r="H2975" t="s">
        <v>95</v>
      </c>
      <c r="I2975">
        <f>IFERROR(INDEX(Lookup_Misc!$A$1:$C$7,MATCH(Table1[[#This Row],[Product]],Lookup_Misc!$B$1:$B$7,0),3)*Table1[[#This Row],[Tonnage]],NA())</f>
        <v>170.04</v>
      </c>
      <c r="J2975">
        <f t="shared" si="140"/>
        <v>8</v>
      </c>
    </row>
    <row r="2976" spans="1:10">
      <c r="A2976" t="s">
        <v>186</v>
      </c>
      <c r="B2976" t="s">
        <v>33</v>
      </c>
      <c r="C2976" s="60">
        <v>42948</v>
      </c>
      <c r="D2976" s="3">
        <f>Table1[[#This Row],[End Year]]-1</f>
        <v>2017</v>
      </c>
      <c r="E2976" s="3">
        <f t="shared" si="138"/>
        <v>2018</v>
      </c>
      <c r="F2976" s="1" t="str">
        <f t="shared" si="139"/>
        <v>2017/2018</v>
      </c>
      <c r="G2976">
        <v>71518</v>
      </c>
      <c r="H2976" t="s">
        <v>151</v>
      </c>
      <c r="I2976">
        <f>IFERROR(INDEX(Lookup_Misc!$A$1:$C$7,MATCH(Table1[[#This Row],[Product]],Lookup_Misc!$B$1:$B$7,0),3)*Table1[[#This Row],[Tonnage]],NA())</f>
        <v>37189.360000000001</v>
      </c>
      <c r="J2976">
        <f t="shared" si="140"/>
        <v>8</v>
      </c>
    </row>
    <row r="2977" spans="1:10">
      <c r="A2977" t="s">
        <v>186</v>
      </c>
      <c r="B2977" t="s">
        <v>33</v>
      </c>
      <c r="C2977" s="60">
        <v>42948</v>
      </c>
      <c r="D2977" s="3">
        <f>Table1[[#This Row],[End Year]]-1</f>
        <v>2017</v>
      </c>
      <c r="E2977" s="3">
        <f t="shared" si="138"/>
        <v>2018</v>
      </c>
      <c r="F2977" s="1" t="str">
        <f t="shared" si="139"/>
        <v>2017/2018</v>
      </c>
      <c r="G2977">
        <v>947</v>
      </c>
      <c r="H2977" t="s">
        <v>60</v>
      </c>
      <c r="I2977">
        <f>IFERROR(INDEX(Lookup_Misc!$A$1:$C$7,MATCH(Table1[[#This Row],[Product]],Lookup_Misc!$B$1:$B$7,0),3)*Table1[[#This Row],[Tonnage]],NA())</f>
        <v>492.44</v>
      </c>
      <c r="J2977">
        <f t="shared" si="140"/>
        <v>8</v>
      </c>
    </row>
    <row r="2978" spans="1:10">
      <c r="A2978" t="s">
        <v>186</v>
      </c>
      <c r="B2978" t="s">
        <v>33</v>
      </c>
      <c r="C2978" s="60">
        <v>42948</v>
      </c>
      <c r="D2978" s="3">
        <f>Table1[[#This Row],[End Year]]-1</f>
        <v>2017</v>
      </c>
      <c r="E2978" s="3">
        <f t="shared" si="138"/>
        <v>2018</v>
      </c>
      <c r="F2978" s="1" t="str">
        <f t="shared" si="139"/>
        <v>2017/2018</v>
      </c>
      <c r="G2978">
        <v>2529</v>
      </c>
      <c r="H2978" t="s">
        <v>79</v>
      </c>
      <c r="I2978">
        <f>IFERROR(INDEX(Lookup_Misc!$A$1:$C$7,MATCH(Table1[[#This Row],[Product]],Lookup_Misc!$B$1:$B$7,0),3)*Table1[[#This Row],[Tonnage]],NA())</f>
        <v>1315.0800000000002</v>
      </c>
      <c r="J2978">
        <f t="shared" si="140"/>
        <v>8</v>
      </c>
    </row>
    <row r="2979" spans="1:10">
      <c r="A2979" t="s">
        <v>186</v>
      </c>
      <c r="B2979" t="s">
        <v>33</v>
      </c>
      <c r="C2979" s="60">
        <v>42948</v>
      </c>
      <c r="D2979" s="3">
        <f>Table1[[#This Row],[End Year]]-1</f>
        <v>2017</v>
      </c>
      <c r="E2979" s="3">
        <f t="shared" si="138"/>
        <v>2018</v>
      </c>
      <c r="F2979" s="1" t="str">
        <f t="shared" si="139"/>
        <v>2017/2018</v>
      </c>
      <c r="G2979">
        <v>19</v>
      </c>
      <c r="H2979" t="s">
        <v>96</v>
      </c>
      <c r="I2979">
        <f>IFERROR(INDEX(Lookup_Misc!$A$1:$C$7,MATCH(Table1[[#This Row],[Product]],Lookup_Misc!$B$1:$B$7,0),3)*Table1[[#This Row],[Tonnage]],NA())</f>
        <v>9.8800000000000008</v>
      </c>
      <c r="J2979">
        <f t="shared" si="140"/>
        <v>8</v>
      </c>
    </row>
    <row r="2980" spans="1:10">
      <c r="A2980" t="s">
        <v>186</v>
      </c>
      <c r="B2980" t="s">
        <v>33</v>
      </c>
      <c r="C2980" s="60">
        <v>42948</v>
      </c>
      <c r="D2980" s="3">
        <f>Table1[[#This Row],[End Year]]-1</f>
        <v>2017</v>
      </c>
      <c r="E2980" s="3">
        <f t="shared" si="138"/>
        <v>2018</v>
      </c>
      <c r="F2980" s="1" t="str">
        <f t="shared" si="139"/>
        <v>2017/2018</v>
      </c>
      <c r="G2980">
        <v>1093</v>
      </c>
      <c r="H2980" t="s">
        <v>86</v>
      </c>
      <c r="I2980">
        <f>IFERROR(INDEX(Lookup_Misc!$A$1:$C$7,MATCH(Table1[[#This Row],[Product]],Lookup_Misc!$B$1:$B$7,0),3)*Table1[[#This Row],[Tonnage]],NA())</f>
        <v>568.36</v>
      </c>
      <c r="J2980">
        <f t="shared" si="140"/>
        <v>8</v>
      </c>
    </row>
    <row r="2981" spans="1:10">
      <c r="A2981" t="s">
        <v>186</v>
      </c>
      <c r="B2981" t="s">
        <v>33</v>
      </c>
      <c r="C2981" s="60">
        <v>42948</v>
      </c>
      <c r="D2981" s="3">
        <f>Table1[[#This Row],[End Year]]-1</f>
        <v>2017</v>
      </c>
      <c r="E2981" s="3">
        <f t="shared" si="138"/>
        <v>2018</v>
      </c>
      <c r="F2981" s="1" t="str">
        <f t="shared" si="139"/>
        <v>2017/2018</v>
      </c>
      <c r="G2981">
        <v>4</v>
      </c>
      <c r="H2981" t="s">
        <v>89</v>
      </c>
      <c r="I2981">
        <f>IFERROR(INDEX(Lookup_Misc!$A$1:$C$7,MATCH(Table1[[#This Row],[Product]],Lookup_Misc!$B$1:$B$7,0),3)*Table1[[#This Row],[Tonnage]],NA())</f>
        <v>2.08</v>
      </c>
      <c r="J2981">
        <f t="shared" si="140"/>
        <v>8</v>
      </c>
    </row>
    <row r="2982" spans="1:10">
      <c r="A2982" t="s">
        <v>186</v>
      </c>
      <c r="B2982" t="s">
        <v>33</v>
      </c>
      <c r="C2982" s="60">
        <v>42979</v>
      </c>
      <c r="D2982" s="3">
        <f>Table1[[#This Row],[End Year]]-1</f>
        <v>2017</v>
      </c>
      <c r="E2982" s="3">
        <f t="shared" si="138"/>
        <v>2018</v>
      </c>
      <c r="F2982" s="1" t="str">
        <f t="shared" si="139"/>
        <v>2017/2018</v>
      </c>
      <c r="G2982">
        <v>1</v>
      </c>
      <c r="H2982" t="s">
        <v>87</v>
      </c>
      <c r="I2982">
        <f>IFERROR(INDEX(Lookup_Misc!$A$1:$C$7,MATCH(Table1[[#This Row],[Product]],Lookup_Misc!$B$1:$B$7,0),3)*Table1[[#This Row],[Tonnage]],NA())</f>
        <v>0.52</v>
      </c>
      <c r="J2982">
        <f t="shared" si="140"/>
        <v>9</v>
      </c>
    </row>
    <row r="2983" spans="1:10">
      <c r="A2983" t="s">
        <v>186</v>
      </c>
      <c r="B2983" t="s">
        <v>33</v>
      </c>
      <c r="C2983" s="60">
        <v>42979</v>
      </c>
      <c r="D2983" s="3">
        <f>Table1[[#This Row],[End Year]]-1</f>
        <v>2017</v>
      </c>
      <c r="E2983" s="3">
        <f t="shared" si="138"/>
        <v>2018</v>
      </c>
      <c r="F2983" s="1" t="str">
        <f t="shared" si="139"/>
        <v>2017/2018</v>
      </c>
      <c r="G2983">
        <v>108</v>
      </c>
      <c r="H2983" t="s">
        <v>119</v>
      </c>
      <c r="I2983">
        <f>IFERROR(INDEX(Lookup_Misc!$A$1:$C$7,MATCH(Table1[[#This Row],[Product]],Lookup_Misc!$B$1:$B$7,0),3)*Table1[[#This Row],[Tonnage]],NA())</f>
        <v>56.160000000000004</v>
      </c>
      <c r="J2983">
        <f t="shared" si="140"/>
        <v>9</v>
      </c>
    </row>
    <row r="2984" spans="1:10">
      <c r="A2984" t="s">
        <v>186</v>
      </c>
      <c r="B2984" t="s">
        <v>33</v>
      </c>
      <c r="C2984" s="60">
        <v>42979</v>
      </c>
      <c r="D2984" s="3">
        <f>Table1[[#This Row],[End Year]]-1</f>
        <v>2017</v>
      </c>
      <c r="E2984" s="3">
        <f t="shared" si="138"/>
        <v>2018</v>
      </c>
      <c r="F2984" s="1" t="str">
        <f t="shared" si="139"/>
        <v>2017/2018</v>
      </c>
      <c r="G2984">
        <v>44282</v>
      </c>
      <c r="H2984" t="s">
        <v>95</v>
      </c>
      <c r="I2984">
        <f>IFERROR(INDEX(Lookup_Misc!$A$1:$C$7,MATCH(Table1[[#This Row],[Product]],Lookup_Misc!$B$1:$B$7,0),3)*Table1[[#This Row],[Tonnage]],NA())</f>
        <v>23026.639999999999</v>
      </c>
      <c r="J2984">
        <f t="shared" si="140"/>
        <v>9</v>
      </c>
    </row>
    <row r="2985" spans="1:10">
      <c r="A2985" t="s">
        <v>186</v>
      </c>
      <c r="B2985" t="s">
        <v>33</v>
      </c>
      <c r="C2985" s="60">
        <v>42979</v>
      </c>
      <c r="D2985" s="3">
        <f>Table1[[#This Row],[End Year]]-1</f>
        <v>2017</v>
      </c>
      <c r="E2985" s="3">
        <f t="shared" si="138"/>
        <v>2018</v>
      </c>
      <c r="F2985" s="1" t="str">
        <f t="shared" si="139"/>
        <v>2017/2018</v>
      </c>
      <c r="G2985">
        <v>109115</v>
      </c>
      <c r="H2985" t="s">
        <v>151</v>
      </c>
      <c r="I2985">
        <f>IFERROR(INDEX(Lookup_Misc!$A$1:$C$7,MATCH(Table1[[#This Row],[Product]],Lookup_Misc!$B$1:$B$7,0),3)*Table1[[#This Row],[Tonnage]],NA())</f>
        <v>56739.8</v>
      </c>
      <c r="J2985">
        <f t="shared" si="140"/>
        <v>9</v>
      </c>
    </row>
    <row r="2986" spans="1:10">
      <c r="A2986" t="s">
        <v>186</v>
      </c>
      <c r="B2986" t="s">
        <v>33</v>
      </c>
      <c r="C2986" s="60">
        <v>42979</v>
      </c>
      <c r="D2986" s="3">
        <f>Table1[[#This Row],[End Year]]-1</f>
        <v>2017</v>
      </c>
      <c r="E2986" s="3">
        <f t="shared" si="138"/>
        <v>2018</v>
      </c>
      <c r="F2986" s="1" t="str">
        <f t="shared" si="139"/>
        <v>2017/2018</v>
      </c>
      <c r="G2986">
        <v>246</v>
      </c>
      <c r="H2986" t="s">
        <v>60</v>
      </c>
      <c r="I2986">
        <f>IFERROR(INDEX(Lookup_Misc!$A$1:$C$7,MATCH(Table1[[#This Row],[Product]],Lookup_Misc!$B$1:$B$7,0),3)*Table1[[#This Row],[Tonnage]],NA())</f>
        <v>127.92</v>
      </c>
      <c r="J2986">
        <f t="shared" si="140"/>
        <v>9</v>
      </c>
    </row>
    <row r="2987" spans="1:10">
      <c r="A2987" t="s">
        <v>186</v>
      </c>
      <c r="B2987" t="s">
        <v>33</v>
      </c>
      <c r="C2987" s="60">
        <v>42979</v>
      </c>
      <c r="D2987" s="3">
        <f>Table1[[#This Row],[End Year]]-1</f>
        <v>2017</v>
      </c>
      <c r="E2987" s="3">
        <f t="shared" si="138"/>
        <v>2018</v>
      </c>
      <c r="F2987" s="1" t="str">
        <f t="shared" si="139"/>
        <v>2017/2018</v>
      </c>
      <c r="G2987">
        <v>7984</v>
      </c>
      <c r="H2987" t="s">
        <v>79</v>
      </c>
      <c r="I2987">
        <f>IFERROR(INDEX(Lookup_Misc!$A$1:$C$7,MATCH(Table1[[#This Row],[Product]],Lookup_Misc!$B$1:$B$7,0),3)*Table1[[#This Row],[Tonnage]],NA())</f>
        <v>4151.68</v>
      </c>
      <c r="J2987">
        <f t="shared" si="140"/>
        <v>9</v>
      </c>
    </row>
    <row r="2988" spans="1:10">
      <c r="A2988" t="s">
        <v>186</v>
      </c>
      <c r="B2988" t="s">
        <v>33</v>
      </c>
      <c r="C2988" s="60">
        <v>42979</v>
      </c>
      <c r="D2988" s="3">
        <f>Table1[[#This Row],[End Year]]-1</f>
        <v>2017</v>
      </c>
      <c r="E2988" s="3">
        <f t="shared" si="138"/>
        <v>2018</v>
      </c>
      <c r="F2988" s="1" t="str">
        <f t="shared" si="139"/>
        <v>2017/2018</v>
      </c>
      <c r="G2988">
        <v>2168</v>
      </c>
      <c r="H2988" t="s">
        <v>86</v>
      </c>
      <c r="I2988">
        <f>IFERROR(INDEX(Lookup_Misc!$A$1:$C$7,MATCH(Table1[[#This Row],[Product]],Lookup_Misc!$B$1:$B$7,0),3)*Table1[[#This Row],[Tonnage]],NA())</f>
        <v>1127.3600000000001</v>
      </c>
      <c r="J2988">
        <f t="shared" si="140"/>
        <v>9</v>
      </c>
    </row>
    <row r="2989" spans="1:10">
      <c r="A2989" t="s">
        <v>186</v>
      </c>
      <c r="B2989" t="s">
        <v>33</v>
      </c>
      <c r="C2989" s="60">
        <v>42979</v>
      </c>
      <c r="D2989" s="3">
        <f>Table1[[#This Row],[End Year]]-1</f>
        <v>2017</v>
      </c>
      <c r="E2989" s="3">
        <f t="shared" si="138"/>
        <v>2018</v>
      </c>
      <c r="F2989" s="1" t="str">
        <f t="shared" si="139"/>
        <v>2017/2018</v>
      </c>
      <c r="G2989">
        <v>6</v>
      </c>
      <c r="H2989" t="s">
        <v>89</v>
      </c>
      <c r="I2989">
        <f>IFERROR(INDEX(Lookup_Misc!$A$1:$C$7,MATCH(Table1[[#This Row],[Product]],Lookup_Misc!$B$1:$B$7,0),3)*Table1[[#This Row],[Tonnage]],NA())</f>
        <v>3.12</v>
      </c>
      <c r="J2989">
        <f t="shared" si="140"/>
        <v>9</v>
      </c>
    </row>
    <row r="2990" spans="1:10">
      <c r="A2990" t="s">
        <v>186</v>
      </c>
      <c r="B2990" t="s">
        <v>33</v>
      </c>
      <c r="C2990" s="60">
        <v>43009</v>
      </c>
      <c r="D2990" s="3">
        <f>Table1[[#This Row],[End Year]]-1</f>
        <v>2017</v>
      </c>
      <c r="E2990" s="3">
        <f t="shared" si="138"/>
        <v>2018</v>
      </c>
      <c r="F2990" s="1" t="str">
        <f t="shared" si="139"/>
        <v>2017/2018</v>
      </c>
      <c r="G2990">
        <v>5</v>
      </c>
      <c r="H2990" t="s">
        <v>94</v>
      </c>
      <c r="I2990">
        <f>IFERROR(INDEX(Lookup_Misc!$A$1:$C$7,MATCH(Table1[[#This Row],[Product]],Lookup_Misc!$B$1:$B$7,0),3)*Table1[[#This Row],[Tonnage]],NA())</f>
        <v>2.6</v>
      </c>
      <c r="J2990">
        <f t="shared" si="140"/>
        <v>10</v>
      </c>
    </row>
    <row r="2991" spans="1:10">
      <c r="A2991" t="s">
        <v>186</v>
      </c>
      <c r="B2991" t="s">
        <v>33</v>
      </c>
      <c r="C2991" s="60">
        <v>43009</v>
      </c>
      <c r="D2991" s="3">
        <f>Table1[[#This Row],[End Year]]-1</f>
        <v>2017</v>
      </c>
      <c r="E2991" s="3">
        <f t="shared" si="138"/>
        <v>2018</v>
      </c>
      <c r="F2991" s="1" t="str">
        <f t="shared" si="139"/>
        <v>2017/2018</v>
      </c>
      <c r="G2991">
        <v>142</v>
      </c>
      <c r="H2991" t="s">
        <v>119</v>
      </c>
      <c r="I2991">
        <f>IFERROR(INDEX(Lookup_Misc!$A$1:$C$7,MATCH(Table1[[#This Row],[Product]],Lookup_Misc!$B$1:$B$7,0),3)*Table1[[#This Row],[Tonnage]],NA())</f>
        <v>73.84</v>
      </c>
      <c r="J2991">
        <f t="shared" si="140"/>
        <v>10</v>
      </c>
    </row>
    <row r="2992" spans="1:10">
      <c r="A2992" t="s">
        <v>186</v>
      </c>
      <c r="B2992" t="s">
        <v>33</v>
      </c>
      <c r="C2992" s="60">
        <v>43009</v>
      </c>
      <c r="D2992" s="3">
        <f>Table1[[#This Row],[End Year]]-1</f>
        <v>2017</v>
      </c>
      <c r="E2992" s="3">
        <f t="shared" si="138"/>
        <v>2018</v>
      </c>
      <c r="F2992" s="1" t="str">
        <f t="shared" si="139"/>
        <v>2017/2018</v>
      </c>
      <c r="G2992">
        <v>29035</v>
      </c>
      <c r="H2992" t="s">
        <v>95</v>
      </c>
      <c r="I2992">
        <f>IFERROR(INDEX(Lookup_Misc!$A$1:$C$7,MATCH(Table1[[#This Row],[Product]],Lookup_Misc!$B$1:$B$7,0),3)*Table1[[#This Row],[Tonnage]],NA())</f>
        <v>15098.2</v>
      </c>
      <c r="J2992">
        <f t="shared" si="140"/>
        <v>10</v>
      </c>
    </row>
    <row r="2993" spans="1:10">
      <c r="A2993" t="s">
        <v>186</v>
      </c>
      <c r="B2993" t="s">
        <v>33</v>
      </c>
      <c r="C2993" s="60">
        <v>43009</v>
      </c>
      <c r="D2993" s="3">
        <f>Table1[[#This Row],[End Year]]-1</f>
        <v>2017</v>
      </c>
      <c r="E2993" s="3">
        <f t="shared" si="138"/>
        <v>2018</v>
      </c>
      <c r="F2993" s="1" t="str">
        <f t="shared" si="139"/>
        <v>2017/2018</v>
      </c>
      <c r="G2993">
        <v>48934</v>
      </c>
      <c r="H2993" t="s">
        <v>151</v>
      </c>
      <c r="I2993">
        <f>IFERROR(INDEX(Lookup_Misc!$A$1:$C$7,MATCH(Table1[[#This Row],[Product]],Lookup_Misc!$B$1:$B$7,0),3)*Table1[[#This Row],[Tonnage]],NA())</f>
        <v>25445.68</v>
      </c>
      <c r="J2993">
        <f t="shared" si="140"/>
        <v>10</v>
      </c>
    </row>
    <row r="2994" spans="1:10">
      <c r="A2994" t="s">
        <v>186</v>
      </c>
      <c r="B2994" t="s">
        <v>33</v>
      </c>
      <c r="C2994" s="60">
        <v>43009</v>
      </c>
      <c r="D2994" s="3">
        <f>Table1[[#This Row],[End Year]]-1</f>
        <v>2017</v>
      </c>
      <c r="E2994" s="3">
        <f t="shared" si="138"/>
        <v>2018</v>
      </c>
      <c r="F2994" s="1" t="str">
        <f t="shared" si="139"/>
        <v>2017/2018</v>
      </c>
      <c r="G2994">
        <v>54</v>
      </c>
      <c r="H2994" t="s">
        <v>60</v>
      </c>
      <c r="I2994">
        <f>IFERROR(INDEX(Lookup_Misc!$A$1:$C$7,MATCH(Table1[[#This Row],[Product]],Lookup_Misc!$B$1:$B$7,0),3)*Table1[[#This Row],[Tonnage]],NA())</f>
        <v>28.080000000000002</v>
      </c>
      <c r="J2994">
        <f t="shared" si="140"/>
        <v>10</v>
      </c>
    </row>
    <row r="2995" spans="1:10">
      <c r="A2995" t="s">
        <v>186</v>
      </c>
      <c r="B2995" t="s">
        <v>33</v>
      </c>
      <c r="C2995" s="60">
        <v>43009</v>
      </c>
      <c r="D2995" s="3">
        <f>Table1[[#This Row],[End Year]]-1</f>
        <v>2017</v>
      </c>
      <c r="E2995" s="3">
        <f t="shared" si="138"/>
        <v>2018</v>
      </c>
      <c r="F2995" s="1" t="str">
        <f t="shared" si="139"/>
        <v>2017/2018</v>
      </c>
      <c r="G2995">
        <v>1455</v>
      </c>
      <c r="H2995" t="s">
        <v>79</v>
      </c>
      <c r="I2995">
        <f>IFERROR(INDEX(Lookup_Misc!$A$1:$C$7,MATCH(Table1[[#This Row],[Product]],Lookup_Misc!$B$1:$B$7,0),3)*Table1[[#This Row],[Tonnage]],NA())</f>
        <v>756.6</v>
      </c>
      <c r="J2995">
        <f t="shared" si="140"/>
        <v>10</v>
      </c>
    </row>
    <row r="2996" spans="1:10">
      <c r="A2996" t="s">
        <v>186</v>
      </c>
      <c r="B2996" t="s">
        <v>33</v>
      </c>
      <c r="C2996" s="60">
        <v>43009</v>
      </c>
      <c r="D2996" s="3">
        <f>Table1[[#This Row],[End Year]]-1</f>
        <v>2017</v>
      </c>
      <c r="E2996" s="3">
        <f t="shared" si="138"/>
        <v>2018</v>
      </c>
      <c r="F2996" s="1" t="str">
        <f t="shared" si="139"/>
        <v>2017/2018</v>
      </c>
      <c r="G2996">
        <v>412</v>
      </c>
      <c r="H2996" t="s">
        <v>96</v>
      </c>
      <c r="I2996">
        <f>IFERROR(INDEX(Lookup_Misc!$A$1:$C$7,MATCH(Table1[[#This Row],[Product]],Lookup_Misc!$B$1:$B$7,0),3)*Table1[[#This Row],[Tonnage]],NA())</f>
        <v>214.24</v>
      </c>
      <c r="J2996">
        <f t="shared" si="140"/>
        <v>10</v>
      </c>
    </row>
    <row r="2997" spans="1:10">
      <c r="A2997" t="s">
        <v>186</v>
      </c>
      <c r="B2997" t="s">
        <v>33</v>
      </c>
      <c r="C2997" s="60">
        <v>43009</v>
      </c>
      <c r="D2997" s="3">
        <f>Table1[[#This Row],[End Year]]-1</f>
        <v>2017</v>
      </c>
      <c r="E2997" s="3">
        <f t="shared" si="138"/>
        <v>2018</v>
      </c>
      <c r="F2997" s="1" t="str">
        <f t="shared" si="139"/>
        <v>2017/2018</v>
      </c>
      <c r="G2997">
        <v>959</v>
      </c>
      <c r="H2997" t="s">
        <v>86</v>
      </c>
      <c r="I2997">
        <f>IFERROR(INDEX(Lookup_Misc!$A$1:$C$7,MATCH(Table1[[#This Row],[Product]],Lookup_Misc!$B$1:$B$7,0),3)*Table1[[#This Row],[Tonnage]],NA())</f>
        <v>498.68</v>
      </c>
      <c r="J2997">
        <f t="shared" si="140"/>
        <v>10</v>
      </c>
    </row>
    <row r="2998" spans="1:10">
      <c r="A2998" t="s">
        <v>186</v>
      </c>
      <c r="B2998" t="s">
        <v>33</v>
      </c>
      <c r="C2998" s="60">
        <v>43009</v>
      </c>
      <c r="D2998" s="3">
        <f>Table1[[#This Row],[End Year]]-1</f>
        <v>2017</v>
      </c>
      <c r="E2998" s="3">
        <f t="shared" si="138"/>
        <v>2018</v>
      </c>
      <c r="F2998" s="1" t="str">
        <f t="shared" si="139"/>
        <v>2017/2018</v>
      </c>
      <c r="G2998">
        <v>4</v>
      </c>
      <c r="H2998" t="s">
        <v>89</v>
      </c>
      <c r="I2998">
        <f>IFERROR(INDEX(Lookup_Misc!$A$1:$C$7,MATCH(Table1[[#This Row],[Product]],Lookup_Misc!$B$1:$B$7,0),3)*Table1[[#This Row],[Tonnage]],NA())</f>
        <v>2.08</v>
      </c>
      <c r="J2998">
        <f t="shared" si="140"/>
        <v>10</v>
      </c>
    </row>
    <row r="2999" spans="1:10">
      <c r="A2999" t="s">
        <v>186</v>
      </c>
      <c r="B2999" t="s">
        <v>33</v>
      </c>
      <c r="C2999" s="60">
        <v>43040</v>
      </c>
      <c r="D2999" s="3">
        <f>Table1[[#This Row],[End Year]]-1</f>
        <v>2017</v>
      </c>
      <c r="E2999" s="3">
        <f t="shared" si="138"/>
        <v>2018</v>
      </c>
      <c r="F2999" s="1" t="str">
        <f t="shared" si="139"/>
        <v>2017/2018</v>
      </c>
      <c r="G2999">
        <v>90</v>
      </c>
      <c r="H2999" t="s">
        <v>119</v>
      </c>
      <c r="I2999">
        <f>IFERROR(INDEX(Lookup_Misc!$A$1:$C$7,MATCH(Table1[[#This Row],[Product]],Lookup_Misc!$B$1:$B$7,0),3)*Table1[[#This Row],[Tonnage]],NA())</f>
        <v>46.800000000000004</v>
      </c>
      <c r="J2999">
        <f t="shared" si="140"/>
        <v>11</v>
      </c>
    </row>
    <row r="3000" spans="1:10">
      <c r="A3000" t="s">
        <v>186</v>
      </c>
      <c r="B3000" t="s">
        <v>33</v>
      </c>
      <c r="C3000" s="60">
        <v>43040</v>
      </c>
      <c r="D3000" s="3">
        <f>Table1[[#This Row],[End Year]]-1</f>
        <v>2017</v>
      </c>
      <c r="E3000" s="3">
        <f t="shared" si="138"/>
        <v>2018</v>
      </c>
      <c r="F3000" s="1" t="str">
        <f t="shared" si="139"/>
        <v>2017/2018</v>
      </c>
      <c r="G3000">
        <v>14862</v>
      </c>
      <c r="H3000" t="s">
        <v>95</v>
      </c>
      <c r="I3000">
        <f>IFERROR(INDEX(Lookup_Misc!$A$1:$C$7,MATCH(Table1[[#This Row],[Product]],Lookup_Misc!$B$1:$B$7,0),3)*Table1[[#This Row],[Tonnage]],NA())</f>
        <v>7728.2400000000007</v>
      </c>
      <c r="J3000">
        <f t="shared" si="140"/>
        <v>11</v>
      </c>
    </row>
    <row r="3001" spans="1:10">
      <c r="A3001" t="s">
        <v>186</v>
      </c>
      <c r="B3001" t="s">
        <v>33</v>
      </c>
      <c r="C3001" s="60">
        <v>43040</v>
      </c>
      <c r="D3001" s="3">
        <f>Table1[[#This Row],[End Year]]-1</f>
        <v>2017</v>
      </c>
      <c r="E3001" s="3">
        <f t="shared" si="138"/>
        <v>2018</v>
      </c>
      <c r="F3001" s="1" t="str">
        <f t="shared" si="139"/>
        <v>2017/2018</v>
      </c>
      <c r="G3001">
        <v>20088</v>
      </c>
      <c r="H3001" t="s">
        <v>151</v>
      </c>
      <c r="I3001">
        <f>IFERROR(INDEX(Lookup_Misc!$A$1:$C$7,MATCH(Table1[[#This Row],[Product]],Lookup_Misc!$B$1:$B$7,0),3)*Table1[[#This Row],[Tonnage]],NA())</f>
        <v>10445.76</v>
      </c>
      <c r="J3001">
        <f t="shared" si="140"/>
        <v>11</v>
      </c>
    </row>
    <row r="3002" spans="1:10">
      <c r="A3002" t="s">
        <v>186</v>
      </c>
      <c r="B3002" t="s">
        <v>33</v>
      </c>
      <c r="C3002" s="60">
        <v>43040</v>
      </c>
      <c r="D3002" s="3">
        <f>Table1[[#This Row],[End Year]]-1</f>
        <v>2017</v>
      </c>
      <c r="E3002" s="3">
        <f t="shared" si="138"/>
        <v>2018</v>
      </c>
      <c r="F3002" s="1" t="str">
        <f t="shared" si="139"/>
        <v>2017/2018</v>
      </c>
      <c r="G3002">
        <v>1612</v>
      </c>
      <c r="H3002" t="s">
        <v>79</v>
      </c>
      <c r="I3002">
        <f>IFERROR(INDEX(Lookup_Misc!$A$1:$C$7,MATCH(Table1[[#This Row],[Product]],Lookup_Misc!$B$1:$B$7,0),3)*Table1[[#This Row],[Tonnage]],NA())</f>
        <v>838.24</v>
      </c>
      <c r="J3002">
        <f t="shared" si="140"/>
        <v>11</v>
      </c>
    </row>
    <row r="3003" spans="1:10">
      <c r="A3003" t="s">
        <v>186</v>
      </c>
      <c r="B3003" t="s">
        <v>33</v>
      </c>
      <c r="C3003" s="60">
        <v>43040</v>
      </c>
      <c r="D3003" s="3">
        <f>Table1[[#This Row],[End Year]]-1</f>
        <v>2017</v>
      </c>
      <c r="E3003" s="3">
        <f t="shared" si="138"/>
        <v>2018</v>
      </c>
      <c r="F3003" s="1" t="str">
        <f t="shared" si="139"/>
        <v>2017/2018</v>
      </c>
      <c r="G3003">
        <v>1872</v>
      </c>
      <c r="H3003" t="s">
        <v>86</v>
      </c>
      <c r="I3003">
        <f>IFERROR(INDEX(Lookup_Misc!$A$1:$C$7,MATCH(Table1[[#This Row],[Product]],Lookup_Misc!$B$1:$B$7,0),3)*Table1[[#This Row],[Tonnage]],NA())</f>
        <v>973.44</v>
      </c>
      <c r="J3003">
        <f t="shared" si="140"/>
        <v>11</v>
      </c>
    </row>
    <row r="3004" spans="1:10">
      <c r="A3004" t="s">
        <v>186</v>
      </c>
      <c r="B3004" t="s">
        <v>33</v>
      </c>
      <c r="C3004" s="60">
        <v>43040</v>
      </c>
      <c r="D3004" s="3">
        <f>Table1[[#This Row],[End Year]]-1</f>
        <v>2017</v>
      </c>
      <c r="E3004" s="3">
        <f t="shared" si="138"/>
        <v>2018</v>
      </c>
      <c r="F3004" s="1" t="str">
        <f t="shared" si="139"/>
        <v>2017/2018</v>
      </c>
      <c r="G3004">
        <v>6</v>
      </c>
      <c r="H3004" t="s">
        <v>89</v>
      </c>
      <c r="I3004">
        <f>IFERROR(INDEX(Lookup_Misc!$A$1:$C$7,MATCH(Table1[[#This Row],[Product]],Lookup_Misc!$B$1:$B$7,0),3)*Table1[[#This Row],[Tonnage]],NA())</f>
        <v>3.12</v>
      </c>
      <c r="J3004">
        <f t="shared" si="140"/>
        <v>11</v>
      </c>
    </row>
    <row r="3005" spans="1:10">
      <c r="A3005" t="s">
        <v>186</v>
      </c>
      <c r="B3005" t="s">
        <v>33</v>
      </c>
      <c r="C3005" s="60">
        <v>43040</v>
      </c>
      <c r="D3005" s="3">
        <f>Table1[[#This Row],[End Year]]-1</f>
        <v>2017</v>
      </c>
      <c r="E3005" s="3">
        <f t="shared" si="138"/>
        <v>2018</v>
      </c>
      <c r="F3005" s="1" t="str">
        <f t="shared" si="139"/>
        <v>2017/2018</v>
      </c>
      <c r="G3005">
        <v>38</v>
      </c>
      <c r="H3005" t="s">
        <v>60</v>
      </c>
      <c r="I3005">
        <f>IFERROR(INDEX(Lookup_Misc!$A$1:$C$7,MATCH(Table1[[#This Row],[Product]],Lookup_Misc!$B$1:$B$7,0),3)*Table1[[#This Row],[Tonnage]],NA())</f>
        <v>19.760000000000002</v>
      </c>
      <c r="J3005">
        <f t="shared" si="140"/>
        <v>11</v>
      </c>
    </row>
    <row r="3006" spans="1:10">
      <c r="A3006" t="s">
        <v>186</v>
      </c>
      <c r="B3006" t="s">
        <v>33</v>
      </c>
      <c r="C3006" s="60">
        <v>43070</v>
      </c>
      <c r="D3006" s="3">
        <f>Table1[[#This Row],[End Year]]-1</f>
        <v>2017</v>
      </c>
      <c r="E3006" s="3">
        <f t="shared" si="138"/>
        <v>2018</v>
      </c>
      <c r="F3006" s="1" t="str">
        <f t="shared" si="139"/>
        <v>2017/2018</v>
      </c>
      <c r="G3006">
        <v>92</v>
      </c>
      <c r="H3006" t="s">
        <v>119</v>
      </c>
      <c r="I3006">
        <f>IFERROR(INDEX(Lookup_Misc!$A$1:$C$7,MATCH(Table1[[#This Row],[Product]],Lookup_Misc!$B$1:$B$7,0),3)*Table1[[#This Row],[Tonnage]],NA())</f>
        <v>47.84</v>
      </c>
      <c r="J3006">
        <f t="shared" si="140"/>
        <v>12</v>
      </c>
    </row>
    <row r="3007" spans="1:10">
      <c r="A3007" t="s">
        <v>186</v>
      </c>
      <c r="B3007" t="s">
        <v>33</v>
      </c>
      <c r="C3007" s="60">
        <v>43070</v>
      </c>
      <c r="D3007" s="3">
        <f>Table1[[#This Row],[End Year]]-1</f>
        <v>2017</v>
      </c>
      <c r="E3007" s="3">
        <f t="shared" si="138"/>
        <v>2018</v>
      </c>
      <c r="F3007" s="1" t="str">
        <f t="shared" si="139"/>
        <v>2017/2018</v>
      </c>
      <c r="G3007">
        <v>478</v>
      </c>
      <c r="H3007" t="s">
        <v>95</v>
      </c>
      <c r="I3007">
        <f>IFERROR(INDEX(Lookup_Misc!$A$1:$C$7,MATCH(Table1[[#This Row],[Product]],Lookup_Misc!$B$1:$B$7,0),3)*Table1[[#This Row],[Tonnage]],NA())</f>
        <v>248.56</v>
      </c>
      <c r="J3007">
        <f t="shared" si="140"/>
        <v>12</v>
      </c>
    </row>
    <row r="3008" spans="1:10">
      <c r="A3008" t="s">
        <v>186</v>
      </c>
      <c r="B3008" t="s">
        <v>33</v>
      </c>
      <c r="C3008" s="60">
        <v>43070</v>
      </c>
      <c r="D3008" s="3">
        <f>Table1[[#This Row],[End Year]]-1</f>
        <v>2017</v>
      </c>
      <c r="E3008" s="3">
        <f t="shared" si="138"/>
        <v>2018</v>
      </c>
      <c r="F3008" s="1" t="str">
        <f t="shared" si="139"/>
        <v>2017/2018</v>
      </c>
      <c r="G3008">
        <v>36</v>
      </c>
      <c r="H3008" t="s">
        <v>60</v>
      </c>
      <c r="I3008">
        <f>IFERROR(INDEX(Lookup_Misc!$A$1:$C$7,MATCH(Table1[[#This Row],[Product]],Lookup_Misc!$B$1:$B$7,0),3)*Table1[[#This Row],[Tonnage]],NA())</f>
        <v>18.72</v>
      </c>
      <c r="J3008">
        <f t="shared" si="140"/>
        <v>12</v>
      </c>
    </row>
    <row r="3009" spans="1:10">
      <c r="A3009" t="s">
        <v>186</v>
      </c>
      <c r="B3009" t="s">
        <v>33</v>
      </c>
      <c r="C3009" s="60">
        <v>43070</v>
      </c>
      <c r="D3009" s="3">
        <f>Table1[[#This Row],[End Year]]-1</f>
        <v>2017</v>
      </c>
      <c r="E3009" s="3">
        <f t="shared" si="138"/>
        <v>2018</v>
      </c>
      <c r="F3009" s="1" t="str">
        <f t="shared" si="139"/>
        <v>2017/2018</v>
      </c>
      <c r="G3009">
        <v>147</v>
      </c>
      <c r="H3009" t="s">
        <v>79</v>
      </c>
      <c r="I3009">
        <f>IFERROR(INDEX(Lookup_Misc!$A$1:$C$7,MATCH(Table1[[#This Row],[Product]],Lookup_Misc!$B$1:$B$7,0),3)*Table1[[#This Row],[Tonnage]],NA())</f>
        <v>76.44</v>
      </c>
      <c r="J3009">
        <f t="shared" si="140"/>
        <v>12</v>
      </c>
    </row>
    <row r="3010" spans="1:10">
      <c r="A3010" t="s">
        <v>186</v>
      </c>
      <c r="B3010" t="s">
        <v>33</v>
      </c>
      <c r="C3010" s="60">
        <v>43070</v>
      </c>
      <c r="D3010" s="3">
        <f>Table1[[#This Row],[End Year]]-1</f>
        <v>2017</v>
      </c>
      <c r="E3010" s="3">
        <f t="shared" si="138"/>
        <v>2018</v>
      </c>
      <c r="F3010" s="1" t="str">
        <f t="shared" si="139"/>
        <v>2017/2018</v>
      </c>
      <c r="G3010">
        <v>50</v>
      </c>
      <c r="H3010" t="s">
        <v>96</v>
      </c>
      <c r="I3010">
        <f>IFERROR(INDEX(Lookup_Misc!$A$1:$C$7,MATCH(Table1[[#This Row],[Product]],Lookup_Misc!$B$1:$B$7,0),3)*Table1[[#This Row],[Tonnage]],NA())</f>
        <v>26</v>
      </c>
      <c r="J3010">
        <f t="shared" si="140"/>
        <v>12</v>
      </c>
    </row>
    <row r="3011" spans="1:10">
      <c r="A3011" t="s">
        <v>186</v>
      </c>
      <c r="B3011" t="s">
        <v>33</v>
      </c>
      <c r="C3011" s="60">
        <v>43070</v>
      </c>
      <c r="D3011" s="3">
        <f>Table1[[#This Row],[End Year]]-1</f>
        <v>2017</v>
      </c>
      <c r="E3011" s="3">
        <f t="shared" si="138"/>
        <v>2018</v>
      </c>
      <c r="F3011" s="1" t="str">
        <f t="shared" si="139"/>
        <v>2017/2018</v>
      </c>
      <c r="G3011">
        <v>828</v>
      </c>
      <c r="H3011" t="s">
        <v>86</v>
      </c>
      <c r="I3011">
        <f>IFERROR(INDEX(Lookup_Misc!$A$1:$C$7,MATCH(Table1[[#This Row],[Product]],Lookup_Misc!$B$1:$B$7,0),3)*Table1[[#This Row],[Tonnage]],NA())</f>
        <v>430.56</v>
      </c>
      <c r="J3011">
        <f t="shared" si="140"/>
        <v>12</v>
      </c>
    </row>
    <row r="3012" spans="1:10">
      <c r="A3012" t="s">
        <v>186</v>
      </c>
      <c r="B3012" t="s">
        <v>33</v>
      </c>
      <c r="C3012" s="60">
        <v>43070</v>
      </c>
      <c r="D3012" s="3">
        <f>Table1[[#This Row],[End Year]]-1</f>
        <v>2017</v>
      </c>
      <c r="E3012" s="3">
        <f t="shared" si="138"/>
        <v>2018</v>
      </c>
      <c r="F3012" s="1" t="str">
        <f t="shared" si="139"/>
        <v>2017/2018</v>
      </c>
      <c r="G3012">
        <v>2</v>
      </c>
      <c r="H3012" t="s">
        <v>89</v>
      </c>
      <c r="I3012">
        <f>IFERROR(INDEX(Lookup_Misc!$A$1:$C$7,MATCH(Table1[[#This Row],[Product]],Lookup_Misc!$B$1:$B$7,0),3)*Table1[[#This Row],[Tonnage]],NA())</f>
        <v>1.04</v>
      </c>
      <c r="J3012">
        <f t="shared" si="140"/>
        <v>12</v>
      </c>
    </row>
    <row r="3013" spans="1:10">
      <c r="A3013" t="s">
        <v>186</v>
      </c>
      <c r="B3013" t="s">
        <v>33</v>
      </c>
      <c r="C3013" s="60">
        <v>43070</v>
      </c>
      <c r="D3013" s="3">
        <f>Table1[[#This Row],[End Year]]-1</f>
        <v>2017</v>
      </c>
      <c r="E3013" s="3">
        <f t="shared" si="138"/>
        <v>2018</v>
      </c>
      <c r="F3013" s="1" t="str">
        <f t="shared" si="139"/>
        <v>2017/2018</v>
      </c>
      <c r="G3013">
        <v>20</v>
      </c>
      <c r="H3013" t="s">
        <v>100</v>
      </c>
      <c r="I3013">
        <f>IFERROR(INDEX(Lookup_Misc!$A$1:$C$7,MATCH(Table1[[#This Row],[Product]],Lookup_Misc!$B$1:$B$7,0),3)*Table1[[#This Row],[Tonnage]],NA())</f>
        <v>10.4</v>
      </c>
      <c r="J3013">
        <f t="shared" si="140"/>
        <v>12</v>
      </c>
    </row>
    <row r="3014" spans="1:10">
      <c r="A3014" t="s">
        <v>186</v>
      </c>
      <c r="B3014" t="s">
        <v>33</v>
      </c>
      <c r="C3014" s="60">
        <v>43070</v>
      </c>
      <c r="D3014" s="3">
        <f>Table1[[#This Row],[End Year]]-1</f>
        <v>2017</v>
      </c>
      <c r="E3014" s="3">
        <f t="shared" ref="E3014:E3077" si="141">IF(AND(MONTH(C3014)&gt;=7,MONTH(C3014)&lt;=12),YEAR(C3014)+1,YEAR(C3014))</f>
        <v>2018</v>
      </c>
      <c r="F3014" s="1" t="str">
        <f t="shared" ref="F3014:F3077" si="142">D3014&amp;"/"&amp;E3014</f>
        <v>2017/2018</v>
      </c>
      <c r="G3014">
        <v>682</v>
      </c>
      <c r="H3014" t="s">
        <v>87</v>
      </c>
      <c r="I3014">
        <f>IFERROR(INDEX(Lookup_Misc!$A$1:$C$7,MATCH(Table1[[#This Row],[Product]],Lookup_Misc!$B$1:$B$7,0),3)*Table1[[#This Row],[Tonnage]],NA())</f>
        <v>354.64</v>
      </c>
      <c r="J3014">
        <f t="shared" ref="J3014:J3077" si="143">MONTH(C3014)</f>
        <v>12</v>
      </c>
    </row>
    <row r="3015" spans="1:10">
      <c r="A3015" t="s">
        <v>186</v>
      </c>
      <c r="B3015" t="s">
        <v>33</v>
      </c>
      <c r="C3015" s="60">
        <v>43101</v>
      </c>
      <c r="D3015" s="3">
        <f>Table1[[#This Row],[End Year]]-1</f>
        <v>2017</v>
      </c>
      <c r="E3015" s="3">
        <f t="shared" si="141"/>
        <v>2018</v>
      </c>
      <c r="F3015" s="1" t="str">
        <f t="shared" si="142"/>
        <v>2017/2018</v>
      </c>
      <c r="G3015">
        <v>36</v>
      </c>
      <c r="H3015" t="s">
        <v>119</v>
      </c>
      <c r="I3015">
        <f>IFERROR(INDEX(Lookup_Misc!$A$1:$C$7,MATCH(Table1[[#This Row],[Product]],Lookup_Misc!$B$1:$B$7,0),3)*Table1[[#This Row],[Tonnage]],NA())</f>
        <v>18.72</v>
      </c>
      <c r="J3015">
        <f t="shared" si="143"/>
        <v>1</v>
      </c>
    </row>
    <row r="3016" spans="1:10">
      <c r="A3016" t="s">
        <v>186</v>
      </c>
      <c r="B3016" t="s">
        <v>33</v>
      </c>
      <c r="C3016" s="60">
        <v>43101</v>
      </c>
      <c r="D3016" s="3">
        <f>Table1[[#This Row],[End Year]]-1</f>
        <v>2017</v>
      </c>
      <c r="E3016" s="3">
        <f t="shared" si="141"/>
        <v>2018</v>
      </c>
      <c r="F3016" s="1" t="str">
        <f t="shared" si="142"/>
        <v>2017/2018</v>
      </c>
      <c r="G3016">
        <v>43212</v>
      </c>
      <c r="H3016" t="s">
        <v>95</v>
      </c>
      <c r="I3016">
        <f>IFERROR(INDEX(Lookup_Misc!$A$1:$C$7,MATCH(Table1[[#This Row],[Product]],Lookup_Misc!$B$1:$B$7,0),3)*Table1[[#This Row],[Tonnage]],NA())</f>
        <v>22470.240000000002</v>
      </c>
      <c r="J3016">
        <f t="shared" si="143"/>
        <v>1</v>
      </c>
    </row>
    <row r="3017" spans="1:10">
      <c r="A3017" t="s">
        <v>186</v>
      </c>
      <c r="B3017" t="s">
        <v>33</v>
      </c>
      <c r="C3017" s="60">
        <v>43101</v>
      </c>
      <c r="D3017" s="3">
        <f>Table1[[#This Row],[End Year]]-1</f>
        <v>2017</v>
      </c>
      <c r="E3017" s="3">
        <f t="shared" si="141"/>
        <v>2018</v>
      </c>
      <c r="F3017" s="1" t="str">
        <f t="shared" si="142"/>
        <v>2017/2018</v>
      </c>
      <c r="G3017">
        <v>97910</v>
      </c>
      <c r="H3017" t="s">
        <v>151</v>
      </c>
      <c r="I3017">
        <f>IFERROR(INDEX(Lookup_Misc!$A$1:$C$7,MATCH(Table1[[#This Row],[Product]],Lookup_Misc!$B$1:$B$7,0),3)*Table1[[#This Row],[Tonnage]],NA())</f>
        <v>50913.200000000004</v>
      </c>
      <c r="J3017">
        <f t="shared" si="143"/>
        <v>1</v>
      </c>
    </row>
    <row r="3018" spans="1:10">
      <c r="A3018" t="s">
        <v>186</v>
      </c>
      <c r="B3018" t="s">
        <v>33</v>
      </c>
      <c r="C3018" s="60">
        <v>43101</v>
      </c>
      <c r="D3018" s="3">
        <f>Table1[[#This Row],[End Year]]-1</f>
        <v>2017</v>
      </c>
      <c r="E3018" s="3">
        <f t="shared" si="141"/>
        <v>2018</v>
      </c>
      <c r="F3018" s="1" t="str">
        <f t="shared" si="142"/>
        <v>2017/2018</v>
      </c>
      <c r="G3018">
        <v>1320</v>
      </c>
      <c r="H3018" t="s">
        <v>60</v>
      </c>
      <c r="I3018">
        <f>IFERROR(INDEX(Lookup_Misc!$A$1:$C$7,MATCH(Table1[[#This Row],[Product]],Lookup_Misc!$B$1:$B$7,0),3)*Table1[[#This Row],[Tonnage]],NA())</f>
        <v>686.4</v>
      </c>
      <c r="J3018">
        <f t="shared" si="143"/>
        <v>1</v>
      </c>
    </row>
    <row r="3019" spans="1:10">
      <c r="A3019" t="s">
        <v>186</v>
      </c>
      <c r="B3019" t="s">
        <v>33</v>
      </c>
      <c r="C3019" s="60">
        <v>43101</v>
      </c>
      <c r="D3019" s="3">
        <f>Table1[[#This Row],[End Year]]-1</f>
        <v>2017</v>
      </c>
      <c r="E3019" s="3">
        <f t="shared" si="141"/>
        <v>2018</v>
      </c>
      <c r="F3019" s="1" t="str">
        <f t="shared" si="142"/>
        <v>2017/2018</v>
      </c>
      <c r="G3019">
        <v>893</v>
      </c>
      <c r="H3019" t="s">
        <v>79</v>
      </c>
      <c r="I3019">
        <f>IFERROR(INDEX(Lookup_Misc!$A$1:$C$7,MATCH(Table1[[#This Row],[Product]],Lookup_Misc!$B$1:$B$7,0),3)*Table1[[#This Row],[Tonnage]],NA())</f>
        <v>464.36</v>
      </c>
      <c r="J3019">
        <f t="shared" si="143"/>
        <v>1</v>
      </c>
    </row>
    <row r="3020" spans="1:10">
      <c r="A3020" t="s">
        <v>186</v>
      </c>
      <c r="B3020" t="s">
        <v>33</v>
      </c>
      <c r="C3020" s="60">
        <v>43101</v>
      </c>
      <c r="D3020" s="3">
        <f>Table1[[#This Row],[End Year]]-1</f>
        <v>2017</v>
      </c>
      <c r="E3020" s="3">
        <f t="shared" si="141"/>
        <v>2018</v>
      </c>
      <c r="F3020" s="1" t="str">
        <f t="shared" si="142"/>
        <v>2017/2018</v>
      </c>
      <c r="G3020">
        <v>370</v>
      </c>
      <c r="H3020" t="s">
        <v>96</v>
      </c>
      <c r="I3020">
        <f>IFERROR(INDEX(Lookup_Misc!$A$1:$C$7,MATCH(Table1[[#This Row],[Product]],Lookup_Misc!$B$1:$B$7,0),3)*Table1[[#This Row],[Tonnage]],NA())</f>
        <v>192.4</v>
      </c>
      <c r="J3020">
        <f t="shared" si="143"/>
        <v>1</v>
      </c>
    </row>
    <row r="3021" spans="1:10">
      <c r="A3021" t="s">
        <v>186</v>
      </c>
      <c r="B3021" t="s">
        <v>33</v>
      </c>
      <c r="C3021" s="60">
        <v>43101</v>
      </c>
      <c r="D3021" s="3">
        <f>Table1[[#This Row],[End Year]]-1</f>
        <v>2017</v>
      </c>
      <c r="E3021" s="3">
        <f t="shared" si="141"/>
        <v>2018</v>
      </c>
      <c r="F3021" s="1" t="str">
        <f t="shared" si="142"/>
        <v>2017/2018</v>
      </c>
      <c r="G3021">
        <v>1509</v>
      </c>
      <c r="H3021" t="s">
        <v>86</v>
      </c>
      <c r="I3021">
        <f>IFERROR(INDEX(Lookup_Misc!$A$1:$C$7,MATCH(Table1[[#This Row],[Product]],Lookup_Misc!$B$1:$B$7,0),3)*Table1[[#This Row],[Tonnage]],NA())</f>
        <v>784.68000000000006</v>
      </c>
      <c r="J3021">
        <f t="shared" si="143"/>
        <v>1</v>
      </c>
    </row>
    <row r="3022" spans="1:10">
      <c r="A3022" t="s">
        <v>186</v>
      </c>
      <c r="B3022" t="s">
        <v>33</v>
      </c>
      <c r="C3022" s="60">
        <v>43101</v>
      </c>
      <c r="D3022" s="3">
        <f>Table1[[#This Row],[End Year]]-1</f>
        <v>2017</v>
      </c>
      <c r="E3022" s="3">
        <f t="shared" si="141"/>
        <v>2018</v>
      </c>
      <c r="F3022" s="1" t="str">
        <f t="shared" si="142"/>
        <v>2017/2018</v>
      </c>
      <c r="G3022">
        <v>3</v>
      </c>
      <c r="H3022" t="s">
        <v>89</v>
      </c>
      <c r="I3022">
        <f>IFERROR(INDEX(Lookup_Misc!$A$1:$C$7,MATCH(Table1[[#This Row],[Product]],Lookup_Misc!$B$1:$B$7,0),3)*Table1[[#This Row],[Tonnage]],NA())</f>
        <v>1.56</v>
      </c>
      <c r="J3022">
        <f t="shared" si="143"/>
        <v>1</v>
      </c>
    </row>
    <row r="3023" spans="1:10">
      <c r="A3023" t="s">
        <v>186</v>
      </c>
      <c r="B3023" t="s">
        <v>33</v>
      </c>
      <c r="C3023" s="60">
        <v>43132</v>
      </c>
      <c r="D3023" s="3">
        <f>Table1[[#This Row],[End Year]]-1</f>
        <v>2017</v>
      </c>
      <c r="E3023" s="3">
        <f t="shared" si="141"/>
        <v>2018</v>
      </c>
      <c r="F3023" s="1" t="str">
        <f t="shared" si="142"/>
        <v>2017/2018</v>
      </c>
      <c r="G3023">
        <v>1</v>
      </c>
      <c r="H3023" t="s">
        <v>75</v>
      </c>
      <c r="I3023">
        <f>IFERROR(INDEX(Lookup_Misc!$A$1:$C$7,MATCH(Table1[[#This Row],[Product]],Lookup_Misc!$B$1:$B$7,0),3)*Table1[[#This Row],[Tonnage]],NA())</f>
        <v>0.52</v>
      </c>
      <c r="J3023">
        <f t="shared" si="143"/>
        <v>2</v>
      </c>
    </row>
    <row r="3024" spans="1:10">
      <c r="A3024" t="s">
        <v>186</v>
      </c>
      <c r="B3024" t="s">
        <v>33</v>
      </c>
      <c r="C3024" s="60">
        <v>43132</v>
      </c>
      <c r="D3024" s="3">
        <f>Table1[[#This Row],[End Year]]-1</f>
        <v>2017</v>
      </c>
      <c r="E3024" s="3">
        <f t="shared" si="141"/>
        <v>2018</v>
      </c>
      <c r="F3024" s="1" t="str">
        <f t="shared" si="142"/>
        <v>2017/2018</v>
      </c>
      <c r="G3024">
        <v>57</v>
      </c>
      <c r="H3024" t="s">
        <v>119</v>
      </c>
      <c r="I3024">
        <f>IFERROR(INDEX(Lookup_Misc!$A$1:$C$7,MATCH(Table1[[#This Row],[Product]],Lookup_Misc!$B$1:$B$7,0),3)*Table1[[#This Row],[Tonnage]],NA())</f>
        <v>29.64</v>
      </c>
      <c r="J3024">
        <f t="shared" si="143"/>
        <v>2</v>
      </c>
    </row>
    <row r="3025" spans="1:10">
      <c r="A3025" t="s">
        <v>186</v>
      </c>
      <c r="B3025" t="s">
        <v>33</v>
      </c>
      <c r="C3025" s="60">
        <v>43132</v>
      </c>
      <c r="D3025" s="3">
        <f>Table1[[#This Row],[End Year]]-1</f>
        <v>2017</v>
      </c>
      <c r="E3025" s="3">
        <f t="shared" si="141"/>
        <v>2018</v>
      </c>
      <c r="F3025" s="1" t="str">
        <f t="shared" si="142"/>
        <v>2017/2018</v>
      </c>
      <c r="G3025">
        <v>202</v>
      </c>
      <c r="H3025" t="s">
        <v>110</v>
      </c>
      <c r="I3025">
        <f>IFERROR(INDEX(Lookup_Misc!$A$1:$C$7,MATCH(Table1[[#This Row],[Product]],Lookup_Misc!$B$1:$B$7,0),3)*Table1[[#This Row],[Tonnage]],NA())</f>
        <v>105.04</v>
      </c>
      <c r="J3025">
        <f t="shared" si="143"/>
        <v>2</v>
      </c>
    </row>
    <row r="3026" spans="1:10">
      <c r="A3026" t="s">
        <v>186</v>
      </c>
      <c r="B3026" t="s">
        <v>33</v>
      </c>
      <c r="C3026" s="60">
        <v>43132</v>
      </c>
      <c r="D3026" s="3">
        <f>Table1[[#This Row],[End Year]]-1</f>
        <v>2017</v>
      </c>
      <c r="E3026" s="3">
        <f t="shared" si="141"/>
        <v>2018</v>
      </c>
      <c r="F3026" s="1" t="str">
        <f t="shared" si="142"/>
        <v>2017/2018</v>
      </c>
      <c r="G3026">
        <v>134256</v>
      </c>
      <c r="H3026" t="s">
        <v>95</v>
      </c>
      <c r="I3026">
        <f>IFERROR(INDEX(Lookup_Misc!$A$1:$C$7,MATCH(Table1[[#This Row],[Product]],Lookup_Misc!$B$1:$B$7,0),3)*Table1[[#This Row],[Tonnage]],NA())</f>
        <v>69813.119999999995</v>
      </c>
      <c r="J3026">
        <f t="shared" si="143"/>
        <v>2</v>
      </c>
    </row>
    <row r="3027" spans="1:10">
      <c r="A3027" t="s">
        <v>186</v>
      </c>
      <c r="B3027" t="s">
        <v>33</v>
      </c>
      <c r="C3027" s="60">
        <v>43132</v>
      </c>
      <c r="D3027" s="3">
        <f>Table1[[#This Row],[End Year]]-1</f>
        <v>2017</v>
      </c>
      <c r="E3027" s="3">
        <f t="shared" si="141"/>
        <v>2018</v>
      </c>
      <c r="F3027" s="1" t="str">
        <f t="shared" si="142"/>
        <v>2017/2018</v>
      </c>
      <c r="G3027">
        <v>98337</v>
      </c>
      <c r="H3027" t="s">
        <v>151</v>
      </c>
      <c r="I3027">
        <f>IFERROR(INDEX(Lookup_Misc!$A$1:$C$7,MATCH(Table1[[#This Row],[Product]],Lookup_Misc!$B$1:$B$7,0),3)*Table1[[#This Row],[Tonnage]],NA())</f>
        <v>51135.240000000005</v>
      </c>
      <c r="J3027">
        <f t="shared" si="143"/>
        <v>2</v>
      </c>
    </row>
    <row r="3028" spans="1:10">
      <c r="A3028" t="s">
        <v>186</v>
      </c>
      <c r="B3028" t="s">
        <v>33</v>
      </c>
      <c r="C3028" s="60">
        <v>43132</v>
      </c>
      <c r="D3028" s="3">
        <f>Table1[[#This Row],[End Year]]-1</f>
        <v>2017</v>
      </c>
      <c r="E3028" s="3">
        <f t="shared" si="141"/>
        <v>2018</v>
      </c>
      <c r="F3028" s="1" t="str">
        <f t="shared" si="142"/>
        <v>2017/2018</v>
      </c>
      <c r="G3028">
        <v>916</v>
      </c>
      <c r="H3028" t="s">
        <v>60</v>
      </c>
      <c r="I3028">
        <f>IFERROR(INDEX(Lookup_Misc!$A$1:$C$7,MATCH(Table1[[#This Row],[Product]],Lookup_Misc!$B$1:$B$7,0),3)*Table1[[#This Row],[Tonnage]],NA())</f>
        <v>476.32</v>
      </c>
      <c r="J3028">
        <f t="shared" si="143"/>
        <v>2</v>
      </c>
    </row>
    <row r="3029" spans="1:10">
      <c r="A3029" t="s">
        <v>186</v>
      </c>
      <c r="B3029" t="s">
        <v>33</v>
      </c>
      <c r="C3029" s="60">
        <v>43132</v>
      </c>
      <c r="D3029" s="3">
        <f>Table1[[#This Row],[End Year]]-1</f>
        <v>2017</v>
      </c>
      <c r="E3029" s="3">
        <f t="shared" si="141"/>
        <v>2018</v>
      </c>
      <c r="F3029" s="1" t="str">
        <f t="shared" si="142"/>
        <v>2017/2018</v>
      </c>
      <c r="G3029">
        <v>2230</v>
      </c>
      <c r="H3029" t="s">
        <v>79</v>
      </c>
      <c r="I3029">
        <f>IFERROR(INDEX(Lookup_Misc!$A$1:$C$7,MATCH(Table1[[#This Row],[Product]],Lookup_Misc!$B$1:$B$7,0),3)*Table1[[#This Row],[Tonnage]],NA())</f>
        <v>1159.6000000000001</v>
      </c>
      <c r="J3029">
        <f t="shared" si="143"/>
        <v>2</v>
      </c>
    </row>
    <row r="3030" spans="1:10">
      <c r="A3030" t="s">
        <v>186</v>
      </c>
      <c r="B3030" t="s">
        <v>33</v>
      </c>
      <c r="C3030" s="60">
        <v>43132</v>
      </c>
      <c r="D3030" s="3">
        <f>Table1[[#This Row],[End Year]]-1</f>
        <v>2017</v>
      </c>
      <c r="E3030" s="3">
        <f t="shared" si="141"/>
        <v>2018</v>
      </c>
      <c r="F3030" s="1" t="str">
        <f t="shared" si="142"/>
        <v>2017/2018</v>
      </c>
      <c r="G3030">
        <v>900</v>
      </c>
      <c r="H3030" t="s">
        <v>96</v>
      </c>
      <c r="I3030">
        <f>IFERROR(INDEX(Lookup_Misc!$A$1:$C$7,MATCH(Table1[[#This Row],[Product]],Lookup_Misc!$B$1:$B$7,0),3)*Table1[[#This Row],[Tonnage]],NA())</f>
        <v>468</v>
      </c>
      <c r="J3030">
        <f t="shared" si="143"/>
        <v>2</v>
      </c>
    </row>
    <row r="3031" spans="1:10">
      <c r="A3031" t="s">
        <v>186</v>
      </c>
      <c r="B3031" t="s">
        <v>33</v>
      </c>
      <c r="C3031" s="60">
        <v>43132</v>
      </c>
      <c r="D3031" s="3">
        <f>Table1[[#This Row],[End Year]]-1</f>
        <v>2017</v>
      </c>
      <c r="E3031" s="3">
        <f t="shared" si="141"/>
        <v>2018</v>
      </c>
      <c r="F3031" s="1" t="str">
        <f t="shared" si="142"/>
        <v>2017/2018</v>
      </c>
      <c r="G3031">
        <v>2125</v>
      </c>
      <c r="H3031" t="s">
        <v>86</v>
      </c>
      <c r="I3031">
        <f>IFERROR(INDEX(Lookup_Misc!$A$1:$C$7,MATCH(Table1[[#This Row],[Product]],Lookup_Misc!$B$1:$B$7,0),3)*Table1[[#This Row],[Tonnage]],NA())</f>
        <v>1105</v>
      </c>
      <c r="J3031">
        <f t="shared" si="143"/>
        <v>2</v>
      </c>
    </row>
    <row r="3032" spans="1:10">
      <c r="A3032" t="s">
        <v>186</v>
      </c>
      <c r="B3032" t="s">
        <v>33</v>
      </c>
      <c r="C3032" s="60">
        <v>43132</v>
      </c>
      <c r="D3032" s="3">
        <f>Table1[[#This Row],[End Year]]-1</f>
        <v>2017</v>
      </c>
      <c r="E3032" s="3">
        <f t="shared" si="141"/>
        <v>2018</v>
      </c>
      <c r="F3032" s="1" t="str">
        <f t="shared" si="142"/>
        <v>2017/2018</v>
      </c>
      <c r="G3032">
        <v>2</v>
      </c>
      <c r="H3032" t="s">
        <v>89</v>
      </c>
      <c r="I3032">
        <f>IFERROR(INDEX(Lookup_Misc!$A$1:$C$7,MATCH(Table1[[#This Row],[Product]],Lookup_Misc!$B$1:$B$7,0),3)*Table1[[#This Row],[Tonnage]],NA())</f>
        <v>1.04</v>
      </c>
      <c r="J3032">
        <f t="shared" si="143"/>
        <v>2</v>
      </c>
    </row>
    <row r="3033" spans="1:10">
      <c r="A3033" t="s">
        <v>186</v>
      </c>
      <c r="B3033" t="s">
        <v>33</v>
      </c>
      <c r="C3033" s="60">
        <v>43132</v>
      </c>
      <c r="D3033" s="3">
        <f>Table1[[#This Row],[End Year]]-1</f>
        <v>2017</v>
      </c>
      <c r="E3033" s="3">
        <f t="shared" si="141"/>
        <v>2018</v>
      </c>
      <c r="F3033" s="1" t="str">
        <f t="shared" si="142"/>
        <v>2017/2018</v>
      </c>
      <c r="G3033">
        <v>202</v>
      </c>
      <c r="H3033" t="s">
        <v>106</v>
      </c>
      <c r="I3033">
        <f>IFERROR(INDEX(Lookup_Misc!$A$1:$C$7,MATCH(Table1[[#This Row],[Product]],Lookup_Misc!$B$1:$B$7,0),3)*Table1[[#This Row],[Tonnage]],NA())</f>
        <v>105.04</v>
      </c>
      <c r="J3033">
        <f t="shared" si="143"/>
        <v>2</v>
      </c>
    </row>
    <row r="3034" spans="1:10">
      <c r="A3034" t="s">
        <v>186</v>
      </c>
      <c r="B3034" t="s">
        <v>33</v>
      </c>
      <c r="C3034" s="60">
        <v>43160</v>
      </c>
      <c r="D3034" s="3">
        <f>Table1[[#This Row],[End Year]]-1</f>
        <v>2017</v>
      </c>
      <c r="E3034" s="3">
        <f t="shared" si="141"/>
        <v>2018</v>
      </c>
      <c r="F3034" s="1" t="str">
        <f t="shared" si="142"/>
        <v>2017/2018</v>
      </c>
      <c r="G3034">
        <v>74</v>
      </c>
      <c r="H3034" t="s">
        <v>119</v>
      </c>
      <c r="I3034">
        <f>IFERROR(INDEX(Lookup_Misc!$A$1:$C$7,MATCH(Table1[[#This Row],[Product]],Lookup_Misc!$B$1:$B$7,0),3)*Table1[[#This Row],[Tonnage]],NA())</f>
        <v>38.480000000000004</v>
      </c>
      <c r="J3034">
        <f t="shared" si="143"/>
        <v>3</v>
      </c>
    </row>
    <row r="3035" spans="1:10">
      <c r="A3035" t="s">
        <v>186</v>
      </c>
      <c r="B3035" t="s">
        <v>33</v>
      </c>
      <c r="C3035" s="60">
        <v>43160</v>
      </c>
      <c r="D3035" s="3">
        <f>Table1[[#This Row],[End Year]]-1</f>
        <v>2017</v>
      </c>
      <c r="E3035" s="3">
        <f t="shared" si="141"/>
        <v>2018</v>
      </c>
      <c r="F3035" s="1" t="str">
        <f t="shared" si="142"/>
        <v>2017/2018</v>
      </c>
      <c r="G3035">
        <v>88755</v>
      </c>
      <c r="H3035" t="s">
        <v>95</v>
      </c>
      <c r="I3035">
        <f>IFERROR(INDEX(Lookup_Misc!$A$1:$C$7,MATCH(Table1[[#This Row],[Product]],Lookup_Misc!$B$1:$B$7,0),3)*Table1[[#This Row],[Tonnage]],NA())</f>
        <v>46152.6</v>
      </c>
      <c r="J3035">
        <f t="shared" si="143"/>
        <v>3</v>
      </c>
    </row>
    <row r="3036" spans="1:10">
      <c r="A3036" t="s">
        <v>186</v>
      </c>
      <c r="B3036" t="s">
        <v>33</v>
      </c>
      <c r="C3036" s="60">
        <v>43160</v>
      </c>
      <c r="D3036" s="3">
        <f>Table1[[#This Row],[End Year]]-1</f>
        <v>2017</v>
      </c>
      <c r="E3036" s="3">
        <f t="shared" si="141"/>
        <v>2018</v>
      </c>
      <c r="F3036" s="1" t="str">
        <f t="shared" si="142"/>
        <v>2017/2018</v>
      </c>
      <c r="G3036">
        <v>83474</v>
      </c>
      <c r="H3036" t="s">
        <v>151</v>
      </c>
      <c r="I3036">
        <f>IFERROR(INDEX(Lookup_Misc!$A$1:$C$7,MATCH(Table1[[#This Row],[Product]],Lookup_Misc!$B$1:$B$7,0),3)*Table1[[#This Row],[Tonnage]],NA())</f>
        <v>43406.48</v>
      </c>
      <c r="J3036">
        <f t="shared" si="143"/>
        <v>3</v>
      </c>
    </row>
    <row r="3037" spans="1:10">
      <c r="A3037" t="s">
        <v>186</v>
      </c>
      <c r="B3037" t="s">
        <v>33</v>
      </c>
      <c r="C3037" s="60">
        <v>43160</v>
      </c>
      <c r="D3037" s="3">
        <f>Table1[[#This Row],[End Year]]-1</f>
        <v>2017</v>
      </c>
      <c r="E3037" s="3">
        <f t="shared" si="141"/>
        <v>2018</v>
      </c>
      <c r="F3037" s="1" t="str">
        <f t="shared" si="142"/>
        <v>2017/2018</v>
      </c>
      <c r="G3037">
        <v>684</v>
      </c>
      <c r="H3037" t="s">
        <v>60</v>
      </c>
      <c r="I3037">
        <f>IFERROR(INDEX(Lookup_Misc!$A$1:$C$7,MATCH(Table1[[#This Row],[Product]],Lookup_Misc!$B$1:$B$7,0),3)*Table1[[#This Row],[Tonnage]],NA())</f>
        <v>355.68</v>
      </c>
      <c r="J3037">
        <f t="shared" si="143"/>
        <v>3</v>
      </c>
    </row>
    <row r="3038" spans="1:10">
      <c r="A3038" t="s">
        <v>186</v>
      </c>
      <c r="B3038" t="s">
        <v>33</v>
      </c>
      <c r="C3038" s="60">
        <v>43160</v>
      </c>
      <c r="D3038" s="3">
        <f>Table1[[#This Row],[End Year]]-1</f>
        <v>2017</v>
      </c>
      <c r="E3038" s="3">
        <f t="shared" si="141"/>
        <v>2018</v>
      </c>
      <c r="F3038" s="1" t="str">
        <f t="shared" si="142"/>
        <v>2017/2018</v>
      </c>
      <c r="G3038">
        <v>1395</v>
      </c>
      <c r="H3038" t="s">
        <v>79</v>
      </c>
      <c r="I3038">
        <f>IFERROR(INDEX(Lookup_Misc!$A$1:$C$7,MATCH(Table1[[#This Row],[Product]],Lookup_Misc!$B$1:$B$7,0),3)*Table1[[#This Row],[Tonnage]],NA())</f>
        <v>725.4</v>
      </c>
      <c r="J3038">
        <f t="shared" si="143"/>
        <v>3</v>
      </c>
    </row>
    <row r="3039" spans="1:10">
      <c r="A3039" t="s">
        <v>186</v>
      </c>
      <c r="B3039" t="s">
        <v>33</v>
      </c>
      <c r="C3039" s="60">
        <v>43160</v>
      </c>
      <c r="D3039" s="3">
        <f>Table1[[#This Row],[End Year]]-1</f>
        <v>2017</v>
      </c>
      <c r="E3039" s="3">
        <f t="shared" si="141"/>
        <v>2018</v>
      </c>
      <c r="F3039" s="1" t="str">
        <f t="shared" si="142"/>
        <v>2017/2018</v>
      </c>
      <c r="G3039">
        <v>2498</v>
      </c>
      <c r="H3039" t="s">
        <v>96</v>
      </c>
      <c r="I3039">
        <f>IFERROR(INDEX(Lookup_Misc!$A$1:$C$7,MATCH(Table1[[#This Row],[Product]],Lookup_Misc!$B$1:$B$7,0),3)*Table1[[#This Row],[Tonnage]],NA())</f>
        <v>1298.96</v>
      </c>
      <c r="J3039">
        <f t="shared" si="143"/>
        <v>3</v>
      </c>
    </row>
    <row r="3040" spans="1:10">
      <c r="A3040" t="s">
        <v>186</v>
      </c>
      <c r="B3040" t="s">
        <v>33</v>
      </c>
      <c r="C3040" s="60">
        <v>43160</v>
      </c>
      <c r="D3040" s="3">
        <f>Table1[[#This Row],[End Year]]-1</f>
        <v>2017</v>
      </c>
      <c r="E3040" s="3">
        <f t="shared" si="141"/>
        <v>2018</v>
      </c>
      <c r="F3040" s="1" t="str">
        <f t="shared" si="142"/>
        <v>2017/2018</v>
      </c>
      <c r="G3040">
        <v>1950</v>
      </c>
      <c r="H3040" t="s">
        <v>86</v>
      </c>
      <c r="I3040">
        <f>IFERROR(INDEX(Lookup_Misc!$A$1:$C$7,MATCH(Table1[[#This Row],[Product]],Lookup_Misc!$B$1:$B$7,0),3)*Table1[[#This Row],[Tonnage]],NA())</f>
        <v>1014</v>
      </c>
      <c r="J3040">
        <f t="shared" si="143"/>
        <v>3</v>
      </c>
    </row>
    <row r="3041" spans="1:10">
      <c r="A3041" t="s">
        <v>186</v>
      </c>
      <c r="B3041" t="s">
        <v>33</v>
      </c>
      <c r="C3041" s="60">
        <v>43160</v>
      </c>
      <c r="D3041" s="3">
        <f>Table1[[#This Row],[End Year]]-1</f>
        <v>2017</v>
      </c>
      <c r="E3041" s="3">
        <f t="shared" si="141"/>
        <v>2018</v>
      </c>
      <c r="F3041" s="1" t="str">
        <f t="shared" si="142"/>
        <v>2017/2018</v>
      </c>
      <c r="G3041">
        <v>4</v>
      </c>
      <c r="H3041" t="s">
        <v>89</v>
      </c>
      <c r="I3041">
        <f>IFERROR(INDEX(Lookup_Misc!$A$1:$C$7,MATCH(Table1[[#This Row],[Product]],Lookup_Misc!$B$1:$B$7,0),3)*Table1[[#This Row],[Tonnage]],NA())</f>
        <v>2.08</v>
      </c>
      <c r="J3041">
        <f t="shared" si="143"/>
        <v>3</v>
      </c>
    </row>
    <row r="3042" spans="1:10">
      <c r="A3042" t="s">
        <v>186</v>
      </c>
      <c r="B3042" t="s">
        <v>33</v>
      </c>
      <c r="C3042" s="60">
        <v>43160</v>
      </c>
      <c r="D3042" s="3">
        <f>Table1[[#This Row],[End Year]]-1</f>
        <v>2017</v>
      </c>
      <c r="E3042" s="3">
        <f t="shared" si="141"/>
        <v>2018</v>
      </c>
      <c r="F3042" s="1" t="str">
        <f t="shared" si="142"/>
        <v>2017/2018</v>
      </c>
      <c r="G3042">
        <v>60</v>
      </c>
      <c r="H3042" t="s">
        <v>100</v>
      </c>
      <c r="I3042">
        <f>IFERROR(INDEX(Lookup_Misc!$A$1:$C$7,MATCH(Table1[[#This Row],[Product]],Lookup_Misc!$B$1:$B$7,0),3)*Table1[[#This Row],[Tonnage]],NA())</f>
        <v>31.200000000000003</v>
      </c>
      <c r="J3042">
        <f t="shared" si="143"/>
        <v>3</v>
      </c>
    </row>
    <row r="3043" spans="1:10">
      <c r="A3043" t="s">
        <v>186</v>
      </c>
      <c r="B3043" t="s">
        <v>33</v>
      </c>
      <c r="C3043" s="60">
        <v>43160</v>
      </c>
      <c r="D3043" s="3">
        <f>Table1[[#This Row],[End Year]]-1</f>
        <v>2017</v>
      </c>
      <c r="E3043" s="3">
        <f t="shared" si="141"/>
        <v>2018</v>
      </c>
      <c r="F3043" s="1" t="str">
        <f t="shared" si="142"/>
        <v>2017/2018</v>
      </c>
      <c r="G3043">
        <v>36</v>
      </c>
      <c r="H3043" t="s">
        <v>103</v>
      </c>
      <c r="I3043">
        <f>IFERROR(INDEX(Lookup_Misc!$A$1:$C$7,MATCH(Table1[[#This Row],[Product]],Lookup_Misc!$B$1:$B$7,0),3)*Table1[[#This Row],[Tonnage]],NA())</f>
        <v>18.72</v>
      </c>
      <c r="J3043">
        <f t="shared" si="143"/>
        <v>3</v>
      </c>
    </row>
    <row r="3044" spans="1:10">
      <c r="A3044" t="s">
        <v>186</v>
      </c>
      <c r="B3044" t="s">
        <v>33</v>
      </c>
      <c r="C3044" s="60">
        <v>43191</v>
      </c>
      <c r="D3044" s="3">
        <f>Table1[[#This Row],[End Year]]-1</f>
        <v>2017</v>
      </c>
      <c r="E3044" s="3">
        <f t="shared" si="141"/>
        <v>2018</v>
      </c>
      <c r="F3044" s="1" t="str">
        <f t="shared" si="142"/>
        <v>2017/2018</v>
      </c>
      <c r="G3044">
        <v>152</v>
      </c>
      <c r="H3044" t="s">
        <v>119</v>
      </c>
      <c r="I3044">
        <f>IFERROR(INDEX(Lookup_Misc!$A$1:$C$7,MATCH(Table1[[#This Row],[Product]],Lookup_Misc!$B$1:$B$7,0),3)*Table1[[#This Row],[Tonnage]],NA())</f>
        <v>79.040000000000006</v>
      </c>
      <c r="J3044">
        <f t="shared" si="143"/>
        <v>4</v>
      </c>
    </row>
    <row r="3045" spans="1:10">
      <c r="A3045" t="s">
        <v>186</v>
      </c>
      <c r="B3045" t="s">
        <v>33</v>
      </c>
      <c r="C3045" s="60">
        <v>43191</v>
      </c>
      <c r="D3045" s="3">
        <f>Table1[[#This Row],[End Year]]-1</f>
        <v>2017</v>
      </c>
      <c r="E3045" s="3">
        <f t="shared" si="141"/>
        <v>2018</v>
      </c>
      <c r="F3045" s="1" t="str">
        <f t="shared" si="142"/>
        <v>2017/2018</v>
      </c>
      <c r="G3045">
        <v>45829</v>
      </c>
      <c r="H3045" t="s">
        <v>95</v>
      </c>
      <c r="I3045">
        <f>IFERROR(INDEX(Lookup_Misc!$A$1:$C$7,MATCH(Table1[[#This Row],[Product]],Lookup_Misc!$B$1:$B$7,0),3)*Table1[[#This Row],[Tonnage]],NA())</f>
        <v>23831.08</v>
      </c>
      <c r="J3045">
        <f t="shared" si="143"/>
        <v>4</v>
      </c>
    </row>
    <row r="3046" spans="1:10">
      <c r="A3046" t="s">
        <v>186</v>
      </c>
      <c r="B3046" t="s">
        <v>33</v>
      </c>
      <c r="C3046" s="60">
        <v>43191</v>
      </c>
      <c r="D3046" s="3">
        <f>Table1[[#This Row],[End Year]]-1</f>
        <v>2017</v>
      </c>
      <c r="E3046" s="3">
        <f t="shared" si="141"/>
        <v>2018</v>
      </c>
      <c r="F3046" s="1" t="str">
        <f t="shared" si="142"/>
        <v>2017/2018</v>
      </c>
      <c r="G3046">
        <v>98807</v>
      </c>
      <c r="H3046" t="s">
        <v>151</v>
      </c>
      <c r="I3046">
        <f>IFERROR(INDEX(Lookup_Misc!$A$1:$C$7,MATCH(Table1[[#This Row],[Product]],Lookup_Misc!$B$1:$B$7,0),3)*Table1[[#This Row],[Tonnage]],NA())</f>
        <v>51379.64</v>
      </c>
      <c r="J3046">
        <f t="shared" si="143"/>
        <v>4</v>
      </c>
    </row>
    <row r="3047" spans="1:10">
      <c r="A3047" t="s">
        <v>186</v>
      </c>
      <c r="B3047" t="s">
        <v>33</v>
      </c>
      <c r="C3047" s="60">
        <v>43191</v>
      </c>
      <c r="D3047" s="3">
        <f>Table1[[#This Row],[End Year]]-1</f>
        <v>2017</v>
      </c>
      <c r="E3047" s="3">
        <f t="shared" si="141"/>
        <v>2018</v>
      </c>
      <c r="F3047" s="1" t="str">
        <f t="shared" si="142"/>
        <v>2017/2018</v>
      </c>
      <c r="G3047">
        <v>338</v>
      </c>
      <c r="H3047" t="s">
        <v>60</v>
      </c>
      <c r="I3047">
        <f>IFERROR(INDEX(Lookup_Misc!$A$1:$C$7,MATCH(Table1[[#This Row],[Product]],Lookup_Misc!$B$1:$B$7,0),3)*Table1[[#This Row],[Tonnage]],NA())</f>
        <v>175.76000000000002</v>
      </c>
      <c r="J3047">
        <f t="shared" si="143"/>
        <v>4</v>
      </c>
    </row>
    <row r="3048" spans="1:10">
      <c r="A3048" t="s">
        <v>186</v>
      </c>
      <c r="B3048" t="s">
        <v>33</v>
      </c>
      <c r="C3048" s="60">
        <v>43191</v>
      </c>
      <c r="D3048" s="3">
        <f>Table1[[#This Row],[End Year]]-1</f>
        <v>2017</v>
      </c>
      <c r="E3048" s="3">
        <f t="shared" si="141"/>
        <v>2018</v>
      </c>
      <c r="F3048" s="1" t="str">
        <f t="shared" si="142"/>
        <v>2017/2018</v>
      </c>
      <c r="G3048">
        <v>1160</v>
      </c>
      <c r="H3048" t="s">
        <v>79</v>
      </c>
      <c r="I3048">
        <f>IFERROR(INDEX(Lookup_Misc!$A$1:$C$7,MATCH(Table1[[#This Row],[Product]],Lookup_Misc!$B$1:$B$7,0),3)*Table1[[#This Row],[Tonnage]],NA())</f>
        <v>603.20000000000005</v>
      </c>
      <c r="J3048">
        <f t="shared" si="143"/>
        <v>4</v>
      </c>
    </row>
    <row r="3049" spans="1:10">
      <c r="A3049" t="s">
        <v>186</v>
      </c>
      <c r="B3049" t="s">
        <v>33</v>
      </c>
      <c r="C3049" s="60">
        <v>43191</v>
      </c>
      <c r="D3049" s="3">
        <f>Table1[[#This Row],[End Year]]-1</f>
        <v>2017</v>
      </c>
      <c r="E3049" s="3">
        <f t="shared" si="141"/>
        <v>2018</v>
      </c>
      <c r="F3049" s="1" t="str">
        <f t="shared" si="142"/>
        <v>2017/2018</v>
      </c>
      <c r="G3049">
        <v>1380</v>
      </c>
      <c r="H3049" t="s">
        <v>96</v>
      </c>
      <c r="I3049">
        <f>IFERROR(INDEX(Lookup_Misc!$A$1:$C$7,MATCH(Table1[[#This Row],[Product]],Lookup_Misc!$B$1:$B$7,0),3)*Table1[[#This Row],[Tonnage]],NA())</f>
        <v>717.6</v>
      </c>
      <c r="J3049">
        <f t="shared" si="143"/>
        <v>4</v>
      </c>
    </row>
    <row r="3050" spans="1:10">
      <c r="A3050" t="s">
        <v>186</v>
      </c>
      <c r="B3050" t="s">
        <v>33</v>
      </c>
      <c r="C3050" s="60">
        <v>43191</v>
      </c>
      <c r="D3050" s="3">
        <f>Table1[[#This Row],[End Year]]-1</f>
        <v>2017</v>
      </c>
      <c r="E3050" s="3">
        <f t="shared" si="141"/>
        <v>2018</v>
      </c>
      <c r="F3050" s="1" t="str">
        <f t="shared" si="142"/>
        <v>2017/2018</v>
      </c>
      <c r="G3050">
        <v>31847</v>
      </c>
      <c r="H3050" t="s">
        <v>82</v>
      </c>
      <c r="I3050">
        <f>IFERROR(INDEX(Lookup_Misc!$A$1:$C$7,MATCH(Table1[[#This Row],[Product]],Lookup_Misc!$B$1:$B$7,0),3)*Table1[[#This Row],[Tonnage]],NA())</f>
        <v>16560.440000000002</v>
      </c>
      <c r="J3050">
        <f t="shared" si="143"/>
        <v>4</v>
      </c>
    </row>
    <row r="3051" spans="1:10">
      <c r="A3051" t="s">
        <v>186</v>
      </c>
      <c r="B3051" t="s">
        <v>33</v>
      </c>
      <c r="C3051" s="60">
        <v>43191</v>
      </c>
      <c r="D3051" s="3">
        <f>Table1[[#This Row],[End Year]]-1</f>
        <v>2017</v>
      </c>
      <c r="E3051" s="3">
        <f t="shared" si="141"/>
        <v>2018</v>
      </c>
      <c r="F3051" s="1" t="str">
        <f t="shared" si="142"/>
        <v>2017/2018</v>
      </c>
      <c r="G3051">
        <v>1576</v>
      </c>
      <c r="H3051" t="s">
        <v>86</v>
      </c>
      <c r="I3051">
        <f>IFERROR(INDEX(Lookup_Misc!$A$1:$C$7,MATCH(Table1[[#This Row],[Product]],Lookup_Misc!$B$1:$B$7,0),3)*Table1[[#This Row],[Tonnage]],NA())</f>
        <v>819.52</v>
      </c>
      <c r="J3051">
        <f t="shared" si="143"/>
        <v>4</v>
      </c>
    </row>
    <row r="3052" spans="1:10">
      <c r="A3052" t="s">
        <v>186</v>
      </c>
      <c r="B3052" t="s">
        <v>33</v>
      </c>
      <c r="C3052" s="60">
        <v>43191</v>
      </c>
      <c r="D3052" s="3">
        <f>Table1[[#This Row],[End Year]]-1</f>
        <v>2017</v>
      </c>
      <c r="E3052" s="3">
        <f t="shared" si="141"/>
        <v>2018</v>
      </c>
      <c r="F3052" s="1" t="str">
        <f t="shared" si="142"/>
        <v>2017/2018</v>
      </c>
      <c r="G3052">
        <v>4</v>
      </c>
      <c r="H3052" t="s">
        <v>89</v>
      </c>
      <c r="I3052">
        <f>IFERROR(INDEX(Lookup_Misc!$A$1:$C$7,MATCH(Table1[[#This Row],[Product]],Lookup_Misc!$B$1:$B$7,0),3)*Table1[[#This Row],[Tonnage]],NA())</f>
        <v>2.08</v>
      </c>
      <c r="J3052">
        <f t="shared" si="143"/>
        <v>4</v>
      </c>
    </row>
    <row r="3053" spans="1:10">
      <c r="A3053" t="s">
        <v>186</v>
      </c>
      <c r="B3053" t="s">
        <v>33</v>
      </c>
      <c r="C3053" s="60">
        <v>43191</v>
      </c>
      <c r="D3053" s="3">
        <f>Table1[[#This Row],[End Year]]-1</f>
        <v>2017</v>
      </c>
      <c r="E3053" s="3">
        <f t="shared" si="141"/>
        <v>2018</v>
      </c>
      <c r="F3053" s="1" t="str">
        <f t="shared" si="142"/>
        <v>2017/2018</v>
      </c>
      <c r="G3053">
        <v>40</v>
      </c>
      <c r="H3053" t="s">
        <v>100</v>
      </c>
      <c r="I3053">
        <f>IFERROR(INDEX(Lookup_Misc!$A$1:$C$7,MATCH(Table1[[#This Row],[Product]],Lookup_Misc!$B$1:$B$7,0),3)*Table1[[#This Row],[Tonnage]],NA())</f>
        <v>20.8</v>
      </c>
      <c r="J3053">
        <f t="shared" si="143"/>
        <v>4</v>
      </c>
    </row>
    <row r="3054" spans="1:10">
      <c r="A3054" t="s">
        <v>186</v>
      </c>
      <c r="B3054" t="s">
        <v>33</v>
      </c>
      <c r="C3054" s="60">
        <v>43221</v>
      </c>
      <c r="D3054" s="3">
        <f>Table1[[#This Row],[End Year]]-1</f>
        <v>2017</v>
      </c>
      <c r="E3054" s="3">
        <f t="shared" si="141"/>
        <v>2018</v>
      </c>
      <c r="F3054" s="1" t="str">
        <f t="shared" si="142"/>
        <v>2017/2018</v>
      </c>
      <c r="G3054">
        <v>1</v>
      </c>
      <c r="H3054" t="s">
        <v>75</v>
      </c>
      <c r="I3054">
        <f>IFERROR(INDEX(Lookup_Misc!$A$1:$C$7,MATCH(Table1[[#This Row],[Product]],Lookup_Misc!$B$1:$B$7,0),3)*Table1[[#This Row],[Tonnage]],NA())</f>
        <v>0.52</v>
      </c>
      <c r="J3054">
        <f t="shared" si="143"/>
        <v>5</v>
      </c>
    </row>
    <row r="3055" spans="1:10">
      <c r="A3055" t="s">
        <v>186</v>
      </c>
      <c r="B3055" t="s">
        <v>33</v>
      </c>
      <c r="C3055" s="60">
        <v>43221</v>
      </c>
      <c r="D3055" s="3">
        <f>Table1[[#This Row],[End Year]]-1</f>
        <v>2017</v>
      </c>
      <c r="E3055" s="3">
        <f t="shared" si="141"/>
        <v>2018</v>
      </c>
      <c r="F3055" s="1" t="str">
        <f t="shared" si="142"/>
        <v>2017/2018</v>
      </c>
      <c r="G3055">
        <v>49</v>
      </c>
      <c r="H3055" t="s">
        <v>119</v>
      </c>
      <c r="I3055">
        <f>IFERROR(INDEX(Lookup_Misc!$A$1:$C$7,MATCH(Table1[[#This Row],[Product]],Lookup_Misc!$B$1:$B$7,0),3)*Table1[[#This Row],[Tonnage]],NA())</f>
        <v>25.48</v>
      </c>
      <c r="J3055">
        <f t="shared" si="143"/>
        <v>5</v>
      </c>
    </row>
    <row r="3056" spans="1:10">
      <c r="A3056" t="s">
        <v>186</v>
      </c>
      <c r="B3056" t="s">
        <v>33</v>
      </c>
      <c r="C3056" s="60">
        <v>43221</v>
      </c>
      <c r="D3056" s="3">
        <f>Table1[[#This Row],[End Year]]-1</f>
        <v>2017</v>
      </c>
      <c r="E3056" s="3">
        <f t="shared" si="141"/>
        <v>2018</v>
      </c>
      <c r="F3056" s="1" t="str">
        <f t="shared" si="142"/>
        <v>2017/2018</v>
      </c>
      <c r="G3056">
        <v>15100</v>
      </c>
      <c r="H3056" t="s">
        <v>95</v>
      </c>
      <c r="I3056">
        <f>IFERROR(INDEX(Lookup_Misc!$A$1:$C$7,MATCH(Table1[[#This Row],[Product]],Lookup_Misc!$B$1:$B$7,0),3)*Table1[[#This Row],[Tonnage]],NA())</f>
        <v>7852</v>
      </c>
      <c r="J3056">
        <f t="shared" si="143"/>
        <v>5</v>
      </c>
    </row>
    <row r="3057" spans="1:10">
      <c r="A3057" t="s">
        <v>186</v>
      </c>
      <c r="B3057" t="s">
        <v>33</v>
      </c>
      <c r="C3057" s="60">
        <v>43221</v>
      </c>
      <c r="D3057" s="3">
        <f>Table1[[#This Row],[End Year]]-1</f>
        <v>2017</v>
      </c>
      <c r="E3057" s="3">
        <f t="shared" si="141"/>
        <v>2018</v>
      </c>
      <c r="F3057" s="1" t="str">
        <f t="shared" si="142"/>
        <v>2017/2018</v>
      </c>
      <c r="G3057">
        <v>10578</v>
      </c>
      <c r="H3057" t="s">
        <v>151</v>
      </c>
      <c r="I3057">
        <f>IFERROR(INDEX(Lookup_Misc!$A$1:$C$7,MATCH(Table1[[#This Row],[Product]],Lookup_Misc!$B$1:$B$7,0),3)*Table1[[#This Row],[Tonnage]],NA())</f>
        <v>5500.56</v>
      </c>
      <c r="J3057">
        <f t="shared" si="143"/>
        <v>5</v>
      </c>
    </row>
    <row r="3058" spans="1:10">
      <c r="A3058" t="s">
        <v>186</v>
      </c>
      <c r="B3058" t="s">
        <v>33</v>
      </c>
      <c r="C3058" s="60">
        <v>43221</v>
      </c>
      <c r="D3058" s="3">
        <f>Table1[[#This Row],[End Year]]-1</f>
        <v>2017</v>
      </c>
      <c r="E3058" s="3">
        <f t="shared" si="141"/>
        <v>2018</v>
      </c>
      <c r="F3058" s="1" t="str">
        <f t="shared" si="142"/>
        <v>2017/2018</v>
      </c>
      <c r="G3058">
        <v>339</v>
      </c>
      <c r="H3058" t="s">
        <v>60</v>
      </c>
      <c r="I3058">
        <f>IFERROR(INDEX(Lookup_Misc!$A$1:$C$7,MATCH(Table1[[#This Row],[Product]],Lookup_Misc!$B$1:$B$7,0),3)*Table1[[#This Row],[Tonnage]],NA())</f>
        <v>176.28</v>
      </c>
      <c r="J3058">
        <f t="shared" si="143"/>
        <v>5</v>
      </c>
    </row>
    <row r="3059" spans="1:10">
      <c r="A3059" t="s">
        <v>186</v>
      </c>
      <c r="B3059" t="s">
        <v>33</v>
      </c>
      <c r="C3059" s="60">
        <v>43221</v>
      </c>
      <c r="D3059" s="3">
        <f>Table1[[#This Row],[End Year]]-1</f>
        <v>2017</v>
      </c>
      <c r="E3059" s="3">
        <f t="shared" si="141"/>
        <v>2018</v>
      </c>
      <c r="F3059" s="1" t="str">
        <f t="shared" si="142"/>
        <v>2017/2018</v>
      </c>
      <c r="G3059">
        <v>2238</v>
      </c>
      <c r="H3059" t="s">
        <v>79</v>
      </c>
      <c r="I3059">
        <f>IFERROR(INDEX(Lookup_Misc!$A$1:$C$7,MATCH(Table1[[#This Row],[Product]],Lookup_Misc!$B$1:$B$7,0),3)*Table1[[#This Row],[Tonnage]],NA())</f>
        <v>1163.76</v>
      </c>
      <c r="J3059">
        <f t="shared" si="143"/>
        <v>5</v>
      </c>
    </row>
    <row r="3060" spans="1:10">
      <c r="A3060" t="s">
        <v>186</v>
      </c>
      <c r="B3060" t="s">
        <v>33</v>
      </c>
      <c r="C3060" s="60">
        <v>43221</v>
      </c>
      <c r="D3060" s="3">
        <f>Table1[[#This Row],[End Year]]-1</f>
        <v>2017</v>
      </c>
      <c r="E3060" s="3">
        <f t="shared" si="141"/>
        <v>2018</v>
      </c>
      <c r="F3060" s="1" t="str">
        <f t="shared" si="142"/>
        <v>2017/2018</v>
      </c>
      <c r="G3060">
        <v>1400</v>
      </c>
      <c r="H3060" t="s">
        <v>96</v>
      </c>
      <c r="I3060">
        <f>IFERROR(INDEX(Lookup_Misc!$A$1:$C$7,MATCH(Table1[[#This Row],[Product]],Lookup_Misc!$B$1:$B$7,0),3)*Table1[[#This Row],[Tonnage]],NA())</f>
        <v>728</v>
      </c>
      <c r="J3060">
        <f t="shared" si="143"/>
        <v>5</v>
      </c>
    </row>
    <row r="3061" spans="1:10">
      <c r="A3061" t="s">
        <v>186</v>
      </c>
      <c r="B3061" t="s">
        <v>33</v>
      </c>
      <c r="C3061" s="60">
        <v>43221</v>
      </c>
      <c r="D3061" s="3">
        <f>Table1[[#This Row],[End Year]]-1</f>
        <v>2017</v>
      </c>
      <c r="E3061" s="3">
        <f t="shared" si="141"/>
        <v>2018</v>
      </c>
      <c r="F3061" s="1" t="str">
        <f t="shared" si="142"/>
        <v>2017/2018</v>
      </c>
      <c r="G3061">
        <v>1257</v>
      </c>
      <c r="H3061" t="s">
        <v>86</v>
      </c>
      <c r="I3061">
        <f>IFERROR(INDEX(Lookup_Misc!$A$1:$C$7,MATCH(Table1[[#This Row],[Product]],Lookup_Misc!$B$1:$B$7,0),3)*Table1[[#This Row],[Tonnage]],NA())</f>
        <v>653.64</v>
      </c>
      <c r="J3061">
        <f t="shared" si="143"/>
        <v>5</v>
      </c>
    </row>
    <row r="3062" spans="1:10">
      <c r="A3062" t="s">
        <v>186</v>
      </c>
      <c r="B3062" t="s">
        <v>33</v>
      </c>
      <c r="C3062" s="60">
        <v>43221</v>
      </c>
      <c r="D3062" s="3">
        <f>Table1[[#This Row],[End Year]]-1</f>
        <v>2017</v>
      </c>
      <c r="E3062" s="3">
        <f t="shared" si="141"/>
        <v>2018</v>
      </c>
      <c r="F3062" s="1" t="str">
        <f t="shared" si="142"/>
        <v>2017/2018</v>
      </c>
      <c r="G3062">
        <v>5</v>
      </c>
      <c r="H3062" t="s">
        <v>89</v>
      </c>
      <c r="I3062">
        <f>IFERROR(INDEX(Lookup_Misc!$A$1:$C$7,MATCH(Table1[[#This Row],[Product]],Lookup_Misc!$B$1:$B$7,0),3)*Table1[[#This Row],[Tonnage]],NA())</f>
        <v>2.6</v>
      </c>
      <c r="J3062">
        <f t="shared" si="143"/>
        <v>5</v>
      </c>
    </row>
    <row r="3063" spans="1:10">
      <c r="A3063" t="s">
        <v>186</v>
      </c>
      <c r="B3063" t="s">
        <v>33</v>
      </c>
      <c r="C3063" s="60">
        <v>43221</v>
      </c>
      <c r="D3063" s="3">
        <f>Table1[[#This Row],[End Year]]-1</f>
        <v>2017</v>
      </c>
      <c r="E3063" s="3">
        <f t="shared" si="141"/>
        <v>2018</v>
      </c>
      <c r="F3063" s="1" t="str">
        <f t="shared" si="142"/>
        <v>2017/2018</v>
      </c>
      <c r="G3063">
        <v>280</v>
      </c>
      <c r="H3063" t="s">
        <v>100</v>
      </c>
      <c r="I3063">
        <f>IFERROR(INDEX(Lookup_Misc!$A$1:$C$7,MATCH(Table1[[#This Row],[Product]],Lookup_Misc!$B$1:$B$7,0),3)*Table1[[#This Row],[Tonnage]],NA())</f>
        <v>145.6</v>
      </c>
      <c r="J3063">
        <f t="shared" si="143"/>
        <v>5</v>
      </c>
    </row>
    <row r="3064" spans="1:10">
      <c r="A3064" t="s">
        <v>186</v>
      </c>
      <c r="B3064" t="s">
        <v>33</v>
      </c>
      <c r="C3064" s="60">
        <v>43252</v>
      </c>
      <c r="D3064" s="3">
        <f>Table1[[#This Row],[End Year]]-1</f>
        <v>2017</v>
      </c>
      <c r="E3064" s="3">
        <f t="shared" si="141"/>
        <v>2018</v>
      </c>
      <c r="F3064" s="1" t="str">
        <f t="shared" si="142"/>
        <v>2017/2018</v>
      </c>
      <c r="G3064">
        <v>14</v>
      </c>
      <c r="H3064" t="s">
        <v>75</v>
      </c>
      <c r="I3064">
        <f>IFERROR(INDEX(Lookup_Misc!$A$1:$C$7,MATCH(Table1[[#This Row],[Product]],Lookup_Misc!$B$1:$B$7,0),3)*Table1[[#This Row],[Tonnage]],NA())</f>
        <v>7.28</v>
      </c>
      <c r="J3064">
        <f t="shared" si="143"/>
        <v>6</v>
      </c>
    </row>
    <row r="3065" spans="1:10">
      <c r="A3065" t="s">
        <v>186</v>
      </c>
      <c r="B3065" t="s">
        <v>33</v>
      </c>
      <c r="C3065" s="60">
        <v>43252</v>
      </c>
      <c r="D3065" s="3">
        <f>Table1[[#This Row],[End Year]]-1</f>
        <v>2017</v>
      </c>
      <c r="E3065" s="3">
        <f t="shared" si="141"/>
        <v>2018</v>
      </c>
      <c r="F3065" s="1" t="str">
        <f t="shared" si="142"/>
        <v>2017/2018</v>
      </c>
      <c r="G3065">
        <v>144</v>
      </c>
      <c r="H3065" t="s">
        <v>119</v>
      </c>
      <c r="I3065">
        <f>IFERROR(INDEX(Lookup_Misc!$A$1:$C$7,MATCH(Table1[[#This Row],[Product]],Lookup_Misc!$B$1:$B$7,0),3)*Table1[[#This Row],[Tonnage]],NA())</f>
        <v>74.88</v>
      </c>
      <c r="J3065">
        <f t="shared" si="143"/>
        <v>6</v>
      </c>
    </row>
    <row r="3066" spans="1:10">
      <c r="A3066" t="s">
        <v>186</v>
      </c>
      <c r="B3066" t="s">
        <v>33</v>
      </c>
      <c r="C3066" s="60">
        <v>43252</v>
      </c>
      <c r="D3066" s="3">
        <f>Table1[[#This Row],[End Year]]-1</f>
        <v>2017</v>
      </c>
      <c r="E3066" s="3">
        <f t="shared" si="141"/>
        <v>2018</v>
      </c>
      <c r="F3066" s="1" t="str">
        <f t="shared" si="142"/>
        <v>2017/2018</v>
      </c>
      <c r="G3066">
        <v>51395</v>
      </c>
      <c r="H3066" t="s">
        <v>151</v>
      </c>
      <c r="I3066">
        <f>IFERROR(INDEX(Lookup_Misc!$A$1:$C$7,MATCH(Table1[[#This Row],[Product]],Lookup_Misc!$B$1:$B$7,0),3)*Table1[[#This Row],[Tonnage]],NA())</f>
        <v>26725.4</v>
      </c>
      <c r="J3066">
        <f t="shared" si="143"/>
        <v>6</v>
      </c>
    </row>
    <row r="3067" spans="1:10">
      <c r="A3067" t="s">
        <v>186</v>
      </c>
      <c r="B3067" t="s">
        <v>33</v>
      </c>
      <c r="C3067" s="60">
        <v>43252</v>
      </c>
      <c r="D3067" s="3">
        <f>Table1[[#This Row],[End Year]]-1</f>
        <v>2017</v>
      </c>
      <c r="E3067" s="3">
        <f t="shared" si="141"/>
        <v>2018</v>
      </c>
      <c r="F3067" s="1" t="str">
        <f t="shared" si="142"/>
        <v>2017/2018</v>
      </c>
      <c r="G3067">
        <v>319</v>
      </c>
      <c r="H3067" t="s">
        <v>60</v>
      </c>
      <c r="I3067">
        <f>IFERROR(INDEX(Lookup_Misc!$A$1:$C$7,MATCH(Table1[[#This Row],[Product]],Lookup_Misc!$B$1:$B$7,0),3)*Table1[[#This Row],[Tonnage]],NA())</f>
        <v>165.88</v>
      </c>
      <c r="J3067">
        <f t="shared" si="143"/>
        <v>6</v>
      </c>
    </row>
    <row r="3068" spans="1:10">
      <c r="A3068" t="s">
        <v>186</v>
      </c>
      <c r="B3068" t="s">
        <v>33</v>
      </c>
      <c r="C3068" s="60">
        <v>43252</v>
      </c>
      <c r="D3068" s="3">
        <f>Table1[[#This Row],[End Year]]-1</f>
        <v>2017</v>
      </c>
      <c r="E3068" s="3">
        <f t="shared" si="141"/>
        <v>2018</v>
      </c>
      <c r="F3068" s="1" t="str">
        <f t="shared" si="142"/>
        <v>2017/2018</v>
      </c>
      <c r="G3068">
        <v>235</v>
      </c>
      <c r="H3068" t="s">
        <v>79</v>
      </c>
      <c r="I3068">
        <f>IFERROR(INDEX(Lookup_Misc!$A$1:$C$7,MATCH(Table1[[#This Row],[Product]],Lookup_Misc!$B$1:$B$7,0),3)*Table1[[#This Row],[Tonnage]],NA())</f>
        <v>122.2</v>
      </c>
      <c r="J3068">
        <f t="shared" si="143"/>
        <v>6</v>
      </c>
    </row>
    <row r="3069" spans="1:10">
      <c r="A3069" t="s">
        <v>186</v>
      </c>
      <c r="B3069" t="s">
        <v>33</v>
      </c>
      <c r="C3069" s="60">
        <v>43252</v>
      </c>
      <c r="D3069" s="3">
        <f>Table1[[#This Row],[End Year]]-1</f>
        <v>2017</v>
      </c>
      <c r="E3069" s="3">
        <f t="shared" si="141"/>
        <v>2018</v>
      </c>
      <c r="F3069" s="1" t="str">
        <f t="shared" si="142"/>
        <v>2017/2018</v>
      </c>
      <c r="G3069">
        <v>360</v>
      </c>
      <c r="H3069" t="s">
        <v>96</v>
      </c>
      <c r="I3069">
        <f>IFERROR(INDEX(Lookup_Misc!$A$1:$C$7,MATCH(Table1[[#This Row],[Product]],Lookup_Misc!$B$1:$B$7,0),3)*Table1[[#This Row],[Tonnage]],NA())</f>
        <v>187.20000000000002</v>
      </c>
      <c r="J3069">
        <f t="shared" si="143"/>
        <v>6</v>
      </c>
    </row>
    <row r="3070" spans="1:10">
      <c r="A3070" t="s">
        <v>186</v>
      </c>
      <c r="B3070" t="s">
        <v>33</v>
      </c>
      <c r="C3070" s="60">
        <v>43252</v>
      </c>
      <c r="D3070" s="3">
        <f>Table1[[#This Row],[End Year]]-1</f>
        <v>2017</v>
      </c>
      <c r="E3070" s="3">
        <f t="shared" si="141"/>
        <v>2018</v>
      </c>
      <c r="F3070" s="1" t="str">
        <f t="shared" si="142"/>
        <v>2017/2018</v>
      </c>
      <c r="G3070">
        <v>1085</v>
      </c>
      <c r="H3070" t="s">
        <v>86</v>
      </c>
      <c r="I3070">
        <f>IFERROR(INDEX(Lookup_Misc!$A$1:$C$7,MATCH(Table1[[#This Row],[Product]],Lookup_Misc!$B$1:$B$7,0),3)*Table1[[#This Row],[Tonnage]],NA())</f>
        <v>564.20000000000005</v>
      </c>
      <c r="J3070">
        <f t="shared" si="143"/>
        <v>6</v>
      </c>
    </row>
    <row r="3071" spans="1:10">
      <c r="A3071" t="s">
        <v>186</v>
      </c>
      <c r="B3071" t="s">
        <v>33</v>
      </c>
      <c r="C3071" s="60">
        <v>43252</v>
      </c>
      <c r="D3071" s="3">
        <f>Table1[[#This Row],[End Year]]-1</f>
        <v>2017</v>
      </c>
      <c r="E3071" s="3">
        <f t="shared" si="141"/>
        <v>2018</v>
      </c>
      <c r="F3071" s="1" t="str">
        <f t="shared" si="142"/>
        <v>2017/2018</v>
      </c>
      <c r="G3071">
        <v>4</v>
      </c>
      <c r="H3071" t="s">
        <v>89</v>
      </c>
      <c r="I3071">
        <f>IFERROR(INDEX(Lookup_Misc!$A$1:$C$7,MATCH(Table1[[#This Row],[Product]],Lookup_Misc!$B$1:$B$7,0),3)*Table1[[#This Row],[Tonnage]],NA())</f>
        <v>2.08</v>
      </c>
      <c r="J3071">
        <f t="shared" si="143"/>
        <v>6</v>
      </c>
    </row>
    <row r="3072" spans="1:10">
      <c r="A3072" t="s">
        <v>186</v>
      </c>
      <c r="B3072" t="s">
        <v>33</v>
      </c>
      <c r="C3072" s="60">
        <v>43252</v>
      </c>
      <c r="D3072" s="3">
        <f>Table1[[#This Row],[End Year]]-1</f>
        <v>2017</v>
      </c>
      <c r="E3072" s="3">
        <f t="shared" si="141"/>
        <v>2018</v>
      </c>
      <c r="F3072" s="1" t="str">
        <f t="shared" si="142"/>
        <v>2017/2018</v>
      </c>
      <c r="G3072">
        <v>220</v>
      </c>
      <c r="H3072" t="s">
        <v>100</v>
      </c>
      <c r="I3072">
        <f>IFERROR(INDEX(Lookup_Misc!$A$1:$C$7,MATCH(Table1[[#This Row],[Product]],Lookup_Misc!$B$1:$B$7,0),3)*Table1[[#This Row],[Tonnage]],NA())</f>
        <v>114.4</v>
      </c>
      <c r="J3072">
        <f t="shared" si="143"/>
        <v>6</v>
      </c>
    </row>
    <row r="3073" spans="1:10">
      <c r="A3073" t="s">
        <v>186</v>
      </c>
      <c r="B3073" t="s">
        <v>33</v>
      </c>
      <c r="C3073" s="60">
        <v>43252</v>
      </c>
      <c r="D3073" s="3">
        <f>Table1[[#This Row],[End Year]]-1</f>
        <v>2017</v>
      </c>
      <c r="E3073" s="3">
        <f t="shared" si="141"/>
        <v>2018</v>
      </c>
      <c r="F3073" s="1" t="str">
        <f t="shared" si="142"/>
        <v>2017/2018</v>
      </c>
      <c r="G3073">
        <v>36</v>
      </c>
      <c r="H3073" t="s">
        <v>103</v>
      </c>
      <c r="I3073">
        <f>IFERROR(INDEX(Lookup_Misc!$A$1:$C$7,MATCH(Table1[[#This Row],[Product]],Lookup_Misc!$B$1:$B$7,0),3)*Table1[[#This Row],[Tonnage]],NA())</f>
        <v>18.72</v>
      </c>
      <c r="J3073">
        <f t="shared" si="143"/>
        <v>6</v>
      </c>
    </row>
    <row r="3074" spans="1:10">
      <c r="A3074" t="s">
        <v>186</v>
      </c>
      <c r="B3074" t="s">
        <v>33</v>
      </c>
      <c r="C3074" s="60">
        <v>43282</v>
      </c>
      <c r="D3074" s="3">
        <f>Table1[[#This Row],[End Year]]-1</f>
        <v>2018</v>
      </c>
      <c r="E3074" s="3">
        <f t="shared" si="141"/>
        <v>2019</v>
      </c>
      <c r="F3074" s="1" t="str">
        <f t="shared" si="142"/>
        <v>2018/2019</v>
      </c>
      <c r="G3074">
        <v>98</v>
      </c>
      <c r="H3074" t="s">
        <v>119</v>
      </c>
      <c r="I3074">
        <f>IFERROR(INDEX(Lookup_Misc!$A$1:$C$7,MATCH(Table1[[#This Row],[Product]],Lookup_Misc!$B$1:$B$7,0),3)*Table1[[#This Row],[Tonnage]],NA())</f>
        <v>50.96</v>
      </c>
      <c r="J3074">
        <f t="shared" si="143"/>
        <v>7</v>
      </c>
    </row>
    <row r="3075" spans="1:10">
      <c r="A3075" t="s">
        <v>186</v>
      </c>
      <c r="B3075" t="s">
        <v>33</v>
      </c>
      <c r="C3075" s="60">
        <v>43282</v>
      </c>
      <c r="D3075" s="3">
        <f>Table1[[#This Row],[End Year]]-1</f>
        <v>2018</v>
      </c>
      <c r="E3075" s="3">
        <f t="shared" si="141"/>
        <v>2019</v>
      </c>
      <c r="F3075" s="1" t="str">
        <f t="shared" si="142"/>
        <v>2018/2019</v>
      </c>
      <c r="G3075">
        <v>140</v>
      </c>
      <c r="H3075" t="s">
        <v>110</v>
      </c>
      <c r="I3075">
        <f>IFERROR(INDEX(Lookup_Misc!$A$1:$C$7,MATCH(Table1[[#This Row],[Product]],Lookup_Misc!$B$1:$B$7,0),3)*Table1[[#This Row],[Tonnage]],NA())</f>
        <v>72.8</v>
      </c>
      <c r="J3075">
        <f t="shared" si="143"/>
        <v>7</v>
      </c>
    </row>
    <row r="3076" spans="1:10">
      <c r="A3076" t="s">
        <v>186</v>
      </c>
      <c r="B3076" t="s">
        <v>33</v>
      </c>
      <c r="C3076" s="60">
        <v>43282</v>
      </c>
      <c r="D3076" s="3">
        <f>Table1[[#This Row],[End Year]]-1</f>
        <v>2018</v>
      </c>
      <c r="E3076" s="3">
        <f t="shared" si="141"/>
        <v>2019</v>
      </c>
      <c r="F3076" s="1" t="str">
        <f t="shared" si="142"/>
        <v>2018/2019</v>
      </c>
      <c r="G3076">
        <v>35436</v>
      </c>
      <c r="H3076" t="s">
        <v>95</v>
      </c>
      <c r="I3076">
        <f>IFERROR(INDEX(Lookup_Misc!$A$1:$C$7,MATCH(Table1[[#This Row],[Product]],Lookup_Misc!$B$1:$B$7,0),3)*Table1[[#This Row],[Tonnage]],NA())</f>
        <v>18426.72</v>
      </c>
      <c r="J3076">
        <f t="shared" si="143"/>
        <v>7</v>
      </c>
    </row>
    <row r="3077" spans="1:10">
      <c r="A3077" t="s">
        <v>186</v>
      </c>
      <c r="B3077" t="s">
        <v>33</v>
      </c>
      <c r="C3077" s="60">
        <v>43282</v>
      </c>
      <c r="D3077" s="3">
        <f>Table1[[#This Row],[End Year]]-1</f>
        <v>2018</v>
      </c>
      <c r="E3077" s="3">
        <f t="shared" si="141"/>
        <v>2019</v>
      </c>
      <c r="F3077" s="1" t="str">
        <f t="shared" si="142"/>
        <v>2018/2019</v>
      </c>
      <c r="G3077">
        <v>24000</v>
      </c>
      <c r="H3077" t="s">
        <v>151</v>
      </c>
      <c r="I3077">
        <f>IFERROR(INDEX(Lookup_Misc!$A$1:$C$7,MATCH(Table1[[#This Row],[Product]],Lookup_Misc!$B$1:$B$7,0),3)*Table1[[#This Row],[Tonnage]],NA())</f>
        <v>12480</v>
      </c>
      <c r="J3077">
        <f t="shared" si="143"/>
        <v>7</v>
      </c>
    </row>
    <row r="3078" spans="1:10">
      <c r="A3078" t="s">
        <v>186</v>
      </c>
      <c r="B3078" t="s">
        <v>33</v>
      </c>
      <c r="C3078" s="60">
        <v>43282</v>
      </c>
      <c r="D3078" s="3">
        <f>Table1[[#This Row],[End Year]]-1</f>
        <v>2018</v>
      </c>
      <c r="E3078" s="3">
        <f t="shared" ref="E3078:E3141" si="144">IF(AND(MONTH(C3078)&gt;=7,MONTH(C3078)&lt;=12),YEAR(C3078)+1,YEAR(C3078))</f>
        <v>2019</v>
      </c>
      <c r="F3078" s="1" t="str">
        <f t="shared" ref="F3078:F3141" si="145">D3078&amp;"/"&amp;E3078</f>
        <v>2018/2019</v>
      </c>
      <c r="G3078">
        <v>57</v>
      </c>
      <c r="H3078" t="s">
        <v>60</v>
      </c>
      <c r="I3078">
        <f>IFERROR(INDEX(Lookup_Misc!$A$1:$C$7,MATCH(Table1[[#This Row],[Product]],Lookup_Misc!$B$1:$B$7,0),3)*Table1[[#This Row],[Tonnage]],NA())</f>
        <v>29.64</v>
      </c>
      <c r="J3078">
        <f t="shared" ref="J3078:J3141" si="146">MONTH(C3078)</f>
        <v>7</v>
      </c>
    </row>
    <row r="3079" spans="1:10">
      <c r="A3079" t="s">
        <v>186</v>
      </c>
      <c r="B3079" t="s">
        <v>33</v>
      </c>
      <c r="C3079" s="60">
        <v>43282</v>
      </c>
      <c r="D3079" s="3">
        <f>Table1[[#This Row],[End Year]]-1</f>
        <v>2018</v>
      </c>
      <c r="E3079" s="3">
        <f t="shared" si="144"/>
        <v>2019</v>
      </c>
      <c r="F3079" s="1" t="str">
        <f t="shared" si="145"/>
        <v>2018/2019</v>
      </c>
      <c r="G3079">
        <v>2226</v>
      </c>
      <c r="H3079" t="s">
        <v>79</v>
      </c>
      <c r="I3079">
        <f>IFERROR(INDEX(Lookup_Misc!$A$1:$C$7,MATCH(Table1[[#This Row],[Product]],Lookup_Misc!$B$1:$B$7,0),3)*Table1[[#This Row],[Tonnage]],NA())</f>
        <v>1157.52</v>
      </c>
      <c r="J3079">
        <f t="shared" si="146"/>
        <v>7</v>
      </c>
    </row>
    <row r="3080" spans="1:10">
      <c r="A3080" t="s">
        <v>186</v>
      </c>
      <c r="B3080" t="s">
        <v>33</v>
      </c>
      <c r="C3080" s="60">
        <v>43282</v>
      </c>
      <c r="D3080" s="3">
        <f>Table1[[#This Row],[End Year]]-1</f>
        <v>2018</v>
      </c>
      <c r="E3080" s="3">
        <f t="shared" si="144"/>
        <v>2019</v>
      </c>
      <c r="F3080" s="1" t="str">
        <f t="shared" si="145"/>
        <v>2018/2019</v>
      </c>
      <c r="G3080">
        <v>589</v>
      </c>
      <c r="H3080" t="s">
        <v>96</v>
      </c>
      <c r="I3080">
        <f>IFERROR(INDEX(Lookup_Misc!$A$1:$C$7,MATCH(Table1[[#This Row],[Product]],Lookup_Misc!$B$1:$B$7,0),3)*Table1[[#This Row],[Tonnage]],NA())</f>
        <v>306.28000000000003</v>
      </c>
      <c r="J3080">
        <f t="shared" si="146"/>
        <v>7</v>
      </c>
    </row>
    <row r="3081" spans="1:10">
      <c r="A3081" t="s">
        <v>186</v>
      </c>
      <c r="B3081" t="s">
        <v>33</v>
      </c>
      <c r="C3081" s="60">
        <v>43282</v>
      </c>
      <c r="D3081" s="3">
        <f>Table1[[#This Row],[End Year]]-1</f>
        <v>2018</v>
      </c>
      <c r="E3081" s="3">
        <f t="shared" si="144"/>
        <v>2019</v>
      </c>
      <c r="F3081" s="1" t="str">
        <f t="shared" si="145"/>
        <v>2018/2019</v>
      </c>
      <c r="G3081">
        <v>394</v>
      </c>
      <c r="H3081" t="s">
        <v>86</v>
      </c>
      <c r="I3081">
        <f>IFERROR(INDEX(Lookup_Misc!$A$1:$C$7,MATCH(Table1[[#This Row],[Product]],Lookup_Misc!$B$1:$B$7,0),3)*Table1[[#This Row],[Tonnage]],NA())</f>
        <v>204.88</v>
      </c>
      <c r="J3081">
        <f t="shared" si="146"/>
        <v>7</v>
      </c>
    </row>
    <row r="3082" spans="1:10">
      <c r="A3082" t="s">
        <v>186</v>
      </c>
      <c r="B3082" t="s">
        <v>33</v>
      </c>
      <c r="C3082" s="60">
        <v>43282</v>
      </c>
      <c r="D3082" s="3">
        <f>Table1[[#This Row],[End Year]]-1</f>
        <v>2018</v>
      </c>
      <c r="E3082" s="3">
        <f t="shared" si="144"/>
        <v>2019</v>
      </c>
      <c r="F3082" s="1" t="str">
        <f t="shared" si="145"/>
        <v>2018/2019</v>
      </c>
      <c r="G3082">
        <v>3</v>
      </c>
      <c r="H3082" t="s">
        <v>89</v>
      </c>
      <c r="I3082">
        <f>IFERROR(INDEX(Lookup_Misc!$A$1:$C$7,MATCH(Table1[[#This Row],[Product]],Lookup_Misc!$B$1:$B$7,0),3)*Table1[[#This Row],[Tonnage]],NA())</f>
        <v>1.56</v>
      </c>
      <c r="J3082">
        <f t="shared" si="146"/>
        <v>7</v>
      </c>
    </row>
    <row r="3083" spans="1:10">
      <c r="A3083" t="s">
        <v>186</v>
      </c>
      <c r="B3083" t="s">
        <v>33</v>
      </c>
      <c r="C3083" s="60">
        <v>43282</v>
      </c>
      <c r="D3083" s="3">
        <f>Table1[[#This Row],[End Year]]-1</f>
        <v>2018</v>
      </c>
      <c r="E3083" s="3">
        <f t="shared" si="144"/>
        <v>2019</v>
      </c>
      <c r="F3083" s="1" t="str">
        <f t="shared" si="145"/>
        <v>2018/2019</v>
      </c>
      <c r="G3083">
        <v>120</v>
      </c>
      <c r="H3083" t="s">
        <v>100</v>
      </c>
      <c r="I3083">
        <f>IFERROR(INDEX(Lookup_Misc!$A$1:$C$7,MATCH(Table1[[#This Row],[Product]],Lookup_Misc!$B$1:$B$7,0),3)*Table1[[#This Row],[Tonnage]],NA())</f>
        <v>62.400000000000006</v>
      </c>
      <c r="J3083">
        <f t="shared" si="146"/>
        <v>7</v>
      </c>
    </row>
    <row r="3084" spans="1:10">
      <c r="A3084" t="s">
        <v>186</v>
      </c>
      <c r="B3084" t="s">
        <v>33</v>
      </c>
      <c r="C3084" s="60">
        <v>43313</v>
      </c>
      <c r="D3084" s="3">
        <f>Table1[[#This Row],[End Year]]-1</f>
        <v>2018</v>
      </c>
      <c r="E3084" s="3">
        <f t="shared" si="144"/>
        <v>2019</v>
      </c>
      <c r="F3084" s="1" t="str">
        <f t="shared" si="145"/>
        <v>2018/2019</v>
      </c>
      <c r="G3084">
        <v>5</v>
      </c>
      <c r="H3084" t="s">
        <v>75</v>
      </c>
      <c r="I3084">
        <f>IFERROR(INDEX(Lookup_Misc!$A$1:$C$7,MATCH(Table1[[#This Row],[Product]],Lookup_Misc!$B$1:$B$7,0),3)*Table1[[#This Row],[Tonnage]],NA())</f>
        <v>2.6</v>
      </c>
      <c r="J3084">
        <f t="shared" si="146"/>
        <v>8</v>
      </c>
    </row>
    <row r="3085" spans="1:10">
      <c r="A3085" t="s">
        <v>186</v>
      </c>
      <c r="B3085" t="s">
        <v>33</v>
      </c>
      <c r="C3085" s="60">
        <v>43313</v>
      </c>
      <c r="D3085" s="3">
        <f>Table1[[#This Row],[End Year]]-1</f>
        <v>2018</v>
      </c>
      <c r="E3085" s="3">
        <f t="shared" si="144"/>
        <v>2019</v>
      </c>
      <c r="F3085" s="1" t="str">
        <f t="shared" si="145"/>
        <v>2018/2019</v>
      </c>
      <c r="G3085">
        <v>73</v>
      </c>
      <c r="H3085" t="s">
        <v>119</v>
      </c>
      <c r="I3085">
        <f>IFERROR(INDEX(Lookup_Misc!$A$1:$C$7,MATCH(Table1[[#This Row],[Product]],Lookup_Misc!$B$1:$B$7,0),3)*Table1[[#This Row],[Tonnage]],NA())</f>
        <v>37.96</v>
      </c>
      <c r="J3085">
        <f t="shared" si="146"/>
        <v>8</v>
      </c>
    </row>
    <row r="3086" spans="1:10">
      <c r="A3086" t="s">
        <v>186</v>
      </c>
      <c r="B3086" t="s">
        <v>33</v>
      </c>
      <c r="C3086" s="60">
        <v>43313</v>
      </c>
      <c r="D3086" s="3">
        <f>Table1[[#This Row],[End Year]]-1</f>
        <v>2018</v>
      </c>
      <c r="E3086" s="3">
        <f t="shared" si="144"/>
        <v>2019</v>
      </c>
      <c r="F3086" s="1" t="str">
        <f t="shared" si="145"/>
        <v>2018/2019</v>
      </c>
      <c r="G3086">
        <v>7360</v>
      </c>
      <c r="H3086" t="s">
        <v>95</v>
      </c>
      <c r="I3086">
        <f>IFERROR(INDEX(Lookup_Misc!$A$1:$C$7,MATCH(Table1[[#This Row],[Product]],Lookup_Misc!$B$1:$B$7,0),3)*Table1[[#This Row],[Tonnage]],NA())</f>
        <v>3827.2000000000003</v>
      </c>
      <c r="J3086">
        <f t="shared" si="146"/>
        <v>8</v>
      </c>
    </row>
    <row r="3087" spans="1:10">
      <c r="A3087" t="s">
        <v>186</v>
      </c>
      <c r="B3087" t="s">
        <v>33</v>
      </c>
      <c r="C3087" s="60">
        <v>43313</v>
      </c>
      <c r="D3087" s="3">
        <f>Table1[[#This Row],[End Year]]-1</f>
        <v>2018</v>
      </c>
      <c r="E3087" s="3">
        <f t="shared" si="144"/>
        <v>2019</v>
      </c>
      <c r="F3087" s="1" t="str">
        <f t="shared" si="145"/>
        <v>2018/2019</v>
      </c>
      <c r="G3087">
        <v>71729</v>
      </c>
      <c r="H3087" t="s">
        <v>151</v>
      </c>
      <c r="I3087">
        <f>IFERROR(INDEX(Lookup_Misc!$A$1:$C$7,MATCH(Table1[[#This Row],[Product]],Lookup_Misc!$B$1:$B$7,0),3)*Table1[[#This Row],[Tonnage]],NA())</f>
        <v>37299.08</v>
      </c>
      <c r="J3087">
        <f t="shared" si="146"/>
        <v>8</v>
      </c>
    </row>
    <row r="3088" spans="1:10">
      <c r="A3088" t="s">
        <v>186</v>
      </c>
      <c r="B3088" t="s">
        <v>33</v>
      </c>
      <c r="C3088" s="60">
        <v>43313</v>
      </c>
      <c r="D3088" s="3">
        <f>Table1[[#This Row],[End Year]]-1</f>
        <v>2018</v>
      </c>
      <c r="E3088" s="3">
        <f t="shared" si="144"/>
        <v>2019</v>
      </c>
      <c r="F3088" s="1" t="str">
        <f t="shared" si="145"/>
        <v>2018/2019</v>
      </c>
      <c r="G3088">
        <v>1775</v>
      </c>
      <c r="H3088" t="s">
        <v>79</v>
      </c>
      <c r="I3088">
        <f>IFERROR(INDEX(Lookup_Misc!$A$1:$C$7,MATCH(Table1[[#This Row],[Product]],Lookup_Misc!$B$1:$B$7,0),3)*Table1[[#This Row],[Tonnage]],NA())</f>
        <v>923</v>
      </c>
      <c r="J3088">
        <f t="shared" si="146"/>
        <v>8</v>
      </c>
    </row>
    <row r="3089" spans="1:10">
      <c r="A3089" t="s">
        <v>186</v>
      </c>
      <c r="B3089" t="s">
        <v>33</v>
      </c>
      <c r="C3089" s="60">
        <v>43313</v>
      </c>
      <c r="D3089" s="3">
        <f>Table1[[#This Row],[End Year]]-1</f>
        <v>2018</v>
      </c>
      <c r="E3089" s="3">
        <f t="shared" si="144"/>
        <v>2019</v>
      </c>
      <c r="F3089" s="1" t="str">
        <f t="shared" si="145"/>
        <v>2018/2019</v>
      </c>
      <c r="G3089">
        <v>244</v>
      </c>
      <c r="H3089" t="s">
        <v>96</v>
      </c>
      <c r="I3089">
        <f>IFERROR(INDEX(Lookup_Misc!$A$1:$C$7,MATCH(Table1[[#This Row],[Product]],Lookup_Misc!$B$1:$B$7,0),3)*Table1[[#This Row],[Tonnage]],NA())</f>
        <v>126.88000000000001</v>
      </c>
      <c r="J3089">
        <f t="shared" si="146"/>
        <v>8</v>
      </c>
    </row>
    <row r="3090" spans="1:10">
      <c r="A3090" t="s">
        <v>186</v>
      </c>
      <c r="B3090" t="s">
        <v>33</v>
      </c>
      <c r="C3090" s="60">
        <v>43313</v>
      </c>
      <c r="D3090" s="3">
        <f>Table1[[#This Row],[End Year]]-1</f>
        <v>2018</v>
      </c>
      <c r="E3090" s="3">
        <f t="shared" si="144"/>
        <v>2019</v>
      </c>
      <c r="F3090" s="1" t="str">
        <f t="shared" si="145"/>
        <v>2018/2019</v>
      </c>
      <c r="G3090">
        <v>731</v>
      </c>
      <c r="H3090" t="s">
        <v>86</v>
      </c>
      <c r="I3090">
        <f>IFERROR(INDEX(Lookup_Misc!$A$1:$C$7,MATCH(Table1[[#This Row],[Product]],Lookup_Misc!$B$1:$B$7,0),3)*Table1[[#This Row],[Tonnage]],NA())</f>
        <v>380.12</v>
      </c>
      <c r="J3090">
        <f t="shared" si="146"/>
        <v>8</v>
      </c>
    </row>
    <row r="3091" spans="1:10">
      <c r="A3091" t="s">
        <v>186</v>
      </c>
      <c r="B3091" t="s">
        <v>33</v>
      </c>
      <c r="C3091" s="60">
        <v>43313</v>
      </c>
      <c r="D3091" s="3">
        <f>Table1[[#This Row],[End Year]]-1</f>
        <v>2018</v>
      </c>
      <c r="E3091" s="3">
        <f t="shared" si="144"/>
        <v>2019</v>
      </c>
      <c r="F3091" s="1" t="str">
        <f t="shared" si="145"/>
        <v>2018/2019</v>
      </c>
      <c r="G3091">
        <v>5</v>
      </c>
      <c r="H3091" t="s">
        <v>89</v>
      </c>
      <c r="I3091">
        <f>IFERROR(INDEX(Lookup_Misc!$A$1:$C$7,MATCH(Table1[[#This Row],[Product]],Lookup_Misc!$B$1:$B$7,0),3)*Table1[[#This Row],[Tonnage]],NA())</f>
        <v>2.6</v>
      </c>
      <c r="J3091">
        <f t="shared" si="146"/>
        <v>8</v>
      </c>
    </row>
    <row r="3092" spans="1:10">
      <c r="A3092" t="s">
        <v>186</v>
      </c>
      <c r="B3092" t="s">
        <v>33</v>
      </c>
      <c r="C3092" s="60">
        <v>43313</v>
      </c>
      <c r="D3092" s="3">
        <f>Table1[[#This Row],[End Year]]-1</f>
        <v>2018</v>
      </c>
      <c r="E3092" s="3">
        <f t="shared" si="144"/>
        <v>2019</v>
      </c>
      <c r="F3092" s="1" t="str">
        <f t="shared" si="145"/>
        <v>2018/2019</v>
      </c>
      <c r="G3092">
        <v>18</v>
      </c>
      <c r="H3092" t="s">
        <v>74</v>
      </c>
      <c r="I3092">
        <f>IFERROR(INDEX(Lookup_Misc!$A$1:$C$7,MATCH(Table1[[#This Row],[Product]],Lookup_Misc!$B$1:$B$7,0),3)*Table1[[#This Row],[Tonnage]],NA())</f>
        <v>9.36</v>
      </c>
      <c r="J3092">
        <f t="shared" si="146"/>
        <v>8</v>
      </c>
    </row>
    <row r="3093" spans="1:10">
      <c r="A3093" t="s">
        <v>186</v>
      </c>
      <c r="B3093" t="s">
        <v>33</v>
      </c>
      <c r="C3093" s="60">
        <v>43344</v>
      </c>
      <c r="D3093" s="3">
        <f>Table1[[#This Row],[End Year]]-1</f>
        <v>2018</v>
      </c>
      <c r="E3093" s="3">
        <f t="shared" si="144"/>
        <v>2019</v>
      </c>
      <c r="F3093" s="1" t="str">
        <f t="shared" si="145"/>
        <v>2018/2019</v>
      </c>
      <c r="G3093">
        <v>44</v>
      </c>
      <c r="H3093" t="s">
        <v>119</v>
      </c>
      <c r="I3093">
        <f>IFERROR(INDEX(Lookup_Misc!$A$1:$C$7,MATCH(Table1[[#This Row],[Product]],Lookup_Misc!$B$1:$B$7,0),3)*Table1[[#This Row],[Tonnage]],NA())</f>
        <v>22.880000000000003</v>
      </c>
      <c r="J3093">
        <f t="shared" si="146"/>
        <v>9</v>
      </c>
    </row>
    <row r="3094" spans="1:10">
      <c r="A3094" t="s">
        <v>186</v>
      </c>
      <c r="B3094" t="s">
        <v>33</v>
      </c>
      <c r="C3094" s="60">
        <v>43344</v>
      </c>
      <c r="D3094" s="3">
        <f>Table1[[#This Row],[End Year]]-1</f>
        <v>2018</v>
      </c>
      <c r="E3094" s="3">
        <f t="shared" si="144"/>
        <v>2019</v>
      </c>
      <c r="F3094" s="1" t="str">
        <f t="shared" si="145"/>
        <v>2018/2019</v>
      </c>
      <c r="G3094">
        <v>63209</v>
      </c>
      <c r="H3094" t="s">
        <v>95</v>
      </c>
      <c r="I3094">
        <f>IFERROR(INDEX(Lookup_Misc!$A$1:$C$7,MATCH(Table1[[#This Row],[Product]],Lookup_Misc!$B$1:$B$7,0),3)*Table1[[#This Row],[Tonnage]],NA())</f>
        <v>32868.68</v>
      </c>
      <c r="J3094">
        <f t="shared" si="146"/>
        <v>9</v>
      </c>
    </row>
    <row r="3095" spans="1:10">
      <c r="A3095" t="s">
        <v>186</v>
      </c>
      <c r="B3095" t="s">
        <v>33</v>
      </c>
      <c r="C3095" s="60">
        <v>43344</v>
      </c>
      <c r="D3095" s="3">
        <f>Table1[[#This Row],[End Year]]-1</f>
        <v>2018</v>
      </c>
      <c r="E3095" s="3">
        <f t="shared" si="144"/>
        <v>2019</v>
      </c>
      <c r="F3095" s="1" t="str">
        <f t="shared" si="145"/>
        <v>2018/2019</v>
      </c>
      <c r="G3095">
        <v>20960</v>
      </c>
      <c r="H3095" t="s">
        <v>151</v>
      </c>
      <c r="I3095">
        <f>IFERROR(INDEX(Lookup_Misc!$A$1:$C$7,MATCH(Table1[[#This Row],[Product]],Lookup_Misc!$B$1:$B$7,0),3)*Table1[[#This Row],[Tonnage]],NA())</f>
        <v>10899.2</v>
      </c>
      <c r="J3095">
        <f t="shared" si="146"/>
        <v>9</v>
      </c>
    </row>
    <row r="3096" spans="1:10">
      <c r="A3096" t="s">
        <v>186</v>
      </c>
      <c r="B3096" t="s">
        <v>33</v>
      </c>
      <c r="C3096" s="60">
        <v>43344</v>
      </c>
      <c r="D3096" s="3">
        <f>Table1[[#This Row],[End Year]]-1</f>
        <v>2018</v>
      </c>
      <c r="E3096" s="3">
        <f t="shared" si="144"/>
        <v>2019</v>
      </c>
      <c r="F3096" s="1" t="str">
        <f t="shared" si="145"/>
        <v>2018/2019</v>
      </c>
      <c r="G3096">
        <v>50</v>
      </c>
      <c r="H3096" t="s">
        <v>60</v>
      </c>
      <c r="I3096">
        <f>IFERROR(INDEX(Lookup_Misc!$A$1:$C$7,MATCH(Table1[[#This Row],[Product]],Lookup_Misc!$B$1:$B$7,0),3)*Table1[[#This Row],[Tonnage]],NA())</f>
        <v>26</v>
      </c>
      <c r="J3096">
        <f t="shared" si="146"/>
        <v>9</v>
      </c>
    </row>
    <row r="3097" spans="1:10">
      <c r="A3097" t="s">
        <v>186</v>
      </c>
      <c r="B3097" t="s">
        <v>33</v>
      </c>
      <c r="C3097" s="60">
        <v>43344</v>
      </c>
      <c r="D3097" s="3">
        <f>Table1[[#This Row],[End Year]]-1</f>
        <v>2018</v>
      </c>
      <c r="E3097" s="3">
        <f t="shared" si="144"/>
        <v>2019</v>
      </c>
      <c r="F3097" s="1" t="str">
        <f t="shared" si="145"/>
        <v>2018/2019</v>
      </c>
      <c r="G3097">
        <v>55417</v>
      </c>
      <c r="H3097" t="s">
        <v>79</v>
      </c>
      <c r="I3097">
        <f>IFERROR(INDEX(Lookup_Misc!$A$1:$C$7,MATCH(Table1[[#This Row],[Product]],Lookup_Misc!$B$1:$B$7,0),3)*Table1[[#This Row],[Tonnage]],NA())</f>
        <v>28816.84</v>
      </c>
      <c r="J3097">
        <f t="shared" si="146"/>
        <v>9</v>
      </c>
    </row>
    <row r="3098" spans="1:10">
      <c r="A3098" t="s">
        <v>186</v>
      </c>
      <c r="B3098" t="s">
        <v>33</v>
      </c>
      <c r="C3098" s="60">
        <v>43344</v>
      </c>
      <c r="D3098" s="3">
        <f>Table1[[#This Row],[End Year]]-1</f>
        <v>2018</v>
      </c>
      <c r="E3098" s="3">
        <f t="shared" si="144"/>
        <v>2019</v>
      </c>
      <c r="F3098" s="1" t="str">
        <f t="shared" si="145"/>
        <v>2018/2019</v>
      </c>
      <c r="G3098">
        <v>2720</v>
      </c>
      <c r="H3098" t="s">
        <v>96</v>
      </c>
      <c r="I3098">
        <f>IFERROR(INDEX(Lookup_Misc!$A$1:$C$7,MATCH(Table1[[#This Row],[Product]],Lookup_Misc!$B$1:$B$7,0),3)*Table1[[#This Row],[Tonnage]],NA())</f>
        <v>1414.4</v>
      </c>
      <c r="J3098">
        <f t="shared" si="146"/>
        <v>9</v>
      </c>
    </row>
    <row r="3099" spans="1:10">
      <c r="A3099" t="s">
        <v>186</v>
      </c>
      <c r="B3099" t="s">
        <v>33</v>
      </c>
      <c r="C3099" s="60">
        <v>43344</v>
      </c>
      <c r="D3099" s="3">
        <f>Table1[[#This Row],[End Year]]-1</f>
        <v>2018</v>
      </c>
      <c r="E3099" s="3">
        <f t="shared" si="144"/>
        <v>2019</v>
      </c>
      <c r="F3099" s="1" t="str">
        <f t="shared" si="145"/>
        <v>2018/2019</v>
      </c>
      <c r="G3099">
        <v>550</v>
      </c>
      <c r="H3099" t="s">
        <v>86</v>
      </c>
      <c r="I3099">
        <f>IFERROR(INDEX(Lookup_Misc!$A$1:$C$7,MATCH(Table1[[#This Row],[Product]],Lookup_Misc!$B$1:$B$7,0),3)*Table1[[#This Row],[Tonnage]],NA())</f>
        <v>286</v>
      </c>
      <c r="J3099">
        <f t="shared" si="146"/>
        <v>9</v>
      </c>
    </row>
    <row r="3100" spans="1:10">
      <c r="A3100" t="s">
        <v>186</v>
      </c>
      <c r="B3100" t="s">
        <v>33</v>
      </c>
      <c r="C3100" s="60">
        <v>43344</v>
      </c>
      <c r="D3100" s="3">
        <f>Table1[[#This Row],[End Year]]-1</f>
        <v>2018</v>
      </c>
      <c r="E3100" s="3">
        <f t="shared" si="144"/>
        <v>2019</v>
      </c>
      <c r="F3100" s="1" t="str">
        <f t="shared" si="145"/>
        <v>2018/2019</v>
      </c>
      <c r="G3100">
        <v>1</v>
      </c>
      <c r="H3100" t="s">
        <v>89</v>
      </c>
      <c r="I3100">
        <f>IFERROR(INDEX(Lookup_Misc!$A$1:$C$7,MATCH(Table1[[#This Row],[Product]],Lookup_Misc!$B$1:$B$7,0),3)*Table1[[#This Row],[Tonnage]],NA())</f>
        <v>0.52</v>
      </c>
      <c r="J3100">
        <f t="shared" si="146"/>
        <v>9</v>
      </c>
    </row>
    <row r="3101" spans="1:10">
      <c r="A3101" t="s">
        <v>186</v>
      </c>
      <c r="B3101" t="s">
        <v>33</v>
      </c>
      <c r="C3101" s="60">
        <v>43344</v>
      </c>
      <c r="D3101" s="3">
        <f>Table1[[#This Row],[End Year]]-1</f>
        <v>2018</v>
      </c>
      <c r="E3101" s="3">
        <f t="shared" si="144"/>
        <v>2019</v>
      </c>
      <c r="F3101" s="1" t="str">
        <f t="shared" si="145"/>
        <v>2018/2019</v>
      </c>
      <c r="G3101">
        <v>240</v>
      </c>
      <c r="H3101" t="s">
        <v>100</v>
      </c>
      <c r="I3101">
        <f>IFERROR(INDEX(Lookup_Misc!$A$1:$C$7,MATCH(Table1[[#This Row],[Product]],Lookup_Misc!$B$1:$B$7,0),3)*Table1[[#This Row],[Tonnage]],NA())</f>
        <v>124.80000000000001</v>
      </c>
      <c r="J3101">
        <f t="shared" si="146"/>
        <v>9</v>
      </c>
    </row>
    <row r="3102" spans="1:10">
      <c r="A3102" t="s">
        <v>186</v>
      </c>
      <c r="B3102" t="s">
        <v>33</v>
      </c>
      <c r="C3102" s="60">
        <v>43344</v>
      </c>
      <c r="D3102" s="3">
        <f>Table1[[#This Row],[End Year]]-1</f>
        <v>2018</v>
      </c>
      <c r="E3102" s="3">
        <f t="shared" si="144"/>
        <v>2019</v>
      </c>
      <c r="F3102" s="1" t="str">
        <f t="shared" si="145"/>
        <v>2018/2019</v>
      </c>
      <c r="G3102">
        <v>208</v>
      </c>
      <c r="H3102" t="s">
        <v>87</v>
      </c>
      <c r="I3102">
        <f>IFERROR(INDEX(Lookup_Misc!$A$1:$C$7,MATCH(Table1[[#This Row],[Product]],Lookup_Misc!$B$1:$B$7,0),3)*Table1[[#This Row],[Tonnage]],NA())</f>
        <v>108.16</v>
      </c>
      <c r="J3102">
        <f t="shared" si="146"/>
        <v>9</v>
      </c>
    </row>
    <row r="3103" spans="1:10">
      <c r="A3103" t="s">
        <v>186</v>
      </c>
      <c r="B3103" t="s">
        <v>33</v>
      </c>
      <c r="C3103" s="60">
        <v>43374</v>
      </c>
      <c r="D3103" s="3">
        <f>Table1[[#This Row],[End Year]]-1</f>
        <v>2018</v>
      </c>
      <c r="E3103" s="3">
        <f t="shared" si="144"/>
        <v>2019</v>
      </c>
      <c r="F3103" s="1" t="str">
        <f t="shared" si="145"/>
        <v>2018/2019</v>
      </c>
      <c r="G3103">
        <v>73</v>
      </c>
      <c r="H3103" t="s">
        <v>119</v>
      </c>
      <c r="I3103">
        <f>IFERROR(INDEX(Lookup_Misc!$A$1:$C$7,MATCH(Table1[[#This Row],[Product]],Lookup_Misc!$B$1:$B$7,0),3)*Table1[[#This Row],[Tonnage]],NA())</f>
        <v>37.96</v>
      </c>
      <c r="J3103">
        <f t="shared" si="146"/>
        <v>10</v>
      </c>
    </row>
    <row r="3104" spans="1:10">
      <c r="A3104" t="s">
        <v>186</v>
      </c>
      <c r="B3104" t="s">
        <v>33</v>
      </c>
      <c r="C3104" s="60">
        <v>43374</v>
      </c>
      <c r="D3104" s="3">
        <f>Table1[[#This Row],[End Year]]-1</f>
        <v>2018</v>
      </c>
      <c r="E3104" s="3">
        <f t="shared" si="144"/>
        <v>2019</v>
      </c>
      <c r="F3104" s="1" t="str">
        <f t="shared" si="145"/>
        <v>2018/2019</v>
      </c>
      <c r="G3104">
        <v>133880</v>
      </c>
      <c r="H3104" t="s">
        <v>95</v>
      </c>
      <c r="I3104">
        <f>IFERROR(INDEX(Lookup_Misc!$A$1:$C$7,MATCH(Table1[[#This Row],[Product]],Lookup_Misc!$B$1:$B$7,0),3)*Table1[[#This Row],[Tonnage]],NA())</f>
        <v>69617.600000000006</v>
      </c>
      <c r="J3104">
        <f t="shared" si="146"/>
        <v>10</v>
      </c>
    </row>
    <row r="3105" spans="1:10">
      <c r="A3105" t="s">
        <v>186</v>
      </c>
      <c r="B3105" t="s">
        <v>33</v>
      </c>
      <c r="C3105" s="60">
        <v>43374</v>
      </c>
      <c r="D3105" s="3">
        <f>Table1[[#This Row],[End Year]]-1</f>
        <v>2018</v>
      </c>
      <c r="E3105" s="3">
        <f t="shared" si="144"/>
        <v>2019</v>
      </c>
      <c r="F3105" s="1" t="str">
        <f t="shared" si="145"/>
        <v>2018/2019</v>
      </c>
      <c r="G3105">
        <v>143893</v>
      </c>
      <c r="H3105" t="s">
        <v>151</v>
      </c>
      <c r="I3105">
        <f>IFERROR(INDEX(Lookup_Misc!$A$1:$C$7,MATCH(Table1[[#This Row],[Product]],Lookup_Misc!$B$1:$B$7,0),3)*Table1[[#This Row],[Tonnage]],NA())</f>
        <v>74824.36</v>
      </c>
      <c r="J3105">
        <f t="shared" si="146"/>
        <v>10</v>
      </c>
    </row>
    <row r="3106" spans="1:10">
      <c r="A3106" t="s">
        <v>186</v>
      </c>
      <c r="B3106" t="s">
        <v>33</v>
      </c>
      <c r="C3106" s="60">
        <v>43374</v>
      </c>
      <c r="D3106" s="3">
        <f>Table1[[#This Row],[End Year]]-1</f>
        <v>2018</v>
      </c>
      <c r="E3106" s="3">
        <f t="shared" si="144"/>
        <v>2019</v>
      </c>
      <c r="F3106" s="1" t="str">
        <f t="shared" si="145"/>
        <v>2018/2019</v>
      </c>
      <c r="G3106">
        <v>66</v>
      </c>
      <c r="H3106" t="s">
        <v>60</v>
      </c>
      <c r="I3106">
        <f>IFERROR(INDEX(Lookup_Misc!$A$1:$C$7,MATCH(Table1[[#This Row],[Product]],Lookup_Misc!$B$1:$B$7,0),3)*Table1[[#This Row],[Tonnage]],NA())</f>
        <v>34.32</v>
      </c>
      <c r="J3106">
        <f t="shared" si="146"/>
        <v>10</v>
      </c>
    </row>
    <row r="3107" spans="1:10">
      <c r="A3107" t="s">
        <v>186</v>
      </c>
      <c r="B3107" t="s">
        <v>33</v>
      </c>
      <c r="C3107" s="60">
        <v>43374</v>
      </c>
      <c r="D3107" s="3">
        <f>Table1[[#This Row],[End Year]]-1</f>
        <v>2018</v>
      </c>
      <c r="E3107" s="3">
        <f t="shared" si="144"/>
        <v>2019</v>
      </c>
      <c r="F3107" s="1" t="str">
        <f t="shared" si="145"/>
        <v>2018/2019</v>
      </c>
      <c r="G3107">
        <v>24765</v>
      </c>
      <c r="H3107" t="s">
        <v>79</v>
      </c>
      <c r="I3107">
        <f>IFERROR(INDEX(Lookup_Misc!$A$1:$C$7,MATCH(Table1[[#This Row],[Product]],Lookup_Misc!$B$1:$B$7,0),3)*Table1[[#This Row],[Tonnage]],NA())</f>
        <v>12877.800000000001</v>
      </c>
      <c r="J3107">
        <f t="shared" si="146"/>
        <v>10</v>
      </c>
    </row>
    <row r="3108" spans="1:10">
      <c r="A3108" t="s">
        <v>186</v>
      </c>
      <c r="B3108" t="s">
        <v>33</v>
      </c>
      <c r="C3108" s="60">
        <v>43374</v>
      </c>
      <c r="D3108" s="3">
        <f>Table1[[#This Row],[End Year]]-1</f>
        <v>2018</v>
      </c>
      <c r="E3108" s="3">
        <f t="shared" si="144"/>
        <v>2019</v>
      </c>
      <c r="F3108" s="1" t="str">
        <f t="shared" si="145"/>
        <v>2018/2019</v>
      </c>
      <c r="G3108">
        <v>440</v>
      </c>
      <c r="H3108" t="s">
        <v>96</v>
      </c>
      <c r="I3108">
        <f>IFERROR(INDEX(Lookup_Misc!$A$1:$C$7,MATCH(Table1[[#This Row],[Product]],Lookup_Misc!$B$1:$B$7,0),3)*Table1[[#This Row],[Tonnage]],NA())</f>
        <v>228.8</v>
      </c>
      <c r="J3108">
        <f t="shared" si="146"/>
        <v>10</v>
      </c>
    </row>
    <row r="3109" spans="1:10">
      <c r="A3109" t="s">
        <v>186</v>
      </c>
      <c r="B3109" t="s">
        <v>33</v>
      </c>
      <c r="C3109" s="60">
        <v>43374</v>
      </c>
      <c r="D3109" s="3">
        <f>Table1[[#This Row],[End Year]]-1</f>
        <v>2018</v>
      </c>
      <c r="E3109" s="3">
        <f t="shared" si="144"/>
        <v>2019</v>
      </c>
      <c r="F3109" s="1" t="str">
        <f t="shared" si="145"/>
        <v>2018/2019</v>
      </c>
      <c r="G3109">
        <v>898</v>
      </c>
      <c r="H3109" t="s">
        <v>86</v>
      </c>
      <c r="I3109">
        <f>IFERROR(INDEX(Lookup_Misc!$A$1:$C$7,MATCH(Table1[[#This Row],[Product]],Lookup_Misc!$B$1:$B$7,0),3)*Table1[[#This Row],[Tonnage]],NA())</f>
        <v>466.96000000000004</v>
      </c>
      <c r="J3109">
        <f t="shared" si="146"/>
        <v>10</v>
      </c>
    </row>
    <row r="3110" spans="1:10">
      <c r="A3110" t="s">
        <v>186</v>
      </c>
      <c r="B3110" t="s">
        <v>33</v>
      </c>
      <c r="C3110" s="60">
        <v>43374</v>
      </c>
      <c r="D3110" s="3">
        <f>Table1[[#This Row],[End Year]]-1</f>
        <v>2018</v>
      </c>
      <c r="E3110" s="3">
        <f t="shared" si="144"/>
        <v>2019</v>
      </c>
      <c r="F3110" s="1" t="str">
        <f t="shared" si="145"/>
        <v>2018/2019</v>
      </c>
      <c r="G3110">
        <v>5</v>
      </c>
      <c r="H3110" t="s">
        <v>89</v>
      </c>
      <c r="I3110">
        <f>IFERROR(INDEX(Lookup_Misc!$A$1:$C$7,MATCH(Table1[[#This Row],[Product]],Lookup_Misc!$B$1:$B$7,0),3)*Table1[[#This Row],[Tonnage]],NA())</f>
        <v>2.6</v>
      </c>
      <c r="J3110">
        <f t="shared" si="146"/>
        <v>10</v>
      </c>
    </row>
    <row r="3111" spans="1:10">
      <c r="A3111" t="s">
        <v>186</v>
      </c>
      <c r="B3111" t="s">
        <v>33</v>
      </c>
      <c r="C3111" s="60">
        <v>43374</v>
      </c>
      <c r="D3111" s="3">
        <f>Table1[[#This Row],[End Year]]-1</f>
        <v>2018</v>
      </c>
      <c r="E3111" s="3">
        <f t="shared" si="144"/>
        <v>2019</v>
      </c>
      <c r="F3111" s="1" t="str">
        <f t="shared" si="145"/>
        <v>2018/2019</v>
      </c>
      <c r="G3111">
        <v>36141</v>
      </c>
      <c r="H3111" t="s">
        <v>90</v>
      </c>
      <c r="I3111">
        <f>IFERROR(INDEX(Lookup_Misc!$A$1:$C$7,MATCH(Table1[[#This Row],[Product]],Lookup_Misc!$B$1:$B$7,0),3)*Table1[[#This Row],[Tonnage]],NA())</f>
        <v>18793.32</v>
      </c>
      <c r="J3111">
        <f t="shared" si="146"/>
        <v>10</v>
      </c>
    </row>
    <row r="3112" spans="1:10">
      <c r="A3112" t="s">
        <v>186</v>
      </c>
      <c r="B3112" t="s">
        <v>33</v>
      </c>
      <c r="C3112" s="60">
        <v>43374</v>
      </c>
      <c r="D3112" s="3">
        <f>Table1[[#This Row],[End Year]]-1</f>
        <v>2018</v>
      </c>
      <c r="E3112" s="3">
        <f t="shared" si="144"/>
        <v>2019</v>
      </c>
      <c r="F3112" s="1" t="str">
        <f t="shared" si="145"/>
        <v>2018/2019</v>
      </c>
      <c r="G3112">
        <v>90</v>
      </c>
      <c r="H3112" t="s">
        <v>103</v>
      </c>
      <c r="I3112">
        <f>IFERROR(INDEX(Lookup_Misc!$A$1:$C$7,MATCH(Table1[[#This Row],[Product]],Lookup_Misc!$B$1:$B$7,0),3)*Table1[[#This Row],[Tonnage]],NA())</f>
        <v>46.800000000000004</v>
      </c>
      <c r="J3112">
        <f t="shared" si="146"/>
        <v>10</v>
      </c>
    </row>
    <row r="3113" spans="1:10">
      <c r="A3113" t="s">
        <v>186</v>
      </c>
      <c r="B3113" t="s">
        <v>33</v>
      </c>
      <c r="C3113" s="60">
        <v>43405</v>
      </c>
      <c r="D3113" s="3">
        <f>Table1[[#This Row],[End Year]]-1</f>
        <v>2018</v>
      </c>
      <c r="E3113" s="3">
        <f t="shared" si="144"/>
        <v>2019</v>
      </c>
      <c r="F3113" s="1" t="str">
        <f t="shared" si="145"/>
        <v>2018/2019</v>
      </c>
      <c r="G3113">
        <v>95</v>
      </c>
      <c r="H3113" t="s">
        <v>119</v>
      </c>
      <c r="I3113">
        <f>IFERROR(INDEX(Lookup_Misc!$A$1:$C$7,MATCH(Table1[[#This Row],[Product]],Lookup_Misc!$B$1:$B$7,0),3)*Table1[[#This Row],[Tonnage]],NA())</f>
        <v>49.4</v>
      </c>
      <c r="J3113">
        <f t="shared" si="146"/>
        <v>11</v>
      </c>
    </row>
    <row r="3114" spans="1:10">
      <c r="A3114" t="s">
        <v>186</v>
      </c>
      <c r="B3114" t="s">
        <v>33</v>
      </c>
      <c r="C3114" s="60">
        <v>43405</v>
      </c>
      <c r="D3114" s="3">
        <f>Table1[[#This Row],[End Year]]-1</f>
        <v>2018</v>
      </c>
      <c r="E3114" s="3">
        <f t="shared" si="144"/>
        <v>2019</v>
      </c>
      <c r="F3114" s="1" t="str">
        <f t="shared" si="145"/>
        <v>2018/2019</v>
      </c>
      <c r="G3114">
        <v>19194</v>
      </c>
      <c r="H3114" t="s">
        <v>95</v>
      </c>
      <c r="I3114">
        <f>IFERROR(INDEX(Lookup_Misc!$A$1:$C$7,MATCH(Table1[[#This Row],[Product]],Lookup_Misc!$B$1:$B$7,0),3)*Table1[[#This Row],[Tonnage]],NA())</f>
        <v>9980.880000000001</v>
      </c>
      <c r="J3114">
        <f t="shared" si="146"/>
        <v>11</v>
      </c>
    </row>
    <row r="3115" spans="1:10">
      <c r="A3115" t="s">
        <v>186</v>
      </c>
      <c r="B3115" t="s">
        <v>33</v>
      </c>
      <c r="C3115" s="60">
        <v>43405</v>
      </c>
      <c r="D3115" s="3">
        <f>Table1[[#This Row],[End Year]]-1</f>
        <v>2018</v>
      </c>
      <c r="E3115" s="3">
        <f t="shared" si="144"/>
        <v>2019</v>
      </c>
      <c r="F3115" s="1" t="str">
        <f t="shared" si="145"/>
        <v>2018/2019</v>
      </c>
      <c r="G3115">
        <v>905</v>
      </c>
      <c r="H3115" t="s">
        <v>79</v>
      </c>
      <c r="I3115">
        <f>IFERROR(INDEX(Lookup_Misc!$A$1:$C$7,MATCH(Table1[[#This Row],[Product]],Lookup_Misc!$B$1:$B$7,0),3)*Table1[[#This Row],[Tonnage]],NA())</f>
        <v>470.6</v>
      </c>
      <c r="J3115">
        <f t="shared" si="146"/>
        <v>11</v>
      </c>
    </row>
    <row r="3116" spans="1:10">
      <c r="A3116" t="s">
        <v>186</v>
      </c>
      <c r="B3116" t="s">
        <v>33</v>
      </c>
      <c r="C3116" s="60">
        <v>43405</v>
      </c>
      <c r="D3116" s="3">
        <f>Table1[[#This Row],[End Year]]-1</f>
        <v>2018</v>
      </c>
      <c r="E3116" s="3">
        <f t="shared" si="144"/>
        <v>2019</v>
      </c>
      <c r="F3116" s="1" t="str">
        <f t="shared" si="145"/>
        <v>2018/2019</v>
      </c>
      <c r="G3116">
        <v>387</v>
      </c>
      <c r="H3116" t="s">
        <v>86</v>
      </c>
      <c r="I3116">
        <f>IFERROR(INDEX(Lookup_Misc!$A$1:$C$7,MATCH(Table1[[#This Row],[Product]],Lookup_Misc!$B$1:$B$7,0),3)*Table1[[#This Row],[Tonnage]],NA())</f>
        <v>201.24</v>
      </c>
      <c r="J3116">
        <f t="shared" si="146"/>
        <v>11</v>
      </c>
    </row>
    <row r="3117" spans="1:10">
      <c r="A3117" t="s">
        <v>186</v>
      </c>
      <c r="B3117" t="s">
        <v>33</v>
      </c>
      <c r="C3117" s="60">
        <v>43405</v>
      </c>
      <c r="D3117" s="3">
        <f>Table1[[#This Row],[End Year]]-1</f>
        <v>2018</v>
      </c>
      <c r="E3117" s="3">
        <f t="shared" si="144"/>
        <v>2019</v>
      </c>
      <c r="F3117" s="1" t="str">
        <f t="shared" si="145"/>
        <v>2018/2019</v>
      </c>
      <c r="G3117">
        <v>4</v>
      </c>
      <c r="H3117" t="s">
        <v>89</v>
      </c>
      <c r="I3117">
        <f>IFERROR(INDEX(Lookup_Misc!$A$1:$C$7,MATCH(Table1[[#This Row],[Product]],Lookup_Misc!$B$1:$B$7,0),3)*Table1[[#This Row],[Tonnage]],NA())</f>
        <v>2.08</v>
      </c>
      <c r="J3117">
        <f t="shared" si="146"/>
        <v>11</v>
      </c>
    </row>
    <row r="3118" spans="1:10">
      <c r="A3118" t="s">
        <v>186</v>
      </c>
      <c r="B3118" t="s">
        <v>33</v>
      </c>
      <c r="C3118" s="60">
        <v>43405</v>
      </c>
      <c r="D3118" s="3">
        <f>Table1[[#This Row],[End Year]]-1</f>
        <v>2018</v>
      </c>
      <c r="E3118" s="3">
        <f t="shared" si="144"/>
        <v>2019</v>
      </c>
      <c r="F3118" s="1" t="str">
        <f t="shared" si="145"/>
        <v>2018/2019</v>
      </c>
      <c r="G3118">
        <v>46965</v>
      </c>
      <c r="H3118" t="s">
        <v>151</v>
      </c>
      <c r="I3118">
        <f>IFERROR(INDEX(Lookup_Misc!$A$1:$C$7,MATCH(Table1[[#This Row],[Product]],Lookup_Misc!$B$1:$B$7,0),3)*Table1[[#This Row],[Tonnage]],NA())</f>
        <v>24421.8</v>
      </c>
      <c r="J3118">
        <f t="shared" si="146"/>
        <v>11</v>
      </c>
    </row>
    <row r="3119" spans="1:10">
      <c r="A3119" t="s">
        <v>186</v>
      </c>
      <c r="B3119" t="s">
        <v>33</v>
      </c>
      <c r="C3119" s="60">
        <v>43405</v>
      </c>
      <c r="D3119" s="3">
        <f>Table1[[#This Row],[End Year]]-1</f>
        <v>2018</v>
      </c>
      <c r="E3119" s="3">
        <f t="shared" si="144"/>
        <v>2019</v>
      </c>
      <c r="F3119" s="1" t="str">
        <f t="shared" si="145"/>
        <v>2018/2019</v>
      </c>
      <c r="G3119">
        <v>60</v>
      </c>
      <c r="H3119" t="s">
        <v>60</v>
      </c>
      <c r="I3119">
        <f>IFERROR(INDEX(Lookup_Misc!$A$1:$C$7,MATCH(Table1[[#This Row],[Product]],Lookup_Misc!$B$1:$B$7,0),3)*Table1[[#This Row],[Tonnage]],NA())</f>
        <v>31.200000000000003</v>
      </c>
      <c r="J3119">
        <f t="shared" si="146"/>
        <v>11</v>
      </c>
    </row>
    <row r="3120" spans="1:10">
      <c r="A3120" t="s">
        <v>186</v>
      </c>
      <c r="B3120" t="s">
        <v>33</v>
      </c>
      <c r="C3120" s="60">
        <v>43435</v>
      </c>
      <c r="D3120" s="3">
        <f>Table1[[#This Row],[End Year]]-1</f>
        <v>2018</v>
      </c>
      <c r="E3120" s="3">
        <f t="shared" si="144"/>
        <v>2019</v>
      </c>
      <c r="F3120" s="1" t="str">
        <f t="shared" si="145"/>
        <v>2018/2019</v>
      </c>
      <c r="G3120">
        <v>1</v>
      </c>
      <c r="H3120" t="s">
        <v>75</v>
      </c>
      <c r="I3120">
        <f>IFERROR(INDEX(Lookup_Misc!$A$1:$C$7,MATCH(Table1[[#This Row],[Product]],Lookup_Misc!$B$1:$B$7,0),3)*Table1[[#This Row],[Tonnage]],NA())</f>
        <v>0.52</v>
      </c>
      <c r="J3120">
        <f t="shared" si="146"/>
        <v>12</v>
      </c>
    </row>
    <row r="3121" spans="1:10">
      <c r="A3121" t="s">
        <v>186</v>
      </c>
      <c r="B3121" t="s">
        <v>33</v>
      </c>
      <c r="C3121" s="60">
        <v>43435</v>
      </c>
      <c r="D3121" s="3">
        <f>Table1[[#This Row],[End Year]]-1</f>
        <v>2018</v>
      </c>
      <c r="E3121" s="3">
        <f t="shared" si="144"/>
        <v>2019</v>
      </c>
      <c r="F3121" s="1" t="str">
        <f t="shared" si="145"/>
        <v>2018/2019</v>
      </c>
      <c r="G3121">
        <v>72</v>
      </c>
      <c r="H3121" t="s">
        <v>119</v>
      </c>
      <c r="I3121">
        <f>IFERROR(INDEX(Lookup_Misc!$A$1:$C$7,MATCH(Table1[[#This Row],[Product]],Lookup_Misc!$B$1:$B$7,0),3)*Table1[[#This Row],[Tonnage]],NA())</f>
        <v>37.44</v>
      </c>
      <c r="J3121">
        <f t="shared" si="146"/>
        <v>12</v>
      </c>
    </row>
    <row r="3122" spans="1:10">
      <c r="A3122" t="s">
        <v>186</v>
      </c>
      <c r="B3122" t="s">
        <v>33</v>
      </c>
      <c r="C3122" s="60">
        <v>43435</v>
      </c>
      <c r="D3122" s="3">
        <f>Table1[[#This Row],[End Year]]-1</f>
        <v>2018</v>
      </c>
      <c r="E3122" s="3">
        <f t="shared" si="144"/>
        <v>2019</v>
      </c>
      <c r="F3122" s="1" t="str">
        <f t="shared" si="145"/>
        <v>2018/2019</v>
      </c>
      <c r="G3122">
        <v>47264</v>
      </c>
      <c r="H3122" t="s">
        <v>95</v>
      </c>
      <c r="I3122">
        <f>IFERROR(INDEX(Lookup_Misc!$A$1:$C$7,MATCH(Table1[[#This Row],[Product]],Lookup_Misc!$B$1:$B$7,0),3)*Table1[[#This Row],[Tonnage]],NA())</f>
        <v>24577.280000000002</v>
      </c>
      <c r="J3122">
        <f t="shared" si="146"/>
        <v>12</v>
      </c>
    </row>
    <row r="3123" spans="1:10">
      <c r="A3123" t="s">
        <v>186</v>
      </c>
      <c r="B3123" t="s">
        <v>33</v>
      </c>
      <c r="C3123" s="60">
        <v>43435</v>
      </c>
      <c r="D3123" s="3">
        <f>Table1[[#This Row],[End Year]]-1</f>
        <v>2018</v>
      </c>
      <c r="E3123" s="3">
        <f t="shared" si="144"/>
        <v>2019</v>
      </c>
      <c r="F3123" s="1" t="str">
        <f t="shared" si="145"/>
        <v>2018/2019</v>
      </c>
      <c r="G3123">
        <v>91560</v>
      </c>
      <c r="H3123" t="s">
        <v>151</v>
      </c>
      <c r="I3123">
        <f>IFERROR(INDEX(Lookup_Misc!$A$1:$C$7,MATCH(Table1[[#This Row],[Product]],Lookup_Misc!$B$1:$B$7,0),3)*Table1[[#This Row],[Tonnage]],NA())</f>
        <v>47611.200000000004</v>
      </c>
      <c r="J3123">
        <f t="shared" si="146"/>
        <v>12</v>
      </c>
    </row>
    <row r="3124" spans="1:10">
      <c r="A3124" t="s">
        <v>186</v>
      </c>
      <c r="B3124" t="s">
        <v>33</v>
      </c>
      <c r="C3124" s="60">
        <v>43435</v>
      </c>
      <c r="D3124" s="3">
        <f>Table1[[#This Row],[End Year]]-1</f>
        <v>2018</v>
      </c>
      <c r="E3124" s="3">
        <f t="shared" si="144"/>
        <v>2019</v>
      </c>
      <c r="F3124" s="1" t="str">
        <f t="shared" si="145"/>
        <v>2018/2019</v>
      </c>
      <c r="G3124">
        <v>913</v>
      </c>
      <c r="H3124" t="s">
        <v>79</v>
      </c>
      <c r="I3124">
        <f>IFERROR(INDEX(Lookup_Misc!$A$1:$C$7,MATCH(Table1[[#This Row],[Product]],Lookup_Misc!$B$1:$B$7,0),3)*Table1[[#This Row],[Tonnage]],NA())</f>
        <v>474.76</v>
      </c>
      <c r="J3124">
        <f t="shared" si="146"/>
        <v>12</v>
      </c>
    </row>
    <row r="3125" spans="1:10">
      <c r="A3125" t="s">
        <v>186</v>
      </c>
      <c r="B3125" t="s">
        <v>33</v>
      </c>
      <c r="C3125" s="60">
        <v>43435</v>
      </c>
      <c r="D3125" s="3">
        <f>Table1[[#This Row],[End Year]]-1</f>
        <v>2018</v>
      </c>
      <c r="E3125" s="3">
        <f t="shared" si="144"/>
        <v>2019</v>
      </c>
      <c r="F3125" s="1" t="str">
        <f t="shared" si="145"/>
        <v>2018/2019</v>
      </c>
      <c r="G3125">
        <v>9995</v>
      </c>
      <c r="H3125" t="s">
        <v>82</v>
      </c>
      <c r="I3125">
        <f>IFERROR(INDEX(Lookup_Misc!$A$1:$C$7,MATCH(Table1[[#This Row],[Product]],Lookup_Misc!$B$1:$B$7,0),3)*Table1[[#This Row],[Tonnage]],NA())</f>
        <v>5197.4000000000005</v>
      </c>
      <c r="J3125">
        <f t="shared" si="146"/>
        <v>12</v>
      </c>
    </row>
    <row r="3126" spans="1:10">
      <c r="A3126" t="s">
        <v>186</v>
      </c>
      <c r="B3126" t="s">
        <v>33</v>
      </c>
      <c r="C3126" s="60">
        <v>43435</v>
      </c>
      <c r="D3126" s="3">
        <f>Table1[[#This Row],[End Year]]-1</f>
        <v>2018</v>
      </c>
      <c r="E3126" s="3">
        <f t="shared" si="144"/>
        <v>2019</v>
      </c>
      <c r="F3126" s="1" t="str">
        <f t="shared" si="145"/>
        <v>2018/2019</v>
      </c>
      <c r="G3126">
        <v>889</v>
      </c>
      <c r="H3126" t="s">
        <v>86</v>
      </c>
      <c r="I3126">
        <f>IFERROR(INDEX(Lookup_Misc!$A$1:$C$7,MATCH(Table1[[#This Row],[Product]],Lookup_Misc!$B$1:$B$7,0),3)*Table1[[#This Row],[Tonnage]],NA())</f>
        <v>462.28000000000003</v>
      </c>
      <c r="J3126">
        <f t="shared" si="146"/>
        <v>12</v>
      </c>
    </row>
    <row r="3127" spans="1:10">
      <c r="A3127" t="s">
        <v>186</v>
      </c>
      <c r="B3127" t="s">
        <v>33</v>
      </c>
      <c r="C3127" s="60">
        <v>43435</v>
      </c>
      <c r="D3127" s="3">
        <f>Table1[[#This Row],[End Year]]-1</f>
        <v>2018</v>
      </c>
      <c r="E3127" s="3">
        <f t="shared" si="144"/>
        <v>2019</v>
      </c>
      <c r="F3127" s="1" t="str">
        <f t="shared" si="145"/>
        <v>2018/2019</v>
      </c>
      <c r="G3127">
        <v>3</v>
      </c>
      <c r="H3127" t="s">
        <v>89</v>
      </c>
      <c r="I3127">
        <f>IFERROR(INDEX(Lookup_Misc!$A$1:$C$7,MATCH(Table1[[#This Row],[Product]],Lookup_Misc!$B$1:$B$7,0),3)*Table1[[#This Row],[Tonnage]],NA())</f>
        <v>1.56</v>
      </c>
      <c r="J3127">
        <f t="shared" si="146"/>
        <v>12</v>
      </c>
    </row>
    <row r="3128" spans="1:10">
      <c r="A3128" t="s">
        <v>186</v>
      </c>
      <c r="B3128" t="s">
        <v>33</v>
      </c>
      <c r="C3128" s="60">
        <v>43435</v>
      </c>
      <c r="D3128" s="3">
        <f>Table1[[#This Row],[End Year]]-1</f>
        <v>2018</v>
      </c>
      <c r="E3128" s="3">
        <f t="shared" si="144"/>
        <v>2019</v>
      </c>
      <c r="F3128" s="1" t="str">
        <f t="shared" si="145"/>
        <v>2018/2019</v>
      </c>
      <c r="G3128">
        <v>23161</v>
      </c>
      <c r="H3128" t="s">
        <v>90</v>
      </c>
      <c r="I3128">
        <f>IFERROR(INDEX(Lookup_Misc!$A$1:$C$7,MATCH(Table1[[#This Row],[Product]],Lookup_Misc!$B$1:$B$7,0),3)*Table1[[#This Row],[Tonnage]],NA())</f>
        <v>12043.720000000001</v>
      </c>
      <c r="J3128">
        <f t="shared" si="146"/>
        <v>12</v>
      </c>
    </row>
    <row r="3129" spans="1:10">
      <c r="A3129" t="s">
        <v>186</v>
      </c>
      <c r="B3129" t="s">
        <v>33</v>
      </c>
      <c r="C3129" s="60">
        <v>43435</v>
      </c>
      <c r="D3129" s="3">
        <f>Table1[[#This Row],[End Year]]-1</f>
        <v>2018</v>
      </c>
      <c r="E3129" s="3">
        <f t="shared" si="144"/>
        <v>2019</v>
      </c>
      <c r="F3129" s="1" t="str">
        <f t="shared" si="145"/>
        <v>2018/2019</v>
      </c>
      <c r="G3129">
        <v>230</v>
      </c>
      <c r="H3129" t="s">
        <v>94</v>
      </c>
      <c r="I3129">
        <f>IFERROR(INDEX(Lookup_Misc!$A$1:$C$7,MATCH(Table1[[#This Row],[Product]],Lookup_Misc!$B$1:$B$7,0),3)*Table1[[#This Row],[Tonnage]],NA())</f>
        <v>119.60000000000001</v>
      </c>
      <c r="J3129">
        <f t="shared" si="146"/>
        <v>12</v>
      </c>
    </row>
    <row r="3130" spans="1:10">
      <c r="A3130" t="s">
        <v>186</v>
      </c>
      <c r="B3130" t="s">
        <v>33</v>
      </c>
      <c r="C3130" s="60">
        <v>43435</v>
      </c>
      <c r="D3130" s="3">
        <f>Table1[[#This Row],[End Year]]-1</f>
        <v>2018</v>
      </c>
      <c r="E3130" s="3">
        <f t="shared" si="144"/>
        <v>2019</v>
      </c>
      <c r="F3130" s="1" t="str">
        <f t="shared" si="145"/>
        <v>2018/2019</v>
      </c>
      <c r="G3130">
        <v>2</v>
      </c>
      <c r="H3130" t="s">
        <v>91</v>
      </c>
      <c r="I3130">
        <f>IFERROR(INDEX(Lookup_Misc!$A$1:$C$7,MATCH(Table1[[#This Row],[Product]],Lookup_Misc!$B$1:$B$7,0),3)*Table1[[#This Row],[Tonnage]],NA())</f>
        <v>1.04</v>
      </c>
      <c r="J3130">
        <f t="shared" si="146"/>
        <v>12</v>
      </c>
    </row>
    <row r="3131" spans="1:10">
      <c r="A3131" t="s">
        <v>186</v>
      </c>
      <c r="B3131" t="s">
        <v>33</v>
      </c>
      <c r="C3131" s="60">
        <v>43435</v>
      </c>
      <c r="D3131" s="3">
        <f>Table1[[#This Row],[End Year]]-1</f>
        <v>2018</v>
      </c>
      <c r="E3131" s="3">
        <f t="shared" si="144"/>
        <v>2019</v>
      </c>
      <c r="F3131" s="1" t="str">
        <f t="shared" si="145"/>
        <v>2018/2019</v>
      </c>
      <c r="G3131">
        <v>28</v>
      </c>
      <c r="H3131" t="s">
        <v>60</v>
      </c>
      <c r="I3131">
        <f>IFERROR(INDEX(Lookup_Misc!$A$1:$C$7,MATCH(Table1[[#This Row],[Product]],Lookup_Misc!$B$1:$B$7,0),3)*Table1[[#This Row],[Tonnage]],NA())</f>
        <v>14.56</v>
      </c>
      <c r="J3131">
        <f t="shared" si="146"/>
        <v>12</v>
      </c>
    </row>
    <row r="3132" spans="1:10">
      <c r="A3132" t="s">
        <v>186</v>
      </c>
      <c r="B3132" t="s">
        <v>33</v>
      </c>
      <c r="C3132" s="60">
        <v>43466</v>
      </c>
      <c r="D3132" s="3">
        <f>Table1[[#This Row],[End Year]]-1</f>
        <v>2018</v>
      </c>
      <c r="E3132" s="3">
        <f t="shared" si="144"/>
        <v>2019</v>
      </c>
      <c r="F3132" s="1" t="str">
        <f t="shared" si="145"/>
        <v>2018/2019</v>
      </c>
      <c r="G3132">
        <v>30</v>
      </c>
      <c r="H3132" t="s">
        <v>119</v>
      </c>
      <c r="I3132">
        <f>IFERROR(INDEX(Lookup_Misc!$A$1:$C$7,MATCH(Table1[[#This Row],[Product]],Lookup_Misc!$B$1:$B$7,0),3)*Table1[[#This Row],[Tonnage]],NA())</f>
        <v>15.600000000000001</v>
      </c>
      <c r="J3132">
        <f t="shared" si="146"/>
        <v>1</v>
      </c>
    </row>
    <row r="3133" spans="1:10">
      <c r="A3133" t="s">
        <v>186</v>
      </c>
      <c r="B3133" t="s">
        <v>33</v>
      </c>
      <c r="C3133" s="60">
        <v>43466</v>
      </c>
      <c r="D3133" s="3">
        <f>Table1[[#This Row],[End Year]]-1</f>
        <v>2018</v>
      </c>
      <c r="E3133" s="3">
        <f t="shared" si="144"/>
        <v>2019</v>
      </c>
      <c r="F3133" s="1" t="str">
        <f t="shared" si="145"/>
        <v>2018/2019</v>
      </c>
      <c r="G3133">
        <v>621</v>
      </c>
      <c r="H3133" t="s">
        <v>110</v>
      </c>
      <c r="I3133">
        <f>IFERROR(INDEX(Lookup_Misc!$A$1:$C$7,MATCH(Table1[[#This Row],[Product]],Lookup_Misc!$B$1:$B$7,0),3)*Table1[[#This Row],[Tonnage]],NA())</f>
        <v>322.92</v>
      </c>
      <c r="J3133">
        <f t="shared" si="146"/>
        <v>1</v>
      </c>
    </row>
    <row r="3134" spans="1:10">
      <c r="A3134" t="s">
        <v>186</v>
      </c>
      <c r="B3134" t="s">
        <v>33</v>
      </c>
      <c r="C3134" s="60">
        <v>43466</v>
      </c>
      <c r="D3134" s="3">
        <f>Table1[[#This Row],[End Year]]-1</f>
        <v>2018</v>
      </c>
      <c r="E3134" s="3">
        <f t="shared" si="144"/>
        <v>2019</v>
      </c>
      <c r="F3134" s="1" t="str">
        <f t="shared" si="145"/>
        <v>2018/2019</v>
      </c>
      <c r="G3134">
        <v>179253</v>
      </c>
      <c r="H3134" t="s">
        <v>95</v>
      </c>
      <c r="I3134">
        <f>IFERROR(INDEX(Lookup_Misc!$A$1:$C$7,MATCH(Table1[[#This Row],[Product]],Lookup_Misc!$B$1:$B$7,0),3)*Table1[[#This Row],[Tonnage]],NA())</f>
        <v>93211.56</v>
      </c>
      <c r="J3134">
        <f t="shared" si="146"/>
        <v>1</v>
      </c>
    </row>
    <row r="3135" spans="1:10">
      <c r="A3135" t="s">
        <v>186</v>
      </c>
      <c r="B3135" t="s">
        <v>33</v>
      </c>
      <c r="C3135" s="60">
        <v>43466</v>
      </c>
      <c r="D3135" s="3">
        <f>Table1[[#This Row],[End Year]]-1</f>
        <v>2018</v>
      </c>
      <c r="E3135" s="3">
        <f t="shared" si="144"/>
        <v>2019</v>
      </c>
      <c r="F3135" s="1" t="str">
        <f t="shared" si="145"/>
        <v>2018/2019</v>
      </c>
      <c r="G3135">
        <v>202397</v>
      </c>
      <c r="H3135" t="s">
        <v>151</v>
      </c>
      <c r="I3135">
        <f>IFERROR(INDEX(Lookup_Misc!$A$1:$C$7,MATCH(Table1[[#This Row],[Product]],Lookup_Misc!$B$1:$B$7,0),3)*Table1[[#This Row],[Tonnage]],NA())</f>
        <v>105246.44</v>
      </c>
      <c r="J3135">
        <f t="shared" si="146"/>
        <v>1</v>
      </c>
    </row>
    <row r="3136" spans="1:10">
      <c r="A3136" t="s">
        <v>186</v>
      </c>
      <c r="B3136" t="s">
        <v>33</v>
      </c>
      <c r="C3136" s="60">
        <v>43466</v>
      </c>
      <c r="D3136" s="3">
        <f>Table1[[#This Row],[End Year]]-1</f>
        <v>2018</v>
      </c>
      <c r="E3136" s="3">
        <f t="shared" si="144"/>
        <v>2019</v>
      </c>
      <c r="F3136" s="1" t="str">
        <f t="shared" si="145"/>
        <v>2018/2019</v>
      </c>
      <c r="G3136">
        <v>20994</v>
      </c>
      <c r="H3136" t="s">
        <v>79</v>
      </c>
      <c r="I3136">
        <f>IFERROR(INDEX(Lookup_Misc!$A$1:$C$7,MATCH(Table1[[#This Row],[Product]],Lookup_Misc!$B$1:$B$7,0),3)*Table1[[#This Row],[Tonnage]],NA())</f>
        <v>10916.880000000001</v>
      </c>
      <c r="J3136">
        <f t="shared" si="146"/>
        <v>1</v>
      </c>
    </row>
    <row r="3137" spans="1:10">
      <c r="A3137" t="s">
        <v>186</v>
      </c>
      <c r="B3137" t="s">
        <v>33</v>
      </c>
      <c r="C3137" s="60">
        <v>43466</v>
      </c>
      <c r="D3137" s="3">
        <f>Table1[[#This Row],[End Year]]-1</f>
        <v>2018</v>
      </c>
      <c r="E3137" s="3">
        <f t="shared" si="144"/>
        <v>2019</v>
      </c>
      <c r="F3137" s="1" t="str">
        <f t="shared" si="145"/>
        <v>2018/2019</v>
      </c>
      <c r="G3137">
        <v>420</v>
      </c>
      <c r="H3137" t="s">
        <v>96</v>
      </c>
      <c r="I3137">
        <f>IFERROR(INDEX(Lookup_Misc!$A$1:$C$7,MATCH(Table1[[#This Row],[Product]],Lookup_Misc!$B$1:$B$7,0),3)*Table1[[#This Row],[Tonnage]],NA())</f>
        <v>218.4</v>
      </c>
      <c r="J3137">
        <f t="shared" si="146"/>
        <v>1</v>
      </c>
    </row>
    <row r="3138" spans="1:10">
      <c r="A3138" t="s">
        <v>186</v>
      </c>
      <c r="B3138" t="s">
        <v>33</v>
      </c>
      <c r="C3138" s="60">
        <v>43466</v>
      </c>
      <c r="D3138" s="3">
        <f>Table1[[#This Row],[End Year]]-1</f>
        <v>2018</v>
      </c>
      <c r="E3138" s="3">
        <f t="shared" si="144"/>
        <v>2019</v>
      </c>
      <c r="F3138" s="1" t="str">
        <f t="shared" si="145"/>
        <v>2018/2019</v>
      </c>
      <c r="G3138">
        <v>212</v>
      </c>
      <c r="H3138" t="s">
        <v>86</v>
      </c>
      <c r="I3138">
        <f>IFERROR(INDEX(Lookup_Misc!$A$1:$C$7,MATCH(Table1[[#This Row],[Product]],Lookup_Misc!$B$1:$B$7,0),3)*Table1[[#This Row],[Tonnage]],NA())</f>
        <v>110.24000000000001</v>
      </c>
      <c r="J3138">
        <f t="shared" si="146"/>
        <v>1</v>
      </c>
    </row>
    <row r="3139" spans="1:10">
      <c r="A3139" t="s">
        <v>186</v>
      </c>
      <c r="B3139" t="s">
        <v>33</v>
      </c>
      <c r="C3139" s="60">
        <v>43466</v>
      </c>
      <c r="D3139" s="3">
        <f>Table1[[#This Row],[End Year]]-1</f>
        <v>2018</v>
      </c>
      <c r="E3139" s="3">
        <f t="shared" si="144"/>
        <v>2019</v>
      </c>
      <c r="F3139" s="1" t="str">
        <f t="shared" si="145"/>
        <v>2018/2019</v>
      </c>
      <c r="G3139">
        <v>4</v>
      </c>
      <c r="H3139" t="s">
        <v>89</v>
      </c>
      <c r="I3139">
        <f>IFERROR(INDEX(Lookup_Misc!$A$1:$C$7,MATCH(Table1[[#This Row],[Product]],Lookup_Misc!$B$1:$B$7,0),3)*Table1[[#This Row],[Tonnage]],NA())</f>
        <v>2.08</v>
      </c>
      <c r="J3139">
        <f t="shared" si="146"/>
        <v>1</v>
      </c>
    </row>
    <row r="3140" spans="1:10">
      <c r="A3140" t="s">
        <v>186</v>
      </c>
      <c r="B3140" t="s">
        <v>33</v>
      </c>
      <c r="C3140" s="60">
        <v>43466</v>
      </c>
      <c r="D3140" s="3">
        <f>Table1[[#This Row],[End Year]]-1</f>
        <v>2018</v>
      </c>
      <c r="E3140" s="3">
        <f t="shared" si="144"/>
        <v>2019</v>
      </c>
      <c r="F3140" s="1" t="str">
        <f t="shared" si="145"/>
        <v>2018/2019</v>
      </c>
      <c r="G3140">
        <v>310</v>
      </c>
      <c r="H3140" t="s">
        <v>94</v>
      </c>
      <c r="I3140">
        <f>IFERROR(INDEX(Lookup_Misc!$A$1:$C$7,MATCH(Table1[[#This Row],[Product]],Lookup_Misc!$B$1:$B$7,0),3)*Table1[[#This Row],[Tonnage]],NA())</f>
        <v>161.20000000000002</v>
      </c>
      <c r="J3140">
        <f t="shared" si="146"/>
        <v>1</v>
      </c>
    </row>
    <row r="3141" spans="1:10">
      <c r="A3141" t="s">
        <v>186</v>
      </c>
      <c r="B3141" t="s">
        <v>33</v>
      </c>
      <c r="C3141" s="60">
        <v>43466</v>
      </c>
      <c r="D3141" s="3">
        <f>Table1[[#This Row],[End Year]]-1</f>
        <v>2018</v>
      </c>
      <c r="E3141" s="3">
        <f t="shared" si="144"/>
        <v>2019</v>
      </c>
      <c r="F3141" s="1" t="str">
        <f t="shared" si="145"/>
        <v>2018/2019</v>
      </c>
      <c r="G3141">
        <v>90</v>
      </c>
      <c r="H3141" t="s">
        <v>103</v>
      </c>
      <c r="I3141">
        <f>IFERROR(INDEX(Lookup_Misc!$A$1:$C$7,MATCH(Table1[[#This Row],[Product]],Lookup_Misc!$B$1:$B$7,0),3)*Table1[[#This Row],[Tonnage]],NA())</f>
        <v>46.800000000000004</v>
      </c>
      <c r="J3141">
        <f t="shared" si="146"/>
        <v>1</v>
      </c>
    </row>
    <row r="3142" spans="1:10">
      <c r="A3142" t="s">
        <v>186</v>
      </c>
      <c r="B3142" t="s">
        <v>33</v>
      </c>
      <c r="C3142" s="60">
        <v>43497</v>
      </c>
      <c r="D3142" s="3">
        <f>Table1[[#This Row],[End Year]]-1</f>
        <v>2018</v>
      </c>
      <c r="E3142" s="3">
        <f t="shared" ref="E3142:E3205" si="147">IF(AND(MONTH(C3142)&gt;=7,MONTH(C3142)&lt;=12),YEAR(C3142)+1,YEAR(C3142))</f>
        <v>2019</v>
      </c>
      <c r="F3142" s="1" t="str">
        <f t="shared" ref="F3142:F3205" si="148">D3142&amp;"/"&amp;E3142</f>
        <v>2018/2019</v>
      </c>
      <c r="G3142">
        <v>74</v>
      </c>
      <c r="H3142" t="s">
        <v>119</v>
      </c>
      <c r="I3142">
        <f>IFERROR(INDEX(Lookup_Misc!$A$1:$C$7,MATCH(Table1[[#This Row],[Product]],Lookup_Misc!$B$1:$B$7,0),3)*Table1[[#This Row],[Tonnage]],NA())</f>
        <v>38.480000000000004</v>
      </c>
      <c r="J3142">
        <f t="shared" ref="J3142:J3205" si="149">MONTH(C3142)</f>
        <v>2</v>
      </c>
    </row>
    <row r="3143" spans="1:10">
      <c r="A3143" t="s">
        <v>186</v>
      </c>
      <c r="B3143" t="s">
        <v>33</v>
      </c>
      <c r="C3143" s="60">
        <v>43497</v>
      </c>
      <c r="D3143" s="3">
        <f>Table1[[#This Row],[End Year]]-1</f>
        <v>2018</v>
      </c>
      <c r="E3143" s="3">
        <f t="shared" si="147"/>
        <v>2019</v>
      </c>
      <c r="F3143" s="1" t="str">
        <f t="shared" si="148"/>
        <v>2018/2019</v>
      </c>
      <c r="G3143">
        <v>40</v>
      </c>
      <c r="H3143" t="s">
        <v>110</v>
      </c>
      <c r="I3143">
        <f>IFERROR(INDEX(Lookup_Misc!$A$1:$C$7,MATCH(Table1[[#This Row],[Product]],Lookup_Misc!$B$1:$B$7,0),3)*Table1[[#This Row],[Tonnage]],NA())</f>
        <v>20.8</v>
      </c>
      <c r="J3143">
        <f t="shared" si="149"/>
        <v>2</v>
      </c>
    </row>
    <row r="3144" spans="1:10">
      <c r="A3144" t="s">
        <v>186</v>
      </c>
      <c r="B3144" t="s">
        <v>33</v>
      </c>
      <c r="C3144" s="60">
        <v>43497</v>
      </c>
      <c r="D3144" s="3">
        <f>Table1[[#This Row],[End Year]]-1</f>
        <v>2018</v>
      </c>
      <c r="E3144" s="3">
        <f t="shared" si="147"/>
        <v>2019</v>
      </c>
      <c r="F3144" s="1" t="str">
        <f t="shared" si="148"/>
        <v>2018/2019</v>
      </c>
      <c r="G3144">
        <v>10925</v>
      </c>
      <c r="H3144" t="s">
        <v>103</v>
      </c>
      <c r="I3144">
        <f>IFERROR(INDEX(Lookup_Misc!$A$1:$C$7,MATCH(Table1[[#This Row],[Product]],Lookup_Misc!$B$1:$B$7,0),3)*Table1[[#This Row],[Tonnage]],NA())</f>
        <v>5681</v>
      </c>
      <c r="J3144">
        <f t="shared" si="149"/>
        <v>2</v>
      </c>
    </row>
    <row r="3145" spans="1:10">
      <c r="A3145" t="s">
        <v>186</v>
      </c>
      <c r="B3145" t="s">
        <v>33</v>
      </c>
      <c r="C3145" s="60">
        <v>43497</v>
      </c>
      <c r="D3145" s="3">
        <f>Table1[[#This Row],[End Year]]-1</f>
        <v>2018</v>
      </c>
      <c r="E3145" s="3">
        <f t="shared" si="147"/>
        <v>2019</v>
      </c>
      <c r="F3145" s="1" t="str">
        <f t="shared" si="148"/>
        <v>2018/2019</v>
      </c>
      <c r="G3145">
        <v>60149</v>
      </c>
      <c r="H3145" t="s">
        <v>95</v>
      </c>
      <c r="I3145">
        <f>IFERROR(INDEX(Lookup_Misc!$A$1:$C$7,MATCH(Table1[[#This Row],[Product]],Lookup_Misc!$B$1:$B$7,0),3)*Table1[[#This Row],[Tonnage]],NA())</f>
        <v>31277.48</v>
      </c>
      <c r="J3145">
        <f t="shared" si="149"/>
        <v>2</v>
      </c>
    </row>
    <row r="3146" spans="1:10">
      <c r="A3146" t="s">
        <v>186</v>
      </c>
      <c r="B3146" t="s">
        <v>33</v>
      </c>
      <c r="C3146" s="60">
        <v>43497</v>
      </c>
      <c r="D3146" s="3">
        <f>Table1[[#This Row],[End Year]]-1</f>
        <v>2018</v>
      </c>
      <c r="E3146" s="3">
        <f t="shared" si="147"/>
        <v>2019</v>
      </c>
      <c r="F3146" s="1" t="str">
        <f t="shared" si="148"/>
        <v>2018/2019</v>
      </c>
      <c r="G3146">
        <v>66502</v>
      </c>
      <c r="H3146" t="s">
        <v>151</v>
      </c>
      <c r="I3146">
        <f>IFERROR(INDEX(Lookup_Misc!$A$1:$C$7,MATCH(Table1[[#This Row],[Product]],Lookup_Misc!$B$1:$B$7,0),3)*Table1[[#This Row],[Tonnage]],NA())</f>
        <v>34581.040000000001</v>
      </c>
      <c r="J3146">
        <f t="shared" si="149"/>
        <v>2</v>
      </c>
    </row>
    <row r="3147" spans="1:10">
      <c r="A3147" t="s">
        <v>186</v>
      </c>
      <c r="B3147" t="s">
        <v>33</v>
      </c>
      <c r="C3147" s="60">
        <v>43497</v>
      </c>
      <c r="D3147" s="3">
        <f>Table1[[#This Row],[End Year]]-1</f>
        <v>2018</v>
      </c>
      <c r="E3147" s="3">
        <f t="shared" si="147"/>
        <v>2019</v>
      </c>
      <c r="F3147" s="1" t="str">
        <f t="shared" si="148"/>
        <v>2018/2019</v>
      </c>
      <c r="G3147">
        <v>65</v>
      </c>
      <c r="H3147" t="s">
        <v>60</v>
      </c>
      <c r="I3147">
        <f>IFERROR(INDEX(Lookup_Misc!$A$1:$C$7,MATCH(Table1[[#This Row],[Product]],Lookup_Misc!$B$1:$B$7,0),3)*Table1[[#This Row],[Tonnage]],NA())</f>
        <v>33.800000000000004</v>
      </c>
      <c r="J3147">
        <f t="shared" si="149"/>
        <v>2</v>
      </c>
    </row>
    <row r="3148" spans="1:10">
      <c r="A3148" t="s">
        <v>186</v>
      </c>
      <c r="B3148" t="s">
        <v>33</v>
      </c>
      <c r="C3148" s="60">
        <v>43497</v>
      </c>
      <c r="D3148" s="3">
        <f>Table1[[#This Row],[End Year]]-1</f>
        <v>2018</v>
      </c>
      <c r="E3148" s="3">
        <f t="shared" si="147"/>
        <v>2019</v>
      </c>
      <c r="F3148" s="1" t="str">
        <f t="shared" si="148"/>
        <v>2018/2019</v>
      </c>
      <c r="G3148">
        <v>22643</v>
      </c>
      <c r="H3148" t="s">
        <v>79</v>
      </c>
      <c r="I3148">
        <f>IFERROR(INDEX(Lookup_Misc!$A$1:$C$7,MATCH(Table1[[#This Row],[Product]],Lookup_Misc!$B$1:$B$7,0),3)*Table1[[#This Row],[Tonnage]],NA())</f>
        <v>11774.36</v>
      </c>
      <c r="J3148">
        <f t="shared" si="149"/>
        <v>2</v>
      </c>
    </row>
    <row r="3149" spans="1:10">
      <c r="A3149" t="s">
        <v>186</v>
      </c>
      <c r="B3149" t="s">
        <v>33</v>
      </c>
      <c r="C3149" s="60">
        <v>43497</v>
      </c>
      <c r="D3149" s="3">
        <f>Table1[[#This Row],[End Year]]-1</f>
        <v>2018</v>
      </c>
      <c r="E3149" s="3">
        <f t="shared" si="147"/>
        <v>2019</v>
      </c>
      <c r="F3149" s="1" t="str">
        <f t="shared" si="148"/>
        <v>2018/2019</v>
      </c>
      <c r="G3149">
        <v>2120</v>
      </c>
      <c r="H3149" t="s">
        <v>96</v>
      </c>
      <c r="I3149">
        <f>IFERROR(INDEX(Lookup_Misc!$A$1:$C$7,MATCH(Table1[[#This Row],[Product]],Lookup_Misc!$B$1:$B$7,0),3)*Table1[[#This Row],[Tonnage]],NA())</f>
        <v>1102.4000000000001</v>
      </c>
      <c r="J3149">
        <f t="shared" si="149"/>
        <v>2</v>
      </c>
    </row>
    <row r="3150" spans="1:10">
      <c r="A3150" t="s">
        <v>186</v>
      </c>
      <c r="B3150" t="s">
        <v>33</v>
      </c>
      <c r="C3150" s="60">
        <v>43497</v>
      </c>
      <c r="D3150" s="3">
        <f>Table1[[#This Row],[End Year]]-1</f>
        <v>2018</v>
      </c>
      <c r="E3150" s="3">
        <f t="shared" si="147"/>
        <v>2019</v>
      </c>
      <c r="F3150" s="1" t="str">
        <f t="shared" si="148"/>
        <v>2018/2019</v>
      </c>
      <c r="G3150">
        <v>534</v>
      </c>
      <c r="H3150" t="s">
        <v>86</v>
      </c>
      <c r="I3150">
        <f>IFERROR(INDEX(Lookup_Misc!$A$1:$C$7,MATCH(Table1[[#This Row],[Product]],Lookup_Misc!$B$1:$B$7,0),3)*Table1[[#This Row],[Tonnage]],NA())</f>
        <v>277.68</v>
      </c>
      <c r="J3150">
        <f t="shared" si="149"/>
        <v>2</v>
      </c>
    </row>
    <row r="3151" spans="1:10">
      <c r="A3151" t="s">
        <v>186</v>
      </c>
      <c r="B3151" t="s">
        <v>33</v>
      </c>
      <c r="C3151" s="60">
        <v>43497</v>
      </c>
      <c r="D3151" s="3">
        <f>Table1[[#This Row],[End Year]]-1</f>
        <v>2018</v>
      </c>
      <c r="E3151" s="3">
        <f t="shared" si="147"/>
        <v>2019</v>
      </c>
      <c r="F3151" s="1" t="str">
        <f t="shared" si="148"/>
        <v>2018/2019</v>
      </c>
      <c r="G3151">
        <v>3</v>
      </c>
      <c r="H3151" t="s">
        <v>89</v>
      </c>
      <c r="I3151">
        <f>IFERROR(INDEX(Lookup_Misc!$A$1:$C$7,MATCH(Table1[[#This Row],[Product]],Lookup_Misc!$B$1:$B$7,0),3)*Table1[[#This Row],[Tonnage]],NA())</f>
        <v>1.56</v>
      </c>
      <c r="J3151">
        <f t="shared" si="149"/>
        <v>2</v>
      </c>
    </row>
    <row r="3152" spans="1:10">
      <c r="A3152" t="s">
        <v>186</v>
      </c>
      <c r="B3152" t="s">
        <v>33</v>
      </c>
      <c r="C3152" s="60">
        <v>43497</v>
      </c>
      <c r="D3152" s="3">
        <f>Table1[[#This Row],[End Year]]-1</f>
        <v>2018</v>
      </c>
      <c r="E3152" s="3">
        <f t="shared" si="147"/>
        <v>2019</v>
      </c>
      <c r="F3152" s="1" t="str">
        <f t="shared" si="148"/>
        <v>2018/2019</v>
      </c>
      <c r="G3152">
        <v>73</v>
      </c>
      <c r="H3152" t="s">
        <v>94</v>
      </c>
      <c r="I3152">
        <f>IFERROR(INDEX(Lookup_Misc!$A$1:$C$7,MATCH(Table1[[#This Row],[Product]],Lookup_Misc!$B$1:$B$7,0),3)*Table1[[#This Row],[Tonnage]],NA())</f>
        <v>37.96</v>
      </c>
      <c r="J3152">
        <f t="shared" si="149"/>
        <v>2</v>
      </c>
    </row>
    <row r="3153" spans="1:10">
      <c r="A3153" t="s">
        <v>186</v>
      </c>
      <c r="B3153" t="s">
        <v>33</v>
      </c>
      <c r="C3153" s="60">
        <v>43525</v>
      </c>
      <c r="D3153" s="3">
        <f>Table1[[#This Row],[End Year]]-1</f>
        <v>2018</v>
      </c>
      <c r="E3153" s="3">
        <f t="shared" si="147"/>
        <v>2019</v>
      </c>
      <c r="F3153" s="1" t="str">
        <f t="shared" si="148"/>
        <v>2018/2019</v>
      </c>
      <c r="G3153">
        <v>52</v>
      </c>
      <c r="H3153" t="s">
        <v>119</v>
      </c>
      <c r="I3153">
        <f>IFERROR(INDEX(Lookup_Misc!$A$1:$C$7,MATCH(Table1[[#This Row],[Product]],Lookup_Misc!$B$1:$B$7,0),3)*Table1[[#This Row],[Tonnage]],NA())</f>
        <v>27.04</v>
      </c>
      <c r="J3153">
        <f t="shared" si="149"/>
        <v>3</v>
      </c>
    </row>
    <row r="3154" spans="1:10">
      <c r="A3154" t="s">
        <v>186</v>
      </c>
      <c r="B3154" t="s">
        <v>33</v>
      </c>
      <c r="C3154" s="60">
        <v>43525</v>
      </c>
      <c r="D3154" s="3">
        <f>Table1[[#This Row],[End Year]]-1</f>
        <v>2018</v>
      </c>
      <c r="E3154" s="3">
        <f t="shared" si="147"/>
        <v>2019</v>
      </c>
      <c r="F3154" s="1" t="str">
        <f t="shared" si="148"/>
        <v>2018/2019</v>
      </c>
      <c r="G3154">
        <v>44169</v>
      </c>
      <c r="H3154" t="s">
        <v>95</v>
      </c>
      <c r="I3154">
        <f>IFERROR(INDEX(Lookup_Misc!$A$1:$C$7,MATCH(Table1[[#This Row],[Product]],Lookup_Misc!$B$1:$B$7,0),3)*Table1[[#This Row],[Tonnage]],NA())</f>
        <v>22967.88</v>
      </c>
      <c r="J3154">
        <f t="shared" si="149"/>
        <v>3</v>
      </c>
    </row>
    <row r="3155" spans="1:10">
      <c r="A3155" t="s">
        <v>186</v>
      </c>
      <c r="B3155" t="s">
        <v>33</v>
      </c>
      <c r="C3155" s="60">
        <v>43525</v>
      </c>
      <c r="D3155" s="3">
        <f>Table1[[#This Row],[End Year]]-1</f>
        <v>2018</v>
      </c>
      <c r="E3155" s="3">
        <f t="shared" si="147"/>
        <v>2019</v>
      </c>
      <c r="F3155" s="1" t="str">
        <f t="shared" si="148"/>
        <v>2018/2019</v>
      </c>
      <c r="G3155">
        <v>90888</v>
      </c>
      <c r="H3155" t="s">
        <v>151</v>
      </c>
      <c r="I3155">
        <f>IFERROR(INDEX(Lookup_Misc!$A$1:$C$7,MATCH(Table1[[#This Row],[Product]],Lookup_Misc!$B$1:$B$7,0),3)*Table1[[#This Row],[Tonnage]],NA())</f>
        <v>47261.760000000002</v>
      </c>
      <c r="J3155">
        <f t="shared" si="149"/>
        <v>3</v>
      </c>
    </row>
    <row r="3156" spans="1:10">
      <c r="A3156" t="s">
        <v>186</v>
      </c>
      <c r="B3156" t="s">
        <v>33</v>
      </c>
      <c r="C3156" s="60">
        <v>43525</v>
      </c>
      <c r="D3156" s="3">
        <f>Table1[[#This Row],[End Year]]-1</f>
        <v>2018</v>
      </c>
      <c r="E3156" s="3">
        <f t="shared" si="147"/>
        <v>2019</v>
      </c>
      <c r="F3156" s="1" t="str">
        <f t="shared" si="148"/>
        <v>2018/2019</v>
      </c>
      <c r="G3156">
        <v>137</v>
      </c>
      <c r="H3156" t="s">
        <v>60</v>
      </c>
      <c r="I3156">
        <f>IFERROR(INDEX(Lookup_Misc!$A$1:$C$7,MATCH(Table1[[#This Row],[Product]],Lookup_Misc!$B$1:$B$7,0),3)*Table1[[#This Row],[Tonnage]],NA())</f>
        <v>71.240000000000009</v>
      </c>
      <c r="J3156">
        <f t="shared" si="149"/>
        <v>3</v>
      </c>
    </row>
    <row r="3157" spans="1:10">
      <c r="A3157" t="s">
        <v>186</v>
      </c>
      <c r="B3157" t="s">
        <v>33</v>
      </c>
      <c r="C3157" s="60">
        <v>43525</v>
      </c>
      <c r="D3157" s="3">
        <f>Table1[[#This Row],[End Year]]-1</f>
        <v>2018</v>
      </c>
      <c r="E3157" s="3">
        <f t="shared" si="147"/>
        <v>2019</v>
      </c>
      <c r="F3157" s="1" t="str">
        <f t="shared" si="148"/>
        <v>2018/2019</v>
      </c>
      <c r="G3157">
        <v>1067</v>
      </c>
      <c r="H3157" t="s">
        <v>79</v>
      </c>
      <c r="I3157">
        <f>IFERROR(INDEX(Lookup_Misc!$A$1:$C$7,MATCH(Table1[[#This Row],[Product]],Lookup_Misc!$B$1:$B$7,0),3)*Table1[[#This Row],[Tonnage]],NA())</f>
        <v>554.84</v>
      </c>
      <c r="J3157">
        <f t="shared" si="149"/>
        <v>3</v>
      </c>
    </row>
    <row r="3158" spans="1:10">
      <c r="A3158" t="s">
        <v>186</v>
      </c>
      <c r="B3158" t="s">
        <v>33</v>
      </c>
      <c r="C3158" s="60">
        <v>43525</v>
      </c>
      <c r="D3158" s="3">
        <f>Table1[[#This Row],[End Year]]-1</f>
        <v>2018</v>
      </c>
      <c r="E3158" s="3">
        <f t="shared" si="147"/>
        <v>2019</v>
      </c>
      <c r="F3158" s="1" t="str">
        <f t="shared" si="148"/>
        <v>2018/2019</v>
      </c>
      <c r="G3158">
        <v>1220</v>
      </c>
      <c r="H3158" t="s">
        <v>96</v>
      </c>
      <c r="I3158">
        <f>IFERROR(INDEX(Lookup_Misc!$A$1:$C$7,MATCH(Table1[[#This Row],[Product]],Lookup_Misc!$B$1:$B$7,0),3)*Table1[[#This Row],[Tonnage]],NA())</f>
        <v>634.4</v>
      </c>
      <c r="J3158">
        <f t="shared" si="149"/>
        <v>3</v>
      </c>
    </row>
    <row r="3159" spans="1:10">
      <c r="A3159" t="s">
        <v>186</v>
      </c>
      <c r="B3159" t="s">
        <v>33</v>
      </c>
      <c r="C3159" s="60">
        <v>43525</v>
      </c>
      <c r="D3159" s="3">
        <f>Table1[[#This Row],[End Year]]-1</f>
        <v>2018</v>
      </c>
      <c r="E3159" s="3">
        <f t="shared" si="147"/>
        <v>2019</v>
      </c>
      <c r="F3159" s="1" t="str">
        <f t="shared" si="148"/>
        <v>2018/2019</v>
      </c>
      <c r="G3159">
        <v>82548</v>
      </c>
      <c r="H3159" t="s">
        <v>82</v>
      </c>
      <c r="I3159">
        <f>IFERROR(INDEX(Lookup_Misc!$A$1:$C$7,MATCH(Table1[[#This Row],[Product]],Lookup_Misc!$B$1:$B$7,0),3)*Table1[[#This Row],[Tonnage]],NA())</f>
        <v>42924.959999999999</v>
      </c>
      <c r="J3159">
        <f t="shared" si="149"/>
        <v>3</v>
      </c>
    </row>
    <row r="3160" spans="1:10">
      <c r="A3160" t="s">
        <v>186</v>
      </c>
      <c r="B3160" t="s">
        <v>33</v>
      </c>
      <c r="C3160" s="60">
        <v>43525</v>
      </c>
      <c r="D3160" s="3">
        <f>Table1[[#This Row],[End Year]]-1</f>
        <v>2018</v>
      </c>
      <c r="E3160" s="3">
        <f t="shared" si="147"/>
        <v>2019</v>
      </c>
      <c r="F3160" s="1" t="str">
        <f t="shared" si="148"/>
        <v>2018/2019</v>
      </c>
      <c r="G3160">
        <v>508</v>
      </c>
      <c r="H3160" t="s">
        <v>86</v>
      </c>
      <c r="I3160">
        <f>IFERROR(INDEX(Lookup_Misc!$A$1:$C$7,MATCH(Table1[[#This Row],[Product]],Lookup_Misc!$B$1:$B$7,0),3)*Table1[[#This Row],[Tonnage]],NA())</f>
        <v>264.16000000000003</v>
      </c>
      <c r="J3160">
        <f t="shared" si="149"/>
        <v>3</v>
      </c>
    </row>
    <row r="3161" spans="1:10">
      <c r="A3161" t="s">
        <v>186</v>
      </c>
      <c r="B3161" t="s">
        <v>33</v>
      </c>
      <c r="C3161" s="60">
        <v>43525</v>
      </c>
      <c r="D3161" s="3">
        <f>Table1[[#This Row],[End Year]]-1</f>
        <v>2018</v>
      </c>
      <c r="E3161" s="3">
        <f t="shared" si="147"/>
        <v>2019</v>
      </c>
      <c r="F3161" s="1" t="str">
        <f t="shared" si="148"/>
        <v>2018/2019</v>
      </c>
      <c r="G3161">
        <v>5</v>
      </c>
      <c r="H3161" t="s">
        <v>89</v>
      </c>
      <c r="I3161">
        <f>IFERROR(INDEX(Lookup_Misc!$A$1:$C$7,MATCH(Table1[[#This Row],[Product]],Lookup_Misc!$B$1:$B$7,0),3)*Table1[[#This Row],[Tonnage]],NA())</f>
        <v>2.6</v>
      </c>
      <c r="J3161">
        <f t="shared" si="149"/>
        <v>3</v>
      </c>
    </row>
    <row r="3162" spans="1:10">
      <c r="A3162" t="s">
        <v>186</v>
      </c>
      <c r="B3162" t="s">
        <v>33</v>
      </c>
      <c r="C3162" s="60">
        <v>43556</v>
      </c>
      <c r="D3162" s="3">
        <f>Table1[[#This Row],[End Year]]-1</f>
        <v>2018</v>
      </c>
      <c r="E3162" s="3">
        <f t="shared" si="147"/>
        <v>2019</v>
      </c>
      <c r="F3162" s="1" t="str">
        <f t="shared" si="148"/>
        <v>2018/2019</v>
      </c>
      <c r="G3162">
        <v>36</v>
      </c>
      <c r="H3162" t="s">
        <v>73</v>
      </c>
      <c r="I3162">
        <f>IFERROR(INDEX(Lookup_Misc!$A$1:$C$7,MATCH(Table1[[#This Row],[Product]],Lookup_Misc!$B$1:$B$7,0),3)*Table1[[#This Row],[Tonnage]],NA())</f>
        <v>18.72</v>
      </c>
      <c r="J3162">
        <f t="shared" si="149"/>
        <v>4</v>
      </c>
    </row>
    <row r="3163" spans="1:10">
      <c r="A3163" t="s">
        <v>186</v>
      </c>
      <c r="B3163" t="s">
        <v>33</v>
      </c>
      <c r="C3163" s="60">
        <v>43556</v>
      </c>
      <c r="D3163" s="3">
        <f>Table1[[#This Row],[End Year]]-1</f>
        <v>2018</v>
      </c>
      <c r="E3163" s="3">
        <f t="shared" si="147"/>
        <v>2019</v>
      </c>
      <c r="F3163" s="1" t="str">
        <f t="shared" si="148"/>
        <v>2018/2019</v>
      </c>
      <c r="G3163">
        <v>1</v>
      </c>
      <c r="H3163" t="s">
        <v>75</v>
      </c>
      <c r="I3163">
        <f>IFERROR(INDEX(Lookup_Misc!$A$1:$C$7,MATCH(Table1[[#This Row],[Product]],Lookup_Misc!$B$1:$B$7,0),3)*Table1[[#This Row],[Tonnage]],NA())</f>
        <v>0.52</v>
      </c>
      <c r="J3163">
        <f t="shared" si="149"/>
        <v>4</v>
      </c>
    </row>
    <row r="3164" spans="1:10">
      <c r="A3164" t="s">
        <v>186</v>
      </c>
      <c r="B3164" t="s">
        <v>33</v>
      </c>
      <c r="C3164" s="60">
        <v>43556</v>
      </c>
      <c r="D3164" s="3">
        <f>Table1[[#This Row],[End Year]]-1</f>
        <v>2018</v>
      </c>
      <c r="E3164" s="3">
        <f t="shared" si="147"/>
        <v>2019</v>
      </c>
      <c r="F3164" s="1" t="str">
        <f t="shared" si="148"/>
        <v>2018/2019</v>
      </c>
      <c r="G3164">
        <v>229</v>
      </c>
      <c r="H3164" t="s">
        <v>119</v>
      </c>
      <c r="I3164">
        <f>IFERROR(INDEX(Lookup_Misc!$A$1:$C$7,MATCH(Table1[[#This Row],[Product]],Lookup_Misc!$B$1:$B$7,0),3)*Table1[[#This Row],[Tonnage]],NA())</f>
        <v>119.08</v>
      </c>
      <c r="J3164">
        <f t="shared" si="149"/>
        <v>4</v>
      </c>
    </row>
    <row r="3165" spans="1:10">
      <c r="A3165" t="s">
        <v>186</v>
      </c>
      <c r="B3165" t="s">
        <v>33</v>
      </c>
      <c r="C3165" s="60">
        <v>43556</v>
      </c>
      <c r="D3165" s="3">
        <f>Table1[[#This Row],[End Year]]-1</f>
        <v>2018</v>
      </c>
      <c r="E3165" s="3">
        <f t="shared" si="147"/>
        <v>2019</v>
      </c>
      <c r="F3165" s="1" t="str">
        <f t="shared" si="148"/>
        <v>2018/2019</v>
      </c>
      <c r="G3165">
        <v>378</v>
      </c>
      <c r="H3165" t="s">
        <v>103</v>
      </c>
      <c r="I3165">
        <f>IFERROR(INDEX(Lookup_Misc!$A$1:$C$7,MATCH(Table1[[#This Row],[Product]],Lookup_Misc!$B$1:$B$7,0),3)*Table1[[#This Row],[Tonnage]],NA())</f>
        <v>196.56</v>
      </c>
      <c r="J3165">
        <f t="shared" si="149"/>
        <v>4</v>
      </c>
    </row>
    <row r="3166" spans="1:10">
      <c r="A3166" t="s">
        <v>186</v>
      </c>
      <c r="B3166" t="s">
        <v>33</v>
      </c>
      <c r="C3166" s="60">
        <v>43556</v>
      </c>
      <c r="D3166" s="3">
        <f>Table1[[#This Row],[End Year]]-1</f>
        <v>2018</v>
      </c>
      <c r="E3166" s="3">
        <f t="shared" si="147"/>
        <v>2019</v>
      </c>
      <c r="F3166" s="1" t="str">
        <f t="shared" si="148"/>
        <v>2018/2019</v>
      </c>
      <c r="G3166">
        <v>48176</v>
      </c>
      <c r="H3166" t="s">
        <v>95</v>
      </c>
      <c r="I3166">
        <f>IFERROR(INDEX(Lookup_Misc!$A$1:$C$7,MATCH(Table1[[#This Row],[Product]],Lookup_Misc!$B$1:$B$7,0),3)*Table1[[#This Row],[Tonnage]],NA())</f>
        <v>25051.52</v>
      </c>
      <c r="J3166">
        <f t="shared" si="149"/>
        <v>4</v>
      </c>
    </row>
    <row r="3167" spans="1:10">
      <c r="A3167" t="s">
        <v>186</v>
      </c>
      <c r="B3167" t="s">
        <v>33</v>
      </c>
      <c r="C3167" s="60">
        <v>43556</v>
      </c>
      <c r="D3167" s="3">
        <f>Table1[[#This Row],[End Year]]-1</f>
        <v>2018</v>
      </c>
      <c r="E3167" s="3">
        <f t="shared" si="147"/>
        <v>2019</v>
      </c>
      <c r="F3167" s="1" t="str">
        <f t="shared" si="148"/>
        <v>2018/2019</v>
      </c>
      <c r="G3167">
        <v>29108</v>
      </c>
      <c r="H3167" t="s">
        <v>151</v>
      </c>
      <c r="I3167">
        <f>IFERROR(INDEX(Lookup_Misc!$A$1:$C$7,MATCH(Table1[[#This Row],[Product]],Lookup_Misc!$B$1:$B$7,0),3)*Table1[[#This Row],[Tonnage]],NA())</f>
        <v>15136.16</v>
      </c>
      <c r="J3167">
        <f t="shared" si="149"/>
        <v>4</v>
      </c>
    </row>
    <row r="3168" spans="1:10">
      <c r="A3168" t="s">
        <v>186</v>
      </c>
      <c r="B3168" t="s">
        <v>33</v>
      </c>
      <c r="C3168" s="60">
        <v>43556</v>
      </c>
      <c r="D3168" s="3">
        <f>Table1[[#This Row],[End Year]]-1</f>
        <v>2018</v>
      </c>
      <c r="E3168" s="3">
        <f t="shared" si="147"/>
        <v>2019</v>
      </c>
      <c r="F3168" s="1" t="str">
        <f t="shared" si="148"/>
        <v>2018/2019</v>
      </c>
      <c r="G3168">
        <v>526</v>
      </c>
      <c r="H3168" t="s">
        <v>60</v>
      </c>
      <c r="I3168">
        <f>IFERROR(INDEX(Lookup_Misc!$A$1:$C$7,MATCH(Table1[[#This Row],[Product]],Lookup_Misc!$B$1:$B$7,0),3)*Table1[[#This Row],[Tonnage]],NA())</f>
        <v>273.52</v>
      </c>
      <c r="J3168">
        <f t="shared" si="149"/>
        <v>4</v>
      </c>
    </row>
    <row r="3169" spans="1:10">
      <c r="A3169" t="s">
        <v>186</v>
      </c>
      <c r="B3169" t="s">
        <v>33</v>
      </c>
      <c r="C3169" s="60">
        <v>43556</v>
      </c>
      <c r="D3169" s="3">
        <f>Table1[[#This Row],[End Year]]-1</f>
        <v>2018</v>
      </c>
      <c r="E3169" s="3">
        <f t="shared" si="147"/>
        <v>2019</v>
      </c>
      <c r="F3169" s="1" t="str">
        <f t="shared" si="148"/>
        <v>2018/2019</v>
      </c>
      <c r="G3169">
        <v>1026</v>
      </c>
      <c r="H3169" t="s">
        <v>79</v>
      </c>
      <c r="I3169">
        <f>IFERROR(INDEX(Lookup_Misc!$A$1:$C$7,MATCH(Table1[[#This Row],[Product]],Lookup_Misc!$B$1:$B$7,0),3)*Table1[[#This Row],[Tonnage]],NA())</f>
        <v>533.52</v>
      </c>
      <c r="J3169">
        <f t="shared" si="149"/>
        <v>4</v>
      </c>
    </row>
    <row r="3170" spans="1:10">
      <c r="A3170" t="s">
        <v>186</v>
      </c>
      <c r="B3170" t="s">
        <v>33</v>
      </c>
      <c r="C3170" s="60">
        <v>43556</v>
      </c>
      <c r="D3170" s="3">
        <f>Table1[[#This Row],[End Year]]-1</f>
        <v>2018</v>
      </c>
      <c r="E3170" s="3">
        <f t="shared" si="147"/>
        <v>2019</v>
      </c>
      <c r="F3170" s="1" t="str">
        <f t="shared" si="148"/>
        <v>2018/2019</v>
      </c>
      <c r="G3170">
        <v>1060</v>
      </c>
      <c r="H3170" t="s">
        <v>96</v>
      </c>
      <c r="I3170">
        <f>IFERROR(INDEX(Lookup_Misc!$A$1:$C$7,MATCH(Table1[[#This Row],[Product]],Lookup_Misc!$B$1:$B$7,0),3)*Table1[[#This Row],[Tonnage]],NA())</f>
        <v>551.20000000000005</v>
      </c>
      <c r="J3170">
        <f t="shared" si="149"/>
        <v>4</v>
      </c>
    </row>
    <row r="3171" spans="1:10">
      <c r="A3171" t="s">
        <v>186</v>
      </c>
      <c r="B3171" t="s">
        <v>33</v>
      </c>
      <c r="C3171" s="60">
        <v>43556</v>
      </c>
      <c r="D3171" s="3">
        <f>Table1[[#This Row],[End Year]]-1</f>
        <v>2018</v>
      </c>
      <c r="E3171" s="3">
        <f t="shared" si="147"/>
        <v>2019</v>
      </c>
      <c r="F3171" s="1" t="str">
        <f t="shared" si="148"/>
        <v>2018/2019</v>
      </c>
      <c r="G3171">
        <v>319</v>
      </c>
      <c r="H3171" t="s">
        <v>86</v>
      </c>
      <c r="I3171">
        <f>IFERROR(INDEX(Lookup_Misc!$A$1:$C$7,MATCH(Table1[[#This Row],[Product]],Lookup_Misc!$B$1:$B$7,0),3)*Table1[[#This Row],[Tonnage]],NA())</f>
        <v>165.88</v>
      </c>
      <c r="J3171">
        <f t="shared" si="149"/>
        <v>4</v>
      </c>
    </row>
    <row r="3172" spans="1:10">
      <c r="A3172" t="s">
        <v>186</v>
      </c>
      <c r="B3172" t="s">
        <v>33</v>
      </c>
      <c r="C3172" s="60">
        <v>43556</v>
      </c>
      <c r="D3172" s="3">
        <f>Table1[[#This Row],[End Year]]-1</f>
        <v>2018</v>
      </c>
      <c r="E3172" s="3">
        <f t="shared" si="147"/>
        <v>2019</v>
      </c>
      <c r="F3172" s="1" t="str">
        <f t="shared" si="148"/>
        <v>2018/2019</v>
      </c>
      <c r="G3172">
        <v>4</v>
      </c>
      <c r="H3172" t="s">
        <v>89</v>
      </c>
      <c r="I3172">
        <f>IFERROR(INDEX(Lookup_Misc!$A$1:$C$7,MATCH(Table1[[#This Row],[Product]],Lookup_Misc!$B$1:$B$7,0),3)*Table1[[#This Row],[Tonnage]],NA())</f>
        <v>2.08</v>
      </c>
      <c r="J3172">
        <f t="shared" si="149"/>
        <v>4</v>
      </c>
    </row>
    <row r="3173" spans="1:10">
      <c r="A3173" t="s">
        <v>186</v>
      </c>
      <c r="B3173" t="s">
        <v>33</v>
      </c>
      <c r="C3173" s="60">
        <v>43586</v>
      </c>
      <c r="D3173" s="3">
        <f>Table1[[#This Row],[End Year]]-1</f>
        <v>2018</v>
      </c>
      <c r="E3173" s="3">
        <f t="shared" si="147"/>
        <v>2019</v>
      </c>
      <c r="F3173" s="1" t="str">
        <f t="shared" si="148"/>
        <v>2018/2019</v>
      </c>
      <c r="G3173">
        <v>136</v>
      </c>
      <c r="H3173" t="s">
        <v>73</v>
      </c>
      <c r="I3173">
        <f>IFERROR(INDEX(Lookup_Misc!$A$1:$C$7,MATCH(Table1[[#This Row],[Product]],Lookup_Misc!$B$1:$B$7,0),3)*Table1[[#This Row],[Tonnage]],NA())</f>
        <v>70.72</v>
      </c>
      <c r="J3173">
        <f t="shared" si="149"/>
        <v>5</v>
      </c>
    </row>
    <row r="3174" spans="1:10">
      <c r="A3174" t="s">
        <v>186</v>
      </c>
      <c r="B3174" t="s">
        <v>33</v>
      </c>
      <c r="C3174" s="60">
        <v>43586</v>
      </c>
      <c r="D3174" s="3">
        <f>Table1[[#This Row],[End Year]]-1</f>
        <v>2018</v>
      </c>
      <c r="E3174" s="3">
        <f t="shared" si="147"/>
        <v>2019</v>
      </c>
      <c r="F3174" s="1" t="str">
        <f t="shared" si="148"/>
        <v>2018/2019</v>
      </c>
      <c r="G3174">
        <v>55</v>
      </c>
      <c r="H3174" t="s">
        <v>119</v>
      </c>
      <c r="I3174">
        <f>IFERROR(INDEX(Lookup_Misc!$A$1:$C$7,MATCH(Table1[[#This Row],[Product]],Lookup_Misc!$B$1:$B$7,0),3)*Table1[[#This Row],[Tonnage]],NA())</f>
        <v>28.6</v>
      </c>
      <c r="J3174">
        <f t="shared" si="149"/>
        <v>5</v>
      </c>
    </row>
    <row r="3175" spans="1:10">
      <c r="A3175" t="s">
        <v>186</v>
      </c>
      <c r="B3175" t="s">
        <v>33</v>
      </c>
      <c r="C3175" s="60">
        <v>43586</v>
      </c>
      <c r="D3175" s="3">
        <f>Table1[[#This Row],[End Year]]-1</f>
        <v>2018</v>
      </c>
      <c r="E3175" s="3">
        <f t="shared" si="147"/>
        <v>2019</v>
      </c>
      <c r="F3175" s="1" t="str">
        <f t="shared" si="148"/>
        <v>2018/2019</v>
      </c>
      <c r="G3175">
        <v>40</v>
      </c>
      <c r="H3175" t="s">
        <v>110</v>
      </c>
      <c r="I3175">
        <f>IFERROR(INDEX(Lookup_Misc!$A$1:$C$7,MATCH(Table1[[#This Row],[Product]],Lookup_Misc!$B$1:$B$7,0),3)*Table1[[#This Row],[Tonnage]],NA())</f>
        <v>20.8</v>
      </c>
      <c r="J3175">
        <f t="shared" si="149"/>
        <v>5</v>
      </c>
    </row>
    <row r="3176" spans="1:10">
      <c r="A3176" t="s">
        <v>186</v>
      </c>
      <c r="B3176" t="s">
        <v>33</v>
      </c>
      <c r="C3176" s="60">
        <v>43586</v>
      </c>
      <c r="D3176" s="3">
        <f>Table1[[#This Row],[End Year]]-1</f>
        <v>2018</v>
      </c>
      <c r="E3176" s="3">
        <f t="shared" si="147"/>
        <v>2019</v>
      </c>
      <c r="F3176" s="1" t="str">
        <f t="shared" si="148"/>
        <v>2018/2019</v>
      </c>
      <c r="G3176">
        <v>287</v>
      </c>
      <c r="H3176" t="s">
        <v>103</v>
      </c>
      <c r="I3176">
        <f>IFERROR(INDEX(Lookup_Misc!$A$1:$C$7,MATCH(Table1[[#This Row],[Product]],Lookup_Misc!$B$1:$B$7,0),3)*Table1[[#This Row],[Tonnage]],NA())</f>
        <v>149.24</v>
      </c>
      <c r="J3176">
        <f t="shared" si="149"/>
        <v>5</v>
      </c>
    </row>
    <row r="3177" spans="1:10">
      <c r="A3177" t="s">
        <v>186</v>
      </c>
      <c r="B3177" t="s">
        <v>33</v>
      </c>
      <c r="C3177" s="60">
        <v>43586</v>
      </c>
      <c r="D3177" s="3">
        <f>Table1[[#This Row],[End Year]]-1</f>
        <v>2018</v>
      </c>
      <c r="E3177" s="3">
        <f t="shared" si="147"/>
        <v>2019</v>
      </c>
      <c r="F3177" s="1" t="str">
        <f t="shared" si="148"/>
        <v>2018/2019</v>
      </c>
      <c r="G3177">
        <v>15863</v>
      </c>
      <c r="H3177" t="s">
        <v>95</v>
      </c>
      <c r="I3177">
        <f>IFERROR(INDEX(Lookup_Misc!$A$1:$C$7,MATCH(Table1[[#This Row],[Product]],Lookup_Misc!$B$1:$B$7,0),3)*Table1[[#This Row],[Tonnage]],NA())</f>
        <v>8248.76</v>
      </c>
      <c r="J3177">
        <f t="shared" si="149"/>
        <v>5</v>
      </c>
    </row>
    <row r="3178" spans="1:10">
      <c r="A3178" t="s">
        <v>186</v>
      </c>
      <c r="B3178" t="s">
        <v>33</v>
      </c>
      <c r="C3178" s="60">
        <v>43586</v>
      </c>
      <c r="D3178" s="3">
        <f>Table1[[#This Row],[End Year]]-1</f>
        <v>2018</v>
      </c>
      <c r="E3178" s="3">
        <f t="shared" si="147"/>
        <v>2019</v>
      </c>
      <c r="F3178" s="1" t="str">
        <f t="shared" si="148"/>
        <v>2018/2019</v>
      </c>
      <c r="G3178">
        <v>827</v>
      </c>
      <c r="H3178" t="s">
        <v>151</v>
      </c>
      <c r="I3178">
        <f>IFERROR(INDEX(Lookup_Misc!$A$1:$C$7,MATCH(Table1[[#This Row],[Product]],Lookup_Misc!$B$1:$B$7,0),3)*Table1[[#This Row],[Tonnage]],NA())</f>
        <v>430.04</v>
      </c>
      <c r="J3178">
        <f t="shared" si="149"/>
        <v>5</v>
      </c>
    </row>
    <row r="3179" spans="1:10">
      <c r="A3179" t="s">
        <v>186</v>
      </c>
      <c r="B3179" t="s">
        <v>33</v>
      </c>
      <c r="C3179" s="60">
        <v>43586</v>
      </c>
      <c r="D3179" s="3">
        <f>Table1[[#This Row],[End Year]]-1</f>
        <v>2018</v>
      </c>
      <c r="E3179" s="3">
        <f t="shared" si="147"/>
        <v>2019</v>
      </c>
      <c r="F3179" s="1" t="str">
        <f t="shared" si="148"/>
        <v>2018/2019</v>
      </c>
      <c r="G3179">
        <v>125</v>
      </c>
      <c r="H3179" t="s">
        <v>60</v>
      </c>
      <c r="I3179">
        <f>IFERROR(INDEX(Lookup_Misc!$A$1:$C$7,MATCH(Table1[[#This Row],[Product]],Lookup_Misc!$B$1:$B$7,0),3)*Table1[[#This Row],[Tonnage]],NA())</f>
        <v>65</v>
      </c>
      <c r="J3179">
        <f t="shared" si="149"/>
        <v>5</v>
      </c>
    </row>
    <row r="3180" spans="1:10">
      <c r="A3180" t="s">
        <v>186</v>
      </c>
      <c r="B3180" t="s">
        <v>33</v>
      </c>
      <c r="C3180" s="60">
        <v>43586</v>
      </c>
      <c r="D3180" s="3">
        <f>Table1[[#This Row],[End Year]]-1</f>
        <v>2018</v>
      </c>
      <c r="E3180" s="3">
        <f t="shared" si="147"/>
        <v>2019</v>
      </c>
      <c r="F3180" s="1" t="str">
        <f t="shared" si="148"/>
        <v>2018/2019</v>
      </c>
      <c r="G3180">
        <v>2727</v>
      </c>
      <c r="H3180" t="s">
        <v>79</v>
      </c>
      <c r="I3180">
        <f>IFERROR(INDEX(Lookup_Misc!$A$1:$C$7,MATCH(Table1[[#This Row],[Product]],Lookup_Misc!$B$1:$B$7,0),3)*Table1[[#This Row],[Tonnage]],NA())</f>
        <v>1418.04</v>
      </c>
      <c r="J3180">
        <f t="shared" si="149"/>
        <v>5</v>
      </c>
    </row>
    <row r="3181" spans="1:10">
      <c r="A3181" t="s">
        <v>186</v>
      </c>
      <c r="B3181" t="s">
        <v>33</v>
      </c>
      <c r="C3181" s="60">
        <v>43586</v>
      </c>
      <c r="D3181" s="3">
        <f>Table1[[#This Row],[End Year]]-1</f>
        <v>2018</v>
      </c>
      <c r="E3181" s="3">
        <f t="shared" si="147"/>
        <v>2019</v>
      </c>
      <c r="F3181" s="1" t="str">
        <f t="shared" si="148"/>
        <v>2018/2019</v>
      </c>
      <c r="G3181">
        <v>1226</v>
      </c>
      <c r="H3181" t="s">
        <v>96</v>
      </c>
      <c r="I3181">
        <f>IFERROR(INDEX(Lookup_Misc!$A$1:$C$7,MATCH(Table1[[#This Row],[Product]],Lookup_Misc!$B$1:$B$7,0),3)*Table1[[#This Row],[Tonnage]],NA())</f>
        <v>637.52</v>
      </c>
      <c r="J3181">
        <f t="shared" si="149"/>
        <v>5</v>
      </c>
    </row>
    <row r="3182" spans="1:10">
      <c r="A3182" t="s">
        <v>186</v>
      </c>
      <c r="B3182" t="s">
        <v>33</v>
      </c>
      <c r="C3182" s="60">
        <v>43586</v>
      </c>
      <c r="D3182" s="3">
        <f>Table1[[#This Row],[End Year]]-1</f>
        <v>2018</v>
      </c>
      <c r="E3182" s="3">
        <f t="shared" si="147"/>
        <v>2019</v>
      </c>
      <c r="F3182" s="1" t="str">
        <f t="shared" si="148"/>
        <v>2018/2019</v>
      </c>
      <c r="G3182">
        <v>27317</v>
      </c>
      <c r="H3182" t="s">
        <v>82</v>
      </c>
      <c r="I3182">
        <f>IFERROR(INDEX(Lookup_Misc!$A$1:$C$7,MATCH(Table1[[#This Row],[Product]],Lookup_Misc!$B$1:$B$7,0),3)*Table1[[#This Row],[Tonnage]],NA())</f>
        <v>14204.84</v>
      </c>
      <c r="J3182">
        <f t="shared" si="149"/>
        <v>5</v>
      </c>
    </row>
    <row r="3183" spans="1:10">
      <c r="A3183" t="s">
        <v>186</v>
      </c>
      <c r="B3183" t="s">
        <v>33</v>
      </c>
      <c r="C3183" s="60">
        <v>43586</v>
      </c>
      <c r="D3183" s="3">
        <f>Table1[[#This Row],[End Year]]-1</f>
        <v>2018</v>
      </c>
      <c r="E3183" s="3">
        <f t="shared" si="147"/>
        <v>2019</v>
      </c>
      <c r="F3183" s="1" t="str">
        <f t="shared" si="148"/>
        <v>2018/2019</v>
      </c>
      <c r="G3183">
        <v>284</v>
      </c>
      <c r="H3183" t="s">
        <v>86</v>
      </c>
      <c r="I3183">
        <f>IFERROR(INDEX(Lookup_Misc!$A$1:$C$7,MATCH(Table1[[#This Row],[Product]],Lookup_Misc!$B$1:$B$7,0),3)*Table1[[#This Row],[Tonnage]],NA())</f>
        <v>147.68</v>
      </c>
      <c r="J3183">
        <f t="shared" si="149"/>
        <v>5</v>
      </c>
    </row>
    <row r="3184" spans="1:10">
      <c r="A3184" t="s">
        <v>186</v>
      </c>
      <c r="B3184" t="s">
        <v>33</v>
      </c>
      <c r="C3184" s="60">
        <v>43586</v>
      </c>
      <c r="D3184" s="3">
        <f>Table1[[#This Row],[End Year]]-1</f>
        <v>2018</v>
      </c>
      <c r="E3184" s="3">
        <f t="shared" si="147"/>
        <v>2019</v>
      </c>
      <c r="F3184" s="1" t="str">
        <f t="shared" si="148"/>
        <v>2018/2019</v>
      </c>
      <c r="G3184">
        <v>3</v>
      </c>
      <c r="H3184" t="s">
        <v>89</v>
      </c>
      <c r="I3184">
        <f>IFERROR(INDEX(Lookup_Misc!$A$1:$C$7,MATCH(Table1[[#This Row],[Product]],Lookup_Misc!$B$1:$B$7,0),3)*Table1[[#This Row],[Tonnage]],NA())</f>
        <v>1.56</v>
      </c>
      <c r="J3184">
        <f t="shared" si="149"/>
        <v>5</v>
      </c>
    </row>
    <row r="3185" spans="1:10">
      <c r="A3185" t="s">
        <v>186</v>
      </c>
      <c r="B3185" t="s">
        <v>33</v>
      </c>
      <c r="C3185" s="60">
        <v>43617</v>
      </c>
      <c r="D3185" s="3">
        <f>Table1[[#This Row],[End Year]]-1</f>
        <v>2018</v>
      </c>
      <c r="E3185" s="3">
        <f t="shared" si="147"/>
        <v>2019</v>
      </c>
      <c r="F3185" s="1" t="str">
        <f t="shared" si="148"/>
        <v>2018/2019</v>
      </c>
      <c r="G3185">
        <v>21</v>
      </c>
      <c r="H3185" t="s">
        <v>75</v>
      </c>
      <c r="I3185">
        <f>IFERROR(INDEX(Lookup_Misc!$A$1:$C$7,MATCH(Table1[[#This Row],[Product]],Lookup_Misc!$B$1:$B$7,0),3)*Table1[[#This Row],[Tonnage]],NA())</f>
        <v>10.92</v>
      </c>
      <c r="J3185">
        <f t="shared" si="149"/>
        <v>6</v>
      </c>
    </row>
    <row r="3186" spans="1:10">
      <c r="A3186" t="s">
        <v>186</v>
      </c>
      <c r="B3186" t="s">
        <v>33</v>
      </c>
      <c r="C3186" s="60">
        <v>43617</v>
      </c>
      <c r="D3186" s="3">
        <f>Table1[[#This Row],[End Year]]-1</f>
        <v>2018</v>
      </c>
      <c r="E3186" s="3">
        <f t="shared" si="147"/>
        <v>2019</v>
      </c>
      <c r="F3186" s="1" t="str">
        <f t="shared" si="148"/>
        <v>2018/2019</v>
      </c>
      <c r="G3186">
        <v>35</v>
      </c>
      <c r="H3186" t="s">
        <v>119</v>
      </c>
      <c r="I3186">
        <f>IFERROR(INDEX(Lookup_Misc!$A$1:$C$7,MATCH(Table1[[#This Row],[Product]],Lookup_Misc!$B$1:$B$7,0),3)*Table1[[#This Row],[Tonnage]],NA())</f>
        <v>18.2</v>
      </c>
      <c r="J3186">
        <f t="shared" si="149"/>
        <v>6</v>
      </c>
    </row>
    <row r="3187" spans="1:10">
      <c r="A3187" t="s">
        <v>186</v>
      </c>
      <c r="B3187" t="s">
        <v>33</v>
      </c>
      <c r="C3187" s="60">
        <v>43617</v>
      </c>
      <c r="D3187" s="3">
        <f>Table1[[#This Row],[End Year]]-1</f>
        <v>2018</v>
      </c>
      <c r="E3187" s="3">
        <f t="shared" si="147"/>
        <v>2019</v>
      </c>
      <c r="F3187" s="1" t="str">
        <f t="shared" si="148"/>
        <v>2018/2019</v>
      </c>
      <c r="G3187">
        <v>21255</v>
      </c>
      <c r="H3187" t="s">
        <v>95</v>
      </c>
      <c r="I3187">
        <f>IFERROR(INDEX(Lookup_Misc!$A$1:$C$7,MATCH(Table1[[#This Row],[Product]],Lookup_Misc!$B$1:$B$7,0),3)*Table1[[#This Row],[Tonnage]],NA())</f>
        <v>11052.6</v>
      </c>
      <c r="J3187">
        <f t="shared" si="149"/>
        <v>6</v>
      </c>
    </row>
    <row r="3188" spans="1:10">
      <c r="A3188" t="s">
        <v>186</v>
      </c>
      <c r="B3188" t="s">
        <v>33</v>
      </c>
      <c r="C3188" s="60">
        <v>43617</v>
      </c>
      <c r="D3188" s="3">
        <f>Table1[[#This Row],[End Year]]-1</f>
        <v>2018</v>
      </c>
      <c r="E3188" s="3">
        <f t="shared" si="147"/>
        <v>2019</v>
      </c>
      <c r="F3188" s="1" t="str">
        <f t="shared" si="148"/>
        <v>2018/2019</v>
      </c>
      <c r="G3188">
        <v>75633</v>
      </c>
      <c r="H3188" t="s">
        <v>151</v>
      </c>
      <c r="I3188">
        <f>IFERROR(INDEX(Lookup_Misc!$A$1:$C$7,MATCH(Table1[[#This Row],[Product]],Lookup_Misc!$B$1:$B$7,0),3)*Table1[[#This Row],[Tonnage]],NA())</f>
        <v>39329.160000000003</v>
      </c>
      <c r="J3188">
        <f t="shared" si="149"/>
        <v>6</v>
      </c>
    </row>
    <row r="3189" spans="1:10">
      <c r="A3189" t="s">
        <v>186</v>
      </c>
      <c r="B3189" t="s">
        <v>33</v>
      </c>
      <c r="C3189" s="60">
        <v>43617</v>
      </c>
      <c r="D3189" s="3">
        <f>Table1[[#This Row],[End Year]]-1</f>
        <v>2018</v>
      </c>
      <c r="E3189" s="3">
        <f t="shared" si="147"/>
        <v>2019</v>
      </c>
      <c r="F3189" s="1" t="str">
        <f t="shared" si="148"/>
        <v>2018/2019</v>
      </c>
      <c r="G3189">
        <v>17</v>
      </c>
      <c r="H3189" t="s">
        <v>60</v>
      </c>
      <c r="I3189">
        <f>IFERROR(INDEX(Lookup_Misc!$A$1:$C$7,MATCH(Table1[[#This Row],[Product]],Lookup_Misc!$B$1:$B$7,0),3)*Table1[[#This Row],[Tonnage]],NA())</f>
        <v>8.84</v>
      </c>
      <c r="J3189">
        <f t="shared" si="149"/>
        <v>6</v>
      </c>
    </row>
    <row r="3190" spans="1:10">
      <c r="A3190" t="s">
        <v>186</v>
      </c>
      <c r="B3190" t="s">
        <v>33</v>
      </c>
      <c r="C3190" s="60">
        <v>43617</v>
      </c>
      <c r="D3190" s="3">
        <f>Table1[[#This Row],[End Year]]-1</f>
        <v>2018</v>
      </c>
      <c r="E3190" s="3">
        <f t="shared" si="147"/>
        <v>2019</v>
      </c>
      <c r="F3190" s="1" t="str">
        <f t="shared" si="148"/>
        <v>2018/2019</v>
      </c>
      <c r="G3190">
        <v>1006</v>
      </c>
      <c r="H3190" t="s">
        <v>79</v>
      </c>
      <c r="I3190">
        <f>IFERROR(INDEX(Lookup_Misc!$A$1:$C$7,MATCH(Table1[[#This Row],[Product]],Lookup_Misc!$B$1:$B$7,0),3)*Table1[[#This Row],[Tonnage]],NA())</f>
        <v>523.12</v>
      </c>
      <c r="J3190">
        <f t="shared" si="149"/>
        <v>6</v>
      </c>
    </row>
    <row r="3191" spans="1:10">
      <c r="A3191" t="s">
        <v>186</v>
      </c>
      <c r="B3191" t="s">
        <v>33</v>
      </c>
      <c r="C3191" s="60">
        <v>43617</v>
      </c>
      <c r="D3191" s="3">
        <f>Table1[[#This Row],[End Year]]-1</f>
        <v>2018</v>
      </c>
      <c r="E3191" s="3">
        <f t="shared" si="147"/>
        <v>2019</v>
      </c>
      <c r="F3191" s="1" t="str">
        <f t="shared" si="148"/>
        <v>2018/2019</v>
      </c>
      <c r="G3191">
        <v>503</v>
      </c>
      <c r="H3191" t="s">
        <v>96</v>
      </c>
      <c r="I3191">
        <f>IFERROR(INDEX(Lookup_Misc!$A$1:$C$7,MATCH(Table1[[#This Row],[Product]],Lookup_Misc!$B$1:$B$7,0),3)*Table1[[#This Row],[Tonnage]],NA())</f>
        <v>261.56</v>
      </c>
      <c r="J3191">
        <f t="shared" si="149"/>
        <v>6</v>
      </c>
    </row>
    <row r="3192" spans="1:10">
      <c r="A3192" t="s">
        <v>186</v>
      </c>
      <c r="B3192" t="s">
        <v>33</v>
      </c>
      <c r="C3192" s="60">
        <v>43617</v>
      </c>
      <c r="D3192" s="3">
        <f>Table1[[#This Row],[End Year]]-1</f>
        <v>2018</v>
      </c>
      <c r="E3192" s="3">
        <f t="shared" si="147"/>
        <v>2019</v>
      </c>
      <c r="F3192" s="1" t="str">
        <f t="shared" si="148"/>
        <v>2018/2019</v>
      </c>
      <c r="G3192">
        <v>369</v>
      </c>
      <c r="H3192" t="s">
        <v>86</v>
      </c>
      <c r="I3192">
        <f>IFERROR(INDEX(Lookup_Misc!$A$1:$C$7,MATCH(Table1[[#This Row],[Product]],Lookup_Misc!$B$1:$B$7,0),3)*Table1[[#This Row],[Tonnage]],NA())</f>
        <v>191.88</v>
      </c>
      <c r="J3192">
        <f t="shared" si="149"/>
        <v>6</v>
      </c>
    </row>
    <row r="3193" spans="1:10">
      <c r="A3193" t="s">
        <v>186</v>
      </c>
      <c r="B3193" t="s">
        <v>33</v>
      </c>
      <c r="C3193" s="60">
        <v>43617</v>
      </c>
      <c r="D3193" s="3">
        <f>Table1[[#This Row],[End Year]]-1</f>
        <v>2018</v>
      </c>
      <c r="E3193" s="3">
        <f t="shared" si="147"/>
        <v>2019</v>
      </c>
      <c r="F3193" s="1" t="str">
        <f t="shared" si="148"/>
        <v>2018/2019</v>
      </c>
      <c r="G3193">
        <v>3</v>
      </c>
      <c r="H3193" t="s">
        <v>89</v>
      </c>
      <c r="I3193">
        <f>IFERROR(INDEX(Lookup_Misc!$A$1:$C$7,MATCH(Table1[[#This Row],[Product]],Lookup_Misc!$B$1:$B$7,0),3)*Table1[[#This Row],[Tonnage]],NA())</f>
        <v>1.56</v>
      </c>
      <c r="J3193">
        <f t="shared" si="149"/>
        <v>6</v>
      </c>
    </row>
    <row r="3194" spans="1:10">
      <c r="A3194" t="s">
        <v>186</v>
      </c>
      <c r="B3194" t="s">
        <v>33</v>
      </c>
      <c r="C3194" s="60">
        <v>43647</v>
      </c>
      <c r="D3194" s="3">
        <f>Table1[[#This Row],[End Year]]-1</f>
        <v>2019</v>
      </c>
      <c r="E3194" s="3">
        <f t="shared" si="147"/>
        <v>2020</v>
      </c>
      <c r="F3194" s="1" t="str">
        <f t="shared" si="148"/>
        <v>2019/2020</v>
      </c>
      <c r="G3194">
        <v>1</v>
      </c>
      <c r="H3194" t="s">
        <v>75</v>
      </c>
      <c r="I3194">
        <f>IFERROR(INDEX(Lookup_Misc!$A$1:$C$7,MATCH(Table1[[#This Row],[Product]],Lookup_Misc!$B$1:$B$7,0),3)*Table1[[#This Row],[Tonnage]],NA())</f>
        <v>0.52</v>
      </c>
      <c r="J3194">
        <f t="shared" si="149"/>
        <v>7</v>
      </c>
    </row>
    <row r="3195" spans="1:10">
      <c r="A3195" t="s">
        <v>186</v>
      </c>
      <c r="B3195" t="s">
        <v>33</v>
      </c>
      <c r="C3195" s="60">
        <v>43647</v>
      </c>
      <c r="D3195" s="3">
        <f>Table1[[#This Row],[End Year]]-1</f>
        <v>2019</v>
      </c>
      <c r="E3195" s="3">
        <f t="shared" si="147"/>
        <v>2020</v>
      </c>
      <c r="F3195" s="1" t="str">
        <f t="shared" si="148"/>
        <v>2019/2020</v>
      </c>
      <c r="G3195">
        <v>18</v>
      </c>
      <c r="H3195" t="s">
        <v>119</v>
      </c>
      <c r="I3195">
        <f>IFERROR(INDEX(Lookup_Misc!$A$1:$C$7,MATCH(Table1[[#This Row],[Product]],Lookup_Misc!$B$1:$B$7,0),3)*Table1[[#This Row],[Tonnage]],NA())</f>
        <v>9.36</v>
      </c>
      <c r="J3195">
        <f t="shared" si="149"/>
        <v>7</v>
      </c>
    </row>
    <row r="3196" spans="1:10">
      <c r="A3196" t="s">
        <v>186</v>
      </c>
      <c r="B3196" t="s">
        <v>33</v>
      </c>
      <c r="C3196" s="60">
        <v>43647</v>
      </c>
      <c r="D3196" s="3">
        <f>Table1[[#This Row],[End Year]]-1</f>
        <v>2019</v>
      </c>
      <c r="E3196" s="3">
        <f t="shared" si="147"/>
        <v>2020</v>
      </c>
      <c r="F3196" s="1" t="str">
        <f t="shared" si="148"/>
        <v>2019/2020</v>
      </c>
      <c r="G3196">
        <v>14464</v>
      </c>
      <c r="H3196" t="s">
        <v>95</v>
      </c>
      <c r="I3196">
        <f>IFERROR(INDEX(Lookup_Misc!$A$1:$C$7,MATCH(Table1[[#This Row],[Product]],Lookup_Misc!$B$1:$B$7,0),3)*Table1[[#This Row],[Tonnage]],NA())</f>
        <v>7521.2800000000007</v>
      </c>
      <c r="J3196">
        <f t="shared" si="149"/>
        <v>7</v>
      </c>
    </row>
    <row r="3197" spans="1:10">
      <c r="A3197" t="s">
        <v>186</v>
      </c>
      <c r="B3197" t="s">
        <v>33</v>
      </c>
      <c r="C3197" s="60">
        <v>43647</v>
      </c>
      <c r="D3197" s="3">
        <f>Table1[[#This Row],[End Year]]-1</f>
        <v>2019</v>
      </c>
      <c r="E3197" s="3">
        <f t="shared" si="147"/>
        <v>2020</v>
      </c>
      <c r="F3197" s="1" t="str">
        <f t="shared" si="148"/>
        <v>2019/2020</v>
      </c>
      <c r="G3197">
        <v>148656</v>
      </c>
      <c r="H3197" t="s">
        <v>151</v>
      </c>
      <c r="I3197">
        <f>IFERROR(INDEX(Lookup_Misc!$A$1:$C$7,MATCH(Table1[[#This Row],[Product]],Lookup_Misc!$B$1:$B$7,0),3)*Table1[[#This Row],[Tonnage]],NA())</f>
        <v>77301.12000000001</v>
      </c>
      <c r="J3197">
        <f t="shared" si="149"/>
        <v>7</v>
      </c>
    </row>
    <row r="3198" spans="1:10">
      <c r="A3198" t="s">
        <v>186</v>
      </c>
      <c r="B3198" t="s">
        <v>33</v>
      </c>
      <c r="C3198" s="60">
        <v>43647</v>
      </c>
      <c r="D3198" s="3">
        <f>Table1[[#This Row],[End Year]]-1</f>
        <v>2019</v>
      </c>
      <c r="E3198" s="3">
        <f t="shared" si="147"/>
        <v>2020</v>
      </c>
      <c r="F3198" s="1" t="str">
        <f t="shared" si="148"/>
        <v>2019/2020</v>
      </c>
      <c r="G3198">
        <v>62</v>
      </c>
      <c r="H3198" t="s">
        <v>60</v>
      </c>
      <c r="I3198">
        <f>IFERROR(INDEX(Lookup_Misc!$A$1:$C$7,MATCH(Table1[[#This Row],[Product]],Lookup_Misc!$B$1:$B$7,0),3)*Table1[[#This Row],[Tonnage]],NA())</f>
        <v>32.24</v>
      </c>
      <c r="J3198">
        <f t="shared" si="149"/>
        <v>7</v>
      </c>
    </row>
    <row r="3199" spans="1:10">
      <c r="A3199" t="s">
        <v>186</v>
      </c>
      <c r="B3199" t="s">
        <v>33</v>
      </c>
      <c r="C3199" s="60">
        <v>43647</v>
      </c>
      <c r="D3199" s="3">
        <f>Table1[[#This Row],[End Year]]-1</f>
        <v>2019</v>
      </c>
      <c r="E3199" s="3">
        <f t="shared" si="147"/>
        <v>2020</v>
      </c>
      <c r="F3199" s="1" t="str">
        <f t="shared" si="148"/>
        <v>2019/2020</v>
      </c>
      <c r="G3199">
        <v>900</v>
      </c>
      <c r="H3199" t="s">
        <v>79</v>
      </c>
      <c r="I3199">
        <f>IFERROR(INDEX(Lookup_Misc!$A$1:$C$7,MATCH(Table1[[#This Row],[Product]],Lookup_Misc!$B$1:$B$7,0),3)*Table1[[#This Row],[Tonnage]],NA())</f>
        <v>468</v>
      </c>
      <c r="J3199">
        <f t="shared" si="149"/>
        <v>7</v>
      </c>
    </row>
    <row r="3200" spans="1:10">
      <c r="A3200" t="s">
        <v>186</v>
      </c>
      <c r="B3200" t="s">
        <v>33</v>
      </c>
      <c r="C3200" s="60">
        <v>43647</v>
      </c>
      <c r="D3200" s="3">
        <f>Table1[[#This Row],[End Year]]-1</f>
        <v>2019</v>
      </c>
      <c r="E3200" s="3">
        <f t="shared" si="147"/>
        <v>2020</v>
      </c>
      <c r="F3200" s="1" t="str">
        <f t="shared" si="148"/>
        <v>2019/2020</v>
      </c>
      <c r="G3200">
        <v>65</v>
      </c>
      <c r="H3200" t="s">
        <v>86</v>
      </c>
      <c r="I3200">
        <f>IFERROR(INDEX(Lookup_Misc!$A$1:$C$7,MATCH(Table1[[#This Row],[Product]],Lookup_Misc!$B$1:$B$7,0),3)*Table1[[#This Row],[Tonnage]],NA())</f>
        <v>33.800000000000004</v>
      </c>
      <c r="J3200">
        <f t="shared" si="149"/>
        <v>7</v>
      </c>
    </row>
    <row r="3201" spans="1:10">
      <c r="A3201" t="s">
        <v>186</v>
      </c>
      <c r="B3201" t="s">
        <v>33</v>
      </c>
      <c r="C3201" s="60">
        <v>43647</v>
      </c>
      <c r="D3201" s="3">
        <f>Table1[[#This Row],[End Year]]-1</f>
        <v>2019</v>
      </c>
      <c r="E3201" s="3">
        <f t="shared" si="147"/>
        <v>2020</v>
      </c>
      <c r="F3201" s="1" t="str">
        <f t="shared" si="148"/>
        <v>2019/2020</v>
      </c>
      <c r="G3201">
        <v>5</v>
      </c>
      <c r="H3201" t="s">
        <v>89</v>
      </c>
      <c r="I3201">
        <f>IFERROR(INDEX(Lookup_Misc!$A$1:$C$7,MATCH(Table1[[#This Row],[Product]],Lookup_Misc!$B$1:$B$7,0),3)*Table1[[#This Row],[Tonnage]],NA())</f>
        <v>2.6</v>
      </c>
      <c r="J3201">
        <f t="shared" si="149"/>
        <v>7</v>
      </c>
    </row>
    <row r="3202" spans="1:10">
      <c r="A3202" t="s">
        <v>186</v>
      </c>
      <c r="B3202" t="s">
        <v>33</v>
      </c>
      <c r="C3202" s="60">
        <v>43678</v>
      </c>
      <c r="D3202" s="3">
        <f>Table1[[#This Row],[End Year]]-1</f>
        <v>2019</v>
      </c>
      <c r="E3202" s="3">
        <f t="shared" si="147"/>
        <v>2020</v>
      </c>
      <c r="F3202" s="1" t="str">
        <f t="shared" si="148"/>
        <v>2019/2020</v>
      </c>
      <c r="G3202">
        <v>266</v>
      </c>
      <c r="H3202" t="s">
        <v>95</v>
      </c>
      <c r="I3202">
        <f>IFERROR(INDEX(Lookup_Misc!$A$1:$C$7,MATCH(Table1[[#This Row],[Product]],Lookup_Misc!$B$1:$B$7,0),3)*Table1[[#This Row],[Tonnage]],NA())</f>
        <v>138.32</v>
      </c>
      <c r="J3202">
        <f t="shared" si="149"/>
        <v>8</v>
      </c>
    </row>
    <row r="3203" spans="1:10">
      <c r="A3203" t="s">
        <v>186</v>
      </c>
      <c r="B3203" t="s">
        <v>33</v>
      </c>
      <c r="C3203" s="60">
        <v>43678</v>
      </c>
      <c r="D3203" s="3">
        <f>Table1[[#This Row],[End Year]]-1</f>
        <v>2019</v>
      </c>
      <c r="E3203" s="3">
        <f t="shared" si="147"/>
        <v>2020</v>
      </c>
      <c r="F3203" s="1" t="str">
        <f t="shared" si="148"/>
        <v>2019/2020</v>
      </c>
      <c r="G3203">
        <v>115206</v>
      </c>
      <c r="H3203" t="s">
        <v>151</v>
      </c>
      <c r="I3203">
        <f>IFERROR(INDEX(Lookup_Misc!$A$1:$C$7,MATCH(Table1[[#This Row],[Product]],Lookup_Misc!$B$1:$B$7,0),3)*Table1[[#This Row],[Tonnage]],NA())</f>
        <v>59907.12</v>
      </c>
      <c r="J3203">
        <f t="shared" si="149"/>
        <v>8</v>
      </c>
    </row>
    <row r="3204" spans="1:10">
      <c r="A3204" t="s">
        <v>186</v>
      </c>
      <c r="B3204" t="s">
        <v>33</v>
      </c>
      <c r="C3204" s="60">
        <v>43678</v>
      </c>
      <c r="D3204" s="3">
        <f>Table1[[#This Row],[End Year]]-1</f>
        <v>2019</v>
      </c>
      <c r="E3204" s="3">
        <f t="shared" si="147"/>
        <v>2020</v>
      </c>
      <c r="F3204" s="1" t="str">
        <f t="shared" si="148"/>
        <v>2019/2020</v>
      </c>
      <c r="G3204">
        <v>1139</v>
      </c>
      <c r="H3204" t="s">
        <v>79</v>
      </c>
      <c r="I3204">
        <f>IFERROR(INDEX(Lookup_Misc!$A$1:$C$7,MATCH(Table1[[#This Row],[Product]],Lookup_Misc!$B$1:$B$7,0),3)*Table1[[#This Row],[Tonnage]],NA())</f>
        <v>592.28</v>
      </c>
      <c r="J3204">
        <f t="shared" si="149"/>
        <v>8</v>
      </c>
    </row>
    <row r="3205" spans="1:10">
      <c r="A3205" t="s">
        <v>186</v>
      </c>
      <c r="B3205" t="s">
        <v>33</v>
      </c>
      <c r="C3205" s="60">
        <v>43678</v>
      </c>
      <c r="D3205" s="3">
        <f>Table1[[#This Row],[End Year]]-1</f>
        <v>2019</v>
      </c>
      <c r="E3205" s="3">
        <f t="shared" si="147"/>
        <v>2020</v>
      </c>
      <c r="F3205" s="1" t="str">
        <f t="shared" si="148"/>
        <v>2019/2020</v>
      </c>
      <c r="G3205">
        <v>60</v>
      </c>
      <c r="H3205" t="s">
        <v>86</v>
      </c>
      <c r="I3205">
        <f>IFERROR(INDEX(Lookup_Misc!$A$1:$C$7,MATCH(Table1[[#This Row],[Product]],Lookup_Misc!$B$1:$B$7,0),3)*Table1[[#This Row],[Tonnage]],NA())</f>
        <v>31.200000000000003</v>
      </c>
      <c r="J3205">
        <f t="shared" si="149"/>
        <v>8</v>
      </c>
    </row>
    <row r="3206" spans="1:10">
      <c r="A3206" t="s">
        <v>186</v>
      </c>
      <c r="B3206" t="s">
        <v>33</v>
      </c>
      <c r="C3206" s="60">
        <v>43678</v>
      </c>
      <c r="D3206" s="3">
        <f>Table1[[#This Row],[End Year]]-1</f>
        <v>2019</v>
      </c>
      <c r="E3206" s="3">
        <f t="shared" ref="E3206:E3269" si="150">IF(AND(MONTH(C3206)&gt;=7,MONTH(C3206)&lt;=12),YEAR(C3206)+1,YEAR(C3206))</f>
        <v>2020</v>
      </c>
      <c r="F3206" s="1" t="str">
        <f t="shared" ref="F3206:F3269" si="151">D3206&amp;"/"&amp;E3206</f>
        <v>2019/2020</v>
      </c>
      <c r="G3206">
        <v>4</v>
      </c>
      <c r="H3206" t="s">
        <v>89</v>
      </c>
      <c r="I3206">
        <f>IFERROR(INDEX(Lookup_Misc!$A$1:$C$7,MATCH(Table1[[#This Row],[Product]],Lookup_Misc!$B$1:$B$7,0),3)*Table1[[#This Row],[Tonnage]],NA())</f>
        <v>2.08</v>
      </c>
      <c r="J3206">
        <f t="shared" ref="J3206:J3269" si="152">MONTH(C3206)</f>
        <v>8</v>
      </c>
    </row>
    <row r="3207" spans="1:10">
      <c r="A3207" t="s">
        <v>186</v>
      </c>
      <c r="B3207" t="s">
        <v>33</v>
      </c>
      <c r="C3207" s="60">
        <v>43678</v>
      </c>
      <c r="D3207" s="3">
        <f>Table1[[#This Row],[End Year]]-1</f>
        <v>2019</v>
      </c>
      <c r="E3207" s="3">
        <f t="shared" si="150"/>
        <v>2020</v>
      </c>
      <c r="F3207" s="1" t="str">
        <f t="shared" si="151"/>
        <v>2019/2020</v>
      </c>
      <c r="G3207">
        <v>14</v>
      </c>
      <c r="H3207" t="s">
        <v>60</v>
      </c>
      <c r="I3207">
        <f>IFERROR(INDEX(Lookup_Misc!$A$1:$C$7,MATCH(Table1[[#This Row],[Product]],Lookup_Misc!$B$1:$B$7,0),3)*Table1[[#This Row],[Tonnage]],NA())</f>
        <v>7.28</v>
      </c>
      <c r="J3207">
        <f t="shared" si="152"/>
        <v>8</v>
      </c>
    </row>
    <row r="3208" spans="1:10">
      <c r="A3208" t="s">
        <v>186</v>
      </c>
      <c r="B3208" t="s">
        <v>33</v>
      </c>
      <c r="C3208" s="60">
        <v>43709</v>
      </c>
      <c r="D3208" s="3">
        <f>Table1[[#This Row],[End Year]]-1</f>
        <v>2019</v>
      </c>
      <c r="E3208" s="3">
        <f t="shared" si="150"/>
        <v>2020</v>
      </c>
      <c r="F3208" s="1" t="str">
        <f t="shared" si="151"/>
        <v>2019/2020</v>
      </c>
      <c r="G3208">
        <v>1</v>
      </c>
      <c r="H3208" t="s">
        <v>75</v>
      </c>
      <c r="I3208">
        <f>IFERROR(INDEX(Lookup_Misc!$A$1:$C$7,MATCH(Table1[[#This Row],[Product]],Lookup_Misc!$B$1:$B$7,0),3)*Table1[[#This Row],[Tonnage]],NA())</f>
        <v>0.52</v>
      </c>
      <c r="J3208">
        <f t="shared" si="152"/>
        <v>9</v>
      </c>
    </row>
    <row r="3209" spans="1:10">
      <c r="A3209" t="s">
        <v>186</v>
      </c>
      <c r="B3209" t="s">
        <v>33</v>
      </c>
      <c r="C3209" s="60">
        <v>43709</v>
      </c>
      <c r="D3209" s="3">
        <f>Table1[[#This Row],[End Year]]-1</f>
        <v>2019</v>
      </c>
      <c r="E3209" s="3">
        <f t="shared" si="150"/>
        <v>2020</v>
      </c>
      <c r="F3209" s="1" t="str">
        <f t="shared" si="151"/>
        <v>2019/2020</v>
      </c>
      <c r="G3209">
        <v>66</v>
      </c>
      <c r="H3209" t="s">
        <v>119</v>
      </c>
      <c r="I3209">
        <f>IFERROR(INDEX(Lookup_Misc!$A$1:$C$7,MATCH(Table1[[#This Row],[Product]],Lookup_Misc!$B$1:$B$7,0),3)*Table1[[#This Row],[Tonnage]],NA())</f>
        <v>34.32</v>
      </c>
      <c r="J3209">
        <f t="shared" si="152"/>
        <v>9</v>
      </c>
    </row>
    <row r="3210" spans="1:10">
      <c r="A3210" t="s">
        <v>186</v>
      </c>
      <c r="B3210" t="s">
        <v>33</v>
      </c>
      <c r="C3210" s="60">
        <v>43709</v>
      </c>
      <c r="D3210" s="3">
        <f>Table1[[#This Row],[End Year]]-1</f>
        <v>2019</v>
      </c>
      <c r="E3210" s="3">
        <f t="shared" si="150"/>
        <v>2020</v>
      </c>
      <c r="F3210" s="1" t="str">
        <f t="shared" si="151"/>
        <v>2019/2020</v>
      </c>
      <c r="G3210">
        <v>587</v>
      </c>
      <c r="H3210" t="s">
        <v>95</v>
      </c>
      <c r="I3210">
        <f>IFERROR(INDEX(Lookup_Misc!$A$1:$C$7,MATCH(Table1[[#This Row],[Product]],Lookup_Misc!$B$1:$B$7,0),3)*Table1[[#This Row],[Tonnage]],NA())</f>
        <v>305.24</v>
      </c>
      <c r="J3210">
        <f t="shared" si="152"/>
        <v>9</v>
      </c>
    </row>
    <row r="3211" spans="1:10">
      <c r="A3211" t="s">
        <v>186</v>
      </c>
      <c r="B3211" t="s">
        <v>33</v>
      </c>
      <c r="C3211" s="60">
        <v>43709</v>
      </c>
      <c r="D3211" s="3">
        <f>Table1[[#This Row],[End Year]]-1</f>
        <v>2019</v>
      </c>
      <c r="E3211" s="3">
        <f t="shared" si="150"/>
        <v>2020</v>
      </c>
      <c r="F3211" s="1" t="str">
        <f t="shared" si="151"/>
        <v>2019/2020</v>
      </c>
      <c r="G3211">
        <v>117692</v>
      </c>
      <c r="H3211" t="s">
        <v>151</v>
      </c>
      <c r="I3211">
        <f>IFERROR(INDEX(Lookup_Misc!$A$1:$C$7,MATCH(Table1[[#This Row],[Product]],Lookup_Misc!$B$1:$B$7,0),3)*Table1[[#This Row],[Tonnage]],NA())</f>
        <v>61199.840000000004</v>
      </c>
      <c r="J3211">
        <f t="shared" si="152"/>
        <v>9</v>
      </c>
    </row>
    <row r="3212" spans="1:10">
      <c r="A3212" t="s">
        <v>186</v>
      </c>
      <c r="B3212" t="s">
        <v>33</v>
      </c>
      <c r="C3212" s="60">
        <v>43709</v>
      </c>
      <c r="D3212" s="3">
        <f>Table1[[#This Row],[End Year]]-1</f>
        <v>2019</v>
      </c>
      <c r="E3212" s="3">
        <f t="shared" si="150"/>
        <v>2020</v>
      </c>
      <c r="F3212" s="1" t="str">
        <f t="shared" si="151"/>
        <v>2019/2020</v>
      </c>
      <c r="G3212">
        <v>42</v>
      </c>
      <c r="H3212" t="s">
        <v>60</v>
      </c>
      <c r="I3212">
        <f>IFERROR(INDEX(Lookup_Misc!$A$1:$C$7,MATCH(Table1[[#This Row],[Product]],Lookup_Misc!$B$1:$B$7,0),3)*Table1[[#This Row],[Tonnage]],NA())</f>
        <v>21.84</v>
      </c>
      <c r="J3212">
        <f t="shared" si="152"/>
        <v>9</v>
      </c>
    </row>
    <row r="3213" spans="1:10">
      <c r="A3213" t="s">
        <v>186</v>
      </c>
      <c r="B3213" t="s">
        <v>33</v>
      </c>
      <c r="C3213" s="60">
        <v>43709</v>
      </c>
      <c r="D3213" s="3">
        <f>Table1[[#This Row],[End Year]]-1</f>
        <v>2019</v>
      </c>
      <c r="E3213" s="3">
        <f t="shared" si="150"/>
        <v>2020</v>
      </c>
      <c r="F3213" s="1" t="str">
        <f t="shared" si="151"/>
        <v>2019/2020</v>
      </c>
      <c r="G3213">
        <v>23181</v>
      </c>
      <c r="H3213" t="s">
        <v>79</v>
      </c>
      <c r="I3213">
        <f>IFERROR(INDEX(Lookup_Misc!$A$1:$C$7,MATCH(Table1[[#This Row],[Product]],Lookup_Misc!$B$1:$B$7,0),3)*Table1[[#This Row],[Tonnage]],NA())</f>
        <v>12054.12</v>
      </c>
      <c r="J3213">
        <f t="shared" si="152"/>
        <v>9</v>
      </c>
    </row>
    <row r="3214" spans="1:10">
      <c r="A3214" t="s">
        <v>186</v>
      </c>
      <c r="B3214" t="s">
        <v>33</v>
      </c>
      <c r="C3214" s="60">
        <v>43709</v>
      </c>
      <c r="D3214" s="3">
        <f>Table1[[#This Row],[End Year]]-1</f>
        <v>2019</v>
      </c>
      <c r="E3214" s="3">
        <f t="shared" si="150"/>
        <v>2020</v>
      </c>
      <c r="F3214" s="1" t="str">
        <f t="shared" si="151"/>
        <v>2019/2020</v>
      </c>
      <c r="G3214">
        <v>4</v>
      </c>
      <c r="H3214" t="s">
        <v>89</v>
      </c>
      <c r="I3214">
        <f>IFERROR(INDEX(Lookup_Misc!$A$1:$C$7,MATCH(Table1[[#This Row],[Product]],Lookup_Misc!$B$1:$B$7,0),3)*Table1[[#This Row],[Tonnage]],NA())</f>
        <v>2.08</v>
      </c>
      <c r="J3214">
        <f t="shared" si="152"/>
        <v>9</v>
      </c>
    </row>
    <row r="3215" spans="1:10">
      <c r="A3215" t="s">
        <v>186</v>
      </c>
      <c r="B3215" t="s">
        <v>33</v>
      </c>
      <c r="C3215" s="60">
        <v>43739</v>
      </c>
      <c r="D3215" s="3">
        <f>Table1[[#This Row],[End Year]]-1</f>
        <v>2019</v>
      </c>
      <c r="E3215" s="3">
        <f t="shared" si="150"/>
        <v>2020</v>
      </c>
      <c r="F3215" s="1" t="str">
        <f t="shared" si="151"/>
        <v>2019/2020</v>
      </c>
      <c r="G3215">
        <v>40</v>
      </c>
      <c r="H3215" t="s">
        <v>110</v>
      </c>
      <c r="I3215">
        <f>IFERROR(INDEX(Lookup_Misc!$A$1:$C$7,MATCH(Table1[[#This Row],[Product]],Lookup_Misc!$B$1:$B$7,0),3)*Table1[[#This Row],[Tonnage]],NA())</f>
        <v>20.8</v>
      </c>
      <c r="J3215">
        <f t="shared" si="152"/>
        <v>10</v>
      </c>
    </row>
    <row r="3216" spans="1:10">
      <c r="A3216" t="s">
        <v>186</v>
      </c>
      <c r="B3216" t="s">
        <v>33</v>
      </c>
      <c r="C3216" s="60">
        <v>43739</v>
      </c>
      <c r="D3216" s="3">
        <f>Table1[[#This Row],[End Year]]-1</f>
        <v>2019</v>
      </c>
      <c r="E3216" s="3">
        <f t="shared" si="150"/>
        <v>2020</v>
      </c>
      <c r="F3216" s="1" t="str">
        <f t="shared" si="151"/>
        <v>2019/2020</v>
      </c>
      <c r="G3216">
        <v>216</v>
      </c>
      <c r="H3216" t="s">
        <v>103</v>
      </c>
      <c r="I3216">
        <f>IFERROR(INDEX(Lookup_Misc!$A$1:$C$7,MATCH(Table1[[#This Row],[Product]],Lookup_Misc!$B$1:$B$7,0),3)*Table1[[#This Row],[Tonnage]],NA())</f>
        <v>112.32000000000001</v>
      </c>
      <c r="J3216">
        <f t="shared" si="152"/>
        <v>10</v>
      </c>
    </row>
    <row r="3217" spans="1:10">
      <c r="A3217" t="s">
        <v>186</v>
      </c>
      <c r="B3217" t="s">
        <v>33</v>
      </c>
      <c r="C3217" s="60">
        <v>43739</v>
      </c>
      <c r="D3217" s="3">
        <f>Table1[[#This Row],[End Year]]-1</f>
        <v>2019</v>
      </c>
      <c r="E3217" s="3">
        <f t="shared" si="150"/>
        <v>2020</v>
      </c>
      <c r="F3217" s="1" t="str">
        <f t="shared" si="151"/>
        <v>2019/2020</v>
      </c>
      <c r="G3217">
        <v>106</v>
      </c>
      <c r="H3217" t="s">
        <v>95</v>
      </c>
      <c r="I3217">
        <f>IFERROR(INDEX(Lookup_Misc!$A$1:$C$7,MATCH(Table1[[#This Row],[Product]],Lookup_Misc!$B$1:$B$7,0),3)*Table1[[#This Row],[Tonnage]],NA())</f>
        <v>55.120000000000005</v>
      </c>
      <c r="J3217">
        <f t="shared" si="152"/>
        <v>10</v>
      </c>
    </row>
    <row r="3218" spans="1:10">
      <c r="A3218" t="s">
        <v>186</v>
      </c>
      <c r="B3218" t="s">
        <v>33</v>
      </c>
      <c r="C3218" s="60">
        <v>43739</v>
      </c>
      <c r="D3218" s="3">
        <f>Table1[[#This Row],[End Year]]-1</f>
        <v>2019</v>
      </c>
      <c r="E3218" s="3">
        <f t="shared" si="150"/>
        <v>2020</v>
      </c>
      <c r="F3218" s="1" t="str">
        <f t="shared" si="151"/>
        <v>2019/2020</v>
      </c>
      <c r="G3218">
        <v>122541</v>
      </c>
      <c r="H3218" t="s">
        <v>151</v>
      </c>
      <c r="I3218">
        <f>IFERROR(INDEX(Lookup_Misc!$A$1:$C$7,MATCH(Table1[[#This Row],[Product]],Lookup_Misc!$B$1:$B$7,0),3)*Table1[[#This Row],[Tonnage]],NA())</f>
        <v>63721.32</v>
      </c>
      <c r="J3218">
        <f t="shared" si="152"/>
        <v>10</v>
      </c>
    </row>
    <row r="3219" spans="1:10">
      <c r="A3219" t="s">
        <v>186</v>
      </c>
      <c r="B3219" t="s">
        <v>33</v>
      </c>
      <c r="C3219" s="60">
        <v>43739</v>
      </c>
      <c r="D3219" s="3">
        <f>Table1[[#This Row],[End Year]]-1</f>
        <v>2019</v>
      </c>
      <c r="E3219" s="3">
        <f t="shared" si="150"/>
        <v>2020</v>
      </c>
      <c r="F3219" s="1" t="str">
        <f t="shared" si="151"/>
        <v>2019/2020</v>
      </c>
      <c r="G3219">
        <v>76</v>
      </c>
      <c r="H3219" t="s">
        <v>60</v>
      </c>
      <c r="I3219">
        <f>IFERROR(INDEX(Lookup_Misc!$A$1:$C$7,MATCH(Table1[[#This Row],[Product]],Lookup_Misc!$B$1:$B$7,0),3)*Table1[[#This Row],[Tonnage]],NA())</f>
        <v>39.520000000000003</v>
      </c>
      <c r="J3219">
        <f t="shared" si="152"/>
        <v>10</v>
      </c>
    </row>
    <row r="3220" spans="1:10">
      <c r="A3220" t="s">
        <v>186</v>
      </c>
      <c r="B3220" t="s">
        <v>33</v>
      </c>
      <c r="C3220" s="60">
        <v>43739</v>
      </c>
      <c r="D3220" s="3">
        <f>Table1[[#This Row],[End Year]]-1</f>
        <v>2019</v>
      </c>
      <c r="E3220" s="3">
        <f t="shared" si="150"/>
        <v>2020</v>
      </c>
      <c r="F3220" s="1" t="str">
        <f t="shared" si="151"/>
        <v>2019/2020</v>
      </c>
      <c r="G3220">
        <v>30798</v>
      </c>
      <c r="H3220" t="s">
        <v>79</v>
      </c>
      <c r="I3220">
        <f>IFERROR(INDEX(Lookup_Misc!$A$1:$C$7,MATCH(Table1[[#This Row],[Product]],Lookup_Misc!$B$1:$B$7,0),3)*Table1[[#This Row],[Tonnage]],NA())</f>
        <v>16014.960000000001</v>
      </c>
      <c r="J3220">
        <f t="shared" si="152"/>
        <v>10</v>
      </c>
    </row>
    <row r="3221" spans="1:10">
      <c r="A3221" t="s">
        <v>186</v>
      </c>
      <c r="B3221" t="s">
        <v>33</v>
      </c>
      <c r="C3221" s="60">
        <v>43739</v>
      </c>
      <c r="D3221" s="3">
        <f>Table1[[#This Row],[End Year]]-1</f>
        <v>2019</v>
      </c>
      <c r="E3221" s="3">
        <f t="shared" si="150"/>
        <v>2020</v>
      </c>
      <c r="F3221" s="1" t="str">
        <f t="shared" si="151"/>
        <v>2019/2020</v>
      </c>
      <c r="G3221">
        <v>105</v>
      </c>
      <c r="H3221" t="s">
        <v>96</v>
      </c>
      <c r="I3221">
        <f>IFERROR(INDEX(Lookup_Misc!$A$1:$C$7,MATCH(Table1[[#This Row],[Product]],Lookup_Misc!$B$1:$B$7,0),3)*Table1[[#This Row],[Tonnage]],NA())</f>
        <v>54.6</v>
      </c>
      <c r="J3221">
        <f t="shared" si="152"/>
        <v>10</v>
      </c>
    </row>
    <row r="3222" spans="1:10">
      <c r="A3222" t="s">
        <v>186</v>
      </c>
      <c r="B3222" t="s">
        <v>33</v>
      </c>
      <c r="C3222" s="60">
        <v>43739</v>
      </c>
      <c r="D3222" s="3">
        <f>Table1[[#This Row],[End Year]]-1</f>
        <v>2019</v>
      </c>
      <c r="E3222" s="3">
        <f t="shared" si="150"/>
        <v>2020</v>
      </c>
      <c r="F3222" s="1" t="str">
        <f t="shared" si="151"/>
        <v>2019/2020</v>
      </c>
      <c r="G3222">
        <v>10944</v>
      </c>
      <c r="H3222" t="s">
        <v>82</v>
      </c>
      <c r="I3222">
        <f>IFERROR(INDEX(Lookup_Misc!$A$1:$C$7,MATCH(Table1[[#This Row],[Product]],Lookup_Misc!$B$1:$B$7,0),3)*Table1[[#This Row],[Tonnage]],NA())</f>
        <v>5690.88</v>
      </c>
      <c r="J3222">
        <f t="shared" si="152"/>
        <v>10</v>
      </c>
    </row>
    <row r="3223" spans="1:10">
      <c r="A3223" t="s">
        <v>186</v>
      </c>
      <c r="B3223" t="s">
        <v>33</v>
      </c>
      <c r="C3223" s="60">
        <v>43739</v>
      </c>
      <c r="D3223" s="3">
        <f>Table1[[#This Row],[End Year]]-1</f>
        <v>2019</v>
      </c>
      <c r="E3223" s="3">
        <f t="shared" si="150"/>
        <v>2020</v>
      </c>
      <c r="F3223" s="1" t="str">
        <f t="shared" si="151"/>
        <v>2019/2020</v>
      </c>
      <c r="G3223">
        <v>97</v>
      </c>
      <c r="H3223" t="s">
        <v>86</v>
      </c>
      <c r="I3223">
        <f>IFERROR(INDEX(Lookup_Misc!$A$1:$C$7,MATCH(Table1[[#This Row],[Product]],Lookup_Misc!$B$1:$B$7,0),3)*Table1[[#This Row],[Tonnage]],NA())</f>
        <v>50.440000000000005</v>
      </c>
      <c r="J3223">
        <f t="shared" si="152"/>
        <v>10</v>
      </c>
    </row>
    <row r="3224" spans="1:10">
      <c r="A3224" t="s">
        <v>186</v>
      </c>
      <c r="B3224" t="s">
        <v>33</v>
      </c>
      <c r="C3224" s="60">
        <v>43739</v>
      </c>
      <c r="D3224" s="3">
        <f>Table1[[#This Row],[End Year]]-1</f>
        <v>2019</v>
      </c>
      <c r="E3224" s="3">
        <f t="shared" si="150"/>
        <v>2020</v>
      </c>
      <c r="F3224" s="1" t="str">
        <f t="shared" si="151"/>
        <v>2019/2020</v>
      </c>
      <c r="G3224">
        <v>4</v>
      </c>
      <c r="H3224" t="s">
        <v>89</v>
      </c>
      <c r="I3224">
        <f>IFERROR(INDEX(Lookup_Misc!$A$1:$C$7,MATCH(Table1[[#This Row],[Product]],Lookup_Misc!$B$1:$B$7,0),3)*Table1[[#This Row],[Tonnage]],NA())</f>
        <v>2.08</v>
      </c>
      <c r="J3224">
        <f t="shared" si="152"/>
        <v>10</v>
      </c>
    </row>
    <row r="3225" spans="1:10">
      <c r="A3225" t="s">
        <v>186</v>
      </c>
      <c r="B3225" t="s">
        <v>33</v>
      </c>
      <c r="C3225" s="60">
        <v>43770</v>
      </c>
      <c r="D3225" s="3">
        <f>Table1[[#This Row],[End Year]]-1</f>
        <v>2019</v>
      </c>
      <c r="E3225" s="3">
        <f t="shared" si="150"/>
        <v>2020</v>
      </c>
      <c r="F3225" s="1" t="str">
        <f t="shared" si="151"/>
        <v>2019/2020</v>
      </c>
      <c r="G3225">
        <v>37</v>
      </c>
      <c r="H3225" t="s">
        <v>119</v>
      </c>
      <c r="I3225">
        <f>IFERROR(INDEX(Lookup_Misc!$A$1:$C$7,MATCH(Table1[[#This Row],[Product]],Lookup_Misc!$B$1:$B$7,0),3)*Table1[[#This Row],[Tonnage]],NA())</f>
        <v>19.240000000000002</v>
      </c>
      <c r="J3225">
        <f t="shared" si="152"/>
        <v>11</v>
      </c>
    </row>
    <row r="3226" spans="1:10">
      <c r="A3226" t="s">
        <v>186</v>
      </c>
      <c r="B3226" t="s">
        <v>33</v>
      </c>
      <c r="C3226" s="60">
        <v>43770</v>
      </c>
      <c r="D3226" s="3">
        <f>Table1[[#This Row],[End Year]]-1</f>
        <v>2019</v>
      </c>
      <c r="E3226" s="3">
        <f t="shared" si="150"/>
        <v>2020</v>
      </c>
      <c r="F3226" s="1" t="str">
        <f t="shared" si="151"/>
        <v>2019/2020</v>
      </c>
      <c r="G3226">
        <v>17318</v>
      </c>
      <c r="H3226" t="s">
        <v>95</v>
      </c>
      <c r="I3226">
        <f>IFERROR(INDEX(Lookup_Misc!$A$1:$C$7,MATCH(Table1[[#This Row],[Product]],Lookup_Misc!$B$1:$B$7,0),3)*Table1[[#This Row],[Tonnage]],NA())</f>
        <v>9005.36</v>
      </c>
      <c r="J3226">
        <f t="shared" si="152"/>
        <v>11</v>
      </c>
    </row>
    <row r="3227" spans="1:10">
      <c r="A3227" t="s">
        <v>186</v>
      </c>
      <c r="B3227" t="s">
        <v>33</v>
      </c>
      <c r="C3227" s="60">
        <v>43770</v>
      </c>
      <c r="D3227" s="3">
        <f>Table1[[#This Row],[End Year]]-1</f>
        <v>2019</v>
      </c>
      <c r="E3227" s="3">
        <f t="shared" si="150"/>
        <v>2020</v>
      </c>
      <c r="F3227" s="1" t="str">
        <f t="shared" si="151"/>
        <v>2019/2020</v>
      </c>
      <c r="G3227">
        <v>62917</v>
      </c>
      <c r="H3227" t="s">
        <v>151</v>
      </c>
      <c r="I3227">
        <f>IFERROR(INDEX(Lookup_Misc!$A$1:$C$7,MATCH(Table1[[#This Row],[Product]],Lookup_Misc!$B$1:$B$7,0),3)*Table1[[#This Row],[Tonnage]],NA())</f>
        <v>32716.84</v>
      </c>
      <c r="J3227">
        <f t="shared" si="152"/>
        <v>11</v>
      </c>
    </row>
    <row r="3228" spans="1:10">
      <c r="A3228" t="s">
        <v>186</v>
      </c>
      <c r="B3228" t="s">
        <v>33</v>
      </c>
      <c r="C3228" s="60">
        <v>43770</v>
      </c>
      <c r="D3228" s="3">
        <f>Table1[[#This Row],[End Year]]-1</f>
        <v>2019</v>
      </c>
      <c r="E3228" s="3">
        <f t="shared" si="150"/>
        <v>2020</v>
      </c>
      <c r="F3228" s="1" t="str">
        <f t="shared" si="151"/>
        <v>2019/2020</v>
      </c>
      <c r="G3228">
        <v>913</v>
      </c>
      <c r="H3228" t="s">
        <v>79</v>
      </c>
      <c r="I3228">
        <f>IFERROR(INDEX(Lookup_Misc!$A$1:$C$7,MATCH(Table1[[#This Row],[Product]],Lookup_Misc!$B$1:$B$7,0),3)*Table1[[#This Row],[Tonnage]],NA())</f>
        <v>474.76</v>
      </c>
      <c r="J3228">
        <f t="shared" si="152"/>
        <v>11</v>
      </c>
    </row>
    <row r="3229" spans="1:10">
      <c r="A3229" t="s">
        <v>186</v>
      </c>
      <c r="B3229" t="s">
        <v>33</v>
      </c>
      <c r="C3229" s="60">
        <v>43770</v>
      </c>
      <c r="D3229" s="3">
        <f>Table1[[#This Row],[End Year]]-1</f>
        <v>2019</v>
      </c>
      <c r="E3229" s="3">
        <f t="shared" si="150"/>
        <v>2020</v>
      </c>
      <c r="F3229" s="1" t="str">
        <f t="shared" si="151"/>
        <v>2019/2020</v>
      </c>
      <c r="G3229">
        <v>117</v>
      </c>
      <c r="H3229" t="s">
        <v>96</v>
      </c>
      <c r="I3229">
        <f>IFERROR(INDEX(Lookup_Misc!$A$1:$C$7,MATCH(Table1[[#This Row],[Product]],Lookup_Misc!$B$1:$B$7,0),3)*Table1[[#This Row],[Tonnage]],NA())</f>
        <v>60.84</v>
      </c>
      <c r="J3229">
        <f t="shared" si="152"/>
        <v>11</v>
      </c>
    </row>
    <row r="3230" spans="1:10">
      <c r="A3230" t="s">
        <v>186</v>
      </c>
      <c r="B3230" t="s">
        <v>33</v>
      </c>
      <c r="C3230" s="60">
        <v>43770</v>
      </c>
      <c r="D3230" s="3">
        <f>Table1[[#This Row],[End Year]]-1</f>
        <v>2019</v>
      </c>
      <c r="E3230" s="3">
        <f t="shared" si="150"/>
        <v>2020</v>
      </c>
      <c r="F3230" s="1" t="str">
        <f t="shared" si="151"/>
        <v>2019/2020</v>
      </c>
      <c r="G3230">
        <v>12362</v>
      </c>
      <c r="H3230" t="s">
        <v>82</v>
      </c>
      <c r="I3230">
        <f>IFERROR(INDEX(Lookup_Misc!$A$1:$C$7,MATCH(Table1[[#This Row],[Product]],Lookup_Misc!$B$1:$B$7,0),3)*Table1[[#This Row],[Tonnage]],NA())</f>
        <v>6428.24</v>
      </c>
      <c r="J3230">
        <f t="shared" si="152"/>
        <v>11</v>
      </c>
    </row>
    <row r="3231" spans="1:10">
      <c r="A3231" t="s">
        <v>186</v>
      </c>
      <c r="B3231" t="s">
        <v>33</v>
      </c>
      <c r="C3231" s="60">
        <v>43770</v>
      </c>
      <c r="D3231" s="3">
        <f>Table1[[#This Row],[End Year]]-1</f>
        <v>2019</v>
      </c>
      <c r="E3231" s="3">
        <f t="shared" si="150"/>
        <v>2020</v>
      </c>
      <c r="F3231" s="1" t="str">
        <f t="shared" si="151"/>
        <v>2019/2020</v>
      </c>
      <c r="G3231">
        <v>34</v>
      </c>
      <c r="H3231" t="s">
        <v>86</v>
      </c>
      <c r="I3231">
        <f>IFERROR(INDEX(Lookup_Misc!$A$1:$C$7,MATCH(Table1[[#This Row],[Product]],Lookup_Misc!$B$1:$B$7,0),3)*Table1[[#This Row],[Tonnage]],NA())</f>
        <v>17.68</v>
      </c>
      <c r="J3231">
        <f t="shared" si="152"/>
        <v>11</v>
      </c>
    </row>
    <row r="3232" spans="1:10">
      <c r="A3232" t="s">
        <v>186</v>
      </c>
      <c r="B3232" t="s">
        <v>33</v>
      </c>
      <c r="C3232" s="60">
        <v>43770</v>
      </c>
      <c r="D3232" s="3">
        <f>Table1[[#This Row],[End Year]]-1</f>
        <v>2019</v>
      </c>
      <c r="E3232" s="3">
        <f t="shared" si="150"/>
        <v>2020</v>
      </c>
      <c r="F3232" s="1" t="str">
        <f t="shared" si="151"/>
        <v>2019/2020</v>
      </c>
      <c r="G3232">
        <v>5</v>
      </c>
      <c r="H3232" t="s">
        <v>89</v>
      </c>
      <c r="I3232">
        <f>IFERROR(INDEX(Lookup_Misc!$A$1:$C$7,MATCH(Table1[[#This Row],[Product]],Lookup_Misc!$B$1:$B$7,0),3)*Table1[[#This Row],[Tonnage]],NA())</f>
        <v>2.6</v>
      </c>
      <c r="J3232">
        <f t="shared" si="152"/>
        <v>11</v>
      </c>
    </row>
    <row r="3233" spans="1:10">
      <c r="A3233" t="s">
        <v>186</v>
      </c>
      <c r="B3233" t="s">
        <v>33</v>
      </c>
      <c r="C3233" s="60">
        <v>43770</v>
      </c>
      <c r="D3233" s="3">
        <f>Table1[[#This Row],[End Year]]-1</f>
        <v>2019</v>
      </c>
      <c r="E3233" s="3">
        <f t="shared" si="150"/>
        <v>2020</v>
      </c>
      <c r="F3233" s="1" t="str">
        <f t="shared" si="151"/>
        <v>2019/2020</v>
      </c>
      <c r="G3233">
        <v>430</v>
      </c>
      <c r="H3233" t="s">
        <v>87</v>
      </c>
      <c r="I3233">
        <f>IFERROR(INDEX(Lookup_Misc!$A$1:$C$7,MATCH(Table1[[#This Row],[Product]],Lookup_Misc!$B$1:$B$7,0),3)*Table1[[#This Row],[Tonnage]],NA())</f>
        <v>223.6</v>
      </c>
      <c r="J3233">
        <f t="shared" si="152"/>
        <v>11</v>
      </c>
    </row>
    <row r="3234" spans="1:10">
      <c r="A3234" t="s">
        <v>186</v>
      </c>
      <c r="B3234" t="s">
        <v>33</v>
      </c>
      <c r="C3234" s="60">
        <v>43770</v>
      </c>
      <c r="D3234" s="3">
        <f>Table1[[#This Row],[End Year]]-1</f>
        <v>2019</v>
      </c>
      <c r="E3234" s="3">
        <f t="shared" si="150"/>
        <v>2020</v>
      </c>
      <c r="F3234" s="1" t="str">
        <f t="shared" si="151"/>
        <v>2019/2020</v>
      </c>
      <c r="G3234">
        <v>80</v>
      </c>
      <c r="H3234" t="s">
        <v>103</v>
      </c>
      <c r="I3234">
        <f>IFERROR(INDEX(Lookup_Misc!$A$1:$C$7,MATCH(Table1[[#This Row],[Product]],Lookup_Misc!$B$1:$B$7,0),3)*Table1[[#This Row],[Tonnage]],NA())</f>
        <v>41.6</v>
      </c>
      <c r="J3234">
        <f t="shared" si="152"/>
        <v>11</v>
      </c>
    </row>
    <row r="3235" spans="1:10">
      <c r="A3235" t="s">
        <v>186</v>
      </c>
      <c r="B3235" t="s">
        <v>33</v>
      </c>
      <c r="C3235" s="60">
        <v>43770</v>
      </c>
      <c r="D3235" s="3">
        <f>Table1[[#This Row],[End Year]]-1</f>
        <v>2019</v>
      </c>
      <c r="E3235" s="3">
        <f t="shared" si="150"/>
        <v>2020</v>
      </c>
      <c r="F3235" s="1" t="str">
        <f t="shared" si="151"/>
        <v>2019/2020</v>
      </c>
      <c r="G3235">
        <v>22</v>
      </c>
      <c r="H3235" t="s">
        <v>60</v>
      </c>
      <c r="I3235">
        <f>IFERROR(INDEX(Lookup_Misc!$A$1:$C$7,MATCH(Table1[[#This Row],[Product]],Lookup_Misc!$B$1:$B$7,0),3)*Table1[[#This Row],[Tonnage]],NA())</f>
        <v>11.440000000000001</v>
      </c>
      <c r="J3235">
        <f t="shared" si="152"/>
        <v>11</v>
      </c>
    </row>
    <row r="3236" spans="1:10">
      <c r="A3236" t="s">
        <v>186</v>
      </c>
      <c r="B3236" t="s">
        <v>33</v>
      </c>
      <c r="C3236" s="60">
        <v>43800</v>
      </c>
      <c r="D3236" s="3">
        <f>Table1[[#This Row],[End Year]]-1</f>
        <v>2019</v>
      </c>
      <c r="E3236" s="3">
        <f t="shared" si="150"/>
        <v>2020</v>
      </c>
      <c r="F3236" s="1" t="str">
        <f t="shared" si="151"/>
        <v>2019/2020</v>
      </c>
      <c r="G3236">
        <v>57</v>
      </c>
      <c r="H3236" t="s">
        <v>119</v>
      </c>
      <c r="I3236">
        <f>IFERROR(INDEX(Lookup_Misc!$A$1:$C$7,MATCH(Table1[[#This Row],[Product]],Lookup_Misc!$B$1:$B$7,0),3)*Table1[[#This Row],[Tonnage]],NA())</f>
        <v>29.64</v>
      </c>
      <c r="J3236">
        <f t="shared" si="152"/>
        <v>12</v>
      </c>
    </row>
    <row r="3237" spans="1:10">
      <c r="A3237" t="s">
        <v>186</v>
      </c>
      <c r="B3237" t="s">
        <v>33</v>
      </c>
      <c r="C3237" s="60">
        <v>43800</v>
      </c>
      <c r="D3237" s="3">
        <f>Table1[[#This Row],[End Year]]-1</f>
        <v>2019</v>
      </c>
      <c r="E3237" s="3">
        <f t="shared" si="150"/>
        <v>2020</v>
      </c>
      <c r="F3237" s="1" t="str">
        <f t="shared" si="151"/>
        <v>2019/2020</v>
      </c>
      <c r="G3237">
        <v>40750</v>
      </c>
      <c r="H3237" t="s">
        <v>95</v>
      </c>
      <c r="I3237">
        <f>IFERROR(INDEX(Lookup_Misc!$A$1:$C$7,MATCH(Table1[[#This Row],[Product]],Lookup_Misc!$B$1:$B$7,0),3)*Table1[[#This Row],[Tonnage]],NA())</f>
        <v>21190</v>
      </c>
      <c r="J3237">
        <f t="shared" si="152"/>
        <v>12</v>
      </c>
    </row>
    <row r="3238" spans="1:10">
      <c r="A3238" t="s">
        <v>186</v>
      </c>
      <c r="B3238" t="s">
        <v>33</v>
      </c>
      <c r="C3238" s="60">
        <v>43800</v>
      </c>
      <c r="D3238" s="3">
        <f>Table1[[#This Row],[End Year]]-1</f>
        <v>2019</v>
      </c>
      <c r="E3238" s="3">
        <f t="shared" si="150"/>
        <v>2020</v>
      </c>
      <c r="F3238" s="1" t="str">
        <f t="shared" si="151"/>
        <v>2019/2020</v>
      </c>
      <c r="G3238">
        <v>121752</v>
      </c>
      <c r="H3238" t="s">
        <v>151</v>
      </c>
      <c r="I3238">
        <f>IFERROR(INDEX(Lookup_Misc!$A$1:$C$7,MATCH(Table1[[#This Row],[Product]],Lookup_Misc!$B$1:$B$7,0),3)*Table1[[#This Row],[Tonnage]],NA())</f>
        <v>63311.040000000001</v>
      </c>
      <c r="J3238">
        <f t="shared" si="152"/>
        <v>12</v>
      </c>
    </row>
    <row r="3239" spans="1:10">
      <c r="A3239" t="s">
        <v>186</v>
      </c>
      <c r="B3239" t="s">
        <v>33</v>
      </c>
      <c r="C3239" s="60">
        <v>43800</v>
      </c>
      <c r="D3239" s="3">
        <f>Table1[[#This Row],[End Year]]-1</f>
        <v>2019</v>
      </c>
      <c r="E3239" s="3">
        <f t="shared" si="150"/>
        <v>2020</v>
      </c>
      <c r="F3239" s="1" t="str">
        <f t="shared" si="151"/>
        <v>2019/2020</v>
      </c>
      <c r="G3239">
        <v>72</v>
      </c>
      <c r="H3239" t="s">
        <v>60</v>
      </c>
      <c r="I3239">
        <f>IFERROR(INDEX(Lookup_Misc!$A$1:$C$7,MATCH(Table1[[#This Row],[Product]],Lookup_Misc!$B$1:$B$7,0),3)*Table1[[#This Row],[Tonnage]],NA())</f>
        <v>37.44</v>
      </c>
      <c r="J3239">
        <f t="shared" si="152"/>
        <v>12</v>
      </c>
    </row>
    <row r="3240" spans="1:10">
      <c r="A3240" t="s">
        <v>186</v>
      </c>
      <c r="B3240" t="s">
        <v>33</v>
      </c>
      <c r="C3240" s="60">
        <v>43800</v>
      </c>
      <c r="D3240" s="3">
        <f>Table1[[#This Row],[End Year]]-1</f>
        <v>2019</v>
      </c>
      <c r="E3240" s="3">
        <f t="shared" si="150"/>
        <v>2020</v>
      </c>
      <c r="F3240" s="1" t="str">
        <f t="shared" si="151"/>
        <v>2019/2020</v>
      </c>
      <c r="G3240">
        <v>976</v>
      </c>
      <c r="H3240" t="s">
        <v>79</v>
      </c>
      <c r="I3240">
        <f>IFERROR(INDEX(Lookup_Misc!$A$1:$C$7,MATCH(Table1[[#This Row],[Product]],Lookup_Misc!$B$1:$B$7,0),3)*Table1[[#This Row],[Tonnage]],NA())</f>
        <v>507.52000000000004</v>
      </c>
      <c r="J3240">
        <f t="shared" si="152"/>
        <v>12</v>
      </c>
    </row>
    <row r="3241" spans="1:10">
      <c r="A3241" t="s">
        <v>186</v>
      </c>
      <c r="B3241" t="s">
        <v>33</v>
      </c>
      <c r="C3241" s="60">
        <v>43800</v>
      </c>
      <c r="D3241" s="3">
        <f>Table1[[#This Row],[End Year]]-1</f>
        <v>2019</v>
      </c>
      <c r="E3241" s="3">
        <f t="shared" si="150"/>
        <v>2020</v>
      </c>
      <c r="F3241" s="1" t="str">
        <f t="shared" si="151"/>
        <v>2019/2020</v>
      </c>
      <c r="G3241">
        <v>80</v>
      </c>
      <c r="H3241" t="s">
        <v>96</v>
      </c>
      <c r="I3241">
        <f>IFERROR(INDEX(Lookup_Misc!$A$1:$C$7,MATCH(Table1[[#This Row],[Product]],Lookup_Misc!$B$1:$B$7,0),3)*Table1[[#This Row],[Tonnage]],NA())</f>
        <v>41.6</v>
      </c>
      <c r="J3241">
        <f t="shared" si="152"/>
        <v>12</v>
      </c>
    </row>
    <row r="3242" spans="1:10">
      <c r="A3242" t="s">
        <v>186</v>
      </c>
      <c r="B3242" t="s">
        <v>33</v>
      </c>
      <c r="C3242" s="60">
        <v>43800</v>
      </c>
      <c r="D3242" s="3">
        <f>Table1[[#This Row],[End Year]]-1</f>
        <v>2019</v>
      </c>
      <c r="E3242" s="3">
        <f t="shared" si="150"/>
        <v>2020</v>
      </c>
      <c r="F3242" s="1" t="str">
        <f t="shared" si="151"/>
        <v>2019/2020</v>
      </c>
      <c r="G3242">
        <v>27222</v>
      </c>
      <c r="H3242" t="s">
        <v>82</v>
      </c>
      <c r="I3242">
        <f>IFERROR(INDEX(Lookup_Misc!$A$1:$C$7,MATCH(Table1[[#This Row],[Product]],Lookup_Misc!$B$1:$B$7,0),3)*Table1[[#This Row],[Tonnage]],NA())</f>
        <v>14155.44</v>
      </c>
      <c r="J3242">
        <f t="shared" si="152"/>
        <v>12</v>
      </c>
    </row>
    <row r="3243" spans="1:10">
      <c r="A3243" t="s">
        <v>186</v>
      </c>
      <c r="B3243" t="s">
        <v>33</v>
      </c>
      <c r="C3243" s="60">
        <v>43800</v>
      </c>
      <c r="D3243" s="3">
        <f>Table1[[#This Row],[End Year]]-1</f>
        <v>2019</v>
      </c>
      <c r="E3243" s="3">
        <f t="shared" si="150"/>
        <v>2020</v>
      </c>
      <c r="F3243" s="1" t="str">
        <f t="shared" si="151"/>
        <v>2019/2020</v>
      </c>
      <c r="G3243">
        <v>102</v>
      </c>
      <c r="H3243" t="s">
        <v>86</v>
      </c>
      <c r="I3243">
        <f>IFERROR(INDEX(Lookup_Misc!$A$1:$C$7,MATCH(Table1[[#This Row],[Product]],Lookup_Misc!$B$1:$B$7,0),3)*Table1[[#This Row],[Tonnage]],NA())</f>
        <v>53.04</v>
      </c>
      <c r="J3243">
        <f t="shared" si="152"/>
        <v>12</v>
      </c>
    </row>
    <row r="3244" spans="1:10">
      <c r="A3244" t="s">
        <v>186</v>
      </c>
      <c r="B3244" t="s">
        <v>33</v>
      </c>
      <c r="C3244" s="60">
        <v>43800</v>
      </c>
      <c r="D3244" s="3">
        <f>Table1[[#This Row],[End Year]]-1</f>
        <v>2019</v>
      </c>
      <c r="E3244" s="3">
        <f t="shared" si="150"/>
        <v>2020</v>
      </c>
      <c r="F3244" s="1" t="str">
        <f t="shared" si="151"/>
        <v>2019/2020</v>
      </c>
      <c r="G3244">
        <v>80</v>
      </c>
      <c r="H3244" t="s">
        <v>103</v>
      </c>
      <c r="I3244">
        <f>IFERROR(INDEX(Lookup_Misc!$A$1:$C$7,MATCH(Table1[[#This Row],[Product]],Lookup_Misc!$B$1:$B$7,0),3)*Table1[[#This Row],[Tonnage]],NA())</f>
        <v>41.6</v>
      </c>
      <c r="J3244">
        <f t="shared" si="152"/>
        <v>12</v>
      </c>
    </row>
    <row r="3245" spans="1:10">
      <c r="A3245" t="s">
        <v>186</v>
      </c>
      <c r="B3245" t="s">
        <v>33</v>
      </c>
      <c r="C3245" s="60">
        <v>43831</v>
      </c>
      <c r="D3245" s="3">
        <f>Table1[[#This Row],[End Year]]-1</f>
        <v>2019</v>
      </c>
      <c r="E3245" s="3">
        <f t="shared" si="150"/>
        <v>2020</v>
      </c>
      <c r="F3245" s="1" t="str">
        <f t="shared" si="151"/>
        <v>2019/2020</v>
      </c>
      <c r="G3245">
        <v>55</v>
      </c>
      <c r="H3245" t="s">
        <v>75</v>
      </c>
      <c r="I3245">
        <f>IFERROR(INDEX(Lookup_Misc!$A$1:$C$7,MATCH(Table1[[#This Row],[Product]],Lookup_Misc!$B$1:$B$7,0),3)*Table1[[#This Row],[Tonnage]],NA())</f>
        <v>28.6</v>
      </c>
      <c r="J3245">
        <f t="shared" si="152"/>
        <v>1</v>
      </c>
    </row>
    <row r="3246" spans="1:10">
      <c r="A3246" t="s">
        <v>186</v>
      </c>
      <c r="B3246" t="s">
        <v>33</v>
      </c>
      <c r="C3246" s="60">
        <v>43831</v>
      </c>
      <c r="D3246" s="3">
        <f>Table1[[#This Row],[End Year]]-1</f>
        <v>2019</v>
      </c>
      <c r="E3246" s="3">
        <f t="shared" si="150"/>
        <v>2020</v>
      </c>
      <c r="F3246" s="1" t="str">
        <f t="shared" si="151"/>
        <v>2019/2020</v>
      </c>
      <c r="G3246">
        <v>19</v>
      </c>
      <c r="H3246" t="s">
        <v>119</v>
      </c>
      <c r="I3246">
        <f>IFERROR(INDEX(Lookup_Misc!$A$1:$C$7,MATCH(Table1[[#This Row],[Product]],Lookup_Misc!$B$1:$B$7,0),3)*Table1[[#This Row],[Tonnage]],NA())</f>
        <v>9.8800000000000008</v>
      </c>
      <c r="J3246">
        <f t="shared" si="152"/>
        <v>1</v>
      </c>
    </row>
    <row r="3247" spans="1:10">
      <c r="A3247" t="s">
        <v>186</v>
      </c>
      <c r="B3247" t="s">
        <v>33</v>
      </c>
      <c r="C3247" s="60">
        <v>43831</v>
      </c>
      <c r="D3247" s="3">
        <f>Table1[[#This Row],[End Year]]-1</f>
        <v>2019</v>
      </c>
      <c r="E3247" s="3">
        <f t="shared" si="150"/>
        <v>2020</v>
      </c>
      <c r="F3247" s="1" t="str">
        <f t="shared" si="151"/>
        <v>2019/2020</v>
      </c>
      <c r="G3247">
        <v>68138</v>
      </c>
      <c r="H3247" t="s">
        <v>95</v>
      </c>
      <c r="I3247">
        <f>IFERROR(INDEX(Lookup_Misc!$A$1:$C$7,MATCH(Table1[[#This Row],[Product]],Lookup_Misc!$B$1:$B$7,0),3)*Table1[[#This Row],[Tonnage]],NA())</f>
        <v>35431.760000000002</v>
      </c>
      <c r="J3247">
        <f t="shared" si="152"/>
        <v>1</v>
      </c>
    </row>
    <row r="3248" spans="1:10">
      <c r="A3248" t="s">
        <v>186</v>
      </c>
      <c r="B3248" t="s">
        <v>33</v>
      </c>
      <c r="C3248" s="60">
        <v>43831</v>
      </c>
      <c r="D3248" s="3">
        <f>Table1[[#This Row],[End Year]]-1</f>
        <v>2019</v>
      </c>
      <c r="E3248" s="3">
        <f t="shared" si="150"/>
        <v>2020</v>
      </c>
      <c r="F3248" s="1" t="str">
        <f t="shared" si="151"/>
        <v>2019/2020</v>
      </c>
      <c r="G3248">
        <v>101703</v>
      </c>
      <c r="H3248" t="s">
        <v>151</v>
      </c>
      <c r="I3248">
        <f>IFERROR(INDEX(Lookup_Misc!$A$1:$C$7,MATCH(Table1[[#This Row],[Product]],Lookup_Misc!$B$1:$B$7,0),3)*Table1[[#This Row],[Tonnage]],NA())</f>
        <v>52885.560000000005</v>
      </c>
      <c r="J3248">
        <f t="shared" si="152"/>
        <v>1</v>
      </c>
    </row>
    <row r="3249" spans="1:10">
      <c r="A3249" t="s">
        <v>186</v>
      </c>
      <c r="B3249" t="s">
        <v>33</v>
      </c>
      <c r="C3249" s="60">
        <v>43831</v>
      </c>
      <c r="D3249" s="3">
        <f>Table1[[#This Row],[End Year]]-1</f>
        <v>2019</v>
      </c>
      <c r="E3249" s="3">
        <f t="shared" si="150"/>
        <v>2020</v>
      </c>
      <c r="F3249" s="1" t="str">
        <f t="shared" si="151"/>
        <v>2019/2020</v>
      </c>
      <c r="G3249">
        <v>56</v>
      </c>
      <c r="H3249" t="s">
        <v>60</v>
      </c>
      <c r="I3249">
        <f>IFERROR(INDEX(Lookup_Misc!$A$1:$C$7,MATCH(Table1[[#This Row],[Product]],Lookup_Misc!$B$1:$B$7,0),3)*Table1[[#This Row],[Tonnage]],NA())</f>
        <v>29.12</v>
      </c>
      <c r="J3249">
        <f t="shared" si="152"/>
        <v>1</v>
      </c>
    </row>
    <row r="3250" spans="1:10">
      <c r="A3250" t="s">
        <v>186</v>
      </c>
      <c r="B3250" t="s">
        <v>33</v>
      </c>
      <c r="C3250" s="60">
        <v>43831</v>
      </c>
      <c r="D3250" s="3">
        <f>Table1[[#This Row],[End Year]]-1</f>
        <v>2019</v>
      </c>
      <c r="E3250" s="3">
        <f t="shared" si="150"/>
        <v>2020</v>
      </c>
      <c r="F3250" s="1" t="str">
        <f t="shared" si="151"/>
        <v>2019/2020</v>
      </c>
      <c r="G3250">
        <v>1163</v>
      </c>
      <c r="H3250" t="s">
        <v>79</v>
      </c>
      <c r="I3250">
        <f>IFERROR(INDEX(Lookup_Misc!$A$1:$C$7,MATCH(Table1[[#This Row],[Product]],Lookup_Misc!$B$1:$B$7,0),3)*Table1[[#This Row],[Tonnage]],NA())</f>
        <v>604.76</v>
      </c>
      <c r="J3250">
        <f t="shared" si="152"/>
        <v>1</v>
      </c>
    </row>
    <row r="3251" spans="1:10">
      <c r="A3251" t="s">
        <v>186</v>
      </c>
      <c r="B3251" t="s">
        <v>33</v>
      </c>
      <c r="C3251" s="60">
        <v>43831</v>
      </c>
      <c r="D3251" s="3">
        <f>Table1[[#This Row],[End Year]]-1</f>
        <v>2019</v>
      </c>
      <c r="E3251" s="3">
        <f t="shared" si="150"/>
        <v>2020</v>
      </c>
      <c r="F3251" s="1" t="str">
        <f t="shared" si="151"/>
        <v>2019/2020</v>
      </c>
      <c r="G3251">
        <v>381</v>
      </c>
      <c r="H3251" t="s">
        <v>86</v>
      </c>
      <c r="I3251">
        <f>IFERROR(INDEX(Lookup_Misc!$A$1:$C$7,MATCH(Table1[[#This Row],[Product]],Lookup_Misc!$B$1:$B$7,0),3)*Table1[[#This Row],[Tonnage]],NA())</f>
        <v>198.12</v>
      </c>
      <c r="J3251">
        <f t="shared" si="152"/>
        <v>1</v>
      </c>
    </row>
    <row r="3252" spans="1:10">
      <c r="A3252" t="s">
        <v>186</v>
      </c>
      <c r="B3252" t="s">
        <v>33</v>
      </c>
      <c r="C3252" s="60">
        <v>43831</v>
      </c>
      <c r="D3252" s="3">
        <f>Table1[[#This Row],[End Year]]-1</f>
        <v>2019</v>
      </c>
      <c r="E3252" s="3">
        <f t="shared" si="150"/>
        <v>2020</v>
      </c>
      <c r="F3252" s="1" t="str">
        <f t="shared" si="151"/>
        <v>2019/2020</v>
      </c>
      <c r="G3252">
        <v>4</v>
      </c>
      <c r="H3252" t="s">
        <v>89</v>
      </c>
      <c r="I3252">
        <f>IFERROR(INDEX(Lookup_Misc!$A$1:$C$7,MATCH(Table1[[#This Row],[Product]],Lookup_Misc!$B$1:$B$7,0),3)*Table1[[#This Row],[Tonnage]],NA())</f>
        <v>2.08</v>
      </c>
      <c r="J3252">
        <f t="shared" si="152"/>
        <v>1</v>
      </c>
    </row>
    <row r="3253" spans="1:10">
      <c r="A3253" t="s">
        <v>186</v>
      </c>
      <c r="B3253" t="s">
        <v>33</v>
      </c>
      <c r="C3253" s="60">
        <v>43831</v>
      </c>
      <c r="D3253" s="3">
        <f>Table1[[#This Row],[End Year]]-1</f>
        <v>2019</v>
      </c>
      <c r="E3253" s="3">
        <f t="shared" si="150"/>
        <v>2020</v>
      </c>
      <c r="F3253" s="1" t="str">
        <f t="shared" si="151"/>
        <v>2019/2020</v>
      </c>
      <c r="G3253">
        <v>34</v>
      </c>
      <c r="H3253" t="s">
        <v>103</v>
      </c>
      <c r="I3253">
        <f>IFERROR(INDEX(Lookup_Misc!$A$1:$C$7,MATCH(Table1[[#This Row],[Product]],Lookup_Misc!$B$1:$B$7,0),3)*Table1[[#This Row],[Tonnage]],NA())</f>
        <v>17.68</v>
      </c>
      <c r="J3253">
        <f t="shared" si="152"/>
        <v>1</v>
      </c>
    </row>
    <row r="3254" spans="1:10">
      <c r="A3254" t="s">
        <v>186</v>
      </c>
      <c r="B3254" t="s">
        <v>33</v>
      </c>
      <c r="C3254" s="60">
        <v>43862</v>
      </c>
      <c r="D3254" s="3">
        <f>Table1[[#This Row],[End Year]]-1</f>
        <v>2019</v>
      </c>
      <c r="E3254" s="3">
        <f t="shared" si="150"/>
        <v>2020</v>
      </c>
      <c r="F3254" s="1" t="str">
        <f t="shared" si="151"/>
        <v>2019/2020</v>
      </c>
      <c r="G3254">
        <v>49</v>
      </c>
      <c r="H3254" t="s">
        <v>119</v>
      </c>
      <c r="I3254">
        <f>IFERROR(INDEX(Lookup_Misc!$A$1:$C$7,MATCH(Table1[[#This Row],[Product]],Lookup_Misc!$B$1:$B$7,0),3)*Table1[[#This Row],[Tonnage]],NA())</f>
        <v>25.48</v>
      </c>
      <c r="J3254">
        <f t="shared" si="152"/>
        <v>2</v>
      </c>
    </row>
    <row r="3255" spans="1:10">
      <c r="A3255" t="s">
        <v>186</v>
      </c>
      <c r="B3255" t="s">
        <v>33</v>
      </c>
      <c r="C3255" s="60">
        <v>43862</v>
      </c>
      <c r="D3255" s="3">
        <f>Table1[[#This Row],[End Year]]-1</f>
        <v>2019</v>
      </c>
      <c r="E3255" s="3">
        <f t="shared" si="150"/>
        <v>2020</v>
      </c>
      <c r="F3255" s="1" t="str">
        <f t="shared" si="151"/>
        <v>2019/2020</v>
      </c>
      <c r="G3255">
        <v>2932</v>
      </c>
      <c r="H3255" t="s">
        <v>103</v>
      </c>
      <c r="I3255">
        <f>IFERROR(INDEX(Lookup_Misc!$A$1:$C$7,MATCH(Table1[[#This Row],[Product]],Lookup_Misc!$B$1:$B$7,0),3)*Table1[[#This Row],[Tonnage]],NA())</f>
        <v>1524.64</v>
      </c>
      <c r="J3255">
        <f t="shared" si="152"/>
        <v>2</v>
      </c>
    </row>
    <row r="3256" spans="1:10">
      <c r="A3256" t="s">
        <v>186</v>
      </c>
      <c r="B3256" t="s">
        <v>33</v>
      </c>
      <c r="C3256" s="60">
        <v>43862</v>
      </c>
      <c r="D3256" s="3">
        <f>Table1[[#This Row],[End Year]]-1</f>
        <v>2019</v>
      </c>
      <c r="E3256" s="3">
        <f t="shared" si="150"/>
        <v>2020</v>
      </c>
      <c r="F3256" s="1" t="str">
        <f t="shared" si="151"/>
        <v>2019/2020</v>
      </c>
      <c r="G3256">
        <v>10819</v>
      </c>
      <c r="H3256" t="s">
        <v>95</v>
      </c>
      <c r="I3256">
        <f>IFERROR(INDEX(Lookup_Misc!$A$1:$C$7,MATCH(Table1[[#This Row],[Product]],Lookup_Misc!$B$1:$B$7,0),3)*Table1[[#This Row],[Tonnage]],NA())</f>
        <v>5625.88</v>
      </c>
      <c r="J3256">
        <f t="shared" si="152"/>
        <v>2</v>
      </c>
    </row>
    <row r="3257" spans="1:10">
      <c r="A3257" t="s">
        <v>186</v>
      </c>
      <c r="B3257" t="s">
        <v>33</v>
      </c>
      <c r="C3257" s="60">
        <v>43862</v>
      </c>
      <c r="D3257" s="3">
        <f>Table1[[#This Row],[End Year]]-1</f>
        <v>2019</v>
      </c>
      <c r="E3257" s="3">
        <f t="shared" si="150"/>
        <v>2020</v>
      </c>
      <c r="F3257" s="1" t="str">
        <f t="shared" si="151"/>
        <v>2019/2020</v>
      </c>
      <c r="G3257">
        <v>14880</v>
      </c>
      <c r="H3257" t="s">
        <v>151</v>
      </c>
      <c r="I3257">
        <f>IFERROR(INDEX(Lookup_Misc!$A$1:$C$7,MATCH(Table1[[#This Row],[Product]],Lookup_Misc!$B$1:$B$7,0),3)*Table1[[#This Row],[Tonnage]],NA())</f>
        <v>7737.6</v>
      </c>
      <c r="J3257">
        <f t="shared" si="152"/>
        <v>2</v>
      </c>
    </row>
    <row r="3258" spans="1:10">
      <c r="A3258" t="s">
        <v>186</v>
      </c>
      <c r="B3258" t="s">
        <v>33</v>
      </c>
      <c r="C3258" s="60">
        <v>43862</v>
      </c>
      <c r="D3258" s="3">
        <f>Table1[[#This Row],[End Year]]-1</f>
        <v>2019</v>
      </c>
      <c r="E3258" s="3">
        <f t="shared" si="150"/>
        <v>2020</v>
      </c>
      <c r="F3258" s="1" t="str">
        <f t="shared" si="151"/>
        <v>2019/2020</v>
      </c>
      <c r="G3258">
        <v>173</v>
      </c>
      <c r="H3258" t="s">
        <v>60</v>
      </c>
      <c r="I3258">
        <f>IFERROR(INDEX(Lookup_Misc!$A$1:$C$7,MATCH(Table1[[#This Row],[Product]],Lookup_Misc!$B$1:$B$7,0),3)*Table1[[#This Row],[Tonnage]],NA())</f>
        <v>89.960000000000008</v>
      </c>
      <c r="J3258">
        <f t="shared" si="152"/>
        <v>2</v>
      </c>
    </row>
    <row r="3259" spans="1:10">
      <c r="A3259" t="s">
        <v>186</v>
      </c>
      <c r="B3259" t="s">
        <v>33</v>
      </c>
      <c r="C3259" s="60">
        <v>43862</v>
      </c>
      <c r="D3259" s="3">
        <f>Table1[[#This Row],[End Year]]-1</f>
        <v>2019</v>
      </c>
      <c r="E3259" s="3">
        <f t="shared" si="150"/>
        <v>2020</v>
      </c>
      <c r="F3259" s="1" t="str">
        <f t="shared" si="151"/>
        <v>2019/2020</v>
      </c>
      <c r="G3259">
        <v>1293</v>
      </c>
      <c r="H3259" t="s">
        <v>79</v>
      </c>
      <c r="I3259">
        <f>IFERROR(INDEX(Lookup_Misc!$A$1:$C$7,MATCH(Table1[[#This Row],[Product]],Lookup_Misc!$B$1:$B$7,0),3)*Table1[[#This Row],[Tonnage]],NA())</f>
        <v>672.36</v>
      </c>
      <c r="J3259">
        <f t="shared" si="152"/>
        <v>2</v>
      </c>
    </row>
    <row r="3260" spans="1:10">
      <c r="A3260" t="s">
        <v>186</v>
      </c>
      <c r="B3260" t="s">
        <v>33</v>
      </c>
      <c r="C3260" s="60">
        <v>43862</v>
      </c>
      <c r="D3260" s="3">
        <f>Table1[[#This Row],[End Year]]-1</f>
        <v>2019</v>
      </c>
      <c r="E3260" s="3">
        <f t="shared" si="150"/>
        <v>2020</v>
      </c>
      <c r="F3260" s="1" t="str">
        <f t="shared" si="151"/>
        <v>2019/2020</v>
      </c>
      <c r="G3260">
        <v>10995</v>
      </c>
      <c r="H3260" t="s">
        <v>82</v>
      </c>
      <c r="I3260">
        <f>IFERROR(INDEX(Lookup_Misc!$A$1:$C$7,MATCH(Table1[[#This Row],[Product]],Lookup_Misc!$B$1:$B$7,0),3)*Table1[[#This Row],[Tonnage]],NA())</f>
        <v>5717.4000000000005</v>
      </c>
      <c r="J3260">
        <f t="shared" si="152"/>
        <v>2</v>
      </c>
    </row>
    <row r="3261" spans="1:10">
      <c r="A3261" t="s">
        <v>186</v>
      </c>
      <c r="B3261" t="s">
        <v>33</v>
      </c>
      <c r="C3261" s="60">
        <v>43862</v>
      </c>
      <c r="D3261" s="3">
        <f>Table1[[#This Row],[End Year]]-1</f>
        <v>2019</v>
      </c>
      <c r="E3261" s="3">
        <f t="shared" si="150"/>
        <v>2020</v>
      </c>
      <c r="F3261" s="1" t="str">
        <f t="shared" si="151"/>
        <v>2019/2020</v>
      </c>
      <c r="G3261">
        <v>220</v>
      </c>
      <c r="H3261" t="s">
        <v>86</v>
      </c>
      <c r="I3261">
        <f>IFERROR(INDEX(Lookup_Misc!$A$1:$C$7,MATCH(Table1[[#This Row],[Product]],Lookup_Misc!$B$1:$B$7,0),3)*Table1[[#This Row],[Tonnage]],NA())</f>
        <v>114.4</v>
      </c>
      <c r="J3261">
        <f t="shared" si="152"/>
        <v>2</v>
      </c>
    </row>
    <row r="3262" spans="1:10">
      <c r="A3262" t="s">
        <v>186</v>
      </c>
      <c r="B3262" t="s">
        <v>33</v>
      </c>
      <c r="C3262" s="60">
        <v>43862</v>
      </c>
      <c r="D3262" s="3">
        <f>Table1[[#This Row],[End Year]]-1</f>
        <v>2019</v>
      </c>
      <c r="E3262" s="3">
        <f t="shared" si="150"/>
        <v>2020</v>
      </c>
      <c r="F3262" s="1" t="str">
        <f t="shared" si="151"/>
        <v>2019/2020</v>
      </c>
      <c r="G3262">
        <v>4</v>
      </c>
      <c r="H3262" t="s">
        <v>89</v>
      </c>
      <c r="I3262">
        <f>IFERROR(INDEX(Lookup_Misc!$A$1:$C$7,MATCH(Table1[[#This Row],[Product]],Lookup_Misc!$B$1:$B$7,0),3)*Table1[[#This Row],[Tonnage]],NA())</f>
        <v>2.08</v>
      </c>
      <c r="J3262">
        <f t="shared" si="152"/>
        <v>2</v>
      </c>
    </row>
    <row r="3263" spans="1:10">
      <c r="A3263" t="s">
        <v>186</v>
      </c>
      <c r="B3263" t="s">
        <v>33</v>
      </c>
      <c r="C3263" s="60">
        <v>43862</v>
      </c>
      <c r="D3263" s="3">
        <f>Table1[[#This Row],[End Year]]-1</f>
        <v>2019</v>
      </c>
      <c r="E3263" s="3">
        <f t="shared" si="150"/>
        <v>2020</v>
      </c>
      <c r="F3263" s="1" t="str">
        <f t="shared" si="151"/>
        <v>2019/2020</v>
      </c>
      <c r="G3263">
        <v>18</v>
      </c>
      <c r="H3263" t="s">
        <v>77</v>
      </c>
      <c r="I3263">
        <f>IFERROR(INDEX(Lookup_Misc!$A$1:$C$7,MATCH(Table1[[#This Row],[Product]],Lookup_Misc!$B$1:$B$7,0),3)*Table1[[#This Row],[Tonnage]],NA())</f>
        <v>9.36</v>
      </c>
      <c r="J3263">
        <f t="shared" si="152"/>
        <v>2</v>
      </c>
    </row>
    <row r="3264" spans="1:10">
      <c r="A3264" t="s">
        <v>186</v>
      </c>
      <c r="B3264" t="s">
        <v>33</v>
      </c>
      <c r="C3264" s="60">
        <v>43862</v>
      </c>
      <c r="D3264" s="3">
        <f>Table1[[#This Row],[End Year]]-1</f>
        <v>2019</v>
      </c>
      <c r="E3264" s="3">
        <f t="shared" si="150"/>
        <v>2020</v>
      </c>
      <c r="F3264" s="1" t="str">
        <f t="shared" si="151"/>
        <v>2019/2020</v>
      </c>
      <c r="G3264">
        <v>15</v>
      </c>
      <c r="H3264" t="s">
        <v>93</v>
      </c>
      <c r="I3264">
        <f>IFERROR(INDEX(Lookup_Misc!$A$1:$C$7,MATCH(Table1[[#This Row],[Product]],Lookup_Misc!$B$1:$B$7,0),3)*Table1[[#This Row],[Tonnage]],NA())</f>
        <v>7.8000000000000007</v>
      </c>
      <c r="J3264">
        <f t="shared" si="152"/>
        <v>2</v>
      </c>
    </row>
    <row r="3265" spans="1:10">
      <c r="A3265" t="s">
        <v>186</v>
      </c>
      <c r="B3265" t="s">
        <v>33</v>
      </c>
      <c r="C3265" s="60">
        <v>43891</v>
      </c>
      <c r="D3265" s="3">
        <f>Table1[[#This Row],[End Year]]-1</f>
        <v>2019</v>
      </c>
      <c r="E3265" s="3">
        <f t="shared" si="150"/>
        <v>2020</v>
      </c>
      <c r="F3265" s="1" t="str">
        <f t="shared" si="151"/>
        <v>2019/2020</v>
      </c>
      <c r="G3265">
        <v>20</v>
      </c>
      <c r="H3265" t="s">
        <v>119</v>
      </c>
      <c r="I3265">
        <f>IFERROR(INDEX(Lookup_Misc!$A$1:$C$7,MATCH(Table1[[#This Row],[Product]],Lookup_Misc!$B$1:$B$7,0),3)*Table1[[#This Row],[Tonnage]],NA())</f>
        <v>10.4</v>
      </c>
      <c r="J3265">
        <f t="shared" si="152"/>
        <v>3</v>
      </c>
    </row>
    <row r="3266" spans="1:10">
      <c r="A3266" t="s">
        <v>186</v>
      </c>
      <c r="B3266" t="s">
        <v>33</v>
      </c>
      <c r="C3266" s="60">
        <v>43891</v>
      </c>
      <c r="D3266" s="3">
        <f>Table1[[#This Row],[End Year]]-1</f>
        <v>2019</v>
      </c>
      <c r="E3266" s="3">
        <f t="shared" si="150"/>
        <v>2020</v>
      </c>
      <c r="F3266" s="1" t="str">
        <f t="shared" si="151"/>
        <v>2019/2020</v>
      </c>
      <c r="G3266">
        <v>53587</v>
      </c>
      <c r="H3266" t="s">
        <v>95</v>
      </c>
      <c r="I3266">
        <f>IFERROR(INDEX(Lookup_Misc!$A$1:$C$7,MATCH(Table1[[#This Row],[Product]],Lookup_Misc!$B$1:$B$7,0),3)*Table1[[#This Row],[Tonnage]],NA())</f>
        <v>27865.24</v>
      </c>
      <c r="J3266">
        <f t="shared" si="152"/>
        <v>3</v>
      </c>
    </row>
    <row r="3267" spans="1:10">
      <c r="A3267" t="s">
        <v>186</v>
      </c>
      <c r="B3267" t="s">
        <v>33</v>
      </c>
      <c r="C3267" s="60">
        <v>43891</v>
      </c>
      <c r="D3267" s="3">
        <f>Table1[[#This Row],[End Year]]-1</f>
        <v>2019</v>
      </c>
      <c r="E3267" s="3">
        <f t="shared" si="150"/>
        <v>2020</v>
      </c>
      <c r="F3267" s="1" t="str">
        <f t="shared" si="151"/>
        <v>2019/2020</v>
      </c>
      <c r="G3267">
        <v>103629</v>
      </c>
      <c r="H3267" t="s">
        <v>151</v>
      </c>
      <c r="I3267">
        <f>IFERROR(INDEX(Lookup_Misc!$A$1:$C$7,MATCH(Table1[[#This Row],[Product]],Lookup_Misc!$B$1:$B$7,0),3)*Table1[[#This Row],[Tonnage]],NA())</f>
        <v>53887.08</v>
      </c>
      <c r="J3267">
        <f t="shared" si="152"/>
        <v>3</v>
      </c>
    </row>
    <row r="3268" spans="1:10">
      <c r="A3268" t="s">
        <v>186</v>
      </c>
      <c r="B3268" t="s">
        <v>33</v>
      </c>
      <c r="C3268" s="60">
        <v>43891</v>
      </c>
      <c r="D3268" s="3">
        <f>Table1[[#This Row],[End Year]]-1</f>
        <v>2019</v>
      </c>
      <c r="E3268" s="3">
        <f t="shared" si="150"/>
        <v>2020</v>
      </c>
      <c r="F3268" s="1" t="str">
        <f t="shared" si="151"/>
        <v>2019/2020</v>
      </c>
      <c r="G3268">
        <v>309</v>
      </c>
      <c r="H3268" t="s">
        <v>60</v>
      </c>
      <c r="I3268">
        <f>IFERROR(INDEX(Lookup_Misc!$A$1:$C$7,MATCH(Table1[[#This Row],[Product]],Lookup_Misc!$B$1:$B$7,0),3)*Table1[[#This Row],[Tonnage]],NA())</f>
        <v>160.68</v>
      </c>
      <c r="J3268">
        <f t="shared" si="152"/>
        <v>3</v>
      </c>
    </row>
    <row r="3269" spans="1:10">
      <c r="A3269" t="s">
        <v>186</v>
      </c>
      <c r="B3269" t="s">
        <v>33</v>
      </c>
      <c r="C3269" s="60">
        <v>43891</v>
      </c>
      <c r="D3269" s="3">
        <f>Table1[[#This Row],[End Year]]-1</f>
        <v>2019</v>
      </c>
      <c r="E3269" s="3">
        <f t="shared" si="150"/>
        <v>2020</v>
      </c>
      <c r="F3269" s="1" t="str">
        <f t="shared" si="151"/>
        <v>2019/2020</v>
      </c>
      <c r="G3269">
        <v>1882</v>
      </c>
      <c r="H3269" t="s">
        <v>79</v>
      </c>
      <c r="I3269">
        <f>IFERROR(INDEX(Lookup_Misc!$A$1:$C$7,MATCH(Table1[[#This Row],[Product]],Lookup_Misc!$B$1:$B$7,0),3)*Table1[[#This Row],[Tonnage]],NA())</f>
        <v>978.64</v>
      </c>
      <c r="J3269">
        <f t="shared" si="152"/>
        <v>3</v>
      </c>
    </row>
    <row r="3270" spans="1:10">
      <c r="A3270" t="s">
        <v>186</v>
      </c>
      <c r="B3270" t="s">
        <v>33</v>
      </c>
      <c r="C3270" s="60">
        <v>43891</v>
      </c>
      <c r="D3270" s="3">
        <f>Table1[[#This Row],[End Year]]-1</f>
        <v>2019</v>
      </c>
      <c r="E3270" s="3">
        <f t="shared" ref="E3270:E3333" si="153">IF(AND(MONTH(C3270)&gt;=7,MONTH(C3270)&lt;=12),YEAR(C3270)+1,YEAR(C3270))</f>
        <v>2020</v>
      </c>
      <c r="F3270" s="1" t="str">
        <f t="shared" ref="F3270:F3333" si="154">D3270&amp;"/"&amp;E3270</f>
        <v>2019/2020</v>
      </c>
      <c r="G3270">
        <v>80</v>
      </c>
      <c r="H3270" t="s">
        <v>96</v>
      </c>
      <c r="I3270">
        <f>IFERROR(INDEX(Lookup_Misc!$A$1:$C$7,MATCH(Table1[[#This Row],[Product]],Lookup_Misc!$B$1:$B$7,0),3)*Table1[[#This Row],[Tonnage]],NA())</f>
        <v>41.6</v>
      </c>
      <c r="J3270">
        <f t="shared" ref="J3270:J3333" si="155">MONTH(C3270)</f>
        <v>3</v>
      </c>
    </row>
    <row r="3271" spans="1:10">
      <c r="A3271" t="s">
        <v>186</v>
      </c>
      <c r="B3271" t="s">
        <v>33</v>
      </c>
      <c r="C3271" s="60">
        <v>43891</v>
      </c>
      <c r="D3271" s="3">
        <f>Table1[[#This Row],[End Year]]-1</f>
        <v>2019</v>
      </c>
      <c r="E3271" s="3">
        <f t="shared" si="153"/>
        <v>2020</v>
      </c>
      <c r="F3271" s="1" t="str">
        <f t="shared" si="154"/>
        <v>2019/2020</v>
      </c>
      <c r="G3271">
        <v>27327</v>
      </c>
      <c r="H3271" t="s">
        <v>82</v>
      </c>
      <c r="I3271">
        <f>IFERROR(INDEX(Lookup_Misc!$A$1:$C$7,MATCH(Table1[[#This Row],[Product]],Lookup_Misc!$B$1:$B$7,0),3)*Table1[[#This Row],[Tonnage]],NA())</f>
        <v>14210.04</v>
      </c>
      <c r="J3271">
        <f t="shared" si="155"/>
        <v>3</v>
      </c>
    </row>
    <row r="3272" spans="1:10">
      <c r="A3272" t="s">
        <v>186</v>
      </c>
      <c r="B3272" t="s">
        <v>33</v>
      </c>
      <c r="C3272" s="60">
        <v>43891</v>
      </c>
      <c r="D3272" s="3">
        <f>Table1[[#This Row],[End Year]]-1</f>
        <v>2019</v>
      </c>
      <c r="E3272" s="3">
        <f t="shared" si="153"/>
        <v>2020</v>
      </c>
      <c r="F3272" s="1" t="str">
        <f t="shared" si="154"/>
        <v>2019/2020</v>
      </c>
      <c r="G3272">
        <v>182</v>
      </c>
      <c r="H3272" t="s">
        <v>86</v>
      </c>
      <c r="I3272">
        <f>IFERROR(INDEX(Lookup_Misc!$A$1:$C$7,MATCH(Table1[[#This Row],[Product]],Lookup_Misc!$B$1:$B$7,0),3)*Table1[[#This Row],[Tonnage]],NA())</f>
        <v>94.64</v>
      </c>
      <c r="J3272">
        <f t="shared" si="155"/>
        <v>3</v>
      </c>
    </row>
    <row r="3273" spans="1:10">
      <c r="A3273" t="s">
        <v>186</v>
      </c>
      <c r="B3273" t="s">
        <v>33</v>
      </c>
      <c r="C3273" s="60">
        <v>43891</v>
      </c>
      <c r="D3273" s="3">
        <f>Table1[[#This Row],[End Year]]-1</f>
        <v>2019</v>
      </c>
      <c r="E3273" s="3">
        <f t="shared" si="153"/>
        <v>2020</v>
      </c>
      <c r="F3273" s="1" t="str">
        <f t="shared" si="154"/>
        <v>2019/2020</v>
      </c>
      <c r="G3273">
        <v>4</v>
      </c>
      <c r="H3273" t="s">
        <v>89</v>
      </c>
      <c r="I3273">
        <f>IFERROR(INDEX(Lookup_Misc!$A$1:$C$7,MATCH(Table1[[#This Row],[Product]],Lookup_Misc!$B$1:$B$7,0),3)*Table1[[#This Row],[Tonnage]],NA())</f>
        <v>2.08</v>
      </c>
      <c r="J3273">
        <f t="shared" si="155"/>
        <v>3</v>
      </c>
    </row>
    <row r="3274" spans="1:10">
      <c r="A3274" t="s">
        <v>186</v>
      </c>
      <c r="B3274" t="s">
        <v>33</v>
      </c>
      <c r="C3274" s="60">
        <v>43891</v>
      </c>
      <c r="D3274" s="3">
        <f>Table1[[#This Row],[End Year]]-1</f>
        <v>2019</v>
      </c>
      <c r="E3274" s="3">
        <f t="shared" si="153"/>
        <v>2020</v>
      </c>
      <c r="F3274" s="1" t="str">
        <f t="shared" si="154"/>
        <v>2019/2020</v>
      </c>
      <c r="G3274">
        <v>72</v>
      </c>
      <c r="H3274" t="s">
        <v>77</v>
      </c>
      <c r="I3274">
        <f>IFERROR(INDEX(Lookup_Misc!$A$1:$C$7,MATCH(Table1[[#This Row],[Product]],Lookup_Misc!$B$1:$B$7,0),3)*Table1[[#This Row],[Tonnage]],NA())</f>
        <v>37.44</v>
      </c>
      <c r="J3274">
        <f t="shared" si="155"/>
        <v>3</v>
      </c>
    </row>
    <row r="3275" spans="1:10">
      <c r="A3275" t="s">
        <v>186</v>
      </c>
      <c r="B3275" t="s">
        <v>33</v>
      </c>
      <c r="C3275" s="60">
        <v>43922</v>
      </c>
      <c r="D3275" s="3">
        <f>Table1[[#This Row],[End Year]]-1</f>
        <v>2019</v>
      </c>
      <c r="E3275" s="3">
        <f t="shared" si="153"/>
        <v>2020</v>
      </c>
      <c r="F3275" s="1" t="str">
        <f t="shared" si="154"/>
        <v>2019/2020</v>
      </c>
      <c r="G3275">
        <v>1</v>
      </c>
      <c r="H3275" t="s">
        <v>75</v>
      </c>
      <c r="I3275">
        <f>IFERROR(INDEX(Lookup_Misc!$A$1:$C$7,MATCH(Table1[[#This Row],[Product]],Lookup_Misc!$B$1:$B$7,0),3)*Table1[[#This Row],[Tonnage]],NA())</f>
        <v>0.52</v>
      </c>
      <c r="J3275">
        <f t="shared" si="155"/>
        <v>4</v>
      </c>
    </row>
    <row r="3276" spans="1:10">
      <c r="A3276" t="s">
        <v>186</v>
      </c>
      <c r="B3276" t="s">
        <v>33</v>
      </c>
      <c r="C3276" s="60">
        <v>43922</v>
      </c>
      <c r="D3276" s="3">
        <f>Table1[[#This Row],[End Year]]-1</f>
        <v>2019</v>
      </c>
      <c r="E3276" s="3">
        <f t="shared" si="153"/>
        <v>2020</v>
      </c>
      <c r="F3276" s="1" t="str">
        <f t="shared" si="154"/>
        <v>2019/2020</v>
      </c>
      <c r="G3276">
        <v>19</v>
      </c>
      <c r="H3276" t="s">
        <v>119</v>
      </c>
      <c r="I3276">
        <f>IFERROR(INDEX(Lookup_Misc!$A$1:$C$7,MATCH(Table1[[#This Row],[Product]],Lookup_Misc!$B$1:$B$7,0),3)*Table1[[#This Row],[Tonnage]],NA())</f>
        <v>9.8800000000000008</v>
      </c>
      <c r="J3276">
        <f t="shared" si="155"/>
        <v>4</v>
      </c>
    </row>
    <row r="3277" spans="1:10">
      <c r="A3277" t="s">
        <v>186</v>
      </c>
      <c r="B3277" t="s">
        <v>33</v>
      </c>
      <c r="C3277" s="60">
        <v>43922</v>
      </c>
      <c r="D3277" s="3">
        <f>Table1[[#This Row],[End Year]]-1</f>
        <v>2019</v>
      </c>
      <c r="E3277" s="3">
        <f t="shared" si="153"/>
        <v>2020</v>
      </c>
      <c r="F3277" s="1" t="str">
        <f t="shared" si="154"/>
        <v>2019/2020</v>
      </c>
      <c r="G3277">
        <v>306</v>
      </c>
      <c r="H3277" t="s">
        <v>103</v>
      </c>
      <c r="I3277">
        <f>IFERROR(INDEX(Lookup_Misc!$A$1:$C$7,MATCH(Table1[[#This Row],[Product]],Lookup_Misc!$B$1:$B$7,0),3)*Table1[[#This Row],[Tonnage]],NA())</f>
        <v>159.12</v>
      </c>
      <c r="J3277">
        <f t="shared" si="155"/>
        <v>4</v>
      </c>
    </row>
    <row r="3278" spans="1:10">
      <c r="A3278" t="s">
        <v>186</v>
      </c>
      <c r="B3278" t="s">
        <v>33</v>
      </c>
      <c r="C3278" s="60">
        <v>43922</v>
      </c>
      <c r="D3278" s="3">
        <f>Table1[[#This Row],[End Year]]-1</f>
        <v>2019</v>
      </c>
      <c r="E3278" s="3">
        <f t="shared" si="153"/>
        <v>2020</v>
      </c>
      <c r="F3278" s="1" t="str">
        <f t="shared" si="154"/>
        <v>2019/2020</v>
      </c>
      <c r="G3278">
        <v>570</v>
      </c>
      <c r="H3278" t="s">
        <v>95</v>
      </c>
      <c r="I3278">
        <f>IFERROR(INDEX(Lookup_Misc!$A$1:$C$7,MATCH(Table1[[#This Row],[Product]],Lookup_Misc!$B$1:$B$7,0),3)*Table1[[#This Row],[Tonnage]],NA())</f>
        <v>296.40000000000003</v>
      </c>
      <c r="J3278">
        <f t="shared" si="155"/>
        <v>4</v>
      </c>
    </row>
    <row r="3279" spans="1:10">
      <c r="A3279" t="s">
        <v>186</v>
      </c>
      <c r="B3279" t="s">
        <v>33</v>
      </c>
      <c r="C3279" s="60">
        <v>43922</v>
      </c>
      <c r="D3279" s="3">
        <f>Table1[[#This Row],[End Year]]-1</f>
        <v>2019</v>
      </c>
      <c r="E3279" s="3">
        <f t="shared" si="153"/>
        <v>2020</v>
      </c>
      <c r="F3279" s="1" t="str">
        <f t="shared" si="154"/>
        <v>2019/2020</v>
      </c>
      <c r="G3279">
        <v>165408</v>
      </c>
      <c r="H3279" t="s">
        <v>151</v>
      </c>
      <c r="I3279">
        <f>IFERROR(INDEX(Lookup_Misc!$A$1:$C$7,MATCH(Table1[[#This Row],[Product]],Lookup_Misc!$B$1:$B$7,0),3)*Table1[[#This Row],[Tonnage]],NA())</f>
        <v>86012.160000000003</v>
      </c>
      <c r="J3279">
        <f t="shared" si="155"/>
        <v>4</v>
      </c>
    </row>
    <row r="3280" spans="1:10">
      <c r="A3280" t="s">
        <v>186</v>
      </c>
      <c r="B3280" t="s">
        <v>33</v>
      </c>
      <c r="C3280" s="60">
        <v>43922</v>
      </c>
      <c r="D3280" s="3">
        <f>Table1[[#This Row],[End Year]]-1</f>
        <v>2019</v>
      </c>
      <c r="E3280" s="3">
        <f t="shared" si="153"/>
        <v>2020</v>
      </c>
      <c r="F3280" s="1" t="str">
        <f t="shared" si="154"/>
        <v>2019/2020</v>
      </c>
      <c r="G3280">
        <v>223</v>
      </c>
      <c r="H3280" t="s">
        <v>60</v>
      </c>
      <c r="I3280">
        <f>IFERROR(INDEX(Lookup_Misc!$A$1:$C$7,MATCH(Table1[[#This Row],[Product]],Lookup_Misc!$B$1:$B$7,0),3)*Table1[[#This Row],[Tonnage]],NA())</f>
        <v>115.96000000000001</v>
      </c>
      <c r="J3280">
        <f t="shared" si="155"/>
        <v>4</v>
      </c>
    </row>
    <row r="3281" spans="1:10">
      <c r="A3281" t="s">
        <v>186</v>
      </c>
      <c r="B3281" t="s">
        <v>33</v>
      </c>
      <c r="C3281" s="60">
        <v>43922</v>
      </c>
      <c r="D3281" s="3">
        <f>Table1[[#This Row],[End Year]]-1</f>
        <v>2019</v>
      </c>
      <c r="E3281" s="3">
        <f t="shared" si="153"/>
        <v>2020</v>
      </c>
      <c r="F3281" s="1" t="str">
        <f t="shared" si="154"/>
        <v>2019/2020</v>
      </c>
      <c r="G3281">
        <v>316</v>
      </c>
      <c r="H3281" t="s">
        <v>79</v>
      </c>
      <c r="I3281">
        <f>IFERROR(INDEX(Lookup_Misc!$A$1:$C$7,MATCH(Table1[[#This Row],[Product]],Lookup_Misc!$B$1:$B$7,0),3)*Table1[[#This Row],[Tonnage]],NA())</f>
        <v>164.32</v>
      </c>
      <c r="J3281">
        <f t="shared" si="155"/>
        <v>4</v>
      </c>
    </row>
    <row r="3282" spans="1:10">
      <c r="A3282" t="s">
        <v>186</v>
      </c>
      <c r="B3282" t="s">
        <v>33</v>
      </c>
      <c r="C3282" s="60">
        <v>43922</v>
      </c>
      <c r="D3282" s="3">
        <f>Table1[[#This Row],[End Year]]-1</f>
        <v>2019</v>
      </c>
      <c r="E3282" s="3">
        <f t="shared" si="153"/>
        <v>2020</v>
      </c>
      <c r="F3282" s="1" t="str">
        <f t="shared" si="154"/>
        <v>2019/2020</v>
      </c>
      <c r="G3282">
        <v>461</v>
      </c>
      <c r="H3282" t="s">
        <v>96</v>
      </c>
      <c r="I3282">
        <f>IFERROR(INDEX(Lookup_Misc!$A$1:$C$7,MATCH(Table1[[#This Row],[Product]],Lookup_Misc!$B$1:$B$7,0),3)*Table1[[#This Row],[Tonnage]],NA())</f>
        <v>239.72</v>
      </c>
      <c r="J3282">
        <f t="shared" si="155"/>
        <v>4</v>
      </c>
    </row>
    <row r="3283" spans="1:10">
      <c r="A3283" t="s">
        <v>186</v>
      </c>
      <c r="B3283" t="s">
        <v>33</v>
      </c>
      <c r="C3283" s="60">
        <v>43922</v>
      </c>
      <c r="D3283" s="3">
        <f>Table1[[#This Row],[End Year]]-1</f>
        <v>2019</v>
      </c>
      <c r="E3283" s="3">
        <f t="shared" si="153"/>
        <v>2020</v>
      </c>
      <c r="F3283" s="1" t="str">
        <f t="shared" si="154"/>
        <v>2019/2020</v>
      </c>
      <c r="G3283">
        <v>552</v>
      </c>
      <c r="H3283" t="s">
        <v>86</v>
      </c>
      <c r="I3283">
        <f>IFERROR(INDEX(Lookup_Misc!$A$1:$C$7,MATCH(Table1[[#This Row],[Product]],Lookup_Misc!$B$1:$B$7,0),3)*Table1[[#This Row],[Tonnage]],NA())</f>
        <v>287.04000000000002</v>
      </c>
      <c r="J3283">
        <f t="shared" si="155"/>
        <v>4</v>
      </c>
    </row>
    <row r="3284" spans="1:10">
      <c r="A3284" t="s">
        <v>186</v>
      </c>
      <c r="B3284" t="s">
        <v>33</v>
      </c>
      <c r="C3284" s="60">
        <v>43922</v>
      </c>
      <c r="D3284" s="3">
        <f>Table1[[#This Row],[End Year]]-1</f>
        <v>2019</v>
      </c>
      <c r="E3284" s="3">
        <f t="shared" si="153"/>
        <v>2020</v>
      </c>
      <c r="F3284" s="1" t="str">
        <f t="shared" si="154"/>
        <v>2019/2020</v>
      </c>
      <c r="G3284">
        <v>5</v>
      </c>
      <c r="H3284" t="s">
        <v>89</v>
      </c>
      <c r="I3284">
        <f>IFERROR(INDEX(Lookup_Misc!$A$1:$C$7,MATCH(Table1[[#This Row],[Product]],Lookup_Misc!$B$1:$B$7,0),3)*Table1[[#This Row],[Tonnage]],NA())</f>
        <v>2.6</v>
      </c>
      <c r="J3284">
        <f t="shared" si="155"/>
        <v>4</v>
      </c>
    </row>
    <row r="3285" spans="1:10">
      <c r="A3285" t="s">
        <v>186</v>
      </c>
      <c r="B3285" t="s">
        <v>33</v>
      </c>
      <c r="C3285" s="60">
        <v>43922</v>
      </c>
      <c r="D3285" s="3">
        <f>Table1[[#This Row],[End Year]]-1</f>
        <v>2019</v>
      </c>
      <c r="E3285" s="3">
        <f t="shared" si="153"/>
        <v>2020</v>
      </c>
      <c r="F3285" s="1" t="str">
        <f t="shared" si="154"/>
        <v>2019/2020</v>
      </c>
      <c r="G3285">
        <v>18</v>
      </c>
      <c r="H3285" t="s">
        <v>93</v>
      </c>
      <c r="I3285">
        <f>IFERROR(INDEX(Lookup_Misc!$A$1:$C$7,MATCH(Table1[[#This Row],[Product]],Lookup_Misc!$B$1:$B$7,0),3)*Table1[[#This Row],[Tonnage]],NA())</f>
        <v>9.36</v>
      </c>
      <c r="J3285">
        <f t="shared" si="155"/>
        <v>4</v>
      </c>
    </row>
    <row r="3286" spans="1:10">
      <c r="A3286" t="s">
        <v>186</v>
      </c>
      <c r="B3286" t="s">
        <v>33</v>
      </c>
      <c r="C3286" s="60">
        <v>43952</v>
      </c>
      <c r="D3286" s="3">
        <f>Table1[[#This Row],[End Year]]-1</f>
        <v>2019</v>
      </c>
      <c r="E3286" s="3">
        <f t="shared" si="153"/>
        <v>2020</v>
      </c>
      <c r="F3286" s="1" t="str">
        <f t="shared" si="154"/>
        <v>2019/2020</v>
      </c>
      <c r="G3286">
        <v>52</v>
      </c>
      <c r="H3286" t="s">
        <v>75</v>
      </c>
      <c r="I3286">
        <f>IFERROR(INDEX(Lookup_Misc!$A$1:$C$7,MATCH(Table1[[#This Row],[Product]],Lookup_Misc!$B$1:$B$7,0),3)*Table1[[#This Row],[Tonnage]],NA())</f>
        <v>27.04</v>
      </c>
      <c r="J3286">
        <f t="shared" si="155"/>
        <v>5</v>
      </c>
    </row>
    <row r="3287" spans="1:10">
      <c r="A3287" t="s">
        <v>186</v>
      </c>
      <c r="B3287" t="s">
        <v>33</v>
      </c>
      <c r="C3287" s="60">
        <v>43952</v>
      </c>
      <c r="D3287" s="3">
        <f>Table1[[#This Row],[End Year]]-1</f>
        <v>2019</v>
      </c>
      <c r="E3287" s="3">
        <f t="shared" si="153"/>
        <v>2020</v>
      </c>
      <c r="F3287" s="1" t="str">
        <f t="shared" si="154"/>
        <v>2019/2020</v>
      </c>
      <c r="G3287">
        <v>1116</v>
      </c>
      <c r="H3287" t="s">
        <v>119</v>
      </c>
      <c r="I3287">
        <f>IFERROR(INDEX(Lookup_Misc!$A$1:$C$7,MATCH(Table1[[#This Row],[Product]],Lookup_Misc!$B$1:$B$7,0),3)*Table1[[#This Row],[Tonnage]],NA())</f>
        <v>580.32000000000005</v>
      </c>
      <c r="J3287">
        <f t="shared" si="155"/>
        <v>5</v>
      </c>
    </row>
    <row r="3288" spans="1:10">
      <c r="A3288" t="s">
        <v>186</v>
      </c>
      <c r="B3288" t="s">
        <v>33</v>
      </c>
      <c r="C3288" s="60">
        <v>43952</v>
      </c>
      <c r="D3288" s="3">
        <f>Table1[[#This Row],[End Year]]-1</f>
        <v>2019</v>
      </c>
      <c r="E3288" s="3">
        <f t="shared" si="153"/>
        <v>2020</v>
      </c>
      <c r="F3288" s="1" t="str">
        <f t="shared" si="154"/>
        <v>2019/2020</v>
      </c>
      <c r="G3288">
        <v>7632</v>
      </c>
      <c r="H3288" t="s">
        <v>95</v>
      </c>
      <c r="I3288">
        <f>IFERROR(INDEX(Lookup_Misc!$A$1:$C$7,MATCH(Table1[[#This Row],[Product]],Lookup_Misc!$B$1:$B$7,0),3)*Table1[[#This Row],[Tonnage]],NA())</f>
        <v>3968.6400000000003</v>
      </c>
      <c r="J3288">
        <f t="shared" si="155"/>
        <v>5</v>
      </c>
    </row>
    <row r="3289" spans="1:10">
      <c r="A3289" t="s">
        <v>186</v>
      </c>
      <c r="B3289" t="s">
        <v>33</v>
      </c>
      <c r="C3289" s="60">
        <v>43952</v>
      </c>
      <c r="D3289" s="3">
        <f>Table1[[#This Row],[End Year]]-1</f>
        <v>2019</v>
      </c>
      <c r="E3289" s="3">
        <f t="shared" si="153"/>
        <v>2020</v>
      </c>
      <c r="F3289" s="1" t="str">
        <f t="shared" si="154"/>
        <v>2019/2020</v>
      </c>
      <c r="G3289">
        <v>94591</v>
      </c>
      <c r="H3289" t="s">
        <v>151</v>
      </c>
      <c r="I3289">
        <f>IFERROR(INDEX(Lookup_Misc!$A$1:$C$7,MATCH(Table1[[#This Row],[Product]],Lookup_Misc!$B$1:$B$7,0),3)*Table1[[#This Row],[Tonnage]],NA())</f>
        <v>49187.32</v>
      </c>
      <c r="J3289">
        <f t="shared" si="155"/>
        <v>5</v>
      </c>
    </row>
    <row r="3290" spans="1:10">
      <c r="A3290" t="s">
        <v>186</v>
      </c>
      <c r="B3290" t="s">
        <v>33</v>
      </c>
      <c r="C3290" s="60">
        <v>43952</v>
      </c>
      <c r="D3290" s="3">
        <f>Table1[[#This Row],[End Year]]-1</f>
        <v>2019</v>
      </c>
      <c r="E3290" s="3">
        <f t="shared" si="153"/>
        <v>2020</v>
      </c>
      <c r="F3290" s="1" t="str">
        <f t="shared" si="154"/>
        <v>2019/2020</v>
      </c>
      <c r="G3290">
        <v>114</v>
      </c>
      <c r="H3290" t="s">
        <v>60</v>
      </c>
      <c r="I3290">
        <f>IFERROR(INDEX(Lookup_Misc!$A$1:$C$7,MATCH(Table1[[#This Row],[Product]],Lookup_Misc!$B$1:$B$7,0),3)*Table1[[#This Row],[Tonnage]],NA())</f>
        <v>59.28</v>
      </c>
      <c r="J3290">
        <f t="shared" si="155"/>
        <v>5</v>
      </c>
    </row>
    <row r="3291" spans="1:10">
      <c r="A3291" t="s">
        <v>186</v>
      </c>
      <c r="B3291" t="s">
        <v>33</v>
      </c>
      <c r="C3291" s="60">
        <v>43952</v>
      </c>
      <c r="D3291" s="3">
        <f>Table1[[#This Row],[End Year]]-1</f>
        <v>2019</v>
      </c>
      <c r="E3291" s="3">
        <f t="shared" si="153"/>
        <v>2020</v>
      </c>
      <c r="F3291" s="1" t="str">
        <f t="shared" si="154"/>
        <v>2019/2020</v>
      </c>
      <c r="G3291">
        <v>1048</v>
      </c>
      <c r="H3291" t="s">
        <v>79</v>
      </c>
      <c r="I3291">
        <f>IFERROR(INDEX(Lookup_Misc!$A$1:$C$7,MATCH(Table1[[#This Row],[Product]],Lookup_Misc!$B$1:$B$7,0),3)*Table1[[#This Row],[Tonnage]],NA())</f>
        <v>544.96</v>
      </c>
      <c r="J3291">
        <f t="shared" si="155"/>
        <v>5</v>
      </c>
    </row>
    <row r="3292" spans="1:10">
      <c r="A3292" t="s">
        <v>186</v>
      </c>
      <c r="B3292" t="s">
        <v>33</v>
      </c>
      <c r="C3292" s="60">
        <v>43952</v>
      </c>
      <c r="D3292" s="3">
        <f>Table1[[#This Row],[End Year]]-1</f>
        <v>2019</v>
      </c>
      <c r="E3292" s="3">
        <f t="shared" si="153"/>
        <v>2020</v>
      </c>
      <c r="F3292" s="1" t="str">
        <f t="shared" si="154"/>
        <v>2019/2020</v>
      </c>
      <c r="G3292">
        <v>80</v>
      </c>
      <c r="H3292" t="s">
        <v>96</v>
      </c>
      <c r="I3292">
        <f>IFERROR(INDEX(Lookup_Misc!$A$1:$C$7,MATCH(Table1[[#This Row],[Product]],Lookup_Misc!$B$1:$B$7,0),3)*Table1[[#This Row],[Tonnage]],NA())</f>
        <v>41.6</v>
      </c>
      <c r="J3292">
        <f t="shared" si="155"/>
        <v>5</v>
      </c>
    </row>
    <row r="3293" spans="1:10">
      <c r="A3293" t="s">
        <v>186</v>
      </c>
      <c r="B3293" t="s">
        <v>33</v>
      </c>
      <c r="C3293" s="60">
        <v>43952</v>
      </c>
      <c r="D3293" s="3">
        <f>Table1[[#This Row],[End Year]]-1</f>
        <v>2019</v>
      </c>
      <c r="E3293" s="3">
        <f t="shared" si="153"/>
        <v>2020</v>
      </c>
      <c r="F3293" s="1" t="str">
        <f t="shared" si="154"/>
        <v>2019/2020</v>
      </c>
      <c r="G3293">
        <v>545</v>
      </c>
      <c r="H3293" t="s">
        <v>86</v>
      </c>
      <c r="I3293">
        <f>IFERROR(INDEX(Lookup_Misc!$A$1:$C$7,MATCH(Table1[[#This Row],[Product]],Lookup_Misc!$B$1:$B$7,0),3)*Table1[[#This Row],[Tonnage]],NA())</f>
        <v>283.40000000000003</v>
      </c>
      <c r="J3293">
        <f t="shared" si="155"/>
        <v>5</v>
      </c>
    </row>
    <row r="3294" spans="1:10">
      <c r="A3294" t="s">
        <v>186</v>
      </c>
      <c r="B3294" t="s">
        <v>33</v>
      </c>
      <c r="C3294" s="60">
        <v>43952</v>
      </c>
      <c r="D3294" s="3">
        <f>Table1[[#This Row],[End Year]]-1</f>
        <v>2019</v>
      </c>
      <c r="E3294" s="3">
        <f t="shared" si="153"/>
        <v>2020</v>
      </c>
      <c r="F3294" s="1" t="str">
        <f t="shared" si="154"/>
        <v>2019/2020</v>
      </c>
      <c r="G3294">
        <v>2</v>
      </c>
      <c r="H3294" t="s">
        <v>89</v>
      </c>
      <c r="I3294">
        <f>IFERROR(INDEX(Lookup_Misc!$A$1:$C$7,MATCH(Table1[[#This Row],[Product]],Lookup_Misc!$B$1:$B$7,0),3)*Table1[[#This Row],[Tonnage]],NA())</f>
        <v>1.04</v>
      </c>
      <c r="J3294">
        <f t="shared" si="155"/>
        <v>5</v>
      </c>
    </row>
    <row r="3295" spans="1:10">
      <c r="A3295" t="s">
        <v>186</v>
      </c>
      <c r="B3295" t="s">
        <v>33</v>
      </c>
      <c r="C3295" s="60">
        <v>43952</v>
      </c>
      <c r="D3295" s="3">
        <f>Table1[[#This Row],[End Year]]-1</f>
        <v>2019</v>
      </c>
      <c r="E3295" s="3">
        <f t="shared" si="153"/>
        <v>2020</v>
      </c>
      <c r="F3295" s="1" t="str">
        <f t="shared" si="154"/>
        <v>2019/2020</v>
      </c>
      <c r="G3295">
        <v>18</v>
      </c>
      <c r="H3295" t="s">
        <v>77</v>
      </c>
      <c r="I3295">
        <f>IFERROR(INDEX(Lookup_Misc!$A$1:$C$7,MATCH(Table1[[#This Row],[Product]],Lookup_Misc!$B$1:$B$7,0),3)*Table1[[#This Row],[Tonnage]],NA())</f>
        <v>9.36</v>
      </c>
      <c r="J3295">
        <f t="shared" si="155"/>
        <v>5</v>
      </c>
    </row>
    <row r="3296" spans="1:10">
      <c r="A3296" t="s">
        <v>186</v>
      </c>
      <c r="B3296" t="s">
        <v>33</v>
      </c>
      <c r="C3296" s="60">
        <v>43952</v>
      </c>
      <c r="D3296" s="3">
        <f>Table1[[#This Row],[End Year]]-1</f>
        <v>2019</v>
      </c>
      <c r="E3296" s="3">
        <f t="shared" si="153"/>
        <v>2020</v>
      </c>
      <c r="F3296" s="1" t="str">
        <f t="shared" si="154"/>
        <v>2019/2020</v>
      </c>
      <c r="G3296">
        <v>80</v>
      </c>
      <c r="H3296" t="s">
        <v>103</v>
      </c>
      <c r="I3296">
        <f>IFERROR(INDEX(Lookup_Misc!$A$1:$C$7,MATCH(Table1[[#This Row],[Product]],Lookup_Misc!$B$1:$B$7,0),3)*Table1[[#This Row],[Tonnage]],NA())</f>
        <v>41.6</v>
      </c>
      <c r="J3296">
        <f t="shared" si="155"/>
        <v>5</v>
      </c>
    </row>
    <row r="3297" spans="1:10">
      <c r="A3297" t="s">
        <v>186</v>
      </c>
      <c r="B3297" t="s">
        <v>33</v>
      </c>
      <c r="C3297" s="60">
        <v>43952</v>
      </c>
      <c r="D3297" s="3">
        <f>Table1[[#This Row],[End Year]]-1</f>
        <v>2019</v>
      </c>
      <c r="E3297" s="3">
        <f t="shared" si="153"/>
        <v>2020</v>
      </c>
      <c r="F3297" s="1" t="str">
        <f t="shared" si="154"/>
        <v>2019/2020</v>
      </c>
      <c r="G3297">
        <v>20</v>
      </c>
      <c r="H3297" t="s">
        <v>93</v>
      </c>
      <c r="I3297">
        <f>IFERROR(INDEX(Lookup_Misc!$A$1:$C$7,MATCH(Table1[[#This Row],[Product]],Lookup_Misc!$B$1:$B$7,0),3)*Table1[[#This Row],[Tonnage]],NA())</f>
        <v>10.4</v>
      </c>
      <c r="J3297">
        <f t="shared" si="155"/>
        <v>5</v>
      </c>
    </row>
    <row r="3298" spans="1:10">
      <c r="A3298" t="s">
        <v>186</v>
      </c>
      <c r="B3298" t="s">
        <v>33</v>
      </c>
      <c r="C3298" s="60">
        <v>43983</v>
      </c>
      <c r="D3298" s="3">
        <f>Table1[[#This Row],[End Year]]-1</f>
        <v>2019</v>
      </c>
      <c r="E3298" s="3">
        <f t="shared" si="153"/>
        <v>2020</v>
      </c>
      <c r="F3298" s="1" t="str">
        <f t="shared" si="154"/>
        <v>2019/2020</v>
      </c>
      <c r="G3298">
        <v>74</v>
      </c>
      <c r="H3298" t="s">
        <v>75</v>
      </c>
      <c r="I3298">
        <f>IFERROR(INDEX(Lookup_Misc!$A$1:$C$7,MATCH(Table1[[#This Row],[Product]],Lookup_Misc!$B$1:$B$7,0),3)*Table1[[#This Row],[Tonnage]],NA())</f>
        <v>38.480000000000004</v>
      </c>
      <c r="J3298">
        <f t="shared" si="155"/>
        <v>6</v>
      </c>
    </row>
    <row r="3299" spans="1:10">
      <c r="A3299" t="s">
        <v>186</v>
      </c>
      <c r="B3299" t="s">
        <v>33</v>
      </c>
      <c r="C3299" s="60">
        <v>43983</v>
      </c>
      <c r="D3299" s="3">
        <f>Table1[[#This Row],[End Year]]-1</f>
        <v>2019</v>
      </c>
      <c r="E3299" s="3">
        <f t="shared" si="153"/>
        <v>2020</v>
      </c>
      <c r="F3299" s="1" t="str">
        <f t="shared" si="154"/>
        <v>2019/2020</v>
      </c>
      <c r="G3299">
        <v>1802</v>
      </c>
      <c r="H3299" t="s">
        <v>119</v>
      </c>
      <c r="I3299">
        <f>IFERROR(INDEX(Lookup_Misc!$A$1:$C$7,MATCH(Table1[[#This Row],[Product]],Lookup_Misc!$B$1:$B$7,0),3)*Table1[[#This Row],[Tonnage]],NA())</f>
        <v>937.04000000000008</v>
      </c>
      <c r="J3299">
        <f t="shared" si="155"/>
        <v>6</v>
      </c>
    </row>
    <row r="3300" spans="1:10">
      <c r="A3300" t="s">
        <v>186</v>
      </c>
      <c r="B3300" t="s">
        <v>33</v>
      </c>
      <c r="C3300" s="60">
        <v>43983</v>
      </c>
      <c r="D3300" s="3">
        <f>Table1[[#This Row],[End Year]]-1</f>
        <v>2019</v>
      </c>
      <c r="E3300" s="3">
        <f t="shared" si="153"/>
        <v>2020</v>
      </c>
      <c r="F3300" s="1" t="str">
        <f t="shared" si="154"/>
        <v>2019/2020</v>
      </c>
      <c r="G3300">
        <v>746</v>
      </c>
      <c r="H3300" t="s">
        <v>95</v>
      </c>
      <c r="I3300">
        <f>IFERROR(INDEX(Lookup_Misc!$A$1:$C$7,MATCH(Table1[[#This Row],[Product]],Lookup_Misc!$B$1:$B$7,0),3)*Table1[[#This Row],[Tonnage]],NA())</f>
        <v>387.92</v>
      </c>
      <c r="J3300">
        <f t="shared" si="155"/>
        <v>6</v>
      </c>
    </row>
    <row r="3301" spans="1:10">
      <c r="A3301" t="s">
        <v>186</v>
      </c>
      <c r="B3301" t="s">
        <v>33</v>
      </c>
      <c r="C3301" s="60">
        <v>43983</v>
      </c>
      <c r="D3301" s="3">
        <f>Table1[[#This Row],[End Year]]-1</f>
        <v>2019</v>
      </c>
      <c r="E3301" s="3">
        <f t="shared" si="153"/>
        <v>2020</v>
      </c>
      <c r="F3301" s="1" t="str">
        <f t="shared" si="154"/>
        <v>2019/2020</v>
      </c>
      <c r="G3301">
        <v>11083</v>
      </c>
      <c r="H3301" t="s">
        <v>151</v>
      </c>
      <c r="I3301">
        <f>IFERROR(INDEX(Lookup_Misc!$A$1:$C$7,MATCH(Table1[[#This Row],[Product]],Lookup_Misc!$B$1:$B$7,0),3)*Table1[[#This Row],[Tonnage]],NA())</f>
        <v>5763.16</v>
      </c>
      <c r="J3301">
        <f t="shared" si="155"/>
        <v>6</v>
      </c>
    </row>
    <row r="3302" spans="1:10">
      <c r="A3302" t="s">
        <v>186</v>
      </c>
      <c r="B3302" t="s">
        <v>33</v>
      </c>
      <c r="C3302" s="60">
        <v>43983</v>
      </c>
      <c r="D3302" s="3">
        <f>Table1[[#This Row],[End Year]]-1</f>
        <v>2019</v>
      </c>
      <c r="E3302" s="3">
        <f t="shared" si="153"/>
        <v>2020</v>
      </c>
      <c r="F3302" s="1" t="str">
        <f t="shared" si="154"/>
        <v>2019/2020</v>
      </c>
      <c r="G3302">
        <v>139</v>
      </c>
      <c r="H3302" t="s">
        <v>60</v>
      </c>
      <c r="I3302">
        <f>IFERROR(INDEX(Lookup_Misc!$A$1:$C$7,MATCH(Table1[[#This Row],[Product]],Lookup_Misc!$B$1:$B$7,0),3)*Table1[[#This Row],[Tonnage]],NA())</f>
        <v>72.28</v>
      </c>
      <c r="J3302">
        <f t="shared" si="155"/>
        <v>6</v>
      </c>
    </row>
    <row r="3303" spans="1:10">
      <c r="A3303" t="s">
        <v>186</v>
      </c>
      <c r="B3303" t="s">
        <v>33</v>
      </c>
      <c r="C3303" s="60">
        <v>43983</v>
      </c>
      <c r="D3303" s="3">
        <f>Table1[[#This Row],[End Year]]-1</f>
        <v>2019</v>
      </c>
      <c r="E3303" s="3">
        <f t="shared" si="153"/>
        <v>2020</v>
      </c>
      <c r="F3303" s="1" t="str">
        <f t="shared" si="154"/>
        <v>2019/2020</v>
      </c>
      <c r="G3303">
        <v>778</v>
      </c>
      <c r="H3303" t="s">
        <v>79</v>
      </c>
      <c r="I3303">
        <f>IFERROR(INDEX(Lookup_Misc!$A$1:$C$7,MATCH(Table1[[#This Row],[Product]],Lookup_Misc!$B$1:$B$7,0),3)*Table1[[#This Row],[Tonnage]],NA())</f>
        <v>404.56</v>
      </c>
      <c r="J3303">
        <f t="shared" si="155"/>
        <v>6</v>
      </c>
    </row>
    <row r="3304" spans="1:10">
      <c r="A3304" t="s">
        <v>186</v>
      </c>
      <c r="B3304" t="s">
        <v>33</v>
      </c>
      <c r="C3304" s="60">
        <v>43983</v>
      </c>
      <c r="D3304" s="3">
        <f>Table1[[#This Row],[End Year]]-1</f>
        <v>2019</v>
      </c>
      <c r="E3304" s="3">
        <f t="shared" si="153"/>
        <v>2020</v>
      </c>
      <c r="F3304" s="1" t="str">
        <f t="shared" si="154"/>
        <v>2019/2020</v>
      </c>
      <c r="G3304">
        <v>630</v>
      </c>
      <c r="H3304" t="s">
        <v>86</v>
      </c>
      <c r="I3304">
        <f>IFERROR(INDEX(Lookup_Misc!$A$1:$C$7,MATCH(Table1[[#This Row],[Product]],Lookup_Misc!$B$1:$B$7,0),3)*Table1[[#This Row],[Tonnage]],NA())</f>
        <v>327.60000000000002</v>
      </c>
      <c r="J3304">
        <f t="shared" si="155"/>
        <v>6</v>
      </c>
    </row>
    <row r="3305" spans="1:10">
      <c r="A3305" t="s">
        <v>186</v>
      </c>
      <c r="B3305" t="s">
        <v>33</v>
      </c>
      <c r="C3305" s="60">
        <v>43983</v>
      </c>
      <c r="D3305" s="3">
        <f>Table1[[#This Row],[End Year]]-1</f>
        <v>2019</v>
      </c>
      <c r="E3305" s="3">
        <f t="shared" si="153"/>
        <v>2020</v>
      </c>
      <c r="F3305" s="1" t="str">
        <f t="shared" si="154"/>
        <v>2019/2020</v>
      </c>
      <c r="G3305">
        <v>3</v>
      </c>
      <c r="H3305" t="s">
        <v>89</v>
      </c>
      <c r="I3305">
        <f>IFERROR(INDEX(Lookup_Misc!$A$1:$C$7,MATCH(Table1[[#This Row],[Product]],Lookup_Misc!$B$1:$B$7,0),3)*Table1[[#This Row],[Tonnage]],NA())</f>
        <v>1.56</v>
      </c>
      <c r="J3305">
        <f t="shared" si="155"/>
        <v>6</v>
      </c>
    </row>
    <row r="3306" spans="1:10">
      <c r="A3306" t="s">
        <v>186</v>
      </c>
      <c r="B3306" t="s">
        <v>33</v>
      </c>
      <c r="C3306" s="60">
        <v>43983</v>
      </c>
      <c r="D3306" s="3">
        <f>Table1[[#This Row],[End Year]]-1</f>
        <v>2019</v>
      </c>
      <c r="E3306" s="3">
        <f t="shared" si="153"/>
        <v>2020</v>
      </c>
      <c r="F3306" s="1" t="str">
        <f t="shared" si="154"/>
        <v>2019/2020</v>
      </c>
      <c r="G3306">
        <v>72</v>
      </c>
      <c r="H3306" t="s">
        <v>77</v>
      </c>
      <c r="I3306">
        <f>IFERROR(INDEX(Lookup_Misc!$A$1:$C$7,MATCH(Table1[[#This Row],[Product]],Lookup_Misc!$B$1:$B$7,0),3)*Table1[[#This Row],[Tonnage]],NA())</f>
        <v>37.44</v>
      </c>
      <c r="J3306">
        <f t="shared" si="155"/>
        <v>6</v>
      </c>
    </row>
    <row r="3307" spans="1:10">
      <c r="A3307" t="s">
        <v>186</v>
      </c>
      <c r="B3307" t="s">
        <v>33</v>
      </c>
      <c r="C3307" s="60">
        <v>44013</v>
      </c>
      <c r="D3307" s="3">
        <f>Table1[[#This Row],[End Year]]-1</f>
        <v>2020</v>
      </c>
      <c r="E3307" s="3">
        <f t="shared" si="153"/>
        <v>2021</v>
      </c>
      <c r="F3307" s="1" t="str">
        <f t="shared" si="154"/>
        <v>2020/2021</v>
      </c>
      <c r="G3307">
        <v>1442</v>
      </c>
      <c r="H3307" t="s">
        <v>119</v>
      </c>
      <c r="I3307">
        <f>IFERROR(INDEX(Lookup_Misc!$A$1:$C$7,MATCH(Table1[[#This Row],[Product]],Lookup_Misc!$B$1:$B$7,0),3)*Table1[[#This Row],[Tonnage]],NA())</f>
        <v>749.84</v>
      </c>
      <c r="J3307">
        <f t="shared" si="155"/>
        <v>7</v>
      </c>
    </row>
    <row r="3308" spans="1:10">
      <c r="A3308" t="s">
        <v>186</v>
      </c>
      <c r="B3308" t="s">
        <v>33</v>
      </c>
      <c r="C3308" s="60">
        <v>44013</v>
      </c>
      <c r="D3308" s="3">
        <f>Table1[[#This Row],[End Year]]-1</f>
        <v>2020</v>
      </c>
      <c r="E3308" s="3">
        <f t="shared" si="153"/>
        <v>2021</v>
      </c>
      <c r="F3308" s="1" t="str">
        <f t="shared" si="154"/>
        <v>2020/2021</v>
      </c>
      <c r="G3308">
        <v>628</v>
      </c>
      <c r="H3308" t="s">
        <v>95</v>
      </c>
      <c r="I3308">
        <f>IFERROR(INDEX(Lookup_Misc!$A$1:$C$7,MATCH(Table1[[#This Row],[Product]],Lookup_Misc!$B$1:$B$7,0),3)*Table1[[#This Row],[Tonnage]],NA())</f>
        <v>326.56</v>
      </c>
      <c r="J3308">
        <f t="shared" si="155"/>
        <v>7</v>
      </c>
    </row>
    <row r="3309" spans="1:10">
      <c r="A3309" t="s">
        <v>186</v>
      </c>
      <c r="B3309" t="s">
        <v>33</v>
      </c>
      <c r="C3309" s="60">
        <v>44013</v>
      </c>
      <c r="D3309" s="3">
        <f>Table1[[#This Row],[End Year]]-1</f>
        <v>2020</v>
      </c>
      <c r="E3309" s="3">
        <f t="shared" si="153"/>
        <v>2021</v>
      </c>
      <c r="F3309" s="1" t="str">
        <f t="shared" si="154"/>
        <v>2020/2021</v>
      </c>
      <c r="G3309">
        <v>28520</v>
      </c>
      <c r="H3309" t="s">
        <v>151</v>
      </c>
      <c r="I3309">
        <f>IFERROR(INDEX(Lookup_Misc!$A$1:$C$7,MATCH(Table1[[#This Row],[Product]],Lookup_Misc!$B$1:$B$7,0),3)*Table1[[#This Row],[Tonnage]],NA())</f>
        <v>14830.4</v>
      </c>
      <c r="J3309">
        <f t="shared" si="155"/>
        <v>7</v>
      </c>
    </row>
    <row r="3310" spans="1:10">
      <c r="A3310" t="s">
        <v>186</v>
      </c>
      <c r="B3310" t="s">
        <v>33</v>
      </c>
      <c r="C3310" s="60">
        <v>44013</v>
      </c>
      <c r="D3310" s="3">
        <f>Table1[[#This Row],[End Year]]-1</f>
        <v>2020</v>
      </c>
      <c r="E3310" s="3">
        <f t="shared" si="153"/>
        <v>2021</v>
      </c>
      <c r="F3310" s="1" t="str">
        <f t="shared" si="154"/>
        <v>2020/2021</v>
      </c>
      <c r="G3310">
        <v>168</v>
      </c>
      <c r="H3310" t="s">
        <v>60</v>
      </c>
      <c r="I3310">
        <f>IFERROR(INDEX(Lookup_Misc!$A$1:$C$7,MATCH(Table1[[#This Row],[Product]],Lookup_Misc!$B$1:$B$7,0),3)*Table1[[#This Row],[Tonnage]],NA())</f>
        <v>87.36</v>
      </c>
      <c r="J3310">
        <f t="shared" si="155"/>
        <v>7</v>
      </c>
    </row>
    <row r="3311" spans="1:10">
      <c r="A3311" t="s">
        <v>186</v>
      </c>
      <c r="B3311" t="s">
        <v>33</v>
      </c>
      <c r="C3311" s="60">
        <v>44013</v>
      </c>
      <c r="D3311" s="3">
        <f>Table1[[#This Row],[End Year]]-1</f>
        <v>2020</v>
      </c>
      <c r="E3311" s="3">
        <f t="shared" si="153"/>
        <v>2021</v>
      </c>
      <c r="F3311" s="1" t="str">
        <f t="shared" si="154"/>
        <v>2020/2021</v>
      </c>
      <c r="G3311">
        <v>1721</v>
      </c>
      <c r="H3311" t="s">
        <v>79</v>
      </c>
      <c r="I3311">
        <f>IFERROR(INDEX(Lookup_Misc!$A$1:$C$7,MATCH(Table1[[#This Row],[Product]],Lookup_Misc!$B$1:$B$7,0),3)*Table1[[#This Row],[Tonnage]],NA())</f>
        <v>894.92000000000007</v>
      </c>
      <c r="J3311">
        <f t="shared" si="155"/>
        <v>7</v>
      </c>
    </row>
    <row r="3312" spans="1:10">
      <c r="A3312" t="s">
        <v>186</v>
      </c>
      <c r="B3312" t="s">
        <v>33</v>
      </c>
      <c r="C3312" s="60">
        <v>44013</v>
      </c>
      <c r="D3312" s="3">
        <f>Table1[[#This Row],[End Year]]-1</f>
        <v>2020</v>
      </c>
      <c r="E3312" s="3">
        <f t="shared" si="153"/>
        <v>2021</v>
      </c>
      <c r="F3312" s="1" t="str">
        <f t="shared" si="154"/>
        <v>2020/2021</v>
      </c>
      <c r="G3312">
        <v>496</v>
      </c>
      <c r="H3312" t="s">
        <v>86</v>
      </c>
      <c r="I3312">
        <f>IFERROR(INDEX(Lookup_Misc!$A$1:$C$7,MATCH(Table1[[#This Row],[Product]],Lookup_Misc!$B$1:$B$7,0),3)*Table1[[#This Row],[Tonnage]],NA())</f>
        <v>257.92</v>
      </c>
      <c r="J3312">
        <f t="shared" si="155"/>
        <v>7</v>
      </c>
    </row>
    <row r="3313" spans="1:10">
      <c r="A3313" t="s">
        <v>186</v>
      </c>
      <c r="B3313" t="s">
        <v>33</v>
      </c>
      <c r="C3313" s="60">
        <v>44013</v>
      </c>
      <c r="D3313" s="3">
        <f>Table1[[#This Row],[End Year]]-1</f>
        <v>2020</v>
      </c>
      <c r="E3313" s="3">
        <f t="shared" si="153"/>
        <v>2021</v>
      </c>
      <c r="F3313" s="1" t="str">
        <f t="shared" si="154"/>
        <v>2020/2021</v>
      </c>
      <c r="G3313">
        <v>2</v>
      </c>
      <c r="H3313" t="s">
        <v>89</v>
      </c>
      <c r="I3313">
        <f>IFERROR(INDEX(Lookup_Misc!$A$1:$C$7,MATCH(Table1[[#This Row],[Product]],Lookup_Misc!$B$1:$B$7,0),3)*Table1[[#This Row],[Tonnage]],NA())</f>
        <v>1.04</v>
      </c>
      <c r="J3313">
        <f t="shared" si="155"/>
        <v>7</v>
      </c>
    </row>
    <row r="3314" spans="1:10">
      <c r="A3314" t="s">
        <v>186</v>
      </c>
      <c r="B3314" t="s">
        <v>33</v>
      </c>
      <c r="C3314" s="60">
        <v>44013</v>
      </c>
      <c r="D3314" s="3">
        <f>Table1[[#This Row],[End Year]]-1</f>
        <v>2020</v>
      </c>
      <c r="E3314" s="3">
        <f t="shared" si="153"/>
        <v>2021</v>
      </c>
      <c r="F3314" s="1" t="str">
        <f t="shared" si="154"/>
        <v>2020/2021</v>
      </c>
      <c r="G3314">
        <v>54</v>
      </c>
      <c r="H3314" t="s">
        <v>77</v>
      </c>
      <c r="I3314">
        <f>IFERROR(INDEX(Lookup_Misc!$A$1:$C$7,MATCH(Table1[[#This Row],[Product]],Lookup_Misc!$B$1:$B$7,0),3)*Table1[[#This Row],[Tonnage]],NA())</f>
        <v>28.080000000000002</v>
      </c>
      <c r="J3314">
        <f t="shared" si="155"/>
        <v>7</v>
      </c>
    </row>
    <row r="3315" spans="1:10">
      <c r="A3315" t="s">
        <v>186</v>
      </c>
      <c r="B3315" t="s">
        <v>33</v>
      </c>
      <c r="C3315" s="60">
        <v>44044</v>
      </c>
      <c r="D3315" s="3">
        <f>Table1[[#This Row],[End Year]]-1</f>
        <v>2020</v>
      </c>
      <c r="E3315" s="3">
        <f t="shared" si="153"/>
        <v>2021</v>
      </c>
      <c r="F3315" s="1" t="str">
        <f t="shared" si="154"/>
        <v>2020/2021</v>
      </c>
      <c r="G3315">
        <v>41</v>
      </c>
      <c r="H3315" t="s">
        <v>75</v>
      </c>
      <c r="I3315">
        <f>IFERROR(INDEX(Lookup_Misc!$A$1:$C$7,MATCH(Table1[[#This Row],[Product]],Lookup_Misc!$B$1:$B$7,0),3)*Table1[[#This Row],[Tonnage]],NA())</f>
        <v>21.32</v>
      </c>
      <c r="J3315">
        <f t="shared" si="155"/>
        <v>8</v>
      </c>
    </row>
    <row r="3316" spans="1:10">
      <c r="A3316" t="s">
        <v>186</v>
      </c>
      <c r="B3316" t="s">
        <v>33</v>
      </c>
      <c r="C3316" s="60">
        <v>44044</v>
      </c>
      <c r="D3316" s="3">
        <f>Table1[[#This Row],[End Year]]-1</f>
        <v>2020</v>
      </c>
      <c r="E3316" s="3">
        <f t="shared" si="153"/>
        <v>2021</v>
      </c>
      <c r="F3316" s="1" t="str">
        <f t="shared" si="154"/>
        <v>2020/2021</v>
      </c>
      <c r="G3316">
        <v>1959</v>
      </c>
      <c r="H3316" t="s">
        <v>119</v>
      </c>
      <c r="I3316">
        <f>IFERROR(INDEX(Lookup_Misc!$A$1:$C$7,MATCH(Table1[[#This Row],[Product]],Lookup_Misc!$B$1:$B$7,0),3)*Table1[[#This Row],[Tonnage]],NA())</f>
        <v>1018.6800000000001</v>
      </c>
      <c r="J3316">
        <f t="shared" si="155"/>
        <v>8</v>
      </c>
    </row>
    <row r="3317" spans="1:10">
      <c r="A3317" t="s">
        <v>186</v>
      </c>
      <c r="B3317" t="s">
        <v>33</v>
      </c>
      <c r="C3317" s="60">
        <v>44044</v>
      </c>
      <c r="D3317" s="3">
        <f>Table1[[#This Row],[End Year]]-1</f>
        <v>2020</v>
      </c>
      <c r="E3317" s="3">
        <f t="shared" si="153"/>
        <v>2021</v>
      </c>
      <c r="F3317" s="1" t="str">
        <f t="shared" si="154"/>
        <v>2020/2021</v>
      </c>
      <c r="G3317">
        <v>12721</v>
      </c>
      <c r="H3317" t="s">
        <v>95</v>
      </c>
      <c r="I3317">
        <f>IFERROR(INDEX(Lookup_Misc!$A$1:$C$7,MATCH(Table1[[#This Row],[Product]],Lookup_Misc!$B$1:$B$7,0),3)*Table1[[#This Row],[Tonnage]],NA())</f>
        <v>6614.92</v>
      </c>
      <c r="J3317">
        <f t="shared" si="155"/>
        <v>8</v>
      </c>
    </row>
    <row r="3318" spans="1:10">
      <c r="A3318" t="s">
        <v>186</v>
      </c>
      <c r="B3318" t="s">
        <v>33</v>
      </c>
      <c r="C3318" s="60">
        <v>44044</v>
      </c>
      <c r="D3318" s="3">
        <f>Table1[[#This Row],[End Year]]-1</f>
        <v>2020</v>
      </c>
      <c r="E3318" s="3">
        <f t="shared" si="153"/>
        <v>2021</v>
      </c>
      <c r="F3318" s="1" t="str">
        <f t="shared" si="154"/>
        <v>2020/2021</v>
      </c>
      <c r="G3318">
        <v>73</v>
      </c>
      <c r="H3318" t="s">
        <v>60</v>
      </c>
      <c r="I3318">
        <f>IFERROR(INDEX(Lookup_Misc!$A$1:$C$7,MATCH(Table1[[#This Row],[Product]],Lookup_Misc!$B$1:$B$7,0),3)*Table1[[#This Row],[Tonnage]],NA())</f>
        <v>37.96</v>
      </c>
      <c r="J3318">
        <f t="shared" si="155"/>
        <v>8</v>
      </c>
    </row>
    <row r="3319" spans="1:10">
      <c r="A3319" t="s">
        <v>186</v>
      </c>
      <c r="B3319" t="s">
        <v>33</v>
      </c>
      <c r="C3319" s="60">
        <v>44044</v>
      </c>
      <c r="D3319" s="3">
        <f>Table1[[#This Row],[End Year]]-1</f>
        <v>2020</v>
      </c>
      <c r="E3319" s="3">
        <f t="shared" si="153"/>
        <v>2021</v>
      </c>
      <c r="F3319" s="1" t="str">
        <f t="shared" si="154"/>
        <v>2020/2021</v>
      </c>
      <c r="G3319">
        <v>875</v>
      </c>
      <c r="H3319" t="s">
        <v>79</v>
      </c>
      <c r="I3319">
        <f>IFERROR(INDEX(Lookup_Misc!$A$1:$C$7,MATCH(Table1[[#This Row],[Product]],Lookup_Misc!$B$1:$B$7,0),3)*Table1[[#This Row],[Tonnage]],NA())</f>
        <v>455</v>
      </c>
      <c r="J3319">
        <f t="shared" si="155"/>
        <v>8</v>
      </c>
    </row>
    <row r="3320" spans="1:10">
      <c r="A3320" t="s">
        <v>186</v>
      </c>
      <c r="B3320" t="s">
        <v>33</v>
      </c>
      <c r="C3320" s="60">
        <v>44044</v>
      </c>
      <c r="D3320" s="3">
        <f>Table1[[#This Row],[End Year]]-1</f>
        <v>2020</v>
      </c>
      <c r="E3320" s="3">
        <f t="shared" si="153"/>
        <v>2021</v>
      </c>
      <c r="F3320" s="1" t="str">
        <f t="shared" si="154"/>
        <v>2020/2021</v>
      </c>
      <c r="G3320">
        <v>477</v>
      </c>
      <c r="H3320" t="s">
        <v>86</v>
      </c>
      <c r="I3320">
        <f>IFERROR(INDEX(Lookup_Misc!$A$1:$C$7,MATCH(Table1[[#This Row],[Product]],Lookup_Misc!$B$1:$B$7,0),3)*Table1[[#This Row],[Tonnage]],NA())</f>
        <v>248.04000000000002</v>
      </c>
      <c r="J3320">
        <f t="shared" si="155"/>
        <v>8</v>
      </c>
    </row>
    <row r="3321" spans="1:10">
      <c r="A3321" t="s">
        <v>186</v>
      </c>
      <c r="B3321" t="s">
        <v>33</v>
      </c>
      <c r="C3321" s="60">
        <v>44044</v>
      </c>
      <c r="D3321" s="3">
        <f>Table1[[#This Row],[End Year]]-1</f>
        <v>2020</v>
      </c>
      <c r="E3321" s="3">
        <f t="shared" si="153"/>
        <v>2021</v>
      </c>
      <c r="F3321" s="1" t="str">
        <f t="shared" si="154"/>
        <v>2020/2021</v>
      </c>
      <c r="G3321">
        <v>17</v>
      </c>
      <c r="H3321" t="s">
        <v>93</v>
      </c>
      <c r="I3321">
        <f>IFERROR(INDEX(Lookup_Misc!$A$1:$C$7,MATCH(Table1[[#This Row],[Product]],Lookup_Misc!$B$1:$B$7,0),3)*Table1[[#This Row],[Tonnage]],NA())</f>
        <v>8.84</v>
      </c>
      <c r="J3321">
        <f t="shared" si="155"/>
        <v>8</v>
      </c>
    </row>
    <row r="3322" spans="1:10">
      <c r="A3322" t="s">
        <v>186</v>
      </c>
      <c r="B3322" t="s">
        <v>123</v>
      </c>
      <c r="C3322" s="60">
        <v>40179</v>
      </c>
      <c r="D3322" s="3">
        <f>Table1[[#This Row],[End Year]]-1</f>
        <v>2009</v>
      </c>
      <c r="E3322" s="3">
        <f t="shared" si="153"/>
        <v>2010</v>
      </c>
      <c r="F3322" s="1" t="str">
        <f t="shared" si="154"/>
        <v>2009/2010</v>
      </c>
      <c r="G3322">
        <v>65679</v>
      </c>
      <c r="H3322" t="s">
        <v>60</v>
      </c>
      <c r="I3322">
        <f>IFERROR(INDEX(Lookup_Misc!$A$1:$C$7,MATCH(Table1[[#This Row],[Product]],Lookup_Misc!$B$1:$B$7,0),3)*Table1[[#This Row],[Tonnage]],NA())</f>
        <v>34153.08</v>
      </c>
      <c r="J3322">
        <f t="shared" si="155"/>
        <v>1</v>
      </c>
    </row>
    <row r="3323" spans="1:10">
      <c r="A3323" t="s">
        <v>186</v>
      </c>
      <c r="B3323" t="s">
        <v>123</v>
      </c>
      <c r="C3323" s="60">
        <v>40179</v>
      </c>
      <c r="D3323" s="3">
        <f>Table1[[#This Row],[End Year]]-1</f>
        <v>2009</v>
      </c>
      <c r="E3323" s="3">
        <f t="shared" si="153"/>
        <v>2010</v>
      </c>
      <c r="F3323" s="1" t="str">
        <f t="shared" si="154"/>
        <v>2009/2010</v>
      </c>
      <c r="G3323">
        <v>14766</v>
      </c>
      <c r="H3323" t="s">
        <v>79</v>
      </c>
      <c r="I3323">
        <f>IFERROR(INDEX(Lookup_Misc!$A$1:$C$7,MATCH(Table1[[#This Row],[Product]],Lookup_Misc!$B$1:$B$7,0),3)*Table1[[#This Row],[Tonnage]],NA())</f>
        <v>7678.3200000000006</v>
      </c>
      <c r="J3323">
        <f t="shared" si="155"/>
        <v>1</v>
      </c>
    </row>
    <row r="3324" spans="1:10">
      <c r="A3324" t="s">
        <v>186</v>
      </c>
      <c r="B3324" t="s">
        <v>123</v>
      </c>
      <c r="C3324" s="60">
        <v>40179</v>
      </c>
      <c r="D3324" s="3">
        <f>Table1[[#This Row],[End Year]]-1</f>
        <v>2009</v>
      </c>
      <c r="E3324" s="3">
        <f t="shared" si="153"/>
        <v>2010</v>
      </c>
      <c r="F3324" s="1" t="str">
        <f t="shared" si="154"/>
        <v>2009/2010</v>
      </c>
      <c r="G3324">
        <v>549</v>
      </c>
      <c r="H3324" t="s">
        <v>130</v>
      </c>
      <c r="I3324">
        <f>IFERROR(INDEX(Lookup_Misc!$A$1:$C$7,MATCH(Table1[[#This Row],[Product]],Lookup_Misc!$B$1:$B$7,0),3)*Table1[[#This Row],[Tonnage]],NA())</f>
        <v>285.48</v>
      </c>
      <c r="J3324">
        <f t="shared" si="155"/>
        <v>1</v>
      </c>
    </row>
    <row r="3325" spans="1:10">
      <c r="A3325" t="s">
        <v>186</v>
      </c>
      <c r="B3325" t="s">
        <v>123</v>
      </c>
      <c r="C3325" s="60">
        <v>40179</v>
      </c>
      <c r="D3325" s="3">
        <f>Table1[[#This Row],[End Year]]-1</f>
        <v>2009</v>
      </c>
      <c r="E3325" s="3">
        <f t="shared" si="153"/>
        <v>2010</v>
      </c>
      <c r="F3325" s="1" t="str">
        <f t="shared" si="154"/>
        <v>2009/2010</v>
      </c>
      <c r="G3325">
        <v>6209</v>
      </c>
      <c r="H3325" t="s">
        <v>116</v>
      </c>
      <c r="I3325">
        <f>IFERROR(INDEX(Lookup_Misc!$A$1:$C$7,MATCH(Table1[[#This Row],[Product]],Lookup_Misc!$B$1:$B$7,0),3)*Table1[[#This Row],[Tonnage]],NA())</f>
        <v>3228.6800000000003</v>
      </c>
      <c r="J3325">
        <f t="shared" si="155"/>
        <v>1</v>
      </c>
    </row>
    <row r="3326" spans="1:10">
      <c r="A3326" t="s">
        <v>186</v>
      </c>
      <c r="B3326" t="s">
        <v>123</v>
      </c>
      <c r="C3326" s="60">
        <v>40179</v>
      </c>
      <c r="D3326" s="3">
        <f>Table1[[#This Row],[End Year]]-1</f>
        <v>2009</v>
      </c>
      <c r="E3326" s="3">
        <f t="shared" si="153"/>
        <v>2010</v>
      </c>
      <c r="F3326" s="1" t="str">
        <f t="shared" si="154"/>
        <v>2009/2010</v>
      </c>
      <c r="G3326">
        <v>11999</v>
      </c>
      <c r="H3326" t="s">
        <v>113</v>
      </c>
      <c r="I3326">
        <f>IFERROR(INDEX(Lookup_Misc!$A$1:$C$7,MATCH(Table1[[#This Row],[Product]],Lookup_Misc!$B$1:$B$7,0),3)*Table1[[#This Row],[Tonnage]],NA())</f>
        <v>6239.4800000000005</v>
      </c>
      <c r="J3326">
        <f t="shared" si="155"/>
        <v>1</v>
      </c>
    </row>
    <row r="3327" spans="1:10">
      <c r="A3327" t="s">
        <v>186</v>
      </c>
      <c r="B3327" t="s">
        <v>123</v>
      </c>
      <c r="C3327" s="60">
        <v>40179</v>
      </c>
      <c r="D3327" s="3">
        <f>Table1[[#This Row],[End Year]]-1</f>
        <v>2009</v>
      </c>
      <c r="E3327" s="3">
        <f t="shared" si="153"/>
        <v>2010</v>
      </c>
      <c r="F3327" s="1" t="str">
        <f t="shared" si="154"/>
        <v>2009/2010</v>
      </c>
      <c r="G3327">
        <v>4400</v>
      </c>
      <c r="H3327" t="s">
        <v>92</v>
      </c>
      <c r="I3327">
        <f>IFERROR(INDEX(Lookup_Misc!$A$1:$C$7,MATCH(Table1[[#This Row],[Product]],Lookup_Misc!$B$1:$B$7,0),3)*Table1[[#This Row],[Tonnage]],NA())</f>
        <v>2288</v>
      </c>
      <c r="J3327">
        <f t="shared" si="155"/>
        <v>1</v>
      </c>
    </row>
    <row r="3328" spans="1:10">
      <c r="A3328" t="s">
        <v>186</v>
      </c>
      <c r="B3328" t="s">
        <v>123</v>
      </c>
      <c r="C3328" s="60">
        <v>40179</v>
      </c>
      <c r="D3328" s="3">
        <f>Table1[[#This Row],[End Year]]-1</f>
        <v>2009</v>
      </c>
      <c r="E3328" s="3">
        <f t="shared" si="153"/>
        <v>2010</v>
      </c>
      <c r="F3328" s="1" t="str">
        <f t="shared" si="154"/>
        <v>2009/2010</v>
      </c>
      <c r="G3328">
        <v>31700</v>
      </c>
      <c r="H3328" t="s">
        <v>108</v>
      </c>
      <c r="I3328">
        <f>IFERROR(INDEX(Lookup_Misc!$A$1:$C$7,MATCH(Table1[[#This Row],[Product]],Lookup_Misc!$B$1:$B$7,0),3)*Table1[[#This Row],[Tonnage]],NA())</f>
        <v>16484</v>
      </c>
      <c r="J3328">
        <f t="shared" si="155"/>
        <v>1</v>
      </c>
    </row>
    <row r="3329" spans="1:10">
      <c r="A3329" t="s">
        <v>186</v>
      </c>
      <c r="B3329" t="s">
        <v>123</v>
      </c>
      <c r="C3329" s="60">
        <v>40179</v>
      </c>
      <c r="D3329" s="3">
        <f>Table1[[#This Row],[End Year]]-1</f>
        <v>2009</v>
      </c>
      <c r="E3329" s="3">
        <f t="shared" si="153"/>
        <v>2010</v>
      </c>
      <c r="F3329" s="1" t="str">
        <f t="shared" si="154"/>
        <v>2009/2010</v>
      </c>
      <c r="G3329">
        <v>10411</v>
      </c>
      <c r="H3329" t="s">
        <v>89</v>
      </c>
      <c r="I3329">
        <f>IFERROR(INDEX(Lookup_Misc!$A$1:$C$7,MATCH(Table1[[#This Row],[Product]],Lookup_Misc!$B$1:$B$7,0),3)*Table1[[#This Row],[Tonnage]],NA())</f>
        <v>5413.72</v>
      </c>
      <c r="J3329">
        <f t="shared" si="155"/>
        <v>1</v>
      </c>
    </row>
    <row r="3330" spans="1:10">
      <c r="A3330" t="s">
        <v>186</v>
      </c>
      <c r="B3330" t="s">
        <v>123</v>
      </c>
      <c r="C3330" s="60">
        <v>40179</v>
      </c>
      <c r="D3330" s="3">
        <f>Table1[[#This Row],[End Year]]-1</f>
        <v>2009</v>
      </c>
      <c r="E3330" s="3">
        <f t="shared" si="153"/>
        <v>2010</v>
      </c>
      <c r="F3330" s="1" t="str">
        <f t="shared" si="154"/>
        <v>2009/2010</v>
      </c>
      <c r="G3330">
        <v>1</v>
      </c>
      <c r="H3330" t="s">
        <v>106</v>
      </c>
      <c r="I3330">
        <f>IFERROR(INDEX(Lookup_Misc!$A$1:$C$7,MATCH(Table1[[#This Row],[Product]],Lookup_Misc!$B$1:$B$7,0),3)*Table1[[#This Row],[Tonnage]],NA())</f>
        <v>0.52</v>
      </c>
      <c r="J3330">
        <f t="shared" si="155"/>
        <v>1</v>
      </c>
    </row>
    <row r="3331" spans="1:10">
      <c r="A3331" t="s">
        <v>186</v>
      </c>
      <c r="B3331" t="s">
        <v>123</v>
      </c>
      <c r="C3331" s="60">
        <v>40210</v>
      </c>
      <c r="D3331" s="3">
        <f>Table1[[#This Row],[End Year]]-1</f>
        <v>2009</v>
      </c>
      <c r="E3331" s="3">
        <f t="shared" si="153"/>
        <v>2010</v>
      </c>
      <c r="F3331" s="1" t="str">
        <f t="shared" si="154"/>
        <v>2009/2010</v>
      </c>
      <c r="G3331">
        <v>12</v>
      </c>
      <c r="H3331" t="s">
        <v>87</v>
      </c>
      <c r="I3331">
        <f>IFERROR(INDEX(Lookup_Misc!$A$1:$C$7,MATCH(Table1[[#This Row],[Product]],Lookup_Misc!$B$1:$B$7,0),3)*Table1[[#This Row],[Tonnage]],NA())</f>
        <v>6.24</v>
      </c>
      <c r="J3331">
        <f t="shared" si="155"/>
        <v>2</v>
      </c>
    </row>
    <row r="3332" spans="1:10">
      <c r="A3332" t="s">
        <v>186</v>
      </c>
      <c r="B3332" t="s">
        <v>123</v>
      </c>
      <c r="C3332" s="60">
        <v>40210</v>
      </c>
      <c r="D3332" s="3">
        <f>Table1[[#This Row],[End Year]]-1</f>
        <v>2009</v>
      </c>
      <c r="E3332" s="3">
        <f t="shared" si="153"/>
        <v>2010</v>
      </c>
      <c r="F3332" s="1" t="str">
        <f t="shared" si="154"/>
        <v>2009/2010</v>
      </c>
      <c r="G3332">
        <v>7031</v>
      </c>
      <c r="H3332" t="s">
        <v>132</v>
      </c>
      <c r="I3332">
        <f>IFERROR(INDEX(Lookup_Misc!$A$1:$C$7,MATCH(Table1[[#This Row],[Product]],Lookup_Misc!$B$1:$B$7,0),3)*Table1[[#This Row],[Tonnage]],NA())</f>
        <v>3656.1200000000003</v>
      </c>
      <c r="J3332">
        <f t="shared" si="155"/>
        <v>2</v>
      </c>
    </row>
    <row r="3333" spans="1:10">
      <c r="A3333" t="s">
        <v>186</v>
      </c>
      <c r="B3333" t="s">
        <v>123</v>
      </c>
      <c r="C3333" s="60">
        <v>40210</v>
      </c>
      <c r="D3333" s="3">
        <f>Table1[[#This Row],[End Year]]-1</f>
        <v>2009</v>
      </c>
      <c r="E3333" s="3">
        <f t="shared" si="153"/>
        <v>2010</v>
      </c>
      <c r="F3333" s="1" t="str">
        <f t="shared" si="154"/>
        <v>2009/2010</v>
      </c>
      <c r="G3333">
        <v>66050</v>
      </c>
      <c r="H3333" t="s">
        <v>60</v>
      </c>
      <c r="I3333">
        <f>IFERROR(INDEX(Lookup_Misc!$A$1:$C$7,MATCH(Table1[[#This Row],[Product]],Lookup_Misc!$B$1:$B$7,0),3)*Table1[[#This Row],[Tonnage]],NA())</f>
        <v>34346</v>
      </c>
      <c r="J3333">
        <f t="shared" si="155"/>
        <v>2</v>
      </c>
    </row>
    <row r="3334" spans="1:10">
      <c r="A3334" t="s">
        <v>186</v>
      </c>
      <c r="B3334" t="s">
        <v>123</v>
      </c>
      <c r="C3334" s="60">
        <v>40210</v>
      </c>
      <c r="D3334" s="3">
        <f>Table1[[#This Row],[End Year]]-1</f>
        <v>2009</v>
      </c>
      <c r="E3334" s="3">
        <f t="shared" ref="E3334:E3397" si="156">IF(AND(MONTH(C3334)&gt;=7,MONTH(C3334)&lt;=12),YEAR(C3334)+1,YEAR(C3334))</f>
        <v>2010</v>
      </c>
      <c r="F3334" s="1" t="str">
        <f t="shared" ref="F3334:F3397" si="157">D3334&amp;"/"&amp;E3334</f>
        <v>2009/2010</v>
      </c>
      <c r="G3334">
        <v>6710</v>
      </c>
      <c r="H3334" t="s">
        <v>79</v>
      </c>
      <c r="I3334">
        <f>IFERROR(INDEX(Lookup_Misc!$A$1:$C$7,MATCH(Table1[[#This Row],[Product]],Lookup_Misc!$B$1:$B$7,0),3)*Table1[[#This Row],[Tonnage]],NA())</f>
        <v>3489.2000000000003</v>
      </c>
      <c r="J3334">
        <f t="shared" ref="J3334:J3397" si="158">MONTH(C3334)</f>
        <v>2</v>
      </c>
    </row>
    <row r="3335" spans="1:10">
      <c r="A3335" t="s">
        <v>186</v>
      </c>
      <c r="B3335" t="s">
        <v>123</v>
      </c>
      <c r="C3335" s="60">
        <v>40210</v>
      </c>
      <c r="D3335" s="3">
        <f>Table1[[#This Row],[End Year]]-1</f>
        <v>2009</v>
      </c>
      <c r="E3335" s="3">
        <f t="shared" si="156"/>
        <v>2010</v>
      </c>
      <c r="F3335" s="1" t="str">
        <f t="shared" si="157"/>
        <v>2009/2010</v>
      </c>
      <c r="G3335">
        <v>1798</v>
      </c>
      <c r="H3335" t="s">
        <v>88</v>
      </c>
      <c r="I3335">
        <f>IFERROR(INDEX(Lookup_Misc!$A$1:$C$7,MATCH(Table1[[#This Row],[Product]],Lookup_Misc!$B$1:$B$7,0),3)*Table1[[#This Row],[Tonnage]],NA())</f>
        <v>934.96</v>
      </c>
      <c r="J3335">
        <f t="shared" si="158"/>
        <v>2</v>
      </c>
    </row>
    <row r="3336" spans="1:10">
      <c r="A3336" t="s">
        <v>186</v>
      </c>
      <c r="B3336" t="s">
        <v>123</v>
      </c>
      <c r="C3336" s="60">
        <v>40210</v>
      </c>
      <c r="D3336" s="3">
        <f>Table1[[#This Row],[End Year]]-1</f>
        <v>2009</v>
      </c>
      <c r="E3336" s="3">
        <f t="shared" si="156"/>
        <v>2010</v>
      </c>
      <c r="F3336" s="1" t="str">
        <f t="shared" si="157"/>
        <v>2009/2010</v>
      </c>
      <c r="G3336">
        <v>9947</v>
      </c>
      <c r="H3336" t="s">
        <v>116</v>
      </c>
      <c r="I3336">
        <f>IFERROR(INDEX(Lookup_Misc!$A$1:$C$7,MATCH(Table1[[#This Row],[Product]],Lookup_Misc!$B$1:$B$7,0),3)*Table1[[#This Row],[Tonnage]],NA())</f>
        <v>5172.4400000000005</v>
      </c>
      <c r="J3336">
        <f t="shared" si="158"/>
        <v>2</v>
      </c>
    </row>
    <row r="3337" spans="1:10">
      <c r="A3337" t="s">
        <v>186</v>
      </c>
      <c r="B3337" t="s">
        <v>123</v>
      </c>
      <c r="C3337" s="60">
        <v>40210</v>
      </c>
      <c r="D3337" s="3">
        <f>Table1[[#This Row],[End Year]]-1</f>
        <v>2009</v>
      </c>
      <c r="E3337" s="3">
        <f t="shared" si="156"/>
        <v>2010</v>
      </c>
      <c r="F3337" s="1" t="str">
        <f t="shared" si="157"/>
        <v>2009/2010</v>
      </c>
      <c r="G3337">
        <v>3300</v>
      </c>
      <c r="H3337" t="s">
        <v>137</v>
      </c>
      <c r="I3337">
        <f>IFERROR(INDEX(Lookup_Misc!$A$1:$C$7,MATCH(Table1[[#This Row],[Product]],Lookup_Misc!$B$1:$B$7,0),3)*Table1[[#This Row],[Tonnage]],NA())</f>
        <v>1716</v>
      </c>
      <c r="J3337">
        <f t="shared" si="158"/>
        <v>2</v>
      </c>
    </row>
    <row r="3338" spans="1:10">
      <c r="A3338" t="s">
        <v>186</v>
      </c>
      <c r="B3338" t="s">
        <v>123</v>
      </c>
      <c r="C3338" s="60">
        <v>40210</v>
      </c>
      <c r="D3338" s="3">
        <f>Table1[[#This Row],[End Year]]-1</f>
        <v>2009</v>
      </c>
      <c r="E3338" s="3">
        <f t="shared" si="156"/>
        <v>2010</v>
      </c>
      <c r="F3338" s="1" t="str">
        <f t="shared" si="157"/>
        <v>2009/2010</v>
      </c>
      <c r="G3338">
        <v>14256</v>
      </c>
      <c r="H3338" t="s">
        <v>113</v>
      </c>
      <c r="I3338">
        <f>IFERROR(INDEX(Lookup_Misc!$A$1:$C$7,MATCH(Table1[[#This Row],[Product]],Lookup_Misc!$B$1:$B$7,0),3)*Table1[[#This Row],[Tonnage]],NA())</f>
        <v>7413.12</v>
      </c>
      <c r="J3338">
        <f t="shared" si="158"/>
        <v>2</v>
      </c>
    </row>
    <row r="3339" spans="1:10">
      <c r="A3339" t="s">
        <v>186</v>
      </c>
      <c r="B3339" t="s">
        <v>123</v>
      </c>
      <c r="C3339" s="60">
        <v>40210</v>
      </c>
      <c r="D3339" s="3">
        <f>Table1[[#This Row],[End Year]]-1</f>
        <v>2009</v>
      </c>
      <c r="E3339" s="3">
        <f t="shared" si="156"/>
        <v>2010</v>
      </c>
      <c r="F3339" s="1" t="str">
        <f t="shared" si="157"/>
        <v>2009/2010</v>
      </c>
      <c r="G3339">
        <v>15025</v>
      </c>
      <c r="H3339" t="s">
        <v>92</v>
      </c>
      <c r="I3339">
        <f>IFERROR(INDEX(Lookup_Misc!$A$1:$C$7,MATCH(Table1[[#This Row],[Product]],Lookup_Misc!$B$1:$B$7,0),3)*Table1[[#This Row],[Tonnage]],NA())</f>
        <v>7813</v>
      </c>
      <c r="J3339">
        <f t="shared" si="158"/>
        <v>2</v>
      </c>
    </row>
    <row r="3340" spans="1:10">
      <c r="A3340" t="s">
        <v>186</v>
      </c>
      <c r="B3340" t="s">
        <v>123</v>
      </c>
      <c r="C3340" s="60">
        <v>40210</v>
      </c>
      <c r="D3340" s="3">
        <f>Table1[[#This Row],[End Year]]-1</f>
        <v>2009</v>
      </c>
      <c r="E3340" s="3">
        <f t="shared" si="156"/>
        <v>2010</v>
      </c>
      <c r="F3340" s="1" t="str">
        <f t="shared" si="157"/>
        <v>2009/2010</v>
      </c>
      <c r="G3340">
        <v>128414</v>
      </c>
      <c r="H3340" t="s">
        <v>90</v>
      </c>
      <c r="I3340">
        <f>IFERROR(INDEX(Lookup_Misc!$A$1:$C$7,MATCH(Table1[[#This Row],[Product]],Lookup_Misc!$B$1:$B$7,0),3)*Table1[[#This Row],[Tonnage]],NA())</f>
        <v>66775.28</v>
      </c>
      <c r="J3340">
        <f t="shared" si="158"/>
        <v>2</v>
      </c>
    </row>
    <row r="3341" spans="1:10">
      <c r="A3341" t="s">
        <v>186</v>
      </c>
      <c r="B3341" t="s">
        <v>123</v>
      </c>
      <c r="C3341" s="60">
        <v>40238</v>
      </c>
      <c r="D3341" s="3">
        <f>Table1[[#This Row],[End Year]]-1</f>
        <v>2009</v>
      </c>
      <c r="E3341" s="3">
        <f t="shared" si="156"/>
        <v>2010</v>
      </c>
      <c r="F3341" s="1" t="str">
        <f t="shared" si="157"/>
        <v>2009/2010</v>
      </c>
      <c r="G3341">
        <v>51780</v>
      </c>
      <c r="H3341" t="s">
        <v>60</v>
      </c>
      <c r="I3341">
        <f>IFERROR(INDEX(Lookup_Misc!$A$1:$C$7,MATCH(Table1[[#This Row],[Product]],Lookup_Misc!$B$1:$B$7,0),3)*Table1[[#This Row],[Tonnage]],NA())</f>
        <v>26925.600000000002</v>
      </c>
      <c r="J3341">
        <f t="shared" si="158"/>
        <v>3</v>
      </c>
    </row>
    <row r="3342" spans="1:10">
      <c r="A3342" t="s">
        <v>186</v>
      </c>
      <c r="B3342" t="s">
        <v>123</v>
      </c>
      <c r="C3342" s="60">
        <v>40238</v>
      </c>
      <c r="D3342" s="3">
        <f>Table1[[#This Row],[End Year]]-1</f>
        <v>2009</v>
      </c>
      <c r="E3342" s="3">
        <f t="shared" si="156"/>
        <v>2010</v>
      </c>
      <c r="F3342" s="1" t="str">
        <f t="shared" si="157"/>
        <v>2009/2010</v>
      </c>
      <c r="G3342">
        <v>7520</v>
      </c>
      <c r="H3342" t="s">
        <v>79</v>
      </c>
      <c r="I3342">
        <f>IFERROR(INDEX(Lookup_Misc!$A$1:$C$7,MATCH(Table1[[#This Row],[Product]],Lookup_Misc!$B$1:$B$7,0),3)*Table1[[#This Row],[Tonnage]],NA())</f>
        <v>3910.4</v>
      </c>
      <c r="J3342">
        <f t="shared" si="158"/>
        <v>3</v>
      </c>
    </row>
    <row r="3343" spans="1:10">
      <c r="A3343" t="s">
        <v>186</v>
      </c>
      <c r="B3343" t="s">
        <v>123</v>
      </c>
      <c r="C3343" s="60">
        <v>40238</v>
      </c>
      <c r="D3343" s="3">
        <f>Table1[[#This Row],[End Year]]-1</f>
        <v>2009</v>
      </c>
      <c r="E3343" s="3">
        <f t="shared" si="156"/>
        <v>2010</v>
      </c>
      <c r="F3343" s="1" t="str">
        <f t="shared" si="157"/>
        <v>2009/2010</v>
      </c>
      <c r="G3343">
        <v>81</v>
      </c>
      <c r="H3343" t="s">
        <v>133</v>
      </c>
      <c r="I3343">
        <f>IFERROR(INDEX(Lookup_Misc!$A$1:$C$7,MATCH(Table1[[#This Row],[Product]],Lookup_Misc!$B$1:$B$7,0),3)*Table1[[#This Row],[Tonnage]],NA())</f>
        <v>42.120000000000005</v>
      </c>
      <c r="J3343">
        <f t="shared" si="158"/>
        <v>3</v>
      </c>
    </row>
    <row r="3344" spans="1:10">
      <c r="A3344" t="s">
        <v>186</v>
      </c>
      <c r="B3344" t="s">
        <v>123</v>
      </c>
      <c r="C3344" s="60">
        <v>40238</v>
      </c>
      <c r="D3344" s="3">
        <f>Table1[[#This Row],[End Year]]-1</f>
        <v>2009</v>
      </c>
      <c r="E3344" s="3">
        <f t="shared" si="156"/>
        <v>2010</v>
      </c>
      <c r="F3344" s="1" t="str">
        <f t="shared" si="157"/>
        <v>2009/2010</v>
      </c>
      <c r="G3344">
        <v>4937</v>
      </c>
      <c r="H3344" t="s">
        <v>116</v>
      </c>
      <c r="I3344">
        <f>IFERROR(INDEX(Lookup_Misc!$A$1:$C$7,MATCH(Table1[[#This Row],[Product]],Lookup_Misc!$B$1:$B$7,0),3)*Table1[[#This Row],[Tonnage]],NA())</f>
        <v>2567.2400000000002</v>
      </c>
      <c r="J3344">
        <f t="shared" si="158"/>
        <v>3</v>
      </c>
    </row>
    <row r="3345" spans="1:10">
      <c r="A3345" t="s">
        <v>186</v>
      </c>
      <c r="B3345" t="s">
        <v>123</v>
      </c>
      <c r="C3345" s="60">
        <v>40238</v>
      </c>
      <c r="D3345" s="3">
        <f>Table1[[#This Row],[End Year]]-1</f>
        <v>2009</v>
      </c>
      <c r="E3345" s="3">
        <f t="shared" si="156"/>
        <v>2010</v>
      </c>
      <c r="F3345" s="1" t="str">
        <f t="shared" si="157"/>
        <v>2009/2010</v>
      </c>
      <c r="G3345">
        <v>6299</v>
      </c>
      <c r="H3345" t="s">
        <v>137</v>
      </c>
      <c r="I3345">
        <f>IFERROR(INDEX(Lookup_Misc!$A$1:$C$7,MATCH(Table1[[#This Row],[Product]],Lookup_Misc!$B$1:$B$7,0),3)*Table1[[#This Row],[Tonnage]],NA())</f>
        <v>3275.48</v>
      </c>
      <c r="J3345">
        <f t="shared" si="158"/>
        <v>3</v>
      </c>
    </row>
    <row r="3346" spans="1:10">
      <c r="A3346" t="s">
        <v>186</v>
      </c>
      <c r="B3346" t="s">
        <v>123</v>
      </c>
      <c r="C3346" s="60">
        <v>40238</v>
      </c>
      <c r="D3346" s="3">
        <f>Table1[[#This Row],[End Year]]-1</f>
        <v>2009</v>
      </c>
      <c r="E3346" s="3">
        <f t="shared" si="156"/>
        <v>2010</v>
      </c>
      <c r="F3346" s="1" t="str">
        <f t="shared" si="157"/>
        <v>2009/2010</v>
      </c>
      <c r="G3346">
        <v>26604</v>
      </c>
      <c r="H3346" t="s">
        <v>113</v>
      </c>
      <c r="I3346">
        <f>IFERROR(INDEX(Lookup_Misc!$A$1:$C$7,MATCH(Table1[[#This Row],[Product]],Lookup_Misc!$B$1:$B$7,0),3)*Table1[[#This Row],[Tonnage]],NA())</f>
        <v>13834.08</v>
      </c>
      <c r="J3346">
        <f t="shared" si="158"/>
        <v>3</v>
      </c>
    </row>
    <row r="3347" spans="1:10">
      <c r="A3347" t="s">
        <v>186</v>
      </c>
      <c r="B3347" t="s">
        <v>123</v>
      </c>
      <c r="C3347" s="60">
        <v>40238</v>
      </c>
      <c r="D3347" s="3">
        <f>Table1[[#This Row],[End Year]]-1</f>
        <v>2009</v>
      </c>
      <c r="E3347" s="3">
        <f t="shared" si="156"/>
        <v>2010</v>
      </c>
      <c r="F3347" s="1" t="str">
        <f t="shared" si="157"/>
        <v>2009/2010</v>
      </c>
      <c r="G3347">
        <v>28632</v>
      </c>
      <c r="H3347" t="s">
        <v>108</v>
      </c>
      <c r="I3347">
        <f>IFERROR(INDEX(Lookup_Misc!$A$1:$C$7,MATCH(Table1[[#This Row],[Product]],Lookup_Misc!$B$1:$B$7,0),3)*Table1[[#This Row],[Tonnage]],NA())</f>
        <v>14888.640000000001</v>
      </c>
      <c r="J3347">
        <f t="shared" si="158"/>
        <v>3</v>
      </c>
    </row>
    <row r="3348" spans="1:10">
      <c r="A3348" t="s">
        <v>186</v>
      </c>
      <c r="B3348" t="s">
        <v>123</v>
      </c>
      <c r="C3348" s="60">
        <v>40238</v>
      </c>
      <c r="D3348" s="3">
        <f>Table1[[#This Row],[End Year]]-1</f>
        <v>2009</v>
      </c>
      <c r="E3348" s="3">
        <f t="shared" si="156"/>
        <v>2010</v>
      </c>
      <c r="F3348" s="1" t="str">
        <f t="shared" si="157"/>
        <v>2009/2010</v>
      </c>
      <c r="G3348">
        <v>107611</v>
      </c>
      <c r="H3348" t="s">
        <v>90</v>
      </c>
      <c r="I3348">
        <f>IFERROR(INDEX(Lookup_Misc!$A$1:$C$7,MATCH(Table1[[#This Row],[Product]],Lookup_Misc!$B$1:$B$7,0),3)*Table1[[#This Row],[Tonnage]],NA())</f>
        <v>55957.72</v>
      </c>
      <c r="J3348">
        <f t="shared" si="158"/>
        <v>3</v>
      </c>
    </row>
    <row r="3349" spans="1:10">
      <c r="A3349" t="s">
        <v>186</v>
      </c>
      <c r="B3349" t="s">
        <v>123</v>
      </c>
      <c r="C3349" s="60">
        <v>40269</v>
      </c>
      <c r="D3349" s="3">
        <f>Table1[[#This Row],[End Year]]-1</f>
        <v>2009</v>
      </c>
      <c r="E3349" s="3">
        <f t="shared" si="156"/>
        <v>2010</v>
      </c>
      <c r="F3349" s="1" t="str">
        <f t="shared" si="157"/>
        <v>2009/2010</v>
      </c>
      <c r="G3349">
        <v>2</v>
      </c>
      <c r="H3349" t="s">
        <v>75</v>
      </c>
      <c r="I3349">
        <f>IFERROR(INDEX(Lookup_Misc!$A$1:$C$7,MATCH(Table1[[#This Row],[Product]],Lookup_Misc!$B$1:$B$7,0),3)*Table1[[#This Row],[Tonnage]],NA())</f>
        <v>1.04</v>
      </c>
      <c r="J3349">
        <f t="shared" si="158"/>
        <v>4</v>
      </c>
    </row>
    <row r="3350" spans="1:10">
      <c r="A3350" t="s">
        <v>186</v>
      </c>
      <c r="B3350" t="s">
        <v>123</v>
      </c>
      <c r="C3350" s="60">
        <v>40269</v>
      </c>
      <c r="D3350" s="3">
        <f>Table1[[#This Row],[End Year]]-1</f>
        <v>2009</v>
      </c>
      <c r="E3350" s="3">
        <f t="shared" si="156"/>
        <v>2010</v>
      </c>
      <c r="F3350" s="1" t="str">
        <f t="shared" si="157"/>
        <v>2009/2010</v>
      </c>
      <c r="G3350">
        <v>6</v>
      </c>
      <c r="H3350" t="s">
        <v>87</v>
      </c>
      <c r="I3350">
        <f>IFERROR(INDEX(Lookup_Misc!$A$1:$C$7,MATCH(Table1[[#This Row],[Product]],Lookup_Misc!$B$1:$B$7,0),3)*Table1[[#This Row],[Tonnage]],NA())</f>
        <v>3.12</v>
      </c>
      <c r="J3350">
        <f t="shared" si="158"/>
        <v>4</v>
      </c>
    </row>
    <row r="3351" spans="1:10">
      <c r="A3351" t="s">
        <v>186</v>
      </c>
      <c r="B3351" t="s">
        <v>123</v>
      </c>
      <c r="C3351" s="60">
        <v>40269</v>
      </c>
      <c r="D3351" s="3">
        <f>Table1[[#This Row],[End Year]]-1</f>
        <v>2009</v>
      </c>
      <c r="E3351" s="3">
        <f t="shared" si="156"/>
        <v>2010</v>
      </c>
      <c r="F3351" s="1" t="str">
        <f t="shared" si="157"/>
        <v>2009/2010</v>
      </c>
      <c r="G3351">
        <v>73420</v>
      </c>
      <c r="H3351" t="s">
        <v>60</v>
      </c>
      <c r="I3351">
        <f>IFERROR(INDEX(Lookup_Misc!$A$1:$C$7,MATCH(Table1[[#This Row],[Product]],Lookup_Misc!$B$1:$B$7,0),3)*Table1[[#This Row],[Tonnage]],NA())</f>
        <v>38178.400000000001</v>
      </c>
      <c r="J3351">
        <f t="shared" si="158"/>
        <v>4</v>
      </c>
    </row>
    <row r="3352" spans="1:10">
      <c r="A3352" t="s">
        <v>186</v>
      </c>
      <c r="B3352" t="s">
        <v>123</v>
      </c>
      <c r="C3352" s="60">
        <v>40269</v>
      </c>
      <c r="D3352" s="3">
        <f>Table1[[#This Row],[End Year]]-1</f>
        <v>2009</v>
      </c>
      <c r="E3352" s="3">
        <f t="shared" si="156"/>
        <v>2010</v>
      </c>
      <c r="F3352" s="1" t="str">
        <f t="shared" si="157"/>
        <v>2009/2010</v>
      </c>
      <c r="G3352">
        <v>10811</v>
      </c>
      <c r="H3352" t="s">
        <v>79</v>
      </c>
      <c r="I3352">
        <f>IFERROR(INDEX(Lookup_Misc!$A$1:$C$7,MATCH(Table1[[#This Row],[Product]],Lookup_Misc!$B$1:$B$7,0),3)*Table1[[#This Row],[Tonnage]],NA())</f>
        <v>5621.72</v>
      </c>
      <c r="J3352">
        <f t="shared" si="158"/>
        <v>4</v>
      </c>
    </row>
    <row r="3353" spans="1:10">
      <c r="A3353" t="s">
        <v>186</v>
      </c>
      <c r="B3353" t="s">
        <v>123</v>
      </c>
      <c r="C3353" s="60">
        <v>40269</v>
      </c>
      <c r="D3353" s="3">
        <f>Table1[[#This Row],[End Year]]-1</f>
        <v>2009</v>
      </c>
      <c r="E3353" s="3">
        <f t="shared" si="156"/>
        <v>2010</v>
      </c>
      <c r="F3353" s="1" t="str">
        <f t="shared" si="157"/>
        <v>2009/2010</v>
      </c>
      <c r="G3353">
        <v>2399</v>
      </c>
      <c r="H3353" t="s">
        <v>125</v>
      </c>
      <c r="I3353">
        <f>IFERROR(INDEX(Lookup_Misc!$A$1:$C$7,MATCH(Table1[[#This Row],[Product]],Lookup_Misc!$B$1:$B$7,0),3)*Table1[[#This Row],[Tonnage]],NA())</f>
        <v>1247.48</v>
      </c>
      <c r="J3353">
        <f t="shared" si="158"/>
        <v>4</v>
      </c>
    </row>
    <row r="3354" spans="1:10">
      <c r="A3354" t="s">
        <v>186</v>
      </c>
      <c r="B3354" t="s">
        <v>123</v>
      </c>
      <c r="C3354" s="60">
        <v>40269</v>
      </c>
      <c r="D3354" s="3">
        <f>Table1[[#This Row],[End Year]]-1</f>
        <v>2009</v>
      </c>
      <c r="E3354" s="3">
        <f t="shared" si="156"/>
        <v>2010</v>
      </c>
      <c r="F3354" s="1" t="str">
        <f t="shared" si="157"/>
        <v>2009/2010</v>
      </c>
      <c r="G3354">
        <v>900</v>
      </c>
      <c r="H3354" t="s">
        <v>133</v>
      </c>
      <c r="I3354">
        <f>IFERROR(INDEX(Lookup_Misc!$A$1:$C$7,MATCH(Table1[[#This Row],[Product]],Lookup_Misc!$B$1:$B$7,0),3)*Table1[[#This Row],[Tonnage]],NA())</f>
        <v>468</v>
      </c>
      <c r="J3354">
        <f t="shared" si="158"/>
        <v>4</v>
      </c>
    </row>
    <row r="3355" spans="1:10">
      <c r="A3355" t="s">
        <v>186</v>
      </c>
      <c r="B3355" t="s">
        <v>123</v>
      </c>
      <c r="C3355" s="60">
        <v>40269</v>
      </c>
      <c r="D3355" s="3">
        <f>Table1[[#This Row],[End Year]]-1</f>
        <v>2009</v>
      </c>
      <c r="E3355" s="3">
        <f t="shared" si="156"/>
        <v>2010</v>
      </c>
      <c r="F3355" s="1" t="str">
        <f t="shared" si="157"/>
        <v>2009/2010</v>
      </c>
      <c r="G3355">
        <v>4578</v>
      </c>
      <c r="H3355" t="s">
        <v>142</v>
      </c>
      <c r="I3355">
        <f>IFERROR(INDEX(Lookup_Misc!$A$1:$C$7,MATCH(Table1[[#This Row],[Product]],Lookup_Misc!$B$1:$B$7,0),3)*Table1[[#This Row],[Tonnage]],NA())</f>
        <v>2380.56</v>
      </c>
      <c r="J3355">
        <f t="shared" si="158"/>
        <v>4</v>
      </c>
    </row>
    <row r="3356" spans="1:10">
      <c r="A3356" t="s">
        <v>186</v>
      </c>
      <c r="B3356" t="s">
        <v>123</v>
      </c>
      <c r="C3356" s="60">
        <v>40269</v>
      </c>
      <c r="D3356" s="3">
        <f>Table1[[#This Row],[End Year]]-1</f>
        <v>2009</v>
      </c>
      <c r="E3356" s="3">
        <f t="shared" si="156"/>
        <v>2010</v>
      </c>
      <c r="F3356" s="1" t="str">
        <f t="shared" si="157"/>
        <v>2009/2010</v>
      </c>
      <c r="G3356">
        <v>1000</v>
      </c>
      <c r="H3356" t="s">
        <v>130</v>
      </c>
      <c r="I3356">
        <f>IFERROR(INDEX(Lookup_Misc!$A$1:$C$7,MATCH(Table1[[#This Row],[Product]],Lookup_Misc!$B$1:$B$7,0),3)*Table1[[#This Row],[Tonnage]],NA())</f>
        <v>520</v>
      </c>
      <c r="J3356">
        <f t="shared" si="158"/>
        <v>4</v>
      </c>
    </row>
    <row r="3357" spans="1:10">
      <c r="A3357" t="s">
        <v>186</v>
      </c>
      <c r="B3357" t="s">
        <v>123</v>
      </c>
      <c r="C3357" s="60">
        <v>40269</v>
      </c>
      <c r="D3357" s="3">
        <f>Table1[[#This Row],[End Year]]-1</f>
        <v>2009</v>
      </c>
      <c r="E3357" s="3">
        <f t="shared" si="156"/>
        <v>2010</v>
      </c>
      <c r="F3357" s="1" t="str">
        <f t="shared" si="157"/>
        <v>2009/2010</v>
      </c>
      <c r="G3357">
        <v>15809</v>
      </c>
      <c r="H3357" t="s">
        <v>116</v>
      </c>
      <c r="I3357">
        <f>IFERROR(INDEX(Lookup_Misc!$A$1:$C$7,MATCH(Table1[[#This Row],[Product]],Lookup_Misc!$B$1:$B$7,0),3)*Table1[[#This Row],[Tonnage]],NA())</f>
        <v>8220.68</v>
      </c>
      <c r="J3357">
        <f t="shared" si="158"/>
        <v>4</v>
      </c>
    </row>
    <row r="3358" spans="1:10">
      <c r="A3358" t="s">
        <v>186</v>
      </c>
      <c r="B3358" t="s">
        <v>123</v>
      </c>
      <c r="C3358" s="60">
        <v>40269</v>
      </c>
      <c r="D3358" s="3">
        <f>Table1[[#This Row],[End Year]]-1</f>
        <v>2009</v>
      </c>
      <c r="E3358" s="3">
        <f t="shared" si="156"/>
        <v>2010</v>
      </c>
      <c r="F3358" s="1" t="str">
        <f t="shared" si="157"/>
        <v>2009/2010</v>
      </c>
      <c r="G3358">
        <v>34193</v>
      </c>
      <c r="H3358" t="s">
        <v>113</v>
      </c>
      <c r="I3358">
        <f>IFERROR(INDEX(Lookup_Misc!$A$1:$C$7,MATCH(Table1[[#This Row],[Product]],Lookup_Misc!$B$1:$B$7,0),3)*Table1[[#This Row],[Tonnage]],NA())</f>
        <v>17780.36</v>
      </c>
      <c r="J3358">
        <f t="shared" si="158"/>
        <v>4</v>
      </c>
    </row>
    <row r="3359" spans="1:10">
      <c r="A3359" t="s">
        <v>186</v>
      </c>
      <c r="B3359" t="s">
        <v>123</v>
      </c>
      <c r="C3359" s="60">
        <v>40269</v>
      </c>
      <c r="D3359" s="3">
        <f>Table1[[#This Row],[End Year]]-1</f>
        <v>2009</v>
      </c>
      <c r="E3359" s="3">
        <f t="shared" si="156"/>
        <v>2010</v>
      </c>
      <c r="F3359" s="1" t="str">
        <f t="shared" si="157"/>
        <v>2009/2010</v>
      </c>
      <c r="G3359">
        <v>8250</v>
      </c>
      <c r="H3359" t="s">
        <v>92</v>
      </c>
      <c r="I3359">
        <f>IFERROR(INDEX(Lookup_Misc!$A$1:$C$7,MATCH(Table1[[#This Row],[Product]],Lookup_Misc!$B$1:$B$7,0),3)*Table1[[#This Row],[Tonnage]],NA())</f>
        <v>4290</v>
      </c>
      <c r="J3359">
        <f t="shared" si="158"/>
        <v>4</v>
      </c>
    </row>
    <row r="3360" spans="1:10">
      <c r="A3360" t="s">
        <v>186</v>
      </c>
      <c r="B3360" t="s">
        <v>123</v>
      </c>
      <c r="C3360" s="60">
        <v>40269</v>
      </c>
      <c r="D3360" s="3">
        <f>Table1[[#This Row],[End Year]]-1</f>
        <v>2009</v>
      </c>
      <c r="E3360" s="3">
        <f t="shared" si="156"/>
        <v>2010</v>
      </c>
      <c r="F3360" s="1" t="str">
        <f t="shared" si="157"/>
        <v>2009/2010</v>
      </c>
      <c r="G3360">
        <v>25294</v>
      </c>
      <c r="H3360" t="s">
        <v>108</v>
      </c>
      <c r="I3360">
        <f>IFERROR(INDEX(Lookup_Misc!$A$1:$C$7,MATCH(Table1[[#This Row],[Product]],Lookup_Misc!$B$1:$B$7,0),3)*Table1[[#This Row],[Tonnage]],NA())</f>
        <v>13152.880000000001</v>
      </c>
      <c r="J3360">
        <f t="shared" si="158"/>
        <v>4</v>
      </c>
    </row>
    <row r="3361" spans="1:10">
      <c r="A3361" t="s">
        <v>186</v>
      </c>
      <c r="B3361" t="s">
        <v>123</v>
      </c>
      <c r="C3361" s="60">
        <v>40269</v>
      </c>
      <c r="D3361" s="3">
        <f>Table1[[#This Row],[End Year]]-1</f>
        <v>2009</v>
      </c>
      <c r="E3361" s="3">
        <f t="shared" si="156"/>
        <v>2010</v>
      </c>
      <c r="F3361" s="1" t="str">
        <f t="shared" si="157"/>
        <v>2009/2010</v>
      </c>
      <c r="G3361">
        <v>3905</v>
      </c>
      <c r="H3361" t="s">
        <v>89</v>
      </c>
      <c r="I3361">
        <f>IFERROR(INDEX(Lookup_Misc!$A$1:$C$7,MATCH(Table1[[#This Row],[Product]],Lookup_Misc!$B$1:$B$7,0),3)*Table1[[#This Row],[Tonnage]],NA())</f>
        <v>2030.6000000000001</v>
      </c>
      <c r="J3361">
        <f t="shared" si="158"/>
        <v>4</v>
      </c>
    </row>
    <row r="3362" spans="1:10">
      <c r="A3362" t="s">
        <v>186</v>
      </c>
      <c r="B3362" t="s">
        <v>123</v>
      </c>
      <c r="C3362" s="60">
        <v>40269</v>
      </c>
      <c r="D3362" s="3">
        <f>Table1[[#This Row],[End Year]]-1</f>
        <v>2009</v>
      </c>
      <c r="E3362" s="3">
        <f t="shared" si="156"/>
        <v>2010</v>
      </c>
      <c r="F3362" s="1" t="str">
        <f t="shared" si="157"/>
        <v>2009/2010</v>
      </c>
      <c r="G3362">
        <v>7007</v>
      </c>
      <c r="H3362" t="s">
        <v>90</v>
      </c>
      <c r="I3362">
        <f>IFERROR(INDEX(Lookup_Misc!$A$1:$C$7,MATCH(Table1[[#This Row],[Product]],Lookup_Misc!$B$1:$B$7,0),3)*Table1[[#This Row],[Tonnage]],NA())</f>
        <v>3643.6400000000003</v>
      </c>
      <c r="J3362">
        <f t="shared" si="158"/>
        <v>4</v>
      </c>
    </row>
    <row r="3363" spans="1:10">
      <c r="A3363" t="s">
        <v>186</v>
      </c>
      <c r="B3363" t="s">
        <v>123</v>
      </c>
      <c r="C3363" s="60">
        <v>40299</v>
      </c>
      <c r="D3363" s="3">
        <f>Table1[[#This Row],[End Year]]-1</f>
        <v>2009</v>
      </c>
      <c r="E3363" s="3">
        <f t="shared" si="156"/>
        <v>2010</v>
      </c>
      <c r="F3363" s="1" t="str">
        <f t="shared" si="157"/>
        <v>2009/2010</v>
      </c>
      <c r="G3363">
        <v>58</v>
      </c>
      <c r="H3363" t="s">
        <v>94</v>
      </c>
      <c r="I3363">
        <f>IFERROR(INDEX(Lookup_Misc!$A$1:$C$7,MATCH(Table1[[#This Row],[Product]],Lookup_Misc!$B$1:$B$7,0),3)*Table1[[#This Row],[Tonnage]],NA())</f>
        <v>30.16</v>
      </c>
      <c r="J3363">
        <f t="shared" si="158"/>
        <v>5</v>
      </c>
    </row>
    <row r="3364" spans="1:10">
      <c r="A3364" t="s">
        <v>186</v>
      </c>
      <c r="B3364" t="s">
        <v>123</v>
      </c>
      <c r="C3364" s="60">
        <v>40299</v>
      </c>
      <c r="D3364" s="3">
        <f>Table1[[#This Row],[End Year]]-1</f>
        <v>2009</v>
      </c>
      <c r="E3364" s="3">
        <f t="shared" si="156"/>
        <v>2010</v>
      </c>
      <c r="F3364" s="1" t="str">
        <f t="shared" si="157"/>
        <v>2009/2010</v>
      </c>
      <c r="G3364">
        <v>102903</v>
      </c>
      <c r="H3364" t="s">
        <v>60</v>
      </c>
      <c r="I3364">
        <f>IFERROR(INDEX(Lookup_Misc!$A$1:$C$7,MATCH(Table1[[#This Row],[Product]],Lookup_Misc!$B$1:$B$7,0),3)*Table1[[#This Row],[Tonnage]],NA())</f>
        <v>53509.560000000005</v>
      </c>
      <c r="J3364">
        <f t="shared" si="158"/>
        <v>5</v>
      </c>
    </row>
    <row r="3365" spans="1:10">
      <c r="A3365" t="s">
        <v>186</v>
      </c>
      <c r="B3365" t="s">
        <v>123</v>
      </c>
      <c r="C3365" s="60">
        <v>40299</v>
      </c>
      <c r="D3365" s="3">
        <f>Table1[[#This Row],[End Year]]-1</f>
        <v>2009</v>
      </c>
      <c r="E3365" s="3">
        <f t="shared" si="156"/>
        <v>2010</v>
      </c>
      <c r="F3365" s="1" t="str">
        <f t="shared" si="157"/>
        <v>2009/2010</v>
      </c>
      <c r="G3365">
        <v>6467</v>
      </c>
      <c r="H3365" t="s">
        <v>79</v>
      </c>
      <c r="I3365">
        <f>IFERROR(INDEX(Lookup_Misc!$A$1:$C$7,MATCH(Table1[[#This Row],[Product]],Lookup_Misc!$B$1:$B$7,0),3)*Table1[[#This Row],[Tonnage]],NA())</f>
        <v>3362.84</v>
      </c>
      <c r="J3365">
        <f t="shared" si="158"/>
        <v>5</v>
      </c>
    </row>
    <row r="3366" spans="1:10">
      <c r="A3366" t="s">
        <v>186</v>
      </c>
      <c r="B3366" t="s">
        <v>123</v>
      </c>
      <c r="C3366" s="60">
        <v>40299</v>
      </c>
      <c r="D3366" s="3">
        <f>Table1[[#This Row],[End Year]]-1</f>
        <v>2009</v>
      </c>
      <c r="E3366" s="3">
        <f t="shared" si="156"/>
        <v>2010</v>
      </c>
      <c r="F3366" s="1" t="str">
        <f t="shared" si="157"/>
        <v>2009/2010</v>
      </c>
      <c r="G3366">
        <v>2199</v>
      </c>
      <c r="H3366" t="s">
        <v>133</v>
      </c>
      <c r="I3366">
        <f>IFERROR(INDEX(Lookup_Misc!$A$1:$C$7,MATCH(Table1[[#This Row],[Product]],Lookup_Misc!$B$1:$B$7,0),3)*Table1[[#This Row],[Tonnage]],NA())</f>
        <v>1143.48</v>
      </c>
      <c r="J3366">
        <f t="shared" si="158"/>
        <v>5</v>
      </c>
    </row>
    <row r="3367" spans="1:10">
      <c r="A3367" t="s">
        <v>186</v>
      </c>
      <c r="B3367" t="s">
        <v>123</v>
      </c>
      <c r="C3367" s="60">
        <v>40299</v>
      </c>
      <c r="D3367" s="3">
        <f>Table1[[#This Row],[End Year]]-1</f>
        <v>2009</v>
      </c>
      <c r="E3367" s="3">
        <f t="shared" si="156"/>
        <v>2010</v>
      </c>
      <c r="F3367" s="1" t="str">
        <f t="shared" si="157"/>
        <v>2009/2010</v>
      </c>
      <c r="G3367">
        <v>13915</v>
      </c>
      <c r="H3367" t="s">
        <v>116</v>
      </c>
      <c r="I3367">
        <f>IFERROR(INDEX(Lookup_Misc!$A$1:$C$7,MATCH(Table1[[#This Row],[Product]],Lookup_Misc!$B$1:$B$7,0),3)*Table1[[#This Row],[Tonnage]],NA())</f>
        <v>7235.8</v>
      </c>
      <c r="J3367">
        <f t="shared" si="158"/>
        <v>5</v>
      </c>
    </row>
    <row r="3368" spans="1:10">
      <c r="A3368" t="s">
        <v>186</v>
      </c>
      <c r="B3368" t="s">
        <v>123</v>
      </c>
      <c r="C3368" s="60">
        <v>40299</v>
      </c>
      <c r="D3368" s="3">
        <f>Table1[[#This Row],[End Year]]-1</f>
        <v>2009</v>
      </c>
      <c r="E3368" s="3">
        <f t="shared" si="156"/>
        <v>2010</v>
      </c>
      <c r="F3368" s="1" t="str">
        <f t="shared" si="157"/>
        <v>2009/2010</v>
      </c>
      <c r="G3368">
        <v>3297</v>
      </c>
      <c r="H3368" t="s">
        <v>137</v>
      </c>
      <c r="I3368">
        <f>IFERROR(INDEX(Lookup_Misc!$A$1:$C$7,MATCH(Table1[[#This Row],[Product]],Lookup_Misc!$B$1:$B$7,0),3)*Table1[[#This Row],[Tonnage]],NA())</f>
        <v>1714.44</v>
      </c>
      <c r="J3368">
        <f t="shared" si="158"/>
        <v>5</v>
      </c>
    </row>
    <row r="3369" spans="1:10">
      <c r="A3369" t="s">
        <v>186</v>
      </c>
      <c r="B3369" t="s">
        <v>123</v>
      </c>
      <c r="C3369" s="60">
        <v>40299</v>
      </c>
      <c r="D3369" s="3">
        <f>Table1[[#This Row],[End Year]]-1</f>
        <v>2009</v>
      </c>
      <c r="E3369" s="3">
        <f t="shared" si="156"/>
        <v>2010</v>
      </c>
      <c r="F3369" s="1" t="str">
        <f t="shared" si="157"/>
        <v>2009/2010</v>
      </c>
      <c r="G3369">
        <v>5499</v>
      </c>
      <c r="H3369" t="s">
        <v>128</v>
      </c>
      <c r="I3369">
        <f>IFERROR(INDEX(Lookup_Misc!$A$1:$C$7,MATCH(Table1[[#This Row],[Product]],Lookup_Misc!$B$1:$B$7,0),3)*Table1[[#This Row],[Tonnage]],NA())</f>
        <v>2859.48</v>
      </c>
      <c r="J3369">
        <f t="shared" si="158"/>
        <v>5</v>
      </c>
    </row>
    <row r="3370" spans="1:10">
      <c r="A3370" t="s">
        <v>186</v>
      </c>
      <c r="B3370" t="s">
        <v>123</v>
      </c>
      <c r="C3370" s="60">
        <v>40299</v>
      </c>
      <c r="D3370" s="3">
        <f>Table1[[#This Row],[End Year]]-1</f>
        <v>2009</v>
      </c>
      <c r="E3370" s="3">
        <f t="shared" si="156"/>
        <v>2010</v>
      </c>
      <c r="F3370" s="1" t="str">
        <f t="shared" si="157"/>
        <v>2009/2010</v>
      </c>
      <c r="G3370">
        <v>62995</v>
      </c>
      <c r="H3370" t="s">
        <v>113</v>
      </c>
      <c r="I3370">
        <f>IFERROR(INDEX(Lookup_Misc!$A$1:$C$7,MATCH(Table1[[#This Row],[Product]],Lookup_Misc!$B$1:$B$7,0),3)*Table1[[#This Row],[Tonnage]],NA())</f>
        <v>32757.4</v>
      </c>
      <c r="J3370">
        <f t="shared" si="158"/>
        <v>5</v>
      </c>
    </row>
    <row r="3371" spans="1:10">
      <c r="A3371" t="s">
        <v>186</v>
      </c>
      <c r="B3371" t="s">
        <v>123</v>
      </c>
      <c r="C3371" s="60">
        <v>40299</v>
      </c>
      <c r="D3371" s="3">
        <f>Table1[[#This Row],[End Year]]-1</f>
        <v>2009</v>
      </c>
      <c r="E3371" s="3">
        <f t="shared" si="156"/>
        <v>2010</v>
      </c>
      <c r="F3371" s="1" t="str">
        <f t="shared" si="157"/>
        <v>2009/2010</v>
      </c>
      <c r="G3371">
        <v>7006</v>
      </c>
      <c r="H3371" t="s">
        <v>89</v>
      </c>
      <c r="I3371">
        <f>IFERROR(INDEX(Lookup_Misc!$A$1:$C$7,MATCH(Table1[[#This Row],[Product]],Lookup_Misc!$B$1:$B$7,0),3)*Table1[[#This Row],[Tonnage]],NA())</f>
        <v>3643.1200000000003</v>
      </c>
      <c r="J3371">
        <f t="shared" si="158"/>
        <v>5</v>
      </c>
    </row>
    <row r="3372" spans="1:10">
      <c r="A3372" t="s">
        <v>186</v>
      </c>
      <c r="B3372" t="s">
        <v>123</v>
      </c>
      <c r="C3372" s="60">
        <v>40330</v>
      </c>
      <c r="D3372" s="3">
        <f>Table1[[#This Row],[End Year]]-1</f>
        <v>2009</v>
      </c>
      <c r="E3372" s="3">
        <f t="shared" si="156"/>
        <v>2010</v>
      </c>
      <c r="F3372" s="1" t="str">
        <f t="shared" si="157"/>
        <v>2009/2010</v>
      </c>
      <c r="G3372">
        <v>10</v>
      </c>
      <c r="H3372" t="s">
        <v>94</v>
      </c>
      <c r="I3372">
        <f>IFERROR(INDEX(Lookup_Misc!$A$1:$C$7,MATCH(Table1[[#This Row],[Product]],Lookup_Misc!$B$1:$B$7,0),3)*Table1[[#This Row],[Tonnage]],NA())</f>
        <v>5.2</v>
      </c>
      <c r="J3372">
        <f t="shared" si="158"/>
        <v>6</v>
      </c>
    </row>
    <row r="3373" spans="1:10">
      <c r="A3373" t="s">
        <v>186</v>
      </c>
      <c r="B3373" t="s">
        <v>123</v>
      </c>
      <c r="C3373" s="60">
        <v>40330</v>
      </c>
      <c r="D3373" s="3">
        <f>Table1[[#This Row],[End Year]]-1</f>
        <v>2009</v>
      </c>
      <c r="E3373" s="3">
        <f t="shared" si="156"/>
        <v>2010</v>
      </c>
      <c r="F3373" s="1" t="str">
        <f t="shared" si="157"/>
        <v>2009/2010</v>
      </c>
      <c r="G3373">
        <v>19533</v>
      </c>
      <c r="H3373" t="s">
        <v>60</v>
      </c>
      <c r="I3373">
        <f>IFERROR(INDEX(Lookup_Misc!$A$1:$C$7,MATCH(Table1[[#This Row],[Product]],Lookup_Misc!$B$1:$B$7,0),3)*Table1[[#This Row],[Tonnage]],NA())</f>
        <v>10157.16</v>
      </c>
      <c r="J3373">
        <f t="shared" si="158"/>
        <v>6</v>
      </c>
    </row>
    <row r="3374" spans="1:10">
      <c r="A3374" t="s">
        <v>186</v>
      </c>
      <c r="B3374" t="s">
        <v>123</v>
      </c>
      <c r="C3374" s="60">
        <v>40330</v>
      </c>
      <c r="D3374" s="3">
        <f>Table1[[#This Row],[End Year]]-1</f>
        <v>2009</v>
      </c>
      <c r="E3374" s="3">
        <f t="shared" si="156"/>
        <v>2010</v>
      </c>
      <c r="F3374" s="1" t="str">
        <f t="shared" si="157"/>
        <v>2009/2010</v>
      </c>
      <c r="G3374">
        <v>1570</v>
      </c>
      <c r="H3374" t="s">
        <v>79</v>
      </c>
      <c r="I3374">
        <f>IFERROR(INDEX(Lookup_Misc!$A$1:$C$7,MATCH(Table1[[#This Row],[Product]],Lookup_Misc!$B$1:$B$7,0),3)*Table1[[#This Row],[Tonnage]],NA())</f>
        <v>816.4</v>
      </c>
      <c r="J3374">
        <f t="shared" si="158"/>
        <v>6</v>
      </c>
    </row>
    <row r="3375" spans="1:10">
      <c r="A3375" t="s">
        <v>186</v>
      </c>
      <c r="B3375" t="s">
        <v>123</v>
      </c>
      <c r="C3375" s="60">
        <v>40330</v>
      </c>
      <c r="D3375" s="3">
        <f>Table1[[#This Row],[End Year]]-1</f>
        <v>2009</v>
      </c>
      <c r="E3375" s="3">
        <f t="shared" si="156"/>
        <v>2010</v>
      </c>
      <c r="F3375" s="1" t="str">
        <f t="shared" si="157"/>
        <v>2009/2010</v>
      </c>
      <c r="G3375">
        <v>2163</v>
      </c>
      <c r="H3375" t="s">
        <v>125</v>
      </c>
      <c r="I3375">
        <f>IFERROR(INDEX(Lookup_Misc!$A$1:$C$7,MATCH(Table1[[#This Row],[Product]],Lookup_Misc!$B$1:$B$7,0),3)*Table1[[#This Row],[Tonnage]],NA())</f>
        <v>1124.76</v>
      </c>
      <c r="J3375">
        <f t="shared" si="158"/>
        <v>6</v>
      </c>
    </row>
    <row r="3376" spans="1:10">
      <c r="A3376" t="s">
        <v>186</v>
      </c>
      <c r="B3376" t="s">
        <v>123</v>
      </c>
      <c r="C3376" s="60">
        <v>40330</v>
      </c>
      <c r="D3376" s="3">
        <f>Table1[[#This Row],[End Year]]-1</f>
        <v>2009</v>
      </c>
      <c r="E3376" s="3">
        <f t="shared" si="156"/>
        <v>2010</v>
      </c>
      <c r="F3376" s="1" t="str">
        <f t="shared" si="157"/>
        <v>2009/2010</v>
      </c>
      <c r="G3376">
        <v>4298</v>
      </c>
      <c r="H3376" t="s">
        <v>133</v>
      </c>
      <c r="I3376">
        <f>IFERROR(INDEX(Lookup_Misc!$A$1:$C$7,MATCH(Table1[[#This Row],[Product]],Lookup_Misc!$B$1:$B$7,0),3)*Table1[[#This Row],[Tonnage]],NA())</f>
        <v>2234.96</v>
      </c>
      <c r="J3376">
        <f t="shared" si="158"/>
        <v>6</v>
      </c>
    </row>
    <row r="3377" spans="1:10">
      <c r="A3377" t="s">
        <v>186</v>
      </c>
      <c r="B3377" t="s">
        <v>123</v>
      </c>
      <c r="C3377" s="60">
        <v>40330</v>
      </c>
      <c r="D3377" s="3">
        <f>Table1[[#This Row],[End Year]]-1</f>
        <v>2009</v>
      </c>
      <c r="E3377" s="3">
        <f t="shared" si="156"/>
        <v>2010</v>
      </c>
      <c r="F3377" s="1" t="str">
        <f t="shared" si="157"/>
        <v>2009/2010</v>
      </c>
      <c r="G3377">
        <v>9897</v>
      </c>
      <c r="H3377" t="s">
        <v>116</v>
      </c>
      <c r="I3377">
        <f>IFERROR(INDEX(Lookup_Misc!$A$1:$C$7,MATCH(Table1[[#This Row],[Product]],Lookup_Misc!$B$1:$B$7,0),3)*Table1[[#This Row],[Tonnage]],NA())</f>
        <v>5146.4400000000005</v>
      </c>
      <c r="J3377">
        <f t="shared" si="158"/>
        <v>6</v>
      </c>
    </row>
    <row r="3378" spans="1:10">
      <c r="A3378" t="s">
        <v>186</v>
      </c>
      <c r="B3378" t="s">
        <v>123</v>
      </c>
      <c r="C3378" s="60">
        <v>40330</v>
      </c>
      <c r="D3378" s="3">
        <f>Table1[[#This Row],[End Year]]-1</f>
        <v>2009</v>
      </c>
      <c r="E3378" s="3">
        <f t="shared" si="156"/>
        <v>2010</v>
      </c>
      <c r="F3378" s="1" t="str">
        <f t="shared" si="157"/>
        <v>2009/2010</v>
      </c>
      <c r="G3378">
        <v>10708</v>
      </c>
      <c r="H3378" t="s">
        <v>137</v>
      </c>
      <c r="I3378">
        <f>IFERROR(INDEX(Lookup_Misc!$A$1:$C$7,MATCH(Table1[[#This Row],[Product]],Lookup_Misc!$B$1:$B$7,0),3)*Table1[[#This Row],[Tonnage]],NA())</f>
        <v>5568.16</v>
      </c>
      <c r="J3378">
        <f t="shared" si="158"/>
        <v>6</v>
      </c>
    </row>
    <row r="3379" spans="1:10">
      <c r="A3379" t="s">
        <v>186</v>
      </c>
      <c r="B3379" t="s">
        <v>123</v>
      </c>
      <c r="C3379" s="60">
        <v>40330</v>
      </c>
      <c r="D3379" s="3">
        <f>Table1[[#This Row],[End Year]]-1</f>
        <v>2009</v>
      </c>
      <c r="E3379" s="3">
        <f t="shared" si="156"/>
        <v>2010</v>
      </c>
      <c r="F3379" s="1" t="str">
        <f t="shared" si="157"/>
        <v>2009/2010</v>
      </c>
      <c r="G3379">
        <v>109510</v>
      </c>
      <c r="H3379" t="s">
        <v>113</v>
      </c>
      <c r="I3379">
        <f>IFERROR(INDEX(Lookup_Misc!$A$1:$C$7,MATCH(Table1[[#This Row],[Product]],Lookup_Misc!$B$1:$B$7,0),3)*Table1[[#This Row],[Tonnage]],NA())</f>
        <v>56945.200000000004</v>
      </c>
      <c r="J3379">
        <f t="shared" si="158"/>
        <v>6</v>
      </c>
    </row>
    <row r="3380" spans="1:10">
      <c r="A3380" t="s">
        <v>186</v>
      </c>
      <c r="B3380" t="s">
        <v>123</v>
      </c>
      <c r="C3380" s="60">
        <v>40330</v>
      </c>
      <c r="D3380" s="3">
        <f>Table1[[#This Row],[End Year]]-1</f>
        <v>2009</v>
      </c>
      <c r="E3380" s="3">
        <f t="shared" si="156"/>
        <v>2010</v>
      </c>
      <c r="F3380" s="1" t="str">
        <f t="shared" si="157"/>
        <v>2009/2010</v>
      </c>
      <c r="G3380">
        <v>14989</v>
      </c>
      <c r="H3380" t="s">
        <v>92</v>
      </c>
      <c r="I3380">
        <f>IFERROR(INDEX(Lookup_Misc!$A$1:$C$7,MATCH(Table1[[#This Row],[Product]],Lookup_Misc!$B$1:$B$7,0),3)*Table1[[#This Row],[Tonnage]],NA())</f>
        <v>7794.2800000000007</v>
      </c>
      <c r="J3380">
        <f t="shared" si="158"/>
        <v>6</v>
      </c>
    </row>
    <row r="3381" spans="1:10">
      <c r="A3381" t="s">
        <v>186</v>
      </c>
      <c r="B3381" t="s">
        <v>123</v>
      </c>
      <c r="C3381" s="60">
        <v>40330</v>
      </c>
      <c r="D3381" s="3">
        <f>Table1[[#This Row],[End Year]]-1</f>
        <v>2009</v>
      </c>
      <c r="E3381" s="3">
        <f t="shared" si="156"/>
        <v>2010</v>
      </c>
      <c r="F3381" s="1" t="str">
        <f t="shared" si="157"/>
        <v>2009/2010</v>
      </c>
      <c r="G3381">
        <v>17931</v>
      </c>
      <c r="H3381" t="s">
        <v>108</v>
      </c>
      <c r="I3381">
        <f>IFERROR(INDEX(Lookup_Misc!$A$1:$C$7,MATCH(Table1[[#This Row],[Product]],Lookup_Misc!$B$1:$B$7,0),3)*Table1[[#This Row],[Tonnage]],NA())</f>
        <v>9324.1200000000008</v>
      </c>
      <c r="J3381">
        <f t="shared" si="158"/>
        <v>6</v>
      </c>
    </row>
    <row r="3382" spans="1:10">
      <c r="A3382" t="s">
        <v>186</v>
      </c>
      <c r="B3382" t="s">
        <v>123</v>
      </c>
      <c r="C3382" s="60">
        <v>40330</v>
      </c>
      <c r="D3382" s="3">
        <f>Table1[[#This Row],[End Year]]-1</f>
        <v>2009</v>
      </c>
      <c r="E3382" s="3">
        <f t="shared" si="156"/>
        <v>2010</v>
      </c>
      <c r="F3382" s="1" t="str">
        <f t="shared" si="157"/>
        <v>2009/2010</v>
      </c>
      <c r="G3382">
        <v>9300</v>
      </c>
      <c r="H3382" t="s">
        <v>89</v>
      </c>
      <c r="I3382">
        <f>IFERROR(INDEX(Lookup_Misc!$A$1:$C$7,MATCH(Table1[[#This Row],[Product]],Lookup_Misc!$B$1:$B$7,0),3)*Table1[[#This Row],[Tonnage]],NA())</f>
        <v>4836</v>
      </c>
      <c r="J3382">
        <f t="shared" si="158"/>
        <v>6</v>
      </c>
    </row>
    <row r="3383" spans="1:10">
      <c r="A3383" t="s">
        <v>186</v>
      </c>
      <c r="B3383" t="s">
        <v>123</v>
      </c>
      <c r="C3383" s="60">
        <v>40360</v>
      </c>
      <c r="D3383" s="3">
        <f>Table1[[#This Row],[End Year]]-1</f>
        <v>2010</v>
      </c>
      <c r="E3383" s="3">
        <f t="shared" si="156"/>
        <v>2011</v>
      </c>
      <c r="F3383" s="1" t="str">
        <f t="shared" si="157"/>
        <v>2010/2011</v>
      </c>
      <c r="G3383">
        <v>10</v>
      </c>
      <c r="H3383" t="s">
        <v>75</v>
      </c>
      <c r="I3383">
        <f>IFERROR(INDEX(Lookup_Misc!$A$1:$C$7,MATCH(Table1[[#This Row],[Product]],Lookup_Misc!$B$1:$B$7,0),3)*Table1[[#This Row],[Tonnage]],NA())</f>
        <v>5.2</v>
      </c>
      <c r="J3383">
        <f t="shared" si="158"/>
        <v>7</v>
      </c>
    </row>
    <row r="3384" spans="1:10">
      <c r="A3384" t="s">
        <v>186</v>
      </c>
      <c r="B3384" t="s">
        <v>123</v>
      </c>
      <c r="C3384" s="60">
        <v>40360</v>
      </c>
      <c r="D3384" s="3">
        <f>Table1[[#This Row],[End Year]]-1</f>
        <v>2010</v>
      </c>
      <c r="E3384" s="3">
        <f t="shared" si="156"/>
        <v>2011</v>
      </c>
      <c r="F3384" s="1" t="str">
        <f t="shared" si="157"/>
        <v>2010/2011</v>
      </c>
      <c r="G3384">
        <v>1</v>
      </c>
      <c r="H3384" t="s">
        <v>127</v>
      </c>
      <c r="I3384">
        <f>IFERROR(INDEX(Lookup_Misc!$A$1:$C$7,MATCH(Table1[[#This Row],[Product]],Lookup_Misc!$B$1:$B$7,0),3)*Table1[[#This Row],[Tonnage]],NA())</f>
        <v>0.52</v>
      </c>
      <c r="J3384">
        <f t="shared" si="158"/>
        <v>7</v>
      </c>
    </row>
    <row r="3385" spans="1:10">
      <c r="A3385" t="s">
        <v>186</v>
      </c>
      <c r="B3385" t="s">
        <v>123</v>
      </c>
      <c r="C3385" s="60">
        <v>40360</v>
      </c>
      <c r="D3385" s="3">
        <f>Table1[[#This Row],[End Year]]-1</f>
        <v>2010</v>
      </c>
      <c r="E3385" s="3">
        <f t="shared" si="156"/>
        <v>2011</v>
      </c>
      <c r="F3385" s="1" t="str">
        <f t="shared" si="157"/>
        <v>2010/2011</v>
      </c>
      <c r="G3385">
        <v>13091</v>
      </c>
      <c r="H3385" t="s">
        <v>60</v>
      </c>
      <c r="I3385">
        <f>IFERROR(INDEX(Lookup_Misc!$A$1:$C$7,MATCH(Table1[[#This Row],[Product]],Lookup_Misc!$B$1:$B$7,0),3)*Table1[[#This Row],[Tonnage]],NA())</f>
        <v>6807.3200000000006</v>
      </c>
      <c r="J3385">
        <f t="shared" si="158"/>
        <v>7</v>
      </c>
    </row>
    <row r="3386" spans="1:10">
      <c r="A3386" t="s">
        <v>186</v>
      </c>
      <c r="B3386" t="s">
        <v>123</v>
      </c>
      <c r="C3386" s="60">
        <v>40360</v>
      </c>
      <c r="D3386" s="3">
        <f>Table1[[#This Row],[End Year]]-1</f>
        <v>2010</v>
      </c>
      <c r="E3386" s="3">
        <f t="shared" si="156"/>
        <v>2011</v>
      </c>
      <c r="F3386" s="1" t="str">
        <f t="shared" si="157"/>
        <v>2010/2011</v>
      </c>
      <c r="G3386">
        <v>1843</v>
      </c>
      <c r="H3386" t="s">
        <v>79</v>
      </c>
      <c r="I3386">
        <f>IFERROR(INDEX(Lookup_Misc!$A$1:$C$7,MATCH(Table1[[#This Row],[Product]],Lookup_Misc!$B$1:$B$7,0),3)*Table1[[#This Row],[Tonnage]],NA())</f>
        <v>958.36</v>
      </c>
      <c r="J3386">
        <f t="shared" si="158"/>
        <v>7</v>
      </c>
    </row>
    <row r="3387" spans="1:10">
      <c r="A3387" t="s">
        <v>186</v>
      </c>
      <c r="B3387" t="s">
        <v>123</v>
      </c>
      <c r="C3387" s="60">
        <v>40360</v>
      </c>
      <c r="D3387" s="3">
        <f>Table1[[#This Row],[End Year]]-1</f>
        <v>2010</v>
      </c>
      <c r="E3387" s="3">
        <f t="shared" si="156"/>
        <v>2011</v>
      </c>
      <c r="F3387" s="1" t="str">
        <f t="shared" si="157"/>
        <v>2010/2011</v>
      </c>
      <c r="G3387">
        <v>9801</v>
      </c>
      <c r="H3387" t="s">
        <v>125</v>
      </c>
      <c r="I3387">
        <f>IFERROR(INDEX(Lookup_Misc!$A$1:$C$7,MATCH(Table1[[#This Row],[Product]],Lookup_Misc!$B$1:$B$7,0),3)*Table1[[#This Row],[Tonnage]],NA())</f>
        <v>5096.5200000000004</v>
      </c>
      <c r="J3387">
        <f t="shared" si="158"/>
        <v>7</v>
      </c>
    </row>
    <row r="3388" spans="1:10">
      <c r="A3388" t="s">
        <v>186</v>
      </c>
      <c r="B3388" t="s">
        <v>123</v>
      </c>
      <c r="C3388" s="60">
        <v>40360</v>
      </c>
      <c r="D3388" s="3">
        <f>Table1[[#This Row],[End Year]]-1</f>
        <v>2010</v>
      </c>
      <c r="E3388" s="3">
        <f t="shared" si="156"/>
        <v>2011</v>
      </c>
      <c r="F3388" s="1" t="str">
        <f t="shared" si="157"/>
        <v>2010/2011</v>
      </c>
      <c r="G3388">
        <v>2843</v>
      </c>
      <c r="H3388" t="s">
        <v>133</v>
      </c>
      <c r="I3388">
        <f>IFERROR(INDEX(Lookup_Misc!$A$1:$C$7,MATCH(Table1[[#This Row],[Product]],Lookup_Misc!$B$1:$B$7,0),3)*Table1[[#This Row],[Tonnage]],NA())</f>
        <v>1478.3600000000001</v>
      </c>
      <c r="J3388">
        <f t="shared" si="158"/>
        <v>7</v>
      </c>
    </row>
    <row r="3389" spans="1:10">
      <c r="A3389" t="s">
        <v>186</v>
      </c>
      <c r="B3389" t="s">
        <v>123</v>
      </c>
      <c r="C3389" s="60">
        <v>40360</v>
      </c>
      <c r="D3389" s="3">
        <f>Table1[[#This Row],[End Year]]-1</f>
        <v>2010</v>
      </c>
      <c r="E3389" s="3">
        <f t="shared" si="156"/>
        <v>2011</v>
      </c>
      <c r="F3389" s="1" t="str">
        <f t="shared" si="157"/>
        <v>2010/2011</v>
      </c>
      <c r="G3389">
        <v>2000</v>
      </c>
      <c r="H3389" t="s">
        <v>130</v>
      </c>
      <c r="I3389">
        <f>IFERROR(INDEX(Lookup_Misc!$A$1:$C$7,MATCH(Table1[[#This Row],[Product]],Lookup_Misc!$B$1:$B$7,0),3)*Table1[[#This Row],[Tonnage]],NA())</f>
        <v>1040</v>
      </c>
      <c r="J3389">
        <f t="shared" si="158"/>
        <v>7</v>
      </c>
    </row>
    <row r="3390" spans="1:10">
      <c r="A3390" t="s">
        <v>186</v>
      </c>
      <c r="B3390" t="s">
        <v>123</v>
      </c>
      <c r="C3390" s="60">
        <v>40360</v>
      </c>
      <c r="D3390" s="3">
        <f>Table1[[#This Row],[End Year]]-1</f>
        <v>2010</v>
      </c>
      <c r="E3390" s="3">
        <f t="shared" si="156"/>
        <v>2011</v>
      </c>
      <c r="F3390" s="1" t="str">
        <f t="shared" si="157"/>
        <v>2010/2011</v>
      </c>
      <c r="G3390">
        <v>110</v>
      </c>
      <c r="H3390" t="s">
        <v>147</v>
      </c>
      <c r="I3390">
        <f>IFERROR(INDEX(Lookup_Misc!$A$1:$C$7,MATCH(Table1[[#This Row],[Product]],Lookup_Misc!$B$1:$B$7,0),3)*Table1[[#This Row],[Tonnage]],NA())</f>
        <v>57.2</v>
      </c>
      <c r="J3390">
        <f t="shared" si="158"/>
        <v>7</v>
      </c>
    </row>
    <row r="3391" spans="1:10">
      <c r="A3391" t="s">
        <v>186</v>
      </c>
      <c r="B3391" t="s">
        <v>123</v>
      </c>
      <c r="C3391" s="60">
        <v>40360</v>
      </c>
      <c r="D3391" s="3">
        <f>Table1[[#This Row],[End Year]]-1</f>
        <v>2010</v>
      </c>
      <c r="E3391" s="3">
        <f t="shared" si="156"/>
        <v>2011</v>
      </c>
      <c r="F3391" s="1" t="str">
        <f t="shared" si="157"/>
        <v>2010/2011</v>
      </c>
      <c r="G3391">
        <v>12487</v>
      </c>
      <c r="H3391" t="s">
        <v>116</v>
      </c>
      <c r="I3391">
        <f>IFERROR(INDEX(Lookup_Misc!$A$1:$C$7,MATCH(Table1[[#This Row],[Product]],Lookup_Misc!$B$1:$B$7,0),3)*Table1[[#This Row],[Tonnage]],NA())</f>
        <v>6493.24</v>
      </c>
      <c r="J3391">
        <f t="shared" si="158"/>
        <v>7</v>
      </c>
    </row>
    <row r="3392" spans="1:10">
      <c r="A3392" t="s">
        <v>186</v>
      </c>
      <c r="B3392" t="s">
        <v>123</v>
      </c>
      <c r="C3392" s="60">
        <v>40360</v>
      </c>
      <c r="D3392" s="3">
        <f>Table1[[#This Row],[End Year]]-1</f>
        <v>2010</v>
      </c>
      <c r="E3392" s="3">
        <f t="shared" si="156"/>
        <v>2011</v>
      </c>
      <c r="F3392" s="1" t="str">
        <f t="shared" si="157"/>
        <v>2010/2011</v>
      </c>
      <c r="G3392">
        <v>7419</v>
      </c>
      <c r="H3392" t="s">
        <v>81</v>
      </c>
      <c r="I3392">
        <f>IFERROR(INDEX(Lookup_Misc!$A$1:$C$7,MATCH(Table1[[#This Row],[Product]],Lookup_Misc!$B$1:$B$7,0),3)*Table1[[#This Row],[Tonnage]],NA())</f>
        <v>3857.88</v>
      </c>
      <c r="J3392">
        <f t="shared" si="158"/>
        <v>7</v>
      </c>
    </row>
    <row r="3393" spans="1:10">
      <c r="A3393" t="s">
        <v>186</v>
      </c>
      <c r="B3393" t="s">
        <v>123</v>
      </c>
      <c r="C3393" s="60">
        <v>40360</v>
      </c>
      <c r="D3393" s="3">
        <f>Table1[[#This Row],[End Year]]-1</f>
        <v>2010</v>
      </c>
      <c r="E3393" s="3">
        <f t="shared" si="156"/>
        <v>2011</v>
      </c>
      <c r="F3393" s="1" t="str">
        <f t="shared" si="157"/>
        <v>2010/2011</v>
      </c>
      <c r="G3393">
        <v>106434</v>
      </c>
      <c r="H3393" t="s">
        <v>113</v>
      </c>
      <c r="I3393">
        <f>IFERROR(INDEX(Lookup_Misc!$A$1:$C$7,MATCH(Table1[[#This Row],[Product]],Lookup_Misc!$B$1:$B$7,0),3)*Table1[[#This Row],[Tonnage]],NA())</f>
        <v>55345.68</v>
      </c>
      <c r="J3393">
        <f t="shared" si="158"/>
        <v>7</v>
      </c>
    </row>
    <row r="3394" spans="1:10">
      <c r="A3394" t="s">
        <v>186</v>
      </c>
      <c r="B3394" t="s">
        <v>123</v>
      </c>
      <c r="C3394" s="60">
        <v>40360</v>
      </c>
      <c r="D3394" s="3">
        <f>Table1[[#This Row],[End Year]]-1</f>
        <v>2010</v>
      </c>
      <c r="E3394" s="3">
        <f t="shared" si="156"/>
        <v>2011</v>
      </c>
      <c r="F3394" s="1" t="str">
        <f t="shared" si="157"/>
        <v>2010/2011</v>
      </c>
      <c r="G3394">
        <v>11029</v>
      </c>
      <c r="H3394" t="s">
        <v>92</v>
      </c>
      <c r="I3394">
        <f>IFERROR(INDEX(Lookup_Misc!$A$1:$C$7,MATCH(Table1[[#This Row],[Product]],Lookup_Misc!$B$1:$B$7,0),3)*Table1[[#This Row],[Tonnage]],NA())</f>
        <v>5735.08</v>
      </c>
      <c r="J3394">
        <f t="shared" si="158"/>
        <v>7</v>
      </c>
    </row>
    <row r="3395" spans="1:10">
      <c r="A3395" t="s">
        <v>186</v>
      </c>
      <c r="B3395" t="s">
        <v>123</v>
      </c>
      <c r="C3395" s="60">
        <v>40360</v>
      </c>
      <c r="D3395" s="3">
        <f>Table1[[#This Row],[End Year]]-1</f>
        <v>2010</v>
      </c>
      <c r="E3395" s="3">
        <f t="shared" si="156"/>
        <v>2011</v>
      </c>
      <c r="F3395" s="1" t="str">
        <f t="shared" si="157"/>
        <v>2010/2011</v>
      </c>
      <c r="G3395">
        <v>65799</v>
      </c>
      <c r="H3395" t="s">
        <v>108</v>
      </c>
      <c r="I3395">
        <f>IFERROR(INDEX(Lookup_Misc!$A$1:$C$7,MATCH(Table1[[#This Row],[Product]],Lookup_Misc!$B$1:$B$7,0),3)*Table1[[#This Row],[Tonnage]],NA())</f>
        <v>34215.480000000003</v>
      </c>
      <c r="J3395">
        <f t="shared" si="158"/>
        <v>7</v>
      </c>
    </row>
    <row r="3396" spans="1:10">
      <c r="A3396" t="s">
        <v>186</v>
      </c>
      <c r="B3396" t="s">
        <v>123</v>
      </c>
      <c r="C3396" s="60">
        <v>40360</v>
      </c>
      <c r="D3396" s="3">
        <f>Table1[[#This Row],[End Year]]-1</f>
        <v>2010</v>
      </c>
      <c r="E3396" s="3">
        <f t="shared" si="156"/>
        <v>2011</v>
      </c>
      <c r="F3396" s="1" t="str">
        <f t="shared" si="157"/>
        <v>2010/2011</v>
      </c>
      <c r="G3396">
        <v>10993</v>
      </c>
      <c r="H3396" t="s">
        <v>86</v>
      </c>
      <c r="I3396">
        <f>IFERROR(INDEX(Lookup_Misc!$A$1:$C$7,MATCH(Table1[[#This Row],[Product]],Lookup_Misc!$B$1:$B$7,0),3)*Table1[[#This Row],[Tonnage]],NA())</f>
        <v>5716.3600000000006</v>
      </c>
      <c r="J3396">
        <f t="shared" si="158"/>
        <v>7</v>
      </c>
    </row>
    <row r="3397" spans="1:10">
      <c r="A3397" t="s">
        <v>186</v>
      </c>
      <c r="B3397" t="s">
        <v>123</v>
      </c>
      <c r="C3397" s="60">
        <v>40360</v>
      </c>
      <c r="D3397" s="3">
        <f>Table1[[#This Row],[End Year]]-1</f>
        <v>2010</v>
      </c>
      <c r="E3397" s="3">
        <f t="shared" si="156"/>
        <v>2011</v>
      </c>
      <c r="F3397" s="1" t="str">
        <f t="shared" si="157"/>
        <v>2010/2011</v>
      </c>
      <c r="G3397">
        <v>12973</v>
      </c>
      <c r="H3397" t="s">
        <v>89</v>
      </c>
      <c r="I3397">
        <f>IFERROR(INDEX(Lookup_Misc!$A$1:$C$7,MATCH(Table1[[#This Row],[Product]],Lookup_Misc!$B$1:$B$7,0),3)*Table1[[#This Row],[Tonnage]],NA())</f>
        <v>6745.96</v>
      </c>
      <c r="J3397">
        <f t="shared" si="158"/>
        <v>7</v>
      </c>
    </row>
    <row r="3398" spans="1:10">
      <c r="A3398" t="s">
        <v>186</v>
      </c>
      <c r="B3398" t="s">
        <v>123</v>
      </c>
      <c r="C3398" s="60">
        <v>40360</v>
      </c>
      <c r="D3398" s="3">
        <f>Table1[[#This Row],[End Year]]-1</f>
        <v>2010</v>
      </c>
      <c r="E3398" s="3">
        <f t="shared" ref="E3398:E3461" si="159">IF(AND(MONTH(C3398)&gt;=7,MONTH(C3398)&lt;=12),YEAR(C3398)+1,YEAR(C3398))</f>
        <v>2011</v>
      </c>
      <c r="F3398" s="1" t="str">
        <f t="shared" ref="F3398:F3461" si="160">D3398&amp;"/"&amp;E3398</f>
        <v>2010/2011</v>
      </c>
      <c r="G3398">
        <v>65</v>
      </c>
      <c r="H3398" t="s">
        <v>90</v>
      </c>
      <c r="I3398">
        <f>IFERROR(INDEX(Lookup_Misc!$A$1:$C$7,MATCH(Table1[[#This Row],[Product]],Lookup_Misc!$B$1:$B$7,0),3)*Table1[[#This Row],[Tonnage]],NA())</f>
        <v>33.800000000000004</v>
      </c>
      <c r="J3398">
        <f t="shared" ref="J3398:J3461" si="161">MONTH(C3398)</f>
        <v>7</v>
      </c>
    </row>
    <row r="3399" spans="1:10">
      <c r="A3399" t="s">
        <v>186</v>
      </c>
      <c r="B3399" t="s">
        <v>123</v>
      </c>
      <c r="C3399" s="60">
        <v>40391</v>
      </c>
      <c r="D3399" s="3">
        <f>Table1[[#This Row],[End Year]]-1</f>
        <v>2010</v>
      </c>
      <c r="E3399" s="3">
        <f t="shared" si="159"/>
        <v>2011</v>
      </c>
      <c r="F3399" s="1" t="str">
        <f t="shared" si="160"/>
        <v>2010/2011</v>
      </c>
      <c r="G3399">
        <v>2</v>
      </c>
      <c r="H3399" t="s">
        <v>87</v>
      </c>
      <c r="I3399">
        <f>IFERROR(INDEX(Lookup_Misc!$A$1:$C$7,MATCH(Table1[[#This Row],[Product]],Lookup_Misc!$B$1:$B$7,0),3)*Table1[[#This Row],[Tonnage]],NA())</f>
        <v>1.04</v>
      </c>
      <c r="J3399">
        <f t="shared" si="161"/>
        <v>8</v>
      </c>
    </row>
    <row r="3400" spans="1:10">
      <c r="A3400" t="s">
        <v>186</v>
      </c>
      <c r="B3400" t="s">
        <v>123</v>
      </c>
      <c r="C3400" s="60">
        <v>40391</v>
      </c>
      <c r="D3400" s="3">
        <f>Table1[[#This Row],[End Year]]-1</f>
        <v>2010</v>
      </c>
      <c r="E3400" s="3">
        <f t="shared" si="159"/>
        <v>2011</v>
      </c>
      <c r="F3400" s="1" t="str">
        <f t="shared" si="160"/>
        <v>2010/2011</v>
      </c>
      <c r="G3400">
        <v>53158</v>
      </c>
      <c r="H3400" t="s">
        <v>60</v>
      </c>
      <c r="I3400">
        <f>IFERROR(INDEX(Lookup_Misc!$A$1:$C$7,MATCH(Table1[[#This Row],[Product]],Lookup_Misc!$B$1:$B$7,0),3)*Table1[[#This Row],[Tonnage]],NA())</f>
        <v>27642.16</v>
      </c>
      <c r="J3400">
        <f t="shared" si="161"/>
        <v>8</v>
      </c>
    </row>
    <row r="3401" spans="1:10">
      <c r="A3401" t="s">
        <v>186</v>
      </c>
      <c r="B3401" t="s">
        <v>123</v>
      </c>
      <c r="C3401" s="60">
        <v>40391</v>
      </c>
      <c r="D3401" s="3">
        <f>Table1[[#This Row],[End Year]]-1</f>
        <v>2010</v>
      </c>
      <c r="E3401" s="3">
        <f t="shared" si="159"/>
        <v>2011</v>
      </c>
      <c r="F3401" s="1" t="str">
        <f t="shared" si="160"/>
        <v>2010/2011</v>
      </c>
      <c r="G3401">
        <v>6035</v>
      </c>
      <c r="H3401" t="s">
        <v>79</v>
      </c>
      <c r="I3401">
        <f>IFERROR(INDEX(Lookup_Misc!$A$1:$C$7,MATCH(Table1[[#This Row],[Product]],Lookup_Misc!$B$1:$B$7,0),3)*Table1[[#This Row],[Tonnage]],NA())</f>
        <v>3138.2000000000003</v>
      </c>
      <c r="J3401">
        <f t="shared" si="161"/>
        <v>8</v>
      </c>
    </row>
    <row r="3402" spans="1:10">
      <c r="A3402" t="s">
        <v>186</v>
      </c>
      <c r="B3402" t="s">
        <v>123</v>
      </c>
      <c r="C3402" s="60">
        <v>40391</v>
      </c>
      <c r="D3402" s="3">
        <f>Table1[[#This Row],[End Year]]-1</f>
        <v>2010</v>
      </c>
      <c r="E3402" s="3">
        <f t="shared" si="159"/>
        <v>2011</v>
      </c>
      <c r="F3402" s="1" t="str">
        <f t="shared" si="160"/>
        <v>2010/2011</v>
      </c>
      <c r="G3402">
        <v>5</v>
      </c>
      <c r="H3402" t="s">
        <v>131</v>
      </c>
      <c r="I3402">
        <f>IFERROR(INDEX(Lookup_Misc!$A$1:$C$7,MATCH(Table1[[#This Row],[Product]],Lookup_Misc!$B$1:$B$7,0),3)*Table1[[#This Row],[Tonnage]],NA())</f>
        <v>2.6</v>
      </c>
      <c r="J3402">
        <f t="shared" si="161"/>
        <v>8</v>
      </c>
    </row>
    <row r="3403" spans="1:10">
      <c r="A3403" t="s">
        <v>186</v>
      </c>
      <c r="B3403" t="s">
        <v>123</v>
      </c>
      <c r="C3403" s="60">
        <v>40391</v>
      </c>
      <c r="D3403" s="3">
        <f>Table1[[#This Row],[End Year]]-1</f>
        <v>2010</v>
      </c>
      <c r="E3403" s="3">
        <f t="shared" si="159"/>
        <v>2011</v>
      </c>
      <c r="F3403" s="1" t="str">
        <f t="shared" si="160"/>
        <v>2010/2011</v>
      </c>
      <c r="G3403">
        <v>16324</v>
      </c>
      <c r="H3403" t="s">
        <v>116</v>
      </c>
      <c r="I3403">
        <f>IFERROR(INDEX(Lookup_Misc!$A$1:$C$7,MATCH(Table1[[#This Row],[Product]],Lookup_Misc!$B$1:$B$7,0),3)*Table1[[#This Row],[Tonnage]],NA())</f>
        <v>8488.48</v>
      </c>
      <c r="J3403">
        <f t="shared" si="161"/>
        <v>8</v>
      </c>
    </row>
    <row r="3404" spans="1:10">
      <c r="A3404" t="s">
        <v>186</v>
      </c>
      <c r="B3404" t="s">
        <v>123</v>
      </c>
      <c r="C3404" s="60">
        <v>40391</v>
      </c>
      <c r="D3404" s="3">
        <f>Table1[[#This Row],[End Year]]-1</f>
        <v>2010</v>
      </c>
      <c r="E3404" s="3">
        <f t="shared" si="159"/>
        <v>2011</v>
      </c>
      <c r="F3404" s="1" t="str">
        <f t="shared" si="160"/>
        <v>2010/2011</v>
      </c>
      <c r="G3404">
        <v>44192</v>
      </c>
      <c r="H3404" t="s">
        <v>113</v>
      </c>
      <c r="I3404">
        <f>IFERROR(INDEX(Lookup_Misc!$A$1:$C$7,MATCH(Table1[[#This Row],[Product]],Lookup_Misc!$B$1:$B$7,0),3)*Table1[[#This Row],[Tonnage]],NA())</f>
        <v>22979.84</v>
      </c>
      <c r="J3404">
        <f t="shared" si="161"/>
        <v>8</v>
      </c>
    </row>
    <row r="3405" spans="1:10">
      <c r="A3405" t="s">
        <v>186</v>
      </c>
      <c r="B3405" t="s">
        <v>123</v>
      </c>
      <c r="C3405" s="60">
        <v>40391</v>
      </c>
      <c r="D3405" s="3">
        <f>Table1[[#This Row],[End Year]]-1</f>
        <v>2010</v>
      </c>
      <c r="E3405" s="3">
        <f t="shared" si="159"/>
        <v>2011</v>
      </c>
      <c r="F3405" s="1" t="str">
        <f t="shared" si="160"/>
        <v>2010/2011</v>
      </c>
      <c r="G3405">
        <v>24638</v>
      </c>
      <c r="H3405" t="s">
        <v>92</v>
      </c>
      <c r="I3405">
        <f>IFERROR(INDEX(Lookup_Misc!$A$1:$C$7,MATCH(Table1[[#This Row],[Product]],Lookup_Misc!$B$1:$B$7,0),3)*Table1[[#This Row],[Tonnage]],NA())</f>
        <v>12811.76</v>
      </c>
      <c r="J3405">
        <f t="shared" si="161"/>
        <v>8</v>
      </c>
    </row>
    <row r="3406" spans="1:10">
      <c r="A3406" t="s">
        <v>186</v>
      </c>
      <c r="B3406" t="s">
        <v>123</v>
      </c>
      <c r="C3406" s="60">
        <v>40391</v>
      </c>
      <c r="D3406" s="3">
        <f>Table1[[#This Row],[End Year]]-1</f>
        <v>2010</v>
      </c>
      <c r="E3406" s="3">
        <f t="shared" si="159"/>
        <v>2011</v>
      </c>
      <c r="F3406" s="1" t="str">
        <f t="shared" si="160"/>
        <v>2010/2011</v>
      </c>
      <c r="G3406">
        <v>26968</v>
      </c>
      <c r="H3406" t="s">
        <v>108</v>
      </c>
      <c r="I3406">
        <f>IFERROR(INDEX(Lookup_Misc!$A$1:$C$7,MATCH(Table1[[#This Row],[Product]],Lookup_Misc!$B$1:$B$7,0),3)*Table1[[#This Row],[Tonnage]],NA())</f>
        <v>14023.36</v>
      </c>
      <c r="J3406">
        <f t="shared" si="161"/>
        <v>8</v>
      </c>
    </row>
    <row r="3407" spans="1:10">
      <c r="A3407" t="s">
        <v>186</v>
      </c>
      <c r="B3407" t="s">
        <v>123</v>
      </c>
      <c r="C3407" s="60">
        <v>40391</v>
      </c>
      <c r="D3407" s="3">
        <f>Table1[[#This Row],[End Year]]-1</f>
        <v>2010</v>
      </c>
      <c r="E3407" s="3">
        <f t="shared" si="159"/>
        <v>2011</v>
      </c>
      <c r="F3407" s="1" t="str">
        <f t="shared" si="160"/>
        <v>2010/2011</v>
      </c>
      <c r="G3407">
        <v>6</v>
      </c>
      <c r="H3407" t="s">
        <v>98</v>
      </c>
      <c r="I3407">
        <f>IFERROR(INDEX(Lookup_Misc!$A$1:$C$7,MATCH(Table1[[#This Row],[Product]],Lookup_Misc!$B$1:$B$7,0),3)*Table1[[#This Row],[Tonnage]],NA())</f>
        <v>3.12</v>
      </c>
      <c r="J3407">
        <f t="shared" si="161"/>
        <v>8</v>
      </c>
    </row>
    <row r="3408" spans="1:10">
      <c r="A3408" t="s">
        <v>186</v>
      </c>
      <c r="B3408" t="s">
        <v>123</v>
      </c>
      <c r="C3408" s="60">
        <v>40391</v>
      </c>
      <c r="D3408" s="3">
        <f>Table1[[#This Row],[End Year]]-1</f>
        <v>2010</v>
      </c>
      <c r="E3408" s="3">
        <f t="shared" si="159"/>
        <v>2011</v>
      </c>
      <c r="F3408" s="1" t="str">
        <f t="shared" si="160"/>
        <v>2010/2011</v>
      </c>
      <c r="G3408">
        <v>16195</v>
      </c>
      <c r="H3408" t="s">
        <v>89</v>
      </c>
      <c r="I3408">
        <f>IFERROR(INDEX(Lookup_Misc!$A$1:$C$7,MATCH(Table1[[#This Row],[Product]],Lookup_Misc!$B$1:$B$7,0),3)*Table1[[#This Row],[Tonnage]],NA())</f>
        <v>8421.4</v>
      </c>
      <c r="J3408">
        <f t="shared" si="161"/>
        <v>8</v>
      </c>
    </row>
    <row r="3409" spans="1:10">
      <c r="A3409" t="s">
        <v>186</v>
      </c>
      <c r="B3409" t="s">
        <v>123</v>
      </c>
      <c r="C3409" s="60">
        <v>40391</v>
      </c>
      <c r="D3409" s="3">
        <f>Table1[[#This Row],[End Year]]-1</f>
        <v>2010</v>
      </c>
      <c r="E3409" s="3">
        <f t="shared" si="159"/>
        <v>2011</v>
      </c>
      <c r="F3409" s="1" t="str">
        <f t="shared" si="160"/>
        <v>2010/2011</v>
      </c>
      <c r="G3409">
        <v>28346</v>
      </c>
      <c r="H3409" t="s">
        <v>90</v>
      </c>
      <c r="I3409">
        <f>IFERROR(INDEX(Lookup_Misc!$A$1:$C$7,MATCH(Table1[[#This Row],[Product]],Lookup_Misc!$B$1:$B$7,0),3)*Table1[[#This Row],[Tonnage]],NA())</f>
        <v>14739.92</v>
      </c>
      <c r="J3409">
        <f t="shared" si="161"/>
        <v>8</v>
      </c>
    </row>
    <row r="3410" spans="1:10">
      <c r="A3410" t="s">
        <v>186</v>
      </c>
      <c r="B3410" t="s">
        <v>123</v>
      </c>
      <c r="C3410" s="60">
        <v>40422</v>
      </c>
      <c r="D3410" s="3">
        <f>Table1[[#This Row],[End Year]]-1</f>
        <v>2010</v>
      </c>
      <c r="E3410" s="3">
        <f t="shared" si="159"/>
        <v>2011</v>
      </c>
      <c r="F3410" s="1" t="str">
        <f t="shared" si="160"/>
        <v>2010/2011</v>
      </c>
      <c r="G3410">
        <v>25</v>
      </c>
      <c r="H3410" t="s">
        <v>195</v>
      </c>
      <c r="I3410">
        <f>IFERROR(INDEX(Lookup_Misc!$A$1:$C$7,MATCH(Table1[[#This Row],[Product]],Lookup_Misc!$B$1:$B$7,0),3)*Table1[[#This Row],[Tonnage]],NA())</f>
        <v>13</v>
      </c>
      <c r="J3410">
        <f t="shared" si="161"/>
        <v>9</v>
      </c>
    </row>
    <row r="3411" spans="1:10">
      <c r="A3411" t="s">
        <v>186</v>
      </c>
      <c r="B3411" t="s">
        <v>123</v>
      </c>
      <c r="C3411" s="60">
        <v>40422</v>
      </c>
      <c r="D3411" s="3">
        <f>Table1[[#This Row],[End Year]]-1</f>
        <v>2010</v>
      </c>
      <c r="E3411" s="3">
        <f t="shared" si="159"/>
        <v>2011</v>
      </c>
      <c r="F3411" s="1" t="str">
        <f t="shared" si="160"/>
        <v>2010/2011</v>
      </c>
      <c r="G3411">
        <v>57961</v>
      </c>
      <c r="H3411" t="s">
        <v>60</v>
      </c>
      <c r="I3411">
        <f>IFERROR(INDEX(Lookup_Misc!$A$1:$C$7,MATCH(Table1[[#This Row],[Product]],Lookup_Misc!$B$1:$B$7,0),3)*Table1[[#This Row],[Tonnage]],NA())</f>
        <v>30139.72</v>
      </c>
      <c r="J3411">
        <f t="shared" si="161"/>
        <v>9</v>
      </c>
    </row>
    <row r="3412" spans="1:10">
      <c r="A3412" t="s">
        <v>186</v>
      </c>
      <c r="B3412" t="s">
        <v>123</v>
      </c>
      <c r="C3412" s="60">
        <v>40422</v>
      </c>
      <c r="D3412" s="3">
        <f>Table1[[#This Row],[End Year]]-1</f>
        <v>2010</v>
      </c>
      <c r="E3412" s="3">
        <f t="shared" si="159"/>
        <v>2011</v>
      </c>
      <c r="F3412" s="1" t="str">
        <f t="shared" si="160"/>
        <v>2010/2011</v>
      </c>
      <c r="G3412">
        <v>9751</v>
      </c>
      <c r="H3412" t="s">
        <v>79</v>
      </c>
      <c r="I3412">
        <f>IFERROR(INDEX(Lookup_Misc!$A$1:$C$7,MATCH(Table1[[#This Row],[Product]],Lookup_Misc!$B$1:$B$7,0),3)*Table1[[#This Row],[Tonnage]],NA())</f>
        <v>5070.5200000000004</v>
      </c>
      <c r="J3412">
        <f t="shared" si="161"/>
        <v>9</v>
      </c>
    </row>
    <row r="3413" spans="1:10">
      <c r="A3413" t="s">
        <v>186</v>
      </c>
      <c r="B3413" t="s">
        <v>123</v>
      </c>
      <c r="C3413" s="60">
        <v>40422</v>
      </c>
      <c r="D3413" s="3">
        <f>Table1[[#This Row],[End Year]]-1</f>
        <v>2010</v>
      </c>
      <c r="E3413" s="3">
        <f t="shared" si="159"/>
        <v>2011</v>
      </c>
      <c r="F3413" s="1" t="str">
        <f t="shared" si="160"/>
        <v>2010/2011</v>
      </c>
      <c r="G3413">
        <v>7996</v>
      </c>
      <c r="H3413" t="s">
        <v>125</v>
      </c>
      <c r="I3413">
        <f>IFERROR(INDEX(Lookup_Misc!$A$1:$C$7,MATCH(Table1[[#This Row],[Product]],Lookup_Misc!$B$1:$B$7,0),3)*Table1[[#This Row],[Tonnage]],NA())</f>
        <v>4157.92</v>
      </c>
      <c r="J3413">
        <f t="shared" si="161"/>
        <v>9</v>
      </c>
    </row>
    <row r="3414" spans="1:10">
      <c r="A3414" t="s">
        <v>186</v>
      </c>
      <c r="B3414" t="s">
        <v>123</v>
      </c>
      <c r="C3414" s="60">
        <v>40422</v>
      </c>
      <c r="D3414" s="3">
        <f>Table1[[#This Row],[End Year]]-1</f>
        <v>2010</v>
      </c>
      <c r="E3414" s="3">
        <f t="shared" si="159"/>
        <v>2011</v>
      </c>
      <c r="F3414" s="1" t="str">
        <f t="shared" si="160"/>
        <v>2010/2011</v>
      </c>
      <c r="G3414">
        <v>500</v>
      </c>
      <c r="H3414" t="s">
        <v>142</v>
      </c>
      <c r="I3414">
        <f>IFERROR(INDEX(Lookup_Misc!$A$1:$C$7,MATCH(Table1[[#This Row],[Product]],Lookup_Misc!$B$1:$B$7,0),3)*Table1[[#This Row],[Tonnage]],NA())</f>
        <v>260</v>
      </c>
      <c r="J3414">
        <f t="shared" si="161"/>
        <v>9</v>
      </c>
    </row>
    <row r="3415" spans="1:10">
      <c r="A3415" t="s">
        <v>186</v>
      </c>
      <c r="B3415" t="s">
        <v>123</v>
      </c>
      <c r="C3415" s="60">
        <v>40422</v>
      </c>
      <c r="D3415" s="3">
        <f>Table1[[#This Row],[End Year]]-1</f>
        <v>2010</v>
      </c>
      <c r="E3415" s="3">
        <f t="shared" si="159"/>
        <v>2011</v>
      </c>
      <c r="F3415" s="1" t="str">
        <f t="shared" si="160"/>
        <v>2010/2011</v>
      </c>
      <c r="G3415">
        <v>2500</v>
      </c>
      <c r="H3415" t="s">
        <v>130</v>
      </c>
      <c r="I3415">
        <f>IFERROR(INDEX(Lookup_Misc!$A$1:$C$7,MATCH(Table1[[#This Row],[Product]],Lookup_Misc!$B$1:$B$7,0),3)*Table1[[#This Row],[Tonnage]],NA())</f>
        <v>1300</v>
      </c>
      <c r="J3415">
        <f t="shared" si="161"/>
        <v>9</v>
      </c>
    </row>
    <row r="3416" spans="1:10">
      <c r="A3416" t="s">
        <v>186</v>
      </c>
      <c r="B3416" t="s">
        <v>123</v>
      </c>
      <c r="C3416" s="60">
        <v>40422</v>
      </c>
      <c r="D3416" s="3">
        <f>Table1[[#This Row],[End Year]]-1</f>
        <v>2010</v>
      </c>
      <c r="E3416" s="3">
        <f t="shared" si="159"/>
        <v>2011</v>
      </c>
      <c r="F3416" s="1" t="str">
        <f t="shared" si="160"/>
        <v>2010/2011</v>
      </c>
      <c r="G3416">
        <v>6209</v>
      </c>
      <c r="H3416" t="s">
        <v>116</v>
      </c>
      <c r="I3416">
        <f>IFERROR(INDEX(Lookup_Misc!$A$1:$C$7,MATCH(Table1[[#This Row],[Product]],Lookup_Misc!$B$1:$B$7,0),3)*Table1[[#This Row],[Tonnage]],NA())</f>
        <v>3228.6800000000003</v>
      </c>
      <c r="J3416">
        <f t="shared" si="161"/>
        <v>9</v>
      </c>
    </row>
    <row r="3417" spans="1:10">
      <c r="A3417" t="s">
        <v>186</v>
      </c>
      <c r="B3417" t="s">
        <v>123</v>
      </c>
      <c r="C3417" s="60">
        <v>40422</v>
      </c>
      <c r="D3417" s="3">
        <f>Table1[[#This Row],[End Year]]-1</f>
        <v>2010</v>
      </c>
      <c r="E3417" s="3">
        <f t="shared" si="159"/>
        <v>2011</v>
      </c>
      <c r="F3417" s="1" t="str">
        <f t="shared" si="160"/>
        <v>2010/2011</v>
      </c>
      <c r="G3417">
        <v>1098</v>
      </c>
      <c r="H3417" t="s">
        <v>137</v>
      </c>
      <c r="I3417">
        <f>IFERROR(INDEX(Lookup_Misc!$A$1:$C$7,MATCH(Table1[[#This Row],[Product]],Lookup_Misc!$B$1:$B$7,0),3)*Table1[[#This Row],[Tonnage]],NA())</f>
        <v>570.96</v>
      </c>
      <c r="J3417">
        <f t="shared" si="161"/>
        <v>9</v>
      </c>
    </row>
    <row r="3418" spans="1:10">
      <c r="A3418" t="s">
        <v>186</v>
      </c>
      <c r="B3418" t="s">
        <v>123</v>
      </c>
      <c r="C3418" s="60">
        <v>40422</v>
      </c>
      <c r="D3418" s="3">
        <f>Table1[[#This Row],[End Year]]-1</f>
        <v>2010</v>
      </c>
      <c r="E3418" s="3">
        <f t="shared" si="159"/>
        <v>2011</v>
      </c>
      <c r="F3418" s="1" t="str">
        <f t="shared" si="160"/>
        <v>2010/2011</v>
      </c>
      <c r="G3418">
        <v>42615</v>
      </c>
      <c r="H3418" t="s">
        <v>113</v>
      </c>
      <c r="I3418">
        <f>IFERROR(INDEX(Lookup_Misc!$A$1:$C$7,MATCH(Table1[[#This Row],[Product]],Lookup_Misc!$B$1:$B$7,0),3)*Table1[[#This Row],[Tonnage]],NA())</f>
        <v>22159.8</v>
      </c>
      <c r="J3418">
        <f t="shared" si="161"/>
        <v>9</v>
      </c>
    </row>
    <row r="3419" spans="1:10">
      <c r="A3419" t="s">
        <v>186</v>
      </c>
      <c r="B3419" t="s">
        <v>123</v>
      </c>
      <c r="C3419" s="60">
        <v>40452</v>
      </c>
      <c r="D3419" s="3">
        <f>Table1[[#This Row],[End Year]]-1</f>
        <v>2010</v>
      </c>
      <c r="E3419" s="3">
        <f t="shared" si="159"/>
        <v>2011</v>
      </c>
      <c r="F3419" s="1" t="str">
        <f t="shared" si="160"/>
        <v>2010/2011</v>
      </c>
      <c r="G3419">
        <v>1</v>
      </c>
      <c r="H3419" t="s">
        <v>74</v>
      </c>
      <c r="I3419">
        <f>IFERROR(INDEX(Lookup_Misc!$A$1:$C$7,MATCH(Table1[[#This Row],[Product]],Lookup_Misc!$B$1:$B$7,0),3)*Table1[[#This Row],[Tonnage]],NA())</f>
        <v>0.52</v>
      </c>
      <c r="J3419">
        <f t="shared" si="161"/>
        <v>10</v>
      </c>
    </row>
    <row r="3420" spans="1:10">
      <c r="A3420" t="s">
        <v>186</v>
      </c>
      <c r="B3420" t="s">
        <v>123</v>
      </c>
      <c r="C3420" s="60">
        <v>40452</v>
      </c>
      <c r="D3420" s="3">
        <f>Table1[[#This Row],[End Year]]-1</f>
        <v>2010</v>
      </c>
      <c r="E3420" s="3">
        <f t="shared" si="159"/>
        <v>2011</v>
      </c>
      <c r="F3420" s="1" t="str">
        <f t="shared" si="160"/>
        <v>2010/2011</v>
      </c>
      <c r="G3420">
        <v>56</v>
      </c>
      <c r="H3420" t="s">
        <v>87</v>
      </c>
      <c r="I3420">
        <f>IFERROR(INDEX(Lookup_Misc!$A$1:$C$7,MATCH(Table1[[#This Row],[Product]],Lookup_Misc!$B$1:$B$7,0),3)*Table1[[#This Row],[Tonnage]],NA())</f>
        <v>29.12</v>
      </c>
      <c r="J3420">
        <f t="shared" si="161"/>
        <v>10</v>
      </c>
    </row>
    <row r="3421" spans="1:10">
      <c r="A3421" t="s">
        <v>186</v>
      </c>
      <c r="B3421" t="s">
        <v>123</v>
      </c>
      <c r="C3421" s="60">
        <v>40452</v>
      </c>
      <c r="D3421" s="3">
        <f>Table1[[#This Row],[End Year]]-1</f>
        <v>2010</v>
      </c>
      <c r="E3421" s="3">
        <f t="shared" si="159"/>
        <v>2011</v>
      </c>
      <c r="F3421" s="1" t="str">
        <f t="shared" si="160"/>
        <v>2010/2011</v>
      </c>
      <c r="G3421">
        <v>37579</v>
      </c>
      <c r="H3421" t="s">
        <v>60</v>
      </c>
      <c r="I3421">
        <f>IFERROR(INDEX(Lookup_Misc!$A$1:$C$7,MATCH(Table1[[#This Row],[Product]],Lookup_Misc!$B$1:$B$7,0),3)*Table1[[#This Row],[Tonnage]],NA())</f>
        <v>19541.080000000002</v>
      </c>
      <c r="J3421">
        <f t="shared" si="161"/>
        <v>10</v>
      </c>
    </row>
    <row r="3422" spans="1:10">
      <c r="A3422" t="s">
        <v>186</v>
      </c>
      <c r="B3422" t="s">
        <v>123</v>
      </c>
      <c r="C3422" s="60">
        <v>40452</v>
      </c>
      <c r="D3422" s="3">
        <f>Table1[[#This Row],[End Year]]-1</f>
        <v>2010</v>
      </c>
      <c r="E3422" s="3">
        <f t="shared" si="159"/>
        <v>2011</v>
      </c>
      <c r="F3422" s="1" t="str">
        <f t="shared" si="160"/>
        <v>2010/2011</v>
      </c>
      <c r="G3422">
        <v>9239</v>
      </c>
      <c r="H3422" t="s">
        <v>79</v>
      </c>
      <c r="I3422">
        <f>IFERROR(INDEX(Lookup_Misc!$A$1:$C$7,MATCH(Table1[[#This Row],[Product]],Lookup_Misc!$B$1:$B$7,0),3)*Table1[[#This Row],[Tonnage]],NA())</f>
        <v>4804.28</v>
      </c>
      <c r="J3422">
        <f t="shared" si="161"/>
        <v>10</v>
      </c>
    </row>
    <row r="3423" spans="1:10">
      <c r="A3423" t="s">
        <v>186</v>
      </c>
      <c r="B3423" t="s">
        <v>123</v>
      </c>
      <c r="C3423" s="60">
        <v>40452</v>
      </c>
      <c r="D3423" s="3">
        <f>Table1[[#This Row],[End Year]]-1</f>
        <v>2010</v>
      </c>
      <c r="E3423" s="3">
        <f t="shared" si="159"/>
        <v>2011</v>
      </c>
      <c r="F3423" s="1" t="str">
        <f t="shared" si="160"/>
        <v>2010/2011</v>
      </c>
      <c r="G3423">
        <v>1799</v>
      </c>
      <c r="H3423" t="s">
        <v>88</v>
      </c>
      <c r="I3423">
        <f>IFERROR(INDEX(Lookup_Misc!$A$1:$C$7,MATCH(Table1[[#This Row],[Product]],Lookup_Misc!$B$1:$B$7,0),3)*Table1[[#This Row],[Tonnage]],NA())</f>
        <v>935.48</v>
      </c>
      <c r="J3423">
        <f t="shared" si="161"/>
        <v>10</v>
      </c>
    </row>
    <row r="3424" spans="1:10">
      <c r="A3424" t="s">
        <v>186</v>
      </c>
      <c r="B3424" t="s">
        <v>123</v>
      </c>
      <c r="C3424" s="60">
        <v>40452</v>
      </c>
      <c r="D3424" s="3">
        <f>Table1[[#This Row],[End Year]]-1</f>
        <v>2010</v>
      </c>
      <c r="E3424" s="3">
        <f t="shared" si="159"/>
        <v>2011</v>
      </c>
      <c r="F3424" s="1" t="str">
        <f t="shared" si="160"/>
        <v>2010/2011</v>
      </c>
      <c r="G3424">
        <v>9938</v>
      </c>
      <c r="H3424" t="s">
        <v>116</v>
      </c>
      <c r="I3424">
        <f>IFERROR(INDEX(Lookup_Misc!$A$1:$C$7,MATCH(Table1[[#This Row],[Product]],Lookup_Misc!$B$1:$B$7,0),3)*Table1[[#This Row],[Tonnage]],NA())</f>
        <v>5167.76</v>
      </c>
      <c r="J3424">
        <f t="shared" si="161"/>
        <v>10</v>
      </c>
    </row>
    <row r="3425" spans="1:10">
      <c r="A3425" t="s">
        <v>186</v>
      </c>
      <c r="B3425" t="s">
        <v>123</v>
      </c>
      <c r="C3425" s="60">
        <v>40452</v>
      </c>
      <c r="D3425" s="3">
        <f>Table1[[#This Row],[End Year]]-1</f>
        <v>2010</v>
      </c>
      <c r="E3425" s="3">
        <f t="shared" si="159"/>
        <v>2011</v>
      </c>
      <c r="F3425" s="1" t="str">
        <f t="shared" si="160"/>
        <v>2010/2011</v>
      </c>
      <c r="G3425">
        <v>51212</v>
      </c>
      <c r="H3425" t="s">
        <v>113</v>
      </c>
      <c r="I3425">
        <f>IFERROR(INDEX(Lookup_Misc!$A$1:$C$7,MATCH(Table1[[#This Row],[Product]],Lookup_Misc!$B$1:$B$7,0),3)*Table1[[#This Row],[Tonnage]],NA())</f>
        <v>26630.240000000002</v>
      </c>
      <c r="J3425">
        <f t="shared" si="161"/>
        <v>10</v>
      </c>
    </row>
    <row r="3426" spans="1:10">
      <c r="A3426" t="s">
        <v>186</v>
      </c>
      <c r="B3426" t="s">
        <v>123</v>
      </c>
      <c r="C3426" s="60">
        <v>40452</v>
      </c>
      <c r="D3426" s="3">
        <f>Table1[[#This Row],[End Year]]-1</f>
        <v>2010</v>
      </c>
      <c r="E3426" s="3">
        <f t="shared" si="159"/>
        <v>2011</v>
      </c>
      <c r="F3426" s="1" t="str">
        <f t="shared" si="160"/>
        <v>2010/2011</v>
      </c>
      <c r="G3426">
        <v>21494</v>
      </c>
      <c r="H3426" t="s">
        <v>108</v>
      </c>
      <c r="I3426">
        <f>IFERROR(INDEX(Lookup_Misc!$A$1:$C$7,MATCH(Table1[[#This Row],[Product]],Lookup_Misc!$B$1:$B$7,0),3)*Table1[[#This Row],[Tonnage]],NA())</f>
        <v>11176.880000000001</v>
      </c>
      <c r="J3426">
        <f t="shared" si="161"/>
        <v>10</v>
      </c>
    </row>
    <row r="3427" spans="1:10">
      <c r="A3427" t="s">
        <v>186</v>
      </c>
      <c r="B3427" t="s">
        <v>123</v>
      </c>
      <c r="C3427" s="60">
        <v>40452</v>
      </c>
      <c r="D3427" s="3">
        <f>Table1[[#This Row],[End Year]]-1</f>
        <v>2010</v>
      </c>
      <c r="E3427" s="3">
        <f t="shared" si="159"/>
        <v>2011</v>
      </c>
      <c r="F3427" s="1" t="str">
        <f t="shared" si="160"/>
        <v>2010/2011</v>
      </c>
      <c r="G3427">
        <v>201</v>
      </c>
      <c r="H3427" t="s">
        <v>99</v>
      </c>
      <c r="I3427">
        <f>IFERROR(INDEX(Lookup_Misc!$A$1:$C$7,MATCH(Table1[[#This Row],[Product]],Lookup_Misc!$B$1:$B$7,0),3)*Table1[[#This Row],[Tonnage]],NA())</f>
        <v>104.52000000000001</v>
      </c>
      <c r="J3427">
        <f t="shared" si="161"/>
        <v>10</v>
      </c>
    </row>
    <row r="3428" spans="1:10">
      <c r="A3428" t="s">
        <v>186</v>
      </c>
      <c r="B3428" t="s">
        <v>123</v>
      </c>
      <c r="C3428" s="60">
        <v>40452</v>
      </c>
      <c r="D3428" s="3">
        <f>Table1[[#This Row],[End Year]]-1</f>
        <v>2010</v>
      </c>
      <c r="E3428" s="3">
        <f t="shared" si="159"/>
        <v>2011</v>
      </c>
      <c r="F3428" s="1" t="str">
        <f t="shared" si="160"/>
        <v>2010/2011</v>
      </c>
      <c r="G3428">
        <v>9998</v>
      </c>
      <c r="H3428" t="s">
        <v>86</v>
      </c>
      <c r="I3428">
        <f>IFERROR(INDEX(Lookup_Misc!$A$1:$C$7,MATCH(Table1[[#This Row],[Product]],Lookup_Misc!$B$1:$B$7,0),3)*Table1[[#This Row],[Tonnage]],NA())</f>
        <v>5198.96</v>
      </c>
      <c r="J3428">
        <f t="shared" si="161"/>
        <v>10</v>
      </c>
    </row>
    <row r="3429" spans="1:10">
      <c r="A3429" t="s">
        <v>186</v>
      </c>
      <c r="B3429" t="s">
        <v>123</v>
      </c>
      <c r="C3429" s="60">
        <v>40452</v>
      </c>
      <c r="D3429" s="3">
        <f>Table1[[#This Row],[End Year]]-1</f>
        <v>2010</v>
      </c>
      <c r="E3429" s="3">
        <f t="shared" si="159"/>
        <v>2011</v>
      </c>
      <c r="F3429" s="1" t="str">
        <f t="shared" si="160"/>
        <v>2010/2011</v>
      </c>
      <c r="G3429">
        <v>4</v>
      </c>
      <c r="H3429" t="s">
        <v>98</v>
      </c>
      <c r="I3429">
        <f>IFERROR(INDEX(Lookup_Misc!$A$1:$C$7,MATCH(Table1[[#This Row],[Product]],Lookup_Misc!$B$1:$B$7,0),3)*Table1[[#This Row],[Tonnage]],NA())</f>
        <v>2.08</v>
      </c>
      <c r="J3429">
        <f t="shared" si="161"/>
        <v>10</v>
      </c>
    </row>
    <row r="3430" spans="1:10">
      <c r="A3430" t="s">
        <v>186</v>
      </c>
      <c r="B3430" t="s">
        <v>123</v>
      </c>
      <c r="C3430" s="60">
        <v>40452</v>
      </c>
      <c r="D3430" s="3">
        <f>Table1[[#This Row],[End Year]]-1</f>
        <v>2010</v>
      </c>
      <c r="E3430" s="3">
        <f t="shared" si="159"/>
        <v>2011</v>
      </c>
      <c r="F3430" s="1" t="str">
        <f t="shared" si="160"/>
        <v>2010/2011</v>
      </c>
      <c r="G3430">
        <v>1998</v>
      </c>
      <c r="H3430" t="s">
        <v>89</v>
      </c>
      <c r="I3430">
        <f>IFERROR(INDEX(Lookup_Misc!$A$1:$C$7,MATCH(Table1[[#This Row],[Product]],Lookup_Misc!$B$1:$B$7,0),3)*Table1[[#This Row],[Tonnage]],NA())</f>
        <v>1038.96</v>
      </c>
      <c r="J3430">
        <f t="shared" si="161"/>
        <v>10</v>
      </c>
    </row>
    <row r="3431" spans="1:10">
      <c r="A3431" t="s">
        <v>186</v>
      </c>
      <c r="B3431" t="s">
        <v>123</v>
      </c>
      <c r="C3431" s="60">
        <v>40483</v>
      </c>
      <c r="D3431" s="3">
        <f>Table1[[#This Row],[End Year]]-1</f>
        <v>2010</v>
      </c>
      <c r="E3431" s="3">
        <f t="shared" si="159"/>
        <v>2011</v>
      </c>
      <c r="F3431" s="1" t="str">
        <f t="shared" si="160"/>
        <v>2010/2011</v>
      </c>
      <c r="G3431">
        <v>4</v>
      </c>
      <c r="H3431" t="s">
        <v>75</v>
      </c>
      <c r="I3431">
        <f>IFERROR(INDEX(Lookup_Misc!$A$1:$C$7,MATCH(Table1[[#This Row],[Product]],Lookup_Misc!$B$1:$B$7,0),3)*Table1[[#This Row],[Tonnage]],NA())</f>
        <v>2.08</v>
      </c>
      <c r="J3431">
        <f t="shared" si="161"/>
        <v>11</v>
      </c>
    </row>
    <row r="3432" spans="1:10">
      <c r="A3432" t="s">
        <v>186</v>
      </c>
      <c r="B3432" t="s">
        <v>123</v>
      </c>
      <c r="C3432" s="60">
        <v>40483</v>
      </c>
      <c r="D3432" s="3">
        <f>Table1[[#This Row],[End Year]]-1</f>
        <v>2010</v>
      </c>
      <c r="E3432" s="3">
        <f t="shared" si="159"/>
        <v>2011</v>
      </c>
      <c r="F3432" s="1" t="str">
        <f t="shared" si="160"/>
        <v>2010/2011</v>
      </c>
      <c r="G3432">
        <v>11</v>
      </c>
      <c r="H3432" t="s">
        <v>94</v>
      </c>
      <c r="I3432">
        <f>IFERROR(INDEX(Lookup_Misc!$A$1:$C$7,MATCH(Table1[[#This Row],[Product]],Lookup_Misc!$B$1:$B$7,0),3)*Table1[[#This Row],[Tonnage]],NA())</f>
        <v>5.7200000000000006</v>
      </c>
      <c r="J3432">
        <f t="shared" si="161"/>
        <v>11</v>
      </c>
    </row>
    <row r="3433" spans="1:10">
      <c r="A3433" t="s">
        <v>186</v>
      </c>
      <c r="B3433" t="s">
        <v>123</v>
      </c>
      <c r="C3433" s="60">
        <v>40483</v>
      </c>
      <c r="D3433" s="3">
        <f>Table1[[#This Row],[End Year]]-1</f>
        <v>2010</v>
      </c>
      <c r="E3433" s="3">
        <f t="shared" si="159"/>
        <v>2011</v>
      </c>
      <c r="F3433" s="1" t="str">
        <f t="shared" si="160"/>
        <v>2010/2011</v>
      </c>
      <c r="G3433">
        <v>40714</v>
      </c>
      <c r="H3433" t="s">
        <v>60</v>
      </c>
      <c r="I3433">
        <f>IFERROR(INDEX(Lookup_Misc!$A$1:$C$7,MATCH(Table1[[#This Row],[Product]],Lookup_Misc!$B$1:$B$7,0),3)*Table1[[#This Row],[Tonnage]],NA())</f>
        <v>21171.280000000002</v>
      </c>
      <c r="J3433">
        <f t="shared" si="161"/>
        <v>11</v>
      </c>
    </row>
    <row r="3434" spans="1:10">
      <c r="A3434" t="s">
        <v>186</v>
      </c>
      <c r="B3434" t="s">
        <v>123</v>
      </c>
      <c r="C3434" s="60">
        <v>40483</v>
      </c>
      <c r="D3434" s="3">
        <f>Table1[[#This Row],[End Year]]-1</f>
        <v>2010</v>
      </c>
      <c r="E3434" s="3">
        <f t="shared" si="159"/>
        <v>2011</v>
      </c>
      <c r="F3434" s="1" t="str">
        <f t="shared" si="160"/>
        <v>2010/2011</v>
      </c>
      <c r="G3434">
        <v>9231</v>
      </c>
      <c r="H3434" t="s">
        <v>79</v>
      </c>
      <c r="I3434">
        <f>IFERROR(INDEX(Lookup_Misc!$A$1:$C$7,MATCH(Table1[[#This Row],[Product]],Lookup_Misc!$B$1:$B$7,0),3)*Table1[[#This Row],[Tonnage]],NA())</f>
        <v>4800.12</v>
      </c>
      <c r="J3434">
        <f t="shared" si="161"/>
        <v>11</v>
      </c>
    </row>
    <row r="3435" spans="1:10">
      <c r="A3435" t="s">
        <v>186</v>
      </c>
      <c r="B3435" t="s">
        <v>123</v>
      </c>
      <c r="C3435" s="60">
        <v>40483</v>
      </c>
      <c r="D3435" s="3">
        <f>Table1[[#This Row],[End Year]]-1</f>
        <v>2010</v>
      </c>
      <c r="E3435" s="3">
        <f t="shared" si="159"/>
        <v>2011</v>
      </c>
      <c r="F3435" s="1" t="str">
        <f t="shared" si="160"/>
        <v>2010/2011</v>
      </c>
      <c r="G3435">
        <v>11964</v>
      </c>
      <c r="H3435" t="s">
        <v>116</v>
      </c>
      <c r="I3435">
        <f>IFERROR(INDEX(Lookup_Misc!$A$1:$C$7,MATCH(Table1[[#This Row],[Product]],Lookup_Misc!$B$1:$B$7,0),3)*Table1[[#This Row],[Tonnage]],NA())</f>
        <v>6221.2800000000007</v>
      </c>
      <c r="J3435">
        <f t="shared" si="161"/>
        <v>11</v>
      </c>
    </row>
    <row r="3436" spans="1:10">
      <c r="A3436" t="s">
        <v>186</v>
      </c>
      <c r="B3436" t="s">
        <v>123</v>
      </c>
      <c r="C3436" s="60">
        <v>40483</v>
      </c>
      <c r="D3436" s="3">
        <f>Table1[[#This Row],[End Year]]-1</f>
        <v>2010</v>
      </c>
      <c r="E3436" s="3">
        <f t="shared" si="159"/>
        <v>2011</v>
      </c>
      <c r="F3436" s="1" t="str">
        <f t="shared" si="160"/>
        <v>2010/2011</v>
      </c>
      <c r="G3436">
        <v>53077</v>
      </c>
      <c r="H3436" t="s">
        <v>113</v>
      </c>
      <c r="I3436">
        <f>IFERROR(INDEX(Lookup_Misc!$A$1:$C$7,MATCH(Table1[[#This Row],[Product]],Lookup_Misc!$B$1:$B$7,0),3)*Table1[[#This Row],[Tonnage]],NA())</f>
        <v>27600.04</v>
      </c>
      <c r="J3436">
        <f t="shared" si="161"/>
        <v>11</v>
      </c>
    </row>
    <row r="3437" spans="1:10">
      <c r="A3437" t="s">
        <v>186</v>
      </c>
      <c r="B3437" t="s">
        <v>123</v>
      </c>
      <c r="C3437" s="60">
        <v>40483</v>
      </c>
      <c r="D3437" s="3">
        <f>Table1[[#This Row],[End Year]]-1</f>
        <v>2010</v>
      </c>
      <c r="E3437" s="3">
        <f t="shared" si="159"/>
        <v>2011</v>
      </c>
      <c r="F3437" s="1" t="str">
        <f t="shared" si="160"/>
        <v>2010/2011</v>
      </c>
      <c r="G3437">
        <v>6597</v>
      </c>
      <c r="H3437" t="s">
        <v>118</v>
      </c>
      <c r="I3437">
        <f>IFERROR(INDEX(Lookup_Misc!$A$1:$C$7,MATCH(Table1[[#This Row],[Product]],Lookup_Misc!$B$1:$B$7,0),3)*Table1[[#This Row],[Tonnage]],NA())</f>
        <v>3430.44</v>
      </c>
      <c r="J3437">
        <f t="shared" si="161"/>
        <v>11</v>
      </c>
    </row>
    <row r="3438" spans="1:10">
      <c r="A3438" t="s">
        <v>186</v>
      </c>
      <c r="B3438" t="s">
        <v>123</v>
      </c>
      <c r="C3438" s="60">
        <v>40483</v>
      </c>
      <c r="D3438" s="3">
        <f>Table1[[#This Row],[End Year]]-1</f>
        <v>2010</v>
      </c>
      <c r="E3438" s="3">
        <f t="shared" si="159"/>
        <v>2011</v>
      </c>
      <c r="F3438" s="1" t="str">
        <f t="shared" si="160"/>
        <v>2010/2011</v>
      </c>
      <c r="G3438">
        <v>25</v>
      </c>
      <c r="H3438" t="s">
        <v>98</v>
      </c>
      <c r="I3438">
        <f>IFERROR(INDEX(Lookup_Misc!$A$1:$C$7,MATCH(Table1[[#This Row],[Product]],Lookup_Misc!$B$1:$B$7,0),3)*Table1[[#This Row],[Tonnage]],NA())</f>
        <v>13</v>
      </c>
      <c r="J3438">
        <f t="shared" si="161"/>
        <v>11</v>
      </c>
    </row>
    <row r="3439" spans="1:10">
      <c r="A3439" t="s">
        <v>186</v>
      </c>
      <c r="B3439" t="s">
        <v>123</v>
      </c>
      <c r="C3439" s="60">
        <v>40483</v>
      </c>
      <c r="D3439" s="3">
        <f>Table1[[#This Row],[End Year]]-1</f>
        <v>2010</v>
      </c>
      <c r="E3439" s="3">
        <f t="shared" si="159"/>
        <v>2011</v>
      </c>
      <c r="F3439" s="1" t="str">
        <f t="shared" si="160"/>
        <v>2010/2011</v>
      </c>
      <c r="G3439">
        <v>4762</v>
      </c>
      <c r="H3439" t="s">
        <v>89</v>
      </c>
      <c r="I3439">
        <f>IFERROR(INDEX(Lookup_Misc!$A$1:$C$7,MATCH(Table1[[#This Row],[Product]],Lookup_Misc!$B$1:$B$7,0),3)*Table1[[#This Row],[Tonnage]],NA())</f>
        <v>2476.2400000000002</v>
      </c>
      <c r="J3439">
        <f t="shared" si="161"/>
        <v>11</v>
      </c>
    </row>
    <row r="3440" spans="1:10">
      <c r="A3440" t="s">
        <v>186</v>
      </c>
      <c r="B3440" t="s">
        <v>123</v>
      </c>
      <c r="C3440" s="60">
        <v>40483</v>
      </c>
      <c r="D3440" s="3">
        <f>Table1[[#This Row],[End Year]]-1</f>
        <v>2010</v>
      </c>
      <c r="E3440" s="3">
        <f t="shared" si="159"/>
        <v>2011</v>
      </c>
      <c r="F3440" s="1" t="str">
        <f t="shared" si="160"/>
        <v>2010/2011</v>
      </c>
      <c r="G3440">
        <v>43314</v>
      </c>
      <c r="H3440" t="s">
        <v>90</v>
      </c>
      <c r="I3440">
        <f>IFERROR(INDEX(Lookup_Misc!$A$1:$C$7,MATCH(Table1[[#This Row],[Product]],Lookup_Misc!$B$1:$B$7,0),3)*Table1[[#This Row],[Tonnage]],NA())</f>
        <v>22523.280000000002</v>
      </c>
      <c r="J3440">
        <f t="shared" si="161"/>
        <v>11</v>
      </c>
    </row>
    <row r="3441" spans="1:10">
      <c r="A3441" t="s">
        <v>186</v>
      </c>
      <c r="B3441" t="s">
        <v>123</v>
      </c>
      <c r="C3441" s="60">
        <v>40513</v>
      </c>
      <c r="D3441" s="3">
        <f>Table1[[#This Row],[End Year]]-1</f>
        <v>2010</v>
      </c>
      <c r="E3441" s="3">
        <f t="shared" si="159"/>
        <v>2011</v>
      </c>
      <c r="F3441" s="1" t="str">
        <f t="shared" si="160"/>
        <v>2010/2011</v>
      </c>
      <c r="G3441">
        <v>67972</v>
      </c>
      <c r="H3441" t="s">
        <v>60</v>
      </c>
      <c r="I3441">
        <f>IFERROR(INDEX(Lookup_Misc!$A$1:$C$7,MATCH(Table1[[#This Row],[Product]],Lookup_Misc!$B$1:$B$7,0),3)*Table1[[#This Row],[Tonnage]],NA())</f>
        <v>35345.440000000002</v>
      </c>
      <c r="J3441">
        <f t="shared" si="161"/>
        <v>12</v>
      </c>
    </row>
    <row r="3442" spans="1:10">
      <c r="A3442" t="s">
        <v>186</v>
      </c>
      <c r="B3442" t="s">
        <v>123</v>
      </c>
      <c r="C3442" s="60">
        <v>40513</v>
      </c>
      <c r="D3442" s="3">
        <f>Table1[[#This Row],[End Year]]-1</f>
        <v>2010</v>
      </c>
      <c r="E3442" s="3">
        <f t="shared" si="159"/>
        <v>2011</v>
      </c>
      <c r="F3442" s="1" t="str">
        <f t="shared" si="160"/>
        <v>2010/2011</v>
      </c>
      <c r="G3442">
        <v>12291</v>
      </c>
      <c r="H3442" t="s">
        <v>79</v>
      </c>
      <c r="I3442">
        <f>IFERROR(INDEX(Lookup_Misc!$A$1:$C$7,MATCH(Table1[[#This Row],[Product]],Lookup_Misc!$B$1:$B$7,0),3)*Table1[[#This Row],[Tonnage]],NA())</f>
        <v>6391.3200000000006</v>
      </c>
      <c r="J3442">
        <f t="shared" si="161"/>
        <v>12</v>
      </c>
    </row>
    <row r="3443" spans="1:10">
      <c r="A3443" t="s">
        <v>186</v>
      </c>
      <c r="B3443" t="s">
        <v>123</v>
      </c>
      <c r="C3443" s="60">
        <v>40513</v>
      </c>
      <c r="D3443" s="3">
        <f>Table1[[#This Row],[End Year]]-1</f>
        <v>2010</v>
      </c>
      <c r="E3443" s="3">
        <f t="shared" si="159"/>
        <v>2011</v>
      </c>
      <c r="F3443" s="1" t="str">
        <f t="shared" si="160"/>
        <v>2010/2011</v>
      </c>
      <c r="G3443">
        <v>25</v>
      </c>
      <c r="H3443" t="s">
        <v>131</v>
      </c>
      <c r="I3443">
        <f>IFERROR(INDEX(Lookup_Misc!$A$1:$C$7,MATCH(Table1[[#This Row],[Product]],Lookup_Misc!$B$1:$B$7,0),3)*Table1[[#This Row],[Tonnage]],NA())</f>
        <v>13</v>
      </c>
      <c r="J3443">
        <f t="shared" si="161"/>
        <v>12</v>
      </c>
    </row>
    <row r="3444" spans="1:10">
      <c r="A3444" t="s">
        <v>186</v>
      </c>
      <c r="B3444" t="s">
        <v>123</v>
      </c>
      <c r="C3444" s="60">
        <v>40513</v>
      </c>
      <c r="D3444" s="3">
        <f>Table1[[#This Row],[End Year]]-1</f>
        <v>2010</v>
      </c>
      <c r="E3444" s="3">
        <f t="shared" si="159"/>
        <v>2011</v>
      </c>
      <c r="F3444" s="1" t="str">
        <f t="shared" si="160"/>
        <v>2010/2011</v>
      </c>
      <c r="G3444">
        <v>193</v>
      </c>
      <c r="H3444" t="s">
        <v>147</v>
      </c>
      <c r="I3444">
        <f>IFERROR(INDEX(Lookup_Misc!$A$1:$C$7,MATCH(Table1[[#This Row],[Product]],Lookup_Misc!$B$1:$B$7,0),3)*Table1[[#This Row],[Tonnage]],NA())</f>
        <v>100.36</v>
      </c>
      <c r="J3444">
        <f t="shared" si="161"/>
        <v>12</v>
      </c>
    </row>
    <row r="3445" spans="1:10">
      <c r="A3445" t="s">
        <v>186</v>
      </c>
      <c r="B3445" t="s">
        <v>123</v>
      </c>
      <c r="C3445" s="60">
        <v>40513</v>
      </c>
      <c r="D3445" s="3">
        <f>Table1[[#This Row],[End Year]]-1</f>
        <v>2010</v>
      </c>
      <c r="E3445" s="3">
        <f t="shared" si="159"/>
        <v>2011</v>
      </c>
      <c r="F3445" s="1" t="str">
        <f t="shared" si="160"/>
        <v>2010/2011</v>
      </c>
      <c r="G3445">
        <v>15433</v>
      </c>
      <c r="H3445" t="s">
        <v>116</v>
      </c>
      <c r="I3445">
        <f>IFERROR(INDEX(Lookup_Misc!$A$1:$C$7,MATCH(Table1[[#This Row],[Product]],Lookup_Misc!$B$1:$B$7,0),3)*Table1[[#This Row],[Tonnage]],NA())</f>
        <v>8025.16</v>
      </c>
      <c r="J3445">
        <f t="shared" si="161"/>
        <v>12</v>
      </c>
    </row>
    <row r="3446" spans="1:10">
      <c r="A3446" t="s">
        <v>186</v>
      </c>
      <c r="B3446" t="s">
        <v>123</v>
      </c>
      <c r="C3446" s="60">
        <v>40513</v>
      </c>
      <c r="D3446" s="3">
        <f>Table1[[#This Row],[End Year]]-1</f>
        <v>2010</v>
      </c>
      <c r="E3446" s="3">
        <f t="shared" si="159"/>
        <v>2011</v>
      </c>
      <c r="F3446" s="1" t="str">
        <f t="shared" si="160"/>
        <v>2010/2011</v>
      </c>
      <c r="G3446">
        <v>6600</v>
      </c>
      <c r="H3446" t="s">
        <v>81</v>
      </c>
      <c r="I3446">
        <f>IFERROR(INDEX(Lookup_Misc!$A$1:$C$7,MATCH(Table1[[#This Row],[Product]],Lookup_Misc!$B$1:$B$7,0),3)*Table1[[#This Row],[Tonnage]],NA())</f>
        <v>3432</v>
      </c>
      <c r="J3446">
        <f t="shared" si="161"/>
        <v>12</v>
      </c>
    </row>
    <row r="3447" spans="1:10">
      <c r="A3447" t="s">
        <v>186</v>
      </c>
      <c r="B3447" t="s">
        <v>123</v>
      </c>
      <c r="C3447" s="60">
        <v>40513</v>
      </c>
      <c r="D3447" s="3">
        <f>Table1[[#This Row],[End Year]]-1</f>
        <v>2010</v>
      </c>
      <c r="E3447" s="3">
        <f t="shared" si="159"/>
        <v>2011</v>
      </c>
      <c r="F3447" s="1" t="str">
        <f t="shared" si="160"/>
        <v>2010/2011</v>
      </c>
      <c r="G3447">
        <v>32851</v>
      </c>
      <c r="H3447" t="s">
        <v>113</v>
      </c>
      <c r="I3447">
        <f>IFERROR(INDEX(Lookup_Misc!$A$1:$C$7,MATCH(Table1[[#This Row],[Product]],Lookup_Misc!$B$1:$B$7,0),3)*Table1[[#This Row],[Tonnage]],NA())</f>
        <v>17082.52</v>
      </c>
      <c r="J3447">
        <f t="shared" si="161"/>
        <v>12</v>
      </c>
    </row>
    <row r="3448" spans="1:10">
      <c r="A3448" t="s">
        <v>186</v>
      </c>
      <c r="B3448" t="s">
        <v>123</v>
      </c>
      <c r="C3448" s="60">
        <v>40513</v>
      </c>
      <c r="D3448" s="3">
        <f>Table1[[#This Row],[End Year]]-1</f>
        <v>2010</v>
      </c>
      <c r="E3448" s="3">
        <f t="shared" si="159"/>
        <v>2011</v>
      </c>
      <c r="F3448" s="1" t="str">
        <f t="shared" si="160"/>
        <v>2010/2011</v>
      </c>
      <c r="G3448">
        <v>5468</v>
      </c>
      <c r="H3448" t="s">
        <v>86</v>
      </c>
      <c r="I3448">
        <f>IFERROR(INDEX(Lookup_Misc!$A$1:$C$7,MATCH(Table1[[#This Row],[Product]],Lookup_Misc!$B$1:$B$7,0),3)*Table1[[#This Row],[Tonnage]],NA())</f>
        <v>2843.36</v>
      </c>
      <c r="J3448">
        <f t="shared" si="161"/>
        <v>12</v>
      </c>
    </row>
    <row r="3449" spans="1:10">
      <c r="A3449" t="s">
        <v>186</v>
      </c>
      <c r="B3449" t="s">
        <v>123</v>
      </c>
      <c r="C3449" s="60">
        <v>40513</v>
      </c>
      <c r="D3449" s="3">
        <f>Table1[[#This Row],[End Year]]-1</f>
        <v>2010</v>
      </c>
      <c r="E3449" s="3">
        <f t="shared" si="159"/>
        <v>2011</v>
      </c>
      <c r="F3449" s="1" t="str">
        <f t="shared" si="160"/>
        <v>2010/2011</v>
      </c>
      <c r="G3449">
        <v>106</v>
      </c>
      <c r="H3449" t="s">
        <v>98</v>
      </c>
      <c r="I3449">
        <f>IFERROR(INDEX(Lookup_Misc!$A$1:$C$7,MATCH(Table1[[#This Row],[Product]],Lookup_Misc!$B$1:$B$7,0),3)*Table1[[#This Row],[Tonnage]],NA())</f>
        <v>55.120000000000005</v>
      </c>
      <c r="J3449">
        <f t="shared" si="161"/>
        <v>12</v>
      </c>
    </row>
    <row r="3450" spans="1:10">
      <c r="A3450" t="s">
        <v>186</v>
      </c>
      <c r="B3450" t="s">
        <v>123</v>
      </c>
      <c r="C3450" s="60">
        <v>40513</v>
      </c>
      <c r="D3450" s="3">
        <f>Table1[[#This Row],[End Year]]-1</f>
        <v>2010</v>
      </c>
      <c r="E3450" s="3">
        <f t="shared" si="159"/>
        <v>2011</v>
      </c>
      <c r="F3450" s="1" t="str">
        <f t="shared" si="160"/>
        <v>2010/2011</v>
      </c>
      <c r="G3450">
        <v>3998</v>
      </c>
      <c r="H3450" t="s">
        <v>89</v>
      </c>
      <c r="I3450">
        <f>IFERROR(INDEX(Lookup_Misc!$A$1:$C$7,MATCH(Table1[[#This Row],[Product]],Lookup_Misc!$B$1:$B$7,0),3)*Table1[[#This Row],[Tonnage]],NA())</f>
        <v>2078.96</v>
      </c>
      <c r="J3450">
        <f t="shared" si="161"/>
        <v>12</v>
      </c>
    </row>
    <row r="3451" spans="1:10">
      <c r="A3451" t="s">
        <v>186</v>
      </c>
      <c r="B3451" t="s">
        <v>123</v>
      </c>
      <c r="C3451" s="60">
        <v>40544</v>
      </c>
      <c r="D3451" s="3">
        <f>Table1[[#This Row],[End Year]]-1</f>
        <v>2010</v>
      </c>
      <c r="E3451" s="3">
        <f t="shared" si="159"/>
        <v>2011</v>
      </c>
      <c r="F3451" s="1" t="str">
        <f t="shared" si="160"/>
        <v>2010/2011</v>
      </c>
      <c r="G3451">
        <v>53</v>
      </c>
      <c r="H3451" t="s">
        <v>87</v>
      </c>
      <c r="I3451">
        <f>IFERROR(INDEX(Lookup_Misc!$A$1:$C$7,MATCH(Table1[[#This Row],[Product]],Lookup_Misc!$B$1:$B$7,0),3)*Table1[[#This Row],[Tonnage]],NA())</f>
        <v>27.560000000000002</v>
      </c>
      <c r="J3451">
        <f t="shared" si="161"/>
        <v>1</v>
      </c>
    </row>
    <row r="3452" spans="1:10">
      <c r="A3452" t="s">
        <v>186</v>
      </c>
      <c r="B3452" t="s">
        <v>123</v>
      </c>
      <c r="C3452" s="60">
        <v>40544</v>
      </c>
      <c r="D3452" s="3">
        <f>Table1[[#This Row],[End Year]]-1</f>
        <v>2010</v>
      </c>
      <c r="E3452" s="3">
        <f t="shared" si="159"/>
        <v>2011</v>
      </c>
      <c r="F3452" s="1" t="str">
        <f t="shared" si="160"/>
        <v>2010/2011</v>
      </c>
      <c r="G3452">
        <v>62350</v>
      </c>
      <c r="H3452" t="s">
        <v>60</v>
      </c>
      <c r="I3452">
        <f>IFERROR(INDEX(Lookup_Misc!$A$1:$C$7,MATCH(Table1[[#This Row],[Product]],Lookup_Misc!$B$1:$B$7,0),3)*Table1[[#This Row],[Tonnage]],NA())</f>
        <v>32422</v>
      </c>
      <c r="J3452">
        <f t="shared" si="161"/>
        <v>1</v>
      </c>
    </row>
    <row r="3453" spans="1:10">
      <c r="A3453" t="s">
        <v>186</v>
      </c>
      <c r="B3453" t="s">
        <v>123</v>
      </c>
      <c r="C3453" s="60">
        <v>40544</v>
      </c>
      <c r="D3453" s="3">
        <f>Table1[[#This Row],[End Year]]-1</f>
        <v>2010</v>
      </c>
      <c r="E3453" s="3">
        <f t="shared" si="159"/>
        <v>2011</v>
      </c>
      <c r="F3453" s="1" t="str">
        <f t="shared" si="160"/>
        <v>2010/2011</v>
      </c>
      <c r="G3453">
        <v>1338</v>
      </c>
      <c r="H3453" t="s">
        <v>79</v>
      </c>
      <c r="I3453">
        <f>IFERROR(INDEX(Lookup_Misc!$A$1:$C$7,MATCH(Table1[[#This Row],[Product]],Lookup_Misc!$B$1:$B$7,0),3)*Table1[[#This Row],[Tonnage]],NA())</f>
        <v>695.76</v>
      </c>
      <c r="J3453">
        <f t="shared" si="161"/>
        <v>1</v>
      </c>
    </row>
    <row r="3454" spans="1:10">
      <c r="A3454" t="s">
        <v>186</v>
      </c>
      <c r="B3454" t="s">
        <v>123</v>
      </c>
      <c r="C3454" s="60">
        <v>40544</v>
      </c>
      <c r="D3454" s="3">
        <f>Table1[[#This Row],[End Year]]-1</f>
        <v>2010</v>
      </c>
      <c r="E3454" s="3">
        <f t="shared" si="159"/>
        <v>2011</v>
      </c>
      <c r="F3454" s="1" t="str">
        <f t="shared" si="160"/>
        <v>2010/2011</v>
      </c>
      <c r="G3454">
        <v>29</v>
      </c>
      <c r="H3454" t="s">
        <v>131</v>
      </c>
      <c r="I3454">
        <f>IFERROR(INDEX(Lookup_Misc!$A$1:$C$7,MATCH(Table1[[#This Row],[Product]],Lookup_Misc!$B$1:$B$7,0),3)*Table1[[#This Row],[Tonnage]],NA())</f>
        <v>15.08</v>
      </c>
      <c r="J3454">
        <f t="shared" si="161"/>
        <v>1</v>
      </c>
    </row>
    <row r="3455" spans="1:10">
      <c r="A3455" t="s">
        <v>186</v>
      </c>
      <c r="B3455" t="s">
        <v>123</v>
      </c>
      <c r="C3455" s="60">
        <v>40544</v>
      </c>
      <c r="D3455" s="3">
        <f>Table1[[#This Row],[End Year]]-1</f>
        <v>2010</v>
      </c>
      <c r="E3455" s="3">
        <f t="shared" si="159"/>
        <v>2011</v>
      </c>
      <c r="F3455" s="1" t="str">
        <f t="shared" si="160"/>
        <v>2010/2011</v>
      </c>
      <c r="G3455">
        <v>21211</v>
      </c>
      <c r="H3455" t="s">
        <v>116</v>
      </c>
      <c r="I3455">
        <f>IFERROR(INDEX(Lookup_Misc!$A$1:$C$7,MATCH(Table1[[#This Row],[Product]],Lookup_Misc!$B$1:$B$7,0),3)*Table1[[#This Row],[Tonnage]],NA())</f>
        <v>11029.720000000001</v>
      </c>
      <c r="J3455">
        <f t="shared" si="161"/>
        <v>1</v>
      </c>
    </row>
    <row r="3456" spans="1:10">
      <c r="A3456" t="s">
        <v>186</v>
      </c>
      <c r="B3456" t="s">
        <v>123</v>
      </c>
      <c r="C3456" s="60">
        <v>40544</v>
      </c>
      <c r="D3456" s="3">
        <f>Table1[[#This Row],[End Year]]-1</f>
        <v>2010</v>
      </c>
      <c r="E3456" s="3">
        <f t="shared" si="159"/>
        <v>2011</v>
      </c>
      <c r="F3456" s="1" t="str">
        <f t="shared" si="160"/>
        <v>2010/2011</v>
      </c>
      <c r="G3456">
        <v>4398</v>
      </c>
      <c r="H3456" t="s">
        <v>137</v>
      </c>
      <c r="I3456">
        <f>IFERROR(INDEX(Lookup_Misc!$A$1:$C$7,MATCH(Table1[[#This Row],[Product]],Lookup_Misc!$B$1:$B$7,0),3)*Table1[[#This Row],[Tonnage]],NA())</f>
        <v>2286.96</v>
      </c>
      <c r="J3456">
        <f t="shared" si="161"/>
        <v>1</v>
      </c>
    </row>
    <row r="3457" spans="1:10">
      <c r="A3457" t="s">
        <v>186</v>
      </c>
      <c r="B3457" t="s">
        <v>123</v>
      </c>
      <c r="C3457" s="60">
        <v>40544</v>
      </c>
      <c r="D3457" s="3">
        <f>Table1[[#This Row],[End Year]]-1</f>
        <v>2010</v>
      </c>
      <c r="E3457" s="3">
        <f t="shared" si="159"/>
        <v>2011</v>
      </c>
      <c r="F3457" s="1" t="str">
        <f t="shared" si="160"/>
        <v>2010/2011</v>
      </c>
      <c r="G3457">
        <v>35337</v>
      </c>
      <c r="H3457" t="s">
        <v>113</v>
      </c>
      <c r="I3457">
        <f>IFERROR(INDEX(Lookup_Misc!$A$1:$C$7,MATCH(Table1[[#This Row],[Product]],Lookup_Misc!$B$1:$B$7,0),3)*Table1[[#This Row],[Tonnage]],NA())</f>
        <v>18375.240000000002</v>
      </c>
      <c r="J3457">
        <f t="shared" si="161"/>
        <v>1</v>
      </c>
    </row>
    <row r="3458" spans="1:10">
      <c r="A3458" t="s">
        <v>186</v>
      </c>
      <c r="B3458" t="s">
        <v>123</v>
      </c>
      <c r="C3458" s="60">
        <v>40544</v>
      </c>
      <c r="D3458" s="3">
        <f>Table1[[#This Row],[End Year]]-1</f>
        <v>2010</v>
      </c>
      <c r="E3458" s="3">
        <f t="shared" si="159"/>
        <v>2011</v>
      </c>
      <c r="F3458" s="1" t="str">
        <f t="shared" si="160"/>
        <v>2010/2011</v>
      </c>
      <c r="G3458">
        <v>27000</v>
      </c>
      <c r="H3458" t="s">
        <v>92</v>
      </c>
      <c r="I3458">
        <f>IFERROR(INDEX(Lookup_Misc!$A$1:$C$7,MATCH(Table1[[#This Row],[Product]],Lookup_Misc!$B$1:$B$7,0),3)*Table1[[#This Row],[Tonnage]],NA())</f>
        <v>14040</v>
      </c>
      <c r="J3458">
        <f t="shared" si="161"/>
        <v>1</v>
      </c>
    </row>
    <row r="3459" spans="1:10">
      <c r="A3459" t="s">
        <v>186</v>
      </c>
      <c r="B3459" t="s">
        <v>123</v>
      </c>
      <c r="C3459" s="60">
        <v>40544</v>
      </c>
      <c r="D3459" s="3">
        <f>Table1[[#This Row],[End Year]]-1</f>
        <v>2010</v>
      </c>
      <c r="E3459" s="3">
        <f t="shared" si="159"/>
        <v>2011</v>
      </c>
      <c r="F3459" s="1" t="str">
        <f t="shared" si="160"/>
        <v>2010/2011</v>
      </c>
      <c r="G3459">
        <v>29009</v>
      </c>
      <c r="H3459" t="s">
        <v>108</v>
      </c>
      <c r="I3459">
        <f>IFERROR(INDEX(Lookup_Misc!$A$1:$C$7,MATCH(Table1[[#This Row],[Product]],Lookup_Misc!$B$1:$B$7,0),3)*Table1[[#This Row],[Tonnage]],NA())</f>
        <v>15084.68</v>
      </c>
      <c r="J3459">
        <f t="shared" si="161"/>
        <v>1</v>
      </c>
    </row>
    <row r="3460" spans="1:10">
      <c r="A3460" t="s">
        <v>186</v>
      </c>
      <c r="B3460" t="s">
        <v>123</v>
      </c>
      <c r="C3460" s="60">
        <v>40544</v>
      </c>
      <c r="D3460" s="3">
        <f>Table1[[#This Row],[End Year]]-1</f>
        <v>2010</v>
      </c>
      <c r="E3460" s="3">
        <f t="shared" si="159"/>
        <v>2011</v>
      </c>
      <c r="F3460" s="1" t="str">
        <f t="shared" si="160"/>
        <v>2010/2011</v>
      </c>
      <c r="G3460">
        <v>442</v>
      </c>
      <c r="H3460" t="s">
        <v>86</v>
      </c>
      <c r="I3460">
        <f>IFERROR(INDEX(Lookup_Misc!$A$1:$C$7,MATCH(Table1[[#This Row],[Product]],Lookup_Misc!$B$1:$B$7,0),3)*Table1[[#This Row],[Tonnage]],NA())</f>
        <v>229.84</v>
      </c>
      <c r="J3460">
        <f t="shared" si="161"/>
        <v>1</v>
      </c>
    </row>
    <row r="3461" spans="1:10">
      <c r="A3461" t="s">
        <v>186</v>
      </c>
      <c r="B3461" t="s">
        <v>123</v>
      </c>
      <c r="C3461" s="60">
        <v>40544</v>
      </c>
      <c r="D3461" s="3">
        <f>Table1[[#This Row],[End Year]]-1</f>
        <v>2010</v>
      </c>
      <c r="E3461" s="3">
        <f t="shared" si="159"/>
        <v>2011</v>
      </c>
      <c r="F3461" s="1" t="str">
        <f t="shared" si="160"/>
        <v>2010/2011</v>
      </c>
      <c r="G3461">
        <v>3</v>
      </c>
      <c r="H3461" t="s">
        <v>98</v>
      </c>
      <c r="I3461">
        <f>IFERROR(INDEX(Lookup_Misc!$A$1:$C$7,MATCH(Table1[[#This Row],[Product]],Lookup_Misc!$B$1:$B$7,0),3)*Table1[[#This Row],[Tonnage]],NA())</f>
        <v>1.56</v>
      </c>
      <c r="J3461">
        <f t="shared" si="161"/>
        <v>1</v>
      </c>
    </row>
    <row r="3462" spans="1:10">
      <c r="A3462" t="s">
        <v>186</v>
      </c>
      <c r="B3462" t="s">
        <v>123</v>
      </c>
      <c r="C3462" s="60">
        <v>40544</v>
      </c>
      <c r="D3462" s="3">
        <f>Table1[[#This Row],[End Year]]-1</f>
        <v>2010</v>
      </c>
      <c r="E3462" s="3">
        <f t="shared" ref="E3462:E3525" si="162">IF(AND(MONTH(C3462)&gt;=7,MONTH(C3462)&lt;=12),YEAR(C3462)+1,YEAR(C3462))</f>
        <v>2011</v>
      </c>
      <c r="F3462" s="1" t="str">
        <f t="shared" ref="F3462:F3525" si="163">D3462&amp;"/"&amp;E3462</f>
        <v>2010/2011</v>
      </c>
      <c r="G3462">
        <v>12800</v>
      </c>
      <c r="H3462" t="s">
        <v>89</v>
      </c>
      <c r="I3462">
        <f>IFERROR(INDEX(Lookup_Misc!$A$1:$C$7,MATCH(Table1[[#This Row],[Product]],Lookup_Misc!$B$1:$B$7,0),3)*Table1[[#This Row],[Tonnage]],NA())</f>
        <v>6656</v>
      </c>
      <c r="J3462">
        <f t="shared" ref="J3462:J3525" si="164">MONTH(C3462)</f>
        <v>1</v>
      </c>
    </row>
    <row r="3463" spans="1:10">
      <c r="A3463" t="s">
        <v>186</v>
      </c>
      <c r="B3463" t="s">
        <v>123</v>
      </c>
      <c r="C3463" s="60">
        <v>40544</v>
      </c>
      <c r="D3463" s="3">
        <f>Table1[[#This Row],[End Year]]-1</f>
        <v>2010</v>
      </c>
      <c r="E3463" s="3">
        <f t="shared" si="162"/>
        <v>2011</v>
      </c>
      <c r="F3463" s="1" t="str">
        <f t="shared" si="163"/>
        <v>2010/2011</v>
      </c>
      <c r="G3463">
        <v>82960</v>
      </c>
      <c r="H3463" t="s">
        <v>90</v>
      </c>
      <c r="I3463">
        <f>IFERROR(INDEX(Lookup_Misc!$A$1:$C$7,MATCH(Table1[[#This Row],[Product]],Lookup_Misc!$B$1:$B$7,0),3)*Table1[[#This Row],[Tonnage]],NA())</f>
        <v>43139.200000000004</v>
      </c>
      <c r="J3463">
        <f t="shared" si="164"/>
        <v>1</v>
      </c>
    </row>
    <row r="3464" spans="1:10">
      <c r="A3464" t="s">
        <v>186</v>
      </c>
      <c r="B3464" t="s">
        <v>123</v>
      </c>
      <c r="C3464" s="60">
        <v>40544</v>
      </c>
      <c r="D3464" s="3">
        <f>Table1[[#This Row],[End Year]]-1</f>
        <v>2010</v>
      </c>
      <c r="E3464" s="3">
        <f t="shared" si="162"/>
        <v>2011</v>
      </c>
      <c r="F3464" s="1" t="str">
        <f t="shared" si="163"/>
        <v>2010/2011</v>
      </c>
      <c r="G3464">
        <v>3500</v>
      </c>
      <c r="H3464" t="s">
        <v>140</v>
      </c>
      <c r="I3464">
        <f>IFERROR(INDEX(Lookup_Misc!$A$1:$C$7,MATCH(Table1[[#This Row],[Product]],Lookup_Misc!$B$1:$B$7,0),3)*Table1[[#This Row],[Tonnage]],NA())</f>
        <v>1820</v>
      </c>
      <c r="J3464">
        <f t="shared" si="164"/>
        <v>1</v>
      </c>
    </row>
    <row r="3465" spans="1:10">
      <c r="A3465" t="s">
        <v>186</v>
      </c>
      <c r="B3465" t="s">
        <v>123</v>
      </c>
      <c r="C3465" s="60">
        <v>40575</v>
      </c>
      <c r="D3465" s="3">
        <f>Table1[[#This Row],[End Year]]-1</f>
        <v>2010</v>
      </c>
      <c r="E3465" s="3">
        <f t="shared" si="162"/>
        <v>2011</v>
      </c>
      <c r="F3465" s="1" t="str">
        <f t="shared" si="163"/>
        <v>2010/2011</v>
      </c>
      <c r="G3465">
        <v>91488</v>
      </c>
      <c r="H3465" t="s">
        <v>60</v>
      </c>
      <c r="I3465">
        <f>IFERROR(INDEX(Lookup_Misc!$A$1:$C$7,MATCH(Table1[[#This Row],[Product]],Lookup_Misc!$B$1:$B$7,0),3)*Table1[[#This Row],[Tonnage]],NA())</f>
        <v>47573.760000000002</v>
      </c>
      <c r="J3465">
        <f t="shared" si="164"/>
        <v>2</v>
      </c>
    </row>
    <row r="3466" spans="1:10">
      <c r="A3466" t="s">
        <v>186</v>
      </c>
      <c r="B3466" t="s">
        <v>123</v>
      </c>
      <c r="C3466" s="60">
        <v>40575</v>
      </c>
      <c r="D3466" s="3">
        <f>Table1[[#This Row],[End Year]]-1</f>
        <v>2010</v>
      </c>
      <c r="E3466" s="3">
        <f t="shared" si="162"/>
        <v>2011</v>
      </c>
      <c r="F3466" s="1" t="str">
        <f t="shared" si="163"/>
        <v>2010/2011</v>
      </c>
      <c r="G3466">
        <v>936</v>
      </c>
      <c r="H3466" t="s">
        <v>79</v>
      </c>
      <c r="I3466">
        <f>IFERROR(INDEX(Lookup_Misc!$A$1:$C$7,MATCH(Table1[[#This Row],[Product]],Lookup_Misc!$B$1:$B$7,0),3)*Table1[[#This Row],[Tonnage]],NA())</f>
        <v>486.72</v>
      </c>
      <c r="J3466">
        <f t="shared" si="164"/>
        <v>2</v>
      </c>
    </row>
    <row r="3467" spans="1:10">
      <c r="A3467" t="s">
        <v>186</v>
      </c>
      <c r="B3467" t="s">
        <v>123</v>
      </c>
      <c r="C3467" s="60">
        <v>40575</v>
      </c>
      <c r="D3467" s="3">
        <f>Table1[[#This Row],[End Year]]-1</f>
        <v>2010</v>
      </c>
      <c r="E3467" s="3">
        <f t="shared" si="162"/>
        <v>2011</v>
      </c>
      <c r="F3467" s="1" t="str">
        <f t="shared" si="163"/>
        <v>2010/2011</v>
      </c>
      <c r="G3467">
        <v>1000</v>
      </c>
      <c r="H3467" t="s">
        <v>142</v>
      </c>
      <c r="I3467">
        <f>IFERROR(INDEX(Lookup_Misc!$A$1:$C$7,MATCH(Table1[[#This Row],[Product]],Lookup_Misc!$B$1:$B$7,0),3)*Table1[[#This Row],[Tonnage]],NA())</f>
        <v>520</v>
      </c>
      <c r="J3467">
        <f t="shared" si="164"/>
        <v>2</v>
      </c>
    </row>
    <row r="3468" spans="1:10">
      <c r="A3468" t="s">
        <v>186</v>
      </c>
      <c r="B3468" t="s">
        <v>123</v>
      </c>
      <c r="C3468" s="60">
        <v>40575</v>
      </c>
      <c r="D3468" s="3">
        <f>Table1[[#This Row],[End Year]]-1</f>
        <v>2010</v>
      </c>
      <c r="E3468" s="3">
        <f t="shared" si="162"/>
        <v>2011</v>
      </c>
      <c r="F3468" s="1" t="str">
        <f t="shared" si="163"/>
        <v>2010/2011</v>
      </c>
      <c r="G3468">
        <v>1000</v>
      </c>
      <c r="H3468" t="s">
        <v>130</v>
      </c>
      <c r="I3468">
        <f>IFERROR(INDEX(Lookup_Misc!$A$1:$C$7,MATCH(Table1[[#This Row],[Product]],Lookup_Misc!$B$1:$B$7,0),3)*Table1[[#This Row],[Tonnage]],NA())</f>
        <v>520</v>
      </c>
      <c r="J3468">
        <f t="shared" si="164"/>
        <v>2</v>
      </c>
    </row>
    <row r="3469" spans="1:10">
      <c r="A3469" t="s">
        <v>186</v>
      </c>
      <c r="B3469" t="s">
        <v>123</v>
      </c>
      <c r="C3469" s="60">
        <v>40575</v>
      </c>
      <c r="D3469" s="3">
        <f>Table1[[#This Row],[End Year]]-1</f>
        <v>2010</v>
      </c>
      <c r="E3469" s="3">
        <f t="shared" si="162"/>
        <v>2011</v>
      </c>
      <c r="F3469" s="1" t="str">
        <f t="shared" si="163"/>
        <v>2010/2011</v>
      </c>
      <c r="G3469">
        <v>9734</v>
      </c>
      <c r="H3469" t="s">
        <v>116</v>
      </c>
      <c r="I3469">
        <f>IFERROR(INDEX(Lookup_Misc!$A$1:$C$7,MATCH(Table1[[#This Row],[Product]],Lookup_Misc!$B$1:$B$7,0),3)*Table1[[#This Row],[Tonnage]],NA())</f>
        <v>5061.68</v>
      </c>
      <c r="J3469">
        <f t="shared" si="164"/>
        <v>2</v>
      </c>
    </row>
    <row r="3470" spans="1:10">
      <c r="A3470" t="s">
        <v>186</v>
      </c>
      <c r="B3470" t="s">
        <v>123</v>
      </c>
      <c r="C3470" s="60">
        <v>40575</v>
      </c>
      <c r="D3470" s="3">
        <f>Table1[[#This Row],[End Year]]-1</f>
        <v>2010</v>
      </c>
      <c r="E3470" s="3">
        <f t="shared" si="162"/>
        <v>2011</v>
      </c>
      <c r="F3470" s="1" t="str">
        <f t="shared" si="163"/>
        <v>2010/2011</v>
      </c>
      <c r="G3470">
        <v>46997</v>
      </c>
      <c r="H3470" t="s">
        <v>113</v>
      </c>
      <c r="I3470">
        <f>IFERROR(INDEX(Lookup_Misc!$A$1:$C$7,MATCH(Table1[[#This Row],[Product]],Lookup_Misc!$B$1:$B$7,0),3)*Table1[[#This Row],[Tonnage]],NA())</f>
        <v>24438.440000000002</v>
      </c>
      <c r="J3470">
        <f t="shared" si="164"/>
        <v>2</v>
      </c>
    </row>
    <row r="3471" spans="1:10">
      <c r="A3471" t="s">
        <v>186</v>
      </c>
      <c r="B3471" t="s">
        <v>123</v>
      </c>
      <c r="C3471" s="60">
        <v>40575</v>
      </c>
      <c r="D3471" s="3">
        <f>Table1[[#This Row],[End Year]]-1</f>
        <v>2010</v>
      </c>
      <c r="E3471" s="3">
        <f t="shared" si="162"/>
        <v>2011</v>
      </c>
      <c r="F3471" s="1" t="str">
        <f t="shared" si="163"/>
        <v>2010/2011</v>
      </c>
      <c r="G3471">
        <v>6000</v>
      </c>
      <c r="H3471" t="s">
        <v>92</v>
      </c>
      <c r="I3471">
        <f>IFERROR(INDEX(Lookup_Misc!$A$1:$C$7,MATCH(Table1[[#This Row],[Product]],Lookup_Misc!$B$1:$B$7,0),3)*Table1[[#This Row],[Tonnage]],NA())</f>
        <v>3120</v>
      </c>
      <c r="J3471">
        <f t="shared" si="164"/>
        <v>2</v>
      </c>
    </row>
    <row r="3472" spans="1:10">
      <c r="A3472" t="s">
        <v>186</v>
      </c>
      <c r="B3472" t="s">
        <v>123</v>
      </c>
      <c r="C3472" s="60">
        <v>40575</v>
      </c>
      <c r="D3472" s="3">
        <f>Table1[[#This Row],[End Year]]-1</f>
        <v>2010</v>
      </c>
      <c r="E3472" s="3">
        <f t="shared" si="162"/>
        <v>2011</v>
      </c>
      <c r="F3472" s="1" t="str">
        <f t="shared" si="163"/>
        <v>2010/2011</v>
      </c>
      <c r="G3472">
        <v>6</v>
      </c>
      <c r="H3472" t="s">
        <v>98</v>
      </c>
      <c r="I3472">
        <f>IFERROR(INDEX(Lookup_Misc!$A$1:$C$7,MATCH(Table1[[#This Row],[Product]],Lookup_Misc!$B$1:$B$7,0),3)*Table1[[#This Row],[Tonnage]],NA())</f>
        <v>3.12</v>
      </c>
      <c r="J3472">
        <f t="shared" si="164"/>
        <v>2</v>
      </c>
    </row>
    <row r="3473" spans="1:10">
      <c r="A3473" t="s">
        <v>186</v>
      </c>
      <c r="B3473" t="s">
        <v>123</v>
      </c>
      <c r="C3473" s="60">
        <v>40575</v>
      </c>
      <c r="D3473" s="3">
        <f>Table1[[#This Row],[End Year]]-1</f>
        <v>2010</v>
      </c>
      <c r="E3473" s="3">
        <f t="shared" si="162"/>
        <v>2011</v>
      </c>
      <c r="F3473" s="1" t="str">
        <f t="shared" si="163"/>
        <v>2010/2011</v>
      </c>
      <c r="G3473">
        <v>54455</v>
      </c>
      <c r="H3473" t="s">
        <v>90</v>
      </c>
      <c r="I3473">
        <f>IFERROR(INDEX(Lookup_Misc!$A$1:$C$7,MATCH(Table1[[#This Row],[Product]],Lookup_Misc!$B$1:$B$7,0),3)*Table1[[#This Row],[Tonnage]],NA())</f>
        <v>28316.600000000002</v>
      </c>
      <c r="J3473">
        <f t="shared" si="164"/>
        <v>2</v>
      </c>
    </row>
    <row r="3474" spans="1:10">
      <c r="A3474" t="s">
        <v>186</v>
      </c>
      <c r="B3474" t="s">
        <v>123</v>
      </c>
      <c r="C3474" s="60">
        <v>40603</v>
      </c>
      <c r="D3474" s="3">
        <f>Table1[[#This Row],[End Year]]-1</f>
        <v>2010</v>
      </c>
      <c r="E3474" s="3">
        <f t="shared" si="162"/>
        <v>2011</v>
      </c>
      <c r="F3474" s="1" t="str">
        <f t="shared" si="163"/>
        <v>2010/2011</v>
      </c>
      <c r="G3474">
        <v>130230</v>
      </c>
      <c r="H3474" t="s">
        <v>60</v>
      </c>
      <c r="I3474">
        <f>IFERROR(INDEX(Lookup_Misc!$A$1:$C$7,MATCH(Table1[[#This Row],[Product]],Lookup_Misc!$B$1:$B$7,0),3)*Table1[[#This Row],[Tonnage]],NA())</f>
        <v>67719.600000000006</v>
      </c>
      <c r="J3474">
        <f t="shared" si="164"/>
        <v>3</v>
      </c>
    </row>
    <row r="3475" spans="1:10">
      <c r="A3475" t="s">
        <v>186</v>
      </c>
      <c r="B3475" t="s">
        <v>123</v>
      </c>
      <c r="C3475" s="60">
        <v>40603</v>
      </c>
      <c r="D3475" s="3">
        <f>Table1[[#This Row],[End Year]]-1</f>
        <v>2010</v>
      </c>
      <c r="E3475" s="3">
        <f t="shared" si="162"/>
        <v>2011</v>
      </c>
      <c r="F3475" s="1" t="str">
        <f t="shared" si="163"/>
        <v>2010/2011</v>
      </c>
      <c r="G3475">
        <v>9510</v>
      </c>
      <c r="H3475" t="s">
        <v>79</v>
      </c>
      <c r="I3475">
        <f>IFERROR(INDEX(Lookup_Misc!$A$1:$C$7,MATCH(Table1[[#This Row],[Product]],Lookup_Misc!$B$1:$B$7,0),3)*Table1[[#This Row],[Tonnage]],NA())</f>
        <v>4945.2</v>
      </c>
      <c r="J3475">
        <f t="shared" si="164"/>
        <v>3</v>
      </c>
    </row>
    <row r="3476" spans="1:10">
      <c r="A3476" t="s">
        <v>186</v>
      </c>
      <c r="B3476" t="s">
        <v>123</v>
      </c>
      <c r="C3476" s="60">
        <v>40603</v>
      </c>
      <c r="D3476" s="3">
        <f>Table1[[#This Row],[End Year]]-1</f>
        <v>2010</v>
      </c>
      <c r="E3476" s="3">
        <f t="shared" si="162"/>
        <v>2011</v>
      </c>
      <c r="F3476" s="1" t="str">
        <f t="shared" si="163"/>
        <v>2010/2011</v>
      </c>
      <c r="G3476">
        <v>14794</v>
      </c>
      <c r="H3476" t="s">
        <v>116</v>
      </c>
      <c r="I3476">
        <f>IFERROR(INDEX(Lookup_Misc!$A$1:$C$7,MATCH(Table1[[#This Row],[Product]],Lookup_Misc!$B$1:$B$7,0),3)*Table1[[#This Row],[Tonnage]],NA())</f>
        <v>7692.88</v>
      </c>
      <c r="J3476">
        <f t="shared" si="164"/>
        <v>3</v>
      </c>
    </row>
    <row r="3477" spans="1:10">
      <c r="A3477" t="s">
        <v>186</v>
      </c>
      <c r="B3477" t="s">
        <v>123</v>
      </c>
      <c r="C3477" s="60">
        <v>40603</v>
      </c>
      <c r="D3477" s="3">
        <f>Table1[[#This Row],[End Year]]-1</f>
        <v>2010</v>
      </c>
      <c r="E3477" s="3">
        <f t="shared" si="162"/>
        <v>2011</v>
      </c>
      <c r="F3477" s="1" t="str">
        <f t="shared" si="163"/>
        <v>2010/2011</v>
      </c>
      <c r="G3477">
        <v>58738</v>
      </c>
      <c r="H3477" t="s">
        <v>113</v>
      </c>
      <c r="I3477">
        <f>IFERROR(INDEX(Lookup_Misc!$A$1:$C$7,MATCH(Table1[[#This Row],[Product]],Lookup_Misc!$B$1:$B$7,0),3)*Table1[[#This Row],[Tonnage]],NA())</f>
        <v>30543.760000000002</v>
      </c>
      <c r="J3477">
        <f t="shared" si="164"/>
        <v>3</v>
      </c>
    </row>
    <row r="3478" spans="1:10">
      <c r="A3478" t="s">
        <v>186</v>
      </c>
      <c r="B3478" t="s">
        <v>123</v>
      </c>
      <c r="C3478" s="60">
        <v>40603</v>
      </c>
      <c r="D3478" s="3">
        <f>Table1[[#This Row],[End Year]]-1</f>
        <v>2010</v>
      </c>
      <c r="E3478" s="3">
        <f t="shared" si="162"/>
        <v>2011</v>
      </c>
      <c r="F3478" s="1" t="str">
        <f t="shared" si="163"/>
        <v>2010/2011</v>
      </c>
      <c r="G3478">
        <v>14985</v>
      </c>
      <c r="H3478" t="s">
        <v>118</v>
      </c>
      <c r="I3478">
        <f>IFERROR(INDEX(Lookup_Misc!$A$1:$C$7,MATCH(Table1[[#This Row],[Product]],Lookup_Misc!$B$1:$B$7,0),3)*Table1[[#This Row],[Tonnage]],NA())</f>
        <v>7792.2</v>
      </c>
      <c r="J3478">
        <f t="shared" si="164"/>
        <v>3</v>
      </c>
    </row>
    <row r="3479" spans="1:10">
      <c r="A3479" t="s">
        <v>186</v>
      </c>
      <c r="B3479" t="s">
        <v>123</v>
      </c>
      <c r="C3479" s="60">
        <v>40603</v>
      </c>
      <c r="D3479" s="3">
        <f>Table1[[#This Row],[End Year]]-1</f>
        <v>2010</v>
      </c>
      <c r="E3479" s="3">
        <f t="shared" si="162"/>
        <v>2011</v>
      </c>
      <c r="F3479" s="1" t="str">
        <f t="shared" si="163"/>
        <v>2010/2011</v>
      </c>
      <c r="G3479">
        <v>4</v>
      </c>
      <c r="H3479" t="s">
        <v>98</v>
      </c>
      <c r="I3479">
        <f>IFERROR(INDEX(Lookup_Misc!$A$1:$C$7,MATCH(Table1[[#This Row],[Product]],Lookup_Misc!$B$1:$B$7,0),3)*Table1[[#This Row],[Tonnage]],NA())</f>
        <v>2.08</v>
      </c>
      <c r="J3479">
        <f t="shared" si="164"/>
        <v>3</v>
      </c>
    </row>
    <row r="3480" spans="1:10">
      <c r="A3480" t="s">
        <v>186</v>
      </c>
      <c r="B3480" t="s">
        <v>123</v>
      </c>
      <c r="C3480" s="60">
        <v>40603</v>
      </c>
      <c r="D3480" s="3">
        <f>Table1[[#This Row],[End Year]]-1</f>
        <v>2010</v>
      </c>
      <c r="E3480" s="3">
        <f t="shared" si="162"/>
        <v>2011</v>
      </c>
      <c r="F3480" s="1" t="str">
        <f t="shared" si="163"/>
        <v>2010/2011</v>
      </c>
      <c r="G3480">
        <v>37800</v>
      </c>
      <c r="H3480" t="s">
        <v>89</v>
      </c>
      <c r="I3480">
        <f>IFERROR(INDEX(Lookup_Misc!$A$1:$C$7,MATCH(Table1[[#This Row],[Product]],Lookup_Misc!$B$1:$B$7,0),3)*Table1[[#This Row],[Tonnage]],NA())</f>
        <v>19656</v>
      </c>
      <c r="J3480">
        <f t="shared" si="164"/>
        <v>3</v>
      </c>
    </row>
    <row r="3481" spans="1:10">
      <c r="A3481" t="s">
        <v>186</v>
      </c>
      <c r="B3481" t="s">
        <v>123</v>
      </c>
      <c r="C3481" s="60">
        <v>40603</v>
      </c>
      <c r="D3481" s="3">
        <f>Table1[[#This Row],[End Year]]-1</f>
        <v>2010</v>
      </c>
      <c r="E3481" s="3">
        <f t="shared" si="162"/>
        <v>2011</v>
      </c>
      <c r="F3481" s="1" t="str">
        <f t="shared" si="163"/>
        <v>2010/2011</v>
      </c>
      <c r="G3481">
        <v>51811</v>
      </c>
      <c r="H3481" t="s">
        <v>90</v>
      </c>
      <c r="I3481">
        <f>IFERROR(INDEX(Lookup_Misc!$A$1:$C$7,MATCH(Table1[[#This Row],[Product]],Lookup_Misc!$B$1:$B$7,0),3)*Table1[[#This Row],[Tonnage]],NA())</f>
        <v>26941.72</v>
      </c>
      <c r="J3481">
        <f t="shared" si="164"/>
        <v>3</v>
      </c>
    </row>
    <row r="3482" spans="1:10">
      <c r="A3482" t="s">
        <v>186</v>
      </c>
      <c r="B3482" t="s">
        <v>123</v>
      </c>
      <c r="C3482" s="60">
        <v>40634</v>
      </c>
      <c r="D3482" s="3">
        <f>Table1[[#This Row],[End Year]]-1</f>
        <v>2010</v>
      </c>
      <c r="E3482" s="3">
        <f t="shared" si="162"/>
        <v>2011</v>
      </c>
      <c r="F3482" s="1" t="str">
        <f t="shared" si="163"/>
        <v>2010/2011</v>
      </c>
      <c r="G3482">
        <v>109406</v>
      </c>
      <c r="H3482" t="s">
        <v>60</v>
      </c>
      <c r="I3482">
        <f>IFERROR(INDEX(Lookup_Misc!$A$1:$C$7,MATCH(Table1[[#This Row],[Product]],Lookup_Misc!$B$1:$B$7,0),3)*Table1[[#This Row],[Tonnage]],NA())</f>
        <v>56891.12</v>
      </c>
      <c r="J3482">
        <f t="shared" si="164"/>
        <v>4</v>
      </c>
    </row>
    <row r="3483" spans="1:10">
      <c r="A3483" t="s">
        <v>186</v>
      </c>
      <c r="B3483" t="s">
        <v>123</v>
      </c>
      <c r="C3483" s="60">
        <v>40634</v>
      </c>
      <c r="D3483" s="3">
        <f>Table1[[#This Row],[End Year]]-1</f>
        <v>2010</v>
      </c>
      <c r="E3483" s="3">
        <f t="shared" si="162"/>
        <v>2011</v>
      </c>
      <c r="F3483" s="1" t="str">
        <f t="shared" si="163"/>
        <v>2010/2011</v>
      </c>
      <c r="G3483">
        <v>945</v>
      </c>
      <c r="H3483" t="s">
        <v>79</v>
      </c>
      <c r="I3483">
        <f>IFERROR(INDEX(Lookup_Misc!$A$1:$C$7,MATCH(Table1[[#This Row],[Product]],Lookup_Misc!$B$1:$B$7,0),3)*Table1[[#This Row],[Tonnage]],NA())</f>
        <v>491.40000000000003</v>
      </c>
      <c r="J3483">
        <f t="shared" si="164"/>
        <v>4</v>
      </c>
    </row>
    <row r="3484" spans="1:10">
      <c r="A3484" t="s">
        <v>186</v>
      </c>
      <c r="B3484" t="s">
        <v>123</v>
      </c>
      <c r="C3484" s="60">
        <v>40634</v>
      </c>
      <c r="D3484" s="3">
        <f>Table1[[#This Row],[End Year]]-1</f>
        <v>2010</v>
      </c>
      <c r="E3484" s="3">
        <f t="shared" si="162"/>
        <v>2011</v>
      </c>
      <c r="F3484" s="1" t="str">
        <f t="shared" si="163"/>
        <v>2010/2011</v>
      </c>
      <c r="G3484">
        <v>17093</v>
      </c>
      <c r="H3484" t="s">
        <v>116</v>
      </c>
      <c r="I3484">
        <f>IFERROR(INDEX(Lookup_Misc!$A$1:$C$7,MATCH(Table1[[#This Row],[Product]],Lookup_Misc!$B$1:$B$7,0),3)*Table1[[#This Row],[Tonnage]],NA())</f>
        <v>8888.36</v>
      </c>
      <c r="J3484">
        <f t="shared" si="164"/>
        <v>4</v>
      </c>
    </row>
    <row r="3485" spans="1:10">
      <c r="A3485" t="s">
        <v>186</v>
      </c>
      <c r="B3485" t="s">
        <v>123</v>
      </c>
      <c r="C3485" s="60">
        <v>40634</v>
      </c>
      <c r="D3485" s="3">
        <f>Table1[[#This Row],[End Year]]-1</f>
        <v>2010</v>
      </c>
      <c r="E3485" s="3">
        <f t="shared" si="162"/>
        <v>2011</v>
      </c>
      <c r="F3485" s="1" t="str">
        <f t="shared" si="163"/>
        <v>2010/2011</v>
      </c>
      <c r="G3485">
        <v>3297</v>
      </c>
      <c r="H3485" t="s">
        <v>137</v>
      </c>
      <c r="I3485">
        <f>IFERROR(INDEX(Lookup_Misc!$A$1:$C$7,MATCH(Table1[[#This Row],[Product]],Lookup_Misc!$B$1:$B$7,0),3)*Table1[[#This Row],[Tonnage]],NA())</f>
        <v>1714.44</v>
      </c>
      <c r="J3485">
        <f t="shared" si="164"/>
        <v>4</v>
      </c>
    </row>
    <row r="3486" spans="1:10">
      <c r="A3486" t="s">
        <v>186</v>
      </c>
      <c r="B3486" t="s">
        <v>123</v>
      </c>
      <c r="C3486" s="60">
        <v>40634</v>
      </c>
      <c r="D3486" s="3">
        <f>Table1[[#This Row],[End Year]]-1</f>
        <v>2010</v>
      </c>
      <c r="E3486" s="3">
        <f t="shared" si="162"/>
        <v>2011</v>
      </c>
      <c r="F3486" s="1" t="str">
        <f t="shared" si="163"/>
        <v>2010/2011</v>
      </c>
      <c r="G3486">
        <v>62473</v>
      </c>
      <c r="H3486" t="s">
        <v>113</v>
      </c>
      <c r="I3486">
        <f>IFERROR(INDEX(Lookup_Misc!$A$1:$C$7,MATCH(Table1[[#This Row],[Product]],Lookup_Misc!$B$1:$B$7,0),3)*Table1[[#This Row],[Tonnage]],NA())</f>
        <v>32485.960000000003</v>
      </c>
      <c r="J3486">
        <f t="shared" si="164"/>
        <v>4</v>
      </c>
    </row>
    <row r="3487" spans="1:10">
      <c r="A3487" t="s">
        <v>186</v>
      </c>
      <c r="B3487" t="s">
        <v>123</v>
      </c>
      <c r="C3487" s="60">
        <v>40634</v>
      </c>
      <c r="D3487" s="3">
        <f>Table1[[#This Row],[End Year]]-1</f>
        <v>2010</v>
      </c>
      <c r="E3487" s="3">
        <f t="shared" si="162"/>
        <v>2011</v>
      </c>
      <c r="F3487" s="1" t="str">
        <f t="shared" si="163"/>
        <v>2010/2011</v>
      </c>
      <c r="G3487">
        <v>47490</v>
      </c>
      <c r="H3487" t="s">
        <v>108</v>
      </c>
      <c r="I3487">
        <f>IFERROR(INDEX(Lookup_Misc!$A$1:$C$7,MATCH(Table1[[#This Row],[Product]],Lookup_Misc!$B$1:$B$7,0),3)*Table1[[#This Row],[Tonnage]],NA())</f>
        <v>24694.799999999999</v>
      </c>
      <c r="J3487">
        <f t="shared" si="164"/>
        <v>4</v>
      </c>
    </row>
    <row r="3488" spans="1:10">
      <c r="A3488" t="s">
        <v>186</v>
      </c>
      <c r="B3488" t="s">
        <v>123</v>
      </c>
      <c r="C3488" s="60">
        <v>40634</v>
      </c>
      <c r="D3488" s="3">
        <f>Table1[[#This Row],[End Year]]-1</f>
        <v>2010</v>
      </c>
      <c r="E3488" s="3">
        <f t="shared" si="162"/>
        <v>2011</v>
      </c>
      <c r="F3488" s="1" t="str">
        <f t="shared" si="163"/>
        <v>2010/2011</v>
      </c>
      <c r="G3488">
        <v>3</v>
      </c>
      <c r="H3488" t="s">
        <v>98</v>
      </c>
      <c r="I3488">
        <f>IFERROR(INDEX(Lookup_Misc!$A$1:$C$7,MATCH(Table1[[#This Row],[Product]],Lookup_Misc!$B$1:$B$7,0),3)*Table1[[#This Row],[Tonnage]],NA())</f>
        <v>1.56</v>
      </c>
      <c r="J3488">
        <f t="shared" si="164"/>
        <v>4</v>
      </c>
    </row>
    <row r="3489" spans="1:10">
      <c r="A3489" t="s">
        <v>186</v>
      </c>
      <c r="B3489" t="s">
        <v>123</v>
      </c>
      <c r="C3489" s="60">
        <v>40664</v>
      </c>
      <c r="D3489" s="3">
        <f>Table1[[#This Row],[End Year]]-1</f>
        <v>2010</v>
      </c>
      <c r="E3489" s="3">
        <f t="shared" si="162"/>
        <v>2011</v>
      </c>
      <c r="F3489" s="1" t="str">
        <f t="shared" si="163"/>
        <v>2010/2011</v>
      </c>
      <c r="G3489">
        <v>6</v>
      </c>
      <c r="H3489" t="s">
        <v>94</v>
      </c>
      <c r="I3489">
        <f>IFERROR(INDEX(Lookup_Misc!$A$1:$C$7,MATCH(Table1[[#This Row],[Product]],Lookup_Misc!$B$1:$B$7,0),3)*Table1[[#This Row],[Tonnage]],NA())</f>
        <v>3.12</v>
      </c>
      <c r="J3489">
        <f t="shared" si="164"/>
        <v>5</v>
      </c>
    </row>
    <row r="3490" spans="1:10">
      <c r="A3490" t="s">
        <v>186</v>
      </c>
      <c r="B3490" t="s">
        <v>123</v>
      </c>
      <c r="C3490" s="60">
        <v>40664</v>
      </c>
      <c r="D3490" s="3">
        <f>Table1[[#This Row],[End Year]]-1</f>
        <v>2010</v>
      </c>
      <c r="E3490" s="3">
        <f t="shared" si="162"/>
        <v>2011</v>
      </c>
      <c r="F3490" s="1" t="str">
        <f t="shared" si="163"/>
        <v>2010/2011</v>
      </c>
      <c r="G3490">
        <v>57</v>
      </c>
      <c r="H3490" t="s">
        <v>87</v>
      </c>
      <c r="I3490">
        <f>IFERROR(INDEX(Lookup_Misc!$A$1:$C$7,MATCH(Table1[[#This Row],[Product]],Lookup_Misc!$B$1:$B$7,0),3)*Table1[[#This Row],[Tonnage]],NA())</f>
        <v>29.64</v>
      </c>
      <c r="J3490">
        <f t="shared" si="164"/>
        <v>5</v>
      </c>
    </row>
    <row r="3491" spans="1:10">
      <c r="A3491" t="s">
        <v>186</v>
      </c>
      <c r="B3491" t="s">
        <v>123</v>
      </c>
      <c r="C3491" s="60">
        <v>40664</v>
      </c>
      <c r="D3491" s="3">
        <f>Table1[[#This Row],[End Year]]-1</f>
        <v>2010</v>
      </c>
      <c r="E3491" s="3">
        <f t="shared" si="162"/>
        <v>2011</v>
      </c>
      <c r="F3491" s="1" t="str">
        <f t="shared" si="163"/>
        <v>2010/2011</v>
      </c>
      <c r="G3491">
        <v>90602</v>
      </c>
      <c r="H3491" t="s">
        <v>60</v>
      </c>
      <c r="I3491">
        <f>IFERROR(INDEX(Lookup_Misc!$A$1:$C$7,MATCH(Table1[[#This Row],[Product]],Lookup_Misc!$B$1:$B$7,0),3)*Table1[[#This Row],[Tonnage]],NA())</f>
        <v>47113.04</v>
      </c>
      <c r="J3491">
        <f t="shared" si="164"/>
        <v>5</v>
      </c>
    </row>
    <row r="3492" spans="1:10">
      <c r="A3492" t="s">
        <v>186</v>
      </c>
      <c r="B3492" t="s">
        <v>123</v>
      </c>
      <c r="C3492" s="60">
        <v>40664</v>
      </c>
      <c r="D3492" s="3">
        <f>Table1[[#This Row],[End Year]]-1</f>
        <v>2010</v>
      </c>
      <c r="E3492" s="3">
        <f t="shared" si="162"/>
        <v>2011</v>
      </c>
      <c r="F3492" s="1" t="str">
        <f t="shared" si="163"/>
        <v>2010/2011</v>
      </c>
      <c r="G3492">
        <v>8289</v>
      </c>
      <c r="H3492" t="s">
        <v>79</v>
      </c>
      <c r="I3492">
        <f>IFERROR(INDEX(Lookup_Misc!$A$1:$C$7,MATCH(Table1[[#This Row],[Product]],Lookup_Misc!$B$1:$B$7,0),3)*Table1[[#This Row],[Tonnage]],NA())</f>
        <v>4310.28</v>
      </c>
      <c r="J3492">
        <f t="shared" si="164"/>
        <v>5</v>
      </c>
    </row>
    <row r="3493" spans="1:10">
      <c r="A3493" t="s">
        <v>186</v>
      </c>
      <c r="B3493" t="s">
        <v>123</v>
      </c>
      <c r="C3493" s="60">
        <v>40664</v>
      </c>
      <c r="D3493" s="3">
        <f>Table1[[#This Row],[End Year]]-1</f>
        <v>2010</v>
      </c>
      <c r="E3493" s="3">
        <f t="shared" si="162"/>
        <v>2011</v>
      </c>
      <c r="F3493" s="1" t="str">
        <f t="shared" si="163"/>
        <v>2010/2011</v>
      </c>
      <c r="G3493">
        <v>750</v>
      </c>
      <c r="H3493" t="s">
        <v>147</v>
      </c>
      <c r="I3493">
        <f>IFERROR(INDEX(Lookup_Misc!$A$1:$C$7,MATCH(Table1[[#This Row],[Product]],Lookup_Misc!$B$1:$B$7,0),3)*Table1[[#This Row],[Tonnage]],NA())</f>
        <v>390</v>
      </c>
      <c r="J3493">
        <f t="shared" si="164"/>
        <v>5</v>
      </c>
    </row>
    <row r="3494" spans="1:10">
      <c r="A3494" t="s">
        <v>186</v>
      </c>
      <c r="B3494" t="s">
        <v>123</v>
      </c>
      <c r="C3494" s="60">
        <v>40664</v>
      </c>
      <c r="D3494" s="3">
        <f>Table1[[#This Row],[End Year]]-1</f>
        <v>2010</v>
      </c>
      <c r="E3494" s="3">
        <f t="shared" si="162"/>
        <v>2011</v>
      </c>
      <c r="F3494" s="1" t="str">
        <f t="shared" si="163"/>
        <v>2010/2011</v>
      </c>
      <c r="G3494">
        <v>2198</v>
      </c>
      <c r="H3494" t="s">
        <v>88</v>
      </c>
      <c r="I3494">
        <f>IFERROR(INDEX(Lookup_Misc!$A$1:$C$7,MATCH(Table1[[#This Row],[Product]],Lookup_Misc!$B$1:$B$7,0),3)*Table1[[#This Row],[Tonnage]],NA())</f>
        <v>1142.96</v>
      </c>
      <c r="J3494">
        <f t="shared" si="164"/>
        <v>5</v>
      </c>
    </row>
    <row r="3495" spans="1:10">
      <c r="A3495" t="s">
        <v>186</v>
      </c>
      <c r="B3495" t="s">
        <v>123</v>
      </c>
      <c r="C3495" s="60">
        <v>40664</v>
      </c>
      <c r="D3495" s="3">
        <f>Table1[[#This Row],[End Year]]-1</f>
        <v>2010</v>
      </c>
      <c r="E3495" s="3">
        <f t="shared" si="162"/>
        <v>2011</v>
      </c>
      <c r="F3495" s="1" t="str">
        <f t="shared" si="163"/>
        <v>2010/2011</v>
      </c>
      <c r="G3495">
        <v>11982</v>
      </c>
      <c r="H3495" t="s">
        <v>116</v>
      </c>
      <c r="I3495">
        <f>IFERROR(INDEX(Lookup_Misc!$A$1:$C$7,MATCH(Table1[[#This Row],[Product]],Lookup_Misc!$B$1:$B$7,0),3)*Table1[[#This Row],[Tonnage]],NA())</f>
        <v>6230.64</v>
      </c>
      <c r="J3495">
        <f t="shared" si="164"/>
        <v>5</v>
      </c>
    </row>
    <row r="3496" spans="1:10">
      <c r="A3496" t="s">
        <v>186</v>
      </c>
      <c r="B3496" t="s">
        <v>123</v>
      </c>
      <c r="C3496" s="60">
        <v>40664</v>
      </c>
      <c r="D3496" s="3">
        <f>Table1[[#This Row],[End Year]]-1</f>
        <v>2010</v>
      </c>
      <c r="E3496" s="3">
        <f t="shared" si="162"/>
        <v>2011</v>
      </c>
      <c r="F3496" s="1" t="str">
        <f t="shared" si="163"/>
        <v>2010/2011</v>
      </c>
      <c r="G3496">
        <v>71404</v>
      </c>
      <c r="H3496" t="s">
        <v>113</v>
      </c>
      <c r="I3496">
        <f>IFERROR(INDEX(Lookup_Misc!$A$1:$C$7,MATCH(Table1[[#This Row],[Product]],Lookup_Misc!$B$1:$B$7,0),3)*Table1[[#This Row],[Tonnage]],NA())</f>
        <v>37130.080000000002</v>
      </c>
      <c r="J3496">
        <f t="shared" si="164"/>
        <v>5</v>
      </c>
    </row>
    <row r="3497" spans="1:10">
      <c r="A3497" t="s">
        <v>186</v>
      </c>
      <c r="B3497" t="s">
        <v>123</v>
      </c>
      <c r="C3497" s="60">
        <v>40664</v>
      </c>
      <c r="D3497" s="3">
        <f>Table1[[#This Row],[End Year]]-1</f>
        <v>2010</v>
      </c>
      <c r="E3497" s="3">
        <f t="shared" si="162"/>
        <v>2011</v>
      </c>
      <c r="F3497" s="1" t="str">
        <f t="shared" si="163"/>
        <v>2010/2011</v>
      </c>
      <c r="G3497">
        <v>48121</v>
      </c>
      <c r="H3497" t="s">
        <v>108</v>
      </c>
      <c r="I3497">
        <f>IFERROR(INDEX(Lookup_Misc!$A$1:$C$7,MATCH(Table1[[#This Row],[Product]],Lookup_Misc!$B$1:$B$7,0),3)*Table1[[#This Row],[Tonnage]],NA())</f>
        <v>25022.920000000002</v>
      </c>
      <c r="J3497">
        <f t="shared" si="164"/>
        <v>5</v>
      </c>
    </row>
    <row r="3498" spans="1:10">
      <c r="A3498" t="s">
        <v>186</v>
      </c>
      <c r="B3498" t="s">
        <v>123</v>
      </c>
      <c r="C3498" s="60">
        <v>40664</v>
      </c>
      <c r="D3498" s="3">
        <f>Table1[[#This Row],[End Year]]-1</f>
        <v>2010</v>
      </c>
      <c r="E3498" s="3">
        <f t="shared" si="162"/>
        <v>2011</v>
      </c>
      <c r="F3498" s="1" t="str">
        <f t="shared" si="163"/>
        <v>2010/2011</v>
      </c>
      <c r="G3498">
        <v>19999</v>
      </c>
      <c r="H3498" t="s">
        <v>86</v>
      </c>
      <c r="I3498">
        <f>IFERROR(INDEX(Lookup_Misc!$A$1:$C$7,MATCH(Table1[[#This Row],[Product]],Lookup_Misc!$B$1:$B$7,0),3)*Table1[[#This Row],[Tonnage]],NA())</f>
        <v>10399.48</v>
      </c>
      <c r="J3498">
        <f t="shared" si="164"/>
        <v>5</v>
      </c>
    </row>
    <row r="3499" spans="1:10">
      <c r="A3499" t="s">
        <v>186</v>
      </c>
      <c r="B3499" t="s">
        <v>123</v>
      </c>
      <c r="C3499" s="60">
        <v>40664</v>
      </c>
      <c r="D3499" s="3">
        <f>Table1[[#This Row],[End Year]]-1</f>
        <v>2010</v>
      </c>
      <c r="E3499" s="3">
        <f t="shared" si="162"/>
        <v>2011</v>
      </c>
      <c r="F3499" s="1" t="str">
        <f t="shared" si="163"/>
        <v>2010/2011</v>
      </c>
      <c r="G3499">
        <v>9</v>
      </c>
      <c r="H3499" t="s">
        <v>98</v>
      </c>
      <c r="I3499">
        <f>IFERROR(INDEX(Lookup_Misc!$A$1:$C$7,MATCH(Table1[[#This Row],[Product]],Lookup_Misc!$B$1:$B$7,0),3)*Table1[[#This Row],[Tonnage]],NA())</f>
        <v>4.68</v>
      </c>
      <c r="J3499">
        <f t="shared" si="164"/>
        <v>5</v>
      </c>
    </row>
    <row r="3500" spans="1:10">
      <c r="A3500" t="s">
        <v>186</v>
      </c>
      <c r="B3500" t="s">
        <v>123</v>
      </c>
      <c r="C3500" s="60">
        <v>40664</v>
      </c>
      <c r="D3500" s="3">
        <f>Table1[[#This Row],[End Year]]-1</f>
        <v>2010</v>
      </c>
      <c r="E3500" s="3">
        <f t="shared" si="162"/>
        <v>2011</v>
      </c>
      <c r="F3500" s="1" t="str">
        <f t="shared" si="163"/>
        <v>2010/2011</v>
      </c>
      <c r="G3500">
        <v>17811</v>
      </c>
      <c r="H3500" t="s">
        <v>89</v>
      </c>
      <c r="I3500">
        <f>IFERROR(INDEX(Lookup_Misc!$A$1:$C$7,MATCH(Table1[[#This Row],[Product]],Lookup_Misc!$B$1:$B$7,0),3)*Table1[[#This Row],[Tonnage]],NA())</f>
        <v>9261.7200000000012</v>
      </c>
      <c r="J3500">
        <f t="shared" si="164"/>
        <v>5</v>
      </c>
    </row>
    <row r="3501" spans="1:10">
      <c r="A3501" t="s">
        <v>186</v>
      </c>
      <c r="B3501" t="s">
        <v>123</v>
      </c>
      <c r="C3501" s="60">
        <v>40695</v>
      </c>
      <c r="D3501" s="3">
        <f>Table1[[#This Row],[End Year]]-1</f>
        <v>2010</v>
      </c>
      <c r="E3501" s="3">
        <f t="shared" si="162"/>
        <v>2011</v>
      </c>
      <c r="F3501" s="1" t="str">
        <f t="shared" si="163"/>
        <v>2010/2011</v>
      </c>
      <c r="G3501">
        <v>1</v>
      </c>
      <c r="H3501" t="s">
        <v>75</v>
      </c>
      <c r="I3501">
        <f>IFERROR(INDEX(Lookup_Misc!$A$1:$C$7,MATCH(Table1[[#This Row],[Product]],Lookup_Misc!$B$1:$B$7,0),3)*Table1[[#This Row],[Tonnage]],NA())</f>
        <v>0.52</v>
      </c>
      <c r="J3501">
        <f t="shared" si="164"/>
        <v>6</v>
      </c>
    </row>
    <row r="3502" spans="1:10">
      <c r="A3502" t="s">
        <v>186</v>
      </c>
      <c r="B3502" t="s">
        <v>123</v>
      </c>
      <c r="C3502" s="60">
        <v>40695</v>
      </c>
      <c r="D3502" s="3">
        <f>Table1[[#This Row],[End Year]]-1</f>
        <v>2010</v>
      </c>
      <c r="E3502" s="3">
        <f t="shared" si="162"/>
        <v>2011</v>
      </c>
      <c r="F3502" s="1" t="str">
        <f t="shared" si="163"/>
        <v>2010/2011</v>
      </c>
      <c r="G3502">
        <v>11</v>
      </c>
      <c r="H3502" t="s">
        <v>87</v>
      </c>
      <c r="I3502">
        <f>IFERROR(INDEX(Lookup_Misc!$A$1:$C$7,MATCH(Table1[[#This Row],[Product]],Lookup_Misc!$B$1:$B$7,0),3)*Table1[[#This Row],[Tonnage]],NA())</f>
        <v>5.7200000000000006</v>
      </c>
      <c r="J3502">
        <f t="shared" si="164"/>
        <v>6</v>
      </c>
    </row>
    <row r="3503" spans="1:10">
      <c r="A3503" t="s">
        <v>186</v>
      </c>
      <c r="B3503" t="s">
        <v>123</v>
      </c>
      <c r="C3503" s="60">
        <v>40695</v>
      </c>
      <c r="D3503" s="3">
        <f>Table1[[#This Row],[End Year]]-1</f>
        <v>2010</v>
      </c>
      <c r="E3503" s="3">
        <f t="shared" si="162"/>
        <v>2011</v>
      </c>
      <c r="F3503" s="1" t="str">
        <f t="shared" si="163"/>
        <v>2010/2011</v>
      </c>
      <c r="G3503">
        <v>36151</v>
      </c>
      <c r="H3503" t="s">
        <v>60</v>
      </c>
      <c r="I3503">
        <f>IFERROR(INDEX(Lookup_Misc!$A$1:$C$7,MATCH(Table1[[#This Row],[Product]],Lookup_Misc!$B$1:$B$7,0),3)*Table1[[#This Row],[Tonnage]],NA())</f>
        <v>18798.52</v>
      </c>
      <c r="J3503">
        <f t="shared" si="164"/>
        <v>6</v>
      </c>
    </row>
    <row r="3504" spans="1:10">
      <c r="A3504" t="s">
        <v>186</v>
      </c>
      <c r="B3504" t="s">
        <v>123</v>
      </c>
      <c r="C3504" s="60">
        <v>40695</v>
      </c>
      <c r="D3504" s="3">
        <f>Table1[[#This Row],[End Year]]-1</f>
        <v>2010</v>
      </c>
      <c r="E3504" s="3">
        <f t="shared" si="162"/>
        <v>2011</v>
      </c>
      <c r="F3504" s="1" t="str">
        <f t="shared" si="163"/>
        <v>2010/2011</v>
      </c>
      <c r="G3504">
        <v>505</v>
      </c>
      <c r="H3504" t="s">
        <v>79</v>
      </c>
      <c r="I3504">
        <f>IFERROR(INDEX(Lookup_Misc!$A$1:$C$7,MATCH(Table1[[#This Row],[Product]],Lookup_Misc!$B$1:$B$7,0),3)*Table1[[#This Row],[Tonnage]],NA())</f>
        <v>262.60000000000002</v>
      </c>
      <c r="J3504">
        <f t="shared" si="164"/>
        <v>6</v>
      </c>
    </row>
    <row r="3505" spans="1:10">
      <c r="A3505" t="s">
        <v>186</v>
      </c>
      <c r="B3505" t="s">
        <v>123</v>
      </c>
      <c r="C3505" s="60">
        <v>40695</v>
      </c>
      <c r="D3505" s="3">
        <f>Table1[[#This Row],[End Year]]-1</f>
        <v>2010</v>
      </c>
      <c r="E3505" s="3">
        <f t="shared" si="162"/>
        <v>2011</v>
      </c>
      <c r="F3505" s="1" t="str">
        <f t="shared" si="163"/>
        <v>2010/2011</v>
      </c>
      <c r="G3505">
        <v>5</v>
      </c>
      <c r="H3505" t="s">
        <v>125</v>
      </c>
      <c r="I3505">
        <f>IFERROR(INDEX(Lookup_Misc!$A$1:$C$7,MATCH(Table1[[#This Row],[Product]],Lookup_Misc!$B$1:$B$7,0),3)*Table1[[#This Row],[Tonnage]],NA())</f>
        <v>2.6</v>
      </c>
      <c r="J3505">
        <f t="shared" si="164"/>
        <v>6</v>
      </c>
    </row>
    <row r="3506" spans="1:10">
      <c r="A3506" t="s">
        <v>186</v>
      </c>
      <c r="B3506" t="s">
        <v>123</v>
      </c>
      <c r="C3506" s="60">
        <v>40695</v>
      </c>
      <c r="D3506" s="3">
        <f>Table1[[#This Row],[End Year]]-1</f>
        <v>2010</v>
      </c>
      <c r="E3506" s="3">
        <f t="shared" si="162"/>
        <v>2011</v>
      </c>
      <c r="F3506" s="1" t="str">
        <f t="shared" si="163"/>
        <v>2010/2011</v>
      </c>
      <c r="G3506">
        <v>6205</v>
      </c>
      <c r="H3506" t="s">
        <v>116</v>
      </c>
      <c r="I3506">
        <f>IFERROR(INDEX(Lookup_Misc!$A$1:$C$7,MATCH(Table1[[#This Row],[Product]],Lookup_Misc!$B$1:$B$7,0),3)*Table1[[#This Row],[Tonnage]],NA())</f>
        <v>3226.6</v>
      </c>
      <c r="J3506">
        <f t="shared" si="164"/>
        <v>6</v>
      </c>
    </row>
    <row r="3507" spans="1:10">
      <c r="A3507" t="s">
        <v>186</v>
      </c>
      <c r="B3507" t="s">
        <v>123</v>
      </c>
      <c r="C3507" s="60">
        <v>40695</v>
      </c>
      <c r="D3507" s="3">
        <f>Table1[[#This Row],[End Year]]-1</f>
        <v>2010</v>
      </c>
      <c r="E3507" s="3">
        <f t="shared" si="162"/>
        <v>2011</v>
      </c>
      <c r="F3507" s="1" t="str">
        <f t="shared" si="163"/>
        <v>2010/2011</v>
      </c>
      <c r="G3507">
        <v>124850</v>
      </c>
      <c r="H3507" t="s">
        <v>113</v>
      </c>
      <c r="I3507">
        <f>IFERROR(INDEX(Lookup_Misc!$A$1:$C$7,MATCH(Table1[[#This Row],[Product]],Lookup_Misc!$B$1:$B$7,0),3)*Table1[[#This Row],[Tonnage]],NA())</f>
        <v>64922</v>
      </c>
      <c r="J3507">
        <f t="shared" si="164"/>
        <v>6</v>
      </c>
    </row>
    <row r="3508" spans="1:10">
      <c r="A3508" t="s">
        <v>186</v>
      </c>
      <c r="B3508" t="s">
        <v>123</v>
      </c>
      <c r="C3508" s="60">
        <v>40695</v>
      </c>
      <c r="D3508" s="3">
        <f>Table1[[#This Row],[End Year]]-1</f>
        <v>2010</v>
      </c>
      <c r="E3508" s="3">
        <f t="shared" si="162"/>
        <v>2011</v>
      </c>
      <c r="F3508" s="1" t="str">
        <f t="shared" si="163"/>
        <v>2010/2011</v>
      </c>
      <c r="G3508">
        <v>49517</v>
      </c>
      <c r="H3508" t="s">
        <v>108</v>
      </c>
      <c r="I3508">
        <f>IFERROR(INDEX(Lookup_Misc!$A$1:$C$7,MATCH(Table1[[#This Row],[Product]],Lookup_Misc!$B$1:$B$7,0),3)*Table1[[#This Row],[Tonnage]],NA())</f>
        <v>25748.84</v>
      </c>
      <c r="J3508">
        <f t="shared" si="164"/>
        <v>6</v>
      </c>
    </row>
    <row r="3509" spans="1:10">
      <c r="A3509" t="s">
        <v>186</v>
      </c>
      <c r="B3509" t="s">
        <v>123</v>
      </c>
      <c r="C3509" s="60">
        <v>40695</v>
      </c>
      <c r="D3509" s="3">
        <f>Table1[[#This Row],[End Year]]-1</f>
        <v>2010</v>
      </c>
      <c r="E3509" s="3">
        <f t="shared" si="162"/>
        <v>2011</v>
      </c>
      <c r="F3509" s="1" t="str">
        <f t="shared" si="163"/>
        <v>2010/2011</v>
      </c>
      <c r="G3509">
        <v>14800</v>
      </c>
      <c r="H3509" t="s">
        <v>89</v>
      </c>
      <c r="I3509">
        <f>IFERROR(INDEX(Lookup_Misc!$A$1:$C$7,MATCH(Table1[[#This Row],[Product]],Lookup_Misc!$B$1:$B$7,0),3)*Table1[[#This Row],[Tonnage]],NA())</f>
        <v>7696</v>
      </c>
      <c r="J3509">
        <f t="shared" si="164"/>
        <v>6</v>
      </c>
    </row>
    <row r="3510" spans="1:10">
      <c r="A3510" t="s">
        <v>186</v>
      </c>
      <c r="B3510" t="s">
        <v>123</v>
      </c>
      <c r="C3510" s="60">
        <v>40695</v>
      </c>
      <c r="D3510" s="3">
        <f>Table1[[#This Row],[End Year]]-1</f>
        <v>2010</v>
      </c>
      <c r="E3510" s="3">
        <f t="shared" si="162"/>
        <v>2011</v>
      </c>
      <c r="F3510" s="1" t="str">
        <f t="shared" si="163"/>
        <v>2010/2011</v>
      </c>
      <c r="G3510">
        <v>110</v>
      </c>
      <c r="H3510" t="s">
        <v>90</v>
      </c>
      <c r="I3510">
        <f>IFERROR(INDEX(Lookup_Misc!$A$1:$C$7,MATCH(Table1[[#This Row],[Product]],Lookup_Misc!$B$1:$B$7,0),3)*Table1[[#This Row],[Tonnage]],NA())</f>
        <v>57.2</v>
      </c>
      <c r="J3510">
        <f t="shared" si="164"/>
        <v>6</v>
      </c>
    </row>
    <row r="3511" spans="1:10">
      <c r="A3511" t="s">
        <v>186</v>
      </c>
      <c r="B3511" t="s">
        <v>123</v>
      </c>
      <c r="C3511" s="60">
        <v>40725</v>
      </c>
      <c r="D3511" s="3">
        <f>Table1[[#This Row],[End Year]]-1</f>
        <v>2011</v>
      </c>
      <c r="E3511" s="3">
        <f t="shared" si="162"/>
        <v>2012</v>
      </c>
      <c r="F3511" s="1" t="str">
        <f t="shared" si="163"/>
        <v>2011/2012</v>
      </c>
      <c r="G3511">
        <v>62278</v>
      </c>
      <c r="H3511" t="s">
        <v>60</v>
      </c>
      <c r="I3511">
        <f>IFERROR(INDEX(Lookup_Misc!$A$1:$C$7,MATCH(Table1[[#This Row],[Product]],Lookup_Misc!$B$1:$B$7,0),3)*Table1[[#This Row],[Tonnage]],NA())</f>
        <v>32384.560000000001</v>
      </c>
      <c r="J3511">
        <f t="shared" si="164"/>
        <v>7</v>
      </c>
    </row>
    <row r="3512" spans="1:10">
      <c r="A3512" t="s">
        <v>186</v>
      </c>
      <c r="B3512" t="s">
        <v>123</v>
      </c>
      <c r="C3512" s="60">
        <v>40725</v>
      </c>
      <c r="D3512" s="3">
        <f>Table1[[#This Row],[End Year]]-1</f>
        <v>2011</v>
      </c>
      <c r="E3512" s="3">
        <f t="shared" si="162"/>
        <v>2012</v>
      </c>
      <c r="F3512" s="1" t="str">
        <f t="shared" si="163"/>
        <v>2011/2012</v>
      </c>
      <c r="G3512">
        <v>28681</v>
      </c>
      <c r="H3512" t="s">
        <v>79</v>
      </c>
      <c r="I3512">
        <f>IFERROR(INDEX(Lookup_Misc!$A$1:$C$7,MATCH(Table1[[#This Row],[Product]],Lookup_Misc!$B$1:$B$7,0),3)*Table1[[#This Row],[Tonnage]],NA())</f>
        <v>14914.12</v>
      </c>
      <c r="J3512">
        <f t="shared" si="164"/>
        <v>7</v>
      </c>
    </row>
    <row r="3513" spans="1:10">
      <c r="A3513" t="s">
        <v>186</v>
      </c>
      <c r="B3513" t="s">
        <v>123</v>
      </c>
      <c r="C3513" s="60">
        <v>40725</v>
      </c>
      <c r="D3513" s="3">
        <f>Table1[[#This Row],[End Year]]-1</f>
        <v>2011</v>
      </c>
      <c r="E3513" s="3">
        <f t="shared" si="162"/>
        <v>2012</v>
      </c>
      <c r="F3513" s="1" t="str">
        <f t="shared" si="163"/>
        <v>2011/2012</v>
      </c>
      <c r="G3513">
        <v>10605</v>
      </c>
      <c r="H3513" t="s">
        <v>116</v>
      </c>
      <c r="I3513">
        <f>IFERROR(INDEX(Lookup_Misc!$A$1:$C$7,MATCH(Table1[[#This Row],[Product]],Lookup_Misc!$B$1:$B$7,0),3)*Table1[[#This Row],[Tonnage]],NA())</f>
        <v>5514.6</v>
      </c>
      <c r="J3513">
        <f t="shared" si="164"/>
        <v>7</v>
      </c>
    </row>
    <row r="3514" spans="1:10">
      <c r="A3514" t="s">
        <v>186</v>
      </c>
      <c r="B3514" t="s">
        <v>123</v>
      </c>
      <c r="C3514" s="60">
        <v>40725</v>
      </c>
      <c r="D3514" s="3">
        <f>Table1[[#This Row],[End Year]]-1</f>
        <v>2011</v>
      </c>
      <c r="E3514" s="3">
        <f t="shared" si="162"/>
        <v>2012</v>
      </c>
      <c r="F3514" s="1" t="str">
        <f t="shared" si="163"/>
        <v>2011/2012</v>
      </c>
      <c r="G3514">
        <v>155003</v>
      </c>
      <c r="H3514" t="s">
        <v>113</v>
      </c>
      <c r="I3514">
        <f>IFERROR(INDEX(Lookup_Misc!$A$1:$C$7,MATCH(Table1[[#This Row],[Product]],Lookup_Misc!$B$1:$B$7,0),3)*Table1[[#This Row],[Tonnage]],NA())</f>
        <v>80601.56</v>
      </c>
      <c r="J3514">
        <f t="shared" si="164"/>
        <v>7</v>
      </c>
    </row>
    <row r="3515" spans="1:10">
      <c r="A3515" t="s">
        <v>186</v>
      </c>
      <c r="B3515" t="s">
        <v>123</v>
      </c>
      <c r="C3515" s="60">
        <v>40725</v>
      </c>
      <c r="D3515" s="3">
        <f>Table1[[#This Row],[End Year]]-1</f>
        <v>2011</v>
      </c>
      <c r="E3515" s="3">
        <f t="shared" si="162"/>
        <v>2012</v>
      </c>
      <c r="F3515" s="1" t="str">
        <f t="shared" si="163"/>
        <v>2011/2012</v>
      </c>
      <c r="G3515">
        <v>4289</v>
      </c>
      <c r="H3515" t="s">
        <v>92</v>
      </c>
      <c r="I3515">
        <f>IFERROR(INDEX(Lookup_Misc!$A$1:$C$7,MATCH(Table1[[#This Row],[Product]],Lookup_Misc!$B$1:$B$7,0),3)*Table1[[#This Row],[Tonnage]],NA())</f>
        <v>2230.2800000000002</v>
      </c>
      <c r="J3515">
        <f t="shared" si="164"/>
        <v>7</v>
      </c>
    </row>
    <row r="3516" spans="1:10">
      <c r="A3516" t="s">
        <v>186</v>
      </c>
      <c r="B3516" t="s">
        <v>123</v>
      </c>
      <c r="C3516" s="60">
        <v>40725</v>
      </c>
      <c r="D3516" s="3">
        <f>Table1[[#This Row],[End Year]]-1</f>
        <v>2011</v>
      </c>
      <c r="E3516" s="3">
        <f t="shared" si="162"/>
        <v>2012</v>
      </c>
      <c r="F3516" s="1" t="str">
        <f t="shared" si="163"/>
        <v>2011/2012</v>
      </c>
      <c r="G3516">
        <v>30636</v>
      </c>
      <c r="H3516" t="s">
        <v>108</v>
      </c>
      <c r="I3516">
        <f>IFERROR(INDEX(Lookup_Misc!$A$1:$C$7,MATCH(Table1[[#This Row],[Product]],Lookup_Misc!$B$1:$B$7,0),3)*Table1[[#This Row],[Tonnage]],NA())</f>
        <v>15930.720000000001</v>
      </c>
      <c r="J3516">
        <f t="shared" si="164"/>
        <v>7</v>
      </c>
    </row>
    <row r="3517" spans="1:10">
      <c r="A3517" t="s">
        <v>186</v>
      </c>
      <c r="B3517" t="s">
        <v>123</v>
      </c>
      <c r="C3517" s="60">
        <v>40725</v>
      </c>
      <c r="D3517" s="3">
        <f>Table1[[#This Row],[End Year]]-1</f>
        <v>2011</v>
      </c>
      <c r="E3517" s="3">
        <f t="shared" si="162"/>
        <v>2012</v>
      </c>
      <c r="F3517" s="1" t="str">
        <f t="shared" si="163"/>
        <v>2011/2012</v>
      </c>
      <c r="G3517">
        <v>8</v>
      </c>
      <c r="H3517" t="s">
        <v>98</v>
      </c>
      <c r="I3517">
        <f>IFERROR(INDEX(Lookup_Misc!$A$1:$C$7,MATCH(Table1[[#This Row],[Product]],Lookup_Misc!$B$1:$B$7,0),3)*Table1[[#This Row],[Tonnage]],NA())</f>
        <v>4.16</v>
      </c>
      <c r="J3517">
        <f t="shared" si="164"/>
        <v>7</v>
      </c>
    </row>
    <row r="3518" spans="1:10">
      <c r="A3518" t="s">
        <v>186</v>
      </c>
      <c r="B3518" t="s">
        <v>123</v>
      </c>
      <c r="C3518" s="60">
        <v>40725</v>
      </c>
      <c r="D3518" s="3">
        <f>Table1[[#This Row],[End Year]]-1</f>
        <v>2011</v>
      </c>
      <c r="E3518" s="3">
        <f t="shared" si="162"/>
        <v>2012</v>
      </c>
      <c r="F3518" s="1" t="str">
        <f t="shared" si="163"/>
        <v>2011/2012</v>
      </c>
      <c r="G3518">
        <v>11236</v>
      </c>
      <c r="H3518" t="s">
        <v>89</v>
      </c>
      <c r="I3518">
        <f>IFERROR(INDEX(Lookup_Misc!$A$1:$C$7,MATCH(Table1[[#This Row],[Product]],Lookup_Misc!$B$1:$B$7,0),3)*Table1[[#This Row],[Tonnage]],NA())</f>
        <v>5842.72</v>
      </c>
      <c r="J3518">
        <f t="shared" si="164"/>
        <v>7</v>
      </c>
    </row>
    <row r="3519" spans="1:10">
      <c r="A3519" t="s">
        <v>186</v>
      </c>
      <c r="B3519" t="s">
        <v>123</v>
      </c>
      <c r="C3519" s="60">
        <v>40756</v>
      </c>
      <c r="D3519" s="3">
        <f>Table1[[#This Row],[End Year]]-1</f>
        <v>2011</v>
      </c>
      <c r="E3519" s="3">
        <f t="shared" si="162"/>
        <v>2012</v>
      </c>
      <c r="F3519" s="1" t="str">
        <f t="shared" si="163"/>
        <v>2011/2012</v>
      </c>
      <c r="G3519">
        <v>2</v>
      </c>
      <c r="H3519" t="s">
        <v>73</v>
      </c>
      <c r="I3519">
        <f>IFERROR(INDEX(Lookup_Misc!$A$1:$C$7,MATCH(Table1[[#This Row],[Product]],Lookup_Misc!$B$1:$B$7,0),3)*Table1[[#This Row],[Tonnage]],NA())</f>
        <v>1.04</v>
      </c>
      <c r="J3519">
        <f t="shared" si="164"/>
        <v>8</v>
      </c>
    </row>
    <row r="3520" spans="1:10">
      <c r="A3520" t="s">
        <v>186</v>
      </c>
      <c r="B3520" t="s">
        <v>123</v>
      </c>
      <c r="C3520" s="60">
        <v>40756</v>
      </c>
      <c r="D3520" s="3">
        <f>Table1[[#This Row],[End Year]]-1</f>
        <v>2011</v>
      </c>
      <c r="E3520" s="3">
        <f t="shared" si="162"/>
        <v>2012</v>
      </c>
      <c r="F3520" s="1" t="str">
        <f t="shared" si="163"/>
        <v>2011/2012</v>
      </c>
      <c r="G3520">
        <v>1</v>
      </c>
      <c r="H3520" t="s">
        <v>74</v>
      </c>
      <c r="I3520">
        <f>IFERROR(INDEX(Lookup_Misc!$A$1:$C$7,MATCH(Table1[[#This Row],[Product]],Lookup_Misc!$B$1:$B$7,0),3)*Table1[[#This Row],[Tonnage]],NA())</f>
        <v>0.52</v>
      </c>
      <c r="J3520">
        <f t="shared" si="164"/>
        <v>8</v>
      </c>
    </row>
    <row r="3521" spans="1:10">
      <c r="A3521" t="s">
        <v>186</v>
      </c>
      <c r="B3521" t="s">
        <v>123</v>
      </c>
      <c r="C3521" s="60">
        <v>40756</v>
      </c>
      <c r="D3521" s="3">
        <f>Table1[[#This Row],[End Year]]-1</f>
        <v>2011</v>
      </c>
      <c r="E3521" s="3">
        <f t="shared" si="162"/>
        <v>2012</v>
      </c>
      <c r="F3521" s="1" t="str">
        <f t="shared" si="163"/>
        <v>2011/2012</v>
      </c>
      <c r="G3521">
        <v>98218</v>
      </c>
      <c r="H3521" t="s">
        <v>60</v>
      </c>
      <c r="I3521">
        <f>IFERROR(INDEX(Lookup_Misc!$A$1:$C$7,MATCH(Table1[[#This Row],[Product]],Lookup_Misc!$B$1:$B$7,0),3)*Table1[[#This Row],[Tonnage]],NA())</f>
        <v>51073.36</v>
      </c>
      <c r="J3521">
        <f t="shared" si="164"/>
        <v>8</v>
      </c>
    </row>
    <row r="3522" spans="1:10">
      <c r="A3522" t="s">
        <v>186</v>
      </c>
      <c r="B3522" t="s">
        <v>123</v>
      </c>
      <c r="C3522" s="60">
        <v>40756</v>
      </c>
      <c r="D3522" s="3">
        <f>Table1[[#This Row],[End Year]]-1</f>
        <v>2011</v>
      </c>
      <c r="E3522" s="3">
        <f t="shared" si="162"/>
        <v>2012</v>
      </c>
      <c r="F3522" s="1" t="str">
        <f t="shared" si="163"/>
        <v>2011/2012</v>
      </c>
      <c r="G3522">
        <v>4962</v>
      </c>
      <c r="H3522" t="s">
        <v>79</v>
      </c>
      <c r="I3522">
        <f>IFERROR(INDEX(Lookup_Misc!$A$1:$C$7,MATCH(Table1[[#This Row],[Product]],Lookup_Misc!$B$1:$B$7,0),3)*Table1[[#This Row],[Tonnage]],NA())</f>
        <v>2580.2400000000002</v>
      </c>
      <c r="J3522">
        <f t="shared" si="164"/>
        <v>8</v>
      </c>
    </row>
    <row r="3523" spans="1:10">
      <c r="A3523" t="s">
        <v>186</v>
      </c>
      <c r="B3523" t="s">
        <v>123</v>
      </c>
      <c r="C3523" s="60">
        <v>40756</v>
      </c>
      <c r="D3523" s="3">
        <f>Table1[[#This Row],[End Year]]-1</f>
        <v>2011</v>
      </c>
      <c r="E3523" s="3">
        <f t="shared" si="162"/>
        <v>2012</v>
      </c>
      <c r="F3523" s="1" t="str">
        <f t="shared" si="163"/>
        <v>2011/2012</v>
      </c>
      <c r="G3523">
        <v>19533</v>
      </c>
      <c r="H3523" t="s">
        <v>116</v>
      </c>
      <c r="I3523">
        <f>IFERROR(INDEX(Lookup_Misc!$A$1:$C$7,MATCH(Table1[[#This Row],[Product]],Lookup_Misc!$B$1:$B$7,0),3)*Table1[[#This Row],[Tonnage]],NA())</f>
        <v>10157.16</v>
      </c>
      <c r="J3523">
        <f t="shared" si="164"/>
        <v>8</v>
      </c>
    </row>
    <row r="3524" spans="1:10">
      <c r="A3524" t="s">
        <v>186</v>
      </c>
      <c r="B3524" t="s">
        <v>123</v>
      </c>
      <c r="C3524" s="60">
        <v>40756</v>
      </c>
      <c r="D3524" s="3">
        <f>Table1[[#This Row],[End Year]]-1</f>
        <v>2011</v>
      </c>
      <c r="E3524" s="3">
        <f t="shared" si="162"/>
        <v>2012</v>
      </c>
      <c r="F3524" s="1" t="str">
        <f t="shared" si="163"/>
        <v>2011/2012</v>
      </c>
      <c r="G3524">
        <v>5497</v>
      </c>
      <c r="H3524" t="s">
        <v>128</v>
      </c>
      <c r="I3524">
        <f>IFERROR(INDEX(Lookup_Misc!$A$1:$C$7,MATCH(Table1[[#This Row],[Product]],Lookup_Misc!$B$1:$B$7,0),3)*Table1[[#This Row],[Tonnage]],NA())</f>
        <v>2858.44</v>
      </c>
      <c r="J3524">
        <f t="shared" si="164"/>
        <v>8</v>
      </c>
    </row>
    <row r="3525" spans="1:10">
      <c r="A3525" t="s">
        <v>186</v>
      </c>
      <c r="B3525" t="s">
        <v>123</v>
      </c>
      <c r="C3525" s="60">
        <v>40756</v>
      </c>
      <c r="D3525" s="3">
        <f>Table1[[#This Row],[End Year]]-1</f>
        <v>2011</v>
      </c>
      <c r="E3525" s="3">
        <f t="shared" si="162"/>
        <v>2012</v>
      </c>
      <c r="F3525" s="1" t="str">
        <f t="shared" si="163"/>
        <v>2011/2012</v>
      </c>
      <c r="G3525">
        <v>152796</v>
      </c>
      <c r="H3525" t="s">
        <v>113</v>
      </c>
      <c r="I3525">
        <f>IFERROR(INDEX(Lookup_Misc!$A$1:$C$7,MATCH(Table1[[#This Row],[Product]],Lookup_Misc!$B$1:$B$7,0),3)*Table1[[#This Row],[Tonnage]],NA())</f>
        <v>79453.919999999998</v>
      </c>
      <c r="J3525">
        <f t="shared" si="164"/>
        <v>8</v>
      </c>
    </row>
    <row r="3526" spans="1:10">
      <c r="A3526" t="s">
        <v>186</v>
      </c>
      <c r="B3526" t="s">
        <v>123</v>
      </c>
      <c r="C3526" s="60">
        <v>40756</v>
      </c>
      <c r="D3526" s="3">
        <f>Table1[[#This Row],[End Year]]-1</f>
        <v>2011</v>
      </c>
      <c r="E3526" s="3">
        <f t="shared" ref="E3526:E3589" si="165">IF(AND(MONTH(C3526)&gt;=7,MONTH(C3526)&lt;=12),YEAR(C3526)+1,YEAR(C3526))</f>
        <v>2012</v>
      </c>
      <c r="F3526" s="1" t="str">
        <f t="shared" ref="F3526:F3589" si="166">D3526&amp;"/"&amp;E3526</f>
        <v>2011/2012</v>
      </c>
      <c r="G3526">
        <v>30838</v>
      </c>
      <c r="H3526" t="s">
        <v>108</v>
      </c>
      <c r="I3526">
        <f>IFERROR(INDEX(Lookup_Misc!$A$1:$C$7,MATCH(Table1[[#This Row],[Product]],Lookup_Misc!$B$1:$B$7,0),3)*Table1[[#This Row],[Tonnage]],NA())</f>
        <v>16035.76</v>
      </c>
      <c r="J3526">
        <f t="shared" ref="J3526:J3589" si="167">MONTH(C3526)</f>
        <v>8</v>
      </c>
    </row>
    <row r="3527" spans="1:10">
      <c r="A3527" t="s">
        <v>186</v>
      </c>
      <c r="B3527" t="s">
        <v>123</v>
      </c>
      <c r="C3527" s="60">
        <v>40756</v>
      </c>
      <c r="D3527" s="3">
        <f>Table1[[#This Row],[End Year]]-1</f>
        <v>2011</v>
      </c>
      <c r="E3527" s="3">
        <f t="shared" si="165"/>
        <v>2012</v>
      </c>
      <c r="F3527" s="1" t="str">
        <f t="shared" si="166"/>
        <v>2011/2012</v>
      </c>
      <c r="G3527">
        <v>6</v>
      </c>
      <c r="H3527" t="s">
        <v>98</v>
      </c>
      <c r="I3527">
        <f>IFERROR(INDEX(Lookup_Misc!$A$1:$C$7,MATCH(Table1[[#This Row],[Product]],Lookup_Misc!$B$1:$B$7,0),3)*Table1[[#This Row],[Tonnage]],NA())</f>
        <v>3.12</v>
      </c>
      <c r="J3527">
        <f t="shared" si="167"/>
        <v>8</v>
      </c>
    </row>
    <row r="3528" spans="1:10">
      <c r="A3528" t="s">
        <v>186</v>
      </c>
      <c r="B3528" t="s">
        <v>123</v>
      </c>
      <c r="C3528" s="60">
        <v>40756</v>
      </c>
      <c r="D3528" s="3">
        <f>Table1[[#This Row],[End Year]]-1</f>
        <v>2011</v>
      </c>
      <c r="E3528" s="3">
        <f t="shared" si="165"/>
        <v>2012</v>
      </c>
      <c r="F3528" s="1" t="str">
        <f t="shared" si="166"/>
        <v>2011/2012</v>
      </c>
      <c r="G3528">
        <v>5006</v>
      </c>
      <c r="H3528" t="s">
        <v>89</v>
      </c>
      <c r="I3528">
        <f>IFERROR(INDEX(Lookup_Misc!$A$1:$C$7,MATCH(Table1[[#This Row],[Product]],Lookup_Misc!$B$1:$B$7,0),3)*Table1[[#This Row],[Tonnage]],NA())</f>
        <v>2603.12</v>
      </c>
      <c r="J3528">
        <f t="shared" si="167"/>
        <v>8</v>
      </c>
    </row>
    <row r="3529" spans="1:10">
      <c r="A3529" t="s">
        <v>186</v>
      </c>
      <c r="B3529" t="s">
        <v>123</v>
      </c>
      <c r="C3529" s="60">
        <v>40787</v>
      </c>
      <c r="D3529" s="3">
        <f>Table1[[#This Row],[End Year]]-1</f>
        <v>2011</v>
      </c>
      <c r="E3529" s="3">
        <f t="shared" si="165"/>
        <v>2012</v>
      </c>
      <c r="F3529" s="1" t="str">
        <f t="shared" si="166"/>
        <v>2011/2012</v>
      </c>
      <c r="G3529">
        <v>9</v>
      </c>
      <c r="H3529" t="s">
        <v>94</v>
      </c>
      <c r="I3529">
        <f>IFERROR(INDEX(Lookup_Misc!$A$1:$C$7,MATCH(Table1[[#This Row],[Product]],Lookup_Misc!$B$1:$B$7,0),3)*Table1[[#This Row],[Tonnage]],NA())</f>
        <v>4.68</v>
      </c>
      <c r="J3529">
        <f t="shared" si="167"/>
        <v>9</v>
      </c>
    </row>
    <row r="3530" spans="1:10">
      <c r="A3530" t="s">
        <v>186</v>
      </c>
      <c r="B3530" t="s">
        <v>123</v>
      </c>
      <c r="C3530" s="60">
        <v>40787</v>
      </c>
      <c r="D3530" s="3">
        <f>Table1[[#This Row],[End Year]]-1</f>
        <v>2011</v>
      </c>
      <c r="E3530" s="3">
        <f t="shared" si="165"/>
        <v>2012</v>
      </c>
      <c r="F3530" s="1" t="str">
        <f t="shared" si="166"/>
        <v>2011/2012</v>
      </c>
      <c r="G3530">
        <v>59212</v>
      </c>
      <c r="H3530" t="s">
        <v>60</v>
      </c>
      <c r="I3530">
        <f>IFERROR(INDEX(Lookup_Misc!$A$1:$C$7,MATCH(Table1[[#This Row],[Product]],Lookup_Misc!$B$1:$B$7,0),3)*Table1[[#This Row],[Tonnage]],NA())</f>
        <v>30790.240000000002</v>
      </c>
      <c r="J3530">
        <f t="shared" si="167"/>
        <v>9</v>
      </c>
    </row>
    <row r="3531" spans="1:10">
      <c r="A3531" t="s">
        <v>186</v>
      </c>
      <c r="B3531" t="s">
        <v>123</v>
      </c>
      <c r="C3531" s="60">
        <v>40787</v>
      </c>
      <c r="D3531" s="3">
        <f>Table1[[#This Row],[End Year]]-1</f>
        <v>2011</v>
      </c>
      <c r="E3531" s="3">
        <f t="shared" si="165"/>
        <v>2012</v>
      </c>
      <c r="F3531" s="1" t="str">
        <f t="shared" si="166"/>
        <v>2011/2012</v>
      </c>
      <c r="G3531">
        <v>2802</v>
      </c>
      <c r="H3531" t="s">
        <v>79</v>
      </c>
      <c r="I3531">
        <f>IFERROR(INDEX(Lookup_Misc!$A$1:$C$7,MATCH(Table1[[#This Row],[Product]],Lookup_Misc!$B$1:$B$7,0),3)*Table1[[#This Row],[Tonnage]],NA())</f>
        <v>1457.04</v>
      </c>
      <c r="J3531">
        <f t="shared" si="167"/>
        <v>9</v>
      </c>
    </row>
    <row r="3532" spans="1:10">
      <c r="A3532" t="s">
        <v>186</v>
      </c>
      <c r="B3532" t="s">
        <v>123</v>
      </c>
      <c r="C3532" s="60">
        <v>40787</v>
      </c>
      <c r="D3532" s="3">
        <f>Table1[[#This Row],[End Year]]-1</f>
        <v>2011</v>
      </c>
      <c r="E3532" s="3">
        <f t="shared" si="165"/>
        <v>2012</v>
      </c>
      <c r="F3532" s="1" t="str">
        <f t="shared" si="166"/>
        <v>2011/2012</v>
      </c>
      <c r="G3532">
        <v>8491</v>
      </c>
      <c r="H3532" t="s">
        <v>116</v>
      </c>
      <c r="I3532">
        <f>IFERROR(INDEX(Lookup_Misc!$A$1:$C$7,MATCH(Table1[[#This Row],[Product]],Lookup_Misc!$B$1:$B$7,0),3)*Table1[[#This Row],[Tonnage]],NA())</f>
        <v>4415.32</v>
      </c>
      <c r="J3532">
        <f t="shared" si="167"/>
        <v>9</v>
      </c>
    </row>
    <row r="3533" spans="1:10">
      <c r="A3533" t="s">
        <v>186</v>
      </c>
      <c r="B3533" t="s">
        <v>123</v>
      </c>
      <c r="C3533" s="60">
        <v>40787</v>
      </c>
      <c r="D3533" s="3">
        <f>Table1[[#This Row],[End Year]]-1</f>
        <v>2011</v>
      </c>
      <c r="E3533" s="3">
        <f t="shared" si="165"/>
        <v>2012</v>
      </c>
      <c r="F3533" s="1" t="str">
        <f t="shared" si="166"/>
        <v>2011/2012</v>
      </c>
      <c r="G3533">
        <v>60899</v>
      </c>
      <c r="H3533" t="s">
        <v>113</v>
      </c>
      <c r="I3533">
        <f>IFERROR(INDEX(Lookup_Misc!$A$1:$C$7,MATCH(Table1[[#This Row],[Product]],Lookup_Misc!$B$1:$B$7,0),3)*Table1[[#This Row],[Tonnage]],NA())</f>
        <v>31667.48</v>
      </c>
      <c r="J3533">
        <f t="shared" si="167"/>
        <v>9</v>
      </c>
    </row>
    <row r="3534" spans="1:10">
      <c r="A3534" t="s">
        <v>186</v>
      </c>
      <c r="B3534" t="s">
        <v>123</v>
      </c>
      <c r="C3534" s="60">
        <v>40787</v>
      </c>
      <c r="D3534" s="3">
        <f>Table1[[#This Row],[End Year]]-1</f>
        <v>2011</v>
      </c>
      <c r="E3534" s="3">
        <f t="shared" si="165"/>
        <v>2012</v>
      </c>
      <c r="F3534" s="1" t="str">
        <f t="shared" si="166"/>
        <v>2011/2012</v>
      </c>
      <c r="G3534">
        <v>31659</v>
      </c>
      <c r="H3534" t="s">
        <v>108</v>
      </c>
      <c r="I3534">
        <f>IFERROR(INDEX(Lookup_Misc!$A$1:$C$7,MATCH(Table1[[#This Row],[Product]],Lookup_Misc!$B$1:$B$7,0),3)*Table1[[#This Row],[Tonnage]],NA())</f>
        <v>16462.68</v>
      </c>
      <c r="J3534">
        <f t="shared" si="167"/>
        <v>9</v>
      </c>
    </row>
    <row r="3535" spans="1:10">
      <c r="A3535" t="s">
        <v>186</v>
      </c>
      <c r="B3535" t="s">
        <v>123</v>
      </c>
      <c r="C3535" s="60">
        <v>40787</v>
      </c>
      <c r="D3535" s="3">
        <f>Table1[[#This Row],[End Year]]-1</f>
        <v>2011</v>
      </c>
      <c r="E3535" s="3">
        <f t="shared" si="165"/>
        <v>2012</v>
      </c>
      <c r="F3535" s="1" t="str">
        <f t="shared" si="166"/>
        <v>2011/2012</v>
      </c>
      <c r="G3535">
        <v>14</v>
      </c>
      <c r="H3535" t="s">
        <v>86</v>
      </c>
      <c r="I3535">
        <f>IFERROR(INDEX(Lookup_Misc!$A$1:$C$7,MATCH(Table1[[#This Row],[Product]],Lookup_Misc!$B$1:$B$7,0),3)*Table1[[#This Row],[Tonnage]],NA())</f>
        <v>7.28</v>
      </c>
      <c r="J3535">
        <f t="shared" si="167"/>
        <v>9</v>
      </c>
    </row>
    <row r="3536" spans="1:10">
      <c r="A3536" t="s">
        <v>186</v>
      </c>
      <c r="B3536" t="s">
        <v>123</v>
      </c>
      <c r="C3536" s="60">
        <v>40787</v>
      </c>
      <c r="D3536" s="3">
        <f>Table1[[#This Row],[End Year]]-1</f>
        <v>2011</v>
      </c>
      <c r="E3536" s="3">
        <f t="shared" si="165"/>
        <v>2012</v>
      </c>
      <c r="F3536" s="1" t="str">
        <f t="shared" si="166"/>
        <v>2011/2012</v>
      </c>
      <c r="G3536">
        <v>10</v>
      </c>
      <c r="H3536" t="s">
        <v>98</v>
      </c>
      <c r="I3536">
        <f>IFERROR(INDEX(Lookup_Misc!$A$1:$C$7,MATCH(Table1[[#This Row],[Product]],Lookup_Misc!$B$1:$B$7,0),3)*Table1[[#This Row],[Tonnage]],NA())</f>
        <v>5.2</v>
      </c>
      <c r="J3536">
        <f t="shared" si="167"/>
        <v>9</v>
      </c>
    </row>
    <row r="3537" spans="1:10">
      <c r="A3537" t="s">
        <v>186</v>
      </c>
      <c r="B3537" t="s">
        <v>123</v>
      </c>
      <c r="C3537" s="60">
        <v>40787</v>
      </c>
      <c r="D3537" s="3">
        <f>Table1[[#This Row],[End Year]]-1</f>
        <v>2011</v>
      </c>
      <c r="E3537" s="3">
        <f t="shared" si="165"/>
        <v>2012</v>
      </c>
      <c r="F3537" s="1" t="str">
        <f t="shared" si="166"/>
        <v>2011/2012</v>
      </c>
      <c r="G3537">
        <v>2399</v>
      </c>
      <c r="H3537" t="s">
        <v>89</v>
      </c>
      <c r="I3537">
        <f>IFERROR(INDEX(Lookup_Misc!$A$1:$C$7,MATCH(Table1[[#This Row],[Product]],Lookup_Misc!$B$1:$B$7,0),3)*Table1[[#This Row],[Tonnage]],NA())</f>
        <v>1247.48</v>
      </c>
      <c r="J3537">
        <f t="shared" si="167"/>
        <v>9</v>
      </c>
    </row>
    <row r="3538" spans="1:10">
      <c r="A3538" t="s">
        <v>186</v>
      </c>
      <c r="B3538" t="s">
        <v>123</v>
      </c>
      <c r="C3538" s="60">
        <v>40787</v>
      </c>
      <c r="D3538" s="3">
        <f>Table1[[#This Row],[End Year]]-1</f>
        <v>2011</v>
      </c>
      <c r="E3538" s="3">
        <f t="shared" si="165"/>
        <v>2012</v>
      </c>
      <c r="F3538" s="1" t="str">
        <f t="shared" si="166"/>
        <v>2011/2012</v>
      </c>
      <c r="G3538">
        <v>1</v>
      </c>
      <c r="H3538" t="s">
        <v>106</v>
      </c>
      <c r="I3538">
        <f>IFERROR(INDEX(Lookup_Misc!$A$1:$C$7,MATCH(Table1[[#This Row],[Product]],Lookup_Misc!$B$1:$B$7,0),3)*Table1[[#This Row],[Tonnage]],NA())</f>
        <v>0.52</v>
      </c>
      <c r="J3538">
        <f t="shared" si="167"/>
        <v>9</v>
      </c>
    </row>
    <row r="3539" spans="1:10">
      <c r="A3539" t="s">
        <v>186</v>
      </c>
      <c r="B3539" t="s">
        <v>123</v>
      </c>
      <c r="C3539" s="60">
        <v>40787</v>
      </c>
      <c r="D3539" s="3">
        <f>Table1[[#This Row],[End Year]]-1</f>
        <v>2011</v>
      </c>
      <c r="E3539" s="3">
        <f t="shared" si="165"/>
        <v>2012</v>
      </c>
      <c r="F3539" s="1" t="str">
        <f t="shared" si="166"/>
        <v>2011/2012</v>
      </c>
      <c r="G3539">
        <v>31896</v>
      </c>
      <c r="H3539" t="s">
        <v>90</v>
      </c>
      <c r="I3539">
        <f>IFERROR(INDEX(Lookup_Misc!$A$1:$C$7,MATCH(Table1[[#This Row],[Product]],Lookup_Misc!$B$1:$B$7,0),3)*Table1[[#This Row],[Tonnage]],NA())</f>
        <v>16585.920000000002</v>
      </c>
      <c r="J3539">
        <f t="shared" si="167"/>
        <v>9</v>
      </c>
    </row>
    <row r="3540" spans="1:10">
      <c r="A3540" t="s">
        <v>186</v>
      </c>
      <c r="B3540" t="s">
        <v>123</v>
      </c>
      <c r="C3540" s="60">
        <v>40817</v>
      </c>
      <c r="D3540" s="3">
        <f>Table1[[#This Row],[End Year]]-1</f>
        <v>2011</v>
      </c>
      <c r="E3540" s="3">
        <f t="shared" si="165"/>
        <v>2012</v>
      </c>
      <c r="F3540" s="1" t="str">
        <f t="shared" si="166"/>
        <v>2011/2012</v>
      </c>
      <c r="G3540">
        <v>60</v>
      </c>
      <c r="H3540" t="s">
        <v>87</v>
      </c>
      <c r="I3540">
        <f>IFERROR(INDEX(Lookup_Misc!$A$1:$C$7,MATCH(Table1[[#This Row],[Product]],Lookup_Misc!$B$1:$B$7,0),3)*Table1[[#This Row],[Tonnage]],NA())</f>
        <v>31.200000000000003</v>
      </c>
      <c r="J3540">
        <f t="shared" si="167"/>
        <v>10</v>
      </c>
    </row>
    <row r="3541" spans="1:10">
      <c r="A3541" t="s">
        <v>186</v>
      </c>
      <c r="B3541" t="s">
        <v>123</v>
      </c>
      <c r="C3541" s="60">
        <v>40817</v>
      </c>
      <c r="D3541" s="3">
        <f>Table1[[#This Row],[End Year]]-1</f>
        <v>2011</v>
      </c>
      <c r="E3541" s="3">
        <f t="shared" si="165"/>
        <v>2012</v>
      </c>
      <c r="F3541" s="1" t="str">
        <f t="shared" si="166"/>
        <v>2011/2012</v>
      </c>
      <c r="G3541">
        <v>61261</v>
      </c>
      <c r="H3541" t="s">
        <v>60</v>
      </c>
      <c r="I3541">
        <f>IFERROR(INDEX(Lookup_Misc!$A$1:$C$7,MATCH(Table1[[#This Row],[Product]],Lookup_Misc!$B$1:$B$7,0),3)*Table1[[#This Row],[Tonnage]],NA())</f>
        <v>31855.72</v>
      </c>
      <c r="J3541">
        <f t="shared" si="167"/>
        <v>10</v>
      </c>
    </row>
    <row r="3542" spans="1:10">
      <c r="A3542" t="s">
        <v>186</v>
      </c>
      <c r="B3542" t="s">
        <v>123</v>
      </c>
      <c r="C3542" s="60">
        <v>40817</v>
      </c>
      <c r="D3542" s="3">
        <f>Table1[[#This Row],[End Year]]-1</f>
        <v>2011</v>
      </c>
      <c r="E3542" s="3">
        <f t="shared" si="165"/>
        <v>2012</v>
      </c>
      <c r="F3542" s="1" t="str">
        <f t="shared" si="166"/>
        <v>2011/2012</v>
      </c>
      <c r="G3542">
        <v>4970</v>
      </c>
      <c r="H3542" t="s">
        <v>79</v>
      </c>
      <c r="I3542">
        <f>IFERROR(INDEX(Lookup_Misc!$A$1:$C$7,MATCH(Table1[[#This Row],[Product]],Lookup_Misc!$B$1:$B$7,0),3)*Table1[[#This Row],[Tonnage]],NA())</f>
        <v>2584.4</v>
      </c>
      <c r="J3542">
        <f t="shared" si="167"/>
        <v>10</v>
      </c>
    </row>
    <row r="3543" spans="1:10">
      <c r="A3543" t="s">
        <v>186</v>
      </c>
      <c r="B3543" t="s">
        <v>123</v>
      </c>
      <c r="C3543" s="60">
        <v>40817</v>
      </c>
      <c r="D3543" s="3">
        <f>Table1[[#This Row],[End Year]]-1</f>
        <v>2011</v>
      </c>
      <c r="E3543" s="3">
        <f t="shared" si="165"/>
        <v>2012</v>
      </c>
      <c r="F3543" s="1" t="str">
        <f t="shared" si="166"/>
        <v>2011/2012</v>
      </c>
      <c r="G3543">
        <v>8401</v>
      </c>
      <c r="H3543" t="s">
        <v>116</v>
      </c>
      <c r="I3543">
        <f>IFERROR(INDEX(Lookup_Misc!$A$1:$C$7,MATCH(Table1[[#This Row],[Product]],Lookup_Misc!$B$1:$B$7,0),3)*Table1[[#This Row],[Tonnage]],NA())</f>
        <v>4368.5200000000004</v>
      </c>
      <c r="J3543">
        <f t="shared" si="167"/>
        <v>10</v>
      </c>
    </row>
    <row r="3544" spans="1:10">
      <c r="A3544" t="s">
        <v>186</v>
      </c>
      <c r="B3544" t="s">
        <v>123</v>
      </c>
      <c r="C3544" s="60">
        <v>40817</v>
      </c>
      <c r="D3544" s="3">
        <f>Table1[[#This Row],[End Year]]-1</f>
        <v>2011</v>
      </c>
      <c r="E3544" s="3">
        <f t="shared" si="165"/>
        <v>2012</v>
      </c>
      <c r="F3544" s="1" t="str">
        <f t="shared" si="166"/>
        <v>2011/2012</v>
      </c>
      <c r="G3544">
        <v>2</v>
      </c>
      <c r="H3544" t="s">
        <v>81</v>
      </c>
      <c r="I3544">
        <f>IFERROR(INDEX(Lookup_Misc!$A$1:$C$7,MATCH(Table1[[#This Row],[Product]],Lookup_Misc!$B$1:$B$7,0),3)*Table1[[#This Row],[Tonnage]],NA())</f>
        <v>1.04</v>
      </c>
      <c r="J3544">
        <f t="shared" si="167"/>
        <v>10</v>
      </c>
    </row>
    <row r="3545" spans="1:10">
      <c r="A3545" t="s">
        <v>186</v>
      </c>
      <c r="B3545" t="s">
        <v>123</v>
      </c>
      <c r="C3545" s="60">
        <v>40817</v>
      </c>
      <c r="D3545" s="3">
        <f>Table1[[#This Row],[End Year]]-1</f>
        <v>2011</v>
      </c>
      <c r="E3545" s="3">
        <f t="shared" si="165"/>
        <v>2012</v>
      </c>
      <c r="F3545" s="1" t="str">
        <f t="shared" si="166"/>
        <v>2011/2012</v>
      </c>
      <c r="G3545">
        <v>55204</v>
      </c>
      <c r="H3545" t="s">
        <v>113</v>
      </c>
      <c r="I3545">
        <f>IFERROR(INDEX(Lookup_Misc!$A$1:$C$7,MATCH(Table1[[#This Row],[Product]],Lookup_Misc!$B$1:$B$7,0),3)*Table1[[#This Row],[Tonnage]],NA())</f>
        <v>28706.080000000002</v>
      </c>
      <c r="J3545">
        <f t="shared" si="167"/>
        <v>10</v>
      </c>
    </row>
    <row r="3546" spans="1:10">
      <c r="A3546" t="s">
        <v>186</v>
      </c>
      <c r="B3546" t="s">
        <v>123</v>
      </c>
      <c r="C3546" s="60">
        <v>40817</v>
      </c>
      <c r="D3546" s="3">
        <f>Table1[[#This Row],[End Year]]-1</f>
        <v>2011</v>
      </c>
      <c r="E3546" s="3">
        <f t="shared" si="165"/>
        <v>2012</v>
      </c>
      <c r="F3546" s="1" t="str">
        <f t="shared" si="166"/>
        <v>2011/2012</v>
      </c>
      <c r="G3546">
        <v>9998</v>
      </c>
      <c r="H3546" t="s">
        <v>86</v>
      </c>
      <c r="I3546">
        <f>IFERROR(INDEX(Lookup_Misc!$A$1:$C$7,MATCH(Table1[[#This Row],[Product]],Lookup_Misc!$B$1:$B$7,0),3)*Table1[[#This Row],[Tonnage]],NA())</f>
        <v>5198.96</v>
      </c>
      <c r="J3546">
        <f t="shared" si="167"/>
        <v>10</v>
      </c>
    </row>
    <row r="3547" spans="1:10">
      <c r="A3547" t="s">
        <v>186</v>
      </c>
      <c r="B3547" t="s">
        <v>123</v>
      </c>
      <c r="C3547" s="60">
        <v>40817</v>
      </c>
      <c r="D3547" s="3">
        <f>Table1[[#This Row],[End Year]]-1</f>
        <v>2011</v>
      </c>
      <c r="E3547" s="3">
        <f t="shared" si="165"/>
        <v>2012</v>
      </c>
      <c r="F3547" s="1" t="str">
        <f t="shared" si="166"/>
        <v>2011/2012</v>
      </c>
      <c r="G3547">
        <v>2</v>
      </c>
      <c r="H3547" t="s">
        <v>98</v>
      </c>
      <c r="I3547">
        <f>IFERROR(INDEX(Lookup_Misc!$A$1:$C$7,MATCH(Table1[[#This Row],[Product]],Lookup_Misc!$B$1:$B$7,0),3)*Table1[[#This Row],[Tonnage]],NA())</f>
        <v>1.04</v>
      </c>
      <c r="J3547">
        <f t="shared" si="167"/>
        <v>10</v>
      </c>
    </row>
    <row r="3548" spans="1:10">
      <c r="A3548" t="s">
        <v>186</v>
      </c>
      <c r="B3548" t="s">
        <v>123</v>
      </c>
      <c r="C3548" s="60">
        <v>40817</v>
      </c>
      <c r="D3548" s="3">
        <f>Table1[[#This Row],[End Year]]-1</f>
        <v>2011</v>
      </c>
      <c r="E3548" s="3">
        <f t="shared" si="165"/>
        <v>2012</v>
      </c>
      <c r="F3548" s="1" t="str">
        <f t="shared" si="166"/>
        <v>2011/2012</v>
      </c>
      <c r="G3548">
        <v>15540</v>
      </c>
      <c r="H3548" t="s">
        <v>89</v>
      </c>
      <c r="I3548">
        <f>IFERROR(INDEX(Lookup_Misc!$A$1:$C$7,MATCH(Table1[[#This Row],[Product]],Lookup_Misc!$B$1:$B$7,0),3)*Table1[[#This Row],[Tonnage]],NA())</f>
        <v>8080.8</v>
      </c>
      <c r="J3548">
        <f t="shared" si="167"/>
        <v>10</v>
      </c>
    </row>
    <row r="3549" spans="1:10">
      <c r="A3549" t="s">
        <v>186</v>
      </c>
      <c r="B3549" t="s">
        <v>123</v>
      </c>
      <c r="C3549" s="60">
        <v>40817</v>
      </c>
      <c r="D3549" s="3">
        <f>Table1[[#This Row],[End Year]]-1</f>
        <v>2011</v>
      </c>
      <c r="E3549" s="3">
        <f t="shared" si="165"/>
        <v>2012</v>
      </c>
      <c r="F3549" s="1" t="str">
        <f t="shared" si="166"/>
        <v>2011/2012</v>
      </c>
      <c r="G3549">
        <v>1</v>
      </c>
      <c r="H3549" t="s">
        <v>106</v>
      </c>
      <c r="I3549">
        <f>IFERROR(INDEX(Lookup_Misc!$A$1:$C$7,MATCH(Table1[[#This Row],[Product]],Lookup_Misc!$B$1:$B$7,0),3)*Table1[[#This Row],[Tonnage]],NA())</f>
        <v>0.52</v>
      </c>
      <c r="J3549">
        <f t="shared" si="167"/>
        <v>10</v>
      </c>
    </row>
    <row r="3550" spans="1:10">
      <c r="A3550" t="s">
        <v>186</v>
      </c>
      <c r="B3550" t="s">
        <v>123</v>
      </c>
      <c r="C3550" s="60">
        <v>40817</v>
      </c>
      <c r="D3550" s="3">
        <f>Table1[[#This Row],[End Year]]-1</f>
        <v>2011</v>
      </c>
      <c r="E3550" s="3">
        <f t="shared" si="165"/>
        <v>2012</v>
      </c>
      <c r="F3550" s="1" t="str">
        <f t="shared" si="166"/>
        <v>2011/2012</v>
      </c>
      <c r="G3550">
        <v>405</v>
      </c>
      <c r="H3550" t="s">
        <v>90</v>
      </c>
      <c r="I3550">
        <f>IFERROR(INDEX(Lookup_Misc!$A$1:$C$7,MATCH(Table1[[#This Row],[Product]],Lookup_Misc!$B$1:$B$7,0),3)*Table1[[#This Row],[Tonnage]],NA())</f>
        <v>210.6</v>
      </c>
      <c r="J3550">
        <f t="shared" si="167"/>
        <v>10</v>
      </c>
    </row>
    <row r="3551" spans="1:10">
      <c r="A3551" t="s">
        <v>186</v>
      </c>
      <c r="B3551" t="s">
        <v>123</v>
      </c>
      <c r="C3551" s="60">
        <v>40848</v>
      </c>
      <c r="D3551" s="3">
        <f>Table1[[#This Row],[End Year]]-1</f>
        <v>2011</v>
      </c>
      <c r="E3551" s="3">
        <f t="shared" si="165"/>
        <v>2012</v>
      </c>
      <c r="F3551" s="1" t="str">
        <f t="shared" si="166"/>
        <v>2011/2012</v>
      </c>
      <c r="G3551">
        <v>7</v>
      </c>
      <c r="H3551" t="s">
        <v>75</v>
      </c>
      <c r="I3551">
        <f>IFERROR(INDEX(Lookup_Misc!$A$1:$C$7,MATCH(Table1[[#This Row],[Product]],Lookup_Misc!$B$1:$B$7,0),3)*Table1[[#This Row],[Tonnage]],NA())</f>
        <v>3.64</v>
      </c>
      <c r="J3551">
        <f t="shared" si="167"/>
        <v>11</v>
      </c>
    </row>
    <row r="3552" spans="1:10">
      <c r="A3552" t="s">
        <v>186</v>
      </c>
      <c r="B3552" t="s">
        <v>123</v>
      </c>
      <c r="C3552" s="60">
        <v>40848</v>
      </c>
      <c r="D3552" s="3">
        <f>Table1[[#This Row],[End Year]]-1</f>
        <v>2011</v>
      </c>
      <c r="E3552" s="3">
        <f t="shared" si="165"/>
        <v>2012</v>
      </c>
      <c r="F3552" s="1" t="str">
        <f t="shared" si="166"/>
        <v>2011/2012</v>
      </c>
      <c r="G3552">
        <v>57946</v>
      </c>
      <c r="H3552" t="s">
        <v>60</v>
      </c>
      <c r="I3552">
        <f>IFERROR(INDEX(Lookup_Misc!$A$1:$C$7,MATCH(Table1[[#This Row],[Product]],Lookup_Misc!$B$1:$B$7,0),3)*Table1[[#This Row],[Tonnage]],NA())</f>
        <v>30131.920000000002</v>
      </c>
      <c r="J3552">
        <f t="shared" si="167"/>
        <v>11</v>
      </c>
    </row>
    <row r="3553" spans="1:10">
      <c r="A3553" t="s">
        <v>186</v>
      </c>
      <c r="B3553" t="s">
        <v>123</v>
      </c>
      <c r="C3553" s="60">
        <v>40848</v>
      </c>
      <c r="D3553" s="3">
        <f>Table1[[#This Row],[End Year]]-1</f>
        <v>2011</v>
      </c>
      <c r="E3553" s="3">
        <f t="shared" si="165"/>
        <v>2012</v>
      </c>
      <c r="F3553" s="1" t="str">
        <f t="shared" si="166"/>
        <v>2011/2012</v>
      </c>
      <c r="G3553">
        <v>3276</v>
      </c>
      <c r="H3553" t="s">
        <v>79</v>
      </c>
      <c r="I3553">
        <f>IFERROR(INDEX(Lookup_Misc!$A$1:$C$7,MATCH(Table1[[#This Row],[Product]],Lookup_Misc!$B$1:$B$7,0),3)*Table1[[#This Row],[Tonnage]],NA())</f>
        <v>1703.52</v>
      </c>
      <c r="J3553">
        <f t="shared" si="167"/>
        <v>11</v>
      </c>
    </row>
    <row r="3554" spans="1:10">
      <c r="A3554" t="s">
        <v>186</v>
      </c>
      <c r="B3554" t="s">
        <v>123</v>
      </c>
      <c r="C3554" s="60">
        <v>40848</v>
      </c>
      <c r="D3554" s="3">
        <f>Table1[[#This Row],[End Year]]-1</f>
        <v>2011</v>
      </c>
      <c r="E3554" s="3">
        <f t="shared" si="165"/>
        <v>2012</v>
      </c>
      <c r="F3554" s="1" t="str">
        <f t="shared" si="166"/>
        <v>2011/2012</v>
      </c>
      <c r="G3554">
        <v>650</v>
      </c>
      <c r="H3554" t="s">
        <v>125</v>
      </c>
      <c r="I3554">
        <f>IFERROR(INDEX(Lookup_Misc!$A$1:$C$7,MATCH(Table1[[#This Row],[Product]],Lookup_Misc!$B$1:$B$7,0),3)*Table1[[#This Row],[Tonnage]],NA())</f>
        <v>338</v>
      </c>
      <c r="J3554">
        <f t="shared" si="167"/>
        <v>11</v>
      </c>
    </row>
    <row r="3555" spans="1:10">
      <c r="A3555" t="s">
        <v>186</v>
      </c>
      <c r="B3555" t="s">
        <v>123</v>
      </c>
      <c r="C3555" s="60">
        <v>40848</v>
      </c>
      <c r="D3555" s="3">
        <f>Table1[[#This Row],[End Year]]-1</f>
        <v>2011</v>
      </c>
      <c r="E3555" s="3">
        <f t="shared" si="165"/>
        <v>2012</v>
      </c>
      <c r="F3555" s="1" t="str">
        <f t="shared" si="166"/>
        <v>2011/2012</v>
      </c>
      <c r="G3555">
        <v>200</v>
      </c>
      <c r="H3555" t="s">
        <v>142</v>
      </c>
      <c r="I3555">
        <f>IFERROR(INDEX(Lookup_Misc!$A$1:$C$7,MATCH(Table1[[#This Row],[Product]],Lookup_Misc!$B$1:$B$7,0),3)*Table1[[#This Row],[Tonnage]],NA())</f>
        <v>104</v>
      </c>
      <c r="J3555">
        <f t="shared" si="167"/>
        <v>11</v>
      </c>
    </row>
    <row r="3556" spans="1:10">
      <c r="A3556" t="s">
        <v>186</v>
      </c>
      <c r="B3556" t="s">
        <v>123</v>
      </c>
      <c r="C3556" s="60">
        <v>40848</v>
      </c>
      <c r="D3556" s="3">
        <f>Table1[[#This Row],[End Year]]-1</f>
        <v>2011</v>
      </c>
      <c r="E3556" s="3">
        <f t="shared" si="165"/>
        <v>2012</v>
      </c>
      <c r="F3556" s="1" t="str">
        <f t="shared" si="166"/>
        <v>2011/2012</v>
      </c>
      <c r="G3556">
        <v>2000</v>
      </c>
      <c r="H3556" t="s">
        <v>130</v>
      </c>
      <c r="I3556">
        <f>IFERROR(INDEX(Lookup_Misc!$A$1:$C$7,MATCH(Table1[[#This Row],[Product]],Lookup_Misc!$B$1:$B$7,0),3)*Table1[[#This Row],[Tonnage]],NA())</f>
        <v>1040</v>
      </c>
      <c r="J3556">
        <f t="shared" si="167"/>
        <v>11</v>
      </c>
    </row>
    <row r="3557" spans="1:10">
      <c r="A3557" t="s">
        <v>186</v>
      </c>
      <c r="B3557" t="s">
        <v>123</v>
      </c>
      <c r="C3557" s="60">
        <v>40848</v>
      </c>
      <c r="D3557" s="3">
        <f>Table1[[#This Row],[End Year]]-1</f>
        <v>2011</v>
      </c>
      <c r="E3557" s="3">
        <f t="shared" si="165"/>
        <v>2012</v>
      </c>
      <c r="F3557" s="1" t="str">
        <f t="shared" si="166"/>
        <v>2011/2012</v>
      </c>
      <c r="G3557">
        <v>14447</v>
      </c>
      <c r="H3557" t="s">
        <v>116</v>
      </c>
      <c r="I3557">
        <f>IFERROR(INDEX(Lookup_Misc!$A$1:$C$7,MATCH(Table1[[#This Row],[Product]],Lookup_Misc!$B$1:$B$7,0),3)*Table1[[#This Row],[Tonnage]],NA())</f>
        <v>7512.4400000000005</v>
      </c>
      <c r="J3557">
        <f t="shared" si="167"/>
        <v>11</v>
      </c>
    </row>
    <row r="3558" spans="1:10">
      <c r="A3558" t="s">
        <v>186</v>
      </c>
      <c r="B3558" t="s">
        <v>123</v>
      </c>
      <c r="C3558" s="60">
        <v>40848</v>
      </c>
      <c r="D3558" s="3">
        <f>Table1[[#This Row],[End Year]]-1</f>
        <v>2011</v>
      </c>
      <c r="E3558" s="3">
        <f t="shared" si="165"/>
        <v>2012</v>
      </c>
      <c r="F3558" s="1" t="str">
        <f t="shared" si="166"/>
        <v>2011/2012</v>
      </c>
      <c r="G3558">
        <v>7278</v>
      </c>
      <c r="H3558" t="s">
        <v>137</v>
      </c>
      <c r="I3558">
        <f>IFERROR(INDEX(Lookup_Misc!$A$1:$C$7,MATCH(Table1[[#This Row],[Product]],Lookup_Misc!$B$1:$B$7,0),3)*Table1[[#This Row],[Tonnage]],NA())</f>
        <v>3784.56</v>
      </c>
      <c r="J3558">
        <f t="shared" si="167"/>
        <v>11</v>
      </c>
    </row>
    <row r="3559" spans="1:10">
      <c r="A3559" t="s">
        <v>186</v>
      </c>
      <c r="B3559" t="s">
        <v>123</v>
      </c>
      <c r="C3559" s="60">
        <v>40848</v>
      </c>
      <c r="D3559" s="3">
        <f>Table1[[#This Row],[End Year]]-1</f>
        <v>2011</v>
      </c>
      <c r="E3559" s="3">
        <f t="shared" si="165"/>
        <v>2012</v>
      </c>
      <c r="F3559" s="1" t="str">
        <f t="shared" si="166"/>
        <v>2011/2012</v>
      </c>
      <c r="G3559">
        <v>9</v>
      </c>
      <c r="H3559" t="s">
        <v>98</v>
      </c>
      <c r="I3559">
        <f>IFERROR(INDEX(Lookup_Misc!$A$1:$C$7,MATCH(Table1[[#This Row],[Product]],Lookup_Misc!$B$1:$B$7,0),3)*Table1[[#This Row],[Tonnage]],NA())</f>
        <v>4.68</v>
      </c>
      <c r="J3559">
        <f t="shared" si="167"/>
        <v>11</v>
      </c>
    </row>
    <row r="3560" spans="1:10">
      <c r="A3560" t="s">
        <v>186</v>
      </c>
      <c r="B3560" t="s">
        <v>123</v>
      </c>
      <c r="C3560" s="60">
        <v>40848</v>
      </c>
      <c r="D3560" s="3">
        <f>Table1[[#This Row],[End Year]]-1</f>
        <v>2011</v>
      </c>
      <c r="E3560" s="3">
        <f t="shared" si="165"/>
        <v>2012</v>
      </c>
      <c r="F3560" s="1" t="str">
        <f t="shared" si="166"/>
        <v>2011/2012</v>
      </c>
      <c r="G3560">
        <v>30815</v>
      </c>
      <c r="H3560" t="s">
        <v>90</v>
      </c>
      <c r="I3560">
        <f>IFERROR(INDEX(Lookup_Misc!$A$1:$C$7,MATCH(Table1[[#This Row],[Product]],Lookup_Misc!$B$1:$B$7,0),3)*Table1[[#This Row],[Tonnage]],NA())</f>
        <v>16023.800000000001</v>
      </c>
      <c r="J3560">
        <f t="shared" si="167"/>
        <v>11</v>
      </c>
    </row>
    <row r="3561" spans="1:10">
      <c r="A3561" t="s">
        <v>186</v>
      </c>
      <c r="B3561" t="s">
        <v>123</v>
      </c>
      <c r="C3561" s="60">
        <v>40878</v>
      </c>
      <c r="D3561" s="3">
        <f>Table1[[#This Row],[End Year]]-1</f>
        <v>2011</v>
      </c>
      <c r="E3561" s="3">
        <f t="shared" si="165"/>
        <v>2012</v>
      </c>
      <c r="F3561" s="1" t="str">
        <f t="shared" si="166"/>
        <v>2011/2012</v>
      </c>
      <c r="G3561">
        <v>64538</v>
      </c>
      <c r="H3561" t="s">
        <v>60</v>
      </c>
      <c r="I3561">
        <f>IFERROR(INDEX(Lookup_Misc!$A$1:$C$7,MATCH(Table1[[#This Row],[Product]],Lookup_Misc!$B$1:$B$7,0),3)*Table1[[#This Row],[Tonnage]],NA())</f>
        <v>33559.760000000002</v>
      </c>
      <c r="J3561">
        <f t="shared" si="167"/>
        <v>12</v>
      </c>
    </row>
    <row r="3562" spans="1:10">
      <c r="A3562" t="s">
        <v>186</v>
      </c>
      <c r="B3562" t="s">
        <v>123</v>
      </c>
      <c r="C3562" s="60">
        <v>40878</v>
      </c>
      <c r="D3562" s="3">
        <f>Table1[[#This Row],[End Year]]-1</f>
        <v>2011</v>
      </c>
      <c r="E3562" s="3">
        <f t="shared" si="165"/>
        <v>2012</v>
      </c>
      <c r="F3562" s="1" t="str">
        <f t="shared" si="166"/>
        <v>2011/2012</v>
      </c>
      <c r="G3562">
        <v>6269</v>
      </c>
      <c r="H3562" t="s">
        <v>79</v>
      </c>
      <c r="I3562">
        <f>IFERROR(INDEX(Lookup_Misc!$A$1:$C$7,MATCH(Table1[[#This Row],[Product]],Lookup_Misc!$B$1:$B$7,0),3)*Table1[[#This Row],[Tonnage]],NA())</f>
        <v>3259.88</v>
      </c>
      <c r="J3562">
        <f t="shared" si="167"/>
        <v>12</v>
      </c>
    </row>
    <row r="3563" spans="1:10">
      <c r="A3563" t="s">
        <v>186</v>
      </c>
      <c r="B3563" t="s">
        <v>123</v>
      </c>
      <c r="C3563" s="60">
        <v>40878</v>
      </c>
      <c r="D3563" s="3">
        <f>Table1[[#This Row],[End Year]]-1</f>
        <v>2011</v>
      </c>
      <c r="E3563" s="3">
        <f t="shared" si="165"/>
        <v>2012</v>
      </c>
      <c r="F3563" s="1" t="str">
        <f t="shared" si="166"/>
        <v>2011/2012</v>
      </c>
      <c r="G3563">
        <v>1000</v>
      </c>
      <c r="H3563" t="s">
        <v>147</v>
      </c>
      <c r="I3563">
        <f>IFERROR(INDEX(Lookup_Misc!$A$1:$C$7,MATCH(Table1[[#This Row],[Product]],Lookup_Misc!$B$1:$B$7,0),3)*Table1[[#This Row],[Tonnage]],NA())</f>
        <v>520</v>
      </c>
      <c r="J3563">
        <f t="shared" si="167"/>
        <v>12</v>
      </c>
    </row>
    <row r="3564" spans="1:10">
      <c r="A3564" t="s">
        <v>186</v>
      </c>
      <c r="B3564" t="s">
        <v>123</v>
      </c>
      <c r="C3564" s="60">
        <v>40878</v>
      </c>
      <c r="D3564" s="3">
        <f>Table1[[#This Row],[End Year]]-1</f>
        <v>2011</v>
      </c>
      <c r="E3564" s="3">
        <f t="shared" si="165"/>
        <v>2012</v>
      </c>
      <c r="F3564" s="1" t="str">
        <f t="shared" si="166"/>
        <v>2011/2012</v>
      </c>
      <c r="G3564">
        <v>13954</v>
      </c>
      <c r="H3564" t="s">
        <v>116</v>
      </c>
      <c r="I3564">
        <f>IFERROR(INDEX(Lookup_Misc!$A$1:$C$7,MATCH(Table1[[#This Row],[Product]],Lookup_Misc!$B$1:$B$7,0),3)*Table1[[#This Row],[Tonnage]],NA())</f>
        <v>7256.08</v>
      </c>
      <c r="J3564">
        <f t="shared" si="167"/>
        <v>12</v>
      </c>
    </row>
    <row r="3565" spans="1:10">
      <c r="A3565" t="s">
        <v>186</v>
      </c>
      <c r="B3565" t="s">
        <v>123</v>
      </c>
      <c r="C3565" s="60">
        <v>40878</v>
      </c>
      <c r="D3565" s="3">
        <f>Table1[[#This Row],[End Year]]-1</f>
        <v>2011</v>
      </c>
      <c r="E3565" s="3">
        <f t="shared" si="165"/>
        <v>2012</v>
      </c>
      <c r="F3565" s="1" t="str">
        <f t="shared" si="166"/>
        <v>2011/2012</v>
      </c>
      <c r="G3565">
        <v>5020</v>
      </c>
      <c r="H3565" t="s">
        <v>128</v>
      </c>
      <c r="I3565">
        <f>IFERROR(INDEX(Lookup_Misc!$A$1:$C$7,MATCH(Table1[[#This Row],[Product]],Lookup_Misc!$B$1:$B$7,0),3)*Table1[[#This Row],[Tonnage]],NA())</f>
        <v>2610.4</v>
      </c>
      <c r="J3565">
        <f t="shared" si="167"/>
        <v>12</v>
      </c>
    </row>
    <row r="3566" spans="1:10">
      <c r="A3566" t="s">
        <v>186</v>
      </c>
      <c r="B3566" t="s">
        <v>123</v>
      </c>
      <c r="C3566" s="60">
        <v>40878</v>
      </c>
      <c r="D3566" s="3">
        <f>Table1[[#This Row],[End Year]]-1</f>
        <v>2011</v>
      </c>
      <c r="E3566" s="3">
        <f t="shared" si="165"/>
        <v>2012</v>
      </c>
      <c r="F3566" s="1" t="str">
        <f t="shared" si="166"/>
        <v>2011/2012</v>
      </c>
      <c r="G3566">
        <v>19180</v>
      </c>
      <c r="H3566" t="s">
        <v>113</v>
      </c>
      <c r="I3566">
        <f>IFERROR(INDEX(Lookup_Misc!$A$1:$C$7,MATCH(Table1[[#This Row],[Product]],Lookup_Misc!$B$1:$B$7,0),3)*Table1[[#This Row],[Tonnage]],NA())</f>
        <v>9973.6</v>
      </c>
      <c r="J3566">
        <f t="shared" si="167"/>
        <v>12</v>
      </c>
    </row>
    <row r="3567" spans="1:10">
      <c r="A3567" t="s">
        <v>186</v>
      </c>
      <c r="B3567" t="s">
        <v>123</v>
      </c>
      <c r="C3567" s="60">
        <v>40878</v>
      </c>
      <c r="D3567" s="3">
        <f>Table1[[#This Row],[End Year]]-1</f>
        <v>2011</v>
      </c>
      <c r="E3567" s="3">
        <f t="shared" si="165"/>
        <v>2012</v>
      </c>
      <c r="F3567" s="1" t="str">
        <f t="shared" si="166"/>
        <v>2011/2012</v>
      </c>
      <c r="G3567">
        <v>510</v>
      </c>
      <c r="H3567" t="s">
        <v>86</v>
      </c>
      <c r="I3567">
        <f>IFERROR(INDEX(Lookup_Misc!$A$1:$C$7,MATCH(Table1[[#This Row],[Product]],Lookup_Misc!$B$1:$B$7,0),3)*Table1[[#This Row],[Tonnage]],NA())</f>
        <v>265.2</v>
      </c>
      <c r="J3567">
        <f t="shared" si="167"/>
        <v>12</v>
      </c>
    </row>
    <row r="3568" spans="1:10">
      <c r="A3568" t="s">
        <v>186</v>
      </c>
      <c r="B3568" t="s">
        <v>123</v>
      </c>
      <c r="C3568" s="60">
        <v>40878</v>
      </c>
      <c r="D3568" s="3">
        <f>Table1[[#This Row],[End Year]]-1</f>
        <v>2011</v>
      </c>
      <c r="E3568" s="3">
        <f t="shared" si="165"/>
        <v>2012</v>
      </c>
      <c r="F3568" s="1" t="str">
        <f t="shared" si="166"/>
        <v>2011/2012</v>
      </c>
      <c r="G3568">
        <v>6</v>
      </c>
      <c r="H3568" t="s">
        <v>98</v>
      </c>
      <c r="I3568">
        <f>IFERROR(INDEX(Lookup_Misc!$A$1:$C$7,MATCH(Table1[[#This Row],[Product]],Lookup_Misc!$B$1:$B$7,0),3)*Table1[[#This Row],[Tonnage]],NA())</f>
        <v>3.12</v>
      </c>
      <c r="J3568">
        <f t="shared" si="167"/>
        <v>12</v>
      </c>
    </row>
    <row r="3569" spans="1:10">
      <c r="A3569" t="s">
        <v>186</v>
      </c>
      <c r="B3569" t="s">
        <v>123</v>
      </c>
      <c r="C3569" s="60">
        <v>40909</v>
      </c>
      <c r="D3569" s="3">
        <f>Table1[[#This Row],[End Year]]-1</f>
        <v>2011</v>
      </c>
      <c r="E3569" s="3">
        <f t="shared" si="165"/>
        <v>2012</v>
      </c>
      <c r="F3569" s="1" t="str">
        <f t="shared" si="166"/>
        <v>2011/2012</v>
      </c>
      <c r="G3569">
        <v>5</v>
      </c>
      <c r="H3569" t="s">
        <v>94</v>
      </c>
      <c r="I3569">
        <f>IFERROR(INDEX(Lookup_Misc!$A$1:$C$7,MATCH(Table1[[#This Row],[Product]],Lookup_Misc!$B$1:$B$7,0),3)*Table1[[#This Row],[Tonnage]],NA())</f>
        <v>2.6</v>
      </c>
      <c r="J3569">
        <f t="shared" si="167"/>
        <v>1</v>
      </c>
    </row>
    <row r="3570" spans="1:10">
      <c r="A3570" t="s">
        <v>186</v>
      </c>
      <c r="B3570" t="s">
        <v>123</v>
      </c>
      <c r="C3570" s="60">
        <v>40909</v>
      </c>
      <c r="D3570" s="3">
        <f>Table1[[#This Row],[End Year]]-1</f>
        <v>2011</v>
      </c>
      <c r="E3570" s="3">
        <f t="shared" si="165"/>
        <v>2012</v>
      </c>
      <c r="F3570" s="1" t="str">
        <f t="shared" si="166"/>
        <v>2011/2012</v>
      </c>
      <c r="G3570">
        <v>64122</v>
      </c>
      <c r="H3570" t="s">
        <v>60</v>
      </c>
      <c r="I3570">
        <f>IFERROR(INDEX(Lookup_Misc!$A$1:$C$7,MATCH(Table1[[#This Row],[Product]],Lookup_Misc!$B$1:$B$7,0),3)*Table1[[#This Row],[Tonnage]],NA())</f>
        <v>33343.440000000002</v>
      </c>
      <c r="J3570">
        <f t="shared" si="167"/>
        <v>1</v>
      </c>
    </row>
    <row r="3571" spans="1:10">
      <c r="A3571" t="s">
        <v>186</v>
      </c>
      <c r="B3571" t="s">
        <v>123</v>
      </c>
      <c r="C3571" s="60">
        <v>40909</v>
      </c>
      <c r="D3571" s="3">
        <f>Table1[[#This Row],[End Year]]-1</f>
        <v>2011</v>
      </c>
      <c r="E3571" s="3">
        <f t="shared" si="165"/>
        <v>2012</v>
      </c>
      <c r="F3571" s="1" t="str">
        <f t="shared" si="166"/>
        <v>2011/2012</v>
      </c>
      <c r="G3571">
        <v>10049</v>
      </c>
      <c r="H3571" t="s">
        <v>79</v>
      </c>
      <c r="I3571">
        <f>IFERROR(INDEX(Lookup_Misc!$A$1:$C$7,MATCH(Table1[[#This Row],[Product]],Lookup_Misc!$B$1:$B$7,0),3)*Table1[[#This Row],[Tonnage]],NA())</f>
        <v>5225.4800000000005</v>
      </c>
      <c r="J3571">
        <f t="shared" si="167"/>
        <v>1</v>
      </c>
    </row>
    <row r="3572" spans="1:10">
      <c r="A3572" t="s">
        <v>186</v>
      </c>
      <c r="B3572" t="s">
        <v>123</v>
      </c>
      <c r="C3572" s="60">
        <v>40909</v>
      </c>
      <c r="D3572" s="3">
        <f>Table1[[#This Row],[End Year]]-1</f>
        <v>2011</v>
      </c>
      <c r="E3572" s="3">
        <f t="shared" si="165"/>
        <v>2012</v>
      </c>
      <c r="F3572" s="1" t="str">
        <f t="shared" si="166"/>
        <v>2011/2012</v>
      </c>
      <c r="G3572">
        <v>4413</v>
      </c>
      <c r="H3572" t="s">
        <v>116</v>
      </c>
      <c r="I3572">
        <f>IFERROR(INDEX(Lookup_Misc!$A$1:$C$7,MATCH(Table1[[#This Row],[Product]],Lookup_Misc!$B$1:$B$7,0),3)*Table1[[#This Row],[Tonnage]],NA())</f>
        <v>2294.7600000000002</v>
      </c>
      <c r="J3572">
        <f t="shared" si="167"/>
        <v>1</v>
      </c>
    </row>
    <row r="3573" spans="1:10">
      <c r="A3573" t="s">
        <v>186</v>
      </c>
      <c r="B3573" t="s">
        <v>123</v>
      </c>
      <c r="C3573" s="60">
        <v>40909</v>
      </c>
      <c r="D3573" s="3">
        <f>Table1[[#This Row],[End Year]]-1</f>
        <v>2011</v>
      </c>
      <c r="E3573" s="3">
        <f t="shared" si="165"/>
        <v>2012</v>
      </c>
      <c r="F3573" s="1" t="str">
        <f t="shared" si="166"/>
        <v>2011/2012</v>
      </c>
      <c r="G3573">
        <v>6588</v>
      </c>
      <c r="H3573" t="s">
        <v>81</v>
      </c>
      <c r="I3573">
        <f>IFERROR(INDEX(Lookup_Misc!$A$1:$C$7,MATCH(Table1[[#This Row],[Product]],Lookup_Misc!$B$1:$B$7,0),3)*Table1[[#This Row],[Tonnage]],NA())</f>
        <v>3425.76</v>
      </c>
      <c r="J3573">
        <f t="shared" si="167"/>
        <v>1</v>
      </c>
    </row>
    <row r="3574" spans="1:10">
      <c r="A3574" t="s">
        <v>186</v>
      </c>
      <c r="B3574" t="s">
        <v>123</v>
      </c>
      <c r="C3574" s="60">
        <v>40909</v>
      </c>
      <c r="D3574" s="3">
        <f>Table1[[#This Row],[End Year]]-1</f>
        <v>2011</v>
      </c>
      <c r="E3574" s="3">
        <f t="shared" si="165"/>
        <v>2012</v>
      </c>
      <c r="F3574" s="1" t="str">
        <f t="shared" si="166"/>
        <v>2011/2012</v>
      </c>
      <c r="G3574">
        <v>5499</v>
      </c>
      <c r="H3574" t="s">
        <v>128</v>
      </c>
      <c r="I3574">
        <f>IFERROR(INDEX(Lookup_Misc!$A$1:$C$7,MATCH(Table1[[#This Row],[Product]],Lookup_Misc!$B$1:$B$7,0),3)*Table1[[#This Row],[Tonnage]],NA())</f>
        <v>2859.48</v>
      </c>
      <c r="J3574">
        <f t="shared" si="167"/>
        <v>1</v>
      </c>
    </row>
    <row r="3575" spans="1:10">
      <c r="A3575" t="s">
        <v>186</v>
      </c>
      <c r="B3575" t="s">
        <v>123</v>
      </c>
      <c r="C3575" s="60">
        <v>40909</v>
      </c>
      <c r="D3575" s="3">
        <f>Table1[[#This Row],[End Year]]-1</f>
        <v>2011</v>
      </c>
      <c r="E3575" s="3">
        <f t="shared" si="165"/>
        <v>2012</v>
      </c>
      <c r="F3575" s="1" t="str">
        <f t="shared" si="166"/>
        <v>2011/2012</v>
      </c>
      <c r="G3575">
        <v>6598</v>
      </c>
      <c r="H3575" t="s">
        <v>118</v>
      </c>
      <c r="I3575">
        <f>IFERROR(INDEX(Lookup_Misc!$A$1:$C$7,MATCH(Table1[[#This Row],[Product]],Lookup_Misc!$B$1:$B$7,0),3)*Table1[[#This Row],[Tonnage]],NA())</f>
        <v>3430.96</v>
      </c>
      <c r="J3575">
        <f t="shared" si="167"/>
        <v>1</v>
      </c>
    </row>
    <row r="3576" spans="1:10">
      <c r="A3576" t="s">
        <v>186</v>
      </c>
      <c r="B3576" t="s">
        <v>123</v>
      </c>
      <c r="C3576" s="60">
        <v>40909</v>
      </c>
      <c r="D3576" s="3">
        <f>Table1[[#This Row],[End Year]]-1</f>
        <v>2011</v>
      </c>
      <c r="E3576" s="3">
        <f t="shared" si="165"/>
        <v>2012</v>
      </c>
      <c r="F3576" s="1" t="str">
        <f t="shared" si="166"/>
        <v>2011/2012</v>
      </c>
      <c r="G3576">
        <v>2999</v>
      </c>
      <c r="H3576" t="s">
        <v>89</v>
      </c>
      <c r="I3576">
        <f>IFERROR(INDEX(Lookup_Misc!$A$1:$C$7,MATCH(Table1[[#This Row],[Product]],Lookup_Misc!$B$1:$B$7,0),3)*Table1[[#This Row],[Tonnage]],NA())</f>
        <v>1559.48</v>
      </c>
      <c r="J3576">
        <f t="shared" si="167"/>
        <v>1</v>
      </c>
    </row>
    <row r="3577" spans="1:10">
      <c r="A3577" t="s">
        <v>186</v>
      </c>
      <c r="B3577" t="s">
        <v>123</v>
      </c>
      <c r="C3577" s="60">
        <v>40909</v>
      </c>
      <c r="D3577" s="3">
        <f>Table1[[#This Row],[End Year]]-1</f>
        <v>2011</v>
      </c>
      <c r="E3577" s="3">
        <f t="shared" si="165"/>
        <v>2012</v>
      </c>
      <c r="F3577" s="1" t="str">
        <f t="shared" si="166"/>
        <v>2011/2012</v>
      </c>
      <c r="G3577">
        <v>96965</v>
      </c>
      <c r="H3577" t="s">
        <v>90</v>
      </c>
      <c r="I3577">
        <f>IFERROR(INDEX(Lookup_Misc!$A$1:$C$7,MATCH(Table1[[#This Row],[Product]],Lookup_Misc!$B$1:$B$7,0),3)*Table1[[#This Row],[Tonnage]],NA())</f>
        <v>50421.8</v>
      </c>
      <c r="J3577">
        <f t="shared" si="167"/>
        <v>1</v>
      </c>
    </row>
    <row r="3578" spans="1:10">
      <c r="A3578" t="s">
        <v>186</v>
      </c>
      <c r="B3578" t="s">
        <v>123</v>
      </c>
      <c r="C3578" s="60">
        <v>40940</v>
      </c>
      <c r="D3578" s="3">
        <f>Table1[[#This Row],[End Year]]-1</f>
        <v>2011</v>
      </c>
      <c r="E3578" s="3">
        <f t="shared" si="165"/>
        <v>2012</v>
      </c>
      <c r="F3578" s="1" t="str">
        <f t="shared" si="166"/>
        <v>2011/2012</v>
      </c>
      <c r="G3578">
        <v>5</v>
      </c>
      <c r="H3578" t="s">
        <v>94</v>
      </c>
      <c r="I3578">
        <f>IFERROR(INDEX(Lookup_Misc!$A$1:$C$7,MATCH(Table1[[#This Row],[Product]],Lookup_Misc!$B$1:$B$7,0),3)*Table1[[#This Row],[Tonnage]],NA())</f>
        <v>2.6</v>
      </c>
      <c r="J3578">
        <f t="shared" si="167"/>
        <v>2</v>
      </c>
    </row>
    <row r="3579" spans="1:10">
      <c r="A3579" t="s">
        <v>186</v>
      </c>
      <c r="B3579" t="s">
        <v>123</v>
      </c>
      <c r="C3579" s="60">
        <v>40940</v>
      </c>
      <c r="D3579" s="3">
        <f>Table1[[#This Row],[End Year]]-1</f>
        <v>2011</v>
      </c>
      <c r="E3579" s="3">
        <f t="shared" si="165"/>
        <v>2012</v>
      </c>
      <c r="F3579" s="1" t="str">
        <f t="shared" si="166"/>
        <v>2011/2012</v>
      </c>
      <c r="G3579">
        <v>62</v>
      </c>
      <c r="H3579" t="s">
        <v>87</v>
      </c>
      <c r="I3579">
        <f>IFERROR(INDEX(Lookup_Misc!$A$1:$C$7,MATCH(Table1[[#This Row],[Product]],Lookup_Misc!$B$1:$B$7,0),3)*Table1[[#This Row],[Tonnage]],NA())</f>
        <v>32.24</v>
      </c>
      <c r="J3579">
        <f t="shared" si="167"/>
        <v>2</v>
      </c>
    </row>
    <row r="3580" spans="1:10">
      <c r="A3580" t="s">
        <v>186</v>
      </c>
      <c r="B3580" t="s">
        <v>123</v>
      </c>
      <c r="C3580" s="60">
        <v>40940</v>
      </c>
      <c r="D3580" s="3">
        <f>Table1[[#This Row],[End Year]]-1</f>
        <v>2011</v>
      </c>
      <c r="E3580" s="3">
        <f t="shared" si="165"/>
        <v>2012</v>
      </c>
      <c r="F3580" s="1" t="str">
        <f t="shared" si="166"/>
        <v>2011/2012</v>
      </c>
      <c r="G3580">
        <v>5499</v>
      </c>
      <c r="H3580" t="s">
        <v>132</v>
      </c>
      <c r="I3580">
        <f>IFERROR(INDEX(Lookup_Misc!$A$1:$C$7,MATCH(Table1[[#This Row],[Product]],Lookup_Misc!$B$1:$B$7,0),3)*Table1[[#This Row],[Tonnage]],NA())</f>
        <v>2859.48</v>
      </c>
      <c r="J3580">
        <f t="shared" si="167"/>
        <v>2</v>
      </c>
    </row>
    <row r="3581" spans="1:10">
      <c r="A3581" t="s">
        <v>186</v>
      </c>
      <c r="B3581" t="s">
        <v>123</v>
      </c>
      <c r="C3581" s="60">
        <v>40940</v>
      </c>
      <c r="D3581" s="3">
        <f>Table1[[#This Row],[End Year]]-1</f>
        <v>2011</v>
      </c>
      <c r="E3581" s="3">
        <f t="shared" si="165"/>
        <v>2012</v>
      </c>
      <c r="F3581" s="1" t="str">
        <f t="shared" si="166"/>
        <v>2011/2012</v>
      </c>
      <c r="G3581">
        <v>60963</v>
      </c>
      <c r="H3581" t="s">
        <v>60</v>
      </c>
      <c r="I3581">
        <f>IFERROR(INDEX(Lookup_Misc!$A$1:$C$7,MATCH(Table1[[#This Row],[Product]],Lookup_Misc!$B$1:$B$7,0),3)*Table1[[#This Row],[Tonnage]],NA())</f>
        <v>31700.760000000002</v>
      </c>
      <c r="J3581">
        <f t="shared" si="167"/>
        <v>2</v>
      </c>
    </row>
    <row r="3582" spans="1:10">
      <c r="A3582" t="s">
        <v>186</v>
      </c>
      <c r="B3582" t="s">
        <v>123</v>
      </c>
      <c r="C3582" s="60">
        <v>40940</v>
      </c>
      <c r="D3582" s="3">
        <f>Table1[[#This Row],[End Year]]-1</f>
        <v>2011</v>
      </c>
      <c r="E3582" s="3">
        <f t="shared" si="165"/>
        <v>2012</v>
      </c>
      <c r="F3582" s="1" t="str">
        <f t="shared" si="166"/>
        <v>2011/2012</v>
      </c>
      <c r="G3582">
        <v>3996</v>
      </c>
      <c r="H3582" t="s">
        <v>79</v>
      </c>
      <c r="I3582">
        <f>IFERROR(INDEX(Lookup_Misc!$A$1:$C$7,MATCH(Table1[[#This Row],[Product]],Lookup_Misc!$B$1:$B$7,0),3)*Table1[[#This Row],[Tonnage]],NA())</f>
        <v>2077.92</v>
      </c>
      <c r="J3582">
        <f t="shared" si="167"/>
        <v>2</v>
      </c>
    </row>
    <row r="3583" spans="1:10">
      <c r="A3583" t="s">
        <v>186</v>
      </c>
      <c r="B3583" t="s">
        <v>123</v>
      </c>
      <c r="C3583" s="60">
        <v>40940</v>
      </c>
      <c r="D3583" s="3">
        <f>Table1[[#This Row],[End Year]]-1</f>
        <v>2011</v>
      </c>
      <c r="E3583" s="3">
        <f t="shared" si="165"/>
        <v>2012</v>
      </c>
      <c r="F3583" s="1" t="str">
        <f t="shared" si="166"/>
        <v>2011/2012</v>
      </c>
      <c r="G3583">
        <v>27271</v>
      </c>
      <c r="H3583" t="s">
        <v>116</v>
      </c>
      <c r="I3583">
        <f>IFERROR(INDEX(Lookup_Misc!$A$1:$C$7,MATCH(Table1[[#This Row],[Product]],Lookup_Misc!$B$1:$B$7,0),3)*Table1[[#This Row],[Tonnage]],NA())</f>
        <v>14180.92</v>
      </c>
      <c r="J3583">
        <f t="shared" si="167"/>
        <v>2</v>
      </c>
    </row>
    <row r="3584" spans="1:10">
      <c r="A3584" t="s">
        <v>186</v>
      </c>
      <c r="B3584" t="s">
        <v>123</v>
      </c>
      <c r="C3584" s="60">
        <v>40940</v>
      </c>
      <c r="D3584" s="3">
        <f>Table1[[#This Row],[End Year]]-1</f>
        <v>2011</v>
      </c>
      <c r="E3584" s="3">
        <f t="shared" si="165"/>
        <v>2012</v>
      </c>
      <c r="F3584" s="1" t="str">
        <f t="shared" si="166"/>
        <v>2011/2012</v>
      </c>
      <c r="G3584">
        <v>32149</v>
      </c>
      <c r="H3584" t="s">
        <v>113</v>
      </c>
      <c r="I3584">
        <f>IFERROR(INDEX(Lookup_Misc!$A$1:$C$7,MATCH(Table1[[#This Row],[Product]],Lookup_Misc!$B$1:$B$7,0),3)*Table1[[#This Row],[Tonnage]],NA())</f>
        <v>16717.48</v>
      </c>
      <c r="J3584">
        <f t="shared" si="167"/>
        <v>2</v>
      </c>
    </row>
    <row r="3585" spans="1:10">
      <c r="A3585" t="s">
        <v>186</v>
      </c>
      <c r="B3585" t="s">
        <v>123</v>
      </c>
      <c r="C3585" s="60">
        <v>40940</v>
      </c>
      <c r="D3585" s="3">
        <f>Table1[[#This Row],[End Year]]-1</f>
        <v>2011</v>
      </c>
      <c r="E3585" s="3">
        <f t="shared" si="165"/>
        <v>2012</v>
      </c>
      <c r="F3585" s="1" t="str">
        <f t="shared" si="166"/>
        <v>2011/2012</v>
      </c>
      <c r="G3585">
        <v>4742</v>
      </c>
      <c r="H3585" t="s">
        <v>144</v>
      </c>
      <c r="I3585">
        <f>IFERROR(INDEX(Lookup_Misc!$A$1:$C$7,MATCH(Table1[[#This Row],[Product]],Lookup_Misc!$B$1:$B$7,0),3)*Table1[[#This Row],[Tonnage]],NA())</f>
        <v>2465.84</v>
      </c>
      <c r="J3585">
        <f t="shared" si="167"/>
        <v>2</v>
      </c>
    </row>
    <row r="3586" spans="1:10">
      <c r="A3586" t="s">
        <v>186</v>
      </c>
      <c r="B3586" t="s">
        <v>123</v>
      </c>
      <c r="C3586" s="60">
        <v>40940</v>
      </c>
      <c r="D3586" s="3">
        <f>Table1[[#This Row],[End Year]]-1</f>
        <v>2011</v>
      </c>
      <c r="E3586" s="3">
        <f t="shared" si="165"/>
        <v>2012</v>
      </c>
      <c r="F3586" s="1" t="str">
        <f t="shared" si="166"/>
        <v>2011/2012</v>
      </c>
      <c r="G3586">
        <v>2</v>
      </c>
      <c r="H3586" t="s">
        <v>98</v>
      </c>
      <c r="I3586">
        <f>IFERROR(INDEX(Lookup_Misc!$A$1:$C$7,MATCH(Table1[[#This Row],[Product]],Lookup_Misc!$B$1:$B$7,0),3)*Table1[[#This Row],[Tonnage]],NA())</f>
        <v>1.04</v>
      </c>
      <c r="J3586">
        <f t="shared" si="167"/>
        <v>2</v>
      </c>
    </row>
    <row r="3587" spans="1:10">
      <c r="A3587" t="s">
        <v>186</v>
      </c>
      <c r="B3587" t="s">
        <v>123</v>
      </c>
      <c r="C3587" s="60">
        <v>40940</v>
      </c>
      <c r="D3587" s="3">
        <f>Table1[[#This Row],[End Year]]-1</f>
        <v>2011</v>
      </c>
      <c r="E3587" s="3">
        <f t="shared" si="165"/>
        <v>2012</v>
      </c>
      <c r="F3587" s="1" t="str">
        <f t="shared" si="166"/>
        <v>2011/2012</v>
      </c>
      <c r="G3587">
        <v>10394</v>
      </c>
      <c r="H3587" t="s">
        <v>89</v>
      </c>
      <c r="I3587">
        <f>IFERROR(INDEX(Lookup_Misc!$A$1:$C$7,MATCH(Table1[[#This Row],[Product]],Lookup_Misc!$B$1:$B$7,0),3)*Table1[[#This Row],[Tonnage]],NA())</f>
        <v>5404.88</v>
      </c>
      <c r="J3587">
        <f t="shared" si="167"/>
        <v>2</v>
      </c>
    </row>
    <row r="3588" spans="1:10">
      <c r="A3588" t="s">
        <v>186</v>
      </c>
      <c r="B3588" t="s">
        <v>123</v>
      </c>
      <c r="C3588" s="60">
        <v>40940</v>
      </c>
      <c r="D3588" s="3">
        <f>Table1[[#This Row],[End Year]]-1</f>
        <v>2011</v>
      </c>
      <c r="E3588" s="3">
        <f t="shared" si="165"/>
        <v>2012</v>
      </c>
      <c r="F3588" s="1" t="str">
        <f t="shared" si="166"/>
        <v>2011/2012</v>
      </c>
      <c r="G3588">
        <v>129515</v>
      </c>
      <c r="H3588" t="s">
        <v>90</v>
      </c>
      <c r="I3588">
        <f>IFERROR(INDEX(Lookup_Misc!$A$1:$C$7,MATCH(Table1[[#This Row],[Product]],Lookup_Misc!$B$1:$B$7,0),3)*Table1[[#This Row],[Tonnage]],NA())</f>
        <v>67347.8</v>
      </c>
      <c r="J3588">
        <f t="shared" si="167"/>
        <v>2</v>
      </c>
    </row>
    <row r="3589" spans="1:10">
      <c r="A3589" t="s">
        <v>186</v>
      </c>
      <c r="B3589" t="s">
        <v>123</v>
      </c>
      <c r="C3589" s="60">
        <v>40969</v>
      </c>
      <c r="D3589" s="3">
        <f>Table1[[#This Row],[End Year]]-1</f>
        <v>2011</v>
      </c>
      <c r="E3589" s="3">
        <f t="shared" si="165"/>
        <v>2012</v>
      </c>
      <c r="F3589" s="1" t="str">
        <f t="shared" si="166"/>
        <v>2011/2012</v>
      </c>
      <c r="G3589">
        <v>11</v>
      </c>
      <c r="H3589" t="s">
        <v>94</v>
      </c>
      <c r="I3589">
        <f>IFERROR(INDEX(Lookup_Misc!$A$1:$C$7,MATCH(Table1[[#This Row],[Product]],Lookup_Misc!$B$1:$B$7,0),3)*Table1[[#This Row],[Tonnage]],NA())</f>
        <v>5.7200000000000006</v>
      </c>
      <c r="J3589">
        <f t="shared" si="167"/>
        <v>3</v>
      </c>
    </row>
    <row r="3590" spans="1:10">
      <c r="A3590" t="s">
        <v>186</v>
      </c>
      <c r="B3590" t="s">
        <v>123</v>
      </c>
      <c r="C3590" s="60">
        <v>40969</v>
      </c>
      <c r="D3590" s="3">
        <f>Table1[[#This Row],[End Year]]-1</f>
        <v>2011</v>
      </c>
      <c r="E3590" s="3">
        <f t="shared" ref="E3590:E3653" si="168">IF(AND(MONTH(C3590)&gt;=7,MONTH(C3590)&lt;=12),YEAR(C3590)+1,YEAR(C3590))</f>
        <v>2012</v>
      </c>
      <c r="F3590" s="1" t="str">
        <f t="shared" ref="F3590:F3653" si="169">D3590&amp;"/"&amp;E3590</f>
        <v>2011/2012</v>
      </c>
      <c r="G3590">
        <v>476</v>
      </c>
      <c r="H3590" t="s">
        <v>129</v>
      </c>
      <c r="I3590">
        <f>IFERROR(INDEX(Lookup_Misc!$A$1:$C$7,MATCH(Table1[[#This Row],[Product]],Lookup_Misc!$B$1:$B$7,0),3)*Table1[[#This Row],[Tonnage]],NA())</f>
        <v>247.52</v>
      </c>
      <c r="J3590">
        <f t="shared" ref="J3590:J3653" si="170">MONTH(C3590)</f>
        <v>3</v>
      </c>
    </row>
    <row r="3591" spans="1:10">
      <c r="A3591" t="s">
        <v>186</v>
      </c>
      <c r="B3591" t="s">
        <v>123</v>
      </c>
      <c r="C3591" s="60">
        <v>40969</v>
      </c>
      <c r="D3591" s="3">
        <f>Table1[[#This Row],[End Year]]-1</f>
        <v>2011</v>
      </c>
      <c r="E3591" s="3">
        <f t="shared" si="168"/>
        <v>2012</v>
      </c>
      <c r="F3591" s="1" t="str">
        <f t="shared" si="169"/>
        <v>2011/2012</v>
      </c>
      <c r="G3591">
        <v>83651</v>
      </c>
      <c r="H3591" t="s">
        <v>60</v>
      </c>
      <c r="I3591">
        <f>IFERROR(INDEX(Lookup_Misc!$A$1:$C$7,MATCH(Table1[[#This Row],[Product]],Lookup_Misc!$B$1:$B$7,0),3)*Table1[[#This Row],[Tonnage]],NA())</f>
        <v>43498.520000000004</v>
      </c>
      <c r="J3591">
        <f t="shared" si="170"/>
        <v>3</v>
      </c>
    </row>
    <row r="3592" spans="1:10">
      <c r="A3592" t="s">
        <v>186</v>
      </c>
      <c r="B3592" t="s">
        <v>123</v>
      </c>
      <c r="C3592" s="60">
        <v>40969</v>
      </c>
      <c r="D3592" s="3">
        <f>Table1[[#This Row],[End Year]]-1</f>
        <v>2011</v>
      </c>
      <c r="E3592" s="3">
        <f t="shared" si="168"/>
        <v>2012</v>
      </c>
      <c r="F3592" s="1" t="str">
        <f t="shared" si="169"/>
        <v>2011/2012</v>
      </c>
      <c r="G3592">
        <v>10019</v>
      </c>
      <c r="H3592" t="s">
        <v>79</v>
      </c>
      <c r="I3592">
        <f>IFERROR(INDEX(Lookup_Misc!$A$1:$C$7,MATCH(Table1[[#This Row],[Product]],Lookup_Misc!$B$1:$B$7,0),3)*Table1[[#This Row],[Tonnage]],NA())</f>
        <v>5209.88</v>
      </c>
      <c r="J3592">
        <f t="shared" si="170"/>
        <v>3</v>
      </c>
    </row>
    <row r="3593" spans="1:10">
      <c r="A3593" t="s">
        <v>186</v>
      </c>
      <c r="B3593" t="s">
        <v>123</v>
      </c>
      <c r="C3593" s="60">
        <v>40969</v>
      </c>
      <c r="D3593" s="3">
        <f>Table1[[#This Row],[End Year]]-1</f>
        <v>2011</v>
      </c>
      <c r="E3593" s="3">
        <f t="shared" si="168"/>
        <v>2012</v>
      </c>
      <c r="F3593" s="1" t="str">
        <f t="shared" si="169"/>
        <v>2011/2012</v>
      </c>
      <c r="G3593">
        <v>10</v>
      </c>
      <c r="H3593" t="s">
        <v>125</v>
      </c>
      <c r="I3593">
        <f>IFERROR(INDEX(Lookup_Misc!$A$1:$C$7,MATCH(Table1[[#This Row],[Product]],Lookup_Misc!$B$1:$B$7,0),3)*Table1[[#This Row],[Tonnage]],NA())</f>
        <v>5.2</v>
      </c>
      <c r="J3593">
        <f t="shared" si="170"/>
        <v>3</v>
      </c>
    </row>
    <row r="3594" spans="1:10">
      <c r="A3594" t="s">
        <v>186</v>
      </c>
      <c r="B3594" t="s">
        <v>123</v>
      </c>
      <c r="C3594" s="60">
        <v>40969</v>
      </c>
      <c r="D3594" s="3">
        <f>Table1[[#This Row],[End Year]]-1</f>
        <v>2011</v>
      </c>
      <c r="E3594" s="3">
        <f t="shared" si="168"/>
        <v>2012</v>
      </c>
      <c r="F3594" s="1" t="str">
        <f t="shared" si="169"/>
        <v>2011/2012</v>
      </c>
      <c r="G3594">
        <v>5</v>
      </c>
      <c r="H3594" t="s">
        <v>143</v>
      </c>
      <c r="I3594">
        <f>IFERROR(INDEX(Lookup_Misc!$A$1:$C$7,MATCH(Table1[[#This Row],[Product]],Lookup_Misc!$B$1:$B$7,0),3)*Table1[[#This Row],[Tonnage]],NA())</f>
        <v>2.6</v>
      </c>
      <c r="J3594">
        <f t="shared" si="170"/>
        <v>3</v>
      </c>
    </row>
    <row r="3595" spans="1:10">
      <c r="A3595" t="s">
        <v>186</v>
      </c>
      <c r="B3595" t="s">
        <v>123</v>
      </c>
      <c r="C3595" s="60">
        <v>40969</v>
      </c>
      <c r="D3595" s="3">
        <f>Table1[[#This Row],[End Year]]-1</f>
        <v>2011</v>
      </c>
      <c r="E3595" s="3">
        <f t="shared" si="168"/>
        <v>2012</v>
      </c>
      <c r="F3595" s="1" t="str">
        <f t="shared" si="169"/>
        <v>2011/2012</v>
      </c>
      <c r="G3595">
        <v>2</v>
      </c>
      <c r="H3595" t="s">
        <v>146</v>
      </c>
      <c r="I3595">
        <f>IFERROR(INDEX(Lookup_Misc!$A$1:$C$7,MATCH(Table1[[#This Row],[Product]],Lookup_Misc!$B$1:$B$7,0),3)*Table1[[#This Row],[Tonnage]],NA())</f>
        <v>1.04</v>
      </c>
      <c r="J3595">
        <f t="shared" si="170"/>
        <v>3</v>
      </c>
    </row>
    <row r="3596" spans="1:10">
      <c r="A3596" t="s">
        <v>186</v>
      </c>
      <c r="B3596" t="s">
        <v>123</v>
      </c>
      <c r="C3596" s="60">
        <v>40969</v>
      </c>
      <c r="D3596" s="3">
        <f>Table1[[#This Row],[End Year]]-1</f>
        <v>2011</v>
      </c>
      <c r="E3596" s="3">
        <f t="shared" si="168"/>
        <v>2012</v>
      </c>
      <c r="F3596" s="1" t="str">
        <f t="shared" si="169"/>
        <v>2011/2012</v>
      </c>
      <c r="G3596">
        <v>3844</v>
      </c>
      <c r="H3596" t="s">
        <v>116</v>
      </c>
      <c r="I3596">
        <f>IFERROR(INDEX(Lookup_Misc!$A$1:$C$7,MATCH(Table1[[#This Row],[Product]],Lookup_Misc!$B$1:$B$7,0),3)*Table1[[#This Row],[Tonnage]],NA())</f>
        <v>1998.88</v>
      </c>
      <c r="J3596">
        <f t="shared" si="170"/>
        <v>3</v>
      </c>
    </row>
    <row r="3597" spans="1:10">
      <c r="A3597" t="s">
        <v>186</v>
      </c>
      <c r="B3597" t="s">
        <v>123</v>
      </c>
      <c r="C3597" s="60">
        <v>40969</v>
      </c>
      <c r="D3597" s="3">
        <f>Table1[[#This Row],[End Year]]-1</f>
        <v>2011</v>
      </c>
      <c r="E3597" s="3">
        <f t="shared" si="168"/>
        <v>2012</v>
      </c>
      <c r="F3597" s="1" t="str">
        <f t="shared" si="169"/>
        <v>2011/2012</v>
      </c>
      <c r="G3597">
        <v>4400</v>
      </c>
      <c r="H3597" t="s">
        <v>81</v>
      </c>
      <c r="I3597">
        <f>IFERROR(INDEX(Lookup_Misc!$A$1:$C$7,MATCH(Table1[[#This Row],[Product]],Lookup_Misc!$B$1:$B$7,0),3)*Table1[[#This Row],[Tonnage]],NA())</f>
        <v>2288</v>
      </c>
      <c r="J3597">
        <f t="shared" si="170"/>
        <v>3</v>
      </c>
    </row>
    <row r="3598" spans="1:10">
      <c r="A3598" t="s">
        <v>186</v>
      </c>
      <c r="B3598" t="s">
        <v>123</v>
      </c>
      <c r="C3598" s="60">
        <v>40969</v>
      </c>
      <c r="D3598" s="3">
        <f>Table1[[#This Row],[End Year]]-1</f>
        <v>2011</v>
      </c>
      <c r="E3598" s="3">
        <f t="shared" si="168"/>
        <v>2012</v>
      </c>
      <c r="F3598" s="1" t="str">
        <f t="shared" si="169"/>
        <v>2011/2012</v>
      </c>
      <c r="G3598">
        <v>21357</v>
      </c>
      <c r="H3598" t="s">
        <v>113</v>
      </c>
      <c r="I3598">
        <f>IFERROR(INDEX(Lookup_Misc!$A$1:$C$7,MATCH(Table1[[#This Row],[Product]],Lookup_Misc!$B$1:$B$7,0),3)*Table1[[#This Row],[Tonnage]],NA())</f>
        <v>11105.640000000001</v>
      </c>
      <c r="J3598">
        <f t="shared" si="170"/>
        <v>3</v>
      </c>
    </row>
    <row r="3599" spans="1:10">
      <c r="A3599" t="s">
        <v>186</v>
      </c>
      <c r="B3599" t="s">
        <v>123</v>
      </c>
      <c r="C3599" s="60">
        <v>40969</v>
      </c>
      <c r="D3599" s="3">
        <f>Table1[[#This Row],[End Year]]-1</f>
        <v>2011</v>
      </c>
      <c r="E3599" s="3">
        <f t="shared" si="168"/>
        <v>2012</v>
      </c>
      <c r="F3599" s="1" t="str">
        <f t="shared" si="169"/>
        <v>2011/2012</v>
      </c>
      <c r="G3599">
        <v>25597</v>
      </c>
      <c r="H3599" t="s">
        <v>108</v>
      </c>
      <c r="I3599">
        <f>IFERROR(INDEX(Lookup_Misc!$A$1:$C$7,MATCH(Table1[[#This Row],[Product]],Lookup_Misc!$B$1:$B$7,0),3)*Table1[[#This Row],[Tonnage]],NA())</f>
        <v>13310.44</v>
      </c>
      <c r="J3599">
        <f t="shared" si="170"/>
        <v>3</v>
      </c>
    </row>
    <row r="3600" spans="1:10">
      <c r="A3600" t="s">
        <v>186</v>
      </c>
      <c r="B3600" t="s">
        <v>123</v>
      </c>
      <c r="C3600" s="60">
        <v>40969</v>
      </c>
      <c r="D3600" s="3">
        <f>Table1[[#This Row],[End Year]]-1</f>
        <v>2011</v>
      </c>
      <c r="E3600" s="3">
        <f t="shared" si="168"/>
        <v>2012</v>
      </c>
      <c r="F3600" s="1" t="str">
        <f t="shared" si="169"/>
        <v>2011/2012</v>
      </c>
      <c r="G3600">
        <v>8599</v>
      </c>
      <c r="H3600" t="s">
        <v>86</v>
      </c>
      <c r="I3600">
        <f>IFERROR(INDEX(Lookup_Misc!$A$1:$C$7,MATCH(Table1[[#This Row],[Product]],Lookup_Misc!$B$1:$B$7,0),3)*Table1[[#This Row],[Tonnage]],NA())</f>
        <v>4471.4800000000005</v>
      </c>
      <c r="J3600">
        <f t="shared" si="170"/>
        <v>3</v>
      </c>
    </row>
    <row r="3601" spans="1:10">
      <c r="A3601" t="s">
        <v>186</v>
      </c>
      <c r="B3601" t="s">
        <v>123</v>
      </c>
      <c r="C3601" s="60">
        <v>40969</v>
      </c>
      <c r="D3601" s="3">
        <f>Table1[[#This Row],[End Year]]-1</f>
        <v>2011</v>
      </c>
      <c r="E3601" s="3">
        <f t="shared" si="168"/>
        <v>2012</v>
      </c>
      <c r="F3601" s="1" t="str">
        <f t="shared" si="169"/>
        <v>2011/2012</v>
      </c>
      <c r="G3601">
        <v>1</v>
      </c>
      <c r="H3601" t="s">
        <v>98</v>
      </c>
      <c r="I3601">
        <f>IFERROR(INDEX(Lookup_Misc!$A$1:$C$7,MATCH(Table1[[#This Row],[Product]],Lookup_Misc!$B$1:$B$7,0),3)*Table1[[#This Row],[Tonnage]],NA())</f>
        <v>0.52</v>
      </c>
      <c r="J3601">
        <f t="shared" si="170"/>
        <v>3</v>
      </c>
    </row>
    <row r="3602" spans="1:10">
      <c r="A3602" t="s">
        <v>186</v>
      </c>
      <c r="B3602" t="s">
        <v>123</v>
      </c>
      <c r="C3602" s="60">
        <v>40969</v>
      </c>
      <c r="D3602" s="3">
        <f>Table1[[#This Row],[End Year]]-1</f>
        <v>2011</v>
      </c>
      <c r="E3602" s="3">
        <f t="shared" si="168"/>
        <v>2012</v>
      </c>
      <c r="F3602" s="1" t="str">
        <f t="shared" si="169"/>
        <v>2011/2012</v>
      </c>
      <c r="G3602">
        <v>6048</v>
      </c>
      <c r="H3602" t="s">
        <v>89</v>
      </c>
      <c r="I3602">
        <f>IFERROR(INDEX(Lookup_Misc!$A$1:$C$7,MATCH(Table1[[#This Row],[Product]],Lookup_Misc!$B$1:$B$7,0),3)*Table1[[#This Row],[Tonnage]],NA())</f>
        <v>3144.96</v>
      </c>
      <c r="J3602">
        <f t="shared" si="170"/>
        <v>3</v>
      </c>
    </row>
    <row r="3603" spans="1:10">
      <c r="A3603" t="s">
        <v>186</v>
      </c>
      <c r="B3603" t="s">
        <v>123</v>
      </c>
      <c r="C3603" s="60">
        <v>40969</v>
      </c>
      <c r="D3603" s="3">
        <f>Table1[[#This Row],[End Year]]-1</f>
        <v>2011</v>
      </c>
      <c r="E3603" s="3">
        <f t="shared" si="168"/>
        <v>2012</v>
      </c>
      <c r="F3603" s="1" t="str">
        <f t="shared" si="169"/>
        <v>2011/2012</v>
      </c>
      <c r="G3603">
        <v>56503</v>
      </c>
      <c r="H3603" t="s">
        <v>90</v>
      </c>
      <c r="I3603">
        <f>IFERROR(INDEX(Lookup_Misc!$A$1:$C$7,MATCH(Table1[[#This Row],[Product]],Lookup_Misc!$B$1:$B$7,0),3)*Table1[[#This Row],[Tonnage]],NA())</f>
        <v>29381.56</v>
      </c>
      <c r="J3603">
        <f t="shared" si="170"/>
        <v>3</v>
      </c>
    </row>
    <row r="3604" spans="1:10">
      <c r="A3604" t="s">
        <v>186</v>
      </c>
      <c r="B3604" t="s">
        <v>123</v>
      </c>
      <c r="C3604" s="60">
        <v>41000</v>
      </c>
      <c r="D3604" s="3">
        <f>Table1[[#This Row],[End Year]]-1</f>
        <v>2011</v>
      </c>
      <c r="E3604" s="3">
        <f t="shared" si="168"/>
        <v>2012</v>
      </c>
      <c r="F3604" s="1" t="str">
        <f t="shared" si="169"/>
        <v>2011/2012</v>
      </c>
      <c r="G3604">
        <v>36</v>
      </c>
      <c r="H3604" t="s">
        <v>74</v>
      </c>
      <c r="I3604">
        <f>IFERROR(INDEX(Lookup_Misc!$A$1:$C$7,MATCH(Table1[[#This Row],[Product]],Lookup_Misc!$B$1:$B$7,0),3)*Table1[[#This Row],[Tonnage]],NA())</f>
        <v>18.72</v>
      </c>
      <c r="J3604">
        <f t="shared" si="170"/>
        <v>4</v>
      </c>
    </row>
    <row r="3605" spans="1:10">
      <c r="A3605" t="s">
        <v>186</v>
      </c>
      <c r="B3605" t="s">
        <v>123</v>
      </c>
      <c r="C3605" s="60">
        <v>41000</v>
      </c>
      <c r="D3605" s="3">
        <f>Table1[[#This Row],[End Year]]-1</f>
        <v>2011</v>
      </c>
      <c r="E3605" s="3">
        <f t="shared" si="168"/>
        <v>2012</v>
      </c>
      <c r="F3605" s="1" t="str">
        <f t="shared" si="169"/>
        <v>2011/2012</v>
      </c>
      <c r="G3605">
        <v>4</v>
      </c>
      <c r="H3605" t="s">
        <v>87</v>
      </c>
      <c r="I3605">
        <f>IFERROR(INDEX(Lookup_Misc!$A$1:$C$7,MATCH(Table1[[#This Row],[Product]],Lookup_Misc!$B$1:$B$7,0),3)*Table1[[#This Row],[Tonnage]],NA())</f>
        <v>2.08</v>
      </c>
      <c r="J3605">
        <f t="shared" si="170"/>
        <v>4</v>
      </c>
    </row>
    <row r="3606" spans="1:10">
      <c r="A3606" t="s">
        <v>186</v>
      </c>
      <c r="B3606" t="s">
        <v>123</v>
      </c>
      <c r="C3606" s="60">
        <v>41000</v>
      </c>
      <c r="D3606" s="3">
        <f>Table1[[#This Row],[End Year]]-1</f>
        <v>2011</v>
      </c>
      <c r="E3606" s="3">
        <f t="shared" si="168"/>
        <v>2012</v>
      </c>
      <c r="F3606" s="1" t="str">
        <f t="shared" si="169"/>
        <v>2011/2012</v>
      </c>
      <c r="G3606">
        <v>5483</v>
      </c>
      <c r="H3606" t="s">
        <v>132</v>
      </c>
      <c r="I3606">
        <f>IFERROR(INDEX(Lookup_Misc!$A$1:$C$7,MATCH(Table1[[#This Row],[Product]],Lookup_Misc!$B$1:$B$7,0),3)*Table1[[#This Row],[Tonnage]],NA())</f>
        <v>2851.1600000000003</v>
      </c>
      <c r="J3606">
        <f t="shared" si="170"/>
        <v>4</v>
      </c>
    </row>
    <row r="3607" spans="1:10">
      <c r="A3607" t="s">
        <v>186</v>
      </c>
      <c r="B3607" t="s">
        <v>123</v>
      </c>
      <c r="C3607" s="60">
        <v>41000</v>
      </c>
      <c r="D3607" s="3">
        <f>Table1[[#This Row],[End Year]]-1</f>
        <v>2011</v>
      </c>
      <c r="E3607" s="3">
        <f t="shared" si="168"/>
        <v>2012</v>
      </c>
      <c r="F3607" s="1" t="str">
        <f t="shared" si="169"/>
        <v>2011/2012</v>
      </c>
      <c r="G3607">
        <v>98824</v>
      </c>
      <c r="H3607" t="s">
        <v>60</v>
      </c>
      <c r="I3607">
        <f>IFERROR(INDEX(Lookup_Misc!$A$1:$C$7,MATCH(Table1[[#This Row],[Product]],Lookup_Misc!$B$1:$B$7,0),3)*Table1[[#This Row],[Tonnage]],NA())</f>
        <v>51388.480000000003</v>
      </c>
      <c r="J3607">
        <f t="shared" si="170"/>
        <v>4</v>
      </c>
    </row>
    <row r="3608" spans="1:10">
      <c r="A3608" t="s">
        <v>186</v>
      </c>
      <c r="B3608" t="s">
        <v>123</v>
      </c>
      <c r="C3608" s="60">
        <v>41000</v>
      </c>
      <c r="D3608" s="3">
        <f>Table1[[#This Row],[End Year]]-1</f>
        <v>2011</v>
      </c>
      <c r="E3608" s="3">
        <f t="shared" si="168"/>
        <v>2012</v>
      </c>
      <c r="F3608" s="1" t="str">
        <f t="shared" si="169"/>
        <v>2011/2012</v>
      </c>
      <c r="G3608">
        <v>3554</v>
      </c>
      <c r="H3608" t="s">
        <v>79</v>
      </c>
      <c r="I3608">
        <f>IFERROR(INDEX(Lookup_Misc!$A$1:$C$7,MATCH(Table1[[#This Row],[Product]],Lookup_Misc!$B$1:$B$7,0),3)*Table1[[#This Row],[Tonnage]],NA())</f>
        <v>1848.0800000000002</v>
      </c>
      <c r="J3608">
        <f t="shared" si="170"/>
        <v>4</v>
      </c>
    </row>
    <row r="3609" spans="1:10">
      <c r="A3609" t="s">
        <v>186</v>
      </c>
      <c r="B3609" t="s">
        <v>123</v>
      </c>
      <c r="C3609" s="60">
        <v>41000</v>
      </c>
      <c r="D3609" s="3">
        <f>Table1[[#This Row],[End Year]]-1</f>
        <v>2011</v>
      </c>
      <c r="E3609" s="3">
        <f t="shared" si="168"/>
        <v>2012</v>
      </c>
      <c r="F3609" s="1" t="str">
        <f t="shared" si="169"/>
        <v>2011/2012</v>
      </c>
      <c r="G3609">
        <v>550</v>
      </c>
      <c r="H3609" t="s">
        <v>147</v>
      </c>
      <c r="I3609">
        <f>IFERROR(INDEX(Lookup_Misc!$A$1:$C$7,MATCH(Table1[[#This Row],[Product]],Lookup_Misc!$B$1:$B$7,0),3)*Table1[[#This Row],[Tonnage]],NA())</f>
        <v>286</v>
      </c>
      <c r="J3609">
        <f t="shared" si="170"/>
        <v>4</v>
      </c>
    </row>
    <row r="3610" spans="1:10">
      <c r="A3610" t="s">
        <v>186</v>
      </c>
      <c r="B3610" t="s">
        <v>123</v>
      </c>
      <c r="C3610" s="60">
        <v>41000</v>
      </c>
      <c r="D3610" s="3">
        <f>Table1[[#This Row],[End Year]]-1</f>
        <v>2011</v>
      </c>
      <c r="E3610" s="3">
        <f t="shared" si="168"/>
        <v>2012</v>
      </c>
      <c r="F3610" s="1" t="str">
        <f t="shared" si="169"/>
        <v>2011/2012</v>
      </c>
      <c r="G3610">
        <v>2</v>
      </c>
      <c r="H3610" t="s">
        <v>146</v>
      </c>
      <c r="I3610">
        <f>IFERROR(INDEX(Lookup_Misc!$A$1:$C$7,MATCH(Table1[[#This Row],[Product]],Lookup_Misc!$B$1:$B$7,0),3)*Table1[[#This Row],[Tonnage]],NA())</f>
        <v>1.04</v>
      </c>
      <c r="J3610">
        <f t="shared" si="170"/>
        <v>4</v>
      </c>
    </row>
    <row r="3611" spans="1:10">
      <c r="A3611" t="s">
        <v>186</v>
      </c>
      <c r="B3611" t="s">
        <v>123</v>
      </c>
      <c r="C3611" s="60">
        <v>41000</v>
      </c>
      <c r="D3611" s="3">
        <f>Table1[[#This Row],[End Year]]-1</f>
        <v>2011</v>
      </c>
      <c r="E3611" s="3">
        <f t="shared" si="168"/>
        <v>2012</v>
      </c>
      <c r="F3611" s="1" t="str">
        <f t="shared" si="169"/>
        <v>2011/2012</v>
      </c>
      <c r="G3611">
        <v>9172</v>
      </c>
      <c r="H3611" t="s">
        <v>116</v>
      </c>
      <c r="I3611">
        <f>IFERROR(INDEX(Lookup_Misc!$A$1:$C$7,MATCH(Table1[[#This Row],[Product]],Lookup_Misc!$B$1:$B$7,0),3)*Table1[[#This Row],[Tonnage]],NA())</f>
        <v>4769.4400000000005</v>
      </c>
      <c r="J3611">
        <f t="shared" si="170"/>
        <v>4</v>
      </c>
    </row>
    <row r="3612" spans="1:10">
      <c r="A3612" t="s">
        <v>186</v>
      </c>
      <c r="B3612" t="s">
        <v>123</v>
      </c>
      <c r="C3612" s="60">
        <v>41000</v>
      </c>
      <c r="D3612" s="3">
        <f>Table1[[#This Row],[End Year]]-1</f>
        <v>2011</v>
      </c>
      <c r="E3612" s="3">
        <f t="shared" si="168"/>
        <v>2012</v>
      </c>
      <c r="F3612" s="1" t="str">
        <f t="shared" si="169"/>
        <v>2011/2012</v>
      </c>
      <c r="G3612">
        <v>42465</v>
      </c>
      <c r="H3612" t="s">
        <v>113</v>
      </c>
      <c r="I3612">
        <f>IFERROR(INDEX(Lookup_Misc!$A$1:$C$7,MATCH(Table1[[#This Row],[Product]],Lookup_Misc!$B$1:$B$7,0),3)*Table1[[#This Row],[Tonnage]],NA())</f>
        <v>22081.8</v>
      </c>
      <c r="J3612">
        <f t="shared" si="170"/>
        <v>4</v>
      </c>
    </row>
    <row r="3613" spans="1:10">
      <c r="A3613" t="s">
        <v>186</v>
      </c>
      <c r="B3613" t="s">
        <v>123</v>
      </c>
      <c r="C3613" s="60">
        <v>41000</v>
      </c>
      <c r="D3613" s="3">
        <f>Table1[[#This Row],[End Year]]-1</f>
        <v>2011</v>
      </c>
      <c r="E3613" s="3">
        <f t="shared" si="168"/>
        <v>2012</v>
      </c>
      <c r="F3613" s="1" t="str">
        <f t="shared" si="169"/>
        <v>2011/2012</v>
      </c>
      <c r="G3613">
        <v>26538</v>
      </c>
      <c r="H3613" t="s">
        <v>108</v>
      </c>
      <c r="I3613">
        <f>IFERROR(INDEX(Lookup_Misc!$A$1:$C$7,MATCH(Table1[[#This Row],[Product]],Lookup_Misc!$B$1:$B$7,0),3)*Table1[[#This Row],[Tonnage]],NA())</f>
        <v>13799.76</v>
      </c>
      <c r="J3613">
        <f t="shared" si="170"/>
        <v>4</v>
      </c>
    </row>
    <row r="3614" spans="1:10">
      <c r="A3614" t="s">
        <v>186</v>
      </c>
      <c r="B3614" t="s">
        <v>123</v>
      </c>
      <c r="C3614" s="60">
        <v>41000</v>
      </c>
      <c r="D3614" s="3">
        <f>Table1[[#This Row],[End Year]]-1</f>
        <v>2011</v>
      </c>
      <c r="E3614" s="3">
        <f t="shared" si="168"/>
        <v>2012</v>
      </c>
      <c r="F3614" s="1" t="str">
        <f t="shared" si="169"/>
        <v>2011/2012</v>
      </c>
      <c r="G3614">
        <v>6185</v>
      </c>
      <c r="H3614" t="s">
        <v>118</v>
      </c>
      <c r="I3614">
        <f>IFERROR(INDEX(Lookup_Misc!$A$1:$C$7,MATCH(Table1[[#This Row],[Product]],Lookup_Misc!$B$1:$B$7,0),3)*Table1[[#This Row],[Tonnage]],NA())</f>
        <v>3216.2000000000003</v>
      </c>
      <c r="J3614">
        <f t="shared" si="170"/>
        <v>4</v>
      </c>
    </row>
    <row r="3615" spans="1:10">
      <c r="A3615" t="s">
        <v>186</v>
      </c>
      <c r="B3615" t="s">
        <v>123</v>
      </c>
      <c r="C3615" s="60">
        <v>41000</v>
      </c>
      <c r="D3615" s="3">
        <f>Table1[[#This Row],[End Year]]-1</f>
        <v>2011</v>
      </c>
      <c r="E3615" s="3">
        <f t="shared" si="168"/>
        <v>2012</v>
      </c>
      <c r="F3615" s="1" t="str">
        <f t="shared" si="169"/>
        <v>2011/2012</v>
      </c>
      <c r="G3615">
        <v>11505</v>
      </c>
      <c r="H3615" t="s">
        <v>89</v>
      </c>
      <c r="I3615">
        <f>IFERROR(INDEX(Lookup_Misc!$A$1:$C$7,MATCH(Table1[[#This Row],[Product]],Lookup_Misc!$B$1:$B$7,0),3)*Table1[[#This Row],[Tonnage]],NA())</f>
        <v>5982.6</v>
      </c>
      <c r="J3615">
        <f t="shared" si="170"/>
        <v>4</v>
      </c>
    </row>
    <row r="3616" spans="1:10">
      <c r="A3616" t="s">
        <v>186</v>
      </c>
      <c r="B3616" t="s">
        <v>123</v>
      </c>
      <c r="C3616" s="60">
        <v>41000</v>
      </c>
      <c r="D3616" s="3">
        <f>Table1[[#This Row],[End Year]]-1</f>
        <v>2011</v>
      </c>
      <c r="E3616" s="3">
        <f t="shared" si="168"/>
        <v>2012</v>
      </c>
      <c r="F3616" s="1" t="str">
        <f t="shared" si="169"/>
        <v>2011/2012</v>
      </c>
      <c r="G3616">
        <v>27518</v>
      </c>
      <c r="H3616" t="s">
        <v>90</v>
      </c>
      <c r="I3616">
        <f>IFERROR(INDEX(Lookup_Misc!$A$1:$C$7,MATCH(Table1[[#This Row],[Product]],Lookup_Misc!$B$1:$B$7,0),3)*Table1[[#This Row],[Tonnage]],NA())</f>
        <v>14309.36</v>
      </c>
      <c r="J3616">
        <f t="shared" si="170"/>
        <v>4</v>
      </c>
    </row>
    <row r="3617" spans="1:10">
      <c r="A3617" t="s">
        <v>186</v>
      </c>
      <c r="B3617" t="s">
        <v>123</v>
      </c>
      <c r="C3617" s="60">
        <v>41030</v>
      </c>
      <c r="D3617" s="3">
        <f>Table1[[#This Row],[End Year]]-1</f>
        <v>2011</v>
      </c>
      <c r="E3617" s="3">
        <f t="shared" si="168"/>
        <v>2012</v>
      </c>
      <c r="F3617" s="1" t="str">
        <f t="shared" si="169"/>
        <v>2011/2012</v>
      </c>
      <c r="G3617">
        <v>7</v>
      </c>
      <c r="H3617" t="s">
        <v>87</v>
      </c>
      <c r="I3617">
        <f>IFERROR(INDEX(Lookup_Misc!$A$1:$C$7,MATCH(Table1[[#This Row],[Product]],Lookup_Misc!$B$1:$B$7,0),3)*Table1[[#This Row],[Tonnage]],NA())</f>
        <v>3.64</v>
      </c>
      <c r="J3617">
        <f t="shared" si="170"/>
        <v>5</v>
      </c>
    </row>
    <row r="3618" spans="1:10">
      <c r="A3618" t="s">
        <v>186</v>
      </c>
      <c r="B3618" t="s">
        <v>123</v>
      </c>
      <c r="C3618" s="60">
        <v>41030</v>
      </c>
      <c r="D3618" s="3">
        <f>Table1[[#This Row],[End Year]]-1</f>
        <v>2011</v>
      </c>
      <c r="E3618" s="3">
        <f t="shared" si="168"/>
        <v>2012</v>
      </c>
      <c r="F3618" s="1" t="str">
        <f t="shared" si="169"/>
        <v>2011/2012</v>
      </c>
      <c r="G3618">
        <v>81867</v>
      </c>
      <c r="H3618" t="s">
        <v>60</v>
      </c>
      <c r="I3618">
        <f>IFERROR(INDEX(Lookup_Misc!$A$1:$C$7,MATCH(Table1[[#This Row],[Product]],Lookup_Misc!$B$1:$B$7,0),3)*Table1[[#This Row],[Tonnage]],NA())</f>
        <v>42570.840000000004</v>
      </c>
      <c r="J3618">
        <f t="shared" si="170"/>
        <v>5</v>
      </c>
    </row>
    <row r="3619" spans="1:10">
      <c r="A3619" t="s">
        <v>186</v>
      </c>
      <c r="B3619" t="s">
        <v>123</v>
      </c>
      <c r="C3619" s="60">
        <v>41030</v>
      </c>
      <c r="D3619" s="3">
        <f>Table1[[#This Row],[End Year]]-1</f>
        <v>2011</v>
      </c>
      <c r="E3619" s="3">
        <f t="shared" si="168"/>
        <v>2012</v>
      </c>
      <c r="F3619" s="1" t="str">
        <f t="shared" si="169"/>
        <v>2011/2012</v>
      </c>
      <c r="G3619">
        <v>685</v>
      </c>
      <c r="H3619" t="s">
        <v>79</v>
      </c>
      <c r="I3619">
        <f>IFERROR(INDEX(Lookup_Misc!$A$1:$C$7,MATCH(Table1[[#This Row],[Product]],Lookup_Misc!$B$1:$B$7,0),3)*Table1[[#This Row],[Tonnage]],NA())</f>
        <v>356.2</v>
      </c>
      <c r="J3619">
        <f t="shared" si="170"/>
        <v>5</v>
      </c>
    </row>
    <row r="3620" spans="1:10">
      <c r="A3620" t="s">
        <v>186</v>
      </c>
      <c r="B3620" t="s">
        <v>123</v>
      </c>
      <c r="C3620" s="60">
        <v>41030</v>
      </c>
      <c r="D3620" s="3">
        <f>Table1[[#This Row],[End Year]]-1</f>
        <v>2011</v>
      </c>
      <c r="E3620" s="3">
        <f t="shared" si="168"/>
        <v>2012</v>
      </c>
      <c r="F3620" s="1" t="str">
        <f t="shared" si="169"/>
        <v>2011/2012</v>
      </c>
      <c r="G3620">
        <v>9747</v>
      </c>
      <c r="H3620" t="s">
        <v>116</v>
      </c>
      <c r="I3620">
        <f>IFERROR(INDEX(Lookup_Misc!$A$1:$C$7,MATCH(Table1[[#This Row],[Product]],Lookup_Misc!$B$1:$B$7,0),3)*Table1[[#This Row],[Tonnage]],NA())</f>
        <v>5068.4400000000005</v>
      </c>
      <c r="J3620">
        <f t="shared" si="170"/>
        <v>5</v>
      </c>
    </row>
    <row r="3621" spans="1:10">
      <c r="A3621" t="s">
        <v>186</v>
      </c>
      <c r="B3621" t="s">
        <v>123</v>
      </c>
      <c r="C3621" s="60">
        <v>41030</v>
      </c>
      <c r="D3621" s="3">
        <f>Table1[[#This Row],[End Year]]-1</f>
        <v>2011</v>
      </c>
      <c r="E3621" s="3">
        <f t="shared" si="168"/>
        <v>2012</v>
      </c>
      <c r="F3621" s="1" t="str">
        <f t="shared" si="169"/>
        <v>2011/2012</v>
      </c>
      <c r="G3621">
        <v>8799</v>
      </c>
      <c r="H3621" t="s">
        <v>81</v>
      </c>
      <c r="I3621">
        <f>IFERROR(INDEX(Lookup_Misc!$A$1:$C$7,MATCH(Table1[[#This Row],[Product]],Lookup_Misc!$B$1:$B$7,0),3)*Table1[[#This Row],[Tonnage]],NA())</f>
        <v>4575.4800000000005</v>
      </c>
      <c r="J3621">
        <f t="shared" si="170"/>
        <v>5</v>
      </c>
    </row>
    <row r="3622" spans="1:10">
      <c r="A3622" t="s">
        <v>186</v>
      </c>
      <c r="B3622" t="s">
        <v>123</v>
      </c>
      <c r="C3622" s="60">
        <v>41030</v>
      </c>
      <c r="D3622" s="3">
        <f>Table1[[#This Row],[End Year]]-1</f>
        <v>2011</v>
      </c>
      <c r="E3622" s="3">
        <f t="shared" si="168"/>
        <v>2012</v>
      </c>
      <c r="F3622" s="1" t="str">
        <f t="shared" si="169"/>
        <v>2011/2012</v>
      </c>
      <c r="G3622">
        <v>5498</v>
      </c>
      <c r="H3622" t="s">
        <v>128</v>
      </c>
      <c r="I3622">
        <f>IFERROR(INDEX(Lookup_Misc!$A$1:$C$7,MATCH(Table1[[#This Row],[Product]],Lookup_Misc!$B$1:$B$7,0),3)*Table1[[#This Row],[Tonnage]],NA())</f>
        <v>2858.96</v>
      </c>
      <c r="J3622">
        <f t="shared" si="170"/>
        <v>5</v>
      </c>
    </row>
    <row r="3623" spans="1:10">
      <c r="A3623" t="s">
        <v>186</v>
      </c>
      <c r="B3623" t="s">
        <v>123</v>
      </c>
      <c r="C3623" s="60">
        <v>41030</v>
      </c>
      <c r="D3623" s="3">
        <f>Table1[[#This Row],[End Year]]-1</f>
        <v>2011</v>
      </c>
      <c r="E3623" s="3">
        <f t="shared" si="168"/>
        <v>2012</v>
      </c>
      <c r="F3623" s="1" t="str">
        <f t="shared" si="169"/>
        <v>2011/2012</v>
      </c>
      <c r="G3623">
        <v>79756</v>
      </c>
      <c r="H3623" t="s">
        <v>113</v>
      </c>
      <c r="I3623">
        <f>IFERROR(INDEX(Lookup_Misc!$A$1:$C$7,MATCH(Table1[[#This Row],[Product]],Lookup_Misc!$B$1:$B$7,0),3)*Table1[[#This Row],[Tonnage]],NA())</f>
        <v>41473.120000000003</v>
      </c>
      <c r="J3623">
        <f t="shared" si="170"/>
        <v>5</v>
      </c>
    </row>
    <row r="3624" spans="1:10">
      <c r="A3624" t="s">
        <v>186</v>
      </c>
      <c r="B3624" t="s">
        <v>123</v>
      </c>
      <c r="C3624" s="60">
        <v>41030</v>
      </c>
      <c r="D3624" s="3">
        <f>Table1[[#This Row],[End Year]]-1</f>
        <v>2011</v>
      </c>
      <c r="E3624" s="3">
        <f t="shared" si="168"/>
        <v>2012</v>
      </c>
      <c r="F3624" s="1" t="str">
        <f t="shared" si="169"/>
        <v>2011/2012</v>
      </c>
      <c r="G3624">
        <v>64900</v>
      </c>
      <c r="H3624" t="s">
        <v>108</v>
      </c>
      <c r="I3624">
        <f>IFERROR(INDEX(Lookup_Misc!$A$1:$C$7,MATCH(Table1[[#This Row],[Product]],Lookup_Misc!$B$1:$B$7,0),3)*Table1[[#This Row],[Tonnage]],NA())</f>
        <v>33748</v>
      </c>
      <c r="J3624">
        <f t="shared" si="170"/>
        <v>5</v>
      </c>
    </row>
    <row r="3625" spans="1:10">
      <c r="A3625" t="s">
        <v>186</v>
      </c>
      <c r="B3625" t="s">
        <v>123</v>
      </c>
      <c r="C3625" s="60">
        <v>41030</v>
      </c>
      <c r="D3625" s="3">
        <f>Table1[[#This Row],[End Year]]-1</f>
        <v>2011</v>
      </c>
      <c r="E3625" s="3">
        <f t="shared" si="168"/>
        <v>2012</v>
      </c>
      <c r="F3625" s="1" t="str">
        <f t="shared" si="169"/>
        <v>2011/2012</v>
      </c>
      <c r="G3625">
        <v>6039</v>
      </c>
      <c r="H3625" t="s">
        <v>89</v>
      </c>
      <c r="I3625">
        <f>IFERROR(INDEX(Lookup_Misc!$A$1:$C$7,MATCH(Table1[[#This Row],[Product]],Lookup_Misc!$B$1:$B$7,0),3)*Table1[[#This Row],[Tonnage]],NA())</f>
        <v>3140.28</v>
      </c>
      <c r="J3625">
        <f t="shared" si="170"/>
        <v>5</v>
      </c>
    </row>
    <row r="3626" spans="1:10">
      <c r="A3626" t="s">
        <v>186</v>
      </c>
      <c r="B3626" t="s">
        <v>123</v>
      </c>
      <c r="C3626" s="60">
        <v>41061</v>
      </c>
      <c r="D3626" s="3">
        <f>Table1[[#This Row],[End Year]]-1</f>
        <v>2011</v>
      </c>
      <c r="E3626" s="3">
        <f t="shared" si="168"/>
        <v>2012</v>
      </c>
      <c r="F3626" s="1" t="str">
        <f t="shared" si="169"/>
        <v>2011/2012</v>
      </c>
      <c r="G3626">
        <v>5</v>
      </c>
      <c r="H3626" t="s">
        <v>75</v>
      </c>
      <c r="I3626">
        <f>IFERROR(INDEX(Lookup_Misc!$A$1:$C$7,MATCH(Table1[[#This Row],[Product]],Lookup_Misc!$B$1:$B$7,0),3)*Table1[[#This Row],[Tonnage]],NA())</f>
        <v>2.6</v>
      </c>
      <c r="J3626">
        <f t="shared" si="170"/>
        <v>6</v>
      </c>
    </row>
    <row r="3627" spans="1:10">
      <c r="A3627" t="s">
        <v>186</v>
      </c>
      <c r="B3627" t="s">
        <v>123</v>
      </c>
      <c r="C3627" s="60">
        <v>41061</v>
      </c>
      <c r="D3627" s="3">
        <f>Table1[[#This Row],[End Year]]-1</f>
        <v>2011</v>
      </c>
      <c r="E3627" s="3">
        <f t="shared" si="168"/>
        <v>2012</v>
      </c>
      <c r="F3627" s="1" t="str">
        <f t="shared" si="169"/>
        <v>2011/2012</v>
      </c>
      <c r="G3627">
        <v>17762</v>
      </c>
      <c r="H3627" t="s">
        <v>60</v>
      </c>
      <c r="I3627">
        <f>IFERROR(INDEX(Lookup_Misc!$A$1:$C$7,MATCH(Table1[[#This Row],[Product]],Lookup_Misc!$B$1:$B$7,0),3)*Table1[[#This Row],[Tonnage]],NA())</f>
        <v>9236.24</v>
      </c>
      <c r="J3627">
        <f t="shared" si="170"/>
        <v>6</v>
      </c>
    </row>
    <row r="3628" spans="1:10">
      <c r="A3628" t="s">
        <v>186</v>
      </c>
      <c r="B3628" t="s">
        <v>123</v>
      </c>
      <c r="C3628" s="60">
        <v>41061</v>
      </c>
      <c r="D3628" s="3">
        <f>Table1[[#This Row],[End Year]]-1</f>
        <v>2011</v>
      </c>
      <c r="E3628" s="3">
        <f t="shared" si="168"/>
        <v>2012</v>
      </c>
      <c r="F3628" s="1" t="str">
        <f t="shared" si="169"/>
        <v>2011/2012</v>
      </c>
      <c r="G3628">
        <v>584</v>
      </c>
      <c r="H3628" t="s">
        <v>79</v>
      </c>
      <c r="I3628">
        <f>IFERROR(INDEX(Lookup_Misc!$A$1:$C$7,MATCH(Table1[[#This Row],[Product]],Lookup_Misc!$B$1:$B$7,0),3)*Table1[[#This Row],[Tonnage]],NA())</f>
        <v>303.68</v>
      </c>
      <c r="J3628">
        <f t="shared" si="170"/>
        <v>6</v>
      </c>
    </row>
    <row r="3629" spans="1:10">
      <c r="A3629" t="s">
        <v>186</v>
      </c>
      <c r="B3629" t="s">
        <v>123</v>
      </c>
      <c r="C3629" s="60">
        <v>41061</v>
      </c>
      <c r="D3629" s="3">
        <f>Table1[[#This Row],[End Year]]-1</f>
        <v>2011</v>
      </c>
      <c r="E3629" s="3">
        <f t="shared" si="168"/>
        <v>2012</v>
      </c>
      <c r="F3629" s="1" t="str">
        <f t="shared" si="169"/>
        <v>2011/2012</v>
      </c>
      <c r="G3629">
        <v>5922</v>
      </c>
      <c r="H3629" t="s">
        <v>116</v>
      </c>
      <c r="I3629">
        <f>IFERROR(INDEX(Lookup_Misc!$A$1:$C$7,MATCH(Table1[[#This Row],[Product]],Lookup_Misc!$B$1:$B$7,0),3)*Table1[[#This Row],[Tonnage]],NA())</f>
        <v>3079.44</v>
      </c>
      <c r="J3629">
        <f t="shared" si="170"/>
        <v>6</v>
      </c>
    </row>
    <row r="3630" spans="1:10">
      <c r="A3630" t="s">
        <v>186</v>
      </c>
      <c r="B3630" t="s">
        <v>123</v>
      </c>
      <c r="C3630" s="60">
        <v>41061</v>
      </c>
      <c r="D3630" s="3">
        <f>Table1[[#This Row],[End Year]]-1</f>
        <v>2011</v>
      </c>
      <c r="E3630" s="3">
        <f t="shared" si="168"/>
        <v>2012</v>
      </c>
      <c r="F3630" s="1" t="str">
        <f t="shared" si="169"/>
        <v>2011/2012</v>
      </c>
      <c r="G3630">
        <v>62649</v>
      </c>
      <c r="H3630" t="s">
        <v>113</v>
      </c>
      <c r="I3630">
        <f>IFERROR(INDEX(Lookup_Misc!$A$1:$C$7,MATCH(Table1[[#This Row],[Product]],Lookup_Misc!$B$1:$B$7,0),3)*Table1[[#This Row],[Tonnage]],NA())</f>
        <v>32577.48</v>
      </c>
      <c r="J3630">
        <f t="shared" si="170"/>
        <v>6</v>
      </c>
    </row>
    <row r="3631" spans="1:10">
      <c r="A3631" t="s">
        <v>186</v>
      </c>
      <c r="B3631" t="s">
        <v>123</v>
      </c>
      <c r="C3631" s="60">
        <v>41061</v>
      </c>
      <c r="D3631" s="3">
        <f>Table1[[#This Row],[End Year]]-1</f>
        <v>2011</v>
      </c>
      <c r="E3631" s="3">
        <f t="shared" si="168"/>
        <v>2012</v>
      </c>
      <c r="F3631" s="1" t="str">
        <f t="shared" si="169"/>
        <v>2011/2012</v>
      </c>
      <c r="G3631">
        <v>5442</v>
      </c>
      <c r="H3631" t="s">
        <v>108</v>
      </c>
      <c r="I3631">
        <f>IFERROR(INDEX(Lookup_Misc!$A$1:$C$7,MATCH(Table1[[#This Row],[Product]],Lookup_Misc!$B$1:$B$7,0),3)*Table1[[#This Row],[Tonnage]],NA())</f>
        <v>2829.84</v>
      </c>
      <c r="J3631">
        <f t="shared" si="170"/>
        <v>6</v>
      </c>
    </row>
    <row r="3632" spans="1:10">
      <c r="A3632" t="s">
        <v>186</v>
      </c>
      <c r="B3632" t="s">
        <v>123</v>
      </c>
      <c r="C3632" s="60">
        <v>41061</v>
      </c>
      <c r="D3632" s="3">
        <f>Table1[[#This Row],[End Year]]-1</f>
        <v>2011</v>
      </c>
      <c r="E3632" s="3">
        <f t="shared" si="168"/>
        <v>2012</v>
      </c>
      <c r="F3632" s="1" t="str">
        <f t="shared" si="169"/>
        <v>2011/2012</v>
      </c>
      <c r="G3632">
        <v>207</v>
      </c>
      <c r="H3632" t="s">
        <v>86</v>
      </c>
      <c r="I3632">
        <f>IFERROR(INDEX(Lookup_Misc!$A$1:$C$7,MATCH(Table1[[#This Row],[Product]],Lookup_Misc!$B$1:$B$7,0),3)*Table1[[#This Row],[Tonnage]],NA())</f>
        <v>107.64</v>
      </c>
      <c r="J3632">
        <f t="shared" si="170"/>
        <v>6</v>
      </c>
    </row>
    <row r="3633" spans="1:10">
      <c r="A3633" t="s">
        <v>186</v>
      </c>
      <c r="B3633" t="s">
        <v>123</v>
      </c>
      <c r="C3633" s="60">
        <v>41061</v>
      </c>
      <c r="D3633" s="3">
        <f>Table1[[#This Row],[End Year]]-1</f>
        <v>2011</v>
      </c>
      <c r="E3633" s="3">
        <f t="shared" si="168"/>
        <v>2012</v>
      </c>
      <c r="F3633" s="1" t="str">
        <f t="shared" si="169"/>
        <v>2011/2012</v>
      </c>
      <c r="G3633">
        <v>12799</v>
      </c>
      <c r="H3633" t="s">
        <v>89</v>
      </c>
      <c r="I3633">
        <f>IFERROR(INDEX(Lookup_Misc!$A$1:$C$7,MATCH(Table1[[#This Row],[Product]],Lookup_Misc!$B$1:$B$7,0),3)*Table1[[#This Row],[Tonnage]],NA())</f>
        <v>6655.4800000000005</v>
      </c>
      <c r="J3633">
        <f t="shared" si="170"/>
        <v>6</v>
      </c>
    </row>
    <row r="3634" spans="1:10">
      <c r="A3634" t="s">
        <v>186</v>
      </c>
      <c r="B3634" t="s">
        <v>123</v>
      </c>
      <c r="C3634" s="60">
        <v>41061</v>
      </c>
      <c r="D3634" s="3">
        <f>Table1[[#This Row],[End Year]]-1</f>
        <v>2011</v>
      </c>
      <c r="E3634" s="3">
        <f t="shared" si="168"/>
        <v>2012</v>
      </c>
      <c r="F3634" s="1" t="str">
        <f t="shared" si="169"/>
        <v>2011/2012</v>
      </c>
      <c r="G3634">
        <v>3</v>
      </c>
      <c r="H3634" t="s">
        <v>90</v>
      </c>
      <c r="I3634">
        <f>IFERROR(INDEX(Lookup_Misc!$A$1:$C$7,MATCH(Table1[[#This Row],[Product]],Lookup_Misc!$B$1:$B$7,0),3)*Table1[[#This Row],[Tonnage]],NA())</f>
        <v>1.56</v>
      </c>
      <c r="J3634">
        <f t="shared" si="170"/>
        <v>6</v>
      </c>
    </row>
    <row r="3635" spans="1:10">
      <c r="A3635" t="s">
        <v>186</v>
      </c>
      <c r="B3635" t="s">
        <v>123</v>
      </c>
      <c r="C3635" s="60">
        <v>41091</v>
      </c>
      <c r="D3635" s="3">
        <f>Table1[[#This Row],[End Year]]-1</f>
        <v>2012</v>
      </c>
      <c r="E3635" s="3">
        <f t="shared" si="168"/>
        <v>2013</v>
      </c>
      <c r="F3635" s="1" t="str">
        <f t="shared" si="169"/>
        <v>2012/2013</v>
      </c>
      <c r="G3635">
        <v>30839</v>
      </c>
      <c r="H3635" t="s">
        <v>60</v>
      </c>
      <c r="I3635">
        <f>IFERROR(INDEX(Lookup_Misc!$A$1:$C$7,MATCH(Table1[[#This Row],[Product]],Lookup_Misc!$B$1:$B$7,0),3)*Table1[[#This Row],[Tonnage]],NA())</f>
        <v>16036.28</v>
      </c>
      <c r="J3635">
        <f t="shared" si="170"/>
        <v>7</v>
      </c>
    </row>
    <row r="3636" spans="1:10">
      <c r="A3636" t="s">
        <v>186</v>
      </c>
      <c r="B3636" t="s">
        <v>123</v>
      </c>
      <c r="C3636" s="60">
        <v>41091</v>
      </c>
      <c r="D3636" s="3">
        <f>Table1[[#This Row],[End Year]]-1</f>
        <v>2012</v>
      </c>
      <c r="E3636" s="3">
        <f t="shared" si="168"/>
        <v>2013</v>
      </c>
      <c r="F3636" s="1" t="str">
        <f t="shared" si="169"/>
        <v>2012/2013</v>
      </c>
      <c r="G3636">
        <v>210</v>
      </c>
      <c r="H3636" t="s">
        <v>79</v>
      </c>
      <c r="I3636">
        <f>IFERROR(INDEX(Lookup_Misc!$A$1:$C$7,MATCH(Table1[[#This Row],[Product]],Lookup_Misc!$B$1:$B$7,0),3)*Table1[[#This Row],[Tonnage]],NA())</f>
        <v>109.2</v>
      </c>
      <c r="J3636">
        <f t="shared" si="170"/>
        <v>7</v>
      </c>
    </row>
    <row r="3637" spans="1:10">
      <c r="A3637" t="s">
        <v>186</v>
      </c>
      <c r="B3637" t="s">
        <v>123</v>
      </c>
      <c r="C3637" s="60">
        <v>41091</v>
      </c>
      <c r="D3637" s="3">
        <f>Table1[[#This Row],[End Year]]-1</f>
        <v>2012</v>
      </c>
      <c r="E3637" s="3">
        <f t="shared" si="168"/>
        <v>2013</v>
      </c>
      <c r="F3637" s="1" t="str">
        <f t="shared" si="169"/>
        <v>2012/2013</v>
      </c>
      <c r="G3637">
        <v>9355</v>
      </c>
      <c r="H3637" t="s">
        <v>116</v>
      </c>
      <c r="I3637">
        <f>IFERROR(INDEX(Lookup_Misc!$A$1:$C$7,MATCH(Table1[[#This Row],[Product]],Lookup_Misc!$B$1:$B$7,0),3)*Table1[[#This Row],[Tonnage]],NA())</f>
        <v>4864.6000000000004</v>
      </c>
      <c r="J3637">
        <f t="shared" si="170"/>
        <v>7</v>
      </c>
    </row>
    <row r="3638" spans="1:10">
      <c r="A3638" t="s">
        <v>186</v>
      </c>
      <c r="B3638" t="s">
        <v>123</v>
      </c>
      <c r="C3638" s="60">
        <v>41091</v>
      </c>
      <c r="D3638" s="3">
        <f>Table1[[#This Row],[End Year]]-1</f>
        <v>2012</v>
      </c>
      <c r="E3638" s="3">
        <f t="shared" si="168"/>
        <v>2013</v>
      </c>
      <c r="F3638" s="1" t="str">
        <f t="shared" si="169"/>
        <v>2012/2013</v>
      </c>
      <c r="G3638">
        <v>2199</v>
      </c>
      <c r="H3638" t="s">
        <v>137</v>
      </c>
      <c r="I3638">
        <f>IFERROR(INDEX(Lookup_Misc!$A$1:$C$7,MATCH(Table1[[#This Row],[Product]],Lookup_Misc!$B$1:$B$7,0),3)*Table1[[#This Row],[Tonnage]],NA())</f>
        <v>1143.48</v>
      </c>
      <c r="J3638">
        <f t="shared" si="170"/>
        <v>7</v>
      </c>
    </row>
    <row r="3639" spans="1:10">
      <c r="A3639" t="s">
        <v>186</v>
      </c>
      <c r="B3639" t="s">
        <v>123</v>
      </c>
      <c r="C3639" s="60">
        <v>41091</v>
      </c>
      <c r="D3639" s="3">
        <f>Table1[[#This Row],[End Year]]-1</f>
        <v>2012</v>
      </c>
      <c r="E3639" s="3">
        <f t="shared" si="168"/>
        <v>2013</v>
      </c>
      <c r="F3639" s="1" t="str">
        <f t="shared" si="169"/>
        <v>2012/2013</v>
      </c>
      <c r="G3639">
        <v>86968</v>
      </c>
      <c r="H3639" t="s">
        <v>113</v>
      </c>
      <c r="I3639">
        <f>IFERROR(INDEX(Lookup_Misc!$A$1:$C$7,MATCH(Table1[[#This Row],[Product]],Lookup_Misc!$B$1:$B$7,0),3)*Table1[[#This Row],[Tonnage]],NA())</f>
        <v>45223.360000000001</v>
      </c>
      <c r="J3639">
        <f t="shared" si="170"/>
        <v>7</v>
      </c>
    </row>
    <row r="3640" spans="1:10">
      <c r="A3640" t="s">
        <v>186</v>
      </c>
      <c r="B3640" t="s">
        <v>123</v>
      </c>
      <c r="C3640" s="60">
        <v>41091</v>
      </c>
      <c r="D3640" s="3">
        <f>Table1[[#This Row],[End Year]]-1</f>
        <v>2012</v>
      </c>
      <c r="E3640" s="3">
        <f t="shared" si="168"/>
        <v>2013</v>
      </c>
      <c r="F3640" s="1" t="str">
        <f t="shared" si="169"/>
        <v>2012/2013</v>
      </c>
      <c r="G3640">
        <v>4787</v>
      </c>
      <c r="H3640" t="s">
        <v>92</v>
      </c>
      <c r="I3640">
        <f>IFERROR(INDEX(Lookup_Misc!$A$1:$C$7,MATCH(Table1[[#This Row],[Product]],Lookup_Misc!$B$1:$B$7,0),3)*Table1[[#This Row],[Tonnage]],NA())</f>
        <v>2489.2400000000002</v>
      </c>
      <c r="J3640">
        <f t="shared" si="170"/>
        <v>7</v>
      </c>
    </row>
    <row r="3641" spans="1:10">
      <c r="A3641" t="s">
        <v>186</v>
      </c>
      <c r="B3641" t="s">
        <v>123</v>
      </c>
      <c r="C3641" s="60">
        <v>41091</v>
      </c>
      <c r="D3641" s="3">
        <f>Table1[[#This Row],[End Year]]-1</f>
        <v>2012</v>
      </c>
      <c r="E3641" s="3">
        <f t="shared" si="168"/>
        <v>2013</v>
      </c>
      <c r="F3641" s="1" t="str">
        <f t="shared" si="169"/>
        <v>2012/2013</v>
      </c>
      <c r="G3641">
        <v>34996</v>
      </c>
      <c r="H3641" t="s">
        <v>108</v>
      </c>
      <c r="I3641">
        <f>IFERROR(INDEX(Lookup_Misc!$A$1:$C$7,MATCH(Table1[[#This Row],[Product]],Lookup_Misc!$B$1:$B$7,0),3)*Table1[[#This Row],[Tonnage]],NA())</f>
        <v>18197.920000000002</v>
      </c>
      <c r="J3641">
        <f t="shared" si="170"/>
        <v>7</v>
      </c>
    </row>
    <row r="3642" spans="1:10">
      <c r="A3642" t="s">
        <v>186</v>
      </c>
      <c r="B3642" t="s">
        <v>123</v>
      </c>
      <c r="C3642" s="60">
        <v>41091</v>
      </c>
      <c r="D3642" s="3">
        <f>Table1[[#This Row],[End Year]]-1</f>
        <v>2012</v>
      </c>
      <c r="E3642" s="3">
        <f t="shared" si="168"/>
        <v>2013</v>
      </c>
      <c r="F3642" s="1" t="str">
        <f t="shared" si="169"/>
        <v>2012/2013</v>
      </c>
      <c r="G3642">
        <v>1</v>
      </c>
      <c r="H3642" t="s">
        <v>85</v>
      </c>
      <c r="I3642">
        <f>IFERROR(INDEX(Lookup_Misc!$A$1:$C$7,MATCH(Table1[[#This Row],[Product]],Lookup_Misc!$B$1:$B$7,0),3)*Table1[[#This Row],[Tonnage]],NA())</f>
        <v>0.52</v>
      </c>
      <c r="J3642">
        <f t="shared" si="170"/>
        <v>7</v>
      </c>
    </row>
    <row r="3643" spans="1:10">
      <c r="A3643" t="s">
        <v>186</v>
      </c>
      <c r="B3643" t="s">
        <v>123</v>
      </c>
      <c r="C3643" s="60">
        <v>41091</v>
      </c>
      <c r="D3643" s="3">
        <f>Table1[[#This Row],[End Year]]-1</f>
        <v>2012</v>
      </c>
      <c r="E3643" s="3">
        <f t="shared" si="168"/>
        <v>2013</v>
      </c>
      <c r="F3643" s="1" t="str">
        <f t="shared" si="169"/>
        <v>2012/2013</v>
      </c>
      <c r="G3643">
        <v>1</v>
      </c>
      <c r="H3643" t="s">
        <v>98</v>
      </c>
      <c r="I3643">
        <f>IFERROR(INDEX(Lookup_Misc!$A$1:$C$7,MATCH(Table1[[#This Row],[Product]],Lookup_Misc!$B$1:$B$7,0),3)*Table1[[#This Row],[Tonnage]],NA())</f>
        <v>0.52</v>
      </c>
      <c r="J3643">
        <f t="shared" si="170"/>
        <v>7</v>
      </c>
    </row>
    <row r="3644" spans="1:10">
      <c r="A3644" t="s">
        <v>186</v>
      </c>
      <c r="B3644" t="s">
        <v>123</v>
      </c>
      <c r="C3644" s="60">
        <v>41091</v>
      </c>
      <c r="D3644" s="3">
        <f>Table1[[#This Row],[End Year]]-1</f>
        <v>2012</v>
      </c>
      <c r="E3644" s="3">
        <f t="shared" si="168"/>
        <v>2013</v>
      </c>
      <c r="F3644" s="1" t="str">
        <f t="shared" si="169"/>
        <v>2012/2013</v>
      </c>
      <c r="G3644">
        <v>25018</v>
      </c>
      <c r="H3644" t="s">
        <v>89</v>
      </c>
      <c r="I3644">
        <f>IFERROR(INDEX(Lookup_Misc!$A$1:$C$7,MATCH(Table1[[#This Row],[Product]],Lookup_Misc!$B$1:$B$7,0),3)*Table1[[#This Row],[Tonnage]],NA())</f>
        <v>13009.36</v>
      </c>
      <c r="J3644">
        <f t="shared" si="170"/>
        <v>7</v>
      </c>
    </row>
    <row r="3645" spans="1:10">
      <c r="A3645" t="s">
        <v>186</v>
      </c>
      <c r="B3645" t="s">
        <v>123</v>
      </c>
      <c r="C3645" s="60">
        <v>41091</v>
      </c>
      <c r="D3645" s="3">
        <f>Table1[[#This Row],[End Year]]-1</f>
        <v>2012</v>
      </c>
      <c r="E3645" s="3">
        <f t="shared" si="168"/>
        <v>2013</v>
      </c>
      <c r="F3645" s="1" t="str">
        <f t="shared" si="169"/>
        <v>2012/2013</v>
      </c>
      <c r="G3645">
        <v>4</v>
      </c>
      <c r="H3645" t="s">
        <v>90</v>
      </c>
      <c r="I3645">
        <f>IFERROR(INDEX(Lookup_Misc!$A$1:$C$7,MATCH(Table1[[#This Row],[Product]],Lookup_Misc!$B$1:$B$7,0),3)*Table1[[#This Row],[Tonnage]],NA())</f>
        <v>2.08</v>
      </c>
      <c r="J3645">
        <f t="shared" si="170"/>
        <v>7</v>
      </c>
    </row>
    <row r="3646" spans="1:10">
      <c r="A3646" t="s">
        <v>186</v>
      </c>
      <c r="B3646" t="s">
        <v>123</v>
      </c>
      <c r="C3646" s="60">
        <v>41122</v>
      </c>
      <c r="D3646" s="3">
        <f>Table1[[#This Row],[End Year]]-1</f>
        <v>2012</v>
      </c>
      <c r="E3646" s="3">
        <f t="shared" si="168"/>
        <v>2013</v>
      </c>
      <c r="F3646" s="1" t="str">
        <f t="shared" si="169"/>
        <v>2012/2013</v>
      </c>
      <c r="G3646">
        <v>6</v>
      </c>
      <c r="H3646" t="s">
        <v>94</v>
      </c>
      <c r="I3646">
        <f>IFERROR(INDEX(Lookup_Misc!$A$1:$C$7,MATCH(Table1[[#This Row],[Product]],Lookup_Misc!$B$1:$B$7,0),3)*Table1[[#This Row],[Tonnage]],NA())</f>
        <v>3.12</v>
      </c>
      <c r="J3646">
        <f t="shared" si="170"/>
        <v>8</v>
      </c>
    </row>
    <row r="3647" spans="1:10">
      <c r="A3647" t="s">
        <v>186</v>
      </c>
      <c r="B3647" t="s">
        <v>123</v>
      </c>
      <c r="C3647" s="60">
        <v>41122</v>
      </c>
      <c r="D3647" s="3">
        <f>Table1[[#This Row],[End Year]]-1</f>
        <v>2012</v>
      </c>
      <c r="E3647" s="3">
        <f t="shared" si="168"/>
        <v>2013</v>
      </c>
      <c r="F3647" s="1" t="str">
        <f t="shared" si="169"/>
        <v>2012/2013</v>
      </c>
      <c r="G3647">
        <v>11000</v>
      </c>
      <c r="H3647" t="s">
        <v>132</v>
      </c>
      <c r="I3647">
        <f>IFERROR(INDEX(Lookup_Misc!$A$1:$C$7,MATCH(Table1[[#This Row],[Product]],Lookup_Misc!$B$1:$B$7,0),3)*Table1[[#This Row],[Tonnage]],NA())</f>
        <v>5720</v>
      </c>
      <c r="J3647">
        <f t="shared" si="170"/>
        <v>8</v>
      </c>
    </row>
    <row r="3648" spans="1:10">
      <c r="A3648" t="s">
        <v>186</v>
      </c>
      <c r="B3648" t="s">
        <v>123</v>
      </c>
      <c r="C3648" s="60">
        <v>41122</v>
      </c>
      <c r="D3648" s="3">
        <f>Table1[[#This Row],[End Year]]-1</f>
        <v>2012</v>
      </c>
      <c r="E3648" s="3">
        <f t="shared" si="168"/>
        <v>2013</v>
      </c>
      <c r="F3648" s="1" t="str">
        <f t="shared" si="169"/>
        <v>2012/2013</v>
      </c>
      <c r="G3648">
        <v>49317</v>
      </c>
      <c r="H3648" t="s">
        <v>60</v>
      </c>
      <c r="I3648">
        <f>IFERROR(INDEX(Lookup_Misc!$A$1:$C$7,MATCH(Table1[[#This Row],[Product]],Lookup_Misc!$B$1:$B$7,0),3)*Table1[[#This Row],[Tonnage]],NA())</f>
        <v>25644.84</v>
      </c>
      <c r="J3648">
        <f t="shared" si="170"/>
        <v>8</v>
      </c>
    </row>
    <row r="3649" spans="1:10">
      <c r="A3649" t="s">
        <v>186</v>
      </c>
      <c r="B3649" t="s">
        <v>123</v>
      </c>
      <c r="C3649" s="60">
        <v>41122</v>
      </c>
      <c r="D3649" s="3">
        <f>Table1[[#This Row],[End Year]]-1</f>
        <v>2012</v>
      </c>
      <c r="E3649" s="3">
        <f t="shared" si="168"/>
        <v>2013</v>
      </c>
      <c r="F3649" s="1" t="str">
        <f t="shared" si="169"/>
        <v>2012/2013</v>
      </c>
      <c r="G3649">
        <v>7914</v>
      </c>
      <c r="H3649" t="s">
        <v>79</v>
      </c>
      <c r="I3649">
        <f>IFERROR(INDEX(Lookup_Misc!$A$1:$C$7,MATCH(Table1[[#This Row],[Product]],Lookup_Misc!$B$1:$B$7,0),3)*Table1[[#This Row],[Tonnage]],NA())</f>
        <v>4115.28</v>
      </c>
      <c r="J3649">
        <f t="shared" si="170"/>
        <v>8</v>
      </c>
    </row>
    <row r="3650" spans="1:10">
      <c r="A3650" t="s">
        <v>186</v>
      </c>
      <c r="B3650" t="s">
        <v>123</v>
      </c>
      <c r="C3650" s="60">
        <v>41122</v>
      </c>
      <c r="D3650" s="3">
        <f>Table1[[#This Row],[End Year]]-1</f>
        <v>2012</v>
      </c>
      <c r="E3650" s="3">
        <f t="shared" si="168"/>
        <v>2013</v>
      </c>
      <c r="F3650" s="1" t="str">
        <f t="shared" si="169"/>
        <v>2012/2013</v>
      </c>
      <c r="G3650">
        <v>330</v>
      </c>
      <c r="H3650" t="s">
        <v>147</v>
      </c>
      <c r="I3650">
        <f>IFERROR(INDEX(Lookup_Misc!$A$1:$C$7,MATCH(Table1[[#This Row],[Product]],Lookup_Misc!$B$1:$B$7,0),3)*Table1[[#This Row],[Tonnage]],NA())</f>
        <v>171.6</v>
      </c>
      <c r="J3650">
        <f t="shared" si="170"/>
        <v>8</v>
      </c>
    </row>
    <row r="3651" spans="1:10">
      <c r="A3651" t="s">
        <v>186</v>
      </c>
      <c r="B3651" t="s">
        <v>123</v>
      </c>
      <c r="C3651" s="60">
        <v>41122</v>
      </c>
      <c r="D3651" s="3">
        <f>Table1[[#This Row],[End Year]]-1</f>
        <v>2012</v>
      </c>
      <c r="E3651" s="3">
        <f t="shared" si="168"/>
        <v>2013</v>
      </c>
      <c r="F3651" s="1" t="str">
        <f t="shared" si="169"/>
        <v>2012/2013</v>
      </c>
      <c r="G3651">
        <v>12223</v>
      </c>
      <c r="H3651" t="s">
        <v>116</v>
      </c>
      <c r="I3651">
        <f>IFERROR(INDEX(Lookup_Misc!$A$1:$C$7,MATCH(Table1[[#This Row],[Product]],Lookup_Misc!$B$1:$B$7,0),3)*Table1[[#This Row],[Tonnage]],NA())</f>
        <v>6355.96</v>
      </c>
      <c r="J3651">
        <f t="shared" si="170"/>
        <v>8</v>
      </c>
    </row>
    <row r="3652" spans="1:10">
      <c r="A3652" t="s">
        <v>186</v>
      </c>
      <c r="B3652" t="s">
        <v>123</v>
      </c>
      <c r="C3652" s="60">
        <v>41122</v>
      </c>
      <c r="D3652" s="3">
        <f>Table1[[#This Row],[End Year]]-1</f>
        <v>2012</v>
      </c>
      <c r="E3652" s="3">
        <f t="shared" si="168"/>
        <v>2013</v>
      </c>
      <c r="F3652" s="1" t="str">
        <f t="shared" si="169"/>
        <v>2012/2013</v>
      </c>
      <c r="G3652">
        <v>4379</v>
      </c>
      <c r="H3652" t="s">
        <v>81</v>
      </c>
      <c r="I3652">
        <f>IFERROR(INDEX(Lookup_Misc!$A$1:$C$7,MATCH(Table1[[#This Row],[Product]],Lookup_Misc!$B$1:$B$7,0),3)*Table1[[#This Row],[Tonnage]],NA())</f>
        <v>2277.08</v>
      </c>
      <c r="J3652">
        <f t="shared" si="170"/>
        <v>8</v>
      </c>
    </row>
    <row r="3653" spans="1:10">
      <c r="A3653" t="s">
        <v>186</v>
      </c>
      <c r="B3653" t="s">
        <v>123</v>
      </c>
      <c r="C3653" s="60">
        <v>41122</v>
      </c>
      <c r="D3653" s="3">
        <f>Table1[[#This Row],[End Year]]-1</f>
        <v>2012</v>
      </c>
      <c r="E3653" s="3">
        <f t="shared" si="168"/>
        <v>2013</v>
      </c>
      <c r="F3653" s="1" t="str">
        <f t="shared" si="169"/>
        <v>2012/2013</v>
      </c>
      <c r="G3653">
        <v>4395</v>
      </c>
      <c r="H3653" t="s">
        <v>128</v>
      </c>
      <c r="I3653">
        <f>IFERROR(INDEX(Lookup_Misc!$A$1:$C$7,MATCH(Table1[[#This Row],[Product]],Lookup_Misc!$B$1:$B$7,0),3)*Table1[[#This Row],[Tonnage]],NA())</f>
        <v>2285.4</v>
      </c>
      <c r="J3653">
        <f t="shared" si="170"/>
        <v>8</v>
      </c>
    </row>
    <row r="3654" spans="1:10">
      <c r="A3654" t="s">
        <v>186</v>
      </c>
      <c r="B3654" t="s">
        <v>123</v>
      </c>
      <c r="C3654" s="60">
        <v>41122</v>
      </c>
      <c r="D3654" s="3">
        <f>Table1[[#This Row],[End Year]]-1</f>
        <v>2012</v>
      </c>
      <c r="E3654" s="3">
        <f t="shared" ref="E3654:E3717" si="171">IF(AND(MONTH(C3654)&gt;=7,MONTH(C3654)&lt;=12),YEAR(C3654)+1,YEAR(C3654))</f>
        <v>2013</v>
      </c>
      <c r="F3654" s="1" t="str">
        <f t="shared" ref="F3654:F3717" si="172">D3654&amp;"/"&amp;E3654</f>
        <v>2012/2013</v>
      </c>
      <c r="G3654">
        <v>19794</v>
      </c>
      <c r="H3654" t="s">
        <v>108</v>
      </c>
      <c r="I3654">
        <f>IFERROR(INDEX(Lookup_Misc!$A$1:$C$7,MATCH(Table1[[#This Row],[Product]],Lookup_Misc!$B$1:$B$7,0),3)*Table1[[#This Row],[Tonnage]],NA())</f>
        <v>10292.880000000001</v>
      </c>
      <c r="J3654">
        <f t="shared" ref="J3654:J3717" si="173">MONTH(C3654)</f>
        <v>8</v>
      </c>
    </row>
    <row r="3655" spans="1:10">
      <c r="A3655" t="s">
        <v>186</v>
      </c>
      <c r="B3655" t="s">
        <v>123</v>
      </c>
      <c r="C3655" s="60">
        <v>41153</v>
      </c>
      <c r="D3655" s="3">
        <f>Table1[[#This Row],[End Year]]-1</f>
        <v>2012</v>
      </c>
      <c r="E3655" s="3">
        <f t="shared" si="171"/>
        <v>2013</v>
      </c>
      <c r="F3655" s="1" t="str">
        <f t="shared" si="172"/>
        <v>2012/2013</v>
      </c>
      <c r="G3655">
        <v>61</v>
      </c>
      <c r="H3655" t="s">
        <v>87</v>
      </c>
      <c r="I3655">
        <f>IFERROR(INDEX(Lookup_Misc!$A$1:$C$7,MATCH(Table1[[#This Row],[Product]],Lookup_Misc!$B$1:$B$7,0),3)*Table1[[#This Row],[Tonnage]],NA())</f>
        <v>31.720000000000002</v>
      </c>
      <c r="J3655">
        <f t="shared" si="173"/>
        <v>9</v>
      </c>
    </row>
    <row r="3656" spans="1:10">
      <c r="A3656" t="s">
        <v>186</v>
      </c>
      <c r="B3656" t="s">
        <v>123</v>
      </c>
      <c r="C3656" s="60">
        <v>41153</v>
      </c>
      <c r="D3656" s="3">
        <f>Table1[[#This Row],[End Year]]-1</f>
        <v>2012</v>
      </c>
      <c r="E3656" s="3">
        <f t="shared" si="171"/>
        <v>2013</v>
      </c>
      <c r="F3656" s="1" t="str">
        <f t="shared" si="172"/>
        <v>2012/2013</v>
      </c>
      <c r="G3656">
        <v>5949</v>
      </c>
      <c r="H3656" t="s">
        <v>132</v>
      </c>
      <c r="I3656">
        <f>IFERROR(INDEX(Lookup_Misc!$A$1:$C$7,MATCH(Table1[[#This Row],[Product]],Lookup_Misc!$B$1:$B$7,0),3)*Table1[[#This Row],[Tonnage]],NA())</f>
        <v>3093.48</v>
      </c>
      <c r="J3656">
        <f t="shared" si="173"/>
        <v>9</v>
      </c>
    </row>
    <row r="3657" spans="1:10">
      <c r="A3657" t="s">
        <v>186</v>
      </c>
      <c r="B3657" t="s">
        <v>123</v>
      </c>
      <c r="C3657" s="60">
        <v>41153</v>
      </c>
      <c r="D3657" s="3">
        <f>Table1[[#This Row],[End Year]]-1</f>
        <v>2012</v>
      </c>
      <c r="E3657" s="3">
        <f t="shared" si="171"/>
        <v>2013</v>
      </c>
      <c r="F3657" s="1" t="str">
        <f t="shared" si="172"/>
        <v>2012/2013</v>
      </c>
      <c r="G3657">
        <v>68981</v>
      </c>
      <c r="H3657" t="s">
        <v>60</v>
      </c>
      <c r="I3657">
        <f>IFERROR(INDEX(Lookup_Misc!$A$1:$C$7,MATCH(Table1[[#This Row],[Product]],Lookup_Misc!$B$1:$B$7,0),3)*Table1[[#This Row],[Tonnage]],NA())</f>
        <v>35870.120000000003</v>
      </c>
      <c r="J3657">
        <f t="shared" si="173"/>
        <v>9</v>
      </c>
    </row>
    <row r="3658" spans="1:10">
      <c r="A3658" t="s">
        <v>186</v>
      </c>
      <c r="B3658" t="s">
        <v>123</v>
      </c>
      <c r="C3658" s="60">
        <v>41153</v>
      </c>
      <c r="D3658" s="3">
        <f>Table1[[#This Row],[End Year]]-1</f>
        <v>2012</v>
      </c>
      <c r="E3658" s="3">
        <f t="shared" si="171"/>
        <v>2013</v>
      </c>
      <c r="F3658" s="1" t="str">
        <f t="shared" si="172"/>
        <v>2012/2013</v>
      </c>
      <c r="G3658">
        <v>5446</v>
      </c>
      <c r="H3658" t="s">
        <v>79</v>
      </c>
      <c r="I3658">
        <f>IFERROR(INDEX(Lookup_Misc!$A$1:$C$7,MATCH(Table1[[#This Row],[Product]],Lookup_Misc!$B$1:$B$7,0),3)*Table1[[#This Row],[Tonnage]],NA())</f>
        <v>2831.92</v>
      </c>
      <c r="J3658">
        <f t="shared" si="173"/>
        <v>9</v>
      </c>
    </row>
    <row r="3659" spans="1:10">
      <c r="A3659" t="s">
        <v>186</v>
      </c>
      <c r="B3659" t="s">
        <v>123</v>
      </c>
      <c r="C3659" s="60">
        <v>41153</v>
      </c>
      <c r="D3659" s="3">
        <f>Table1[[#This Row],[End Year]]-1</f>
        <v>2012</v>
      </c>
      <c r="E3659" s="3">
        <f t="shared" si="171"/>
        <v>2013</v>
      </c>
      <c r="F3659" s="1" t="str">
        <f t="shared" si="172"/>
        <v>2012/2013</v>
      </c>
      <c r="G3659">
        <v>3</v>
      </c>
      <c r="H3659" t="s">
        <v>135</v>
      </c>
      <c r="I3659">
        <f>IFERROR(INDEX(Lookup_Misc!$A$1:$C$7,MATCH(Table1[[#This Row],[Product]],Lookup_Misc!$B$1:$B$7,0),3)*Table1[[#This Row],[Tonnage]],NA())</f>
        <v>1.56</v>
      </c>
      <c r="J3659">
        <f t="shared" si="173"/>
        <v>9</v>
      </c>
    </row>
    <row r="3660" spans="1:10">
      <c r="A3660" t="s">
        <v>186</v>
      </c>
      <c r="B3660" t="s">
        <v>123</v>
      </c>
      <c r="C3660" s="60">
        <v>41153</v>
      </c>
      <c r="D3660" s="3">
        <f>Table1[[#This Row],[End Year]]-1</f>
        <v>2012</v>
      </c>
      <c r="E3660" s="3">
        <f t="shared" si="171"/>
        <v>2013</v>
      </c>
      <c r="F3660" s="1" t="str">
        <f t="shared" si="172"/>
        <v>2012/2013</v>
      </c>
      <c r="G3660">
        <v>6010</v>
      </c>
      <c r="H3660" t="s">
        <v>116</v>
      </c>
      <c r="I3660">
        <f>IFERROR(INDEX(Lookup_Misc!$A$1:$C$7,MATCH(Table1[[#This Row],[Product]],Lookup_Misc!$B$1:$B$7,0),3)*Table1[[#This Row],[Tonnage]],NA())</f>
        <v>3125.2000000000003</v>
      </c>
      <c r="J3660">
        <f t="shared" si="173"/>
        <v>9</v>
      </c>
    </row>
    <row r="3661" spans="1:10">
      <c r="A3661" t="s">
        <v>186</v>
      </c>
      <c r="B3661" t="s">
        <v>123</v>
      </c>
      <c r="C3661" s="60">
        <v>41153</v>
      </c>
      <c r="D3661" s="3">
        <f>Table1[[#This Row],[End Year]]-1</f>
        <v>2012</v>
      </c>
      <c r="E3661" s="3">
        <f t="shared" si="171"/>
        <v>2013</v>
      </c>
      <c r="F3661" s="1" t="str">
        <f t="shared" si="172"/>
        <v>2012/2013</v>
      </c>
      <c r="G3661">
        <v>15200</v>
      </c>
      <c r="H3661" t="s">
        <v>113</v>
      </c>
      <c r="I3661">
        <f>IFERROR(INDEX(Lookup_Misc!$A$1:$C$7,MATCH(Table1[[#This Row],[Product]],Lookup_Misc!$B$1:$B$7,0),3)*Table1[[#This Row],[Tonnage]],NA())</f>
        <v>7904</v>
      </c>
      <c r="J3661">
        <f t="shared" si="173"/>
        <v>9</v>
      </c>
    </row>
    <row r="3662" spans="1:10">
      <c r="A3662" t="s">
        <v>186</v>
      </c>
      <c r="B3662" t="s">
        <v>123</v>
      </c>
      <c r="C3662" s="60">
        <v>41153</v>
      </c>
      <c r="D3662" s="3">
        <f>Table1[[#This Row],[End Year]]-1</f>
        <v>2012</v>
      </c>
      <c r="E3662" s="3">
        <f t="shared" si="171"/>
        <v>2013</v>
      </c>
      <c r="F3662" s="1" t="str">
        <f t="shared" si="172"/>
        <v>2012/2013</v>
      </c>
      <c r="G3662">
        <v>1100</v>
      </c>
      <c r="H3662" t="s">
        <v>144</v>
      </c>
      <c r="I3662">
        <f>IFERROR(INDEX(Lookup_Misc!$A$1:$C$7,MATCH(Table1[[#This Row],[Product]],Lookup_Misc!$B$1:$B$7,0),3)*Table1[[#This Row],[Tonnage]],NA())</f>
        <v>572</v>
      </c>
      <c r="J3662">
        <f t="shared" si="173"/>
        <v>9</v>
      </c>
    </row>
    <row r="3663" spans="1:10">
      <c r="A3663" t="s">
        <v>186</v>
      </c>
      <c r="B3663" t="s">
        <v>123</v>
      </c>
      <c r="C3663" s="60">
        <v>41153</v>
      </c>
      <c r="D3663" s="3">
        <f>Table1[[#This Row],[End Year]]-1</f>
        <v>2012</v>
      </c>
      <c r="E3663" s="3">
        <f t="shared" si="171"/>
        <v>2013</v>
      </c>
      <c r="F3663" s="1" t="str">
        <f t="shared" si="172"/>
        <v>2012/2013</v>
      </c>
      <c r="G3663">
        <v>15846</v>
      </c>
      <c r="H3663" t="s">
        <v>108</v>
      </c>
      <c r="I3663">
        <f>IFERROR(INDEX(Lookup_Misc!$A$1:$C$7,MATCH(Table1[[#This Row],[Product]],Lookup_Misc!$B$1:$B$7,0),3)*Table1[[#This Row],[Tonnage]],NA())</f>
        <v>8239.92</v>
      </c>
      <c r="J3663">
        <f t="shared" si="173"/>
        <v>9</v>
      </c>
    </row>
    <row r="3664" spans="1:10">
      <c r="A3664" t="s">
        <v>186</v>
      </c>
      <c r="B3664" t="s">
        <v>123</v>
      </c>
      <c r="C3664" s="60">
        <v>41153</v>
      </c>
      <c r="D3664" s="3">
        <f>Table1[[#This Row],[End Year]]-1</f>
        <v>2012</v>
      </c>
      <c r="E3664" s="3">
        <f t="shared" si="171"/>
        <v>2013</v>
      </c>
      <c r="F3664" s="1" t="str">
        <f t="shared" si="172"/>
        <v>2012/2013</v>
      </c>
      <c r="G3664">
        <v>58</v>
      </c>
      <c r="H3664" t="s">
        <v>84</v>
      </c>
      <c r="I3664">
        <f>IFERROR(INDEX(Lookup_Misc!$A$1:$C$7,MATCH(Table1[[#This Row],[Product]],Lookup_Misc!$B$1:$B$7,0),3)*Table1[[#This Row],[Tonnage]],NA())</f>
        <v>30.16</v>
      </c>
      <c r="J3664">
        <f t="shared" si="173"/>
        <v>9</v>
      </c>
    </row>
    <row r="3665" spans="1:10">
      <c r="A3665" t="s">
        <v>186</v>
      </c>
      <c r="B3665" t="s">
        <v>123</v>
      </c>
      <c r="C3665" s="60">
        <v>41153</v>
      </c>
      <c r="D3665" s="3">
        <f>Table1[[#This Row],[End Year]]-1</f>
        <v>2012</v>
      </c>
      <c r="E3665" s="3">
        <f t="shared" si="171"/>
        <v>2013</v>
      </c>
      <c r="F3665" s="1" t="str">
        <f t="shared" si="172"/>
        <v>2012/2013</v>
      </c>
      <c r="G3665">
        <v>9245</v>
      </c>
      <c r="H3665" t="s">
        <v>89</v>
      </c>
      <c r="I3665">
        <f>IFERROR(INDEX(Lookup_Misc!$A$1:$C$7,MATCH(Table1[[#This Row],[Product]],Lookup_Misc!$B$1:$B$7,0),3)*Table1[[#This Row],[Tonnage]],NA())</f>
        <v>4807.4000000000005</v>
      </c>
      <c r="J3665">
        <f t="shared" si="173"/>
        <v>9</v>
      </c>
    </row>
    <row r="3666" spans="1:10">
      <c r="A3666" t="s">
        <v>186</v>
      </c>
      <c r="B3666" t="s">
        <v>123</v>
      </c>
      <c r="C3666" s="60">
        <v>41183</v>
      </c>
      <c r="D3666" s="3">
        <f>Table1[[#This Row],[End Year]]-1</f>
        <v>2012</v>
      </c>
      <c r="E3666" s="3">
        <f t="shared" si="171"/>
        <v>2013</v>
      </c>
      <c r="F3666" s="1" t="str">
        <f t="shared" si="172"/>
        <v>2012/2013</v>
      </c>
      <c r="G3666">
        <v>67367</v>
      </c>
      <c r="H3666" t="s">
        <v>60</v>
      </c>
      <c r="I3666">
        <f>IFERROR(INDEX(Lookup_Misc!$A$1:$C$7,MATCH(Table1[[#This Row],[Product]],Lookup_Misc!$B$1:$B$7,0),3)*Table1[[#This Row],[Tonnage]],NA())</f>
        <v>35030.840000000004</v>
      </c>
      <c r="J3666">
        <f t="shared" si="173"/>
        <v>10</v>
      </c>
    </row>
    <row r="3667" spans="1:10">
      <c r="A3667" t="s">
        <v>186</v>
      </c>
      <c r="B3667" t="s">
        <v>123</v>
      </c>
      <c r="C3667" s="60">
        <v>41183</v>
      </c>
      <c r="D3667" s="3">
        <f>Table1[[#This Row],[End Year]]-1</f>
        <v>2012</v>
      </c>
      <c r="E3667" s="3">
        <f t="shared" si="171"/>
        <v>2013</v>
      </c>
      <c r="F3667" s="1" t="str">
        <f t="shared" si="172"/>
        <v>2012/2013</v>
      </c>
      <c r="G3667">
        <v>6986</v>
      </c>
      <c r="H3667" t="s">
        <v>79</v>
      </c>
      <c r="I3667">
        <f>IFERROR(INDEX(Lookup_Misc!$A$1:$C$7,MATCH(Table1[[#This Row],[Product]],Lookup_Misc!$B$1:$B$7,0),3)*Table1[[#This Row],[Tonnage]],NA())</f>
        <v>3632.7200000000003</v>
      </c>
      <c r="J3667">
        <f t="shared" si="173"/>
        <v>10</v>
      </c>
    </row>
    <row r="3668" spans="1:10">
      <c r="A3668" t="s">
        <v>186</v>
      </c>
      <c r="B3668" t="s">
        <v>123</v>
      </c>
      <c r="C3668" s="60">
        <v>41183</v>
      </c>
      <c r="D3668" s="3">
        <f>Table1[[#This Row],[End Year]]-1</f>
        <v>2012</v>
      </c>
      <c r="E3668" s="3">
        <f t="shared" si="171"/>
        <v>2013</v>
      </c>
      <c r="F3668" s="1" t="str">
        <f t="shared" si="172"/>
        <v>2012/2013</v>
      </c>
      <c r="G3668">
        <v>3</v>
      </c>
      <c r="H3668" t="s">
        <v>146</v>
      </c>
      <c r="I3668">
        <f>IFERROR(INDEX(Lookup_Misc!$A$1:$C$7,MATCH(Table1[[#This Row],[Product]],Lookup_Misc!$B$1:$B$7,0),3)*Table1[[#This Row],[Tonnage]],NA())</f>
        <v>1.56</v>
      </c>
      <c r="J3668">
        <f t="shared" si="173"/>
        <v>10</v>
      </c>
    </row>
    <row r="3669" spans="1:10">
      <c r="A3669" t="s">
        <v>186</v>
      </c>
      <c r="B3669" t="s">
        <v>123</v>
      </c>
      <c r="C3669" s="60">
        <v>41183</v>
      </c>
      <c r="D3669" s="3">
        <f>Table1[[#This Row],[End Year]]-1</f>
        <v>2012</v>
      </c>
      <c r="E3669" s="3">
        <f t="shared" si="171"/>
        <v>2013</v>
      </c>
      <c r="F3669" s="1" t="str">
        <f t="shared" si="172"/>
        <v>2012/2013</v>
      </c>
      <c r="G3669">
        <v>7667</v>
      </c>
      <c r="H3669" t="s">
        <v>116</v>
      </c>
      <c r="I3669">
        <f>IFERROR(INDEX(Lookup_Misc!$A$1:$C$7,MATCH(Table1[[#This Row],[Product]],Lookup_Misc!$B$1:$B$7,0),3)*Table1[[#This Row],[Tonnage]],NA())</f>
        <v>3986.84</v>
      </c>
      <c r="J3669">
        <f t="shared" si="173"/>
        <v>10</v>
      </c>
    </row>
    <row r="3670" spans="1:10">
      <c r="A3670" t="s">
        <v>186</v>
      </c>
      <c r="B3670" t="s">
        <v>123</v>
      </c>
      <c r="C3670" s="60">
        <v>41183</v>
      </c>
      <c r="D3670" s="3">
        <f>Table1[[#This Row],[End Year]]-1</f>
        <v>2012</v>
      </c>
      <c r="E3670" s="3">
        <f t="shared" si="171"/>
        <v>2013</v>
      </c>
      <c r="F3670" s="1" t="str">
        <f t="shared" si="172"/>
        <v>2012/2013</v>
      </c>
      <c r="G3670">
        <v>5001</v>
      </c>
      <c r="H3670" t="s">
        <v>108</v>
      </c>
      <c r="I3670">
        <f>IFERROR(INDEX(Lookup_Misc!$A$1:$C$7,MATCH(Table1[[#This Row],[Product]],Lookup_Misc!$B$1:$B$7,0),3)*Table1[[#This Row],[Tonnage]],NA())</f>
        <v>2600.52</v>
      </c>
      <c r="J3670">
        <f t="shared" si="173"/>
        <v>10</v>
      </c>
    </row>
    <row r="3671" spans="1:10">
      <c r="A3671" t="s">
        <v>186</v>
      </c>
      <c r="B3671" t="s">
        <v>123</v>
      </c>
      <c r="C3671" s="60">
        <v>41183</v>
      </c>
      <c r="D3671" s="3">
        <f>Table1[[#This Row],[End Year]]-1</f>
        <v>2012</v>
      </c>
      <c r="E3671" s="3">
        <f t="shared" si="171"/>
        <v>2013</v>
      </c>
      <c r="F3671" s="1" t="str">
        <f t="shared" si="172"/>
        <v>2012/2013</v>
      </c>
      <c r="G3671">
        <v>340</v>
      </c>
      <c r="H3671" t="s">
        <v>86</v>
      </c>
      <c r="I3671">
        <f>IFERROR(INDEX(Lookup_Misc!$A$1:$C$7,MATCH(Table1[[#This Row],[Product]],Lookup_Misc!$B$1:$B$7,0),3)*Table1[[#This Row],[Tonnage]],NA())</f>
        <v>176.8</v>
      </c>
      <c r="J3671">
        <f t="shared" si="173"/>
        <v>10</v>
      </c>
    </row>
    <row r="3672" spans="1:10">
      <c r="A3672" t="s">
        <v>186</v>
      </c>
      <c r="B3672" t="s">
        <v>123</v>
      </c>
      <c r="C3672" s="60">
        <v>41183</v>
      </c>
      <c r="D3672" s="3">
        <f>Table1[[#This Row],[End Year]]-1</f>
        <v>2012</v>
      </c>
      <c r="E3672" s="3">
        <f t="shared" si="171"/>
        <v>2013</v>
      </c>
      <c r="F3672" s="1" t="str">
        <f t="shared" si="172"/>
        <v>2012/2013</v>
      </c>
      <c r="G3672">
        <v>10564</v>
      </c>
      <c r="H3672" t="s">
        <v>89</v>
      </c>
      <c r="I3672">
        <f>IFERROR(INDEX(Lookup_Misc!$A$1:$C$7,MATCH(Table1[[#This Row],[Product]],Lookup_Misc!$B$1:$B$7,0),3)*Table1[[#This Row],[Tonnage]],NA())</f>
        <v>5493.28</v>
      </c>
      <c r="J3672">
        <f t="shared" si="173"/>
        <v>10</v>
      </c>
    </row>
    <row r="3673" spans="1:10">
      <c r="A3673" t="s">
        <v>186</v>
      </c>
      <c r="B3673" t="s">
        <v>123</v>
      </c>
      <c r="C3673" s="60">
        <v>41183</v>
      </c>
      <c r="D3673" s="3">
        <f>Table1[[#This Row],[End Year]]-1</f>
        <v>2012</v>
      </c>
      <c r="E3673" s="3">
        <f t="shared" si="171"/>
        <v>2013</v>
      </c>
      <c r="F3673" s="1" t="str">
        <f t="shared" si="172"/>
        <v>2012/2013</v>
      </c>
      <c r="G3673">
        <v>1445</v>
      </c>
      <c r="H3673" t="s">
        <v>90</v>
      </c>
      <c r="I3673">
        <f>IFERROR(INDEX(Lookup_Misc!$A$1:$C$7,MATCH(Table1[[#This Row],[Product]],Lookup_Misc!$B$1:$B$7,0),3)*Table1[[#This Row],[Tonnage]],NA())</f>
        <v>751.4</v>
      </c>
      <c r="J3673">
        <f t="shared" si="173"/>
        <v>10</v>
      </c>
    </row>
    <row r="3674" spans="1:10">
      <c r="A3674" t="s">
        <v>186</v>
      </c>
      <c r="B3674" t="s">
        <v>123</v>
      </c>
      <c r="C3674" s="60">
        <v>41214</v>
      </c>
      <c r="D3674" s="3">
        <f>Table1[[#This Row],[End Year]]-1</f>
        <v>2012</v>
      </c>
      <c r="E3674" s="3">
        <f t="shared" si="171"/>
        <v>2013</v>
      </c>
      <c r="F3674" s="1" t="str">
        <f t="shared" si="172"/>
        <v>2012/2013</v>
      </c>
      <c r="G3674">
        <v>7</v>
      </c>
      <c r="H3674" t="s">
        <v>75</v>
      </c>
      <c r="I3674">
        <f>IFERROR(INDEX(Lookup_Misc!$A$1:$C$7,MATCH(Table1[[#This Row],[Product]],Lookup_Misc!$B$1:$B$7,0),3)*Table1[[#This Row],[Tonnage]],NA())</f>
        <v>3.64</v>
      </c>
      <c r="J3674">
        <f t="shared" si="173"/>
        <v>11</v>
      </c>
    </row>
    <row r="3675" spans="1:10">
      <c r="A3675" t="s">
        <v>186</v>
      </c>
      <c r="B3675" t="s">
        <v>123</v>
      </c>
      <c r="C3675" s="60">
        <v>41214</v>
      </c>
      <c r="D3675" s="3">
        <f>Table1[[#This Row],[End Year]]-1</f>
        <v>2012</v>
      </c>
      <c r="E3675" s="3">
        <f t="shared" si="171"/>
        <v>2013</v>
      </c>
      <c r="F3675" s="1" t="str">
        <f t="shared" si="172"/>
        <v>2012/2013</v>
      </c>
      <c r="G3675">
        <v>144</v>
      </c>
      <c r="H3675" t="s">
        <v>122</v>
      </c>
      <c r="I3675">
        <f>IFERROR(INDEX(Lookup_Misc!$A$1:$C$7,MATCH(Table1[[#This Row],[Product]],Lookup_Misc!$B$1:$B$7,0),3)*Table1[[#This Row],[Tonnage]],NA())</f>
        <v>74.88</v>
      </c>
      <c r="J3675">
        <f t="shared" si="173"/>
        <v>11</v>
      </c>
    </row>
    <row r="3676" spans="1:10">
      <c r="A3676" t="s">
        <v>186</v>
      </c>
      <c r="B3676" t="s">
        <v>123</v>
      </c>
      <c r="C3676" s="60">
        <v>41214</v>
      </c>
      <c r="D3676" s="3">
        <f>Table1[[#This Row],[End Year]]-1</f>
        <v>2012</v>
      </c>
      <c r="E3676" s="3">
        <f t="shared" si="171"/>
        <v>2013</v>
      </c>
      <c r="F3676" s="1" t="str">
        <f t="shared" si="172"/>
        <v>2012/2013</v>
      </c>
      <c r="G3676">
        <v>101314</v>
      </c>
      <c r="H3676" t="s">
        <v>60</v>
      </c>
      <c r="I3676">
        <f>IFERROR(INDEX(Lookup_Misc!$A$1:$C$7,MATCH(Table1[[#This Row],[Product]],Lookup_Misc!$B$1:$B$7,0),3)*Table1[[#This Row],[Tonnage]],NA())</f>
        <v>52683.28</v>
      </c>
      <c r="J3676">
        <f t="shared" si="173"/>
        <v>11</v>
      </c>
    </row>
    <row r="3677" spans="1:10">
      <c r="A3677" t="s">
        <v>186</v>
      </c>
      <c r="B3677" t="s">
        <v>123</v>
      </c>
      <c r="C3677" s="60">
        <v>41214</v>
      </c>
      <c r="D3677" s="3">
        <f>Table1[[#This Row],[End Year]]-1</f>
        <v>2012</v>
      </c>
      <c r="E3677" s="3">
        <f t="shared" si="171"/>
        <v>2013</v>
      </c>
      <c r="F3677" s="1" t="str">
        <f t="shared" si="172"/>
        <v>2012/2013</v>
      </c>
      <c r="G3677">
        <v>4127</v>
      </c>
      <c r="H3677" t="s">
        <v>79</v>
      </c>
      <c r="I3677">
        <f>IFERROR(INDEX(Lookup_Misc!$A$1:$C$7,MATCH(Table1[[#This Row],[Product]],Lookup_Misc!$B$1:$B$7,0),3)*Table1[[#This Row],[Tonnage]],NA())</f>
        <v>2146.04</v>
      </c>
      <c r="J3677">
        <f t="shared" si="173"/>
        <v>11</v>
      </c>
    </row>
    <row r="3678" spans="1:10">
      <c r="A3678" t="s">
        <v>186</v>
      </c>
      <c r="B3678" t="s">
        <v>123</v>
      </c>
      <c r="C3678" s="60">
        <v>41214</v>
      </c>
      <c r="D3678" s="3">
        <f>Table1[[#This Row],[End Year]]-1</f>
        <v>2012</v>
      </c>
      <c r="E3678" s="3">
        <f t="shared" si="171"/>
        <v>2013</v>
      </c>
      <c r="F3678" s="1" t="str">
        <f t="shared" si="172"/>
        <v>2012/2013</v>
      </c>
      <c r="G3678">
        <v>5488</v>
      </c>
      <c r="H3678" t="s">
        <v>116</v>
      </c>
      <c r="I3678">
        <f>IFERROR(INDEX(Lookup_Misc!$A$1:$C$7,MATCH(Table1[[#This Row],[Product]],Lookup_Misc!$B$1:$B$7,0),3)*Table1[[#This Row],[Tonnage]],NA())</f>
        <v>2853.76</v>
      </c>
      <c r="J3678">
        <f t="shared" si="173"/>
        <v>11</v>
      </c>
    </row>
    <row r="3679" spans="1:10">
      <c r="A3679" t="s">
        <v>186</v>
      </c>
      <c r="B3679" t="s">
        <v>123</v>
      </c>
      <c r="C3679" s="60">
        <v>41214</v>
      </c>
      <c r="D3679" s="3">
        <f>Table1[[#This Row],[End Year]]-1</f>
        <v>2012</v>
      </c>
      <c r="E3679" s="3">
        <f t="shared" si="171"/>
        <v>2013</v>
      </c>
      <c r="F3679" s="1" t="str">
        <f t="shared" si="172"/>
        <v>2012/2013</v>
      </c>
      <c r="G3679">
        <v>1023</v>
      </c>
      <c r="H3679" t="s">
        <v>141</v>
      </c>
      <c r="I3679">
        <f>IFERROR(INDEX(Lookup_Misc!$A$1:$C$7,MATCH(Table1[[#This Row],[Product]],Lookup_Misc!$B$1:$B$7,0),3)*Table1[[#This Row],[Tonnage]],NA())</f>
        <v>531.96</v>
      </c>
      <c r="J3679">
        <f t="shared" si="173"/>
        <v>11</v>
      </c>
    </row>
    <row r="3680" spans="1:10">
      <c r="A3680" t="s">
        <v>186</v>
      </c>
      <c r="B3680" t="s">
        <v>123</v>
      </c>
      <c r="C3680" s="60">
        <v>41214</v>
      </c>
      <c r="D3680" s="3">
        <f>Table1[[#This Row],[End Year]]-1</f>
        <v>2012</v>
      </c>
      <c r="E3680" s="3">
        <f t="shared" si="171"/>
        <v>2013</v>
      </c>
      <c r="F3680" s="1" t="str">
        <f t="shared" si="172"/>
        <v>2012/2013</v>
      </c>
      <c r="G3680">
        <v>20</v>
      </c>
      <c r="H3680" t="s">
        <v>86</v>
      </c>
      <c r="I3680">
        <f>IFERROR(INDEX(Lookup_Misc!$A$1:$C$7,MATCH(Table1[[#This Row],[Product]],Lookup_Misc!$B$1:$B$7,0),3)*Table1[[#This Row],[Tonnage]],NA())</f>
        <v>10.4</v>
      </c>
      <c r="J3680">
        <f t="shared" si="173"/>
        <v>11</v>
      </c>
    </row>
    <row r="3681" spans="1:10">
      <c r="A3681" t="s">
        <v>186</v>
      </c>
      <c r="B3681" t="s">
        <v>123</v>
      </c>
      <c r="C3681" s="60">
        <v>41214</v>
      </c>
      <c r="D3681" s="3">
        <f>Table1[[#This Row],[End Year]]-1</f>
        <v>2012</v>
      </c>
      <c r="E3681" s="3">
        <f t="shared" si="171"/>
        <v>2013</v>
      </c>
      <c r="F3681" s="1" t="str">
        <f t="shared" si="172"/>
        <v>2012/2013</v>
      </c>
      <c r="G3681">
        <v>28245</v>
      </c>
      <c r="H3681" t="s">
        <v>90</v>
      </c>
      <c r="I3681">
        <f>IFERROR(INDEX(Lookup_Misc!$A$1:$C$7,MATCH(Table1[[#This Row],[Product]],Lookup_Misc!$B$1:$B$7,0),3)*Table1[[#This Row],[Tonnage]],NA())</f>
        <v>14687.4</v>
      </c>
      <c r="J3681">
        <f t="shared" si="173"/>
        <v>11</v>
      </c>
    </row>
    <row r="3682" spans="1:10">
      <c r="A3682" t="s">
        <v>186</v>
      </c>
      <c r="B3682" t="s">
        <v>123</v>
      </c>
      <c r="C3682" s="60">
        <v>41244</v>
      </c>
      <c r="D3682" s="3">
        <f>Table1[[#This Row],[End Year]]-1</f>
        <v>2012</v>
      </c>
      <c r="E3682" s="3">
        <f t="shared" si="171"/>
        <v>2013</v>
      </c>
      <c r="F3682" s="1" t="str">
        <f t="shared" si="172"/>
        <v>2012/2013</v>
      </c>
      <c r="G3682">
        <v>5</v>
      </c>
      <c r="H3682" t="s">
        <v>87</v>
      </c>
      <c r="I3682">
        <f>IFERROR(INDEX(Lookup_Misc!$A$1:$C$7,MATCH(Table1[[#This Row],[Product]],Lookup_Misc!$B$1:$B$7,0),3)*Table1[[#This Row],[Tonnage]],NA())</f>
        <v>2.6</v>
      </c>
      <c r="J3682">
        <f t="shared" si="173"/>
        <v>12</v>
      </c>
    </row>
    <row r="3683" spans="1:10">
      <c r="A3683" t="s">
        <v>186</v>
      </c>
      <c r="B3683" t="s">
        <v>123</v>
      </c>
      <c r="C3683" s="60">
        <v>41244</v>
      </c>
      <c r="D3683" s="3">
        <f>Table1[[#This Row],[End Year]]-1</f>
        <v>2012</v>
      </c>
      <c r="E3683" s="3">
        <f t="shared" si="171"/>
        <v>2013</v>
      </c>
      <c r="F3683" s="1" t="str">
        <f t="shared" si="172"/>
        <v>2012/2013</v>
      </c>
      <c r="G3683">
        <v>6048</v>
      </c>
      <c r="H3683" t="s">
        <v>132</v>
      </c>
      <c r="I3683">
        <f>IFERROR(INDEX(Lookup_Misc!$A$1:$C$7,MATCH(Table1[[#This Row],[Product]],Lookup_Misc!$B$1:$B$7,0),3)*Table1[[#This Row],[Tonnage]],NA())</f>
        <v>3144.96</v>
      </c>
      <c r="J3683">
        <f t="shared" si="173"/>
        <v>12</v>
      </c>
    </row>
    <row r="3684" spans="1:10">
      <c r="A3684" t="s">
        <v>186</v>
      </c>
      <c r="B3684" t="s">
        <v>123</v>
      </c>
      <c r="C3684" s="60">
        <v>41244</v>
      </c>
      <c r="D3684" s="3">
        <f>Table1[[#This Row],[End Year]]-1</f>
        <v>2012</v>
      </c>
      <c r="E3684" s="3">
        <f t="shared" si="171"/>
        <v>2013</v>
      </c>
      <c r="F3684" s="1" t="str">
        <f t="shared" si="172"/>
        <v>2012/2013</v>
      </c>
      <c r="G3684">
        <v>104776</v>
      </c>
      <c r="H3684" t="s">
        <v>60</v>
      </c>
      <c r="I3684">
        <f>IFERROR(INDEX(Lookup_Misc!$A$1:$C$7,MATCH(Table1[[#This Row],[Product]],Lookup_Misc!$B$1:$B$7,0),3)*Table1[[#This Row],[Tonnage]],NA())</f>
        <v>54483.520000000004</v>
      </c>
      <c r="J3684">
        <f t="shared" si="173"/>
        <v>12</v>
      </c>
    </row>
    <row r="3685" spans="1:10">
      <c r="A3685" t="s">
        <v>186</v>
      </c>
      <c r="B3685" t="s">
        <v>123</v>
      </c>
      <c r="C3685" s="60">
        <v>41244</v>
      </c>
      <c r="D3685" s="3">
        <f>Table1[[#This Row],[End Year]]-1</f>
        <v>2012</v>
      </c>
      <c r="E3685" s="3">
        <f t="shared" si="171"/>
        <v>2013</v>
      </c>
      <c r="F3685" s="1" t="str">
        <f t="shared" si="172"/>
        <v>2012/2013</v>
      </c>
      <c r="G3685">
        <v>14941</v>
      </c>
      <c r="H3685" t="s">
        <v>79</v>
      </c>
      <c r="I3685">
        <f>IFERROR(INDEX(Lookup_Misc!$A$1:$C$7,MATCH(Table1[[#This Row],[Product]],Lookup_Misc!$B$1:$B$7,0),3)*Table1[[#This Row],[Tonnage]],NA())</f>
        <v>7769.3200000000006</v>
      </c>
      <c r="J3685">
        <f t="shared" si="173"/>
        <v>12</v>
      </c>
    </row>
    <row r="3686" spans="1:10">
      <c r="A3686" t="s">
        <v>186</v>
      </c>
      <c r="B3686" t="s">
        <v>123</v>
      </c>
      <c r="C3686" s="60">
        <v>41244</v>
      </c>
      <c r="D3686" s="3">
        <f>Table1[[#This Row],[End Year]]-1</f>
        <v>2012</v>
      </c>
      <c r="E3686" s="3">
        <f t="shared" si="171"/>
        <v>2013</v>
      </c>
      <c r="F3686" s="1" t="str">
        <f t="shared" si="172"/>
        <v>2012/2013</v>
      </c>
      <c r="G3686">
        <v>12348</v>
      </c>
      <c r="H3686" t="s">
        <v>116</v>
      </c>
      <c r="I3686">
        <f>IFERROR(INDEX(Lookup_Misc!$A$1:$C$7,MATCH(Table1[[#This Row],[Product]],Lookup_Misc!$B$1:$B$7,0),3)*Table1[[#This Row],[Tonnage]],NA())</f>
        <v>6420.96</v>
      </c>
      <c r="J3686">
        <f t="shared" si="173"/>
        <v>12</v>
      </c>
    </row>
    <row r="3687" spans="1:10">
      <c r="A3687" t="s">
        <v>186</v>
      </c>
      <c r="B3687" t="s">
        <v>123</v>
      </c>
      <c r="C3687" s="60">
        <v>41244</v>
      </c>
      <c r="D3687" s="3">
        <f>Table1[[#This Row],[End Year]]-1</f>
        <v>2012</v>
      </c>
      <c r="E3687" s="3">
        <f t="shared" si="171"/>
        <v>2013</v>
      </c>
      <c r="F3687" s="1" t="str">
        <f t="shared" si="172"/>
        <v>2012/2013</v>
      </c>
      <c r="G3687">
        <v>19015</v>
      </c>
      <c r="H3687" t="s">
        <v>108</v>
      </c>
      <c r="I3687">
        <f>IFERROR(INDEX(Lookup_Misc!$A$1:$C$7,MATCH(Table1[[#This Row],[Product]],Lookup_Misc!$B$1:$B$7,0),3)*Table1[[#This Row],[Tonnage]],NA())</f>
        <v>9887.8000000000011</v>
      </c>
      <c r="J3687">
        <f t="shared" si="173"/>
        <v>12</v>
      </c>
    </row>
    <row r="3688" spans="1:10">
      <c r="A3688" t="s">
        <v>186</v>
      </c>
      <c r="B3688" t="s">
        <v>123</v>
      </c>
      <c r="C3688" s="60">
        <v>41244</v>
      </c>
      <c r="D3688" s="3">
        <f>Table1[[#This Row],[End Year]]-1</f>
        <v>2012</v>
      </c>
      <c r="E3688" s="3">
        <f t="shared" si="171"/>
        <v>2013</v>
      </c>
      <c r="F3688" s="1" t="str">
        <f t="shared" si="172"/>
        <v>2012/2013</v>
      </c>
      <c r="G3688">
        <v>50</v>
      </c>
      <c r="H3688" t="s">
        <v>96</v>
      </c>
      <c r="I3688">
        <f>IFERROR(INDEX(Lookup_Misc!$A$1:$C$7,MATCH(Table1[[#This Row],[Product]],Lookup_Misc!$B$1:$B$7,0),3)*Table1[[#This Row],[Tonnage]],NA())</f>
        <v>26</v>
      </c>
      <c r="J3688">
        <f t="shared" si="173"/>
        <v>12</v>
      </c>
    </row>
    <row r="3689" spans="1:10">
      <c r="A3689" t="s">
        <v>186</v>
      </c>
      <c r="B3689" t="s">
        <v>123</v>
      </c>
      <c r="C3689" s="60">
        <v>41244</v>
      </c>
      <c r="D3689" s="3">
        <f>Table1[[#This Row],[End Year]]-1</f>
        <v>2012</v>
      </c>
      <c r="E3689" s="3">
        <f t="shared" si="171"/>
        <v>2013</v>
      </c>
      <c r="F3689" s="1" t="str">
        <f t="shared" si="172"/>
        <v>2012/2013</v>
      </c>
      <c r="G3689">
        <v>510</v>
      </c>
      <c r="H3689" t="s">
        <v>86</v>
      </c>
      <c r="I3689">
        <f>IFERROR(INDEX(Lookup_Misc!$A$1:$C$7,MATCH(Table1[[#This Row],[Product]],Lookup_Misc!$B$1:$B$7,0),3)*Table1[[#This Row],[Tonnage]],NA())</f>
        <v>265.2</v>
      </c>
      <c r="J3689">
        <f t="shared" si="173"/>
        <v>12</v>
      </c>
    </row>
    <row r="3690" spans="1:10">
      <c r="A3690" t="s">
        <v>186</v>
      </c>
      <c r="B3690" t="s">
        <v>123</v>
      </c>
      <c r="C3690" s="60">
        <v>41244</v>
      </c>
      <c r="D3690" s="3">
        <f>Table1[[#This Row],[End Year]]-1</f>
        <v>2012</v>
      </c>
      <c r="E3690" s="3">
        <f t="shared" si="171"/>
        <v>2013</v>
      </c>
      <c r="F3690" s="1" t="str">
        <f t="shared" si="172"/>
        <v>2012/2013</v>
      </c>
      <c r="G3690">
        <v>14301</v>
      </c>
      <c r="H3690" t="s">
        <v>89</v>
      </c>
      <c r="I3690">
        <f>IFERROR(INDEX(Lookup_Misc!$A$1:$C$7,MATCH(Table1[[#This Row],[Product]],Lookup_Misc!$B$1:$B$7,0),3)*Table1[[#This Row],[Tonnage]],NA())</f>
        <v>7436.52</v>
      </c>
      <c r="J3690">
        <f t="shared" si="173"/>
        <v>12</v>
      </c>
    </row>
    <row r="3691" spans="1:10">
      <c r="A3691" t="s">
        <v>186</v>
      </c>
      <c r="B3691" t="s">
        <v>123</v>
      </c>
      <c r="C3691" s="60">
        <v>41244</v>
      </c>
      <c r="D3691" s="3">
        <f>Table1[[#This Row],[End Year]]-1</f>
        <v>2012</v>
      </c>
      <c r="E3691" s="3">
        <f t="shared" si="171"/>
        <v>2013</v>
      </c>
      <c r="F3691" s="1" t="str">
        <f t="shared" si="172"/>
        <v>2012/2013</v>
      </c>
      <c r="G3691">
        <v>162</v>
      </c>
      <c r="H3691" t="s">
        <v>90</v>
      </c>
      <c r="I3691">
        <f>IFERROR(INDEX(Lookup_Misc!$A$1:$C$7,MATCH(Table1[[#This Row],[Product]],Lookup_Misc!$B$1:$B$7,0),3)*Table1[[#This Row],[Tonnage]],NA())</f>
        <v>84.240000000000009</v>
      </c>
      <c r="J3691">
        <f t="shared" si="173"/>
        <v>12</v>
      </c>
    </row>
    <row r="3692" spans="1:10">
      <c r="A3692" t="s">
        <v>186</v>
      </c>
      <c r="B3692" t="s">
        <v>123</v>
      </c>
      <c r="C3692" s="60">
        <v>41275</v>
      </c>
      <c r="D3692" s="3">
        <f>Table1[[#This Row],[End Year]]-1</f>
        <v>2012</v>
      </c>
      <c r="E3692" s="3">
        <f t="shared" si="171"/>
        <v>2013</v>
      </c>
      <c r="F3692" s="1" t="str">
        <f t="shared" si="172"/>
        <v>2012/2013</v>
      </c>
      <c r="G3692">
        <v>5</v>
      </c>
      <c r="H3692" t="s">
        <v>75</v>
      </c>
      <c r="I3692">
        <f>IFERROR(INDEX(Lookup_Misc!$A$1:$C$7,MATCH(Table1[[#This Row],[Product]],Lookup_Misc!$B$1:$B$7,0),3)*Table1[[#This Row],[Tonnage]],NA())</f>
        <v>2.6</v>
      </c>
      <c r="J3692">
        <f t="shared" si="173"/>
        <v>1</v>
      </c>
    </row>
    <row r="3693" spans="1:10">
      <c r="A3693" t="s">
        <v>186</v>
      </c>
      <c r="B3693" t="s">
        <v>123</v>
      </c>
      <c r="C3693" s="60">
        <v>41275</v>
      </c>
      <c r="D3693" s="3">
        <f>Table1[[#This Row],[End Year]]-1</f>
        <v>2012</v>
      </c>
      <c r="E3693" s="3">
        <f t="shared" si="171"/>
        <v>2013</v>
      </c>
      <c r="F3693" s="1" t="str">
        <f t="shared" si="172"/>
        <v>2012/2013</v>
      </c>
      <c r="G3693">
        <v>5</v>
      </c>
      <c r="H3693" t="s">
        <v>94</v>
      </c>
      <c r="I3693">
        <f>IFERROR(INDEX(Lookup_Misc!$A$1:$C$7,MATCH(Table1[[#This Row],[Product]],Lookup_Misc!$B$1:$B$7,0),3)*Table1[[#This Row],[Tonnage]],NA())</f>
        <v>2.6</v>
      </c>
      <c r="J3693">
        <f t="shared" si="173"/>
        <v>1</v>
      </c>
    </row>
    <row r="3694" spans="1:10">
      <c r="A3694" t="s">
        <v>186</v>
      </c>
      <c r="B3694" t="s">
        <v>123</v>
      </c>
      <c r="C3694" s="60">
        <v>41275</v>
      </c>
      <c r="D3694" s="3">
        <f>Table1[[#This Row],[End Year]]-1</f>
        <v>2012</v>
      </c>
      <c r="E3694" s="3">
        <f t="shared" si="171"/>
        <v>2013</v>
      </c>
      <c r="F3694" s="1" t="str">
        <f t="shared" si="172"/>
        <v>2012/2013</v>
      </c>
      <c r="G3694">
        <v>144</v>
      </c>
      <c r="H3694" t="s">
        <v>122</v>
      </c>
      <c r="I3694">
        <f>IFERROR(INDEX(Lookup_Misc!$A$1:$C$7,MATCH(Table1[[#This Row],[Product]],Lookup_Misc!$B$1:$B$7,0),3)*Table1[[#This Row],[Tonnage]],NA())</f>
        <v>74.88</v>
      </c>
      <c r="J3694">
        <f t="shared" si="173"/>
        <v>1</v>
      </c>
    </row>
    <row r="3695" spans="1:10">
      <c r="A3695" t="s">
        <v>186</v>
      </c>
      <c r="B3695" t="s">
        <v>123</v>
      </c>
      <c r="C3695" s="60">
        <v>41275</v>
      </c>
      <c r="D3695" s="3">
        <f>Table1[[#This Row],[End Year]]-1</f>
        <v>2012</v>
      </c>
      <c r="E3695" s="3">
        <f t="shared" si="171"/>
        <v>2013</v>
      </c>
      <c r="F3695" s="1" t="str">
        <f t="shared" si="172"/>
        <v>2012/2013</v>
      </c>
      <c r="G3695">
        <v>58292</v>
      </c>
      <c r="H3695" t="s">
        <v>60</v>
      </c>
      <c r="I3695">
        <f>IFERROR(INDEX(Lookup_Misc!$A$1:$C$7,MATCH(Table1[[#This Row],[Product]],Lookup_Misc!$B$1:$B$7,0),3)*Table1[[#This Row],[Tonnage]],NA())</f>
        <v>30311.84</v>
      </c>
      <c r="J3695">
        <f t="shared" si="173"/>
        <v>1</v>
      </c>
    </row>
    <row r="3696" spans="1:10">
      <c r="A3696" t="s">
        <v>186</v>
      </c>
      <c r="B3696" t="s">
        <v>123</v>
      </c>
      <c r="C3696" s="60">
        <v>41275</v>
      </c>
      <c r="D3696" s="3">
        <f>Table1[[#This Row],[End Year]]-1</f>
        <v>2012</v>
      </c>
      <c r="E3696" s="3">
        <f t="shared" si="171"/>
        <v>2013</v>
      </c>
      <c r="F3696" s="1" t="str">
        <f t="shared" si="172"/>
        <v>2012/2013</v>
      </c>
      <c r="G3696">
        <v>541</v>
      </c>
      <c r="H3696" t="s">
        <v>79</v>
      </c>
      <c r="I3696">
        <f>IFERROR(INDEX(Lookup_Misc!$A$1:$C$7,MATCH(Table1[[#This Row],[Product]],Lookup_Misc!$B$1:$B$7,0),3)*Table1[[#This Row],[Tonnage]],NA())</f>
        <v>281.32</v>
      </c>
      <c r="J3696">
        <f t="shared" si="173"/>
        <v>1</v>
      </c>
    </row>
    <row r="3697" spans="1:10">
      <c r="A3697" t="s">
        <v>186</v>
      </c>
      <c r="B3697" t="s">
        <v>123</v>
      </c>
      <c r="C3697" s="60">
        <v>41275</v>
      </c>
      <c r="D3697" s="3">
        <f>Table1[[#This Row],[End Year]]-1</f>
        <v>2012</v>
      </c>
      <c r="E3697" s="3">
        <f t="shared" si="171"/>
        <v>2013</v>
      </c>
      <c r="F3697" s="1" t="str">
        <f t="shared" si="172"/>
        <v>2012/2013</v>
      </c>
      <c r="G3697">
        <v>3</v>
      </c>
      <c r="H3697" t="s">
        <v>146</v>
      </c>
      <c r="I3697">
        <f>IFERROR(INDEX(Lookup_Misc!$A$1:$C$7,MATCH(Table1[[#This Row],[Product]],Lookup_Misc!$B$1:$B$7,0),3)*Table1[[#This Row],[Tonnage]],NA())</f>
        <v>1.56</v>
      </c>
      <c r="J3697">
        <f t="shared" si="173"/>
        <v>1</v>
      </c>
    </row>
    <row r="3698" spans="1:10">
      <c r="A3698" t="s">
        <v>186</v>
      </c>
      <c r="B3698" t="s">
        <v>123</v>
      </c>
      <c r="C3698" s="60">
        <v>41275</v>
      </c>
      <c r="D3698" s="3">
        <f>Table1[[#This Row],[End Year]]-1</f>
        <v>2012</v>
      </c>
      <c r="E3698" s="3">
        <f t="shared" si="171"/>
        <v>2013</v>
      </c>
      <c r="F3698" s="1" t="str">
        <f t="shared" si="172"/>
        <v>2012/2013</v>
      </c>
      <c r="G3698">
        <v>6801</v>
      </c>
      <c r="H3698" t="s">
        <v>116</v>
      </c>
      <c r="I3698">
        <f>IFERROR(INDEX(Lookup_Misc!$A$1:$C$7,MATCH(Table1[[#This Row],[Product]],Lookup_Misc!$B$1:$B$7,0),3)*Table1[[#This Row],[Tonnage]],NA())</f>
        <v>3536.52</v>
      </c>
      <c r="J3698">
        <f t="shared" si="173"/>
        <v>1</v>
      </c>
    </row>
    <row r="3699" spans="1:10">
      <c r="A3699" t="s">
        <v>186</v>
      </c>
      <c r="B3699" t="s">
        <v>123</v>
      </c>
      <c r="C3699" s="60">
        <v>41275</v>
      </c>
      <c r="D3699" s="3">
        <f>Table1[[#This Row],[End Year]]-1</f>
        <v>2012</v>
      </c>
      <c r="E3699" s="3">
        <f t="shared" si="171"/>
        <v>2013</v>
      </c>
      <c r="F3699" s="1" t="str">
        <f t="shared" si="172"/>
        <v>2012/2013</v>
      </c>
      <c r="G3699">
        <v>5992</v>
      </c>
      <c r="H3699" t="s">
        <v>128</v>
      </c>
      <c r="I3699">
        <f>IFERROR(INDEX(Lookup_Misc!$A$1:$C$7,MATCH(Table1[[#This Row],[Product]],Lookup_Misc!$B$1:$B$7,0),3)*Table1[[#This Row],[Tonnage]],NA())</f>
        <v>3115.84</v>
      </c>
      <c r="J3699">
        <f t="shared" si="173"/>
        <v>1</v>
      </c>
    </row>
    <row r="3700" spans="1:10">
      <c r="A3700" t="s">
        <v>186</v>
      </c>
      <c r="B3700" t="s">
        <v>123</v>
      </c>
      <c r="C3700" s="60">
        <v>41275</v>
      </c>
      <c r="D3700" s="3">
        <f>Table1[[#This Row],[End Year]]-1</f>
        <v>2012</v>
      </c>
      <c r="E3700" s="3">
        <f t="shared" si="171"/>
        <v>2013</v>
      </c>
      <c r="F3700" s="1" t="str">
        <f t="shared" si="172"/>
        <v>2012/2013</v>
      </c>
      <c r="G3700">
        <v>5999</v>
      </c>
      <c r="H3700" t="s">
        <v>89</v>
      </c>
      <c r="I3700">
        <f>IFERROR(INDEX(Lookup_Misc!$A$1:$C$7,MATCH(Table1[[#This Row],[Product]],Lookup_Misc!$B$1:$B$7,0),3)*Table1[[#This Row],[Tonnage]],NA())</f>
        <v>3119.48</v>
      </c>
      <c r="J3700">
        <f t="shared" si="173"/>
        <v>1</v>
      </c>
    </row>
    <row r="3701" spans="1:10">
      <c r="A3701" t="s">
        <v>186</v>
      </c>
      <c r="B3701" t="s">
        <v>123</v>
      </c>
      <c r="C3701" s="60">
        <v>41275</v>
      </c>
      <c r="D3701" s="3">
        <f>Table1[[#This Row],[End Year]]-1</f>
        <v>2012</v>
      </c>
      <c r="E3701" s="3">
        <f t="shared" si="171"/>
        <v>2013</v>
      </c>
      <c r="F3701" s="1" t="str">
        <f t="shared" si="172"/>
        <v>2012/2013</v>
      </c>
      <c r="G3701">
        <v>22004</v>
      </c>
      <c r="H3701" t="s">
        <v>90</v>
      </c>
      <c r="I3701">
        <f>IFERROR(INDEX(Lookup_Misc!$A$1:$C$7,MATCH(Table1[[#This Row],[Product]],Lookup_Misc!$B$1:$B$7,0),3)*Table1[[#This Row],[Tonnage]],NA())</f>
        <v>11442.08</v>
      </c>
      <c r="J3701">
        <f t="shared" si="173"/>
        <v>1</v>
      </c>
    </row>
    <row r="3702" spans="1:10">
      <c r="A3702" t="s">
        <v>186</v>
      </c>
      <c r="B3702" t="s">
        <v>123</v>
      </c>
      <c r="C3702" s="60">
        <v>41306</v>
      </c>
      <c r="D3702" s="3">
        <f>Table1[[#This Row],[End Year]]-1</f>
        <v>2012</v>
      </c>
      <c r="E3702" s="3">
        <f t="shared" si="171"/>
        <v>2013</v>
      </c>
      <c r="F3702" s="1" t="str">
        <f t="shared" si="172"/>
        <v>2012/2013</v>
      </c>
      <c r="G3702">
        <v>5</v>
      </c>
      <c r="H3702" t="s">
        <v>87</v>
      </c>
      <c r="I3702">
        <f>IFERROR(INDEX(Lookup_Misc!$A$1:$C$7,MATCH(Table1[[#This Row],[Product]],Lookup_Misc!$B$1:$B$7,0),3)*Table1[[#This Row],[Tonnage]],NA())</f>
        <v>2.6</v>
      </c>
      <c r="J3702">
        <f t="shared" si="173"/>
        <v>2</v>
      </c>
    </row>
    <row r="3703" spans="1:10">
      <c r="A3703" t="s">
        <v>186</v>
      </c>
      <c r="B3703" t="s">
        <v>123</v>
      </c>
      <c r="C3703" s="60">
        <v>41306</v>
      </c>
      <c r="D3703" s="3">
        <f>Table1[[#This Row],[End Year]]-1</f>
        <v>2012</v>
      </c>
      <c r="E3703" s="3">
        <f t="shared" si="171"/>
        <v>2013</v>
      </c>
      <c r="F3703" s="1" t="str">
        <f t="shared" si="172"/>
        <v>2012/2013</v>
      </c>
      <c r="G3703">
        <v>52871</v>
      </c>
      <c r="H3703" t="s">
        <v>60</v>
      </c>
      <c r="I3703">
        <f>IFERROR(INDEX(Lookup_Misc!$A$1:$C$7,MATCH(Table1[[#This Row],[Product]],Lookup_Misc!$B$1:$B$7,0),3)*Table1[[#This Row],[Tonnage]],NA())</f>
        <v>27492.920000000002</v>
      </c>
      <c r="J3703">
        <f t="shared" si="173"/>
        <v>2</v>
      </c>
    </row>
    <row r="3704" spans="1:10">
      <c r="A3704" t="s">
        <v>186</v>
      </c>
      <c r="B3704" t="s">
        <v>123</v>
      </c>
      <c r="C3704" s="60">
        <v>41306</v>
      </c>
      <c r="D3704" s="3">
        <f>Table1[[#This Row],[End Year]]-1</f>
        <v>2012</v>
      </c>
      <c r="E3704" s="3">
        <f t="shared" si="171"/>
        <v>2013</v>
      </c>
      <c r="F3704" s="1" t="str">
        <f t="shared" si="172"/>
        <v>2012/2013</v>
      </c>
      <c r="G3704">
        <v>11060</v>
      </c>
      <c r="H3704" t="s">
        <v>79</v>
      </c>
      <c r="I3704">
        <f>IFERROR(INDEX(Lookup_Misc!$A$1:$C$7,MATCH(Table1[[#This Row],[Product]],Lookup_Misc!$B$1:$B$7,0),3)*Table1[[#This Row],[Tonnage]],NA())</f>
        <v>5751.2</v>
      </c>
      <c r="J3704">
        <f t="shared" si="173"/>
        <v>2</v>
      </c>
    </row>
    <row r="3705" spans="1:10">
      <c r="A3705" t="s">
        <v>186</v>
      </c>
      <c r="B3705" t="s">
        <v>123</v>
      </c>
      <c r="C3705" s="60">
        <v>41306</v>
      </c>
      <c r="D3705" s="3">
        <f>Table1[[#This Row],[End Year]]-1</f>
        <v>2012</v>
      </c>
      <c r="E3705" s="3">
        <f t="shared" si="171"/>
        <v>2013</v>
      </c>
      <c r="F3705" s="1" t="str">
        <f t="shared" si="172"/>
        <v>2012/2013</v>
      </c>
      <c r="G3705">
        <v>11790</v>
      </c>
      <c r="H3705" t="s">
        <v>116</v>
      </c>
      <c r="I3705">
        <f>IFERROR(INDEX(Lookup_Misc!$A$1:$C$7,MATCH(Table1[[#This Row],[Product]],Lookup_Misc!$B$1:$B$7,0),3)*Table1[[#This Row],[Tonnage]],NA())</f>
        <v>6130.8</v>
      </c>
      <c r="J3705">
        <f t="shared" si="173"/>
        <v>2</v>
      </c>
    </row>
    <row r="3706" spans="1:10">
      <c r="A3706" t="s">
        <v>186</v>
      </c>
      <c r="B3706" t="s">
        <v>123</v>
      </c>
      <c r="C3706" s="60">
        <v>41306</v>
      </c>
      <c r="D3706" s="3">
        <f>Table1[[#This Row],[End Year]]-1</f>
        <v>2012</v>
      </c>
      <c r="E3706" s="3">
        <f t="shared" si="171"/>
        <v>2013</v>
      </c>
      <c r="F3706" s="1" t="str">
        <f t="shared" si="172"/>
        <v>2012/2013</v>
      </c>
      <c r="G3706">
        <v>5114</v>
      </c>
      <c r="H3706" t="s">
        <v>113</v>
      </c>
      <c r="I3706">
        <f>IFERROR(INDEX(Lookup_Misc!$A$1:$C$7,MATCH(Table1[[#This Row],[Product]],Lookup_Misc!$B$1:$B$7,0),3)*Table1[[#This Row],[Tonnage]],NA())</f>
        <v>2659.28</v>
      </c>
      <c r="J3706">
        <f t="shared" si="173"/>
        <v>2</v>
      </c>
    </row>
    <row r="3707" spans="1:10">
      <c r="A3707" t="s">
        <v>186</v>
      </c>
      <c r="B3707" t="s">
        <v>123</v>
      </c>
      <c r="C3707" s="60">
        <v>41306</v>
      </c>
      <c r="D3707" s="3">
        <f>Table1[[#This Row],[End Year]]-1</f>
        <v>2012</v>
      </c>
      <c r="E3707" s="3">
        <f t="shared" si="171"/>
        <v>2013</v>
      </c>
      <c r="F3707" s="1" t="str">
        <f t="shared" si="172"/>
        <v>2012/2013</v>
      </c>
      <c r="G3707">
        <v>171</v>
      </c>
      <c r="H3707" t="s">
        <v>92</v>
      </c>
      <c r="I3707">
        <f>IFERROR(INDEX(Lookup_Misc!$A$1:$C$7,MATCH(Table1[[#This Row],[Product]],Lookup_Misc!$B$1:$B$7,0),3)*Table1[[#This Row],[Tonnage]],NA())</f>
        <v>88.92</v>
      </c>
      <c r="J3707">
        <f t="shared" si="173"/>
        <v>2</v>
      </c>
    </row>
    <row r="3708" spans="1:10">
      <c r="A3708" t="s">
        <v>186</v>
      </c>
      <c r="B3708" t="s">
        <v>123</v>
      </c>
      <c r="C3708" s="60">
        <v>41306</v>
      </c>
      <c r="D3708" s="3">
        <f>Table1[[#This Row],[End Year]]-1</f>
        <v>2012</v>
      </c>
      <c r="E3708" s="3">
        <f t="shared" si="171"/>
        <v>2013</v>
      </c>
      <c r="F3708" s="1" t="str">
        <f t="shared" si="172"/>
        <v>2012/2013</v>
      </c>
      <c r="G3708">
        <v>9631</v>
      </c>
      <c r="H3708" t="s">
        <v>144</v>
      </c>
      <c r="I3708">
        <f>IFERROR(INDEX(Lookup_Misc!$A$1:$C$7,MATCH(Table1[[#This Row],[Product]],Lookup_Misc!$B$1:$B$7,0),3)*Table1[[#This Row],[Tonnage]],NA())</f>
        <v>5008.12</v>
      </c>
      <c r="J3708">
        <f t="shared" si="173"/>
        <v>2</v>
      </c>
    </row>
    <row r="3709" spans="1:10">
      <c r="A3709" t="s">
        <v>186</v>
      </c>
      <c r="B3709" t="s">
        <v>123</v>
      </c>
      <c r="C3709" s="60">
        <v>41306</v>
      </c>
      <c r="D3709" s="3">
        <f>Table1[[#This Row],[End Year]]-1</f>
        <v>2012</v>
      </c>
      <c r="E3709" s="3">
        <f t="shared" si="171"/>
        <v>2013</v>
      </c>
      <c r="F3709" s="1" t="str">
        <f t="shared" si="172"/>
        <v>2012/2013</v>
      </c>
      <c r="G3709">
        <v>18700</v>
      </c>
      <c r="H3709" t="s">
        <v>108</v>
      </c>
      <c r="I3709">
        <f>IFERROR(INDEX(Lookup_Misc!$A$1:$C$7,MATCH(Table1[[#This Row],[Product]],Lookup_Misc!$B$1:$B$7,0),3)*Table1[[#This Row],[Tonnage]],NA())</f>
        <v>9724</v>
      </c>
      <c r="J3709">
        <f t="shared" si="173"/>
        <v>2</v>
      </c>
    </row>
    <row r="3710" spans="1:10">
      <c r="A3710" t="s">
        <v>186</v>
      </c>
      <c r="B3710" t="s">
        <v>123</v>
      </c>
      <c r="C3710" s="60">
        <v>41306</v>
      </c>
      <c r="D3710" s="3">
        <f>Table1[[#This Row],[End Year]]-1</f>
        <v>2012</v>
      </c>
      <c r="E3710" s="3">
        <f t="shared" si="171"/>
        <v>2013</v>
      </c>
      <c r="F3710" s="1" t="str">
        <f t="shared" si="172"/>
        <v>2012/2013</v>
      </c>
      <c r="G3710">
        <v>91</v>
      </c>
      <c r="H3710" t="s">
        <v>98</v>
      </c>
      <c r="I3710">
        <f>IFERROR(INDEX(Lookup_Misc!$A$1:$C$7,MATCH(Table1[[#This Row],[Product]],Lookup_Misc!$B$1:$B$7,0),3)*Table1[[#This Row],[Tonnage]],NA())</f>
        <v>47.32</v>
      </c>
      <c r="J3710">
        <f t="shared" si="173"/>
        <v>2</v>
      </c>
    </row>
    <row r="3711" spans="1:10">
      <c r="A3711" t="s">
        <v>186</v>
      </c>
      <c r="B3711" t="s">
        <v>123</v>
      </c>
      <c r="C3711" s="60">
        <v>41306</v>
      </c>
      <c r="D3711" s="3">
        <f>Table1[[#This Row],[End Year]]-1</f>
        <v>2012</v>
      </c>
      <c r="E3711" s="3">
        <f t="shared" si="171"/>
        <v>2013</v>
      </c>
      <c r="F3711" s="1" t="str">
        <f t="shared" si="172"/>
        <v>2012/2013</v>
      </c>
      <c r="G3711">
        <v>69424</v>
      </c>
      <c r="H3711" t="s">
        <v>90</v>
      </c>
      <c r="I3711">
        <f>IFERROR(INDEX(Lookup_Misc!$A$1:$C$7,MATCH(Table1[[#This Row],[Product]],Lookup_Misc!$B$1:$B$7,0),3)*Table1[[#This Row],[Tonnage]],NA())</f>
        <v>36100.480000000003</v>
      </c>
      <c r="J3711">
        <f t="shared" si="173"/>
        <v>2</v>
      </c>
    </row>
    <row r="3712" spans="1:10">
      <c r="A3712" t="s">
        <v>186</v>
      </c>
      <c r="B3712" t="s">
        <v>123</v>
      </c>
      <c r="C3712" s="60">
        <v>41334</v>
      </c>
      <c r="D3712" s="3">
        <f>Table1[[#This Row],[End Year]]-1</f>
        <v>2012</v>
      </c>
      <c r="E3712" s="3">
        <f t="shared" si="171"/>
        <v>2013</v>
      </c>
      <c r="F3712" s="1" t="str">
        <f t="shared" si="172"/>
        <v>2012/2013</v>
      </c>
      <c r="G3712">
        <v>1</v>
      </c>
      <c r="H3712" t="s">
        <v>94</v>
      </c>
      <c r="I3712">
        <f>IFERROR(INDEX(Lookup_Misc!$A$1:$C$7,MATCH(Table1[[#This Row],[Product]],Lookup_Misc!$B$1:$B$7,0),3)*Table1[[#This Row],[Tonnage]],NA())</f>
        <v>0.52</v>
      </c>
      <c r="J3712">
        <f t="shared" si="173"/>
        <v>3</v>
      </c>
    </row>
    <row r="3713" spans="1:10">
      <c r="A3713" t="s">
        <v>186</v>
      </c>
      <c r="B3713" t="s">
        <v>123</v>
      </c>
      <c r="C3713" s="60">
        <v>41334</v>
      </c>
      <c r="D3713" s="3">
        <f>Table1[[#This Row],[End Year]]-1</f>
        <v>2012</v>
      </c>
      <c r="E3713" s="3">
        <f t="shared" si="171"/>
        <v>2013</v>
      </c>
      <c r="F3713" s="1" t="str">
        <f t="shared" si="172"/>
        <v>2012/2013</v>
      </c>
      <c r="G3713">
        <v>88488</v>
      </c>
      <c r="H3713" t="s">
        <v>60</v>
      </c>
      <c r="I3713">
        <f>IFERROR(INDEX(Lookup_Misc!$A$1:$C$7,MATCH(Table1[[#This Row],[Product]],Lookup_Misc!$B$1:$B$7,0),3)*Table1[[#This Row],[Tonnage]],NA())</f>
        <v>46013.760000000002</v>
      </c>
      <c r="J3713">
        <f t="shared" si="173"/>
        <v>3</v>
      </c>
    </row>
    <row r="3714" spans="1:10">
      <c r="A3714" t="s">
        <v>186</v>
      </c>
      <c r="B3714" t="s">
        <v>123</v>
      </c>
      <c r="C3714" s="60">
        <v>41334</v>
      </c>
      <c r="D3714" s="3">
        <f>Table1[[#This Row],[End Year]]-1</f>
        <v>2012</v>
      </c>
      <c r="E3714" s="3">
        <f t="shared" si="171"/>
        <v>2013</v>
      </c>
      <c r="F3714" s="1" t="str">
        <f t="shared" si="172"/>
        <v>2012/2013</v>
      </c>
      <c r="G3714">
        <v>6870</v>
      </c>
      <c r="H3714" t="s">
        <v>79</v>
      </c>
      <c r="I3714">
        <f>IFERROR(INDEX(Lookup_Misc!$A$1:$C$7,MATCH(Table1[[#This Row],[Product]],Lookup_Misc!$B$1:$B$7,0),3)*Table1[[#This Row],[Tonnage]],NA())</f>
        <v>3572.4</v>
      </c>
      <c r="J3714">
        <f t="shared" si="173"/>
        <v>3</v>
      </c>
    </row>
    <row r="3715" spans="1:10">
      <c r="A3715" t="s">
        <v>186</v>
      </c>
      <c r="B3715" t="s">
        <v>123</v>
      </c>
      <c r="C3715" s="60">
        <v>41334</v>
      </c>
      <c r="D3715" s="3">
        <f>Table1[[#This Row],[End Year]]-1</f>
        <v>2012</v>
      </c>
      <c r="E3715" s="3">
        <f t="shared" si="171"/>
        <v>2013</v>
      </c>
      <c r="F3715" s="1" t="str">
        <f t="shared" si="172"/>
        <v>2012/2013</v>
      </c>
      <c r="G3715">
        <v>2600</v>
      </c>
      <c r="H3715" t="s">
        <v>131</v>
      </c>
      <c r="I3715">
        <f>IFERROR(INDEX(Lookup_Misc!$A$1:$C$7,MATCH(Table1[[#This Row],[Product]],Lookup_Misc!$B$1:$B$7,0),3)*Table1[[#This Row],[Tonnage]],NA())</f>
        <v>1352</v>
      </c>
      <c r="J3715">
        <f t="shared" si="173"/>
        <v>3</v>
      </c>
    </row>
    <row r="3716" spans="1:10">
      <c r="A3716" t="s">
        <v>186</v>
      </c>
      <c r="B3716" t="s">
        <v>123</v>
      </c>
      <c r="C3716" s="60">
        <v>41334</v>
      </c>
      <c r="D3716" s="3">
        <f>Table1[[#This Row],[End Year]]-1</f>
        <v>2012</v>
      </c>
      <c r="E3716" s="3">
        <f t="shared" si="171"/>
        <v>2013</v>
      </c>
      <c r="F3716" s="1" t="str">
        <f t="shared" si="172"/>
        <v>2012/2013</v>
      </c>
      <c r="G3716">
        <v>1210</v>
      </c>
      <c r="H3716" t="s">
        <v>147</v>
      </c>
      <c r="I3716">
        <f>IFERROR(INDEX(Lookup_Misc!$A$1:$C$7,MATCH(Table1[[#This Row],[Product]],Lookup_Misc!$B$1:$B$7,0),3)*Table1[[#This Row],[Tonnage]],NA())</f>
        <v>629.20000000000005</v>
      </c>
      <c r="J3716">
        <f t="shared" si="173"/>
        <v>3</v>
      </c>
    </row>
    <row r="3717" spans="1:10">
      <c r="A3717" t="s">
        <v>186</v>
      </c>
      <c r="B3717" t="s">
        <v>123</v>
      </c>
      <c r="C3717" s="60">
        <v>41334</v>
      </c>
      <c r="D3717" s="3">
        <f>Table1[[#This Row],[End Year]]-1</f>
        <v>2012</v>
      </c>
      <c r="E3717" s="3">
        <f t="shared" si="171"/>
        <v>2013</v>
      </c>
      <c r="F3717" s="1" t="str">
        <f t="shared" si="172"/>
        <v>2012/2013</v>
      </c>
      <c r="G3717">
        <v>9</v>
      </c>
      <c r="H3717" t="s">
        <v>88</v>
      </c>
      <c r="I3717">
        <f>IFERROR(INDEX(Lookup_Misc!$A$1:$C$7,MATCH(Table1[[#This Row],[Product]],Lookup_Misc!$B$1:$B$7,0),3)*Table1[[#This Row],[Tonnage]],NA())</f>
        <v>4.68</v>
      </c>
      <c r="J3717">
        <f t="shared" si="173"/>
        <v>3</v>
      </c>
    </row>
    <row r="3718" spans="1:10">
      <c r="A3718" t="s">
        <v>186</v>
      </c>
      <c r="B3718" t="s">
        <v>123</v>
      </c>
      <c r="C3718" s="60">
        <v>41334</v>
      </c>
      <c r="D3718" s="3">
        <f>Table1[[#This Row],[End Year]]-1</f>
        <v>2012</v>
      </c>
      <c r="E3718" s="3">
        <f t="shared" ref="E3718:E3781" si="174">IF(AND(MONTH(C3718)&gt;=7,MONTH(C3718)&lt;=12),YEAR(C3718)+1,YEAR(C3718))</f>
        <v>2013</v>
      </c>
      <c r="F3718" s="1" t="str">
        <f t="shared" ref="F3718:F3781" si="175">D3718&amp;"/"&amp;E3718</f>
        <v>2012/2013</v>
      </c>
      <c r="G3718">
        <v>4842</v>
      </c>
      <c r="H3718" t="s">
        <v>116</v>
      </c>
      <c r="I3718">
        <f>IFERROR(INDEX(Lookup_Misc!$A$1:$C$7,MATCH(Table1[[#This Row],[Product]],Lookup_Misc!$B$1:$B$7,0),3)*Table1[[#This Row],[Tonnage]],NA())</f>
        <v>2517.84</v>
      </c>
      <c r="J3718">
        <f t="shared" ref="J3718:J3781" si="176">MONTH(C3718)</f>
        <v>3</v>
      </c>
    </row>
    <row r="3719" spans="1:10">
      <c r="A3719" t="s">
        <v>186</v>
      </c>
      <c r="B3719" t="s">
        <v>123</v>
      </c>
      <c r="C3719" s="60">
        <v>41334</v>
      </c>
      <c r="D3719" s="3">
        <f>Table1[[#This Row],[End Year]]-1</f>
        <v>2012</v>
      </c>
      <c r="E3719" s="3">
        <f t="shared" si="174"/>
        <v>2013</v>
      </c>
      <c r="F3719" s="1" t="str">
        <f t="shared" si="175"/>
        <v>2012/2013</v>
      </c>
      <c r="G3719">
        <v>79250</v>
      </c>
      <c r="H3719" t="s">
        <v>113</v>
      </c>
      <c r="I3719">
        <f>IFERROR(INDEX(Lookup_Misc!$A$1:$C$7,MATCH(Table1[[#This Row],[Product]],Lookup_Misc!$B$1:$B$7,0),3)*Table1[[#This Row],[Tonnage]],NA())</f>
        <v>41210</v>
      </c>
      <c r="J3719">
        <f t="shared" si="176"/>
        <v>3</v>
      </c>
    </row>
    <row r="3720" spans="1:10">
      <c r="A3720" t="s">
        <v>186</v>
      </c>
      <c r="B3720" t="s">
        <v>123</v>
      </c>
      <c r="C3720" s="60">
        <v>41334</v>
      </c>
      <c r="D3720" s="3">
        <f>Table1[[#This Row],[End Year]]-1</f>
        <v>2012</v>
      </c>
      <c r="E3720" s="3">
        <f t="shared" si="174"/>
        <v>2013</v>
      </c>
      <c r="F3720" s="1" t="str">
        <f t="shared" si="175"/>
        <v>2012/2013</v>
      </c>
      <c r="G3720">
        <v>7880</v>
      </c>
      <c r="H3720" t="s">
        <v>118</v>
      </c>
      <c r="I3720">
        <f>IFERROR(INDEX(Lookup_Misc!$A$1:$C$7,MATCH(Table1[[#This Row],[Product]],Lookup_Misc!$B$1:$B$7,0),3)*Table1[[#This Row],[Tonnage]],NA())</f>
        <v>4097.6000000000004</v>
      </c>
      <c r="J3720">
        <f t="shared" si="176"/>
        <v>3</v>
      </c>
    </row>
    <row r="3721" spans="1:10">
      <c r="A3721" t="s">
        <v>186</v>
      </c>
      <c r="B3721" t="s">
        <v>123</v>
      </c>
      <c r="C3721" s="60">
        <v>41334</v>
      </c>
      <c r="D3721" s="3">
        <f>Table1[[#This Row],[End Year]]-1</f>
        <v>2012</v>
      </c>
      <c r="E3721" s="3">
        <f t="shared" si="174"/>
        <v>2013</v>
      </c>
      <c r="F3721" s="1" t="str">
        <f t="shared" si="175"/>
        <v>2012/2013</v>
      </c>
      <c r="G3721">
        <v>11</v>
      </c>
      <c r="H3721" t="s">
        <v>98</v>
      </c>
      <c r="I3721">
        <f>IFERROR(INDEX(Lookup_Misc!$A$1:$C$7,MATCH(Table1[[#This Row],[Product]],Lookup_Misc!$B$1:$B$7,0),3)*Table1[[#This Row],[Tonnage]],NA())</f>
        <v>5.7200000000000006</v>
      </c>
      <c r="J3721">
        <f t="shared" si="176"/>
        <v>3</v>
      </c>
    </row>
    <row r="3722" spans="1:10">
      <c r="A3722" t="s">
        <v>186</v>
      </c>
      <c r="B3722" t="s">
        <v>123</v>
      </c>
      <c r="C3722" s="60">
        <v>41334</v>
      </c>
      <c r="D3722" s="3">
        <f>Table1[[#This Row],[End Year]]-1</f>
        <v>2012</v>
      </c>
      <c r="E3722" s="3">
        <f t="shared" si="174"/>
        <v>2013</v>
      </c>
      <c r="F3722" s="1" t="str">
        <f t="shared" si="175"/>
        <v>2012/2013</v>
      </c>
      <c r="G3722">
        <v>11299</v>
      </c>
      <c r="H3722" t="s">
        <v>89</v>
      </c>
      <c r="I3722">
        <f>IFERROR(INDEX(Lookup_Misc!$A$1:$C$7,MATCH(Table1[[#This Row],[Product]],Lookup_Misc!$B$1:$B$7,0),3)*Table1[[#This Row],[Tonnage]],NA())</f>
        <v>5875.4800000000005</v>
      </c>
      <c r="J3722">
        <f t="shared" si="176"/>
        <v>3</v>
      </c>
    </row>
    <row r="3723" spans="1:10">
      <c r="A3723" t="s">
        <v>186</v>
      </c>
      <c r="B3723" t="s">
        <v>123</v>
      </c>
      <c r="C3723" s="60">
        <v>41334</v>
      </c>
      <c r="D3723" s="3">
        <f>Table1[[#This Row],[End Year]]-1</f>
        <v>2012</v>
      </c>
      <c r="E3723" s="3">
        <f t="shared" si="174"/>
        <v>2013</v>
      </c>
      <c r="F3723" s="1" t="str">
        <f t="shared" si="175"/>
        <v>2012/2013</v>
      </c>
      <c r="G3723">
        <v>26238</v>
      </c>
      <c r="H3723" t="s">
        <v>90</v>
      </c>
      <c r="I3723">
        <f>IFERROR(INDEX(Lookup_Misc!$A$1:$C$7,MATCH(Table1[[#This Row],[Product]],Lookup_Misc!$B$1:$B$7,0),3)*Table1[[#This Row],[Tonnage]],NA())</f>
        <v>13643.76</v>
      </c>
      <c r="J3723">
        <f t="shared" si="176"/>
        <v>3</v>
      </c>
    </row>
    <row r="3724" spans="1:10">
      <c r="A3724" t="s">
        <v>186</v>
      </c>
      <c r="B3724" t="s">
        <v>123</v>
      </c>
      <c r="C3724" s="60">
        <v>41365</v>
      </c>
      <c r="D3724" s="3">
        <f>Table1[[#This Row],[End Year]]-1</f>
        <v>2012</v>
      </c>
      <c r="E3724" s="3">
        <f t="shared" si="174"/>
        <v>2013</v>
      </c>
      <c r="F3724" s="1" t="str">
        <f t="shared" si="175"/>
        <v>2012/2013</v>
      </c>
      <c r="G3724">
        <v>7</v>
      </c>
      <c r="H3724" t="s">
        <v>94</v>
      </c>
      <c r="I3724">
        <f>IFERROR(INDEX(Lookup_Misc!$A$1:$C$7,MATCH(Table1[[#This Row],[Product]],Lookup_Misc!$B$1:$B$7,0),3)*Table1[[#This Row],[Tonnage]],NA())</f>
        <v>3.64</v>
      </c>
      <c r="J3724">
        <f t="shared" si="176"/>
        <v>4</v>
      </c>
    </row>
    <row r="3725" spans="1:10">
      <c r="A3725" t="s">
        <v>186</v>
      </c>
      <c r="B3725" t="s">
        <v>123</v>
      </c>
      <c r="C3725" s="60">
        <v>41365</v>
      </c>
      <c r="D3725" s="3">
        <f>Table1[[#This Row],[End Year]]-1</f>
        <v>2012</v>
      </c>
      <c r="E3725" s="3">
        <f t="shared" si="174"/>
        <v>2013</v>
      </c>
      <c r="F3725" s="1" t="str">
        <f t="shared" si="175"/>
        <v>2012/2013</v>
      </c>
      <c r="G3725">
        <v>71395</v>
      </c>
      <c r="H3725" t="s">
        <v>60</v>
      </c>
      <c r="I3725">
        <f>IFERROR(INDEX(Lookup_Misc!$A$1:$C$7,MATCH(Table1[[#This Row],[Product]],Lookup_Misc!$B$1:$B$7,0),3)*Table1[[#This Row],[Tonnage]],NA())</f>
        <v>37125.4</v>
      </c>
      <c r="J3725">
        <f t="shared" si="176"/>
        <v>4</v>
      </c>
    </row>
    <row r="3726" spans="1:10">
      <c r="A3726" t="s">
        <v>186</v>
      </c>
      <c r="B3726" t="s">
        <v>123</v>
      </c>
      <c r="C3726" s="60">
        <v>41365</v>
      </c>
      <c r="D3726" s="3">
        <f>Table1[[#This Row],[End Year]]-1</f>
        <v>2012</v>
      </c>
      <c r="E3726" s="3">
        <f t="shared" si="174"/>
        <v>2013</v>
      </c>
      <c r="F3726" s="1" t="str">
        <f t="shared" si="175"/>
        <v>2012/2013</v>
      </c>
      <c r="G3726">
        <v>13870</v>
      </c>
      <c r="H3726" t="s">
        <v>79</v>
      </c>
      <c r="I3726">
        <f>IFERROR(INDEX(Lookup_Misc!$A$1:$C$7,MATCH(Table1[[#This Row],[Product]],Lookup_Misc!$B$1:$B$7,0),3)*Table1[[#This Row],[Tonnage]],NA())</f>
        <v>7212.4000000000005</v>
      </c>
      <c r="J3726">
        <f t="shared" si="176"/>
        <v>4</v>
      </c>
    </row>
    <row r="3727" spans="1:10">
      <c r="A3727" t="s">
        <v>186</v>
      </c>
      <c r="B3727" t="s">
        <v>123</v>
      </c>
      <c r="C3727" s="60">
        <v>41365</v>
      </c>
      <c r="D3727" s="3">
        <f>Table1[[#This Row],[End Year]]-1</f>
        <v>2012</v>
      </c>
      <c r="E3727" s="3">
        <f t="shared" si="174"/>
        <v>2013</v>
      </c>
      <c r="F3727" s="1" t="str">
        <f t="shared" si="175"/>
        <v>2012/2013</v>
      </c>
      <c r="G3727">
        <v>12347</v>
      </c>
      <c r="H3727" t="s">
        <v>116</v>
      </c>
      <c r="I3727">
        <f>IFERROR(INDEX(Lookup_Misc!$A$1:$C$7,MATCH(Table1[[#This Row],[Product]],Lookup_Misc!$B$1:$B$7,0),3)*Table1[[#This Row],[Tonnage]],NA())</f>
        <v>6420.4400000000005</v>
      </c>
      <c r="J3727">
        <f t="shared" si="176"/>
        <v>4</v>
      </c>
    </row>
    <row r="3728" spans="1:10">
      <c r="A3728" t="s">
        <v>186</v>
      </c>
      <c r="B3728" t="s">
        <v>123</v>
      </c>
      <c r="C3728" s="60">
        <v>41365</v>
      </c>
      <c r="D3728" s="3">
        <f>Table1[[#This Row],[End Year]]-1</f>
        <v>2012</v>
      </c>
      <c r="E3728" s="3">
        <f t="shared" si="174"/>
        <v>2013</v>
      </c>
      <c r="F3728" s="1" t="str">
        <f t="shared" si="175"/>
        <v>2012/2013</v>
      </c>
      <c r="G3728">
        <v>34990</v>
      </c>
      <c r="H3728" t="s">
        <v>113</v>
      </c>
      <c r="I3728">
        <f>IFERROR(INDEX(Lookup_Misc!$A$1:$C$7,MATCH(Table1[[#This Row],[Product]],Lookup_Misc!$B$1:$B$7,0),3)*Table1[[#This Row],[Tonnage]],NA())</f>
        <v>18194.8</v>
      </c>
      <c r="J3728">
        <f t="shared" si="176"/>
        <v>4</v>
      </c>
    </row>
    <row r="3729" spans="1:10">
      <c r="A3729" t="s">
        <v>186</v>
      </c>
      <c r="B3729" t="s">
        <v>123</v>
      </c>
      <c r="C3729" s="60">
        <v>41365</v>
      </c>
      <c r="D3729" s="3">
        <f>Table1[[#This Row],[End Year]]-1</f>
        <v>2012</v>
      </c>
      <c r="E3729" s="3">
        <f t="shared" si="174"/>
        <v>2013</v>
      </c>
      <c r="F3729" s="1" t="str">
        <f t="shared" si="175"/>
        <v>2012/2013</v>
      </c>
      <c r="G3729">
        <v>10000</v>
      </c>
      <c r="H3729" t="s">
        <v>144</v>
      </c>
      <c r="I3729">
        <f>IFERROR(INDEX(Lookup_Misc!$A$1:$C$7,MATCH(Table1[[#This Row],[Product]],Lookup_Misc!$B$1:$B$7,0),3)*Table1[[#This Row],[Tonnage]],NA())</f>
        <v>5200</v>
      </c>
      <c r="J3729">
        <f t="shared" si="176"/>
        <v>4</v>
      </c>
    </row>
    <row r="3730" spans="1:10">
      <c r="A3730" t="s">
        <v>186</v>
      </c>
      <c r="B3730" t="s">
        <v>123</v>
      </c>
      <c r="C3730" s="60">
        <v>41365</v>
      </c>
      <c r="D3730" s="3">
        <f>Table1[[#This Row],[End Year]]-1</f>
        <v>2012</v>
      </c>
      <c r="E3730" s="3">
        <f t="shared" si="174"/>
        <v>2013</v>
      </c>
      <c r="F3730" s="1" t="str">
        <f t="shared" si="175"/>
        <v>2012/2013</v>
      </c>
      <c r="G3730">
        <v>38698</v>
      </c>
      <c r="H3730" t="s">
        <v>108</v>
      </c>
      <c r="I3730">
        <f>IFERROR(INDEX(Lookup_Misc!$A$1:$C$7,MATCH(Table1[[#This Row],[Product]],Lookup_Misc!$B$1:$B$7,0),3)*Table1[[#This Row],[Tonnage]],NA())</f>
        <v>20122.96</v>
      </c>
      <c r="J3730">
        <f t="shared" si="176"/>
        <v>4</v>
      </c>
    </row>
    <row r="3731" spans="1:10">
      <c r="A3731" t="s">
        <v>186</v>
      </c>
      <c r="B3731" t="s">
        <v>123</v>
      </c>
      <c r="C3731" s="60">
        <v>41365</v>
      </c>
      <c r="D3731" s="3">
        <f>Table1[[#This Row],[End Year]]-1</f>
        <v>2012</v>
      </c>
      <c r="E3731" s="3">
        <f t="shared" si="174"/>
        <v>2013</v>
      </c>
      <c r="F3731" s="1" t="str">
        <f t="shared" si="175"/>
        <v>2012/2013</v>
      </c>
      <c r="G3731">
        <v>19</v>
      </c>
      <c r="H3731" t="s">
        <v>86</v>
      </c>
      <c r="I3731">
        <f>IFERROR(INDEX(Lookup_Misc!$A$1:$C$7,MATCH(Table1[[#This Row],[Product]],Lookup_Misc!$B$1:$B$7,0),3)*Table1[[#This Row],[Tonnage]],NA())</f>
        <v>9.8800000000000008</v>
      </c>
      <c r="J3731">
        <f t="shared" si="176"/>
        <v>4</v>
      </c>
    </row>
    <row r="3732" spans="1:10">
      <c r="A3732" t="s">
        <v>186</v>
      </c>
      <c r="B3732" t="s">
        <v>123</v>
      </c>
      <c r="C3732" s="60">
        <v>41365</v>
      </c>
      <c r="D3732" s="3">
        <f>Table1[[#This Row],[End Year]]-1</f>
        <v>2012</v>
      </c>
      <c r="E3732" s="3">
        <f t="shared" si="174"/>
        <v>2013</v>
      </c>
      <c r="F3732" s="1" t="str">
        <f t="shared" si="175"/>
        <v>2012/2013</v>
      </c>
      <c r="G3732">
        <v>17797</v>
      </c>
      <c r="H3732" t="s">
        <v>89</v>
      </c>
      <c r="I3732">
        <f>IFERROR(INDEX(Lookup_Misc!$A$1:$C$7,MATCH(Table1[[#This Row],[Product]],Lookup_Misc!$B$1:$B$7,0),3)*Table1[[#This Row],[Tonnage]],NA())</f>
        <v>9254.44</v>
      </c>
      <c r="J3732">
        <f t="shared" si="176"/>
        <v>4</v>
      </c>
    </row>
    <row r="3733" spans="1:10">
      <c r="A3733" t="s">
        <v>186</v>
      </c>
      <c r="B3733" t="s">
        <v>123</v>
      </c>
      <c r="C3733" s="60">
        <v>41395</v>
      </c>
      <c r="D3733" s="3">
        <f>Table1[[#This Row],[End Year]]-1</f>
        <v>2012</v>
      </c>
      <c r="E3733" s="3">
        <f t="shared" si="174"/>
        <v>2013</v>
      </c>
      <c r="F3733" s="1" t="str">
        <f t="shared" si="175"/>
        <v>2012/2013</v>
      </c>
      <c r="G3733">
        <v>7</v>
      </c>
      <c r="H3733" t="s">
        <v>75</v>
      </c>
      <c r="I3733">
        <f>IFERROR(INDEX(Lookup_Misc!$A$1:$C$7,MATCH(Table1[[#This Row],[Product]],Lookup_Misc!$B$1:$B$7,0),3)*Table1[[#This Row],[Tonnage]],NA())</f>
        <v>3.64</v>
      </c>
      <c r="J3733">
        <f t="shared" si="176"/>
        <v>5</v>
      </c>
    </row>
    <row r="3734" spans="1:10">
      <c r="A3734" t="s">
        <v>186</v>
      </c>
      <c r="B3734" t="s">
        <v>123</v>
      </c>
      <c r="C3734" s="60">
        <v>41395</v>
      </c>
      <c r="D3734" s="3">
        <f>Table1[[#This Row],[End Year]]-1</f>
        <v>2012</v>
      </c>
      <c r="E3734" s="3">
        <f t="shared" si="174"/>
        <v>2013</v>
      </c>
      <c r="F3734" s="1" t="str">
        <f t="shared" si="175"/>
        <v>2012/2013</v>
      </c>
      <c r="G3734">
        <v>114327</v>
      </c>
      <c r="H3734" t="s">
        <v>60</v>
      </c>
      <c r="I3734">
        <f>IFERROR(INDEX(Lookup_Misc!$A$1:$C$7,MATCH(Table1[[#This Row],[Product]],Lookup_Misc!$B$1:$B$7,0),3)*Table1[[#This Row],[Tonnage]],NA())</f>
        <v>59450.04</v>
      </c>
      <c r="J3734">
        <f t="shared" si="176"/>
        <v>5</v>
      </c>
    </row>
    <row r="3735" spans="1:10">
      <c r="A3735" t="s">
        <v>186</v>
      </c>
      <c r="B3735" t="s">
        <v>123</v>
      </c>
      <c r="C3735" s="60">
        <v>41395</v>
      </c>
      <c r="D3735" s="3">
        <f>Table1[[#This Row],[End Year]]-1</f>
        <v>2012</v>
      </c>
      <c r="E3735" s="3">
        <f t="shared" si="174"/>
        <v>2013</v>
      </c>
      <c r="F3735" s="1" t="str">
        <f t="shared" si="175"/>
        <v>2012/2013</v>
      </c>
      <c r="G3735">
        <v>1355</v>
      </c>
      <c r="H3735" t="s">
        <v>79</v>
      </c>
      <c r="I3735">
        <f>IFERROR(INDEX(Lookup_Misc!$A$1:$C$7,MATCH(Table1[[#This Row],[Product]],Lookup_Misc!$B$1:$B$7,0),3)*Table1[[#This Row],[Tonnage]],NA())</f>
        <v>704.6</v>
      </c>
      <c r="J3735">
        <f t="shared" si="176"/>
        <v>5</v>
      </c>
    </row>
    <row r="3736" spans="1:10">
      <c r="A3736" t="s">
        <v>186</v>
      </c>
      <c r="B3736" t="s">
        <v>123</v>
      </c>
      <c r="C3736" s="60">
        <v>41395</v>
      </c>
      <c r="D3736" s="3">
        <f>Table1[[#This Row],[End Year]]-1</f>
        <v>2012</v>
      </c>
      <c r="E3736" s="3">
        <f t="shared" si="174"/>
        <v>2013</v>
      </c>
      <c r="F3736" s="1" t="str">
        <f t="shared" si="175"/>
        <v>2012/2013</v>
      </c>
      <c r="G3736">
        <v>19</v>
      </c>
      <c r="H3736" t="s">
        <v>133</v>
      </c>
      <c r="I3736">
        <f>IFERROR(INDEX(Lookup_Misc!$A$1:$C$7,MATCH(Table1[[#This Row],[Product]],Lookup_Misc!$B$1:$B$7,0),3)*Table1[[#This Row],[Tonnage]],NA())</f>
        <v>9.8800000000000008</v>
      </c>
      <c r="J3736">
        <f t="shared" si="176"/>
        <v>5</v>
      </c>
    </row>
    <row r="3737" spans="1:10">
      <c r="A3737" t="s">
        <v>186</v>
      </c>
      <c r="B3737" t="s">
        <v>123</v>
      </c>
      <c r="C3737" s="60">
        <v>41395</v>
      </c>
      <c r="D3737" s="3">
        <f>Table1[[#This Row],[End Year]]-1</f>
        <v>2012</v>
      </c>
      <c r="E3737" s="3">
        <f t="shared" si="174"/>
        <v>2013</v>
      </c>
      <c r="F3737" s="1" t="str">
        <f t="shared" si="175"/>
        <v>2012/2013</v>
      </c>
      <c r="G3737">
        <v>9609</v>
      </c>
      <c r="H3737" t="s">
        <v>116</v>
      </c>
      <c r="I3737">
        <f>IFERROR(INDEX(Lookup_Misc!$A$1:$C$7,MATCH(Table1[[#This Row],[Product]],Lookup_Misc!$B$1:$B$7,0),3)*Table1[[#This Row],[Tonnage]],NA())</f>
        <v>4996.68</v>
      </c>
      <c r="J3737">
        <f t="shared" si="176"/>
        <v>5</v>
      </c>
    </row>
    <row r="3738" spans="1:10">
      <c r="A3738" t="s">
        <v>186</v>
      </c>
      <c r="B3738" t="s">
        <v>123</v>
      </c>
      <c r="C3738" s="60">
        <v>41395</v>
      </c>
      <c r="D3738" s="3">
        <f>Table1[[#This Row],[End Year]]-1</f>
        <v>2012</v>
      </c>
      <c r="E3738" s="3">
        <f t="shared" si="174"/>
        <v>2013</v>
      </c>
      <c r="F3738" s="1" t="str">
        <f t="shared" si="175"/>
        <v>2012/2013</v>
      </c>
      <c r="G3738">
        <v>5499</v>
      </c>
      <c r="H3738" t="s">
        <v>81</v>
      </c>
      <c r="I3738">
        <f>IFERROR(INDEX(Lookup_Misc!$A$1:$C$7,MATCH(Table1[[#This Row],[Product]],Lookup_Misc!$B$1:$B$7,0),3)*Table1[[#This Row],[Tonnage]],NA())</f>
        <v>2859.48</v>
      </c>
      <c r="J3738">
        <f t="shared" si="176"/>
        <v>5</v>
      </c>
    </row>
    <row r="3739" spans="1:10">
      <c r="A3739" t="s">
        <v>186</v>
      </c>
      <c r="B3739" t="s">
        <v>123</v>
      </c>
      <c r="C3739" s="60">
        <v>41395</v>
      </c>
      <c r="D3739" s="3">
        <f>Table1[[#This Row],[End Year]]-1</f>
        <v>2012</v>
      </c>
      <c r="E3739" s="3">
        <f t="shared" si="174"/>
        <v>2013</v>
      </c>
      <c r="F3739" s="1" t="str">
        <f t="shared" si="175"/>
        <v>2012/2013</v>
      </c>
      <c r="G3739">
        <v>5498</v>
      </c>
      <c r="H3739" t="s">
        <v>128</v>
      </c>
      <c r="I3739">
        <f>IFERROR(INDEX(Lookup_Misc!$A$1:$C$7,MATCH(Table1[[#This Row],[Product]],Lookup_Misc!$B$1:$B$7,0),3)*Table1[[#This Row],[Tonnage]],NA())</f>
        <v>2858.96</v>
      </c>
      <c r="J3739">
        <f t="shared" si="176"/>
        <v>5</v>
      </c>
    </row>
    <row r="3740" spans="1:10">
      <c r="A3740" t="s">
        <v>186</v>
      </c>
      <c r="B3740" t="s">
        <v>123</v>
      </c>
      <c r="C3740" s="60">
        <v>41395</v>
      </c>
      <c r="D3740" s="3">
        <f>Table1[[#This Row],[End Year]]-1</f>
        <v>2012</v>
      </c>
      <c r="E3740" s="3">
        <f t="shared" si="174"/>
        <v>2013</v>
      </c>
      <c r="F3740" s="1" t="str">
        <f t="shared" si="175"/>
        <v>2012/2013</v>
      </c>
      <c r="G3740">
        <v>26806</v>
      </c>
      <c r="H3740" t="s">
        <v>113</v>
      </c>
      <c r="I3740">
        <f>IFERROR(INDEX(Lookup_Misc!$A$1:$C$7,MATCH(Table1[[#This Row],[Product]],Lookup_Misc!$B$1:$B$7,0),3)*Table1[[#This Row],[Tonnage]],NA())</f>
        <v>13939.12</v>
      </c>
      <c r="J3740">
        <f t="shared" si="176"/>
        <v>5</v>
      </c>
    </row>
    <row r="3741" spans="1:10">
      <c r="A3741" t="s">
        <v>186</v>
      </c>
      <c r="B3741" t="s">
        <v>123</v>
      </c>
      <c r="C3741" s="60">
        <v>41395</v>
      </c>
      <c r="D3741" s="3">
        <f>Table1[[#This Row],[End Year]]-1</f>
        <v>2012</v>
      </c>
      <c r="E3741" s="3">
        <f t="shared" si="174"/>
        <v>2013</v>
      </c>
      <c r="F3741" s="1" t="str">
        <f t="shared" si="175"/>
        <v>2012/2013</v>
      </c>
      <c r="G3741">
        <v>26944</v>
      </c>
      <c r="H3741" t="s">
        <v>108</v>
      </c>
      <c r="I3741">
        <f>IFERROR(INDEX(Lookup_Misc!$A$1:$C$7,MATCH(Table1[[#This Row],[Product]],Lookup_Misc!$B$1:$B$7,0),3)*Table1[[#This Row],[Tonnage]],NA())</f>
        <v>14010.880000000001</v>
      </c>
      <c r="J3741">
        <f t="shared" si="176"/>
        <v>5</v>
      </c>
    </row>
    <row r="3742" spans="1:10">
      <c r="A3742" t="s">
        <v>186</v>
      </c>
      <c r="B3742" t="s">
        <v>123</v>
      </c>
      <c r="C3742" s="60">
        <v>41395</v>
      </c>
      <c r="D3742" s="3">
        <f>Table1[[#This Row],[End Year]]-1</f>
        <v>2012</v>
      </c>
      <c r="E3742" s="3">
        <f t="shared" si="174"/>
        <v>2013</v>
      </c>
      <c r="F3742" s="1" t="str">
        <f t="shared" si="175"/>
        <v>2012/2013</v>
      </c>
      <c r="G3742">
        <v>9</v>
      </c>
      <c r="H3742" t="s">
        <v>159</v>
      </c>
      <c r="I3742">
        <f>IFERROR(INDEX(Lookup_Misc!$A$1:$C$7,MATCH(Table1[[#This Row],[Product]],Lookup_Misc!$B$1:$B$7,0),3)*Table1[[#This Row],[Tonnage]],NA())</f>
        <v>4.68</v>
      </c>
      <c r="J3742">
        <f t="shared" si="176"/>
        <v>5</v>
      </c>
    </row>
    <row r="3743" spans="1:10">
      <c r="A3743" t="s">
        <v>186</v>
      </c>
      <c r="B3743" t="s">
        <v>123</v>
      </c>
      <c r="C3743" s="60">
        <v>41395</v>
      </c>
      <c r="D3743" s="3">
        <f>Table1[[#This Row],[End Year]]-1</f>
        <v>2012</v>
      </c>
      <c r="E3743" s="3">
        <f t="shared" si="174"/>
        <v>2013</v>
      </c>
      <c r="F3743" s="1" t="str">
        <f t="shared" si="175"/>
        <v>2012/2013</v>
      </c>
      <c r="G3743">
        <v>28242</v>
      </c>
      <c r="H3743" t="s">
        <v>89</v>
      </c>
      <c r="I3743">
        <f>IFERROR(INDEX(Lookup_Misc!$A$1:$C$7,MATCH(Table1[[#This Row],[Product]],Lookup_Misc!$B$1:$B$7,0),3)*Table1[[#This Row],[Tonnage]],NA())</f>
        <v>14685.84</v>
      </c>
      <c r="J3743">
        <f t="shared" si="176"/>
        <v>5</v>
      </c>
    </row>
    <row r="3744" spans="1:10">
      <c r="A3744" t="s">
        <v>186</v>
      </c>
      <c r="B3744" t="s">
        <v>123</v>
      </c>
      <c r="C3744" s="60">
        <v>41395</v>
      </c>
      <c r="D3744" s="3">
        <f>Table1[[#This Row],[End Year]]-1</f>
        <v>2012</v>
      </c>
      <c r="E3744" s="3">
        <f t="shared" si="174"/>
        <v>2013</v>
      </c>
      <c r="F3744" s="1" t="str">
        <f t="shared" si="175"/>
        <v>2012/2013</v>
      </c>
      <c r="G3744">
        <v>599</v>
      </c>
      <c r="H3744" t="s">
        <v>90</v>
      </c>
      <c r="I3744">
        <f>IFERROR(INDEX(Lookup_Misc!$A$1:$C$7,MATCH(Table1[[#This Row],[Product]],Lookup_Misc!$B$1:$B$7,0),3)*Table1[[#This Row],[Tonnage]],NA())</f>
        <v>311.48</v>
      </c>
      <c r="J3744">
        <f t="shared" si="176"/>
        <v>5</v>
      </c>
    </row>
    <row r="3745" spans="1:10">
      <c r="A3745" t="s">
        <v>186</v>
      </c>
      <c r="B3745" t="s">
        <v>123</v>
      </c>
      <c r="C3745" s="60">
        <v>41426</v>
      </c>
      <c r="D3745" s="3">
        <f>Table1[[#This Row],[End Year]]-1</f>
        <v>2012</v>
      </c>
      <c r="E3745" s="3">
        <f t="shared" si="174"/>
        <v>2013</v>
      </c>
      <c r="F3745" s="1" t="str">
        <f t="shared" si="175"/>
        <v>2012/2013</v>
      </c>
      <c r="G3745">
        <v>5</v>
      </c>
      <c r="H3745" t="s">
        <v>94</v>
      </c>
      <c r="I3745">
        <f>IFERROR(INDEX(Lookup_Misc!$A$1:$C$7,MATCH(Table1[[#This Row],[Product]],Lookup_Misc!$B$1:$B$7,0),3)*Table1[[#This Row],[Tonnage]],NA())</f>
        <v>2.6</v>
      </c>
      <c r="J3745">
        <f t="shared" si="176"/>
        <v>6</v>
      </c>
    </row>
    <row r="3746" spans="1:10">
      <c r="A3746" t="s">
        <v>186</v>
      </c>
      <c r="B3746" t="s">
        <v>123</v>
      </c>
      <c r="C3746" s="60">
        <v>41426</v>
      </c>
      <c r="D3746" s="3">
        <f>Table1[[#This Row],[End Year]]-1</f>
        <v>2012</v>
      </c>
      <c r="E3746" s="3">
        <f t="shared" si="174"/>
        <v>2013</v>
      </c>
      <c r="F3746" s="1" t="str">
        <f t="shared" si="175"/>
        <v>2012/2013</v>
      </c>
      <c r="G3746">
        <v>5</v>
      </c>
      <c r="H3746" t="s">
        <v>87</v>
      </c>
      <c r="I3746">
        <f>IFERROR(INDEX(Lookup_Misc!$A$1:$C$7,MATCH(Table1[[#This Row],[Product]],Lookup_Misc!$B$1:$B$7,0),3)*Table1[[#This Row],[Tonnage]],NA())</f>
        <v>2.6</v>
      </c>
      <c r="J3746">
        <f t="shared" si="176"/>
        <v>6</v>
      </c>
    </row>
    <row r="3747" spans="1:10">
      <c r="A3747" t="s">
        <v>186</v>
      </c>
      <c r="B3747" t="s">
        <v>123</v>
      </c>
      <c r="C3747" s="60">
        <v>41426</v>
      </c>
      <c r="D3747" s="3">
        <f>Table1[[#This Row],[End Year]]-1</f>
        <v>2012</v>
      </c>
      <c r="E3747" s="3">
        <f t="shared" si="174"/>
        <v>2013</v>
      </c>
      <c r="F3747" s="1" t="str">
        <f t="shared" si="175"/>
        <v>2012/2013</v>
      </c>
      <c r="G3747">
        <v>20718</v>
      </c>
      <c r="H3747" t="s">
        <v>60</v>
      </c>
      <c r="I3747">
        <f>IFERROR(INDEX(Lookup_Misc!$A$1:$C$7,MATCH(Table1[[#This Row],[Product]],Lookup_Misc!$B$1:$B$7,0),3)*Table1[[#This Row],[Tonnage]],NA())</f>
        <v>10773.36</v>
      </c>
      <c r="J3747">
        <f t="shared" si="176"/>
        <v>6</v>
      </c>
    </row>
    <row r="3748" spans="1:10">
      <c r="A3748" t="s">
        <v>186</v>
      </c>
      <c r="B3748" t="s">
        <v>123</v>
      </c>
      <c r="C3748" s="60">
        <v>41426</v>
      </c>
      <c r="D3748" s="3">
        <f>Table1[[#This Row],[End Year]]-1</f>
        <v>2012</v>
      </c>
      <c r="E3748" s="3">
        <f t="shared" si="174"/>
        <v>2013</v>
      </c>
      <c r="F3748" s="1" t="str">
        <f t="shared" si="175"/>
        <v>2012/2013</v>
      </c>
      <c r="G3748">
        <v>984</v>
      </c>
      <c r="H3748" t="s">
        <v>79</v>
      </c>
      <c r="I3748">
        <f>IFERROR(INDEX(Lookup_Misc!$A$1:$C$7,MATCH(Table1[[#This Row],[Product]],Lookup_Misc!$B$1:$B$7,0),3)*Table1[[#This Row],[Tonnage]],NA())</f>
        <v>511.68</v>
      </c>
      <c r="J3748">
        <f t="shared" si="176"/>
        <v>6</v>
      </c>
    </row>
    <row r="3749" spans="1:10">
      <c r="A3749" t="s">
        <v>186</v>
      </c>
      <c r="B3749" t="s">
        <v>123</v>
      </c>
      <c r="C3749" s="60">
        <v>41426</v>
      </c>
      <c r="D3749" s="3">
        <f>Table1[[#This Row],[End Year]]-1</f>
        <v>2012</v>
      </c>
      <c r="E3749" s="3">
        <f t="shared" si="174"/>
        <v>2013</v>
      </c>
      <c r="F3749" s="1" t="str">
        <f t="shared" si="175"/>
        <v>2012/2013</v>
      </c>
      <c r="G3749">
        <v>8492</v>
      </c>
      <c r="H3749" t="s">
        <v>116</v>
      </c>
      <c r="I3749">
        <f>IFERROR(INDEX(Lookup_Misc!$A$1:$C$7,MATCH(Table1[[#This Row],[Product]],Lookup_Misc!$B$1:$B$7,0),3)*Table1[[#This Row],[Tonnage]],NA())</f>
        <v>4415.84</v>
      </c>
      <c r="J3749">
        <f t="shared" si="176"/>
        <v>6</v>
      </c>
    </row>
    <row r="3750" spans="1:10">
      <c r="A3750" t="s">
        <v>186</v>
      </c>
      <c r="B3750" t="s">
        <v>123</v>
      </c>
      <c r="C3750" s="60">
        <v>41426</v>
      </c>
      <c r="D3750" s="3">
        <f>Table1[[#This Row],[End Year]]-1</f>
        <v>2012</v>
      </c>
      <c r="E3750" s="3">
        <f t="shared" si="174"/>
        <v>2013</v>
      </c>
      <c r="F3750" s="1" t="str">
        <f t="shared" si="175"/>
        <v>2012/2013</v>
      </c>
      <c r="G3750">
        <v>90531</v>
      </c>
      <c r="H3750" t="s">
        <v>113</v>
      </c>
      <c r="I3750">
        <f>IFERROR(INDEX(Lookup_Misc!$A$1:$C$7,MATCH(Table1[[#This Row],[Product]],Lookup_Misc!$B$1:$B$7,0),3)*Table1[[#This Row],[Tonnage]],NA())</f>
        <v>47076.12</v>
      </c>
      <c r="J3750">
        <f t="shared" si="176"/>
        <v>6</v>
      </c>
    </row>
    <row r="3751" spans="1:10">
      <c r="A3751" t="s">
        <v>186</v>
      </c>
      <c r="B3751" t="s">
        <v>123</v>
      </c>
      <c r="C3751" s="60">
        <v>41426</v>
      </c>
      <c r="D3751" s="3">
        <f>Table1[[#This Row],[End Year]]-1</f>
        <v>2012</v>
      </c>
      <c r="E3751" s="3">
        <f t="shared" si="174"/>
        <v>2013</v>
      </c>
      <c r="F3751" s="1" t="str">
        <f t="shared" si="175"/>
        <v>2012/2013</v>
      </c>
      <c r="G3751">
        <v>4402</v>
      </c>
      <c r="H3751" t="s">
        <v>92</v>
      </c>
      <c r="I3751">
        <f>IFERROR(INDEX(Lookup_Misc!$A$1:$C$7,MATCH(Table1[[#This Row],[Product]],Lookup_Misc!$B$1:$B$7,0),3)*Table1[[#This Row],[Tonnage]],NA())</f>
        <v>2289.04</v>
      </c>
      <c r="J3751">
        <f t="shared" si="176"/>
        <v>6</v>
      </c>
    </row>
    <row r="3752" spans="1:10">
      <c r="A3752" t="s">
        <v>186</v>
      </c>
      <c r="B3752" t="s">
        <v>123</v>
      </c>
      <c r="C3752" s="60">
        <v>41426</v>
      </c>
      <c r="D3752" s="3">
        <f>Table1[[#This Row],[End Year]]-1</f>
        <v>2012</v>
      </c>
      <c r="E3752" s="3">
        <f t="shared" si="174"/>
        <v>2013</v>
      </c>
      <c r="F3752" s="1" t="str">
        <f t="shared" si="175"/>
        <v>2012/2013</v>
      </c>
      <c r="G3752">
        <v>40231</v>
      </c>
      <c r="H3752" t="s">
        <v>108</v>
      </c>
      <c r="I3752">
        <f>IFERROR(INDEX(Lookup_Misc!$A$1:$C$7,MATCH(Table1[[#This Row],[Product]],Lookup_Misc!$B$1:$B$7,0),3)*Table1[[#This Row],[Tonnage]],NA())</f>
        <v>20920.12</v>
      </c>
      <c r="J3752">
        <f t="shared" si="176"/>
        <v>6</v>
      </c>
    </row>
    <row r="3753" spans="1:10">
      <c r="A3753" t="s">
        <v>186</v>
      </c>
      <c r="B3753" t="s">
        <v>123</v>
      </c>
      <c r="C3753" s="60">
        <v>41426</v>
      </c>
      <c r="D3753" s="3">
        <f>Table1[[#This Row],[End Year]]-1</f>
        <v>2012</v>
      </c>
      <c r="E3753" s="3">
        <f t="shared" si="174"/>
        <v>2013</v>
      </c>
      <c r="F3753" s="1" t="str">
        <f t="shared" si="175"/>
        <v>2012/2013</v>
      </c>
      <c r="G3753">
        <v>5</v>
      </c>
      <c r="H3753" t="s">
        <v>96</v>
      </c>
      <c r="I3753">
        <f>IFERROR(INDEX(Lookup_Misc!$A$1:$C$7,MATCH(Table1[[#This Row],[Product]],Lookup_Misc!$B$1:$B$7,0),3)*Table1[[#This Row],[Tonnage]],NA())</f>
        <v>2.6</v>
      </c>
      <c r="J3753">
        <f t="shared" si="176"/>
        <v>6</v>
      </c>
    </row>
    <row r="3754" spans="1:10">
      <c r="A3754" t="s">
        <v>186</v>
      </c>
      <c r="B3754" t="s">
        <v>123</v>
      </c>
      <c r="C3754" s="60">
        <v>41426</v>
      </c>
      <c r="D3754" s="3">
        <f>Table1[[#This Row],[End Year]]-1</f>
        <v>2012</v>
      </c>
      <c r="E3754" s="3">
        <f t="shared" si="174"/>
        <v>2013</v>
      </c>
      <c r="F3754" s="1" t="str">
        <f t="shared" si="175"/>
        <v>2012/2013</v>
      </c>
      <c r="G3754">
        <v>13728</v>
      </c>
      <c r="H3754" t="s">
        <v>89</v>
      </c>
      <c r="I3754">
        <f>IFERROR(INDEX(Lookup_Misc!$A$1:$C$7,MATCH(Table1[[#This Row],[Product]],Lookup_Misc!$B$1:$B$7,0),3)*Table1[[#This Row],[Tonnage]],NA())</f>
        <v>7138.56</v>
      </c>
      <c r="J3754">
        <f t="shared" si="176"/>
        <v>6</v>
      </c>
    </row>
    <row r="3755" spans="1:10">
      <c r="A3755" t="s">
        <v>186</v>
      </c>
      <c r="B3755" t="s">
        <v>123</v>
      </c>
      <c r="C3755" s="60">
        <v>41456</v>
      </c>
      <c r="D3755" s="3">
        <f>Table1[[#This Row],[End Year]]-1</f>
        <v>2013</v>
      </c>
      <c r="E3755" s="3">
        <f t="shared" si="174"/>
        <v>2014</v>
      </c>
      <c r="F3755" s="1" t="str">
        <f t="shared" si="175"/>
        <v>2013/2014</v>
      </c>
      <c r="G3755">
        <v>4</v>
      </c>
      <c r="H3755" t="s">
        <v>75</v>
      </c>
      <c r="I3755">
        <f>IFERROR(INDEX(Lookup_Misc!$A$1:$C$7,MATCH(Table1[[#This Row],[Product]],Lookup_Misc!$B$1:$B$7,0),3)*Table1[[#This Row],[Tonnage]],NA())</f>
        <v>2.08</v>
      </c>
      <c r="J3755">
        <f t="shared" si="176"/>
        <v>7</v>
      </c>
    </row>
    <row r="3756" spans="1:10">
      <c r="A3756" t="s">
        <v>186</v>
      </c>
      <c r="B3756" t="s">
        <v>123</v>
      </c>
      <c r="C3756" s="60">
        <v>41456</v>
      </c>
      <c r="D3756" s="3">
        <f>Table1[[#This Row],[End Year]]-1</f>
        <v>2013</v>
      </c>
      <c r="E3756" s="3">
        <f t="shared" si="174"/>
        <v>2014</v>
      </c>
      <c r="F3756" s="1" t="str">
        <f t="shared" si="175"/>
        <v>2013/2014</v>
      </c>
      <c r="G3756">
        <v>5</v>
      </c>
      <c r="H3756" t="s">
        <v>94</v>
      </c>
      <c r="I3756">
        <f>IFERROR(INDEX(Lookup_Misc!$A$1:$C$7,MATCH(Table1[[#This Row],[Product]],Lookup_Misc!$B$1:$B$7,0),3)*Table1[[#This Row],[Tonnage]],NA())</f>
        <v>2.6</v>
      </c>
      <c r="J3756">
        <f t="shared" si="176"/>
        <v>7</v>
      </c>
    </row>
    <row r="3757" spans="1:10">
      <c r="A3757" t="s">
        <v>186</v>
      </c>
      <c r="B3757" t="s">
        <v>123</v>
      </c>
      <c r="C3757" s="60">
        <v>41456</v>
      </c>
      <c r="D3757" s="3">
        <f>Table1[[#This Row],[End Year]]-1</f>
        <v>2013</v>
      </c>
      <c r="E3757" s="3">
        <f t="shared" si="174"/>
        <v>2014</v>
      </c>
      <c r="F3757" s="1" t="str">
        <f t="shared" si="175"/>
        <v>2013/2014</v>
      </c>
      <c r="G3757">
        <v>29254</v>
      </c>
      <c r="H3757" t="s">
        <v>60</v>
      </c>
      <c r="I3757">
        <f>IFERROR(INDEX(Lookup_Misc!$A$1:$C$7,MATCH(Table1[[#This Row],[Product]],Lookup_Misc!$B$1:$B$7,0),3)*Table1[[#This Row],[Tonnage]],NA())</f>
        <v>15212.08</v>
      </c>
      <c r="J3757">
        <f t="shared" si="176"/>
        <v>7</v>
      </c>
    </row>
    <row r="3758" spans="1:10">
      <c r="A3758" t="s">
        <v>186</v>
      </c>
      <c r="B3758" t="s">
        <v>123</v>
      </c>
      <c r="C3758" s="60">
        <v>41456</v>
      </c>
      <c r="D3758" s="3">
        <f>Table1[[#This Row],[End Year]]-1</f>
        <v>2013</v>
      </c>
      <c r="E3758" s="3">
        <f t="shared" si="174"/>
        <v>2014</v>
      </c>
      <c r="F3758" s="1" t="str">
        <f t="shared" si="175"/>
        <v>2013/2014</v>
      </c>
      <c r="G3758">
        <v>874</v>
      </c>
      <c r="H3758" t="s">
        <v>79</v>
      </c>
      <c r="I3758">
        <f>IFERROR(INDEX(Lookup_Misc!$A$1:$C$7,MATCH(Table1[[#This Row],[Product]],Lookup_Misc!$B$1:$B$7,0),3)*Table1[[#This Row],[Tonnage]],NA())</f>
        <v>454.48</v>
      </c>
      <c r="J3758">
        <f t="shared" si="176"/>
        <v>7</v>
      </c>
    </row>
    <row r="3759" spans="1:10">
      <c r="A3759" t="s">
        <v>186</v>
      </c>
      <c r="B3759" t="s">
        <v>123</v>
      </c>
      <c r="C3759" s="60">
        <v>41456</v>
      </c>
      <c r="D3759" s="3">
        <f>Table1[[#This Row],[End Year]]-1</f>
        <v>2013</v>
      </c>
      <c r="E3759" s="3">
        <f t="shared" si="174"/>
        <v>2014</v>
      </c>
      <c r="F3759" s="1" t="str">
        <f t="shared" si="175"/>
        <v>2013/2014</v>
      </c>
      <c r="G3759">
        <v>13157</v>
      </c>
      <c r="H3759" t="s">
        <v>116</v>
      </c>
      <c r="I3759">
        <f>IFERROR(INDEX(Lookup_Misc!$A$1:$C$7,MATCH(Table1[[#This Row],[Product]],Lookup_Misc!$B$1:$B$7,0),3)*Table1[[#This Row],[Tonnage]],NA())</f>
        <v>6841.64</v>
      </c>
      <c r="J3759">
        <f t="shared" si="176"/>
        <v>7</v>
      </c>
    </row>
    <row r="3760" spans="1:10">
      <c r="A3760" t="s">
        <v>186</v>
      </c>
      <c r="B3760" t="s">
        <v>123</v>
      </c>
      <c r="C3760" s="60">
        <v>41456</v>
      </c>
      <c r="D3760" s="3">
        <f>Table1[[#This Row],[End Year]]-1</f>
        <v>2013</v>
      </c>
      <c r="E3760" s="3">
        <f t="shared" si="174"/>
        <v>2014</v>
      </c>
      <c r="F3760" s="1" t="str">
        <f t="shared" si="175"/>
        <v>2013/2014</v>
      </c>
      <c r="G3760">
        <v>76</v>
      </c>
      <c r="H3760" t="s">
        <v>113</v>
      </c>
      <c r="I3760">
        <f>IFERROR(INDEX(Lookup_Misc!$A$1:$C$7,MATCH(Table1[[#This Row],[Product]],Lookup_Misc!$B$1:$B$7,0),3)*Table1[[#This Row],[Tonnage]],NA())</f>
        <v>39.520000000000003</v>
      </c>
      <c r="J3760">
        <f t="shared" si="176"/>
        <v>7</v>
      </c>
    </row>
    <row r="3761" spans="1:10">
      <c r="A3761" t="s">
        <v>186</v>
      </c>
      <c r="B3761" t="s">
        <v>123</v>
      </c>
      <c r="C3761" s="60">
        <v>41456</v>
      </c>
      <c r="D3761" s="3">
        <f>Table1[[#This Row],[End Year]]-1</f>
        <v>2013</v>
      </c>
      <c r="E3761" s="3">
        <f t="shared" si="174"/>
        <v>2014</v>
      </c>
      <c r="F3761" s="1" t="str">
        <f t="shared" si="175"/>
        <v>2013/2014</v>
      </c>
      <c r="G3761">
        <v>95</v>
      </c>
      <c r="H3761" t="s">
        <v>92</v>
      </c>
      <c r="I3761">
        <f>IFERROR(INDEX(Lookup_Misc!$A$1:$C$7,MATCH(Table1[[#This Row],[Product]],Lookup_Misc!$B$1:$B$7,0),3)*Table1[[#This Row],[Tonnage]],NA())</f>
        <v>49.4</v>
      </c>
      <c r="J3761">
        <f t="shared" si="176"/>
        <v>7</v>
      </c>
    </row>
    <row r="3762" spans="1:10">
      <c r="A3762" t="s">
        <v>186</v>
      </c>
      <c r="B3762" t="s">
        <v>123</v>
      </c>
      <c r="C3762" s="60">
        <v>41456</v>
      </c>
      <c r="D3762" s="3">
        <f>Table1[[#This Row],[End Year]]-1</f>
        <v>2013</v>
      </c>
      <c r="E3762" s="3">
        <f t="shared" si="174"/>
        <v>2014</v>
      </c>
      <c r="F3762" s="1" t="str">
        <f t="shared" si="175"/>
        <v>2013/2014</v>
      </c>
      <c r="G3762">
        <v>5671</v>
      </c>
      <c r="H3762" t="s">
        <v>144</v>
      </c>
      <c r="I3762">
        <f>IFERROR(INDEX(Lookup_Misc!$A$1:$C$7,MATCH(Table1[[#This Row],[Product]],Lookup_Misc!$B$1:$B$7,0),3)*Table1[[#This Row],[Tonnage]],NA())</f>
        <v>2948.92</v>
      </c>
      <c r="J3762">
        <f t="shared" si="176"/>
        <v>7</v>
      </c>
    </row>
    <row r="3763" spans="1:10">
      <c r="A3763" t="s">
        <v>186</v>
      </c>
      <c r="B3763" t="s">
        <v>123</v>
      </c>
      <c r="C3763" s="60">
        <v>41456</v>
      </c>
      <c r="D3763" s="3">
        <f>Table1[[#This Row],[End Year]]-1</f>
        <v>2013</v>
      </c>
      <c r="E3763" s="3">
        <f t="shared" si="174"/>
        <v>2014</v>
      </c>
      <c r="F3763" s="1" t="str">
        <f t="shared" si="175"/>
        <v>2013/2014</v>
      </c>
      <c r="G3763">
        <v>9720</v>
      </c>
      <c r="H3763" t="s">
        <v>108</v>
      </c>
      <c r="I3763">
        <f>IFERROR(INDEX(Lookup_Misc!$A$1:$C$7,MATCH(Table1[[#This Row],[Product]],Lookup_Misc!$B$1:$B$7,0),3)*Table1[[#This Row],[Tonnage]],NA())</f>
        <v>5054.4000000000005</v>
      </c>
      <c r="J3763">
        <f t="shared" si="176"/>
        <v>7</v>
      </c>
    </row>
    <row r="3764" spans="1:10">
      <c r="A3764" t="s">
        <v>186</v>
      </c>
      <c r="B3764" t="s">
        <v>123</v>
      </c>
      <c r="C3764" s="60">
        <v>41456</v>
      </c>
      <c r="D3764" s="3">
        <f>Table1[[#This Row],[End Year]]-1</f>
        <v>2013</v>
      </c>
      <c r="E3764" s="3">
        <f t="shared" si="174"/>
        <v>2014</v>
      </c>
      <c r="F3764" s="1" t="str">
        <f t="shared" si="175"/>
        <v>2013/2014</v>
      </c>
      <c r="G3764">
        <v>14809</v>
      </c>
      <c r="H3764" t="s">
        <v>89</v>
      </c>
      <c r="I3764">
        <f>IFERROR(INDEX(Lookup_Misc!$A$1:$C$7,MATCH(Table1[[#This Row],[Product]],Lookup_Misc!$B$1:$B$7,0),3)*Table1[[#This Row],[Tonnage]],NA())</f>
        <v>7700.68</v>
      </c>
      <c r="J3764">
        <f t="shared" si="176"/>
        <v>7</v>
      </c>
    </row>
    <row r="3765" spans="1:10">
      <c r="A3765" t="s">
        <v>186</v>
      </c>
      <c r="B3765" t="s">
        <v>123</v>
      </c>
      <c r="C3765" s="60">
        <v>41487</v>
      </c>
      <c r="D3765" s="3">
        <f>Table1[[#This Row],[End Year]]-1</f>
        <v>2013</v>
      </c>
      <c r="E3765" s="3">
        <f t="shared" si="174"/>
        <v>2014</v>
      </c>
      <c r="F3765" s="1" t="str">
        <f t="shared" si="175"/>
        <v>2013/2014</v>
      </c>
      <c r="G3765">
        <v>6</v>
      </c>
      <c r="H3765" t="s">
        <v>75</v>
      </c>
      <c r="I3765">
        <f>IFERROR(INDEX(Lookup_Misc!$A$1:$C$7,MATCH(Table1[[#This Row],[Product]],Lookup_Misc!$B$1:$B$7,0),3)*Table1[[#This Row],[Tonnage]],NA())</f>
        <v>3.12</v>
      </c>
      <c r="J3765">
        <f t="shared" si="176"/>
        <v>8</v>
      </c>
    </row>
    <row r="3766" spans="1:10">
      <c r="A3766" t="s">
        <v>186</v>
      </c>
      <c r="B3766" t="s">
        <v>123</v>
      </c>
      <c r="C3766" s="60">
        <v>41487</v>
      </c>
      <c r="D3766" s="3">
        <f>Table1[[#This Row],[End Year]]-1</f>
        <v>2013</v>
      </c>
      <c r="E3766" s="3">
        <f t="shared" si="174"/>
        <v>2014</v>
      </c>
      <c r="F3766" s="1" t="str">
        <f t="shared" si="175"/>
        <v>2013/2014</v>
      </c>
      <c r="G3766">
        <v>1</v>
      </c>
      <c r="H3766" t="s">
        <v>94</v>
      </c>
      <c r="I3766">
        <f>IFERROR(INDEX(Lookup_Misc!$A$1:$C$7,MATCH(Table1[[#This Row],[Product]],Lookup_Misc!$B$1:$B$7,0),3)*Table1[[#This Row],[Tonnage]],NA())</f>
        <v>0.52</v>
      </c>
      <c r="J3766">
        <f t="shared" si="176"/>
        <v>8</v>
      </c>
    </row>
    <row r="3767" spans="1:10">
      <c r="A3767" t="s">
        <v>186</v>
      </c>
      <c r="B3767" t="s">
        <v>123</v>
      </c>
      <c r="C3767" s="60">
        <v>41487</v>
      </c>
      <c r="D3767" s="3">
        <f>Table1[[#This Row],[End Year]]-1</f>
        <v>2013</v>
      </c>
      <c r="E3767" s="3">
        <f t="shared" si="174"/>
        <v>2014</v>
      </c>
      <c r="F3767" s="1" t="str">
        <f t="shared" si="175"/>
        <v>2013/2014</v>
      </c>
      <c r="G3767">
        <v>95</v>
      </c>
      <c r="H3767" t="s">
        <v>87</v>
      </c>
      <c r="I3767">
        <f>IFERROR(INDEX(Lookup_Misc!$A$1:$C$7,MATCH(Table1[[#This Row],[Product]],Lookup_Misc!$B$1:$B$7,0),3)*Table1[[#This Row],[Tonnage]],NA())</f>
        <v>49.4</v>
      </c>
      <c r="J3767">
        <f t="shared" si="176"/>
        <v>8</v>
      </c>
    </row>
    <row r="3768" spans="1:10">
      <c r="A3768" t="s">
        <v>186</v>
      </c>
      <c r="B3768" t="s">
        <v>123</v>
      </c>
      <c r="C3768" s="60">
        <v>41487</v>
      </c>
      <c r="D3768" s="3">
        <f>Table1[[#This Row],[End Year]]-1</f>
        <v>2013</v>
      </c>
      <c r="E3768" s="3">
        <f t="shared" si="174"/>
        <v>2014</v>
      </c>
      <c r="F3768" s="1" t="str">
        <f t="shared" si="175"/>
        <v>2013/2014</v>
      </c>
      <c r="G3768">
        <v>66681</v>
      </c>
      <c r="H3768" t="s">
        <v>60</v>
      </c>
      <c r="I3768">
        <f>IFERROR(INDEX(Lookup_Misc!$A$1:$C$7,MATCH(Table1[[#This Row],[Product]],Lookup_Misc!$B$1:$B$7,0),3)*Table1[[#This Row],[Tonnage]],NA())</f>
        <v>34674.120000000003</v>
      </c>
      <c r="J3768">
        <f t="shared" si="176"/>
        <v>8</v>
      </c>
    </row>
    <row r="3769" spans="1:10">
      <c r="A3769" t="s">
        <v>186</v>
      </c>
      <c r="B3769" t="s">
        <v>123</v>
      </c>
      <c r="C3769" s="60">
        <v>41487</v>
      </c>
      <c r="D3769" s="3">
        <f>Table1[[#This Row],[End Year]]-1</f>
        <v>2013</v>
      </c>
      <c r="E3769" s="3">
        <f t="shared" si="174"/>
        <v>2014</v>
      </c>
      <c r="F3769" s="1" t="str">
        <f t="shared" si="175"/>
        <v>2013/2014</v>
      </c>
      <c r="G3769">
        <v>565</v>
      </c>
      <c r="H3769" t="s">
        <v>79</v>
      </c>
      <c r="I3769">
        <f>IFERROR(INDEX(Lookup_Misc!$A$1:$C$7,MATCH(Table1[[#This Row],[Product]],Lookup_Misc!$B$1:$B$7,0),3)*Table1[[#This Row],[Tonnage]],NA())</f>
        <v>293.8</v>
      </c>
      <c r="J3769">
        <f t="shared" si="176"/>
        <v>8</v>
      </c>
    </row>
    <row r="3770" spans="1:10">
      <c r="A3770" t="s">
        <v>186</v>
      </c>
      <c r="B3770" t="s">
        <v>123</v>
      </c>
      <c r="C3770" s="60">
        <v>41487</v>
      </c>
      <c r="D3770" s="3">
        <f>Table1[[#This Row],[End Year]]-1</f>
        <v>2013</v>
      </c>
      <c r="E3770" s="3">
        <f t="shared" si="174"/>
        <v>2014</v>
      </c>
      <c r="F3770" s="1" t="str">
        <f t="shared" si="175"/>
        <v>2013/2014</v>
      </c>
      <c r="G3770">
        <v>812</v>
      </c>
      <c r="H3770" t="s">
        <v>125</v>
      </c>
      <c r="I3770">
        <f>IFERROR(INDEX(Lookup_Misc!$A$1:$C$7,MATCH(Table1[[#This Row],[Product]],Lookup_Misc!$B$1:$B$7,0),3)*Table1[[#This Row],[Tonnage]],NA())</f>
        <v>422.24</v>
      </c>
      <c r="J3770">
        <f t="shared" si="176"/>
        <v>8</v>
      </c>
    </row>
    <row r="3771" spans="1:10">
      <c r="A3771" t="s">
        <v>186</v>
      </c>
      <c r="B3771" t="s">
        <v>123</v>
      </c>
      <c r="C3771" s="60">
        <v>41487</v>
      </c>
      <c r="D3771" s="3">
        <f>Table1[[#This Row],[End Year]]-1</f>
        <v>2013</v>
      </c>
      <c r="E3771" s="3">
        <f t="shared" si="174"/>
        <v>2014</v>
      </c>
      <c r="F3771" s="1" t="str">
        <f t="shared" si="175"/>
        <v>2013/2014</v>
      </c>
      <c r="G3771">
        <v>77</v>
      </c>
      <c r="H3771" t="s">
        <v>152</v>
      </c>
      <c r="I3771">
        <f>IFERROR(INDEX(Lookup_Misc!$A$1:$C$7,MATCH(Table1[[#This Row],[Product]],Lookup_Misc!$B$1:$B$7,0),3)*Table1[[#This Row],[Tonnage]],NA())</f>
        <v>40.04</v>
      </c>
      <c r="J3771">
        <f t="shared" si="176"/>
        <v>8</v>
      </c>
    </row>
    <row r="3772" spans="1:10">
      <c r="A3772" t="s">
        <v>186</v>
      </c>
      <c r="B3772" t="s">
        <v>123</v>
      </c>
      <c r="C3772" s="60">
        <v>41487</v>
      </c>
      <c r="D3772" s="3">
        <f>Table1[[#This Row],[End Year]]-1</f>
        <v>2013</v>
      </c>
      <c r="E3772" s="3">
        <f t="shared" si="174"/>
        <v>2014</v>
      </c>
      <c r="F3772" s="1" t="str">
        <f t="shared" si="175"/>
        <v>2013/2014</v>
      </c>
      <c r="G3772">
        <v>7840</v>
      </c>
      <c r="H3772" t="s">
        <v>116</v>
      </c>
      <c r="I3772">
        <f>IFERROR(INDEX(Lookup_Misc!$A$1:$C$7,MATCH(Table1[[#This Row],[Product]],Lookup_Misc!$B$1:$B$7,0),3)*Table1[[#This Row],[Tonnage]],NA())</f>
        <v>4076.8</v>
      </c>
      <c r="J3772">
        <f t="shared" si="176"/>
        <v>8</v>
      </c>
    </row>
    <row r="3773" spans="1:10">
      <c r="A3773" t="s">
        <v>186</v>
      </c>
      <c r="B3773" t="s">
        <v>123</v>
      </c>
      <c r="C3773" s="60">
        <v>41487</v>
      </c>
      <c r="D3773" s="3">
        <f>Table1[[#This Row],[End Year]]-1</f>
        <v>2013</v>
      </c>
      <c r="E3773" s="3">
        <f t="shared" si="174"/>
        <v>2014</v>
      </c>
      <c r="F3773" s="1" t="str">
        <f t="shared" si="175"/>
        <v>2013/2014</v>
      </c>
      <c r="G3773">
        <v>49602</v>
      </c>
      <c r="H3773" t="s">
        <v>113</v>
      </c>
      <c r="I3773">
        <f>IFERROR(INDEX(Lookup_Misc!$A$1:$C$7,MATCH(Table1[[#This Row],[Product]],Lookup_Misc!$B$1:$B$7,0),3)*Table1[[#This Row],[Tonnage]],NA())</f>
        <v>25793.040000000001</v>
      </c>
      <c r="J3773">
        <f t="shared" si="176"/>
        <v>8</v>
      </c>
    </row>
    <row r="3774" spans="1:10">
      <c r="A3774" t="s">
        <v>186</v>
      </c>
      <c r="B3774" t="s">
        <v>123</v>
      </c>
      <c r="C3774" s="60">
        <v>41487</v>
      </c>
      <c r="D3774" s="3">
        <f>Table1[[#This Row],[End Year]]-1</f>
        <v>2013</v>
      </c>
      <c r="E3774" s="3">
        <f t="shared" si="174"/>
        <v>2014</v>
      </c>
      <c r="F3774" s="1" t="str">
        <f t="shared" si="175"/>
        <v>2013/2014</v>
      </c>
      <c r="G3774">
        <v>6060</v>
      </c>
      <c r="H3774" t="s">
        <v>144</v>
      </c>
      <c r="I3774">
        <f>IFERROR(INDEX(Lookup_Misc!$A$1:$C$7,MATCH(Table1[[#This Row],[Product]],Lookup_Misc!$B$1:$B$7,0),3)*Table1[[#This Row],[Tonnage]],NA())</f>
        <v>3151.2000000000003</v>
      </c>
      <c r="J3774">
        <f t="shared" si="176"/>
        <v>8</v>
      </c>
    </row>
    <row r="3775" spans="1:10">
      <c r="A3775" t="s">
        <v>186</v>
      </c>
      <c r="B3775" t="s">
        <v>123</v>
      </c>
      <c r="C3775" s="60">
        <v>41487</v>
      </c>
      <c r="D3775" s="3">
        <f>Table1[[#This Row],[End Year]]-1</f>
        <v>2013</v>
      </c>
      <c r="E3775" s="3">
        <f t="shared" si="174"/>
        <v>2014</v>
      </c>
      <c r="F3775" s="1" t="str">
        <f t="shared" si="175"/>
        <v>2013/2014</v>
      </c>
      <c r="G3775">
        <v>72914</v>
      </c>
      <c r="H3775" t="s">
        <v>108</v>
      </c>
      <c r="I3775">
        <f>IFERROR(INDEX(Lookup_Misc!$A$1:$C$7,MATCH(Table1[[#This Row],[Product]],Lookup_Misc!$B$1:$B$7,0),3)*Table1[[#This Row],[Tonnage]],NA())</f>
        <v>37915.279999999999</v>
      </c>
      <c r="J3775">
        <f t="shared" si="176"/>
        <v>8</v>
      </c>
    </row>
    <row r="3776" spans="1:10">
      <c r="A3776" t="s">
        <v>186</v>
      </c>
      <c r="B3776" t="s">
        <v>123</v>
      </c>
      <c r="C3776" s="60">
        <v>41487</v>
      </c>
      <c r="D3776" s="3">
        <f>Table1[[#This Row],[End Year]]-1</f>
        <v>2013</v>
      </c>
      <c r="E3776" s="3">
        <f t="shared" si="174"/>
        <v>2014</v>
      </c>
      <c r="F3776" s="1" t="str">
        <f t="shared" si="175"/>
        <v>2013/2014</v>
      </c>
      <c r="G3776">
        <v>858</v>
      </c>
      <c r="H3776" t="s">
        <v>90</v>
      </c>
      <c r="I3776">
        <f>IFERROR(INDEX(Lookup_Misc!$A$1:$C$7,MATCH(Table1[[#This Row],[Product]],Lookup_Misc!$B$1:$B$7,0),3)*Table1[[#This Row],[Tonnage]],NA())</f>
        <v>446.16</v>
      </c>
      <c r="J3776">
        <f t="shared" si="176"/>
        <v>8</v>
      </c>
    </row>
    <row r="3777" spans="1:10">
      <c r="A3777" t="s">
        <v>186</v>
      </c>
      <c r="B3777" t="s">
        <v>123</v>
      </c>
      <c r="C3777" s="60">
        <v>41518</v>
      </c>
      <c r="D3777" s="3">
        <f>Table1[[#This Row],[End Year]]-1</f>
        <v>2013</v>
      </c>
      <c r="E3777" s="3">
        <f t="shared" si="174"/>
        <v>2014</v>
      </c>
      <c r="F3777" s="1" t="str">
        <f t="shared" si="175"/>
        <v>2013/2014</v>
      </c>
      <c r="G3777">
        <v>49476</v>
      </c>
      <c r="H3777" t="s">
        <v>60</v>
      </c>
      <c r="I3777">
        <f>IFERROR(INDEX(Lookup_Misc!$A$1:$C$7,MATCH(Table1[[#This Row],[Product]],Lookup_Misc!$B$1:$B$7,0),3)*Table1[[#This Row],[Tonnage]],NA())</f>
        <v>25727.52</v>
      </c>
      <c r="J3777">
        <f t="shared" si="176"/>
        <v>9</v>
      </c>
    </row>
    <row r="3778" spans="1:10">
      <c r="A3778" t="s">
        <v>186</v>
      </c>
      <c r="B3778" t="s">
        <v>123</v>
      </c>
      <c r="C3778" s="60">
        <v>41518</v>
      </c>
      <c r="D3778" s="3">
        <f>Table1[[#This Row],[End Year]]-1</f>
        <v>2013</v>
      </c>
      <c r="E3778" s="3">
        <f t="shared" si="174"/>
        <v>2014</v>
      </c>
      <c r="F3778" s="1" t="str">
        <f t="shared" si="175"/>
        <v>2013/2014</v>
      </c>
      <c r="G3778">
        <v>4681</v>
      </c>
      <c r="H3778" t="s">
        <v>79</v>
      </c>
      <c r="I3778">
        <f>IFERROR(INDEX(Lookup_Misc!$A$1:$C$7,MATCH(Table1[[#This Row],[Product]],Lookup_Misc!$B$1:$B$7,0),3)*Table1[[#This Row],[Tonnage]],NA())</f>
        <v>2434.12</v>
      </c>
      <c r="J3778">
        <f t="shared" si="176"/>
        <v>9</v>
      </c>
    </row>
    <row r="3779" spans="1:10">
      <c r="A3779" t="s">
        <v>186</v>
      </c>
      <c r="B3779" t="s">
        <v>123</v>
      </c>
      <c r="C3779" s="60">
        <v>41518</v>
      </c>
      <c r="D3779" s="3">
        <f>Table1[[#This Row],[End Year]]-1</f>
        <v>2013</v>
      </c>
      <c r="E3779" s="3">
        <f t="shared" si="174"/>
        <v>2014</v>
      </c>
      <c r="F3779" s="1" t="str">
        <f t="shared" si="175"/>
        <v>2013/2014</v>
      </c>
      <c r="G3779">
        <v>4148</v>
      </c>
      <c r="H3779" t="s">
        <v>125</v>
      </c>
      <c r="I3779">
        <f>IFERROR(INDEX(Lookup_Misc!$A$1:$C$7,MATCH(Table1[[#This Row],[Product]],Lookup_Misc!$B$1:$B$7,0),3)*Table1[[#This Row],[Tonnage]],NA())</f>
        <v>2156.96</v>
      </c>
      <c r="J3779">
        <f t="shared" si="176"/>
        <v>9</v>
      </c>
    </row>
    <row r="3780" spans="1:10">
      <c r="A3780" t="s">
        <v>186</v>
      </c>
      <c r="B3780" t="s">
        <v>123</v>
      </c>
      <c r="C3780" s="60">
        <v>41518</v>
      </c>
      <c r="D3780" s="3">
        <f>Table1[[#This Row],[End Year]]-1</f>
        <v>2013</v>
      </c>
      <c r="E3780" s="3">
        <f t="shared" si="174"/>
        <v>2014</v>
      </c>
      <c r="F3780" s="1" t="str">
        <f t="shared" si="175"/>
        <v>2013/2014</v>
      </c>
      <c r="G3780">
        <v>5420</v>
      </c>
      <c r="H3780" t="s">
        <v>116</v>
      </c>
      <c r="I3780">
        <f>IFERROR(INDEX(Lookup_Misc!$A$1:$C$7,MATCH(Table1[[#This Row],[Product]],Lookup_Misc!$B$1:$B$7,0),3)*Table1[[#This Row],[Tonnage]],NA())</f>
        <v>2818.4</v>
      </c>
      <c r="J3780">
        <f t="shared" si="176"/>
        <v>9</v>
      </c>
    </row>
    <row r="3781" spans="1:10">
      <c r="A3781" t="s">
        <v>186</v>
      </c>
      <c r="B3781" t="s">
        <v>123</v>
      </c>
      <c r="C3781" s="60">
        <v>41518</v>
      </c>
      <c r="D3781" s="3">
        <f>Table1[[#This Row],[End Year]]-1</f>
        <v>2013</v>
      </c>
      <c r="E3781" s="3">
        <f t="shared" si="174"/>
        <v>2014</v>
      </c>
      <c r="F3781" s="1" t="str">
        <f t="shared" si="175"/>
        <v>2013/2014</v>
      </c>
      <c r="G3781">
        <v>53991</v>
      </c>
      <c r="H3781" t="s">
        <v>113</v>
      </c>
      <c r="I3781">
        <f>IFERROR(INDEX(Lookup_Misc!$A$1:$C$7,MATCH(Table1[[#This Row],[Product]],Lookup_Misc!$B$1:$B$7,0),3)*Table1[[#This Row],[Tonnage]],NA())</f>
        <v>28075.32</v>
      </c>
      <c r="J3781">
        <f t="shared" si="176"/>
        <v>9</v>
      </c>
    </row>
    <row r="3782" spans="1:10">
      <c r="A3782" t="s">
        <v>186</v>
      </c>
      <c r="B3782" t="s">
        <v>123</v>
      </c>
      <c r="C3782" s="60">
        <v>41518</v>
      </c>
      <c r="D3782" s="3">
        <f>Table1[[#This Row],[End Year]]-1</f>
        <v>2013</v>
      </c>
      <c r="E3782" s="3">
        <f t="shared" ref="E3782:E3845" si="177">IF(AND(MONTH(C3782)&gt;=7,MONTH(C3782)&lt;=12),YEAR(C3782)+1,YEAR(C3782))</f>
        <v>2014</v>
      </c>
      <c r="F3782" s="1" t="str">
        <f t="shared" ref="F3782:F3845" si="178">D3782&amp;"/"&amp;E3782</f>
        <v>2013/2014</v>
      </c>
      <c r="G3782">
        <v>32798</v>
      </c>
      <c r="H3782" t="s">
        <v>108</v>
      </c>
      <c r="I3782">
        <f>IFERROR(INDEX(Lookup_Misc!$A$1:$C$7,MATCH(Table1[[#This Row],[Product]],Lookup_Misc!$B$1:$B$7,0),3)*Table1[[#This Row],[Tonnage]],NA())</f>
        <v>17054.96</v>
      </c>
      <c r="J3782">
        <f t="shared" ref="J3782:J3845" si="179">MONTH(C3782)</f>
        <v>9</v>
      </c>
    </row>
    <row r="3783" spans="1:10">
      <c r="A3783" t="s">
        <v>186</v>
      </c>
      <c r="B3783" t="s">
        <v>123</v>
      </c>
      <c r="C3783" s="60">
        <v>41518</v>
      </c>
      <c r="D3783" s="3">
        <f>Table1[[#This Row],[End Year]]-1</f>
        <v>2013</v>
      </c>
      <c r="E3783" s="3">
        <f t="shared" si="177"/>
        <v>2014</v>
      </c>
      <c r="F3783" s="1" t="str">
        <f t="shared" si="178"/>
        <v>2013/2014</v>
      </c>
      <c r="G3783">
        <v>7257</v>
      </c>
      <c r="H3783" t="s">
        <v>89</v>
      </c>
      <c r="I3783">
        <f>IFERROR(INDEX(Lookup_Misc!$A$1:$C$7,MATCH(Table1[[#This Row],[Product]],Lookup_Misc!$B$1:$B$7,0),3)*Table1[[#This Row],[Tonnage]],NA())</f>
        <v>3773.6400000000003</v>
      </c>
      <c r="J3783">
        <f t="shared" si="179"/>
        <v>9</v>
      </c>
    </row>
    <row r="3784" spans="1:10">
      <c r="A3784" t="s">
        <v>186</v>
      </c>
      <c r="B3784" t="s">
        <v>123</v>
      </c>
      <c r="C3784" s="60">
        <v>41518</v>
      </c>
      <c r="D3784" s="3">
        <f>Table1[[#This Row],[End Year]]-1</f>
        <v>2013</v>
      </c>
      <c r="E3784" s="3">
        <f t="shared" si="177"/>
        <v>2014</v>
      </c>
      <c r="F3784" s="1" t="str">
        <f t="shared" si="178"/>
        <v>2013/2014</v>
      </c>
      <c r="G3784">
        <v>29997</v>
      </c>
      <c r="H3784" t="s">
        <v>90</v>
      </c>
      <c r="I3784">
        <f>IFERROR(INDEX(Lookup_Misc!$A$1:$C$7,MATCH(Table1[[#This Row],[Product]],Lookup_Misc!$B$1:$B$7,0),3)*Table1[[#This Row],[Tonnage]],NA())</f>
        <v>15598.44</v>
      </c>
      <c r="J3784">
        <f t="shared" si="179"/>
        <v>9</v>
      </c>
    </row>
    <row r="3785" spans="1:10">
      <c r="A3785" t="s">
        <v>186</v>
      </c>
      <c r="B3785" t="s">
        <v>123</v>
      </c>
      <c r="C3785" s="60">
        <v>41548</v>
      </c>
      <c r="D3785" s="3">
        <f>Table1[[#This Row],[End Year]]-1</f>
        <v>2013</v>
      </c>
      <c r="E3785" s="3">
        <f t="shared" si="177"/>
        <v>2014</v>
      </c>
      <c r="F3785" s="1" t="str">
        <f t="shared" si="178"/>
        <v>2013/2014</v>
      </c>
      <c r="G3785">
        <v>4</v>
      </c>
      <c r="H3785" t="s">
        <v>94</v>
      </c>
      <c r="I3785">
        <f>IFERROR(INDEX(Lookup_Misc!$A$1:$C$7,MATCH(Table1[[#This Row],[Product]],Lookup_Misc!$B$1:$B$7,0),3)*Table1[[#This Row],[Tonnage]],NA())</f>
        <v>2.08</v>
      </c>
      <c r="J3785">
        <f t="shared" si="179"/>
        <v>10</v>
      </c>
    </row>
    <row r="3786" spans="1:10">
      <c r="A3786" t="s">
        <v>186</v>
      </c>
      <c r="B3786" t="s">
        <v>123</v>
      </c>
      <c r="C3786" s="60">
        <v>41548</v>
      </c>
      <c r="D3786" s="3">
        <f>Table1[[#This Row],[End Year]]-1</f>
        <v>2013</v>
      </c>
      <c r="E3786" s="3">
        <f t="shared" si="177"/>
        <v>2014</v>
      </c>
      <c r="F3786" s="1" t="str">
        <f t="shared" si="178"/>
        <v>2013/2014</v>
      </c>
      <c r="G3786">
        <v>85</v>
      </c>
      <c r="H3786" t="s">
        <v>87</v>
      </c>
      <c r="I3786">
        <f>IFERROR(INDEX(Lookup_Misc!$A$1:$C$7,MATCH(Table1[[#This Row],[Product]],Lookup_Misc!$B$1:$B$7,0),3)*Table1[[#This Row],[Tonnage]],NA())</f>
        <v>44.2</v>
      </c>
      <c r="J3786">
        <f t="shared" si="179"/>
        <v>10</v>
      </c>
    </row>
    <row r="3787" spans="1:10">
      <c r="A3787" t="s">
        <v>186</v>
      </c>
      <c r="B3787" t="s">
        <v>123</v>
      </c>
      <c r="C3787" s="60">
        <v>41548</v>
      </c>
      <c r="D3787" s="3">
        <f>Table1[[#This Row],[End Year]]-1</f>
        <v>2013</v>
      </c>
      <c r="E3787" s="3">
        <f t="shared" si="177"/>
        <v>2014</v>
      </c>
      <c r="F3787" s="1" t="str">
        <f t="shared" si="178"/>
        <v>2013/2014</v>
      </c>
      <c r="G3787">
        <v>57139</v>
      </c>
      <c r="H3787" t="s">
        <v>60</v>
      </c>
      <c r="I3787">
        <f>IFERROR(INDEX(Lookup_Misc!$A$1:$C$7,MATCH(Table1[[#This Row],[Product]],Lookup_Misc!$B$1:$B$7,0),3)*Table1[[#This Row],[Tonnage]],NA())</f>
        <v>29712.280000000002</v>
      </c>
      <c r="J3787">
        <f t="shared" si="179"/>
        <v>10</v>
      </c>
    </row>
    <row r="3788" spans="1:10">
      <c r="A3788" t="s">
        <v>186</v>
      </c>
      <c r="B3788" t="s">
        <v>123</v>
      </c>
      <c r="C3788" s="60">
        <v>41548</v>
      </c>
      <c r="D3788" s="3">
        <f>Table1[[#This Row],[End Year]]-1</f>
        <v>2013</v>
      </c>
      <c r="E3788" s="3">
        <f t="shared" si="177"/>
        <v>2014</v>
      </c>
      <c r="F3788" s="1" t="str">
        <f t="shared" si="178"/>
        <v>2013/2014</v>
      </c>
      <c r="G3788">
        <v>13777</v>
      </c>
      <c r="H3788" t="s">
        <v>79</v>
      </c>
      <c r="I3788">
        <f>IFERROR(INDEX(Lookup_Misc!$A$1:$C$7,MATCH(Table1[[#This Row],[Product]],Lookup_Misc!$B$1:$B$7,0),3)*Table1[[#This Row],[Tonnage]],NA())</f>
        <v>7164.04</v>
      </c>
      <c r="J3788">
        <f t="shared" si="179"/>
        <v>10</v>
      </c>
    </row>
    <row r="3789" spans="1:10">
      <c r="A3789" t="s">
        <v>186</v>
      </c>
      <c r="B3789" t="s">
        <v>123</v>
      </c>
      <c r="C3789" s="60">
        <v>41548</v>
      </c>
      <c r="D3789" s="3">
        <f>Table1[[#This Row],[End Year]]-1</f>
        <v>2013</v>
      </c>
      <c r="E3789" s="3">
        <f t="shared" si="177"/>
        <v>2014</v>
      </c>
      <c r="F3789" s="1" t="str">
        <f t="shared" si="178"/>
        <v>2013/2014</v>
      </c>
      <c r="G3789">
        <v>5355</v>
      </c>
      <c r="H3789" t="s">
        <v>116</v>
      </c>
      <c r="I3789">
        <f>IFERROR(INDEX(Lookup_Misc!$A$1:$C$7,MATCH(Table1[[#This Row],[Product]],Lookup_Misc!$B$1:$B$7,0),3)*Table1[[#This Row],[Tonnage]],NA())</f>
        <v>2784.6</v>
      </c>
      <c r="J3789">
        <f t="shared" si="179"/>
        <v>10</v>
      </c>
    </row>
    <row r="3790" spans="1:10">
      <c r="A3790" t="s">
        <v>186</v>
      </c>
      <c r="B3790" t="s">
        <v>123</v>
      </c>
      <c r="C3790" s="60">
        <v>41548</v>
      </c>
      <c r="D3790" s="3">
        <f>Table1[[#This Row],[End Year]]-1</f>
        <v>2013</v>
      </c>
      <c r="E3790" s="3">
        <f t="shared" si="177"/>
        <v>2014</v>
      </c>
      <c r="F3790" s="1" t="str">
        <f t="shared" si="178"/>
        <v>2013/2014</v>
      </c>
      <c r="G3790">
        <v>36475</v>
      </c>
      <c r="H3790" t="s">
        <v>113</v>
      </c>
      <c r="I3790">
        <f>IFERROR(INDEX(Lookup_Misc!$A$1:$C$7,MATCH(Table1[[#This Row],[Product]],Lookup_Misc!$B$1:$B$7,0),3)*Table1[[#This Row],[Tonnage]],NA())</f>
        <v>18967</v>
      </c>
      <c r="J3790">
        <f t="shared" si="179"/>
        <v>10</v>
      </c>
    </row>
    <row r="3791" spans="1:10">
      <c r="A3791" t="s">
        <v>186</v>
      </c>
      <c r="B3791" t="s">
        <v>123</v>
      </c>
      <c r="C3791" s="60">
        <v>41548</v>
      </c>
      <c r="D3791" s="3">
        <f>Table1[[#This Row],[End Year]]-1</f>
        <v>2013</v>
      </c>
      <c r="E3791" s="3">
        <f t="shared" si="177"/>
        <v>2014</v>
      </c>
      <c r="F3791" s="1" t="str">
        <f t="shared" si="178"/>
        <v>2013/2014</v>
      </c>
      <c r="G3791">
        <v>95</v>
      </c>
      <c r="H3791" t="s">
        <v>92</v>
      </c>
      <c r="I3791">
        <f>IFERROR(INDEX(Lookup_Misc!$A$1:$C$7,MATCH(Table1[[#This Row],[Product]],Lookup_Misc!$B$1:$B$7,0),3)*Table1[[#This Row],[Tonnage]],NA())</f>
        <v>49.4</v>
      </c>
      <c r="J3791">
        <f t="shared" si="179"/>
        <v>10</v>
      </c>
    </row>
    <row r="3792" spans="1:10">
      <c r="A3792" t="s">
        <v>186</v>
      </c>
      <c r="B3792" t="s">
        <v>123</v>
      </c>
      <c r="C3792" s="60">
        <v>41548</v>
      </c>
      <c r="D3792" s="3">
        <f>Table1[[#This Row],[End Year]]-1</f>
        <v>2013</v>
      </c>
      <c r="E3792" s="3">
        <f t="shared" si="177"/>
        <v>2014</v>
      </c>
      <c r="F3792" s="1" t="str">
        <f t="shared" si="178"/>
        <v>2013/2014</v>
      </c>
      <c r="G3792">
        <v>1</v>
      </c>
      <c r="H3792" t="s">
        <v>98</v>
      </c>
      <c r="I3792">
        <f>IFERROR(INDEX(Lookup_Misc!$A$1:$C$7,MATCH(Table1[[#This Row],[Product]],Lookup_Misc!$B$1:$B$7,0),3)*Table1[[#This Row],[Tonnage]],NA())</f>
        <v>0.52</v>
      </c>
      <c r="J3792">
        <f t="shared" si="179"/>
        <v>10</v>
      </c>
    </row>
    <row r="3793" spans="1:10">
      <c r="A3793" t="s">
        <v>186</v>
      </c>
      <c r="B3793" t="s">
        <v>123</v>
      </c>
      <c r="C3793" s="60">
        <v>41548</v>
      </c>
      <c r="D3793" s="3">
        <f>Table1[[#This Row],[End Year]]-1</f>
        <v>2013</v>
      </c>
      <c r="E3793" s="3">
        <f t="shared" si="177"/>
        <v>2014</v>
      </c>
      <c r="F3793" s="1" t="str">
        <f t="shared" si="178"/>
        <v>2013/2014</v>
      </c>
      <c r="G3793">
        <v>5998</v>
      </c>
      <c r="H3793" t="s">
        <v>89</v>
      </c>
      <c r="I3793">
        <f>IFERROR(INDEX(Lookup_Misc!$A$1:$C$7,MATCH(Table1[[#This Row],[Product]],Lookup_Misc!$B$1:$B$7,0),3)*Table1[[#This Row],[Tonnage]],NA())</f>
        <v>3118.96</v>
      </c>
      <c r="J3793">
        <f t="shared" si="179"/>
        <v>10</v>
      </c>
    </row>
    <row r="3794" spans="1:10">
      <c r="A3794" t="s">
        <v>186</v>
      </c>
      <c r="B3794" t="s">
        <v>123</v>
      </c>
      <c r="C3794" s="60">
        <v>41548</v>
      </c>
      <c r="D3794" s="3">
        <f>Table1[[#This Row],[End Year]]-1</f>
        <v>2013</v>
      </c>
      <c r="E3794" s="3">
        <f t="shared" si="177"/>
        <v>2014</v>
      </c>
      <c r="F3794" s="1" t="str">
        <f t="shared" si="178"/>
        <v>2013/2014</v>
      </c>
      <c r="G3794">
        <v>262</v>
      </c>
      <c r="H3794" t="s">
        <v>90</v>
      </c>
      <c r="I3794">
        <f>IFERROR(INDEX(Lookup_Misc!$A$1:$C$7,MATCH(Table1[[#This Row],[Product]],Lookup_Misc!$B$1:$B$7,0),3)*Table1[[#This Row],[Tonnage]],NA())</f>
        <v>136.24</v>
      </c>
      <c r="J3794">
        <f t="shared" si="179"/>
        <v>10</v>
      </c>
    </row>
    <row r="3795" spans="1:10">
      <c r="A3795" t="s">
        <v>186</v>
      </c>
      <c r="B3795" t="s">
        <v>123</v>
      </c>
      <c r="C3795" s="60">
        <v>41579</v>
      </c>
      <c r="D3795" s="3">
        <f>Table1[[#This Row],[End Year]]-1</f>
        <v>2013</v>
      </c>
      <c r="E3795" s="3">
        <f t="shared" si="177"/>
        <v>2014</v>
      </c>
      <c r="F3795" s="1" t="str">
        <f t="shared" si="178"/>
        <v>2013/2014</v>
      </c>
      <c r="G3795">
        <v>22</v>
      </c>
      <c r="H3795" t="s">
        <v>87</v>
      </c>
      <c r="I3795">
        <f>IFERROR(INDEX(Lookup_Misc!$A$1:$C$7,MATCH(Table1[[#This Row],[Product]],Lookup_Misc!$B$1:$B$7,0),3)*Table1[[#This Row],[Tonnage]],NA())</f>
        <v>11.440000000000001</v>
      </c>
      <c r="J3795">
        <f t="shared" si="179"/>
        <v>11</v>
      </c>
    </row>
    <row r="3796" spans="1:10">
      <c r="A3796" t="s">
        <v>186</v>
      </c>
      <c r="B3796" t="s">
        <v>123</v>
      </c>
      <c r="C3796" s="60">
        <v>41579</v>
      </c>
      <c r="D3796" s="3">
        <f>Table1[[#This Row],[End Year]]-1</f>
        <v>2013</v>
      </c>
      <c r="E3796" s="3">
        <f t="shared" si="177"/>
        <v>2014</v>
      </c>
      <c r="F3796" s="1" t="str">
        <f t="shared" si="178"/>
        <v>2013/2014</v>
      </c>
      <c r="G3796">
        <v>46926</v>
      </c>
      <c r="H3796" t="s">
        <v>60</v>
      </c>
      <c r="I3796">
        <f>IFERROR(INDEX(Lookup_Misc!$A$1:$C$7,MATCH(Table1[[#This Row],[Product]],Lookup_Misc!$B$1:$B$7,0),3)*Table1[[#This Row],[Tonnage]],NA())</f>
        <v>24401.52</v>
      </c>
      <c r="J3796">
        <f t="shared" si="179"/>
        <v>11</v>
      </c>
    </row>
    <row r="3797" spans="1:10">
      <c r="A3797" t="s">
        <v>186</v>
      </c>
      <c r="B3797" t="s">
        <v>123</v>
      </c>
      <c r="C3797" s="60">
        <v>41579</v>
      </c>
      <c r="D3797" s="3">
        <f>Table1[[#This Row],[End Year]]-1</f>
        <v>2013</v>
      </c>
      <c r="E3797" s="3">
        <f t="shared" si="177"/>
        <v>2014</v>
      </c>
      <c r="F3797" s="1" t="str">
        <f t="shared" si="178"/>
        <v>2013/2014</v>
      </c>
      <c r="G3797">
        <v>1206</v>
      </c>
      <c r="H3797" t="s">
        <v>79</v>
      </c>
      <c r="I3797">
        <f>IFERROR(INDEX(Lookup_Misc!$A$1:$C$7,MATCH(Table1[[#This Row],[Product]],Lookup_Misc!$B$1:$B$7,0),3)*Table1[[#This Row],[Tonnage]],NA())</f>
        <v>627.12</v>
      </c>
      <c r="J3797">
        <f t="shared" si="179"/>
        <v>11</v>
      </c>
    </row>
    <row r="3798" spans="1:10">
      <c r="A3798" t="s">
        <v>186</v>
      </c>
      <c r="B3798" t="s">
        <v>123</v>
      </c>
      <c r="C3798" s="60">
        <v>41579</v>
      </c>
      <c r="D3798" s="3">
        <f>Table1[[#This Row],[End Year]]-1</f>
        <v>2013</v>
      </c>
      <c r="E3798" s="3">
        <f t="shared" si="177"/>
        <v>2014</v>
      </c>
      <c r="F3798" s="1" t="str">
        <f t="shared" si="178"/>
        <v>2013/2014</v>
      </c>
      <c r="G3798">
        <v>1562</v>
      </c>
      <c r="H3798" t="s">
        <v>143</v>
      </c>
      <c r="I3798">
        <f>IFERROR(INDEX(Lookup_Misc!$A$1:$C$7,MATCH(Table1[[#This Row],[Product]],Lookup_Misc!$B$1:$B$7,0),3)*Table1[[#This Row],[Tonnage]],NA())</f>
        <v>812.24</v>
      </c>
      <c r="J3798">
        <f t="shared" si="179"/>
        <v>11</v>
      </c>
    </row>
    <row r="3799" spans="1:10">
      <c r="A3799" t="s">
        <v>186</v>
      </c>
      <c r="B3799" t="s">
        <v>123</v>
      </c>
      <c r="C3799" s="60">
        <v>41579</v>
      </c>
      <c r="D3799" s="3">
        <f>Table1[[#This Row],[End Year]]-1</f>
        <v>2013</v>
      </c>
      <c r="E3799" s="3">
        <f t="shared" si="177"/>
        <v>2014</v>
      </c>
      <c r="F3799" s="1" t="str">
        <f t="shared" si="178"/>
        <v>2013/2014</v>
      </c>
      <c r="G3799">
        <v>1562</v>
      </c>
      <c r="H3799" t="s">
        <v>147</v>
      </c>
      <c r="I3799">
        <f>IFERROR(INDEX(Lookup_Misc!$A$1:$C$7,MATCH(Table1[[#This Row],[Product]],Lookup_Misc!$B$1:$B$7,0),3)*Table1[[#This Row],[Tonnage]],NA())</f>
        <v>812.24</v>
      </c>
      <c r="J3799">
        <f t="shared" si="179"/>
        <v>11</v>
      </c>
    </row>
    <row r="3800" spans="1:10">
      <c r="A3800" t="s">
        <v>186</v>
      </c>
      <c r="B3800" t="s">
        <v>123</v>
      </c>
      <c r="C3800" s="60">
        <v>41579</v>
      </c>
      <c r="D3800" s="3">
        <f>Table1[[#This Row],[End Year]]-1</f>
        <v>2013</v>
      </c>
      <c r="E3800" s="3">
        <f t="shared" si="177"/>
        <v>2014</v>
      </c>
      <c r="F3800" s="1" t="str">
        <f t="shared" si="178"/>
        <v>2013/2014</v>
      </c>
      <c r="G3800">
        <v>7929</v>
      </c>
      <c r="H3800" t="s">
        <v>116</v>
      </c>
      <c r="I3800">
        <f>IFERROR(INDEX(Lookup_Misc!$A$1:$C$7,MATCH(Table1[[#This Row],[Product]],Lookup_Misc!$B$1:$B$7,0),3)*Table1[[#This Row],[Tonnage]],NA())</f>
        <v>4123.08</v>
      </c>
      <c r="J3800">
        <f t="shared" si="179"/>
        <v>11</v>
      </c>
    </row>
    <row r="3801" spans="1:10">
      <c r="A3801" t="s">
        <v>186</v>
      </c>
      <c r="B3801" t="s">
        <v>123</v>
      </c>
      <c r="C3801" s="60">
        <v>41579</v>
      </c>
      <c r="D3801" s="3">
        <f>Table1[[#This Row],[End Year]]-1</f>
        <v>2013</v>
      </c>
      <c r="E3801" s="3">
        <f t="shared" si="177"/>
        <v>2014</v>
      </c>
      <c r="F3801" s="1" t="str">
        <f t="shared" si="178"/>
        <v>2013/2014</v>
      </c>
      <c r="G3801">
        <v>20209</v>
      </c>
      <c r="H3801" t="s">
        <v>113</v>
      </c>
      <c r="I3801">
        <f>IFERROR(INDEX(Lookup_Misc!$A$1:$C$7,MATCH(Table1[[#This Row],[Product]],Lookup_Misc!$B$1:$B$7,0),3)*Table1[[#This Row],[Tonnage]],NA())</f>
        <v>10508.68</v>
      </c>
      <c r="J3801">
        <f t="shared" si="179"/>
        <v>11</v>
      </c>
    </row>
    <row r="3802" spans="1:10">
      <c r="A3802" t="s">
        <v>186</v>
      </c>
      <c r="B3802" t="s">
        <v>123</v>
      </c>
      <c r="C3802" s="60">
        <v>41579</v>
      </c>
      <c r="D3802" s="3">
        <f>Table1[[#This Row],[End Year]]-1</f>
        <v>2013</v>
      </c>
      <c r="E3802" s="3">
        <f t="shared" si="177"/>
        <v>2014</v>
      </c>
      <c r="F3802" s="1" t="str">
        <f t="shared" si="178"/>
        <v>2013/2014</v>
      </c>
      <c r="G3802">
        <v>10053</v>
      </c>
      <c r="H3802" t="s">
        <v>144</v>
      </c>
      <c r="I3802">
        <f>IFERROR(INDEX(Lookup_Misc!$A$1:$C$7,MATCH(Table1[[#This Row],[Product]],Lookup_Misc!$B$1:$B$7,0),3)*Table1[[#This Row],[Tonnage]],NA())</f>
        <v>5227.5600000000004</v>
      </c>
      <c r="J3802">
        <f t="shared" si="179"/>
        <v>11</v>
      </c>
    </row>
    <row r="3803" spans="1:10">
      <c r="A3803" t="s">
        <v>186</v>
      </c>
      <c r="B3803" t="s">
        <v>123</v>
      </c>
      <c r="C3803" s="60">
        <v>41579</v>
      </c>
      <c r="D3803" s="3">
        <f>Table1[[#This Row],[End Year]]-1</f>
        <v>2013</v>
      </c>
      <c r="E3803" s="3">
        <f t="shared" si="177"/>
        <v>2014</v>
      </c>
      <c r="F3803" s="1" t="str">
        <f t="shared" si="178"/>
        <v>2013/2014</v>
      </c>
      <c r="G3803">
        <v>1135</v>
      </c>
      <c r="H3803" t="s">
        <v>90</v>
      </c>
      <c r="I3803">
        <f>IFERROR(INDEX(Lookup_Misc!$A$1:$C$7,MATCH(Table1[[#This Row],[Product]],Lookup_Misc!$B$1:$B$7,0),3)*Table1[[#This Row],[Tonnage]],NA())</f>
        <v>590.20000000000005</v>
      </c>
      <c r="J3803">
        <f t="shared" si="179"/>
        <v>11</v>
      </c>
    </row>
    <row r="3804" spans="1:10">
      <c r="A3804" t="s">
        <v>186</v>
      </c>
      <c r="B3804" t="s">
        <v>123</v>
      </c>
      <c r="C3804" s="60">
        <v>41609</v>
      </c>
      <c r="D3804" s="3">
        <f>Table1[[#This Row],[End Year]]-1</f>
        <v>2013</v>
      </c>
      <c r="E3804" s="3">
        <f t="shared" si="177"/>
        <v>2014</v>
      </c>
      <c r="F3804" s="1" t="str">
        <f t="shared" si="178"/>
        <v>2013/2014</v>
      </c>
      <c r="G3804">
        <v>9</v>
      </c>
      <c r="H3804" t="s">
        <v>75</v>
      </c>
      <c r="I3804">
        <f>IFERROR(INDEX(Lookup_Misc!$A$1:$C$7,MATCH(Table1[[#This Row],[Product]],Lookup_Misc!$B$1:$B$7,0),3)*Table1[[#This Row],[Tonnage]],NA())</f>
        <v>4.68</v>
      </c>
      <c r="J3804">
        <f t="shared" si="179"/>
        <v>12</v>
      </c>
    </row>
    <row r="3805" spans="1:10">
      <c r="A3805" t="s">
        <v>186</v>
      </c>
      <c r="B3805" t="s">
        <v>123</v>
      </c>
      <c r="C3805" s="60">
        <v>41609</v>
      </c>
      <c r="D3805" s="3">
        <f>Table1[[#This Row],[End Year]]-1</f>
        <v>2013</v>
      </c>
      <c r="E3805" s="3">
        <f t="shared" si="177"/>
        <v>2014</v>
      </c>
      <c r="F3805" s="1" t="str">
        <f t="shared" si="178"/>
        <v>2013/2014</v>
      </c>
      <c r="G3805">
        <v>5</v>
      </c>
      <c r="H3805" t="s">
        <v>87</v>
      </c>
      <c r="I3805">
        <f>IFERROR(INDEX(Lookup_Misc!$A$1:$C$7,MATCH(Table1[[#This Row],[Product]],Lookup_Misc!$B$1:$B$7,0),3)*Table1[[#This Row],[Tonnage]],NA())</f>
        <v>2.6</v>
      </c>
      <c r="J3805">
        <f t="shared" si="179"/>
        <v>12</v>
      </c>
    </row>
    <row r="3806" spans="1:10">
      <c r="A3806" t="s">
        <v>186</v>
      </c>
      <c r="B3806" t="s">
        <v>123</v>
      </c>
      <c r="C3806" s="60">
        <v>41609</v>
      </c>
      <c r="D3806" s="3">
        <f>Table1[[#This Row],[End Year]]-1</f>
        <v>2013</v>
      </c>
      <c r="E3806" s="3">
        <f t="shared" si="177"/>
        <v>2014</v>
      </c>
      <c r="F3806" s="1" t="str">
        <f t="shared" si="178"/>
        <v>2013/2014</v>
      </c>
      <c r="G3806">
        <v>54385</v>
      </c>
      <c r="H3806" t="s">
        <v>60</v>
      </c>
      <c r="I3806">
        <f>IFERROR(INDEX(Lookup_Misc!$A$1:$C$7,MATCH(Table1[[#This Row],[Product]],Lookup_Misc!$B$1:$B$7,0),3)*Table1[[#This Row],[Tonnage]],NA())</f>
        <v>28280.2</v>
      </c>
      <c r="J3806">
        <f t="shared" si="179"/>
        <v>12</v>
      </c>
    </row>
    <row r="3807" spans="1:10">
      <c r="A3807" t="s">
        <v>186</v>
      </c>
      <c r="B3807" t="s">
        <v>123</v>
      </c>
      <c r="C3807" s="60">
        <v>41609</v>
      </c>
      <c r="D3807" s="3">
        <f>Table1[[#This Row],[End Year]]-1</f>
        <v>2013</v>
      </c>
      <c r="E3807" s="3">
        <f t="shared" si="177"/>
        <v>2014</v>
      </c>
      <c r="F3807" s="1" t="str">
        <f t="shared" si="178"/>
        <v>2013/2014</v>
      </c>
      <c r="G3807">
        <v>7057</v>
      </c>
      <c r="H3807" t="s">
        <v>79</v>
      </c>
      <c r="I3807">
        <f>IFERROR(INDEX(Lookup_Misc!$A$1:$C$7,MATCH(Table1[[#This Row],[Product]],Lookup_Misc!$B$1:$B$7,0),3)*Table1[[#This Row],[Tonnage]],NA())</f>
        <v>3669.6400000000003</v>
      </c>
      <c r="J3807">
        <f t="shared" si="179"/>
        <v>12</v>
      </c>
    </row>
    <row r="3808" spans="1:10">
      <c r="A3808" t="s">
        <v>186</v>
      </c>
      <c r="B3808" t="s">
        <v>123</v>
      </c>
      <c r="C3808" s="60">
        <v>41609</v>
      </c>
      <c r="D3808" s="3">
        <f>Table1[[#This Row],[End Year]]-1</f>
        <v>2013</v>
      </c>
      <c r="E3808" s="3">
        <f t="shared" si="177"/>
        <v>2014</v>
      </c>
      <c r="F3808" s="1" t="str">
        <f t="shared" si="178"/>
        <v>2013/2014</v>
      </c>
      <c r="G3808">
        <v>9896</v>
      </c>
      <c r="H3808" t="s">
        <v>116</v>
      </c>
      <c r="I3808">
        <f>IFERROR(INDEX(Lookup_Misc!$A$1:$C$7,MATCH(Table1[[#This Row],[Product]],Lookup_Misc!$B$1:$B$7,0),3)*Table1[[#This Row],[Tonnage]],NA())</f>
        <v>5145.92</v>
      </c>
      <c r="J3808">
        <f t="shared" si="179"/>
        <v>12</v>
      </c>
    </row>
    <row r="3809" spans="1:10">
      <c r="A3809" t="s">
        <v>186</v>
      </c>
      <c r="B3809" t="s">
        <v>123</v>
      </c>
      <c r="C3809" s="60">
        <v>41609</v>
      </c>
      <c r="D3809" s="3">
        <f>Table1[[#This Row],[End Year]]-1</f>
        <v>2013</v>
      </c>
      <c r="E3809" s="3">
        <f t="shared" si="177"/>
        <v>2014</v>
      </c>
      <c r="F3809" s="1" t="str">
        <f t="shared" si="178"/>
        <v>2013/2014</v>
      </c>
      <c r="G3809">
        <v>36301</v>
      </c>
      <c r="H3809" t="s">
        <v>113</v>
      </c>
      <c r="I3809">
        <f>IFERROR(INDEX(Lookup_Misc!$A$1:$C$7,MATCH(Table1[[#This Row],[Product]],Lookup_Misc!$B$1:$B$7,0),3)*Table1[[#This Row],[Tonnage]],NA())</f>
        <v>18876.52</v>
      </c>
      <c r="J3809">
        <f t="shared" si="179"/>
        <v>12</v>
      </c>
    </row>
    <row r="3810" spans="1:10">
      <c r="A3810" t="s">
        <v>186</v>
      </c>
      <c r="B3810" t="s">
        <v>123</v>
      </c>
      <c r="C3810" s="60">
        <v>41609</v>
      </c>
      <c r="D3810" s="3">
        <f>Table1[[#This Row],[End Year]]-1</f>
        <v>2013</v>
      </c>
      <c r="E3810" s="3">
        <f t="shared" si="177"/>
        <v>2014</v>
      </c>
      <c r="F3810" s="1" t="str">
        <f t="shared" si="178"/>
        <v>2013/2014</v>
      </c>
      <c r="G3810">
        <v>4000</v>
      </c>
      <c r="H3810" t="s">
        <v>92</v>
      </c>
      <c r="I3810">
        <f>IFERROR(INDEX(Lookup_Misc!$A$1:$C$7,MATCH(Table1[[#This Row],[Product]],Lookup_Misc!$B$1:$B$7,0),3)*Table1[[#This Row],[Tonnage]],NA())</f>
        <v>2080</v>
      </c>
      <c r="J3810">
        <f t="shared" si="179"/>
        <v>12</v>
      </c>
    </row>
    <row r="3811" spans="1:10">
      <c r="A3811" t="s">
        <v>186</v>
      </c>
      <c r="B3811" t="s">
        <v>123</v>
      </c>
      <c r="C3811" s="60">
        <v>41609</v>
      </c>
      <c r="D3811" s="3">
        <f>Table1[[#This Row],[End Year]]-1</f>
        <v>2013</v>
      </c>
      <c r="E3811" s="3">
        <f t="shared" si="177"/>
        <v>2014</v>
      </c>
      <c r="F3811" s="1" t="str">
        <f t="shared" si="178"/>
        <v>2013/2014</v>
      </c>
      <c r="G3811">
        <v>255</v>
      </c>
      <c r="H3811" t="s">
        <v>86</v>
      </c>
      <c r="I3811">
        <f>IFERROR(INDEX(Lookup_Misc!$A$1:$C$7,MATCH(Table1[[#This Row],[Product]],Lookup_Misc!$B$1:$B$7,0),3)*Table1[[#This Row],[Tonnage]],NA())</f>
        <v>132.6</v>
      </c>
      <c r="J3811">
        <f t="shared" si="179"/>
        <v>12</v>
      </c>
    </row>
    <row r="3812" spans="1:10">
      <c r="A3812" t="s">
        <v>186</v>
      </c>
      <c r="B3812" t="s">
        <v>123</v>
      </c>
      <c r="C3812" s="60">
        <v>41609</v>
      </c>
      <c r="D3812" s="3">
        <f>Table1[[#This Row],[End Year]]-1</f>
        <v>2013</v>
      </c>
      <c r="E3812" s="3">
        <f t="shared" si="177"/>
        <v>2014</v>
      </c>
      <c r="F3812" s="1" t="str">
        <f t="shared" si="178"/>
        <v>2013/2014</v>
      </c>
      <c r="G3812">
        <v>14294</v>
      </c>
      <c r="H3812" t="s">
        <v>89</v>
      </c>
      <c r="I3812">
        <f>IFERROR(INDEX(Lookup_Misc!$A$1:$C$7,MATCH(Table1[[#This Row],[Product]],Lookup_Misc!$B$1:$B$7,0),3)*Table1[[#This Row],[Tonnage]],NA())</f>
        <v>7432.88</v>
      </c>
      <c r="J3812">
        <f t="shared" si="179"/>
        <v>12</v>
      </c>
    </row>
    <row r="3813" spans="1:10">
      <c r="A3813" t="s">
        <v>186</v>
      </c>
      <c r="B3813" t="s">
        <v>123</v>
      </c>
      <c r="C3813" s="60">
        <v>41609</v>
      </c>
      <c r="D3813" s="3">
        <f>Table1[[#This Row],[End Year]]-1</f>
        <v>2013</v>
      </c>
      <c r="E3813" s="3">
        <f t="shared" si="177"/>
        <v>2014</v>
      </c>
      <c r="F3813" s="1" t="str">
        <f t="shared" si="178"/>
        <v>2013/2014</v>
      </c>
      <c r="G3813">
        <v>17595</v>
      </c>
      <c r="H3813" t="s">
        <v>90</v>
      </c>
      <c r="I3813">
        <f>IFERROR(INDEX(Lookup_Misc!$A$1:$C$7,MATCH(Table1[[#This Row],[Product]],Lookup_Misc!$B$1:$B$7,0),3)*Table1[[#This Row],[Tonnage]],NA())</f>
        <v>9149.4</v>
      </c>
      <c r="J3813">
        <f t="shared" si="179"/>
        <v>12</v>
      </c>
    </row>
    <row r="3814" spans="1:10">
      <c r="A3814" t="s">
        <v>186</v>
      </c>
      <c r="B3814" t="s">
        <v>123</v>
      </c>
      <c r="C3814" s="60">
        <v>41640</v>
      </c>
      <c r="D3814" s="3">
        <f>Table1[[#This Row],[End Year]]-1</f>
        <v>2013</v>
      </c>
      <c r="E3814" s="3">
        <f t="shared" si="177"/>
        <v>2014</v>
      </c>
      <c r="F3814" s="1" t="str">
        <f t="shared" si="178"/>
        <v>2013/2014</v>
      </c>
      <c r="G3814">
        <v>44145</v>
      </c>
      <c r="H3814" t="s">
        <v>60</v>
      </c>
      <c r="I3814">
        <f>IFERROR(INDEX(Lookup_Misc!$A$1:$C$7,MATCH(Table1[[#This Row],[Product]],Lookup_Misc!$B$1:$B$7,0),3)*Table1[[#This Row],[Tonnage]],NA())</f>
        <v>22955.4</v>
      </c>
      <c r="J3814">
        <f t="shared" si="179"/>
        <v>1</v>
      </c>
    </row>
    <row r="3815" spans="1:10">
      <c r="A3815" t="s">
        <v>186</v>
      </c>
      <c r="B3815" t="s">
        <v>123</v>
      </c>
      <c r="C3815" s="60">
        <v>41640</v>
      </c>
      <c r="D3815" s="3">
        <f>Table1[[#This Row],[End Year]]-1</f>
        <v>2013</v>
      </c>
      <c r="E3815" s="3">
        <f t="shared" si="177"/>
        <v>2014</v>
      </c>
      <c r="F3815" s="1" t="str">
        <f t="shared" si="178"/>
        <v>2013/2014</v>
      </c>
      <c r="G3815">
        <v>436</v>
      </c>
      <c r="H3815" t="s">
        <v>79</v>
      </c>
      <c r="I3815">
        <f>IFERROR(INDEX(Lookup_Misc!$A$1:$C$7,MATCH(Table1[[#This Row],[Product]],Lookup_Misc!$B$1:$B$7,0),3)*Table1[[#This Row],[Tonnage]],NA())</f>
        <v>226.72</v>
      </c>
      <c r="J3815">
        <f t="shared" si="179"/>
        <v>1</v>
      </c>
    </row>
    <row r="3816" spans="1:10">
      <c r="A3816" t="s">
        <v>186</v>
      </c>
      <c r="B3816" t="s">
        <v>123</v>
      </c>
      <c r="C3816" s="60">
        <v>41640</v>
      </c>
      <c r="D3816" s="3">
        <f>Table1[[#This Row],[End Year]]-1</f>
        <v>2013</v>
      </c>
      <c r="E3816" s="3">
        <f t="shared" si="177"/>
        <v>2014</v>
      </c>
      <c r="F3816" s="1" t="str">
        <f t="shared" si="178"/>
        <v>2013/2014</v>
      </c>
      <c r="G3816">
        <v>5</v>
      </c>
      <c r="H3816" t="s">
        <v>130</v>
      </c>
      <c r="I3816">
        <f>IFERROR(INDEX(Lookup_Misc!$A$1:$C$7,MATCH(Table1[[#This Row],[Product]],Lookup_Misc!$B$1:$B$7,0),3)*Table1[[#This Row],[Tonnage]],NA())</f>
        <v>2.6</v>
      </c>
      <c r="J3816">
        <f t="shared" si="179"/>
        <v>1</v>
      </c>
    </row>
    <row r="3817" spans="1:10">
      <c r="A3817" t="s">
        <v>186</v>
      </c>
      <c r="B3817" t="s">
        <v>123</v>
      </c>
      <c r="C3817" s="60">
        <v>41640</v>
      </c>
      <c r="D3817" s="3">
        <f>Table1[[#This Row],[End Year]]-1</f>
        <v>2013</v>
      </c>
      <c r="E3817" s="3">
        <f t="shared" si="177"/>
        <v>2014</v>
      </c>
      <c r="F3817" s="1" t="str">
        <f t="shared" si="178"/>
        <v>2013/2014</v>
      </c>
      <c r="G3817">
        <v>8525</v>
      </c>
      <c r="H3817" t="s">
        <v>116</v>
      </c>
      <c r="I3817">
        <f>IFERROR(INDEX(Lookup_Misc!$A$1:$C$7,MATCH(Table1[[#This Row],[Product]],Lookup_Misc!$B$1:$B$7,0),3)*Table1[[#This Row],[Tonnage]],NA())</f>
        <v>4433</v>
      </c>
      <c r="J3817">
        <f t="shared" si="179"/>
        <v>1</v>
      </c>
    </row>
    <row r="3818" spans="1:10">
      <c r="A3818" t="s">
        <v>186</v>
      </c>
      <c r="B3818" t="s">
        <v>123</v>
      </c>
      <c r="C3818" s="60">
        <v>41640</v>
      </c>
      <c r="D3818" s="3">
        <f>Table1[[#This Row],[End Year]]-1</f>
        <v>2013</v>
      </c>
      <c r="E3818" s="3">
        <f t="shared" si="177"/>
        <v>2014</v>
      </c>
      <c r="F3818" s="1" t="str">
        <f t="shared" si="178"/>
        <v>2013/2014</v>
      </c>
      <c r="G3818">
        <v>15</v>
      </c>
      <c r="H3818" t="s">
        <v>81</v>
      </c>
      <c r="I3818">
        <f>IFERROR(INDEX(Lookup_Misc!$A$1:$C$7,MATCH(Table1[[#This Row],[Product]],Lookup_Misc!$B$1:$B$7,0),3)*Table1[[#This Row],[Tonnage]],NA())</f>
        <v>7.8000000000000007</v>
      </c>
      <c r="J3818">
        <f t="shared" si="179"/>
        <v>1</v>
      </c>
    </row>
    <row r="3819" spans="1:10">
      <c r="A3819" t="s">
        <v>186</v>
      </c>
      <c r="B3819" t="s">
        <v>123</v>
      </c>
      <c r="C3819" s="60">
        <v>41640</v>
      </c>
      <c r="D3819" s="3">
        <f>Table1[[#This Row],[End Year]]-1</f>
        <v>2013</v>
      </c>
      <c r="E3819" s="3">
        <f t="shared" si="177"/>
        <v>2014</v>
      </c>
      <c r="F3819" s="1" t="str">
        <f t="shared" si="178"/>
        <v>2013/2014</v>
      </c>
      <c r="G3819">
        <v>3200</v>
      </c>
      <c r="H3819" t="s">
        <v>128</v>
      </c>
      <c r="I3819">
        <f>IFERROR(INDEX(Lookup_Misc!$A$1:$C$7,MATCH(Table1[[#This Row],[Product]],Lookup_Misc!$B$1:$B$7,0),3)*Table1[[#This Row],[Tonnage]],NA())</f>
        <v>1664</v>
      </c>
      <c r="J3819">
        <f t="shared" si="179"/>
        <v>1</v>
      </c>
    </row>
    <row r="3820" spans="1:10">
      <c r="A3820" t="s">
        <v>186</v>
      </c>
      <c r="B3820" t="s">
        <v>123</v>
      </c>
      <c r="C3820" s="60">
        <v>41640</v>
      </c>
      <c r="D3820" s="3">
        <f>Table1[[#This Row],[End Year]]-1</f>
        <v>2013</v>
      </c>
      <c r="E3820" s="3">
        <f t="shared" si="177"/>
        <v>2014</v>
      </c>
      <c r="F3820" s="1" t="str">
        <f t="shared" si="178"/>
        <v>2013/2014</v>
      </c>
      <c r="G3820">
        <v>53958</v>
      </c>
      <c r="H3820" t="s">
        <v>113</v>
      </c>
      <c r="I3820">
        <f>IFERROR(INDEX(Lookup_Misc!$A$1:$C$7,MATCH(Table1[[#This Row],[Product]],Lookup_Misc!$B$1:$B$7,0),3)*Table1[[#This Row],[Tonnage]],NA())</f>
        <v>28058.16</v>
      </c>
      <c r="J3820">
        <f t="shared" si="179"/>
        <v>1</v>
      </c>
    </row>
    <row r="3821" spans="1:10">
      <c r="A3821" t="s">
        <v>186</v>
      </c>
      <c r="B3821" t="s">
        <v>123</v>
      </c>
      <c r="C3821" s="60">
        <v>41640</v>
      </c>
      <c r="D3821" s="3">
        <f>Table1[[#This Row],[End Year]]-1</f>
        <v>2013</v>
      </c>
      <c r="E3821" s="3">
        <f t="shared" si="177"/>
        <v>2014</v>
      </c>
      <c r="F3821" s="1" t="str">
        <f t="shared" si="178"/>
        <v>2013/2014</v>
      </c>
      <c r="G3821">
        <v>453</v>
      </c>
      <c r="H3821" t="s">
        <v>92</v>
      </c>
      <c r="I3821">
        <f>IFERROR(INDEX(Lookup_Misc!$A$1:$C$7,MATCH(Table1[[#This Row],[Product]],Lookup_Misc!$B$1:$B$7,0),3)*Table1[[#This Row],[Tonnage]],NA())</f>
        <v>235.56</v>
      </c>
      <c r="J3821">
        <f t="shared" si="179"/>
        <v>1</v>
      </c>
    </row>
    <row r="3822" spans="1:10">
      <c r="A3822" t="s">
        <v>186</v>
      </c>
      <c r="B3822" t="s">
        <v>123</v>
      </c>
      <c r="C3822" s="60">
        <v>41640</v>
      </c>
      <c r="D3822" s="3">
        <f>Table1[[#This Row],[End Year]]-1</f>
        <v>2013</v>
      </c>
      <c r="E3822" s="3">
        <f t="shared" si="177"/>
        <v>2014</v>
      </c>
      <c r="F3822" s="1" t="str">
        <f t="shared" si="178"/>
        <v>2013/2014</v>
      </c>
      <c r="G3822">
        <v>5481</v>
      </c>
      <c r="H3822" t="s">
        <v>144</v>
      </c>
      <c r="I3822">
        <f>IFERROR(INDEX(Lookup_Misc!$A$1:$C$7,MATCH(Table1[[#This Row],[Product]],Lookup_Misc!$B$1:$B$7,0),3)*Table1[[#This Row],[Tonnage]],NA())</f>
        <v>2850.12</v>
      </c>
      <c r="J3822">
        <f t="shared" si="179"/>
        <v>1</v>
      </c>
    </row>
    <row r="3823" spans="1:10">
      <c r="A3823" t="s">
        <v>186</v>
      </c>
      <c r="B3823" t="s">
        <v>123</v>
      </c>
      <c r="C3823" s="60">
        <v>41640</v>
      </c>
      <c r="D3823" s="3">
        <f>Table1[[#This Row],[End Year]]-1</f>
        <v>2013</v>
      </c>
      <c r="E3823" s="3">
        <f t="shared" si="177"/>
        <v>2014</v>
      </c>
      <c r="F3823" s="1" t="str">
        <f t="shared" si="178"/>
        <v>2013/2014</v>
      </c>
      <c r="G3823">
        <v>18394</v>
      </c>
      <c r="H3823" t="s">
        <v>108</v>
      </c>
      <c r="I3823">
        <f>IFERROR(INDEX(Lookup_Misc!$A$1:$C$7,MATCH(Table1[[#This Row],[Product]],Lookup_Misc!$B$1:$B$7,0),3)*Table1[[#This Row],[Tonnage]],NA())</f>
        <v>9564.880000000001</v>
      </c>
      <c r="J3823">
        <f t="shared" si="179"/>
        <v>1</v>
      </c>
    </row>
    <row r="3824" spans="1:10">
      <c r="A3824" t="s">
        <v>186</v>
      </c>
      <c r="B3824" t="s">
        <v>123</v>
      </c>
      <c r="C3824" s="60">
        <v>41640</v>
      </c>
      <c r="D3824" s="3">
        <f>Table1[[#This Row],[End Year]]-1</f>
        <v>2013</v>
      </c>
      <c r="E3824" s="3">
        <f t="shared" si="177"/>
        <v>2014</v>
      </c>
      <c r="F3824" s="1" t="str">
        <f t="shared" si="178"/>
        <v>2013/2014</v>
      </c>
      <c r="G3824">
        <v>4638</v>
      </c>
      <c r="H3824" t="s">
        <v>89</v>
      </c>
      <c r="I3824">
        <f>IFERROR(INDEX(Lookup_Misc!$A$1:$C$7,MATCH(Table1[[#This Row],[Product]],Lookup_Misc!$B$1:$B$7,0),3)*Table1[[#This Row],[Tonnage]],NA())</f>
        <v>2411.7600000000002</v>
      </c>
      <c r="J3824">
        <f t="shared" si="179"/>
        <v>1</v>
      </c>
    </row>
    <row r="3825" spans="1:10">
      <c r="A3825" t="s">
        <v>186</v>
      </c>
      <c r="B3825" t="s">
        <v>123</v>
      </c>
      <c r="C3825" s="60">
        <v>41640</v>
      </c>
      <c r="D3825" s="3">
        <f>Table1[[#This Row],[End Year]]-1</f>
        <v>2013</v>
      </c>
      <c r="E3825" s="3">
        <f t="shared" si="177"/>
        <v>2014</v>
      </c>
      <c r="F3825" s="1" t="str">
        <f t="shared" si="178"/>
        <v>2013/2014</v>
      </c>
      <c r="G3825">
        <v>86942</v>
      </c>
      <c r="H3825" t="s">
        <v>90</v>
      </c>
      <c r="I3825">
        <f>IFERROR(INDEX(Lookup_Misc!$A$1:$C$7,MATCH(Table1[[#This Row],[Product]],Lookup_Misc!$B$1:$B$7,0),3)*Table1[[#This Row],[Tonnage]],NA())</f>
        <v>45209.840000000004</v>
      </c>
      <c r="J3825">
        <f t="shared" si="179"/>
        <v>1</v>
      </c>
    </row>
    <row r="3826" spans="1:10">
      <c r="A3826" t="s">
        <v>186</v>
      </c>
      <c r="B3826" t="s">
        <v>123</v>
      </c>
      <c r="C3826" s="60">
        <v>41671</v>
      </c>
      <c r="D3826" s="3">
        <f>Table1[[#This Row],[End Year]]-1</f>
        <v>2013</v>
      </c>
      <c r="E3826" s="3">
        <f t="shared" si="177"/>
        <v>2014</v>
      </c>
      <c r="F3826" s="1" t="str">
        <f t="shared" si="178"/>
        <v>2013/2014</v>
      </c>
      <c r="G3826">
        <v>22</v>
      </c>
      <c r="H3826" t="s">
        <v>87</v>
      </c>
      <c r="I3826">
        <f>IFERROR(INDEX(Lookup_Misc!$A$1:$C$7,MATCH(Table1[[#This Row],[Product]],Lookup_Misc!$B$1:$B$7,0),3)*Table1[[#This Row],[Tonnage]],NA())</f>
        <v>11.440000000000001</v>
      </c>
      <c r="J3826">
        <f t="shared" si="179"/>
        <v>2</v>
      </c>
    </row>
    <row r="3827" spans="1:10">
      <c r="A3827" t="s">
        <v>186</v>
      </c>
      <c r="B3827" t="s">
        <v>123</v>
      </c>
      <c r="C3827" s="60">
        <v>41671</v>
      </c>
      <c r="D3827" s="3">
        <f>Table1[[#This Row],[End Year]]-1</f>
        <v>2013</v>
      </c>
      <c r="E3827" s="3">
        <f t="shared" si="177"/>
        <v>2014</v>
      </c>
      <c r="F3827" s="1" t="str">
        <f t="shared" si="178"/>
        <v>2013/2014</v>
      </c>
      <c r="G3827">
        <v>58046</v>
      </c>
      <c r="H3827" t="s">
        <v>60</v>
      </c>
      <c r="I3827">
        <f>IFERROR(INDEX(Lookup_Misc!$A$1:$C$7,MATCH(Table1[[#This Row],[Product]],Lookup_Misc!$B$1:$B$7,0),3)*Table1[[#This Row],[Tonnage]],NA())</f>
        <v>30183.920000000002</v>
      </c>
      <c r="J3827">
        <f t="shared" si="179"/>
        <v>2</v>
      </c>
    </row>
    <row r="3828" spans="1:10">
      <c r="A3828" t="s">
        <v>186</v>
      </c>
      <c r="B3828" t="s">
        <v>123</v>
      </c>
      <c r="C3828" s="60">
        <v>41671</v>
      </c>
      <c r="D3828" s="3">
        <f>Table1[[#This Row],[End Year]]-1</f>
        <v>2013</v>
      </c>
      <c r="E3828" s="3">
        <f t="shared" si="177"/>
        <v>2014</v>
      </c>
      <c r="F3828" s="1" t="str">
        <f t="shared" si="178"/>
        <v>2013/2014</v>
      </c>
      <c r="G3828">
        <v>4028</v>
      </c>
      <c r="H3828" t="s">
        <v>79</v>
      </c>
      <c r="I3828">
        <f>IFERROR(INDEX(Lookup_Misc!$A$1:$C$7,MATCH(Table1[[#This Row],[Product]],Lookup_Misc!$B$1:$B$7,0),3)*Table1[[#This Row],[Tonnage]],NA())</f>
        <v>2094.56</v>
      </c>
      <c r="J3828">
        <f t="shared" si="179"/>
        <v>2</v>
      </c>
    </row>
    <row r="3829" spans="1:10">
      <c r="A3829" t="s">
        <v>186</v>
      </c>
      <c r="B3829" t="s">
        <v>123</v>
      </c>
      <c r="C3829" s="60">
        <v>41671</v>
      </c>
      <c r="D3829" s="3">
        <f>Table1[[#This Row],[End Year]]-1</f>
        <v>2013</v>
      </c>
      <c r="E3829" s="3">
        <f t="shared" si="177"/>
        <v>2014</v>
      </c>
      <c r="F3829" s="1" t="str">
        <f t="shared" si="178"/>
        <v>2013/2014</v>
      </c>
      <c r="G3829">
        <v>4</v>
      </c>
      <c r="H3829" t="s">
        <v>146</v>
      </c>
      <c r="I3829">
        <f>IFERROR(INDEX(Lookup_Misc!$A$1:$C$7,MATCH(Table1[[#This Row],[Product]],Lookup_Misc!$B$1:$B$7,0),3)*Table1[[#This Row],[Tonnage]],NA())</f>
        <v>2.08</v>
      </c>
      <c r="J3829">
        <f t="shared" si="179"/>
        <v>2</v>
      </c>
    </row>
    <row r="3830" spans="1:10">
      <c r="A3830" t="s">
        <v>186</v>
      </c>
      <c r="B3830" t="s">
        <v>123</v>
      </c>
      <c r="C3830" s="60">
        <v>41671</v>
      </c>
      <c r="D3830" s="3">
        <f>Table1[[#This Row],[End Year]]-1</f>
        <v>2013</v>
      </c>
      <c r="E3830" s="3">
        <f t="shared" si="177"/>
        <v>2014</v>
      </c>
      <c r="F3830" s="1" t="str">
        <f t="shared" si="178"/>
        <v>2013/2014</v>
      </c>
      <c r="G3830">
        <v>1625</v>
      </c>
      <c r="H3830" t="s">
        <v>88</v>
      </c>
      <c r="I3830">
        <f>IFERROR(INDEX(Lookup_Misc!$A$1:$C$7,MATCH(Table1[[#This Row],[Product]],Lookup_Misc!$B$1:$B$7,0),3)*Table1[[#This Row],[Tonnage]],NA())</f>
        <v>845</v>
      </c>
      <c r="J3830">
        <f t="shared" si="179"/>
        <v>2</v>
      </c>
    </row>
    <row r="3831" spans="1:10">
      <c r="A3831" t="s">
        <v>186</v>
      </c>
      <c r="B3831" t="s">
        <v>123</v>
      </c>
      <c r="C3831" s="60">
        <v>41671</v>
      </c>
      <c r="D3831" s="3">
        <f>Table1[[#This Row],[End Year]]-1</f>
        <v>2013</v>
      </c>
      <c r="E3831" s="3">
        <f t="shared" si="177"/>
        <v>2014</v>
      </c>
      <c r="F3831" s="1" t="str">
        <f t="shared" si="178"/>
        <v>2013/2014</v>
      </c>
      <c r="G3831">
        <v>11848</v>
      </c>
      <c r="H3831" t="s">
        <v>116</v>
      </c>
      <c r="I3831">
        <f>IFERROR(INDEX(Lookup_Misc!$A$1:$C$7,MATCH(Table1[[#This Row],[Product]],Lookup_Misc!$B$1:$B$7,0),3)*Table1[[#This Row],[Tonnage]],NA())</f>
        <v>6160.96</v>
      </c>
      <c r="J3831">
        <f t="shared" si="179"/>
        <v>2</v>
      </c>
    </row>
    <row r="3832" spans="1:10">
      <c r="A3832" t="s">
        <v>186</v>
      </c>
      <c r="B3832" t="s">
        <v>123</v>
      </c>
      <c r="C3832" s="60">
        <v>41671</v>
      </c>
      <c r="D3832" s="3">
        <f>Table1[[#This Row],[End Year]]-1</f>
        <v>2013</v>
      </c>
      <c r="E3832" s="3">
        <f t="shared" si="177"/>
        <v>2014</v>
      </c>
      <c r="F3832" s="1" t="str">
        <f t="shared" si="178"/>
        <v>2013/2014</v>
      </c>
      <c r="G3832">
        <v>6514</v>
      </c>
      <c r="H3832" t="s">
        <v>113</v>
      </c>
      <c r="I3832">
        <f>IFERROR(INDEX(Lookup_Misc!$A$1:$C$7,MATCH(Table1[[#This Row],[Product]],Lookup_Misc!$B$1:$B$7,0),3)*Table1[[#This Row],[Tonnage]],NA())</f>
        <v>3387.28</v>
      </c>
      <c r="J3832">
        <f t="shared" si="179"/>
        <v>2</v>
      </c>
    </row>
    <row r="3833" spans="1:10">
      <c r="A3833" t="s">
        <v>186</v>
      </c>
      <c r="B3833" t="s">
        <v>123</v>
      </c>
      <c r="C3833" s="60">
        <v>41671</v>
      </c>
      <c r="D3833" s="3">
        <f>Table1[[#This Row],[End Year]]-1</f>
        <v>2013</v>
      </c>
      <c r="E3833" s="3">
        <f t="shared" si="177"/>
        <v>2014</v>
      </c>
      <c r="F3833" s="1" t="str">
        <f t="shared" si="178"/>
        <v>2013/2014</v>
      </c>
      <c r="G3833">
        <v>16000</v>
      </c>
      <c r="H3833" t="s">
        <v>144</v>
      </c>
      <c r="I3833">
        <f>IFERROR(INDEX(Lookup_Misc!$A$1:$C$7,MATCH(Table1[[#This Row],[Product]],Lookup_Misc!$B$1:$B$7,0),3)*Table1[[#This Row],[Tonnage]],NA())</f>
        <v>8320</v>
      </c>
      <c r="J3833">
        <f t="shared" si="179"/>
        <v>2</v>
      </c>
    </row>
    <row r="3834" spans="1:10">
      <c r="A3834" t="s">
        <v>186</v>
      </c>
      <c r="B3834" t="s">
        <v>123</v>
      </c>
      <c r="C3834" s="60">
        <v>41671</v>
      </c>
      <c r="D3834" s="3">
        <f>Table1[[#This Row],[End Year]]-1</f>
        <v>2013</v>
      </c>
      <c r="E3834" s="3">
        <f t="shared" si="177"/>
        <v>2014</v>
      </c>
      <c r="F3834" s="1" t="str">
        <f t="shared" si="178"/>
        <v>2013/2014</v>
      </c>
      <c r="G3834">
        <v>21589</v>
      </c>
      <c r="H3834" t="s">
        <v>108</v>
      </c>
      <c r="I3834">
        <f>IFERROR(INDEX(Lookup_Misc!$A$1:$C$7,MATCH(Table1[[#This Row],[Product]],Lookup_Misc!$B$1:$B$7,0),3)*Table1[[#This Row],[Tonnage]],NA())</f>
        <v>11226.28</v>
      </c>
      <c r="J3834">
        <f t="shared" si="179"/>
        <v>2</v>
      </c>
    </row>
    <row r="3835" spans="1:10">
      <c r="A3835" t="s">
        <v>186</v>
      </c>
      <c r="B3835" t="s">
        <v>123</v>
      </c>
      <c r="C3835" s="60">
        <v>41671</v>
      </c>
      <c r="D3835" s="3">
        <f>Table1[[#This Row],[End Year]]-1</f>
        <v>2013</v>
      </c>
      <c r="E3835" s="3">
        <f t="shared" si="177"/>
        <v>2014</v>
      </c>
      <c r="F3835" s="1" t="str">
        <f t="shared" si="178"/>
        <v>2013/2014</v>
      </c>
      <c r="G3835">
        <v>2</v>
      </c>
      <c r="H3835" t="s">
        <v>98</v>
      </c>
      <c r="I3835">
        <f>IFERROR(INDEX(Lookup_Misc!$A$1:$C$7,MATCH(Table1[[#This Row],[Product]],Lookup_Misc!$B$1:$B$7,0),3)*Table1[[#This Row],[Tonnage]],NA())</f>
        <v>1.04</v>
      </c>
      <c r="J3835">
        <f t="shared" si="179"/>
        <v>2</v>
      </c>
    </row>
    <row r="3836" spans="1:10">
      <c r="A3836" t="s">
        <v>186</v>
      </c>
      <c r="B3836" t="s">
        <v>123</v>
      </c>
      <c r="C3836" s="60">
        <v>41671</v>
      </c>
      <c r="D3836" s="3">
        <f>Table1[[#This Row],[End Year]]-1</f>
        <v>2013</v>
      </c>
      <c r="E3836" s="3">
        <f t="shared" si="177"/>
        <v>2014</v>
      </c>
      <c r="F3836" s="1" t="str">
        <f t="shared" si="178"/>
        <v>2013/2014</v>
      </c>
      <c r="G3836">
        <v>19119</v>
      </c>
      <c r="H3836" t="s">
        <v>90</v>
      </c>
      <c r="I3836">
        <f>IFERROR(INDEX(Lookup_Misc!$A$1:$C$7,MATCH(Table1[[#This Row],[Product]],Lookup_Misc!$B$1:$B$7,0),3)*Table1[[#This Row],[Tonnage]],NA())</f>
        <v>9941.880000000001</v>
      </c>
      <c r="J3836">
        <f t="shared" si="179"/>
        <v>2</v>
      </c>
    </row>
    <row r="3837" spans="1:10">
      <c r="A3837" t="s">
        <v>186</v>
      </c>
      <c r="B3837" t="s">
        <v>123</v>
      </c>
      <c r="C3837" s="60">
        <v>41699</v>
      </c>
      <c r="D3837" s="3">
        <f>Table1[[#This Row],[End Year]]-1</f>
        <v>2013</v>
      </c>
      <c r="E3837" s="3">
        <f t="shared" si="177"/>
        <v>2014</v>
      </c>
      <c r="F3837" s="1" t="str">
        <f t="shared" si="178"/>
        <v>2013/2014</v>
      </c>
      <c r="G3837">
        <v>6</v>
      </c>
      <c r="H3837" t="s">
        <v>94</v>
      </c>
      <c r="I3837">
        <f>IFERROR(INDEX(Lookup_Misc!$A$1:$C$7,MATCH(Table1[[#This Row],[Product]],Lookup_Misc!$B$1:$B$7,0),3)*Table1[[#This Row],[Tonnage]],NA())</f>
        <v>3.12</v>
      </c>
      <c r="J3837">
        <f t="shared" si="179"/>
        <v>3</v>
      </c>
    </row>
    <row r="3838" spans="1:10">
      <c r="A3838" t="s">
        <v>186</v>
      </c>
      <c r="B3838" t="s">
        <v>123</v>
      </c>
      <c r="C3838" s="60">
        <v>41699</v>
      </c>
      <c r="D3838" s="3">
        <f>Table1[[#This Row],[End Year]]-1</f>
        <v>2013</v>
      </c>
      <c r="E3838" s="3">
        <f t="shared" si="177"/>
        <v>2014</v>
      </c>
      <c r="F3838" s="1" t="str">
        <f t="shared" si="178"/>
        <v>2013/2014</v>
      </c>
      <c r="G3838">
        <v>11</v>
      </c>
      <c r="H3838" t="s">
        <v>87</v>
      </c>
      <c r="I3838">
        <f>IFERROR(INDEX(Lookup_Misc!$A$1:$C$7,MATCH(Table1[[#This Row],[Product]],Lookup_Misc!$B$1:$B$7,0),3)*Table1[[#This Row],[Tonnage]],NA())</f>
        <v>5.7200000000000006</v>
      </c>
      <c r="J3838">
        <f t="shared" si="179"/>
        <v>3</v>
      </c>
    </row>
    <row r="3839" spans="1:10">
      <c r="A3839" t="s">
        <v>186</v>
      </c>
      <c r="B3839" t="s">
        <v>123</v>
      </c>
      <c r="C3839" s="60">
        <v>41699</v>
      </c>
      <c r="D3839" s="3">
        <f>Table1[[#This Row],[End Year]]-1</f>
        <v>2013</v>
      </c>
      <c r="E3839" s="3">
        <f t="shared" si="177"/>
        <v>2014</v>
      </c>
      <c r="F3839" s="1" t="str">
        <f t="shared" si="178"/>
        <v>2013/2014</v>
      </c>
      <c r="G3839">
        <v>71464</v>
      </c>
      <c r="H3839" t="s">
        <v>60</v>
      </c>
      <c r="I3839">
        <f>IFERROR(INDEX(Lookup_Misc!$A$1:$C$7,MATCH(Table1[[#This Row],[Product]],Lookup_Misc!$B$1:$B$7,0),3)*Table1[[#This Row],[Tonnage]],NA())</f>
        <v>37161.279999999999</v>
      </c>
      <c r="J3839">
        <f t="shared" si="179"/>
        <v>3</v>
      </c>
    </row>
    <row r="3840" spans="1:10">
      <c r="A3840" t="s">
        <v>186</v>
      </c>
      <c r="B3840" t="s">
        <v>123</v>
      </c>
      <c r="C3840" s="60">
        <v>41699</v>
      </c>
      <c r="D3840" s="3">
        <f>Table1[[#This Row],[End Year]]-1</f>
        <v>2013</v>
      </c>
      <c r="E3840" s="3">
        <f t="shared" si="177"/>
        <v>2014</v>
      </c>
      <c r="F3840" s="1" t="str">
        <f t="shared" si="178"/>
        <v>2013/2014</v>
      </c>
      <c r="G3840">
        <v>1232</v>
      </c>
      <c r="H3840" t="s">
        <v>79</v>
      </c>
      <c r="I3840">
        <f>IFERROR(INDEX(Lookup_Misc!$A$1:$C$7,MATCH(Table1[[#This Row],[Product]],Lookup_Misc!$B$1:$B$7,0),3)*Table1[[#This Row],[Tonnage]],NA())</f>
        <v>640.64</v>
      </c>
      <c r="J3840">
        <f t="shared" si="179"/>
        <v>3</v>
      </c>
    </row>
    <row r="3841" spans="1:10">
      <c r="A3841" t="s">
        <v>186</v>
      </c>
      <c r="B3841" t="s">
        <v>123</v>
      </c>
      <c r="C3841" s="60">
        <v>41699</v>
      </c>
      <c r="D3841" s="3">
        <f>Table1[[#This Row],[End Year]]-1</f>
        <v>2013</v>
      </c>
      <c r="E3841" s="3">
        <f t="shared" si="177"/>
        <v>2014</v>
      </c>
      <c r="F3841" s="1" t="str">
        <f t="shared" si="178"/>
        <v>2013/2014</v>
      </c>
      <c r="G3841">
        <v>10689</v>
      </c>
      <c r="H3841" t="s">
        <v>116</v>
      </c>
      <c r="I3841">
        <f>IFERROR(INDEX(Lookup_Misc!$A$1:$C$7,MATCH(Table1[[#This Row],[Product]],Lookup_Misc!$B$1:$B$7,0),3)*Table1[[#This Row],[Tonnage]],NA())</f>
        <v>5558.28</v>
      </c>
      <c r="J3841">
        <f t="shared" si="179"/>
        <v>3</v>
      </c>
    </row>
    <row r="3842" spans="1:10">
      <c r="A3842" t="s">
        <v>186</v>
      </c>
      <c r="B3842" t="s">
        <v>123</v>
      </c>
      <c r="C3842" s="60">
        <v>41699</v>
      </c>
      <c r="D3842" s="3">
        <f>Table1[[#This Row],[End Year]]-1</f>
        <v>2013</v>
      </c>
      <c r="E3842" s="3">
        <f t="shared" si="177"/>
        <v>2014</v>
      </c>
      <c r="F3842" s="1" t="str">
        <f t="shared" si="178"/>
        <v>2013/2014</v>
      </c>
      <c r="G3842">
        <v>26488</v>
      </c>
      <c r="H3842" t="s">
        <v>113</v>
      </c>
      <c r="I3842">
        <f>IFERROR(INDEX(Lookup_Misc!$A$1:$C$7,MATCH(Table1[[#This Row],[Product]],Lookup_Misc!$B$1:$B$7,0),3)*Table1[[#This Row],[Tonnage]],NA())</f>
        <v>13773.76</v>
      </c>
      <c r="J3842">
        <f t="shared" si="179"/>
        <v>3</v>
      </c>
    </row>
    <row r="3843" spans="1:10">
      <c r="A3843" t="s">
        <v>186</v>
      </c>
      <c r="B3843" t="s">
        <v>123</v>
      </c>
      <c r="C3843" s="60">
        <v>41699</v>
      </c>
      <c r="D3843" s="3">
        <f>Table1[[#This Row],[End Year]]-1</f>
        <v>2013</v>
      </c>
      <c r="E3843" s="3">
        <f t="shared" si="177"/>
        <v>2014</v>
      </c>
      <c r="F3843" s="1" t="str">
        <f t="shared" si="178"/>
        <v>2013/2014</v>
      </c>
      <c r="G3843">
        <v>340</v>
      </c>
      <c r="H3843" t="s">
        <v>86</v>
      </c>
      <c r="I3843">
        <f>IFERROR(INDEX(Lookup_Misc!$A$1:$C$7,MATCH(Table1[[#This Row],[Product]],Lookup_Misc!$B$1:$B$7,0),3)*Table1[[#This Row],[Tonnage]],NA())</f>
        <v>176.8</v>
      </c>
      <c r="J3843">
        <f t="shared" si="179"/>
        <v>3</v>
      </c>
    </row>
    <row r="3844" spans="1:10">
      <c r="A3844" t="s">
        <v>186</v>
      </c>
      <c r="B3844" t="s">
        <v>123</v>
      </c>
      <c r="C3844" s="60">
        <v>41699</v>
      </c>
      <c r="D3844" s="3">
        <f>Table1[[#This Row],[End Year]]-1</f>
        <v>2013</v>
      </c>
      <c r="E3844" s="3">
        <f t="shared" si="177"/>
        <v>2014</v>
      </c>
      <c r="F3844" s="1" t="str">
        <f t="shared" si="178"/>
        <v>2013/2014</v>
      </c>
      <c r="G3844">
        <v>15507</v>
      </c>
      <c r="H3844" t="s">
        <v>89</v>
      </c>
      <c r="I3844">
        <f>IFERROR(INDEX(Lookup_Misc!$A$1:$C$7,MATCH(Table1[[#This Row],[Product]],Lookup_Misc!$B$1:$B$7,0),3)*Table1[[#This Row],[Tonnage]],NA())</f>
        <v>8063.64</v>
      </c>
      <c r="J3844">
        <f t="shared" si="179"/>
        <v>3</v>
      </c>
    </row>
    <row r="3845" spans="1:10">
      <c r="A3845" t="s">
        <v>186</v>
      </c>
      <c r="B3845" t="s">
        <v>123</v>
      </c>
      <c r="C3845" s="60">
        <v>41699</v>
      </c>
      <c r="D3845" s="3">
        <f>Table1[[#This Row],[End Year]]-1</f>
        <v>2013</v>
      </c>
      <c r="E3845" s="3">
        <f t="shared" si="177"/>
        <v>2014</v>
      </c>
      <c r="F3845" s="1" t="str">
        <f t="shared" si="178"/>
        <v>2013/2014</v>
      </c>
      <c r="G3845">
        <v>38669</v>
      </c>
      <c r="H3845" t="s">
        <v>90</v>
      </c>
      <c r="I3845">
        <f>IFERROR(INDEX(Lookup_Misc!$A$1:$C$7,MATCH(Table1[[#This Row],[Product]],Lookup_Misc!$B$1:$B$7,0),3)*Table1[[#This Row],[Tonnage]],NA())</f>
        <v>20107.88</v>
      </c>
      <c r="J3845">
        <f t="shared" si="179"/>
        <v>3</v>
      </c>
    </row>
    <row r="3846" spans="1:10">
      <c r="A3846" t="s">
        <v>186</v>
      </c>
      <c r="B3846" t="s">
        <v>123</v>
      </c>
      <c r="C3846" s="60">
        <v>41730</v>
      </c>
      <c r="D3846" s="3">
        <f>Table1[[#This Row],[End Year]]-1</f>
        <v>2013</v>
      </c>
      <c r="E3846" s="3">
        <f t="shared" ref="E3846:E3909" si="180">IF(AND(MONTH(C3846)&gt;=7,MONTH(C3846)&lt;=12),YEAR(C3846)+1,YEAR(C3846))</f>
        <v>2014</v>
      </c>
      <c r="F3846" s="1" t="str">
        <f t="shared" ref="F3846:F3909" si="181">D3846&amp;"/"&amp;E3846</f>
        <v>2013/2014</v>
      </c>
      <c r="G3846">
        <v>5</v>
      </c>
      <c r="H3846" t="s">
        <v>87</v>
      </c>
      <c r="I3846">
        <f>IFERROR(INDEX(Lookup_Misc!$A$1:$C$7,MATCH(Table1[[#This Row],[Product]],Lookup_Misc!$B$1:$B$7,0),3)*Table1[[#This Row],[Tonnage]],NA())</f>
        <v>2.6</v>
      </c>
      <c r="J3846">
        <f t="shared" ref="J3846:J3909" si="182">MONTH(C3846)</f>
        <v>4</v>
      </c>
    </row>
    <row r="3847" spans="1:10">
      <c r="A3847" t="s">
        <v>186</v>
      </c>
      <c r="B3847" t="s">
        <v>123</v>
      </c>
      <c r="C3847" s="60">
        <v>41730</v>
      </c>
      <c r="D3847" s="3">
        <f>Table1[[#This Row],[End Year]]-1</f>
        <v>2013</v>
      </c>
      <c r="E3847" s="3">
        <f t="shared" si="180"/>
        <v>2014</v>
      </c>
      <c r="F3847" s="1" t="str">
        <f t="shared" si="181"/>
        <v>2013/2014</v>
      </c>
      <c r="G3847">
        <v>94431</v>
      </c>
      <c r="H3847" t="s">
        <v>60</v>
      </c>
      <c r="I3847">
        <f>IFERROR(INDEX(Lookup_Misc!$A$1:$C$7,MATCH(Table1[[#This Row],[Product]],Lookup_Misc!$B$1:$B$7,0),3)*Table1[[#This Row],[Tonnage]],NA())</f>
        <v>49104.12</v>
      </c>
      <c r="J3847">
        <f t="shared" si="182"/>
        <v>4</v>
      </c>
    </row>
    <row r="3848" spans="1:10">
      <c r="A3848" t="s">
        <v>186</v>
      </c>
      <c r="B3848" t="s">
        <v>123</v>
      </c>
      <c r="C3848" s="60">
        <v>41730</v>
      </c>
      <c r="D3848" s="3">
        <f>Table1[[#This Row],[End Year]]-1</f>
        <v>2013</v>
      </c>
      <c r="E3848" s="3">
        <f t="shared" si="180"/>
        <v>2014</v>
      </c>
      <c r="F3848" s="1" t="str">
        <f t="shared" si="181"/>
        <v>2013/2014</v>
      </c>
      <c r="G3848">
        <v>1221</v>
      </c>
      <c r="H3848" t="s">
        <v>79</v>
      </c>
      <c r="I3848">
        <f>IFERROR(INDEX(Lookup_Misc!$A$1:$C$7,MATCH(Table1[[#This Row],[Product]],Lookup_Misc!$B$1:$B$7,0),3)*Table1[[#This Row],[Tonnage]],NA())</f>
        <v>634.92000000000007</v>
      </c>
      <c r="J3848">
        <f t="shared" si="182"/>
        <v>4</v>
      </c>
    </row>
    <row r="3849" spans="1:10">
      <c r="A3849" t="s">
        <v>186</v>
      </c>
      <c r="B3849" t="s">
        <v>123</v>
      </c>
      <c r="C3849" s="60">
        <v>41730</v>
      </c>
      <c r="D3849" s="3">
        <f>Table1[[#This Row],[End Year]]-1</f>
        <v>2013</v>
      </c>
      <c r="E3849" s="3">
        <f t="shared" si="180"/>
        <v>2014</v>
      </c>
      <c r="F3849" s="1" t="str">
        <f t="shared" si="181"/>
        <v>2013/2014</v>
      </c>
      <c r="G3849">
        <v>200</v>
      </c>
      <c r="H3849" t="s">
        <v>130</v>
      </c>
      <c r="I3849">
        <f>IFERROR(INDEX(Lookup_Misc!$A$1:$C$7,MATCH(Table1[[#This Row],[Product]],Lookup_Misc!$B$1:$B$7,0),3)*Table1[[#This Row],[Tonnage]],NA())</f>
        <v>104</v>
      </c>
      <c r="J3849">
        <f t="shared" si="182"/>
        <v>4</v>
      </c>
    </row>
    <row r="3850" spans="1:10">
      <c r="A3850" t="s">
        <v>186</v>
      </c>
      <c r="B3850" t="s">
        <v>123</v>
      </c>
      <c r="C3850" s="60">
        <v>41730</v>
      </c>
      <c r="D3850" s="3">
        <f>Table1[[#This Row],[End Year]]-1</f>
        <v>2013</v>
      </c>
      <c r="E3850" s="3">
        <f t="shared" si="180"/>
        <v>2014</v>
      </c>
      <c r="F3850" s="1" t="str">
        <f t="shared" si="181"/>
        <v>2013/2014</v>
      </c>
      <c r="G3850">
        <v>1</v>
      </c>
      <c r="H3850" t="s">
        <v>145</v>
      </c>
      <c r="I3850">
        <f>IFERROR(INDEX(Lookup_Misc!$A$1:$C$7,MATCH(Table1[[#This Row],[Product]],Lookup_Misc!$B$1:$B$7,0),3)*Table1[[#This Row],[Tonnage]],NA())</f>
        <v>0.52</v>
      </c>
      <c r="J3850">
        <f t="shared" si="182"/>
        <v>4</v>
      </c>
    </row>
    <row r="3851" spans="1:10">
      <c r="A3851" t="s">
        <v>186</v>
      </c>
      <c r="B3851" t="s">
        <v>123</v>
      </c>
      <c r="C3851" s="60">
        <v>41730</v>
      </c>
      <c r="D3851" s="3">
        <f>Table1[[#This Row],[End Year]]-1</f>
        <v>2013</v>
      </c>
      <c r="E3851" s="3">
        <f t="shared" si="180"/>
        <v>2014</v>
      </c>
      <c r="F3851" s="1" t="str">
        <f t="shared" si="181"/>
        <v>2013/2014</v>
      </c>
      <c r="G3851">
        <v>11116</v>
      </c>
      <c r="H3851" t="s">
        <v>116</v>
      </c>
      <c r="I3851">
        <f>IFERROR(INDEX(Lookup_Misc!$A$1:$C$7,MATCH(Table1[[#This Row],[Product]],Lookup_Misc!$B$1:$B$7,0),3)*Table1[[#This Row],[Tonnage]],NA())</f>
        <v>5780.3200000000006</v>
      </c>
      <c r="J3851">
        <f t="shared" si="182"/>
        <v>4</v>
      </c>
    </row>
    <row r="3852" spans="1:10">
      <c r="A3852" t="s">
        <v>186</v>
      </c>
      <c r="B3852" t="s">
        <v>123</v>
      </c>
      <c r="C3852" s="60">
        <v>41730</v>
      </c>
      <c r="D3852" s="3">
        <f>Table1[[#This Row],[End Year]]-1</f>
        <v>2013</v>
      </c>
      <c r="E3852" s="3">
        <f t="shared" si="180"/>
        <v>2014</v>
      </c>
      <c r="F3852" s="1" t="str">
        <f t="shared" si="181"/>
        <v>2013/2014</v>
      </c>
      <c r="G3852">
        <v>3053</v>
      </c>
      <c r="H3852" t="s">
        <v>128</v>
      </c>
      <c r="I3852">
        <f>IFERROR(INDEX(Lookup_Misc!$A$1:$C$7,MATCH(Table1[[#This Row],[Product]],Lookup_Misc!$B$1:$B$7,0),3)*Table1[[#This Row],[Tonnage]],NA())</f>
        <v>1587.56</v>
      </c>
      <c r="J3852">
        <f t="shared" si="182"/>
        <v>4</v>
      </c>
    </row>
    <row r="3853" spans="1:10">
      <c r="A3853" t="s">
        <v>186</v>
      </c>
      <c r="B3853" t="s">
        <v>123</v>
      </c>
      <c r="C3853" s="60">
        <v>41730</v>
      </c>
      <c r="D3853" s="3">
        <f>Table1[[#This Row],[End Year]]-1</f>
        <v>2013</v>
      </c>
      <c r="E3853" s="3">
        <f t="shared" si="180"/>
        <v>2014</v>
      </c>
      <c r="F3853" s="1" t="str">
        <f t="shared" si="181"/>
        <v>2013/2014</v>
      </c>
      <c r="G3853">
        <v>52995</v>
      </c>
      <c r="H3853" t="s">
        <v>113</v>
      </c>
      <c r="I3853">
        <f>IFERROR(INDEX(Lookup_Misc!$A$1:$C$7,MATCH(Table1[[#This Row],[Product]],Lookup_Misc!$B$1:$B$7,0),3)*Table1[[#This Row],[Tonnage]],NA())</f>
        <v>27557.4</v>
      </c>
      <c r="J3853">
        <f t="shared" si="182"/>
        <v>4</v>
      </c>
    </row>
    <row r="3854" spans="1:10">
      <c r="A3854" t="s">
        <v>186</v>
      </c>
      <c r="B3854" t="s">
        <v>123</v>
      </c>
      <c r="C3854" s="60">
        <v>41730</v>
      </c>
      <c r="D3854" s="3">
        <f>Table1[[#This Row],[End Year]]-1</f>
        <v>2013</v>
      </c>
      <c r="E3854" s="3">
        <f t="shared" si="180"/>
        <v>2014</v>
      </c>
      <c r="F3854" s="1" t="str">
        <f t="shared" si="181"/>
        <v>2013/2014</v>
      </c>
      <c r="G3854">
        <v>9347</v>
      </c>
      <c r="H3854" t="s">
        <v>108</v>
      </c>
      <c r="I3854">
        <f>IFERROR(INDEX(Lookup_Misc!$A$1:$C$7,MATCH(Table1[[#This Row],[Product]],Lookup_Misc!$B$1:$B$7,0),3)*Table1[[#This Row],[Tonnage]],NA())</f>
        <v>4860.4400000000005</v>
      </c>
      <c r="J3854">
        <f t="shared" si="182"/>
        <v>4</v>
      </c>
    </row>
    <row r="3855" spans="1:10">
      <c r="A3855" t="s">
        <v>186</v>
      </c>
      <c r="B3855" t="s">
        <v>123</v>
      </c>
      <c r="C3855" s="60">
        <v>41730</v>
      </c>
      <c r="D3855" s="3">
        <f>Table1[[#This Row],[End Year]]-1</f>
        <v>2013</v>
      </c>
      <c r="E3855" s="3">
        <f t="shared" si="180"/>
        <v>2014</v>
      </c>
      <c r="F3855" s="1" t="str">
        <f t="shared" si="181"/>
        <v>2013/2014</v>
      </c>
      <c r="G3855">
        <v>18</v>
      </c>
      <c r="H3855" t="s">
        <v>98</v>
      </c>
      <c r="I3855">
        <f>IFERROR(INDEX(Lookup_Misc!$A$1:$C$7,MATCH(Table1[[#This Row],[Product]],Lookup_Misc!$B$1:$B$7,0),3)*Table1[[#This Row],[Tonnage]],NA())</f>
        <v>9.36</v>
      </c>
      <c r="J3855">
        <f t="shared" si="182"/>
        <v>4</v>
      </c>
    </row>
    <row r="3856" spans="1:10">
      <c r="A3856" t="s">
        <v>186</v>
      </c>
      <c r="B3856" t="s">
        <v>123</v>
      </c>
      <c r="C3856" s="60">
        <v>41730</v>
      </c>
      <c r="D3856" s="3">
        <f>Table1[[#This Row],[End Year]]-1</f>
        <v>2013</v>
      </c>
      <c r="E3856" s="3">
        <f t="shared" si="180"/>
        <v>2014</v>
      </c>
      <c r="F3856" s="1" t="str">
        <f t="shared" si="181"/>
        <v>2013/2014</v>
      </c>
      <c r="G3856">
        <v>14225</v>
      </c>
      <c r="H3856" t="s">
        <v>90</v>
      </c>
      <c r="I3856">
        <f>IFERROR(INDEX(Lookup_Misc!$A$1:$C$7,MATCH(Table1[[#This Row],[Product]],Lookup_Misc!$B$1:$B$7,0),3)*Table1[[#This Row],[Tonnage]],NA())</f>
        <v>7397</v>
      </c>
      <c r="J3856">
        <f t="shared" si="182"/>
        <v>4</v>
      </c>
    </row>
    <row r="3857" spans="1:10">
      <c r="A3857" t="s">
        <v>186</v>
      </c>
      <c r="B3857" t="s">
        <v>123</v>
      </c>
      <c r="C3857" s="60">
        <v>41760</v>
      </c>
      <c r="D3857" s="3">
        <f>Table1[[#This Row],[End Year]]-1</f>
        <v>2013</v>
      </c>
      <c r="E3857" s="3">
        <f t="shared" si="180"/>
        <v>2014</v>
      </c>
      <c r="F3857" s="1" t="str">
        <f t="shared" si="181"/>
        <v>2013/2014</v>
      </c>
      <c r="G3857">
        <v>75</v>
      </c>
      <c r="H3857" t="s">
        <v>122</v>
      </c>
      <c r="I3857">
        <f>IFERROR(INDEX(Lookup_Misc!$A$1:$C$7,MATCH(Table1[[#This Row],[Product]],Lookup_Misc!$B$1:$B$7,0),3)*Table1[[#This Row],[Tonnage]],NA())</f>
        <v>39</v>
      </c>
      <c r="J3857">
        <f t="shared" si="182"/>
        <v>5</v>
      </c>
    </row>
    <row r="3858" spans="1:10">
      <c r="A3858" t="s">
        <v>186</v>
      </c>
      <c r="B3858" t="s">
        <v>123</v>
      </c>
      <c r="C3858" s="60">
        <v>41760</v>
      </c>
      <c r="D3858" s="3">
        <f>Table1[[#This Row],[End Year]]-1</f>
        <v>2013</v>
      </c>
      <c r="E3858" s="3">
        <f t="shared" si="180"/>
        <v>2014</v>
      </c>
      <c r="F3858" s="1" t="str">
        <f t="shared" si="181"/>
        <v>2013/2014</v>
      </c>
      <c r="G3858">
        <v>133376</v>
      </c>
      <c r="H3858" t="s">
        <v>60</v>
      </c>
      <c r="I3858">
        <f>IFERROR(INDEX(Lookup_Misc!$A$1:$C$7,MATCH(Table1[[#This Row],[Product]],Lookup_Misc!$B$1:$B$7,0),3)*Table1[[#This Row],[Tonnage]],NA())</f>
        <v>69355.520000000004</v>
      </c>
      <c r="J3858">
        <f t="shared" si="182"/>
        <v>5</v>
      </c>
    </row>
    <row r="3859" spans="1:10">
      <c r="A3859" t="s">
        <v>186</v>
      </c>
      <c r="B3859" t="s">
        <v>123</v>
      </c>
      <c r="C3859" s="60">
        <v>41760</v>
      </c>
      <c r="D3859" s="3">
        <f>Table1[[#This Row],[End Year]]-1</f>
        <v>2013</v>
      </c>
      <c r="E3859" s="3">
        <f t="shared" si="180"/>
        <v>2014</v>
      </c>
      <c r="F3859" s="1" t="str">
        <f t="shared" si="181"/>
        <v>2013/2014</v>
      </c>
      <c r="G3859">
        <v>6068</v>
      </c>
      <c r="H3859" t="s">
        <v>79</v>
      </c>
      <c r="I3859">
        <f>IFERROR(INDEX(Lookup_Misc!$A$1:$C$7,MATCH(Table1[[#This Row],[Product]],Lookup_Misc!$B$1:$B$7,0),3)*Table1[[#This Row],[Tonnage]],NA())</f>
        <v>3155.36</v>
      </c>
      <c r="J3859">
        <f t="shared" si="182"/>
        <v>5</v>
      </c>
    </row>
    <row r="3860" spans="1:10">
      <c r="A3860" t="s">
        <v>186</v>
      </c>
      <c r="B3860" t="s">
        <v>123</v>
      </c>
      <c r="C3860" s="60">
        <v>41760</v>
      </c>
      <c r="D3860" s="3">
        <f>Table1[[#This Row],[End Year]]-1</f>
        <v>2013</v>
      </c>
      <c r="E3860" s="3">
        <f t="shared" si="180"/>
        <v>2014</v>
      </c>
      <c r="F3860" s="1" t="str">
        <f t="shared" si="181"/>
        <v>2013/2014</v>
      </c>
      <c r="G3860">
        <v>11349</v>
      </c>
      <c r="H3860" t="s">
        <v>116</v>
      </c>
      <c r="I3860">
        <f>IFERROR(INDEX(Lookup_Misc!$A$1:$C$7,MATCH(Table1[[#This Row],[Product]],Lookup_Misc!$B$1:$B$7,0),3)*Table1[[#This Row],[Tonnage]],NA())</f>
        <v>5901.4800000000005</v>
      </c>
      <c r="J3860">
        <f t="shared" si="182"/>
        <v>5</v>
      </c>
    </row>
    <row r="3861" spans="1:10">
      <c r="A3861" t="s">
        <v>186</v>
      </c>
      <c r="B3861" t="s">
        <v>123</v>
      </c>
      <c r="C3861" s="60">
        <v>41760</v>
      </c>
      <c r="D3861" s="3">
        <f>Table1[[#This Row],[End Year]]-1</f>
        <v>2013</v>
      </c>
      <c r="E3861" s="3">
        <f t="shared" si="180"/>
        <v>2014</v>
      </c>
      <c r="F3861" s="1" t="str">
        <f t="shared" si="181"/>
        <v>2013/2014</v>
      </c>
      <c r="G3861">
        <v>4998</v>
      </c>
      <c r="H3861" t="s">
        <v>128</v>
      </c>
      <c r="I3861">
        <f>IFERROR(INDEX(Lookup_Misc!$A$1:$C$7,MATCH(Table1[[#This Row],[Product]],Lookup_Misc!$B$1:$B$7,0),3)*Table1[[#This Row],[Tonnage]],NA())</f>
        <v>2598.96</v>
      </c>
      <c r="J3861">
        <f t="shared" si="182"/>
        <v>5</v>
      </c>
    </row>
    <row r="3862" spans="1:10">
      <c r="A3862" t="s">
        <v>186</v>
      </c>
      <c r="B3862" t="s">
        <v>123</v>
      </c>
      <c r="C3862" s="60">
        <v>41760</v>
      </c>
      <c r="D3862" s="3">
        <f>Table1[[#This Row],[End Year]]-1</f>
        <v>2013</v>
      </c>
      <c r="E3862" s="3">
        <f t="shared" si="180"/>
        <v>2014</v>
      </c>
      <c r="F3862" s="1" t="str">
        <f t="shared" si="181"/>
        <v>2013/2014</v>
      </c>
      <c r="G3862">
        <v>123082</v>
      </c>
      <c r="H3862" t="s">
        <v>113</v>
      </c>
      <c r="I3862">
        <f>IFERROR(INDEX(Lookup_Misc!$A$1:$C$7,MATCH(Table1[[#This Row],[Product]],Lookup_Misc!$B$1:$B$7,0),3)*Table1[[#This Row],[Tonnage]],NA())</f>
        <v>64002.64</v>
      </c>
      <c r="J3862">
        <f t="shared" si="182"/>
        <v>5</v>
      </c>
    </row>
    <row r="3863" spans="1:10">
      <c r="A3863" t="s">
        <v>186</v>
      </c>
      <c r="B3863" t="s">
        <v>123</v>
      </c>
      <c r="C3863" s="60">
        <v>41760</v>
      </c>
      <c r="D3863" s="3">
        <f>Table1[[#This Row],[End Year]]-1</f>
        <v>2013</v>
      </c>
      <c r="E3863" s="3">
        <f t="shared" si="180"/>
        <v>2014</v>
      </c>
      <c r="F3863" s="1" t="str">
        <f t="shared" si="181"/>
        <v>2013/2014</v>
      </c>
      <c r="G3863">
        <v>18148</v>
      </c>
      <c r="H3863" t="s">
        <v>108</v>
      </c>
      <c r="I3863">
        <f>IFERROR(INDEX(Lookup_Misc!$A$1:$C$7,MATCH(Table1[[#This Row],[Product]],Lookup_Misc!$B$1:$B$7,0),3)*Table1[[#This Row],[Tonnage]],NA())</f>
        <v>9436.9600000000009</v>
      </c>
      <c r="J3863">
        <f t="shared" si="182"/>
        <v>5</v>
      </c>
    </row>
    <row r="3864" spans="1:10">
      <c r="A3864" t="s">
        <v>186</v>
      </c>
      <c r="B3864" t="s">
        <v>123</v>
      </c>
      <c r="C3864" s="60">
        <v>41760</v>
      </c>
      <c r="D3864" s="3">
        <f>Table1[[#This Row],[End Year]]-1</f>
        <v>2013</v>
      </c>
      <c r="E3864" s="3">
        <f t="shared" si="180"/>
        <v>2014</v>
      </c>
      <c r="F3864" s="1" t="str">
        <f t="shared" si="181"/>
        <v>2013/2014</v>
      </c>
      <c r="G3864">
        <v>340</v>
      </c>
      <c r="H3864" t="s">
        <v>86</v>
      </c>
      <c r="I3864">
        <f>IFERROR(INDEX(Lookup_Misc!$A$1:$C$7,MATCH(Table1[[#This Row],[Product]],Lookup_Misc!$B$1:$B$7,0),3)*Table1[[#This Row],[Tonnage]],NA())</f>
        <v>176.8</v>
      </c>
      <c r="J3864">
        <f t="shared" si="182"/>
        <v>5</v>
      </c>
    </row>
    <row r="3865" spans="1:10">
      <c r="A3865" t="s">
        <v>186</v>
      </c>
      <c r="B3865" t="s">
        <v>123</v>
      </c>
      <c r="C3865" s="60">
        <v>41760</v>
      </c>
      <c r="D3865" s="3">
        <f>Table1[[#This Row],[End Year]]-1</f>
        <v>2013</v>
      </c>
      <c r="E3865" s="3">
        <f t="shared" si="180"/>
        <v>2014</v>
      </c>
      <c r="F3865" s="1" t="str">
        <f t="shared" si="181"/>
        <v>2013/2014</v>
      </c>
      <c r="G3865">
        <v>1</v>
      </c>
      <c r="H3865" t="s">
        <v>98</v>
      </c>
      <c r="I3865">
        <f>IFERROR(INDEX(Lookup_Misc!$A$1:$C$7,MATCH(Table1[[#This Row],[Product]],Lookup_Misc!$B$1:$B$7,0),3)*Table1[[#This Row],[Tonnage]],NA())</f>
        <v>0.52</v>
      </c>
      <c r="J3865">
        <f t="shared" si="182"/>
        <v>5</v>
      </c>
    </row>
    <row r="3866" spans="1:10">
      <c r="A3866" t="s">
        <v>186</v>
      </c>
      <c r="B3866" t="s">
        <v>123</v>
      </c>
      <c r="C3866" s="60">
        <v>41760</v>
      </c>
      <c r="D3866" s="3">
        <f>Table1[[#This Row],[End Year]]-1</f>
        <v>2013</v>
      </c>
      <c r="E3866" s="3">
        <f t="shared" si="180"/>
        <v>2014</v>
      </c>
      <c r="F3866" s="1" t="str">
        <f t="shared" si="181"/>
        <v>2013/2014</v>
      </c>
      <c r="G3866">
        <v>17893</v>
      </c>
      <c r="H3866" t="s">
        <v>89</v>
      </c>
      <c r="I3866">
        <f>IFERROR(INDEX(Lookup_Misc!$A$1:$C$7,MATCH(Table1[[#This Row],[Product]],Lookup_Misc!$B$1:$B$7,0),3)*Table1[[#This Row],[Tonnage]],NA())</f>
        <v>9304.36</v>
      </c>
      <c r="J3866">
        <f t="shared" si="182"/>
        <v>5</v>
      </c>
    </row>
    <row r="3867" spans="1:10">
      <c r="A3867" t="s">
        <v>186</v>
      </c>
      <c r="B3867" t="s">
        <v>123</v>
      </c>
      <c r="C3867" s="60">
        <v>41760</v>
      </c>
      <c r="D3867" s="3">
        <f>Table1[[#This Row],[End Year]]-1</f>
        <v>2013</v>
      </c>
      <c r="E3867" s="3">
        <f t="shared" si="180"/>
        <v>2014</v>
      </c>
      <c r="F3867" s="1" t="str">
        <f t="shared" si="181"/>
        <v>2013/2014</v>
      </c>
      <c r="G3867">
        <v>10</v>
      </c>
      <c r="H3867" t="s">
        <v>90</v>
      </c>
      <c r="I3867">
        <f>IFERROR(INDEX(Lookup_Misc!$A$1:$C$7,MATCH(Table1[[#This Row],[Product]],Lookup_Misc!$B$1:$B$7,0),3)*Table1[[#This Row],[Tonnage]],NA())</f>
        <v>5.2</v>
      </c>
      <c r="J3867">
        <f t="shared" si="182"/>
        <v>5</v>
      </c>
    </row>
    <row r="3868" spans="1:10">
      <c r="A3868" t="s">
        <v>186</v>
      </c>
      <c r="B3868" t="s">
        <v>123</v>
      </c>
      <c r="C3868" s="60">
        <v>41791</v>
      </c>
      <c r="D3868" s="3">
        <f>Table1[[#This Row],[End Year]]-1</f>
        <v>2013</v>
      </c>
      <c r="E3868" s="3">
        <f t="shared" si="180"/>
        <v>2014</v>
      </c>
      <c r="F3868" s="1" t="str">
        <f t="shared" si="181"/>
        <v>2013/2014</v>
      </c>
      <c r="G3868">
        <v>27927</v>
      </c>
      <c r="H3868" t="s">
        <v>60</v>
      </c>
      <c r="I3868">
        <f>IFERROR(INDEX(Lookup_Misc!$A$1:$C$7,MATCH(Table1[[#This Row],[Product]],Lookup_Misc!$B$1:$B$7,0),3)*Table1[[#This Row],[Tonnage]],NA())</f>
        <v>14522.04</v>
      </c>
      <c r="J3868">
        <f t="shared" si="182"/>
        <v>6</v>
      </c>
    </row>
    <row r="3869" spans="1:10">
      <c r="A3869" t="s">
        <v>186</v>
      </c>
      <c r="B3869" t="s">
        <v>123</v>
      </c>
      <c r="C3869" s="60">
        <v>41791</v>
      </c>
      <c r="D3869" s="3">
        <f>Table1[[#This Row],[End Year]]-1</f>
        <v>2013</v>
      </c>
      <c r="E3869" s="3">
        <f t="shared" si="180"/>
        <v>2014</v>
      </c>
      <c r="F3869" s="1" t="str">
        <f t="shared" si="181"/>
        <v>2013/2014</v>
      </c>
      <c r="G3869">
        <v>2697</v>
      </c>
      <c r="H3869" t="s">
        <v>79</v>
      </c>
      <c r="I3869">
        <f>IFERROR(INDEX(Lookup_Misc!$A$1:$C$7,MATCH(Table1[[#This Row],[Product]],Lookup_Misc!$B$1:$B$7,0),3)*Table1[[#This Row],[Tonnage]],NA())</f>
        <v>1402.44</v>
      </c>
      <c r="J3869">
        <f t="shared" si="182"/>
        <v>6</v>
      </c>
    </row>
    <row r="3870" spans="1:10">
      <c r="A3870" t="s">
        <v>186</v>
      </c>
      <c r="B3870" t="s">
        <v>123</v>
      </c>
      <c r="C3870" s="60">
        <v>41791</v>
      </c>
      <c r="D3870" s="3">
        <f>Table1[[#This Row],[End Year]]-1</f>
        <v>2013</v>
      </c>
      <c r="E3870" s="3">
        <f t="shared" si="180"/>
        <v>2014</v>
      </c>
      <c r="F3870" s="1" t="str">
        <f t="shared" si="181"/>
        <v>2013/2014</v>
      </c>
      <c r="G3870">
        <v>21</v>
      </c>
      <c r="H3870" t="s">
        <v>133</v>
      </c>
      <c r="I3870">
        <f>IFERROR(INDEX(Lookup_Misc!$A$1:$C$7,MATCH(Table1[[#This Row],[Product]],Lookup_Misc!$B$1:$B$7,0),3)*Table1[[#This Row],[Tonnage]],NA())</f>
        <v>10.92</v>
      </c>
      <c r="J3870">
        <f t="shared" si="182"/>
        <v>6</v>
      </c>
    </row>
    <row r="3871" spans="1:10">
      <c r="A3871" t="s">
        <v>186</v>
      </c>
      <c r="B3871" t="s">
        <v>123</v>
      </c>
      <c r="C3871" s="60">
        <v>41791</v>
      </c>
      <c r="D3871" s="3">
        <f>Table1[[#This Row],[End Year]]-1</f>
        <v>2013</v>
      </c>
      <c r="E3871" s="3">
        <f t="shared" si="180"/>
        <v>2014</v>
      </c>
      <c r="F3871" s="1" t="str">
        <f t="shared" si="181"/>
        <v>2013/2014</v>
      </c>
      <c r="G3871">
        <v>220</v>
      </c>
      <c r="H3871" t="s">
        <v>130</v>
      </c>
      <c r="I3871">
        <f>IFERROR(INDEX(Lookup_Misc!$A$1:$C$7,MATCH(Table1[[#This Row],[Product]],Lookup_Misc!$B$1:$B$7,0),3)*Table1[[#This Row],[Tonnage]],NA())</f>
        <v>114.4</v>
      </c>
      <c r="J3871">
        <f t="shared" si="182"/>
        <v>6</v>
      </c>
    </row>
    <row r="3872" spans="1:10">
      <c r="A3872" t="s">
        <v>186</v>
      </c>
      <c r="B3872" t="s">
        <v>123</v>
      </c>
      <c r="C3872" s="60">
        <v>41791</v>
      </c>
      <c r="D3872" s="3">
        <f>Table1[[#This Row],[End Year]]-1</f>
        <v>2013</v>
      </c>
      <c r="E3872" s="3">
        <f t="shared" si="180"/>
        <v>2014</v>
      </c>
      <c r="F3872" s="1" t="str">
        <f t="shared" si="181"/>
        <v>2013/2014</v>
      </c>
      <c r="G3872">
        <v>15336</v>
      </c>
      <c r="H3872" t="s">
        <v>116</v>
      </c>
      <c r="I3872">
        <f>IFERROR(INDEX(Lookup_Misc!$A$1:$C$7,MATCH(Table1[[#This Row],[Product]],Lookup_Misc!$B$1:$B$7,0),3)*Table1[[#This Row],[Tonnage]],NA())</f>
        <v>7974.72</v>
      </c>
      <c r="J3872">
        <f t="shared" si="182"/>
        <v>6</v>
      </c>
    </row>
    <row r="3873" spans="1:10">
      <c r="A3873" t="s">
        <v>186</v>
      </c>
      <c r="B3873" t="s">
        <v>123</v>
      </c>
      <c r="C3873" s="60">
        <v>41791</v>
      </c>
      <c r="D3873" s="3">
        <f>Table1[[#This Row],[End Year]]-1</f>
        <v>2013</v>
      </c>
      <c r="E3873" s="3">
        <f t="shared" si="180"/>
        <v>2014</v>
      </c>
      <c r="F3873" s="1" t="str">
        <f t="shared" si="181"/>
        <v>2013/2014</v>
      </c>
      <c r="G3873">
        <v>116793</v>
      </c>
      <c r="H3873" t="s">
        <v>113</v>
      </c>
      <c r="I3873">
        <f>IFERROR(INDEX(Lookup_Misc!$A$1:$C$7,MATCH(Table1[[#This Row],[Product]],Lookup_Misc!$B$1:$B$7,0),3)*Table1[[#This Row],[Tonnage]],NA())</f>
        <v>60732.36</v>
      </c>
      <c r="J3873">
        <f t="shared" si="182"/>
        <v>6</v>
      </c>
    </row>
    <row r="3874" spans="1:10">
      <c r="A3874" t="s">
        <v>186</v>
      </c>
      <c r="B3874" t="s">
        <v>123</v>
      </c>
      <c r="C3874" s="60">
        <v>41791</v>
      </c>
      <c r="D3874" s="3">
        <f>Table1[[#This Row],[End Year]]-1</f>
        <v>2013</v>
      </c>
      <c r="E3874" s="3">
        <f t="shared" si="180"/>
        <v>2014</v>
      </c>
      <c r="F3874" s="1" t="str">
        <f t="shared" si="181"/>
        <v>2013/2014</v>
      </c>
      <c r="G3874">
        <v>24196</v>
      </c>
      <c r="H3874" t="s">
        <v>108</v>
      </c>
      <c r="I3874">
        <f>IFERROR(INDEX(Lookup_Misc!$A$1:$C$7,MATCH(Table1[[#This Row],[Product]],Lookup_Misc!$B$1:$B$7,0),3)*Table1[[#This Row],[Tonnage]],NA())</f>
        <v>12581.92</v>
      </c>
      <c r="J3874">
        <f t="shared" si="182"/>
        <v>6</v>
      </c>
    </row>
    <row r="3875" spans="1:10">
      <c r="A3875" t="s">
        <v>186</v>
      </c>
      <c r="B3875" t="s">
        <v>123</v>
      </c>
      <c r="C3875" s="60">
        <v>41791</v>
      </c>
      <c r="D3875" s="3">
        <f>Table1[[#This Row],[End Year]]-1</f>
        <v>2013</v>
      </c>
      <c r="E3875" s="3">
        <f t="shared" si="180"/>
        <v>2014</v>
      </c>
      <c r="F3875" s="1" t="str">
        <f t="shared" si="181"/>
        <v>2013/2014</v>
      </c>
      <c r="G3875">
        <v>13504</v>
      </c>
      <c r="H3875" t="s">
        <v>89</v>
      </c>
      <c r="I3875">
        <f>IFERROR(INDEX(Lookup_Misc!$A$1:$C$7,MATCH(Table1[[#This Row],[Product]],Lookup_Misc!$B$1:$B$7,0),3)*Table1[[#This Row],[Tonnage]],NA())</f>
        <v>7022.08</v>
      </c>
      <c r="J3875">
        <f t="shared" si="182"/>
        <v>6</v>
      </c>
    </row>
    <row r="3876" spans="1:10">
      <c r="A3876" t="s">
        <v>186</v>
      </c>
      <c r="B3876" t="s">
        <v>123</v>
      </c>
      <c r="C3876" s="60">
        <v>41821</v>
      </c>
      <c r="D3876" s="3">
        <f>Table1[[#This Row],[End Year]]-1</f>
        <v>2014</v>
      </c>
      <c r="E3876" s="3">
        <f t="shared" si="180"/>
        <v>2015</v>
      </c>
      <c r="F3876" s="1" t="str">
        <f t="shared" si="181"/>
        <v>2014/2015</v>
      </c>
      <c r="G3876">
        <v>6</v>
      </c>
      <c r="H3876" t="s">
        <v>75</v>
      </c>
      <c r="I3876">
        <f>IFERROR(INDEX(Lookup_Misc!$A$1:$C$7,MATCH(Table1[[#This Row],[Product]],Lookup_Misc!$B$1:$B$7,0),3)*Table1[[#This Row],[Tonnage]],NA())</f>
        <v>3.12</v>
      </c>
      <c r="J3876">
        <f t="shared" si="182"/>
        <v>7</v>
      </c>
    </row>
    <row r="3877" spans="1:10">
      <c r="A3877" t="s">
        <v>186</v>
      </c>
      <c r="B3877" t="s">
        <v>123</v>
      </c>
      <c r="C3877" s="60">
        <v>41821</v>
      </c>
      <c r="D3877" s="3">
        <f>Table1[[#This Row],[End Year]]-1</f>
        <v>2014</v>
      </c>
      <c r="E3877" s="3">
        <f t="shared" si="180"/>
        <v>2015</v>
      </c>
      <c r="F3877" s="1" t="str">
        <f t="shared" si="181"/>
        <v>2014/2015</v>
      </c>
      <c r="G3877">
        <v>11</v>
      </c>
      <c r="H3877" t="s">
        <v>94</v>
      </c>
      <c r="I3877">
        <f>IFERROR(INDEX(Lookup_Misc!$A$1:$C$7,MATCH(Table1[[#This Row],[Product]],Lookup_Misc!$B$1:$B$7,0),3)*Table1[[#This Row],[Tonnage]],NA())</f>
        <v>5.7200000000000006</v>
      </c>
      <c r="J3877">
        <f t="shared" si="182"/>
        <v>7</v>
      </c>
    </row>
    <row r="3878" spans="1:10">
      <c r="A3878" t="s">
        <v>186</v>
      </c>
      <c r="B3878" t="s">
        <v>123</v>
      </c>
      <c r="C3878" s="60">
        <v>41821</v>
      </c>
      <c r="D3878" s="3">
        <f>Table1[[#This Row],[End Year]]-1</f>
        <v>2014</v>
      </c>
      <c r="E3878" s="3">
        <f t="shared" si="180"/>
        <v>2015</v>
      </c>
      <c r="F3878" s="1" t="str">
        <f t="shared" si="181"/>
        <v>2014/2015</v>
      </c>
      <c r="G3878">
        <v>13078</v>
      </c>
      <c r="H3878" t="s">
        <v>60</v>
      </c>
      <c r="I3878">
        <f>IFERROR(INDEX(Lookup_Misc!$A$1:$C$7,MATCH(Table1[[#This Row],[Product]],Lookup_Misc!$B$1:$B$7,0),3)*Table1[[#This Row],[Tonnage]],NA())</f>
        <v>6800.56</v>
      </c>
      <c r="J3878">
        <f t="shared" si="182"/>
        <v>7</v>
      </c>
    </row>
    <row r="3879" spans="1:10">
      <c r="A3879" t="s">
        <v>186</v>
      </c>
      <c r="B3879" t="s">
        <v>123</v>
      </c>
      <c r="C3879" s="60">
        <v>41821</v>
      </c>
      <c r="D3879" s="3">
        <f>Table1[[#This Row],[End Year]]-1</f>
        <v>2014</v>
      </c>
      <c r="E3879" s="3">
        <f t="shared" si="180"/>
        <v>2015</v>
      </c>
      <c r="F3879" s="1" t="str">
        <f t="shared" si="181"/>
        <v>2014/2015</v>
      </c>
      <c r="G3879">
        <v>3155</v>
      </c>
      <c r="H3879" t="s">
        <v>79</v>
      </c>
      <c r="I3879">
        <f>IFERROR(INDEX(Lookup_Misc!$A$1:$C$7,MATCH(Table1[[#This Row],[Product]],Lookup_Misc!$B$1:$B$7,0),3)*Table1[[#This Row],[Tonnage]],NA())</f>
        <v>1640.6000000000001</v>
      </c>
      <c r="J3879">
        <f t="shared" si="182"/>
        <v>7</v>
      </c>
    </row>
    <row r="3880" spans="1:10">
      <c r="A3880" t="s">
        <v>186</v>
      </c>
      <c r="B3880" t="s">
        <v>123</v>
      </c>
      <c r="C3880" s="60">
        <v>41821</v>
      </c>
      <c r="D3880" s="3">
        <f>Table1[[#This Row],[End Year]]-1</f>
        <v>2014</v>
      </c>
      <c r="E3880" s="3">
        <f t="shared" si="180"/>
        <v>2015</v>
      </c>
      <c r="F3880" s="1" t="str">
        <f t="shared" si="181"/>
        <v>2014/2015</v>
      </c>
      <c r="G3880">
        <v>4500</v>
      </c>
      <c r="H3880" t="s">
        <v>143</v>
      </c>
      <c r="I3880">
        <f>IFERROR(INDEX(Lookup_Misc!$A$1:$C$7,MATCH(Table1[[#This Row],[Product]],Lookup_Misc!$B$1:$B$7,0),3)*Table1[[#This Row],[Tonnage]],NA())</f>
        <v>2340</v>
      </c>
      <c r="J3880">
        <f t="shared" si="182"/>
        <v>7</v>
      </c>
    </row>
    <row r="3881" spans="1:10">
      <c r="A3881" t="s">
        <v>186</v>
      </c>
      <c r="B3881" t="s">
        <v>123</v>
      </c>
      <c r="C3881" s="60">
        <v>41821</v>
      </c>
      <c r="D3881" s="3">
        <f>Table1[[#This Row],[End Year]]-1</f>
        <v>2014</v>
      </c>
      <c r="E3881" s="3">
        <f t="shared" si="180"/>
        <v>2015</v>
      </c>
      <c r="F3881" s="1" t="str">
        <f t="shared" si="181"/>
        <v>2014/2015</v>
      </c>
      <c r="G3881">
        <v>11542</v>
      </c>
      <c r="H3881" t="s">
        <v>116</v>
      </c>
      <c r="I3881">
        <f>IFERROR(INDEX(Lookup_Misc!$A$1:$C$7,MATCH(Table1[[#This Row],[Product]],Lookup_Misc!$B$1:$B$7,0),3)*Table1[[#This Row],[Tonnage]],NA())</f>
        <v>6001.84</v>
      </c>
      <c r="J3881">
        <f t="shared" si="182"/>
        <v>7</v>
      </c>
    </row>
    <row r="3882" spans="1:10">
      <c r="A3882" t="s">
        <v>186</v>
      </c>
      <c r="B3882" t="s">
        <v>123</v>
      </c>
      <c r="C3882" s="60">
        <v>41821</v>
      </c>
      <c r="D3882" s="3">
        <f>Table1[[#This Row],[End Year]]-1</f>
        <v>2014</v>
      </c>
      <c r="E3882" s="3">
        <f t="shared" si="180"/>
        <v>2015</v>
      </c>
      <c r="F3882" s="1" t="str">
        <f t="shared" si="181"/>
        <v>2014/2015</v>
      </c>
      <c r="G3882">
        <v>82796</v>
      </c>
      <c r="H3882" t="s">
        <v>113</v>
      </c>
      <c r="I3882">
        <f>IFERROR(INDEX(Lookup_Misc!$A$1:$C$7,MATCH(Table1[[#This Row],[Product]],Lookup_Misc!$B$1:$B$7,0),3)*Table1[[#This Row],[Tonnage]],NA())</f>
        <v>43053.919999999998</v>
      </c>
      <c r="J3882">
        <f t="shared" si="182"/>
        <v>7</v>
      </c>
    </row>
    <row r="3883" spans="1:10">
      <c r="A3883" t="s">
        <v>186</v>
      </c>
      <c r="B3883" t="s">
        <v>123</v>
      </c>
      <c r="C3883" s="60">
        <v>41821</v>
      </c>
      <c r="D3883" s="3">
        <f>Table1[[#This Row],[End Year]]-1</f>
        <v>2014</v>
      </c>
      <c r="E3883" s="3">
        <f t="shared" si="180"/>
        <v>2015</v>
      </c>
      <c r="F3883" s="1" t="str">
        <f t="shared" si="181"/>
        <v>2014/2015</v>
      </c>
      <c r="G3883">
        <v>4997</v>
      </c>
      <c r="H3883" t="s">
        <v>108</v>
      </c>
      <c r="I3883">
        <f>IFERROR(INDEX(Lookup_Misc!$A$1:$C$7,MATCH(Table1[[#This Row],[Product]],Lookup_Misc!$B$1:$B$7,0),3)*Table1[[#This Row],[Tonnage]],NA())</f>
        <v>2598.44</v>
      </c>
      <c r="J3883">
        <f t="shared" si="182"/>
        <v>7</v>
      </c>
    </row>
    <row r="3884" spans="1:10">
      <c r="A3884" t="s">
        <v>186</v>
      </c>
      <c r="B3884" t="s">
        <v>123</v>
      </c>
      <c r="C3884" s="60">
        <v>41821</v>
      </c>
      <c r="D3884" s="3">
        <f>Table1[[#This Row],[End Year]]-1</f>
        <v>2014</v>
      </c>
      <c r="E3884" s="3">
        <f t="shared" si="180"/>
        <v>2015</v>
      </c>
      <c r="F3884" s="1" t="str">
        <f t="shared" si="181"/>
        <v>2014/2015</v>
      </c>
      <c r="G3884">
        <v>12596</v>
      </c>
      <c r="H3884" t="s">
        <v>89</v>
      </c>
      <c r="I3884">
        <f>IFERROR(INDEX(Lookup_Misc!$A$1:$C$7,MATCH(Table1[[#This Row],[Product]],Lookup_Misc!$B$1:$B$7,0),3)*Table1[[#This Row],[Tonnage]],NA())</f>
        <v>6549.92</v>
      </c>
      <c r="J3884">
        <f t="shared" si="182"/>
        <v>7</v>
      </c>
    </row>
    <row r="3885" spans="1:10">
      <c r="A3885" t="s">
        <v>186</v>
      </c>
      <c r="B3885" t="s">
        <v>123</v>
      </c>
      <c r="C3885" s="60">
        <v>41852</v>
      </c>
      <c r="D3885" s="3">
        <f>Table1[[#This Row],[End Year]]-1</f>
        <v>2014</v>
      </c>
      <c r="E3885" s="3">
        <f t="shared" si="180"/>
        <v>2015</v>
      </c>
      <c r="F3885" s="1" t="str">
        <f t="shared" si="181"/>
        <v>2014/2015</v>
      </c>
      <c r="G3885">
        <v>5</v>
      </c>
      <c r="H3885" t="s">
        <v>74</v>
      </c>
      <c r="I3885">
        <f>IFERROR(INDEX(Lookup_Misc!$A$1:$C$7,MATCH(Table1[[#This Row],[Product]],Lookup_Misc!$B$1:$B$7,0),3)*Table1[[#This Row],[Tonnage]],NA())</f>
        <v>2.6</v>
      </c>
      <c r="J3885">
        <f t="shared" si="182"/>
        <v>8</v>
      </c>
    </row>
    <row r="3886" spans="1:10">
      <c r="A3886" t="s">
        <v>186</v>
      </c>
      <c r="B3886" t="s">
        <v>123</v>
      </c>
      <c r="C3886" s="60">
        <v>41852</v>
      </c>
      <c r="D3886" s="3">
        <f>Table1[[#This Row],[End Year]]-1</f>
        <v>2014</v>
      </c>
      <c r="E3886" s="3">
        <f t="shared" si="180"/>
        <v>2015</v>
      </c>
      <c r="F3886" s="1" t="str">
        <f t="shared" si="181"/>
        <v>2014/2015</v>
      </c>
      <c r="G3886">
        <v>60805</v>
      </c>
      <c r="H3886" t="s">
        <v>60</v>
      </c>
      <c r="I3886">
        <f>IFERROR(INDEX(Lookup_Misc!$A$1:$C$7,MATCH(Table1[[#This Row],[Product]],Lookup_Misc!$B$1:$B$7,0),3)*Table1[[#This Row],[Tonnage]],NA())</f>
        <v>31618.600000000002</v>
      </c>
      <c r="J3886">
        <f t="shared" si="182"/>
        <v>8</v>
      </c>
    </row>
    <row r="3887" spans="1:10">
      <c r="A3887" t="s">
        <v>186</v>
      </c>
      <c r="B3887" t="s">
        <v>123</v>
      </c>
      <c r="C3887" s="60">
        <v>41852</v>
      </c>
      <c r="D3887" s="3">
        <f>Table1[[#This Row],[End Year]]-1</f>
        <v>2014</v>
      </c>
      <c r="E3887" s="3">
        <f t="shared" si="180"/>
        <v>2015</v>
      </c>
      <c r="F3887" s="1" t="str">
        <f t="shared" si="181"/>
        <v>2014/2015</v>
      </c>
      <c r="G3887">
        <v>694</v>
      </c>
      <c r="H3887" t="s">
        <v>79</v>
      </c>
      <c r="I3887">
        <f>IFERROR(INDEX(Lookup_Misc!$A$1:$C$7,MATCH(Table1[[#This Row],[Product]],Lookup_Misc!$B$1:$B$7,0),3)*Table1[[#This Row],[Tonnage]],NA())</f>
        <v>360.88</v>
      </c>
      <c r="J3887">
        <f t="shared" si="182"/>
        <v>8</v>
      </c>
    </row>
    <row r="3888" spans="1:10">
      <c r="A3888" t="s">
        <v>186</v>
      </c>
      <c r="B3888" t="s">
        <v>123</v>
      </c>
      <c r="C3888" s="60">
        <v>41852</v>
      </c>
      <c r="D3888" s="3">
        <f>Table1[[#This Row],[End Year]]-1</f>
        <v>2014</v>
      </c>
      <c r="E3888" s="3">
        <f t="shared" si="180"/>
        <v>2015</v>
      </c>
      <c r="F3888" s="1" t="str">
        <f t="shared" si="181"/>
        <v>2014/2015</v>
      </c>
      <c r="G3888">
        <v>9698</v>
      </c>
      <c r="H3888" t="s">
        <v>116</v>
      </c>
      <c r="I3888">
        <f>IFERROR(INDEX(Lookup_Misc!$A$1:$C$7,MATCH(Table1[[#This Row],[Product]],Lookup_Misc!$B$1:$B$7,0),3)*Table1[[#This Row],[Tonnage]],NA())</f>
        <v>5042.96</v>
      </c>
      <c r="J3888">
        <f t="shared" si="182"/>
        <v>8</v>
      </c>
    </row>
    <row r="3889" spans="1:10">
      <c r="A3889" t="s">
        <v>186</v>
      </c>
      <c r="B3889" t="s">
        <v>123</v>
      </c>
      <c r="C3889" s="60">
        <v>41852</v>
      </c>
      <c r="D3889" s="3">
        <f>Table1[[#This Row],[End Year]]-1</f>
        <v>2014</v>
      </c>
      <c r="E3889" s="3">
        <f t="shared" si="180"/>
        <v>2015</v>
      </c>
      <c r="F3889" s="1" t="str">
        <f t="shared" si="181"/>
        <v>2014/2015</v>
      </c>
      <c r="G3889">
        <v>29199</v>
      </c>
      <c r="H3889" t="s">
        <v>113</v>
      </c>
      <c r="I3889">
        <f>IFERROR(INDEX(Lookup_Misc!$A$1:$C$7,MATCH(Table1[[#This Row],[Product]],Lookup_Misc!$B$1:$B$7,0),3)*Table1[[#This Row],[Tonnage]],NA())</f>
        <v>15183.480000000001</v>
      </c>
      <c r="J3889">
        <f t="shared" si="182"/>
        <v>8</v>
      </c>
    </row>
    <row r="3890" spans="1:10">
      <c r="A3890" t="s">
        <v>186</v>
      </c>
      <c r="B3890" t="s">
        <v>123</v>
      </c>
      <c r="C3890" s="60">
        <v>41852</v>
      </c>
      <c r="D3890" s="3">
        <f>Table1[[#This Row],[End Year]]-1</f>
        <v>2014</v>
      </c>
      <c r="E3890" s="3">
        <f t="shared" si="180"/>
        <v>2015</v>
      </c>
      <c r="F3890" s="1" t="str">
        <f t="shared" si="181"/>
        <v>2014/2015</v>
      </c>
      <c r="G3890">
        <v>24396</v>
      </c>
      <c r="H3890" t="s">
        <v>108</v>
      </c>
      <c r="I3890">
        <f>IFERROR(INDEX(Lookup_Misc!$A$1:$C$7,MATCH(Table1[[#This Row],[Product]],Lookup_Misc!$B$1:$B$7,0),3)*Table1[[#This Row],[Tonnage]],NA())</f>
        <v>12685.92</v>
      </c>
      <c r="J3890">
        <f t="shared" si="182"/>
        <v>8</v>
      </c>
    </row>
    <row r="3891" spans="1:10">
      <c r="A3891" t="s">
        <v>186</v>
      </c>
      <c r="B3891" t="s">
        <v>123</v>
      </c>
      <c r="C3891" s="60">
        <v>41852</v>
      </c>
      <c r="D3891" s="3">
        <f>Table1[[#This Row],[End Year]]-1</f>
        <v>2014</v>
      </c>
      <c r="E3891" s="3">
        <f t="shared" si="180"/>
        <v>2015</v>
      </c>
      <c r="F3891" s="1" t="str">
        <f t="shared" si="181"/>
        <v>2014/2015</v>
      </c>
      <c r="G3891">
        <v>1</v>
      </c>
      <c r="H3891" t="s">
        <v>98</v>
      </c>
      <c r="I3891">
        <f>IFERROR(INDEX(Lookup_Misc!$A$1:$C$7,MATCH(Table1[[#This Row],[Product]],Lookup_Misc!$B$1:$B$7,0),3)*Table1[[#This Row],[Tonnage]],NA())</f>
        <v>0.52</v>
      </c>
      <c r="J3891">
        <f t="shared" si="182"/>
        <v>8</v>
      </c>
    </row>
    <row r="3892" spans="1:10">
      <c r="A3892" t="s">
        <v>186</v>
      </c>
      <c r="B3892" t="s">
        <v>123</v>
      </c>
      <c r="C3892" s="60">
        <v>41852</v>
      </c>
      <c r="D3892" s="3">
        <f>Table1[[#This Row],[End Year]]-1</f>
        <v>2014</v>
      </c>
      <c r="E3892" s="3">
        <f t="shared" si="180"/>
        <v>2015</v>
      </c>
      <c r="F3892" s="1" t="str">
        <f t="shared" si="181"/>
        <v>2014/2015</v>
      </c>
      <c r="G3892">
        <v>688</v>
      </c>
      <c r="H3892" t="s">
        <v>90</v>
      </c>
      <c r="I3892">
        <f>IFERROR(INDEX(Lookup_Misc!$A$1:$C$7,MATCH(Table1[[#This Row],[Product]],Lookup_Misc!$B$1:$B$7,0),3)*Table1[[#This Row],[Tonnage]],NA())</f>
        <v>357.76</v>
      </c>
      <c r="J3892">
        <f t="shared" si="182"/>
        <v>8</v>
      </c>
    </row>
    <row r="3893" spans="1:10">
      <c r="A3893" t="s">
        <v>186</v>
      </c>
      <c r="B3893" t="s">
        <v>123</v>
      </c>
      <c r="C3893" s="60">
        <v>41883</v>
      </c>
      <c r="D3893" s="3">
        <f>Table1[[#This Row],[End Year]]-1</f>
        <v>2014</v>
      </c>
      <c r="E3893" s="3">
        <f t="shared" si="180"/>
        <v>2015</v>
      </c>
      <c r="F3893" s="1" t="str">
        <f t="shared" si="181"/>
        <v>2014/2015</v>
      </c>
      <c r="G3893">
        <v>5</v>
      </c>
      <c r="H3893" t="s">
        <v>87</v>
      </c>
      <c r="I3893">
        <f>IFERROR(INDEX(Lookup_Misc!$A$1:$C$7,MATCH(Table1[[#This Row],[Product]],Lookup_Misc!$B$1:$B$7,0),3)*Table1[[#This Row],[Tonnage]],NA())</f>
        <v>2.6</v>
      </c>
      <c r="J3893">
        <f t="shared" si="182"/>
        <v>9</v>
      </c>
    </row>
    <row r="3894" spans="1:10">
      <c r="A3894" t="s">
        <v>186</v>
      </c>
      <c r="B3894" t="s">
        <v>123</v>
      </c>
      <c r="C3894" s="60">
        <v>41883</v>
      </c>
      <c r="D3894" s="3">
        <f>Table1[[#This Row],[End Year]]-1</f>
        <v>2014</v>
      </c>
      <c r="E3894" s="3">
        <f t="shared" si="180"/>
        <v>2015</v>
      </c>
      <c r="F3894" s="1" t="str">
        <f t="shared" si="181"/>
        <v>2014/2015</v>
      </c>
      <c r="G3894">
        <v>45374</v>
      </c>
      <c r="H3894" t="s">
        <v>60</v>
      </c>
      <c r="I3894">
        <f>IFERROR(INDEX(Lookup_Misc!$A$1:$C$7,MATCH(Table1[[#This Row],[Product]],Lookup_Misc!$B$1:$B$7,0),3)*Table1[[#This Row],[Tonnage]],NA())</f>
        <v>23594.48</v>
      </c>
      <c r="J3894">
        <f t="shared" si="182"/>
        <v>9</v>
      </c>
    </row>
    <row r="3895" spans="1:10">
      <c r="A3895" t="s">
        <v>186</v>
      </c>
      <c r="B3895" t="s">
        <v>123</v>
      </c>
      <c r="C3895" s="60">
        <v>41883</v>
      </c>
      <c r="D3895" s="3">
        <f>Table1[[#This Row],[End Year]]-1</f>
        <v>2014</v>
      </c>
      <c r="E3895" s="3">
        <f t="shared" si="180"/>
        <v>2015</v>
      </c>
      <c r="F3895" s="1" t="str">
        <f t="shared" si="181"/>
        <v>2014/2015</v>
      </c>
      <c r="G3895">
        <v>8227</v>
      </c>
      <c r="H3895" t="s">
        <v>79</v>
      </c>
      <c r="I3895">
        <f>IFERROR(INDEX(Lookup_Misc!$A$1:$C$7,MATCH(Table1[[#This Row],[Product]],Lookup_Misc!$B$1:$B$7,0),3)*Table1[[#This Row],[Tonnage]],NA())</f>
        <v>4278.04</v>
      </c>
      <c r="J3895">
        <f t="shared" si="182"/>
        <v>9</v>
      </c>
    </row>
    <row r="3896" spans="1:10">
      <c r="A3896" t="s">
        <v>186</v>
      </c>
      <c r="B3896" t="s">
        <v>123</v>
      </c>
      <c r="C3896" s="60">
        <v>41883</v>
      </c>
      <c r="D3896" s="3">
        <f>Table1[[#This Row],[End Year]]-1</f>
        <v>2014</v>
      </c>
      <c r="E3896" s="3">
        <f t="shared" si="180"/>
        <v>2015</v>
      </c>
      <c r="F3896" s="1" t="str">
        <f t="shared" si="181"/>
        <v>2014/2015</v>
      </c>
      <c r="G3896">
        <v>6360</v>
      </c>
      <c r="H3896" t="s">
        <v>116</v>
      </c>
      <c r="I3896">
        <f>IFERROR(INDEX(Lookup_Misc!$A$1:$C$7,MATCH(Table1[[#This Row],[Product]],Lookup_Misc!$B$1:$B$7,0),3)*Table1[[#This Row],[Tonnage]],NA())</f>
        <v>3307.2000000000003</v>
      </c>
      <c r="J3896">
        <f t="shared" si="182"/>
        <v>9</v>
      </c>
    </row>
    <row r="3897" spans="1:10">
      <c r="A3897" t="s">
        <v>186</v>
      </c>
      <c r="B3897" t="s">
        <v>123</v>
      </c>
      <c r="C3897" s="60">
        <v>41883</v>
      </c>
      <c r="D3897" s="3">
        <f>Table1[[#This Row],[End Year]]-1</f>
        <v>2014</v>
      </c>
      <c r="E3897" s="3">
        <f t="shared" si="180"/>
        <v>2015</v>
      </c>
      <c r="F3897" s="1" t="str">
        <f t="shared" si="181"/>
        <v>2014/2015</v>
      </c>
      <c r="G3897">
        <v>35685</v>
      </c>
      <c r="H3897" t="s">
        <v>113</v>
      </c>
      <c r="I3897">
        <f>IFERROR(INDEX(Lookup_Misc!$A$1:$C$7,MATCH(Table1[[#This Row],[Product]],Lookup_Misc!$B$1:$B$7,0),3)*Table1[[#This Row],[Tonnage]],NA())</f>
        <v>18556.2</v>
      </c>
      <c r="J3897">
        <f t="shared" si="182"/>
        <v>9</v>
      </c>
    </row>
    <row r="3898" spans="1:10">
      <c r="A3898" t="s">
        <v>186</v>
      </c>
      <c r="B3898" t="s">
        <v>123</v>
      </c>
      <c r="C3898" s="60">
        <v>41883</v>
      </c>
      <c r="D3898" s="3">
        <f>Table1[[#This Row],[End Year]]-1</f>
        <v>2014</v>
      </c>
      <c r="E3898" s="3">
        <f t="shared" si="180"/>
        <v>2015</v>
      </c>
      <c r="F3898" s="1" t="str">
        <f t="shared" si="181"/>
        <v>2014/2015</v>
      </c>
      <c r="G3898">
        <v>18254</v>
      </c>
      <c r="H3898" t="s">
        <v>89</v>
      </c>
      <c r="I3898">
        <f>IFERROR(INDEX(Lookup_Misc!$A$1:$C$7,MATCH(Table1[[#This Row],[Product]],Lookup_Misc!$B$1:$B$7,0),3)*Table1[[#This Row],[Tonnage]],NA())</f>
        <v>9492.08</v>
      </c>
      <c r="J3898">
        <f t="shared" si="182"/>
        <v>9</v>
      </c>
    </row>
    <row r="3899" spans="1:10">
      <c r="A3899" t="s">
        <v>186</v>
      </c>
      <c r="B3899" t="s">
        <v>123</v>
      </c>
      <c r="C3899" s="60">
        <v>41883</v>
      </c>
      <c r="D3899" s="3">
        <f>Table1[[#This Row],[End Year]]-1</f>
        <v>2014</v>
      </c>
      <c r="E3899" s="3">
        <f t="shared" si="180"/>
        <v>2015</v>
      </c>
      <c r="F3899" s="1" t="str">
        <f t="shared" si="181"/>
        <v>2014/2015</v>
      </c>
      <c r="G3899">
        <v>39</v>
      </c>
      <c r="H3899" t="s">
        <v>90</v>
      </c>
      <c r="I3899">
        <f>IFERROR(INDEX(Lookup_Misc!$A$1:$C$7,MATCH(Table1[[#This Row],[Product]],Lookup_Misc!$B$1:$B$7,0),3)*Table1[[#This Row],[Tonnage]],NA())</f>
        <v>20.28</v>
      </c>
      <c r="J3899">
        <f t="shared" si="182"/>
        <v>9</v>
      </c>
    </row>
    <row r="3900" spans="1:10">
      <c r="A3900" t="s">
        <v>186</v>
      </c>
      <c r="B3900" t="s">
        <v>123</v>
      </c>
      <c r="C3900" s="60">
        <v>41913</v>
      </c>
      <c r="D3900" s="3">
        <f>Table1[[#This Row],[End Year]]-1</f>
        <v>2014</v>
      </c>
      <c r="E3900" s="3">
        <f t="shared" si="180"/>
        <v>2015</v>
      </c>
      <c r="F3900" s="1" t="str">
        <f t="shared" si="181"/>
        <v>2014/2015</v>
      </c>
      <c r="G3900">
        <v>7</v>
      </c>
      <c r="H3900" t="s">
        <v>75</v>
      </c>
      <c r="I3900">
        <f>IFERROR(INDEX(Lookup_Misc!$A$1:$C$7,MATCH(Table1[[#This Row],[Product]],Lookup_Misc!$B$1:$B$7,0),3)*Table1[[#This Row],[Tonnage]],NA())</f>
        <v>3.64</v>
      </c>
      <c r="J3900">
        <f t="shared" si="182"/>
        <v>10</v>
      </c>
    </row>
    <row r="3901" spans="1:10">
      <c r="A3901" t="s">
        <v>186</v>
      </c>
      <c r="B3901" t="s">
        <v>123</v>
      </c>
      <c r="C3901" s="60">
        <v>41913</v>
      </c>
      <c r="D3901" s="3">
        <f>Table1[[#This Row],[End Year]]-1</f>
        <v>2014</v>
      </c>
      <c r="E3901" s="3">
        <f t="shared" si="180"/>
        <v>2015</v>
      </c>
      <c r="F3901" s="1" t="str">
        <f t="shared" si="181"/>
        <v>2014/2015</v>
      </c>
      <c r="G3901">
        <v>51186</v>
      </c>
      <c r="H3901" t="s">
        <v>60</v>
      </c>
      <c r="I3901">
        <f>IFERROR(INDEX(Lookup_Misc!$A$1:$C$7,MATCH(Table1[[#This Row],[Product]],Lookup_Misc!$B$1:$B$7,0),3)*Table1[[#This Row],[Tonnage]],NA())</f>
        <v>26616.720000000001</v>
      </c>
      <c r="J3901">
        <f t="shared" si="182"/>
        <v>10</v>
      </c>
    </row>
    <row r="3902" spans="1:10">
      <c r="A3902" t="s">
        <v>186</v>
      </c>
      <c r="B3902" t="s">
        <v>123</v>
      </c>
      <c r="C3902" s="60">
        <v>41913</v>
      </c>
      <c r="D3902" s="3">
        <f>Table1[[#This Row],[End Year]]-1</f>
        <v>2014</v>
      </c>
      <c r="E3902" s="3">
        <f t="shared" si="180"/>
        <v>2015</v>
      </c>
      <c r="F3902" s="1" t="str">
        <f t="shared" si="181"/>
        <v>2014/2015</v>
      </c>
      <c r="G3902">
        <v>3287</v>
      </c>
      <c r="H3902" t="s">
        <v>79</v>
      </c>
      <c r="I3902">
        <f>IFERROR(INDEX(Lookup_Misc!$A$1:$C$7,MATCH(Table1[[#This Row],[Product]],Lookup_Misc!$B$1:$B$7,0),3)*Table1[[#This Row],[Tonnage]],NA())</f>
        <v>1709.24</v>
      </c>
      <c r="J3902">
        <f t="shared" si="182"/>
        <v>10</v>
      </c>
    </row>
    <row r="3903" spans="1:10">
      <c r="A3903" t="s">
        <v>186</v>
      </c>
      <c r="B3903" t="s">
        <v>123</v>
      </c>
      <c r="C3903" s="60">
        <v>41913</v>
      </c>
      <c r="D3903" s="3">
        <f>Table1[[#This Row],[End Year]]-1</f>
        <v>2014</v>
      </c>
      <c r="E3903" s="3">
        <f t="shared" si="180"/>
        <v>2015</v>
      </c>
      <c r="F3903" s="1" t="str">
        <f t="shared" si="181"/>
        <v>2014/2015</v>
      </c>
      <c r="G3903">
        <v>21</v>
      </c>
      <c r="H3903" t="s">
        <v>133</v>
      </c>
      <c r="I3903">
        <f>IFERROR(INDEX(Lookup_Misc!$A$1:$C$7,MATCH(Table1[[#This Row],[Product]],Lookup_Misc!$B$1:$B$7,0),3)*Table1[[#This Row],[Tonnage]],NA())</f>
        <v>10.92</v>
      </c>
      <c r="J3903">
        <f t="shared" si="182"/>
        <v>10</v>
      </c>
    </row>
    <row r="3904" spans="1:10">
      <c r="A3904" t="s">
        <v>186</v>
      </c>
      <c r="B3904" t="s">
        <v>123</v>
      </c>
      <c r="C3904" s="60">
        <v>41913</v>
      </c>
      <c r="D3904" s="3">
        <f>Table1[[#This Row],[End Year]]-1</f>
        <v>2014</v>
      </c>
      <c r="E3904" s="3">
        <f t="shared" si="180"/>
        <v>2015</v>
      </c>
      <c r="F3904" s="1" t="str">
        <f t="shared" si="181"/>
        <v>2014/2015</v>
      </c>
      <c r="G3904">
        <v>11544</v>
      </c>
      <c r="H3904" t="s">
        <v>116</v>
      </c>
      <c r="I3904">
        <f>IFERROR(INDEX(Lookup_Misc!$A$1:$C$7,MATCH(Table1[[#This Row],[Product]],Lookup_Misc!$B$1:$B$7,0),3)*Table1[[#This Row],[Tonnage]],NA())</f>
        <v>6002.88</v>
      </c>
      <c r="J3904">
        <f t="shared" si="182"/>
        <v>10</v>
      </c>
    </row>
    <row r="3905" spans="1:10">
      <c r="A3905" t="s">
        <v>186</v>
      </c>
      <c r="B3905" t="s">
        <v>123</v>
      </c>
      <c r="C3905" s="60">
        <v>41913</v>
      </c>
      <c r="D3905" s="3">
        <f>Table1[[#This Row],[End Year]]-1</f>
        <v>2014</v>
      </c>
      <c r="E3905" s="3">
        <f t="shared" si="180"/>
        <v>2015</v>
      </c>
      <c r="F3905" s="1" t="str">
        <f t="shared" si="181"/>
        <v>2014/2015</v>
      </c>
      <c r="G3905">
        <v>4399</v>
      </c>
      <c r="H3905" t="s">
        <v>128</v>
      </c>
      <c r="I3905">
        <f>IFERROR(INDEX(Lookup_Misc!$A$1:$C$7,MATCH(Table1[[#This Row],[Product]],Lookup_Misc!$B$1:$B$7,0),3)*Table1[[#This Row],[Tonnage]],NA())</f>
        <v>2287.48</v>
      </c>
      <c r="J3905">
        <f t="shared" si="182"/>
        <v>10</v>
      </c>
    </row>
    <row r="3906" spans="1:10">
      <c r="A3906" t="s">
        <v>186</v>
      </c>
      <c r="B3906" t="s">
        <v>123</v>
      </c>
      <c r="C3906" s="60">
        <v>41913</v>
      </c>
      <c r="D3906" s="3">
        <f>Table1[[#This Row],[End Year]]-1</f>
        <v>2014</v>
      </c>
      <c r="E3906" s="3">
        <f t="shared" si="180"/>
        <v>2015</v>
      </c>
      <c r="F3906" s="1" t="str">
        <f t="shared" si="181"/>
        <v>2014/2015</v>
      </c>
      <c r="G3906">
        <v>37823</v>
      </c>
      <c r="H3906" t="s">
        <v>113</v>
      </c>
      <c r="I3906">
        <f>IFERROR(INDEX(Lookup_Misc!$A$1:$C$7,MATCH(Table1[[#This Row],[Product]],Lookup_Misc!$B$1:$B$7,0),3)*Table1[[#This Row],[Tonnage]],NA())</f>
        <v>19667.96</v>
      </c>
      <c r="J3906">
        <f t="shared" si="182"/>
        <v>10</v>
      </c>
    </row>
    <row r="3907" spans="1:10">
      <c r="A3907" t="s">
        <v>186</v>
      </c>
      <c r="B3907" t="s">
        <v>123</v>
      </c>
      <c r="C3907" s="60">
        <v>41913</v>
      </c>
      <c r="D3907" s="3">
        <f>Table1[[#This Row],[End Year]]-1</f>
        <v>2014</v>
      </c>
      <c r="E3907" s="3">
        <f t="shared" si="180"/>
        <v>2015</v>
      </c>
      <c r="F3907" s="1" t="str">
        <f t="shared" si="181"/>
        <v>2014/2015</v>
      </c>
      <c r="G3907">
        <v>10348</v>
      </c>
      <c r="H3907" t="s">
        <v>108</v>
      </c>
      <c r="I3907">
        <f>IFERROR(INDEX(Lookup_Misc!$A$1:$C$7,MATCH(Table1[[#This Row],[Product]],Lookup_Misc!$B$1:$B$7,0),3)*Table1[[#This Row],[Tonnage]],NA())</f>
        <v>5380.96</v>
      </c>
      <c r="J3907">
        <f t="shared" si="182"/>
        <v>10</v>
      </c>
    </row>
    <row r="3908" spans="1:10">
      <c r="A3908" t="s">
        <v>186</v>
      </c>
      <c r="B3908" t="s">
        <v>123</v>
      </c>
      <c r="C3908" s="60">
        <v>41913</v>
      </c>
      <c r="D3908" s="3">
        <f>Table1[[#This Row],[End Year]]-1</f>
        <v>2014</v>
      </c>
      <c r="E3908" s="3">
        <f t="shared" si="180"/>
        <v>2015</v>
      </c>
      <c r="F3908" s="1" t="str">
        <f t="shared" si="181"/>
        <v>2014/2015</v>
      </c>
      <c r="G3908">
        <v>4</v>
      </c>
      <c r="H3908" t="s">
        <v>118</v>
      </c>
      <c r="I3908">
        <f>IFERROR(INDEX(Lookup_Misc!$A$1:$C$7,MATCH(Table1[[#This Row],[Product]],Lookup_Misc!$B$1:$B$7,0),3)*Table1[[#This Row],[Tonnage]],NA())</f>
        <v>2.08</v>
      </c>
      <c r="J3908">
        <f t="shared" si="182"/>
        <v>10</v>
      </c>
    </row>
    <row r="3909" spans="1:10">
      <c r="A3909" t="s">
        <v>186</v>
      </c>
      <c r="B3909" t="s">
        <v>123</v>
      </c>
      <c r="C3909" s="60">
        <v>41913</v>
      </c>
      <c r="D3909" s="3">
        <f>Table1[[#This Row],[End Year]]-1</f>
        <v>2014</v>
      </c>
      <c r="E3909" s="3">
        <f t="shared" si="180"/>
        <v>2015</v>
      </c>
      <c r="F3909" s="1" t="str">
        <f t="shared" si="181"/>
        <v>2014/2015</v>
      </c>
      <c r="G3909">
        <v>1</v>
      </c>
      <c r="H3909" t="s">
        <v>99</v>
      </c>
      <c r="I3909">
        <f>IFERROR(INDEX(Lookup_Misc!$A$1:$C$7,MATCH(Table1[[#This Row],[Product]],Lookup_Misc!$B$1:$B$7,0),3)*Table1[[#This Row],[Tonnage]],NA())</f>
        <v>0.52</v>
      </c>
      <c r="J3909">
        <f t="shared" si="182"/>
        <v>10</v>
      </c>
    </row>
    <row r="3910" spans="1:10">
      <c r="A3910" t="s">
        <v>186</v>
      </c>
      <c r="B3910" t="s">
        <v>123</v>
      </c>
      <c r="C3910" s="60">
        <v>41913</v>
      </c>
      <c r="D3910" s="3">
        <f>Table1[[#This Row],[End Year]]-1</f>
        <v>2014</v>
      </c>
      <c r="E3910" s="3">
        <f t="shared" ref="E3910:E3973" si="183">IF(AND(MONTH(C3910)&gt;=7,MONTH(C3910)&lt;=12),YEAR(C3910)+1,YEAR(C3910))</f>
        <v>2015</v>
      </c>
      <c r="F3910" s="1" t="str">
        <f t="shared" ref="F3910:F3973" si="184">D3910&amp;"/"&amp;E3910</f>
        <v>2014/2015</v>
      </c>
      <c r="G3910">
        <v>7802</v>
      </c>
      <c r="H3910" t="s">
        <v>89</v>
      </c>
      <c r="I3910">
        <f>IFERROR(INDEX(Lookup_Misc!$A$1:$C$7,MATCH(Table1[[#This Row],[Product]],Lookup_Misc!$B$1:$B$7,0),3)*Table1[[#This Row],[Tonnage]],NA())</f>
        <v>4057.04</v>
      </c>
      <c r="J3910">
        <f t="shared" ref="J3910:J3973" si="185">MONTH(C3910)</f>
        <v>10</v>
      </c>
    </row>
    <row r="3911" spans="1:10">
      <c r="A3911" t="s">
        <v>186</v>
      </c>
      <c r="B3911" t="s">
        <v>123</v>
      </c>
      <c r="C3911" s="60">
        <v>41913</v>
      </c>
      <c r="D3911" s="3">
        <f>Table1[[#This Row],[End Year]]-1</f>
        <v>2014</v>
      </c>
      <c r="E3911" s="3">
        <f t="shared" si="183"/>
        <v>2015</v>
      </c>
      <c r="F3911" s="1" t="str">
        <f t="shared" si="184"/>
        <v>2014/2015</v>
      </c>
      <c r="G3911">
        <v>48393</v>
      </c>
      <c r="H3911" t="s">
        <v>90</v>
      </c>
      <c r="I3911">
        <f>IFERROR(INDEX(Lookup_Misc!$A$1:$C$7,MATCH(Table1[[#This Row],[Product]],Lookup_Misc!$B$1:$B$7,0),3)*Table1[[#This Row],[Tonnage]],NA())</f>
        <v>25164.36</v>
      </c>
      <c r="J3911">
        <f t="shared" si="185"/>
        <v>10</v>
      </c>
    </row>
    <row r="3912" spans="1:10">
      <c r="A3912" t="s">
        <v>186</v>
      </c>
      <c r="B3912" t="s">
        <v>123</v>
      </c>
      <c r="C3912" s="60">
        <v>41944</v>
      </c>
      <c r="D3912" s="3">
        <f>Table1[[#This Row],[End Year]]-1</f>
        <v>2014</v>
      </c>
      <c r="E3912" s="3">
        <f t="shared" si="183"/>
        <v>2015</v>
      </c>
      <c r="F3912" s="1" t="str">
        <f t="shared" si="184"/>
        <v>2014/2015</v>
      </c>
      <c r="G3912">
        <v>5</v>
      </c>
      <c r="H3912" t="s">
        <v>94</v>
      </c>
      <c r="I3912">
        <f>IFERROR(INDEX(Lookup_Misc!$A$1:$C$7,MATCH(Table1[[#This Row],[Product]],Lookup_Misc!$B$1:$B$7,0),3)*Table1[[#This Row],[Tonnage]],NA())</f>
        <v>2.6</v>
      </c>
      <c r="J3912">
        <f t="shared" si="185"/>
        <v>11</v>
      </c>
    </row>
    <row r="3913" spans="1:10">
      <c r="A3913" t="s">
        <v>186</v>
      </c>
      <c r="B3913" t="s">
        <v>123</v>
      </c>
      <c r="C3913" s="60">
        <v>41944</v>
      </c>
      <c r="D3913" s="3">
        <f>Table1[[#This Row],[End Year]]-1</f>
        <v>2014</v>
      </c>
      <c r="E3913" s="3">
        <f t="shared" si="183"/>
        <v>2015</v>
      </c>
      <c r="F3913" s="1" t="str">
        <f t="shared" si="184"/>
        <v>2014/2015</v>
      </c>
      <c r="G3913">
        <v>75154</v>
      </c>
      <c r="H3913" t="s">
        <v>60</v>
      </c>
      <c r="I3913">
        <f>IFERROR(INDEX(Lookup_Misc!$A$1:$C$7,MATCH(Table1[[#This Row],[Product]],Lookup_Misc!$B$1:$B$7,0),3)*Table1[[#This Row],[Tonnage]],NA())</f>
        <v>39080.080000000002</v>
      </c>
      <c r="J3913">
        <f t="shared" si="185"/>
        <v>11</v>
      </c>
    </row>
    <row r="3914" spans="1:10">
      <c r="A3914" t="s">
        <v>186</v>
      </c>
      <c r="B3914" t="s">
        <v>123</v>
      </c>
      <c r="C3914" s="60">
        <v>41944</v>
      </c>
      <c r="D3914" s="3">
        <f>Table1[[#This Row],[End Year]]-1</f>
        <v>2014</v>
      </c>
      <c r="E3914" s="3">
        <f t="shared" si="183"/>
        <v>2015</v>
      </c>
      <c r="F3914" s="1" t="str">
        <f t="shared" si="184"/>
        <v>2014/2015</v>
      </c>
      <c r="G3914">
        <v>7326</v>
      </c>
      <c r="H3914" t="s">
        <v>79</v>
      </c>
      <c r="I3914">
        <f>IFERROR(INDEX(Lookup_Misc!$A$1:$C$7,MATCH(Table1[[#This Row],[Product]],Lookup_Misc!$B$1:$B$7,0),3)*Table1[[#This Row],[Tonnage]],NA())</f>
        <v>3809.52</v>
      </c>
      <c r="J3914">
        <f t="shared" si="185"/>
        <v>11</v>
      </c>
    </row>
    <row r="3915" spans="1:10">
      <c r="A3915" t="s">
        <v>186</v>
      </c>
      <c r="B3915" t="s">
        <v>123</v>
      </c>
      <c r="C3915" s="60">
        <v>41944</v>
      </c>
      <c r="D3915" s="3">
        <f>Table1[[#This Row],[End Year]]-1</f>
        <v>2014</v>
      </c>
      <c r="E3915" s="3">
        <f t="shared" si="183"/>
        <v>2015</v>
      </c>
      <c r="F3915" s="1" t="str">
        <f t="shared" si="184"/>
        <v>2014/2015</v>
      </c>
      <c r="G3915">
        <v>2570</v>
      </c>
      <c r="H3915" t="s">
        <v>130</v>
      </c>
      <c r="I3915">
        <f>IFERROR(INDEX(Lookup_Misc!$A$1:$C$7,MATCH(Table1[[#This Row],[Product]],Lookup_Misc!$B$1:$B$7,0),3)*Table1[[#This Row],[Tonnage]],NA())</f>
        <v>1336.4</v>
      </c>
      <c r="J3915">
        <f t="shared" si="185"/>
        <v>11</v>
      </c>
    </row>
    <row r="3916" spans="1:10">
      <c r="A3916" t="s">
        <v>186</v>
      </c>
      <c r="B3916" t="s">
        <v>123</v>
      </c>
      <c r="C3916" s="60">
        <v>41944</v>
      </c>
      <c r="D3916" s="3">
        <f>Table1[[#This Row],[End Year]]-1</f>
        <v>2014</v>
      </c>
      <c r="E3916" s="3">
        <f t="shared" si="183"/>
        <v>2015</v>
      </c>
      <c r="F3916" s="1" t="str">
        <f t="shared" si="184"/>
        <v>2014/2015</v>
      </c>
      <c r="G3916">
        <v>2200</v>
      </c>
      <c r="H3916" t="s">
        <v>116</v>
      </c>
      <c r="I3916">
        <f>IFERROR(INDEX(Lookup_Misc!$A$1:$C$7,MATCH(Table1[[#This Row],[Product]],Lookup_Misc!$B$1:$B$7,0),3)*Table1[[#This Row],[Tonnage]],NA())</f>
        <v>1144</v>
      </c>
      <c r="J3916">
        <f t="shared" si="185"/>
        <v>11</v>
      </c>
    </row>
    <row r="3917" spans="1:10">
      <c r="A3917" t="s">
        <v>186</v>
      </c>
      <c r="B3917" t="s">
        <v>123</v>
      </c>
      <c r="C3917" s="60">
        <v>41944</v>
      </c>
      <c r="D3917" s="3">
        <f>Table1[[#This Row],[End Year]]-1</f>
        <v>2014</v>
      </c>
      <c r="E3917" s="3">
        <f t="shared" si="183"/>
        <v>2015</v>
      </c>
      <c r="F3917" s="1" t="str">
        <f t="shared" si="184"/>
        <v>2014/2015</v>
      </c>
      <c r="G3917">
        <v>11041</v>
      </c>
      <c r="H3917" t="s">
        <v>81</v>
      </c>
      <c r="I3917">
        <f>IFERROR(INDEX(Lookup_Misc!$A$1:$C$7,MATCH(Table1[[#This Row],[Product]],Lookup_Misc!$B$1:$B$7,0),3)*Table1[[#This Row],[Tonnage]],NA())</f>
        <v>5741.3200000000006</v>
      </c>
      <c r="J3917">
        <f t="shared" si="185"/>
        <v>11</v>
      </c>
    </row>
    <row r="3918" spans="1:10">
      <c r="A3918" t="s">
        <v>186</v>
      </c>
      <c r="B3918" t="s">
        <v>123</v>
      </c>
      <c r="C3918" s="60">
        <v>41944</v>
      </c>
      <c r="D3918" s="3">
        <f>Table1[[#This Row],[End Year]]-1</f>
        <v>2014</v>
      </c>
      <c r="E3918" s="3">
        <f t="shared" si="183"/>
        <v>2015</v>
      </c>
      <c r="F3918" s="1" t="str">
        <f t="shared" si="184"/>
        <v>2014/2015</v>
      </c>
      <c r="G3918">
        <v>5099</v>
      </c>
      <c r="H3918" t="s">
        <v>128</v>
      </c>
      <c r="I3918">
        <f>IFERROR(INDEX(Lookup_Misc!$A$1:$C$7,MATCH(Table1[[#This Row],[Product]],Lookup_Misc!$B$1:$B$7,0),3)*Table1[[#This Row],[Tonnage]],NA())</f>
        <v>2651.48</v>
      </c>
      <c r="J3918">
        <f t="shared" si="185"/>
        <v>11</v>
      </c>
    </row>
    <row r="3919" spans="1:10">
      <c r="A3919" t="s">
        <v>186</v>
      </c>
      <c r="B3919" t="s">
        <v>123</v>
      </c>
      <c r="C3919" s="60">
        <v>41944</v>
      </c>
      <c r="D3919" s="3">
        <f>Table1[[#This Row],[End Year]]-1</f>
        <v>2014</v>
      </c>
      <c r="E3919" s="3">
        <f t="shared" si="183"/>
        <v>2015</v>
      </c>
      <c r="F3919" s="1" t="str">
        <f t="shared" si="184"/>
        <v>2014/2015</v>
      </c>
      <c r="G3919">
        <v>49473</v>
      </c>
      <c r="H3919" t="s">
        <v>113</v>
      </c>
      <c r="I3919">
        <f>IFERROR(INDEX(Lookup_Misc!$A$1:$C$7,MATCH(Table1[[#This Row],[Product]],Lookup_Misc!$B$1:$B$7,0),3)*Table1[[#This Row],[Tonnage]],NA())</f>
        <v>25725.96</v>
      </c>
      <c r="J3919">
        <f t="shared" si="185"/>
        <v>11</v>
      </c>
    </row>
    <row r="3920" spans="1:10">
      <c r="A3920" t="s">
        <v>186</v>
      </c>
      <c r="B3920" t="s">
        <v>123</v>
      </c>
      <c r="C3920" s="60">
        <v>41944</v>
      </c>
      <c r="D3920" s="3">
        <f>Table1[[#This Row],[End Year]]-1</f>
        <v>2014</v>
      </c>
      <c r="E3920" s="3">
        <f t="shared" si="183"/>
        <v>2015</v>
      </c>
      <c r="F3920" s="1" t="str">
        <f t="shared" si="184"/>
        <v>2014/2015</v>
      </c>
      <c r="G3920">
        <v>44</v>
      </c>
      <c r="H3920" t="s">
        <v>102</v>
      </c>
      <c r="I3920">
        <f>IFERROR(INDEX(Lookup_Misc!$A$1:$C$7,MATCH(Table1[[#This Row],[Product]],Lookup_Misc!$B$1:$B$7,0),3)*Table1[[#This Row],[Tonnage]],NA())</f>
        <v>22.880000000000003</v>
      </c>
      <c r="J3920">
        <f t="shared" si="185"/>
        <v>11</v>
      </c>
    </row>
    <row r="3921" spans="1:10">
      <c r="A3921" t="s">
        <v>186</v>
      </c>
      <c r="B3921" t="s">
        <v>123</v>
      </c>
      <c r="C3921" s="60">
        <v>41944</v>
      </c>
      <c r="D3921" s="3">
        <f>Table1[[#This Row],[End Year]]-1</f>
        <v>2014</v>
      </c>
      <c r="E3921" s="3">
        <f t="shared" si="183"/>
        <v>2015</v>
      </c>
      <c r="F3921" s="1" t="str">
        <f t="shared" si="184"/>
        <v>2014/2015</v>
      </c>
      <c r="G3921">
        <v>24</v>
      </c>
      <c r="H3921" t="s">
        <v>86</v>
      </c>
      <c r="I3921">
        <f>IFERROR(INDEX(Lookup_Misc!$A$1:$C$7,MATCH(Table1[[#This Row],[Product]],Lookup_Misc!$B$1:$B$7,0),3)*Table1[[#This Row],[Tonnage]],NA())</f>
        <v>12.48</v>
      </c>
      <c r="J3921">
        <f t="shared" si="185"/>
        <v>11</v>
      </c>
    </row>
    <row r="3922" spans="1:10">
      <c r="A3922" t="s">
        <v>186</v>
      </c>
      <c r="B3922" t="s">
        <v>123</v>
      </c>
      <c r="C3922" s="60">
        <v>41944</v>
      </c>
      <c r="D3922" s="3">
        <f>Table1[[#This Row],[End Year]]-1</f>
        <v>2014</v>
      </c>
      <c r="E3922" s="3">
        <f t="shared" si="183"/>
        <v>2015</v>
      </c>
      <c r="F3922" s="1" t="str">
        <f t="shared" si="184"/>
        <v>2014/2015</v>
      </c>
      <c r="G3922">
        <v>17292</v>
      </c>
      <c r="H3922" t="s">
        <v>90</v>
      </c>
      <c r="I3922">
        <f>IFERROR(INDEX(Lookup_Misc!$A$1:$C$7,MATCH(Table1[[#This Row],[Product]],Lookup_Misc!$B$1:$B$7,0),3)*Table1[[#This Row],[Tonnage]],NA())</f>
        <v>8991.84</v>
      </c>
      <c r="J3922">
        <f t="shared" si="185"/>
        <v>11</v>
      </c>
    </row>
    <row r="3923" spans="1:10">
      <c r="A3923" t="s">
        <v>186</v>
      </c>
      <c r="B3923" t="s">
        <v>123</v>
      </c>
      <c r="C3923" s="60">
        <v>41974</v>
      </c>
      <c r="D3923" s="3">
        <f>Table1[[#This Row],[End Year]]-1</f>
        <v>2014</v>
      </c>
      <c r="E3923" s="3">
        <f t="shared" si="183"/>
        <v>2015</v>
      </c>
      <c r="F3923" s="1" t="str">
        <f t="shared" si="184"/>
        <v>2014/2015</v>
      </c>
      <c r="G3923">
        <v>11</v>
      </c>
      <c r="H3923" t="s">
        <v>74</v>
      </c>
      <c r="I3923">
        <f>IFERROR(INDEX(Lookup_Misc!$A$1:$C$7,MATCH(Table1[[#This Row],[Product]],Lookup_Misc!$B$1:$B$7,0),3)*Table1[[#This Row],[Tonnage]],NA())</f>
        <v>5.7200000000000006</v>
      </c>
      <c r="J3923">
        <f t="shared" si="185"/>
        <v>12</v>
      </c>
    </row>
    <row r="3924" spans="1:10">
      <c r="A3924" t="s">
        <v>186</v>
      </c>
      <c r="B3924" t="s">
        <v>123</v>
      </c>
      <c r="C3924" s="60">
        <v>41974</v>
      </c>
      <c r="D3924" s="3">
        <f>Table1[[#This Row],[End Year]]-1</f>
        <v>2014</v>
      </c>
      <c r="E3924" s="3">
        <f t="shared" si="183"/>
        <v>2015</v>
      </c>
      <c r="F3924" s="1" t="str">
        <f t="shared" si="184"/>
        <v>2014/2015</v>
      </c>
      <c r="G3924">
        <v>22</v>
      </c>
      <c r="H3924" t="s">
        <v>87</v>
      </c>
      <c r="I3924">
        <f>IFERROR(INDEX(Lookup_Misc!$A$1:$C$7,MATCH(Table1[[#This Row],[Product]],Lookup_Misc!$B$1:$B$7,0),3)*Table1[[#This Row],[Tonnage]],NA())</f>
        <v>11.440000000000001</v>
      </c>
      <c r="J3924">
        <f t="shared" si="185"/>
        <v>12</v>
      </c>
    </row>
    <row r="3925" spans="1:10">
      <c r="A3925" t="s">
        <v>186</v>
      </c>
      <c r="B3925" t="s">
        <v>123</v>
      </c>
      <c r="C3925" s="60">
        <v>41974</v>
      </c>
      <c r="D3925" s="3">
        <f>Table1[[#This Row],[End Year]]-1</f>
        <v>2014</v>
      </c>
      <c r="E3925" s="3">
        <f t="shared" si="183"/>
        <v>2015</v>
      </c>
      <c r="F3925" s="1" t="str">
        <f t="shared" si="184"/>
        <v>2014/2015</v>
      </c>
      <c r="G3925">
        <v>110235</v>
      </c>
      <c r="H3925" t="s">
        <v>60</v>
      </c>
      <c r="I3925">
        <f>IFERROR(INDEX(Lookup_Misc!$A$1:$C$7,MATCH(Table1[[#This Row],[Product]],Lookup_Misc!$B$1:$B$7,0),3)*Table1[[#This Row],[Tonnage]],NA())</f>
        <v>57322.200000000004</v>
      </c>
      <c r="J3925">
        <f t="shared" si="185"/>
        <v>12</v>
      </c>
    </row>
    <row r="3926" spans="1:10">
      <c r="A3926" t="s">
        <v>186</v>
      </c>
      <c r="B3926" t="s">
        <v>123</v>
      </c>
      <c r="C3926" s="60">
        <v>41974</v>
      </c>
      <c r="D3926" s="3">
        <f>Table1[[#This Row],[End Year]]-1</f>
        <v>2014</v>
      </c>
      <c r="E3926" s="3">
        <f t="shared" si="183"/>
        <v>2015</v>
      </c>
      <c r="F3926" s="1" t="str">
        <f t="shared" si="184"/>
        <v>2014/2015</v>
      </c>
      <c r="G3926">
        <v>2487</v>
      </c>
      <c r="H3926" t="s">
        <v>79</v>
      </c>
      <c r="I3926">
        <f>IFERROR(INDEX(Lookup_Misc!$A$1:$C$7,MATCH(Table1[[#This Row],[Product]],Lookup_Misc!$B$1:$B$7,0),3)*Table1[[#This Row],[Tonnage]],NA())</f>
        <v>1293.24</v>
      </c>
      <c r="J3926">
        <f t="shared" si="185"/>
        <v>12</v>
      </c>
    </row>
    <row r="3927" spans="1:10">
      <c r="A3927" t="s">
        <v>186</v>
      </c>
      <c r="B3927" t="s">
        <v>123</v>
      </c>
      <c r="C3927" s="60">
        <v>41974</v>
      </c>
      <c r="D3927" s="3">
        <f>Table1[[#This Row],[End Year]]-1</f>
        <v>2014</v>
      </c>
      <c r="E3927" s="3">
        <f t="shared" si="183"/>
        <v>2015</v>
      </c>
      <c r="F3927" s="1" t="str">
        <f t="shared" si="184"/>
        <v>2014/2015</v>
      </c>
      <c r="G3927">
        <v>2599</v>
      </c>
      <c r="H3927" t="s">
        <v>133</v>
      </c>
      <c r="I3927">
        <f>IFERROR(INDEX(Lookup_Misc!$A$1:$C$7,MATCH(Table1[[#This Row],[Product]],Lookup_Misc!$B$1:$B$7,0),3)*Table1[[#This Row],[Tonnage]],NA())</f>
        <v>1351.48</v>
      </c>
      <c r="J3927">
        <f t="shared" si="185"/>
        <v>12</v>
      </c>
    </row>
    <row r="3928" spans="1:10">
      <c r="A3928" t="s">
        <v>186</v>
      </c>
      <c r="B3928" t="s">
        <v>123</v>
      </c>
      <c r="C3928" s="60">
        <v>41974</v>
      </c>
      <c r="D3928" s="3">
        <f>Table1[[#This Row],[End Year]]-1</f>
        <v>2014</v>
      </c>
      <c r="E3928" s="3">
        <f t="shared" si="183"/>
        <v>2015</v>
      </c>
      <c r="F3928" s="1" t="str">
        <f t="shared" si="184"/>
        <v>2014/2015</v>
      </c>
      <c r="G3928">
        <v>16599</v>
      </c>
      <c r="H3928" t="s">
        <v>116</v>
      </c>
      <c r="I3928">
        <f>IFERROR(INDEX(Lookup_Misc!$A$1:$C$7,MATCH(Table1[[#This Row],[Product]],Lookup_Misc!$B$1:$B$7,0),3)*Table1[[#This Row],[Tonnage]],NA())</f>
        <v>8631.48</v>
      </c>
      <c r="J3928">
        <f t="shared" si="185"/>
        <v>12</v>
      </c>
    </row>
    <row r="3929" spans="1:10">
      <c r="A3929" t="s">
        <v>186</v>
      </c>
      <c r="B3929" t="s">
        <v>123</v>
      </c>
      <c r="C3929" s="60">
        <v>41974</v>
      </c>
      <c r="D3929" s="3">
        <f>Table1[[#This Row],[End Year]]-1</f>
        <v>2014</v>
      </c>
      <c r="E3929" s="3">
        <f t="shared" si="183"/>
        <v>2015</v>
      </c>
      <c r="F3929" s="1" t="str">
        <f t="shared" si="184"/>
        <v>2014/2015</v>
      </c>
      <c r="G3929">
        <v>17837</v>
      </c>
      <c r="H3929" t="s">
        <v>113</v>
      </c>
      <c r="I3929">
        <f>IFERROR(INDEX(Lookup_Misc!$A$1:$C$7,MATCH(Table1[[#This Row],[Product]],Lookup_Misc!$B$1:$B$7,0),3)*Table1[[#This Row],[Tonnage]],NA())</f>
        <v>9275.24</v>
      </c>
      <c r="J3929">
        <f t="shared" si="185"/>
        <v>12</v>
      </c>
    </row>
    <row r="3930" spans="1:10">
      <c r="A3930" t="s">
        <v>186</v>
      </c>
      <c r="B3930" t="s">
        <v>123</v>
      </c>
      <c r="C3930" s="60">
        <v>41974</v>
      </c>
      <c r="D3930" s="3">
        <f>Table1[[#This Row],[End Year]]-1</f>
        <v>2014</v>
      </c>
      <c r="E3930" s="3">
        <f t="shared" si="183"/>
        <v>2015</v>
      </c>
      <c r="F3930" s="1" t="str">
        <f t="shared" si="184"/>
        <v>2014/2015</v>
      </c>
      <c r="G3930">
        <v>137</v>
      </c>
      <c r="H3930" t="s">
        <v>92</v>
      </c>
      <c r="I3930">
        <f>IFERROR(INDEX(Lookup_Misc!$A$1:$C$7,MATCH(Table1[[#This Row],[Product]],Lookup_Misc!$B$1:$B$7,0),3)*Table1[[#This Row],[Tonnage]],NA())</f>
        <v>71.240000000000009</v>
      </c>
      <c r="J3930">
        <f t="shared" si="185"/>
        <v>12</v>
      </c>
    </row>
    <row r="3931" spans="1:10">
      <c r="A3931" t="s">
        <v>186</v>
      </c>
      <c r="B3931" t="s">
        <v>123</v>
      </c>
      <c r="C3931" s="60">
        <v>41974</v>
      </c>
      <c r="D3931" s="3">
        <f>Table1[[#This Row],[End Year]]-1</f>
        <v>2014</v>
      </c>
      <c r="E3931" s="3">
        <f t="shared" si="183"/>
        <v>2015</v>
      </c>
      <c r="F3931" s="1" t="str">
        <f t="shared" si="184"/>
        <v>2014/2015</v>
      </c>
      <c r="G3931">
        <v>11548</v>
      </c>
      <c r="H3931" t="s">
        <v>108</v>
      </c>
      <c r="I3931">
        <f>IFERROR(INDEX(Lookup_Misc!$A$1:$C$7,MATCH(Table1[[#This Row],[Product]],Lookup_Misc!$B$1:$B$7,0),3)*Table1[[#This Row],[Tonnage]],NA())</f>
        <v>6004.96</v>
      </c>
      <c r="J3931">
        <f t="shared" si="185"/>
        <v>12</v>
      </c>
    </row>
    <row r="3932" spans="1:10">
      <c r="A3932" t="s">
        <v>186</v>
      </c>
      <c r="B3932" t="s">
        <v>123</v>
      </c>
      <c r="C3932" s="60">
        <v>41974</v>
      </c>
      <c r="D3932" s="3">
        <f>Table1[[#This Row],[End Year]]-1</f>
        <v>2014</v>
      </c>
      <c r="E3932" s="3">
        <f t="shared" si="183"/>
        <v>2015</v>
      </c>
      <c r="F3932" s="1" t="str">
        <f t="shared" si="184"/>
        <v>2014/2015</v>
      </c>
      <c r="G3932">
        <v>11300</v>
      </c>
      <c r="H3932" t="s">
        <v>89</v>
      </c>
      <c r="I3932">
        <f>IFERROR(INDEX(Lookup_Misc!$A$1:$C$7,MATCH(Table1[[#This Row],[Product]],Lookup_Misc!$B$1:$B$7,0),3)*Table1[[#This Row],[Tonnage]],NA())</f>
        <v>5876</v>
      </c>
      <c r="J3932">
        <f t="shared" si="185"/>
        <v>12</v>
      </c>
    </row>
    <row r="3933" spans="1:10">
      <c r="A3933" t="s">
        <v>186</v>
      </c>
      <c r="B3933" t="s">
        <v>123</v>
      </c>
      <c r="C3933" s="60">
        <v>41974</v>
      </c>
      <c r="D3933" s="3">
        <f>Table1[[#This Row],[End Year]]-1</f>
        <v>2014</v>
      </c>
      <c r="E3933" s="3">
        <f t="shared" si="183"/>
        <v>2015</v>
      </c>
      <c r="F3933" s="1" t="str">
        <f t="shared" si="184"/>
        <v>2014/2015</v>
      </c>
      <c r="G3933">
        <v>31610</v>
      </c>
      <c r="H3933" t="s">
        <v>90</v>
      </c>
      <c r="I3933">
        <f>IFERROR(INDEX(Lookup_Misc!$A$1:$C$7,MATCH(Table1[[#This Row],[Product]],Lookup_Misc!$B$1:$B$7,0),3)*Table1[[#This Row],[Tonnage]],NA())</f>
        <v>16437.2</v>
      </c>
      <c r="J3933">
        <f t="shared" si="185"/>
        <v>12</v>
      </c>
    </row>
    <row r="3934" spans="1:10">
      <c r="A3934" t="s">
        <v>186</v>
      </c>
      <c r="B3934" t="s">
        <v>123</v>
      </c>
      <c r="C3934" s="60">
        <v>42005</v>
      </c>
      <c r="D3934" s="3">
        <f>Table1[[#This Row],[End Year]]-1</f>
        <v>2014</v>
      </c>
      <c r="E3934" s="3">
        <f t="shared" si="183"/>
        <v>2015</v>
      </c>
      <c r="F3934" s="1" t="str">
        <f t="shared" si="184"/>
        <v>2014/2015</v>
      </c>
      <c r="G3934">
        <v>5</v>
      </c>
      <c r="H3934" t="s">
        <v>94</v>
      </c>
      <c r="I3934">
        <f>IFERROR(INDEX(Lookup_Misc!$A$1:$C$7,MATCH(Table1[[#This Row],[Product]],Lookup_Misc!$B$1:$B$7,0),3)*Table1[[#This Row],[Tonnage]],NA())</f>
        <v>2.6</v>
      </c>
      <c r="J3934">
        <f t="shared" si="185"/>
        <v>1</v>
      </c>
    </row>
    <row r="3935" spans="1:10">
      <c r="A3935" t="s">
        <v>186</v>
      </c>
      <c r="B3935" t="s">
        <v>123</v>
      </c>
      <c r="C3935" s="60">
        <v>42005</v>
      </c>
      <c r="D3935" s="3">
        <f>Table1[[#This Row],[End Year]]-1</f>
        <v>2014</v>
      </c>
      <c r="E3935" s="3">
        <f t="shared" si="183"/>
        <v>2015</v>
      </c>
      <c r="F3935" s="1" t="str">
        <f t="shared" si="184"/>
        <v>2014/2015</v>
      </c>
      <c r="G3935">
        <v>23</v>
      </c>
      <c r="H3935" t="s">
        <v>87</v>
      </c>
      <c r="I3935">
        <f>IFERROR(INDEX(Lookup_Misc!$A$1:$C$7,MATCH(Table1[[#This Row],[Product]],Lookup_Misc!$B$1:$B$7,0),3)*Table1[[#This Row],[Tonnage]],NA())</f>
        <v>11.96</v>
      </c>
      <c r="J3935">
        <f t="shared" si="185"/>
        <v>1</v>
      </c>
    </row>
    <row r="3936" spans="1:10">
      <c r="A3936" t="s">
        <v>186</v>
      </c>
      <c r="B3936" t="s">
        <v>123</v>
      </c>
      <c r="C3936" s="60">
        <v>42005</v>
      </c>
      <c r="D3936" s="3">
        <f>Table1[[#This Row],[End Year]]-1</f>
        <v>2014</v>
      </c>
      <c r="E3936" s="3">
        <f t="shared" si="183"/>
        <v>2015</v>
      </c>
      <c r="F3936" s="1" t="str">
        <f t="shared" si="184"/>
        <v>2014/2015</v>
      </c>
      <c r="G3936">
        <v>3999</v>
      </c>
      <c r="H3936" t="s">
        <v>132</v>
      </c>
      <c r="I3936">
        <f>IFERROR(INDEX(Lookup_Misc!$A$1:$C$7,MATCH(Table1[[#This Row],[Product]],Lookup_Misc!$B$1:$B$7,0),3)*Table1[[#This Row],[Tonnage]],NA())</f>
        <v>2079.48</v>
      </c>
      <c r="J3936">
        <f t="shared" si="185"/>
        <v>1</v>
      </c>
    </row>
    <row r="3937" spans="1:10">
      <c r="A3937" t="s">
        <v>186</v>
      </c>
      <c r="B3937" t="s">
        <v>123</v>
      </c>
      <c r="C3937" s="60">
        <v>42005</v>
      </c>
      <c r="D3937" s="3">
        <f>Table1[[#This Row],[End Year]]-1</f>
        <v>2014</v>
      </c>
      <c r="E3937" s="3">
        <f t="shared" si="183"/>
        <v>2015</v>
      </c>
      <c r="F3937" s="1" t="str">
        <f t="shared" si="184"/>
        <v>2014/2015</v>
      </c>
      <c r="G3937">
        <v>67626</v>
      </c>
      <c r="H3937" t="s">
        <v>60</v>
      </c>
      <c r="I3937">
        <f>IFERROR(INDEX(Lookup_Misc!$A$1:$C$7,MATCH(Table1[[#This Row],[Product]],Lookup_Misc!$B$1:$B$7,0),3)*Table1[[#This Row],[Tonnage]],NA())</f>
        <v>35165.520000000004</v>
      </c>
      <c r="J3937">
        <f t="shared" si="185"/>
        <v>1</v>
      </c>
    </row>
    <row r="3938" spans="1:10">
      <c r="A3938" t="s">
        <v>186</v>
      </c>
      <c r="B3938" t="s">
        <v>123</v>
      </c>
      <c r="C3938" s="60">
        <v>42005</v>
      </c>
      <c r="D3938" s="3">
        <f>Table1[[#This Row],[End Year]]-1</f>
        <v>2014</v>
      </c>
      <c r="E3938" s="3">
        <f t="shared" si="183"/>
        <v>2015</v>
      </c>
      <c r="F3938" s="1" t="str">
        <f t="shared" si="184"/>
        <v>2014/2015</v>
      </c>
      <c r="G3938">
        <v>2818</v>
      </c>
      <c r="H3938" t="s">
        <v>79</v>
      </c>
      <c r="I3938">
        <f>IFERROR(INDEX(Lookup_Misc!$A$1:$C$7,MATCH(Table1[[#This Row],[Product]],Lookup_Misc!$B$1:$B$7,0),3)*Table1[[#This Row],[Tonnage]],NA())</f>
        <v>1465.3600000000001</v>
      </c>
      <c r="J3938">
        <f t="shared" si="185"/>
        <v>1</v>
      </c>
    </row>
    <row r="3939" spans="1:10">
      <c r="A3939" t="s">
        <v>186</v>
      </c>
      <c r="B3939" t="s">
        <v>123</v>
      </c>
      <c r="C3939" s="60">
        <v>42005</v>
      </c>
      <c r="D3939" s="3">
        <f>Table1[[#This Row],[End Year]]-1</f>
        <v>2014</v>
      </c>
      <c r="E3939" s="3">
        <f t="shared" si="183"/>
        <v>2015</v>
      </c>
      <c r="F3939" s="1" t="str">
        <f t="shared" si="184"/>
        <v>2014/2015</v>
      </c>
      <c r="G3939">
        <v>12532</v>
      </c>
      <c r="H3939" t="s">
        <v>116</v>
      </c>
      <c r="I3939">
        <f>IFERROR(INDEX(Lookup_Misc!$A$1:$C$7,MATCH(Table1[[#This Row],[Product]],Lookup_Misc!$B$1:$B$7,0),3)*Table1[[#This Row],[Tonnage]],NA())</f>
        <v>6516.64</v>
      </c>
      <c r="J3939">
        <f t="shared" si="185"/>
        <v>1</v>
      </c>
    </row>
    <row r="3940" spans="1:10">
      <c r="A3940" t="s">
        <v>186</v>
      </c>
      <c r="B3940" t="s">
        <v>123</v>
      </c>
      <c r="C3940" s="60">
        <v>42005</v>
      </c>
      <c r="D3940" s="3">
        <f>Table1[[#This Row],[End Year]]-1</f>
        <v>2014</v>
      </c>
      <c r="E3940" s="3">
        <f t="shared" si="183"/>
        <v>2015</v>
      </c>
      <c r="F3940" s="1" t="str">
        <f t="shared" si="184"/>
        <v>2014/2015</v>
      </c>
      <c r="G3940">
        <v>5198</v>
      </c>
      <c r="H3940" t="s">
        <v>128</v>
      </c>
      <c r="I3940">
        <f>IFERROR(INDEX(Lookup_Misc!$A$1:$C$7,MATCH(Table1[[#This Row],[Product]],Lookup_Misc!$B$1:$B$7,0),3)*Table1[[#This Row],[Tonnage]],NA())</f>
        <v>2702.96</v>
      </c>
      <c r="J3940">
        <f t="shared" si="185"/>
        <v>1</v>
      </c>
    </row>
    <row r="3941" spans="1:10">
      <c r="A3941" t="s">
        <v>186</v>
      </c>
      <c r="B3941" t="s">
        <v>123</v>
      </c>
      <c r="C3941" s="60">
        <v>42005</v>
      </c>
      <c r="D3941" s="3">
        <f>Table1[[#This Row],[End Year]]-1</f>
        <v>2014</v>
      </c>
      <c r="E3941" s="3">
        <f t="shared" si="183"/>
        <v>2015</v>
      </c>
      <c r="F3941" s="1" t="str">
        <f t="shared" si="184"/>
        <v>2014/2015</v>
      </c>
      <c r="G3941">
        <v>30558</v>
      </c>
      <c r="H3941" t="s">
        <v>113</v>
      </c>
      <c r="I3941">
        <f>IFERROR(INDEX(Lookup_Misc!$A$1:$C$7,MATCH(Table1[[#This Row],[Product]],Lookup_Misc!$B$1:$B$7,0),3)*Table1[[#This Row],[Tonnage]],NA())</f>
        <v>15890.16</v>
      </c>
      <c r="J3941">
        <f t="shared" si="185"/>
        <v>1</v>
      </c>
    </row>
    <row r="3942" spans="1:10">
      <c r="A3942" t="s">
        <v>186</v>
      </c>
      <c r="B3942" t="s">
        <v>123</v>
      </c>
      <c r="C3942" s="60">
        <v>42005</v>
      </c>
      <c r="D3942" s="3">
        <f>Table1[[#This Row],[End Year]]-1</f>
        <v>2014</v>
      </c>
      <c r="E3942" s="3">
        <f t="shared" si="183"/>
        <v>2015</v>
      </c>
      <c r="F3942" s="1" t="str">
        <f t="shared" si="184"/>
        <v>2014/2015</v>
      </c>
      <c r="G3942">
        <v>62539</v>
      </c>
      <c r="H3942" t="s">
        <v>90</v>
      </c>
      <c r="I3942">
        <f>IFERROR(INDEX(Lookup_Misc!$A$1:$C$7,MATCH(Table1[[#This Row],[Product]],Lookup_Misc!$B$1:$B$7,0),3)*Table1[[#This Row],[Tonnage]],NA())</f>
        <v>32520.280000000002</v>
      </c>
      <c r="J3942">
        <f t="shared" si="185"/>
        <v>1</v>
      </c>
    </row>
    <row r="3943" spans="1:10">
      <c r="A3943" t="s">
        <v>186</v>
      </c>
      <c r="B3943" t="s">
        <v>123</v>
      </c>
      <c r="C3943" s="60">
        <v>42036</v>
      </c>
      <c r="D3943" s="3">
        <f>Table1[[#This Row],[End Year]]-1</f>
        <v>2014</v>
      </c>
      <c r="E3943" s="3">
        <f t="shared" si="183"/>
        <v>2015</v>
      </c>
      <c r="F3943" s="1" t="str">
        <f t="shared" si="184"/>
        <v>2014/2015</v>
      </c>
      <c r="G3943">
        <v>15</v>
      </c>
      <c r="H3943" t="s">
        <v>74</v>
      </c>
      <c r="I3943">
        <f>IFERROR(INDEX(Lookup_Misc!$A$1:$C$7,MATCH(Table1[[#This Row],[Product]],Lookup_Misc!$B$1:$B$7,0),3)*Table1[[#This Row],[Tonnage]],NA())</f>
        <v>7.8000000000000007</v>
      </c>
      <c r="J3943">
        <f t="shared" si="185"/>
        <v>2</v>
      </c>
    </row>
    <row r="3944" spans="1:10">
      <c r="A3944" t="s">
        <v>186</v>
      </c>
      <c r="B3944" t="s">
        <v>123</v>
      </c>
      <c r="C3944" s="60">
        <v>42036</v>
      </c>
      <c r="D3944" s="3">
        <f>Table1[[#This Row],[End Year]]-1</f>
        <v>2014</v>
      </c>
      <c r="E3944" s="3">
        <f t="shared" si="183"/>
        <v>2015</v>
      </c>
      <c r="F3944" s="1" t="str">
        <f t="shared" si="184"/>
        <v>2014/2015</v>
      </c>
      <c r="G3944">
        <v>6</v>
      </c>
      <c r="H3944" t="s">
        <v>75</v>
      </c>
      <c r="I3944">
        <f>IFERROR(INDEX(Lookup_Misc!$A$1:$C$7,MATCH(Table1[[#This Row],[Product]],Lookup_Misc!$B$1:$B$7,0),3)*Table1[[#This Row],[Tonnage]],NA())</f>
        <v>3.12</v>
      </c>
      <c r="J3944">
        <f t="shared" si="185"/>
        <v>2</v>
      </c>
    </row>
    <row r="3945" spans="1:10">
      <c r="A3945" t="s">
        <v>186</v>
      </c>
      <c r="B3945" t="s">
        <v>123</v>
      </c>
      <c r="C3945" s="60">
        <v>42036</v>
      </c>
      <c r="D3945" s="3">
        <f>Table1[[#This Row],[End Year]]-1</f>
        <v>2014</v>
      </c>
      <c r="E3945" s="3">
        <f t="shared" si="183"/>
        <v>2015</v>
      </c>
      <c r="F3945" s="1" t="str">
        <f t="shared" si="184"/>
        <v>2014/2015</v>
      </c>
      <c r="G3945">
        <v>6</v>
      </c>
      <c r="H3945" t="s">
        <v>94</v>
      </c>
      <c r="I3945">
        <f>IFERROR(INDEX(Lookup_Misc!$A$1:$C$7,MATCH(Table1[[#This Row],[Product]],Lookup_Misc!$B$1:$B$7,0),3)*Table1[[#This Row],[Tonnage]],NA())</f>
        <v>3.12</v>
      </c>
      <c r="J3945">
        <f t="shared" si="185"/>
        <v>2</v>
      </c>
    </row>
    <row r="3946" spans="1:10">
      <c r="A3946" t="s">
        <v>186</v>
      </c>
      <c r="B3946" t="s">
        <v>123</v>
      </c>
      <c r="C3946" s="60">
        <v>42036</v>
      </c>
      <c r="D3946" s="3">
        <f>Table1[[#This Row],[End Year]]-1</f>
        <v>2014</v>
      </c>
      <c r="E3946" s="3">
        <f t="shared" si="183"/>
        <v>2015</v>
      </c>
      <c r="F3946" s="1" t="str">
        <f t="shared" si="184"/>
        <v>2014/2015</v>
      </c>
      <c r="G3946">
        <v>20</v>
      </c>
      <c r="H3946" t="s">
        <v>138</v>
      </c>
      <c r="I3946">
        <f>IFERROR(INDEX(Lookup_Misc!$A$1:$C$7,MATCH(Table1[[#This Row],[Product]],Lookup_Misc!$B$1:$B$7,0),3)*Table1[[#This Row],[Tonnage]],NA())</f>
        <v>10.4</v>
      </c>
      <c r="J3946">
        <f t="shared" si="185"/>
        <v>2</v>
      </c>
    </row>
    <row r="3947" spans="1:10">
      <c r="A3947" t="s">
        <v>186</v>
      </c>
      <c r="B3947" t="s">
        <v>123</v>
      </c>
      <c r="C3947" s="60">
        <v>42036</v>
      </c>
      <c r="D3947" s="3">
        <f>Table1[[#This Row],[End Year]]-1</f>
        <v>2014</v>
      </c>
      <c r="E3947" s="3">
        <f t="shared" si="183"/>
        <v>2015</v>
      </c>
      <c r="F3947" s="1" t="str">
        <f t="shared" si="184"/>
        <v>2014/2015</v>
      </c>
      <c r="G3947">
        <v>71818</v>
      </c>
      <c r="H3947" t="s">
        <v>60</v>
      </c>
      <c r="I3947">
        <f>IFERROR(INDEX(Lookup_Misc!$A$1:$C$7,MATCH(Table1[[#This Row],[Product]],Lookup_Misc!$B$1:$B$7,0),3)*Table1[[#This Row],[Tonnage]],NA())</f>
        <v>37345.360000000001</v>
      </c>
      <c r="J3947">
        <f t="shared" si="185"/>
        <v>2</v>
      </c>
    </row>
    <row r="3948" spans="1:10">
      <c r="A3948" t="s">
        <v>186</v>
      </c>
      <c r="B3948" t="s">
        <v>123</v>
      </c>
      <c r="C3948" s="60">
        <v>42036</v>
      </c>
      <c r="D3948" s="3">
        <f>Table1[[#This Row],[End Year]]-1</f>
        <v>2014</v>
      </c>
      <c r="E3948" s="3">
        <f t="shared" si="183"/>
        <v>2015</v>
      </c>
      <c r="F3948" s="1" t="str">
        <f t="shared" si="184"/>
        <v>2014/2015</v>
      </c>
      <c r="G3948">
        <v>494</v>
      </c>
      <c r="H3948" t="s">
        <v>79</v>
      </c>
      <c r="I3948">
        <f>IFERROR(INDEX(Lookup_Misc!$A$1:$C$7,MATCH(Table1[[#This Row],[Product]],Lookup_Misc!$B$1:$B$7,0),3)*Table1[[#This Row],[Tonnage]],NA())</f>
        <v>256.88</v>
      </c>
      <c r="J3948">
        <f t="shared" si="185"/>
        <v>2</v>
      </c>
    </row>
    <row r="3949" spans="1:10">
      <c r="A3949" t="s">
        <v>186</v>
      </c>
      <c r="B3949" t="s">
        <v>123</v>
      </c>
      <c r="C3949" s="60">
        <v>42036</v>
      </c>
      <c r="D3949" s="3">
        <f>Table1[[#This Row],[End Year]]-1</f>
        <v>2014</v>
      </c>
      <c r="E3949" s="3">
        <f t="shared" si="183"/>
        <v>2015</v>
      </c>
      <c r="F3949" s="1" t="str">
        <f t="shared" si="184"/>
        <v>2014/2015</v>
      </c>
      <c r="G3949">
        <v>1480</v>
      </c>
      <c r="H3949" t="s">
        <v>143</v>
      </c>
      <c r="I3949">
        <f>IFERROR(INDEX(Lookup_Misc!$A$1:$C$7,MATCH(Table1[[#This Row],[Product]],Lookup_Misc!$B$1:$B$7,0),3)*Table1[[#This Row],[Tonnage]],NA())</f>
        <v>769.6</v>
      </c>
      <c r="J3949">
        <f t="shared" si="185"/>
        <v>2</v>
      </c>
    </row>
    <row r="3950" spans="1:10">
      <c r="A3950" t="s">
        <v>186</v>
      </c>
      <c r="B3950" t="s">
        <v>123</v>
      </c>
      <c r="C3950" s="60">
        <v>42036</v>
      </c>
      <c r="D3950" s="3">
        <f>Table1[[#This Row],[End Year]]-1</f>
        <v>2014</v>
      </c>
      <c r="E3950" s="3">
        <f t="shared" si="183"/>
        <v>2015</v>
      </c>
      <c r="F3950" s="1" t="str">
        <f t="shared" si="184"/>
        <v>2014/2015</v>
      </c>
      <c r="G3950">
        <v>1000</v>
      </c>
      <c r="H3950" t="s">
        <v>130</v>
      </c>
      <c r="I3950">
        <f>IFERROR(INDEX(Lookup_Misc!$A$1:$C$7,MATCH(Table1[[#This Row],[Product]],Lookup_Misc!$B$1:$B$7,0),3)*Table1[[#This Row],[Tonnage]],NA())</f>
        <v>520</v>
      </c>
      <c r="J3950">
        <f t="shared" si="185"/>
        <v>2</v>
      </c>
    </row>
    <row r="3951" spans="1:10">
      <c r="A3951" t="s">
        <v>186</v>
      </c>
      <c r="B3951" t="s">
        <v>123</v>
      </c>
      <c r="C3951" s="60">
        <v>42036</v>
      </c>
      <c r="D3951" s="3">
        <f>Table1[[#This Row],[End Year]]-1</f>
        <v>2014</v>
      </c>
      <c r="E3951" s="3">
        <f t="shared" si="183"/>
        <v>2015</v>
      </c>
      <c r="F3951" s="1" t="str">
        <f t="shared" si="184"/>
        <v>2014/2015</v>
      </c>
      <c r="G3951">
        <v>803</v>
      </c>
      <c r="H3951" t="s">
        <v>147</v>
      </c>
      <c r="I3951">
        <f>IFERROR(INDEX(Lookup_Misc!$A$1:$C$7,MATCH(Table1[[#This Row],[Product]],Lookup_Misc!$B$1:$B$7,0),3)*Table1[[#This Row],[Tonnage]],NA())</f>
        <v>417.56</v>
      </c>
      <c r="J3951">
        <f t="shared" si="185"/>
        <v>2</v>
      </c>
    </row>
    <row r="3952" spans="1:10">
      <c r="A3952" t="s">
        <v>186</v>
      </c>
      <c r="B3952" t="s">
        <v>123</v>
      </c>
      <c r="C3952" s="60">
        <v>42036</v>
      </c>
      <c r="D3952" s="3">
        <f>Table1[[#This Row],[End Year]]-1</f>
        <v>2014</v>
      </c>
      <c r="E3952" s="3">
        <f t="shared" si="183"/>
        <v>2015</v>
      </c>
      <c r="F3952" s="1" t="str">
        <f t="shared" si="184"/>
        <v>2014/2015</v>
      </c>
      <c r="G3952">
        <v>6822</v>
      </c>
      <c r="H3952" t="s">
        <v>116</v>
      </c>
      <c r="I3952">
        <f>IFERROR(INDEX(Lookup_Misc!$A$1:$C$7,MATCH(Table1[[#This Row],[Product]],Lookup_Misc!$B$1:$B$7,0),3)*Table1[[#This Row],[Tonnage]],NA())</f>
        <v>3547.44</v>
      </c>
      <c r="J3952">
        <f t="shared" si="185"/>
        <v>2</v>
      </c>
    </row>
    <row r="3953" spans="1:10">
      <c r="A3953" t="s">
        <v>186</v>
      </c>
      <c r="B3953" t="s">
        <v>123</v>
      </c>
      <c r="C3953" s="60">
        <v>42036</v>
      </c>
      <c r="D3953" s="3">
        <f>Table1[[#This Row],[End Year]]-1</f>
        <v>2014</v>
      </c>
      <c r="E3953" s="3">
        <f t="shared" si="183"/>
        <v>2015</v>
      </c>
      <c r="F3953" s="1" t="str">
        <f t="shared" si="184"/>
        <v>2014/2015</v>
      </c>
      <c r="G3953">
        <v>21</v>
      </c>
      <c r="H3953" t="s">
        <v>137</v>
      </c>
      <c r="I3953">
        <f>IFERROR(INDEX(Lookup_Misc!$A$1:$C$7,MATCH(Table1[[#This Row],[Product]],Lookup_Misc!$B$1:$B$7,0),3)*Table1[[#This Row],[Tonnage]],NA())</f>
        <v>10.92</v>
      </c>
      <c r="J3953">
        <f t="shared" si="185"/>
        <v>2</v>
      </c>
    </row>
    <row r="3954" spans="1:10">
      <c r="A3954" t="s">
        <v>186</v>
      </c>
      <c r="B3954" t="s">
        <v>123</v>
      </c>
      <c r="C3954" s="60">
        <v>42036</v>
      </c>
      <c r="D3954" s="3">
        <f>Table1[[#This Row],[End Year]]-1</f>
        <v>2014</v>
      </c>
      <c r="E3954" s="3">
        <f t="shared" si="183"/>
        <v>2015</v>
      </c>
      <c r="F3954" s="1" t="str">
        <f t="shared" si="184"/>
        <v>2014/2015</v>
      </c>
      <c r="G3954">
        <v>52612</v>
      </c>
      <c r="H3954" t="s">
        <v>113</v>
      </c>
      <c r="I3954">
        <f>IFERROR(INDEX(Lookup_Misc!$A$1:$C$7,MATCH(Table1[[#This Row],[Product]],Lookup_Misc!$B$1:$B$7,0),3)*Table1[[#This Row],[Tonnage]],NA())</f>
        <v>27358.240000000002</v>
      </c>
      <c r="J3954">
        <f t="shared" si="185"/>
        <v>2</v>
      </c>
    </row>
    <row r="3955" spans="1:10">
      <c r="A3955" t="s">
        <v>186</v>
      </c>
      <c r="B3955" t="s">
        <v>123</v>
      </c>
      <c r="C3955" s="60">
        <v>42036</v>
      </c>
      <c r="D3955" s="3">
        <f>Table1[[#This Row],[End Year]]-1</f>
        <v>2014</v>
      </c>
      <c r="E3955" s="3">
        <f t="shared" si="183"/>
        <v>2015</v>
      </c>
      <c r="F3955" s="1" t="str">
        <f t="shared" si="184"/>
        <v>2014/2015</v>
      </c>
      <c r="G3955">
        <v>252</v>
      </c>
      <c r="H3955" t="s">
        <v>92</v>
      </c>
      <c r="I3955">
        <f>IFERROR(INDEX(Lookup_Misc!$A$1:$C$7,MATCH(Table1[[#This Row],[Product]],Lookup_Misc!$B$1:$B$7,0),3)*Table1[[#This Row],[Tonnage]],NA())</f>
        <v>131.04</v>
      </c>
      <c r="J3955">
        <f t="shared" si="185"/>
        <v>2</v>
      </c>
    </row>
    <row r="3956" spans="1:10">
      <c r="A3956" t="s">
        <v>186</v>
      </c>
      <c r="B3956" t="s">
        <v>123</v>
      </c>
      <c r="C3956" s="60">
        <v>42036</v>
      </c>
      <c r="D3956" s="3">
        <f>Table1[[#This Row],[End Year]]-1</f>
        <v>2014</v>
      </c>
      <c r="E3956" s="3">
        <f t="shared" si="183"/>
        <v>2015</v>
      </c>
      <c r="F3956" s="1" t="str">
        <f t="shared" si="184"/>
        <v>2014/2015</v>
      </c>
      <c r="G3956">
        <v>2898</v>
      </c>
      <c r="H3956" t="s">
        <v>89</v>
      </c>
      <c r="I3956">
        <f>IFERROR(INDEX(Lookup_Misc!$A$1:$C$7,MATCH(Table1[[#This Row],[Product]],Lookup_Misc!$B$1:$B$7,0),3)*Table1[[#This Row],[Tonnage]],NA())</f>
        <v>1506.96</v>
      </c>
      <c r="J3956">
        <f t="shared" si="185"/>
        <v>2</v>
      </c>
    </row>
    <row r="3957" spans="1:10">
      <c r="A3957" t="s">
        <v>186</v>
      </c>
      <c r="B3957" t="s">
        <v>123</v>
      </c>
      <c r="C3957" s="60">
        <v>42036</v>
      </c>
      <c r="D3957" s="3">
        <f>Table1[[#This Row],[End Year]]-1</f>
        <v>2014</v>
      </c>
      <c r="E3957" s="3">
        <f t="shared" si="183"/>
        <v>2015</v>
      </c>
      <c r="F3957" s="1" t="str">
        <f t="shared" si="184"/>
        <v>2014/2015</v>
      </c>
      <c r="G3957">
        <v>36786</v>
      </c>
      <c r="H3957" t="s">
        <v>90</v>
      </c>
      <c r="I3957">
        <f>IFERROR(INDEX(Lookup_Misc!$A$1:$C$7,MATCH(Table1[[#This Row],[Product]],Lookup_Misc!$B$1:$B$7,0),3)*Table1[[#This Row],[Tonnage]],NA())</f>
        <v>19128.72</v>
      </c>
      <c r="J3957">
        <f t="shared" si="185"/>
        <v>2</v>
      </c>
    </row>
    <row r="3958" spans="1:10">
      <c r="A3958" t="s">
        <v>186</v>
      </c>
      <c r="B3958" t="s">
        <v>123</v>
      </c>
      <c r="C3958" s="60">
        <v>42064</v>
      </c>
      <c r="D3958" s="3">
        <f>Table1[[#This Row],[End Year]]-1</f>
        <v>2014</v>
      </c>
      <c r="E3958" s="3">
        <f t="shared" si="183"/>
        <v>2015</v>
      </c>
      <c r="F3958" s="1" t="str">
        <f t="shared" si="184"/>
        <v>2014/2015</v>
      </c>
      <c r="G3958">
        <v>5</v>
      </c>
      <c r="H3958" t="s">
        <v>94</v>
      </c>
      <c r="I3958">
        <f>IFERROR(INDEX(Lookup_Misc!$A$1:$C$7,MATCH(Table1[[#This Row],[Product]],Lookup_Misc!$B$1:$B$7,0),3)*Table1[[#This Row],[Tonnage]],NA())</f>
        <v>2.6</v>
      </c>
      <c r="J3958">
        <f t="shared" si="185"/>
        <v>3</v>
      </c>
    </row>
    <row r="3959" spans="1:10">
      <c r="A3959" t="s">
        <v>186</v>
      </c>
      <c r="B3959" t="s">
        <v>123</v>
      </c>
      <c r="C3959" s="60">
        <v>42064</v>
      </c>
      <c r="D3959" s="3">
        <f>Table1[[#This Row],[End Year]]-1</f>
        <v>2014</v>
      </c>
      <c r="E3959" s="3">
        <f t="shared" si="183"/>
        <v>2015</v>
      </c>
      <c r="F3959" s="1" t="str">
        <f t="shared" si="184"/>
        <v>2014/2015</v>
      </c>
      <c r="G3959">
        <v>4391</v>
      </c>
      <c r="H3959" t="s">
        <v>132</v>
      </c>
      <c r="I3959">
        <f>IFERROR(INDEX(Lookup_Misc!$A$1:$C$7,MATCH(Table1[[#This Row],[Product]],Lookup_Misc!$B$1:$B$7,0),3)*Table1[[#This Row],[Tonnage]],NA())</f>
        <v>2283.3200000000002</v>
      </c>
      <c r="J3959">
        <f t="shared" si="185"/>
        <v>3</v>
      </c>
    </row>
    <row r="3960" spans="1:10">
      <c r="A3960" t="s">
        <v>186</v>
      </c>
      <c r="B3960" t="s">
        <v>123</v>
      </c>
      <c r="C3960" s="60">
        <v>42064</v>
      </c>
      <c r="D3960" s="3">
        <f>Table1[[#This Row],[End Year]]-1</f>
        <v>2014</v>
      </c>
      <c r="E3960" s="3">
        <f t="shared" si="183"/>
        <v>2015</v>
      </c>
      <c r="F3960" s="1" t="str">
        <f t="shared" si="184"/>
        <v>2014/2015</v>
      </c>
      <c r="G3960">
        <v>85790</v>
      </c>
      <c r="H3960" t="s">
        <v>60</v>
      </c>
      <c r="I3960">
        <f>IFERROR(INDEX(Lookup_Misc!$A$1:$C$7,MATCH(Table1[[#This Row],[Product]],Lookup_Misc!$B$1:$B$7,0),3)*Table1[[#This Row],[Tonnage]],NA())</f>
        <v>44610.8</v>
      </c>
      <c r="J3960">
        <f t="shared" si="185"/>
        <v>3</v>
      </c>
    </row>
    <row r="3961" spans="1:10">
      <c r="A3961" t="s">
        <v>186</v>
      </c>
      <c r="B3961" t="s">
        <v>123</v>
      </c>
      <c r="C3961" s="60">
        <v>42064</v>
      </c>
      <c r="D3961" s="3">
        <f>Table1[[#This Row],[End Year]]-1</f>
        <v>2014</v>
      </c>
      <c r="E3961" s="3">
        <f t="shared" si="183"/>
        <v>2015</v>
      </c>
      <c r="F3961" s="1" t="str">
        <f t="shared" si="184"/>
        <v>2014/2015</v>
      </c>
      <c r="G3961">
        <v>4354</v>
      </c>
      <c r="H3961" t="s">
        <v>79</v>
      </c>
      <c r="I3961">
        <f>IFERROR(INDEX(Lookup_Misc!$A$1:$C$7,MATCH(Table1[[#This Row],[Product]],Lookup_Misc!$B$1:$B$7,0),3)*Table1[[#This Row],[Tonnage]],NA())</f>
        <v>2264.08</v>
      </c>
      <c r="J3961">
        <f t="shared" si="185"/>
        <v>3</v>
      </c>
    </row>
    <row r="3962" spans="1:10">
      <c r="A3962" t="s">
        <v>186</v>
      </c>
      <c r="B3962" t="s">
        <v>123</v>
      </c>
      <c r="C3962" s="60">
        <v>42064</v>
      </c>
      <c r="D3962" s="3">
        <f>Table1[[#This Row],[End Year]]-1</f>
        <v>2014</v>
      </c>
      <c r="E3962" s="3">
        <f t="shared" si="183"/>
        <v>2015</v>
      </c>
      <c r="F3962" s="1" t="str">
        <f t="shared" si="184"/>
        <v>2014/2015</v>
      </c>
      <c r="G3962">
        <v>11</v>
      </c>
      <c r="H3962" t="s">
        <v>125</v>
      </c>
      <c r="I3962">
        <f>IFERROR(INDEX(Lookup_Misc!$A$1:$C$7,MATCH(Table1[[#This Row],[Product]],Lookup_Misc!$B$1:$B$7,0),3)*Table1[[#This Row],[Tonnage]],NA())</f>
        <v>5.7200000000000006</v>
      </c>
      <c r="J3962">
        <f t="shared" si="185"/>
        <v>3</v>
      </c>
    </row>
    <row r="3963" spans="1:10">
      <c r="A3963" t="s">
        <v>186</v>
      </c>
      <c r="B3963" t="s">
        <v>123</v>
      </c>
      <c r="C3963" s="60">
        <v>42064</v>
      </c>
      <c r="D3963" s="3">
        <f>Table1[[#This Row],[End Year]]-1</f>
        <v>2014</v>
      </c>
      <c r="E3963" s="3">
        <f t="shared" si="183"/>
        <v>2015</v>
      </c>
      <c r="F3963" s="1" t="str">
        <f t="shared" si="184"/>
        <v>2014/2015</v>
      </c>
      <c r="G3963">
        <v>42</v>
      </c>
      <c r="H3963" t="s">
        <v>133</v>
      </c>
      <c r="I3963">
        <f>IFERROR(INDEX(Lookup_Misc!$A$1:$C$7,MATCH(Table1[[#This Row],[Product]],Lookup_Misc!$B$1:$B$7,0),3)*Table1[[#This Row],[Tonnage]],NA())</f>
        <v>21.84</v>
      </c>
      <c r="J3963">
        <f t="shared" si="185"/>
        <v>3</v>
      </c>
    </row>
    <row r="3964" spans="1:10">
      <c r="A3964" t="s">
        <v>186</v>
      </c>
      <c r="B3964" t="s">
        <v>123</v>
      </c>
      <c r="C3964" s="60">
        <v>42064</v>
      </c>
      <c r="D3964" s="3">
        <f>Table1[[#This Row],[End Year]]-1</f>
        <v>2014</v>
      </c>
      <c r="E3964" s="3">
        <f t="shared" si="183"/>
        <v>2015</v>
      </c>
      <c r="F3964" s="1" t="str">
        <f t="shared" si="184"/>
        <v>2014/2015</v>
      </c>
      <c r="G3964">
        <v>14844</v>
      </c>
      <c r="H3964" t="s">
        <v>116</v>
      </c>
      <c r="I3964">
        <f>IFERROR(INDEX(Lookup_Misc!$A$1:$C$7,MATCH(Table1[[#This Row],[Product]],Lookup_Misc!$B$1:$B$7,0),3)*Table1[[#This Row],[Tonnage]],NA())</f>
        <v>7718.88</v>
      </c>
      <c r="J3964">
        <f t="shared" si="185"/>
        <v>3</v>
      </c>
    </row>
    <row r="3965" spans="1:10">
      <c r="A3965" t="s">
        <v>186</v>
      </c>
      <c r="B3965" t="s">
        <v>123</v>
      </c>
      <c r="C3965" s="60">
        <v>42064</v>
      </c>
      <c r="D3965" s="3">
        <f>Table1[[#This Row],[End Year]]-1</f>
        <v>2014</v>
      </c>
      <c r="E3965" s="3">
        <f t="shared" si="183"/>
        <v>2015</v>
      </c>
      <c r="F3965" s="1" t="str">
        <f t="shared" si="184"/>
        <v>2014/2015</v>
      </c>
      <c r="G3965">
        <v>50738</v>
      </c>
      <c r="H3965" t="s">
        <v>113</v>
      </c>
      <c r="I3965">
        <f>IFERROR(INDEX(Lookup_Misc!$A$1:$C$7,MATCH(Table1[[#This Row],[Product]],Lookup_Misc!$B$1:$B$7,0),3)*Table1[[#This Row],[Tonnage]],NA())</f>
        <v>26383.760000000002</v>
      </c>
      <c r="J3965">
        <f t="shared" si="185"/>
        <v>3</v>
      </c>
    </row>
    <row r="3966" spans="1:10">
      <c r="A3966" t="s">
        <v>186</v>
      </c>
      <c r="B3966" t="s">
        <v>123</v>
      </c>
      <c r="C3966" s="60">
        <v>42064</v>
      </c>
      <c r="D3966" s="3">
        <f>Table1[[#This Row],[End Year]]-1</f>
        <v>2014</v>
      </c>
      <c r="E3966" s="3">
        <f t="shared" si="183"/>
        <v>2015</v>
      </c>
      <c r="F3966" s="1" t="str">
        <f t="shared" si="184"/>
        <v>2014/2015</v>
      </c>
      <c r="G3966">
        <v>15650</v>
      </c>
      <c r="H3966" t="s">
        <v>144</v>
      </c>
      <c r="I3966">
        <f>IFERROR(INDEX(Lookup_Misc!$A$1:$C$7,MATCH(Table1[[#This Row],[Product]],Lookup_Misc!$B$1:$B$7,0),3)*Table1[[#This Row],[Tonnage]],NA())</f>
        <v>8138</v>
      </c>
      <c r="J3966">
        <f t="shared" si="185"/>
        <v>3</v>
      </c>
    </row>
    <row r="3967" spans="1:10">
      <c r="A3967" t="s">
        <v>186</v>
      </c>
      <c r="B3967" t="s">
        <v>123</v>
      </c>
      <c r="C3967" s="60">
        <v>42064</v>
      </c>
      <c r="D3967" s="3">
        <f>Table1[[#This Row],[End Year]]-1</f>
        <v>2014</v>
      </c>
      <c r="E3967" s="3">
        <f t="shared" si="183"/>
        <v>2015</v>
      </c>
      <c r="F3967" s="1" t="str">
        <f t="shared" si="184"/>
        <v>2014/2015</v>
      </c>
      <c r="G3967">
        <v>6</v>
      </c>
      <c r="H3967" t="s">
        <v>99</v>
      </c>
      <c r="I3967">
        <f>IFERROR(INDEX(Lookup_Misc!$A$1:$C$7,MATCH(Table1[[#This Row],[Product]],Lookup_Misc!$B$1:$B$7,0),3)*Table1[[#This Row],[Tonnage]],NA())</f>
        <v>3.12</v>
      </c>
      <c r="J3967">
        <f t="shared" si="185"/>
        <v>3</v>
      </c>
    </row>
    <row r="3968" spans="1:10">
      <c r="A3968" t="s">
        <v>186</v>
      </c>
      <c r="B3968" t="s">
        <v>123</v>
      </c>
      <c r="C3968" s="60">
        <v>42064</v>
      </c>
      <c r="D3968" s="3">
        <f>Table1[[#This Row],[End Year]]-1</f>
        <v>2014</v>
      </c>
      <c r="E3968" s="3">
        <f t="shared" si="183"/>
        <v>2015</v>
      </c>
      <c r="F3968" s="1" t="str">
        <f t="shared" si="184"/>
        <v>2014/2015</v>
      </c>
      <c r="G3968">
        <v>12807</v>
      </c>
      <c r="H3968" t="s">
        <v>89</v>
      </c>
      <c r="I3968">
        <f>IFERROR(INDEX(Lookup_Misc!$A$1:$C$7,MATCH(Table1[[#This Row],[Product]],Lookup_Misc!$B$1:$B$7,0),3)*Table1[[#This Row],[Tonnage]],NA())</f>
        <v>6659.64</v>
      </c>
      <c r="J3968">
        <f t="shared" si="185"/>
        <v>3</v>
      </c>
    </row>
    <row r="3969" spans="1:10">
      <c r="A3969" t="s">
        <v>186</v>
      </c>
      <c r="B3969" t="s">
        <v>123</v>
      </c>
      <c r="C3969" s="60">
        <v>42064</v>
      </c>
      <c r="D3969" s="3">
        <f>Table1[[#This Row],[End Year]]-1</f>
        <v>2014</v>
      </c>
      <c r="E3969" s="3">
        <f t="shared" si="183"/>
        <v>2015</v>
      </c>
      <c r="F3969" s="1" t="str">
        <f t="shared" si="184"/>
        <v>2014/2015</v>
      </c>
      <c r="G3969">
        <v>70444</v>
      </c>
      <c r="H3969" t="s">
        <v>90</v>
      </c>
      <c r="I3969">
        <f>IFERROR(INDEX(Lookup_Misc!$A$1:$C$7,MATCH(Table1[[#This Row],[Product]],Lookup_Misc!$B$1:$B$7,0),3)*Table1[[#This Row],[Tonnage]],NA())</f>
        <v>36630.880000000005</v>
      </c>
      <c r="J3969">
        <f t="shared" si="185"/>
        <v>3</v>
      </c>
    </row>
    <row r="3970" spans="1:10">
      <c r="A3970" t="s">
        <v>186</v>
      </c>
      <c r="B3970" t="s">
        <v>123</v>
      </c>
      <c r="C3970" s="60">
        <v>42095</v>
      </c>
      <c r="D3970" s="3">
        <f>Table1[[#This Row],[End Year]]-1</f>
        <v>2014</v>
      </c>
      <c r="E3970" s="3">
        <f t="shared" si="183"/>
        <v>2015</v>
      </c>
      <c r="F3970" s="1" t="str">
        <f t="shared" si="184"/>
        <v>2014/2015</v>
      </c>
      <c r="G3970">
        <v>1</v>
      </c>
      <c r="H3970" t="s">
        <v>73</v>
      </c>
      <c r="I3970">
        <f>IFERROR(INDEX(Lookup_Misc!$A$1:$C$7,MATCH(Table1[[#This Row],[Product]],Lookup_Misc!$B$1:$B$7,0),3)*Table1[[#This Row],[Tonnage]],NA())</f>
        <v>0.52</v>
      </c>
      <c r="J3970">
        <f t="shared" si="185"/>
        <v>4</v>
      </c>
    </row>
    <row r="3971" spans="1:10">
      <c r="A3971" t="s">
        <v>186</v>
      </c>
      <c r="B3971" t="s">
        <v>123</v>
      </c>
      <c r="C3971" s="60">
        <v>42095</v>
      </c>
      <c r="D3971" s="3">
        <f>Table1[[#This Row],[End Year]]-1</f>
        <v>2014</v>
      </c>
      <c r="E3971" s="3">
        <f t="shared" si="183"/>
        <v>2015</v>
      </c>
      <c r="F3971" s="1" t="str">
        <f t="shared" si="184"/>
        <v>2014/2015</v>
      </c>
      <c r="G3971">
        <v>5</v>
      </c>
      <c r="H3971" t="s">
        <v>75</v>
      </c>
      <c r="I3971">
        <f>IFERROR(INDEX(Lookup_Misc!$A$1:$C$7,MATCH(Table1[[#This Row],[Product]],Lookup_Misc!$B$1:$B$7,0),3)*Table1[[#This Row],[Tonnage]],NA())</f>
        <v>2.6</v>
      </c>
      <c r="J3971">
        <f t="shared" si="185"/>
        <v>4</v>
      </c>
    </row>
    <row r="3972" spans="1:10">
      <c r="A3972" t="s">
        <v>186</v>
      </c>
      <c r="B3972" t="s">
        <v>123</v>
      </c>
      <c r="C3972" s="60">
        <v>42095</v>
      </c>
      <c r="D3972" s="3">
        <f>Table1[[#This Row],[End Year]]-1</f>
        <v>2014</v>
      </c>
      <c r="E3972" s="3">
        <f t="shared" si="183"/>
        <v>2015</v>
      </c>
      <c r="F3972" s="1" t="str">
        <f t="shared" si="184"/>
        <v>2014/2015</v>
      </c>
      <c r="G3972">
        <v>48</v>
      </c>
      <c r="H3972" t="s">
        <v>129</v>
      </c>
      <c r="I3972">
        <f>IFERROR(INDEX(Lookup_Misc!$A$1:$C$7,MATCH(Table1[[#This Row],[Product]],Lookup_Misc!$B$1:$B$7,0),3)*Table1[[#This Row],[Tonnage]],NA())</f>
        <v>24.96</v>
      </c>
      <c r="J3972">
        <f t="shared" si="185"/>
        <v>4</v>
      </c>
    </row>
    <row r="3973" spans="1:10">
      <c r="A3973" t="s">
        <v>186</v>
      </c>
      <c r="B3973" t="s">
        <v>123</v>
      </c>
      <c r="C3973" s="60">
        <v>42095</v>
      </c>
      <c r="D3973" s="3">
        <f>Table1[[#This Row],[End Year]]-1</f>
        <v>2014</v>
      </c>
      <c r="E3973" s="3">
        <f t="shared" si="183"/>
        <v>2015</v>
      </c>
      <c r="F3973" s="1" t="str">
        <f t="shared" si="184"/>
        <v>2014/2015</v>
      </c>
      <c r="G3973">
        <v>69560</v>
      </c>
      <c r="H3973" t="s">
        <v>60</v>
      </c>
      <c r="I3973">
        <f>IFERROR(INDEX(Lookup_Misc!$A$1:$C$7,MATCH(Table1[[#This Row],[Product]],Lookup_Misc!$B$1:$B$7,0),3)*Table1[[#This Row],[Tonnage]],NA())</f>
        <v>36171.200000000004</v>
      </c>
      <c r="J3973">
        <f t="shared" si="185"/>
        <v>4</v>
      </c>
    </row>
    <row r="3974" spans="1:10">
      <c r="A3974" t="s">
        <v>186</v>
      </c>
      <c r="B3974" t="s">
        <v>123</v>
      </c>
      <c r="C3974" s="60">
        <v>42095</v>
      </c>
      <c r="D3974" s="3">
        <f>Table1[[#This Row],[End Year]]-1</f>
        <v>2014</v>
      </c>
      <c r="E3974" s="3">
        <f t="shared" ref="E3974:E4037" si="186">IF(AND(MONTH(C3974)&gt;=7,MONTH(C3974)&lt;=12),YEAR(C3974)+1,YEAR(C3974))</f>
        <v>2015</v>
      </c>
      <c r="F3974" s="1" t="str">
        <f t="shared" ref="F3974:F4037" si="187">D3974&amp;"/"&amp;E3974</f>
        <v>2014/2015</v>
      </c>
      <c r="G3974">
        <v>7532</v>
      </c>
      <c r="H3974" t="s">
        <v>79</v>
      </c>
      <c r="I3974">
        <f>IFERROR(INDEX(Lookup_Misc!$A$1:$C$7,MATCH(Table1[[#This Row],[Product]],Lookup_Misc!$B$1:$B$7,0),3)*Table1[[#This Row],[Tonnage]],NA())</f>
        <v>3916.6400000000003</v>
      </c>
      <c r="J3974">
        <f t="shared" ref="J3974:J4037" si="188">MONTH(C3974)</f>
        <v>4</v>
      </c>
    </row>
    <row r="3975" spans="1:10">
      <c r="A3975" t="s">
        <v>186</v>
      </c>
      <c r="B3975" t="s">
        <v>123</v>
      </c>
      <c r="C3975" s="60">
        <v>42095</v>
      </c>
      <c r="D3975" s="3">
        <f>Table1[[#This Row],[End Year]]-1</f>
        <v>2014</v>
      </c>
      <c r="E3975" s="3">
        <f t="shared" si="186"/>
        <v>2015</v>
      </c>
      <c r="F3975" s="1" t="str">
        <f t="shared" si="187"/>
        <v>2014/2015</v>
      </c>
      <c r="G3975">
        <v>3486</v>
      </c>
      <c r="H3975" t="s">
        <v>125</v>
      </c>
      <c r="I3975">
        <f>IFERROR(INDEX(Lookup_Misc!$A$1:$C$7,MATCH(Table1[[#This Row],[Product]],Lookup_Misc!$B$1:$B$7,0),3)*Table1[[#This Row],[Tonnage]],NA())</f>
        <v>1812.72</v>
      </c>
      <c r="J3975">
        <f t="shared" si="188"/>
        <v>4</v>
      </c>
    </row>
    <row r="3976" spans="1:10">
      <c r="A3976" t="s">
        <v>186</v>
      </c>
      <c r="B3976" t="s">
        <v>123</v>
      </c>
      <c r="C3976" s="60">
        <v>42095</v>
      </c>
      <c r="D3976" s="3">
        <f>Table1[[#This Row],[End Year]]-1</f>
        <v>2014</v>
      </c>
      <c r="E3976" s="3">
        <f t="shared" si="186"/>
        <v>2015</v>
      </c>
      <c r="F3976" s="1" t="str">
        <f t="shared" si="187"/>
        <v>2014/2015</v>
      </c>
      <c r="G3976">
        <v>13009</v>
      </c>
      <c r="H3976" t="s">
        <v>116</v>
      </c>
      <c r="I3976">
        <f>IFERROR(INDEX(Lookup_Misc!$A$1:$C$7,MATCH(Table1[[#This Row],[Product]],Lookup_Misc!$B$1:$B$7,0),3)*Table1[[#This Row],[Tonnage]],NA())</f>
        <v>6764.68</v>
      </c>
      <c r="J3976">
        <f t="shared" si="188"/>
        <v>4</v>
      </c>
    </row>
    <row r="3977" spans="1:10">
      <c r="A3977" t="s">
        <v>186</v>
      </c>
      <c r="B3977" t="s">
        <v>123</v>
      </c>
      <c r="C3977" s="60">
        <v>42095</v>
      </c>
      <c r="D3977" s="3">
        <f>Table1[[#This Row],[End Year]]-1</f>
        <v>2014</v>
      </c>
      <c r="E3977" s="3">
        <f t="shared" si="186"/>
        <v>2015</v>
      </c>
      <c r="F3977" s="1" t="str">
        <f t="shared" si="187"/>
        <v>2014/2015</v>
      </c>
      <c r="G3977">
        <v>56450</v>
      </c>
      <c r="H3977" t="s">
        <v>113</v>
      </c>
      <c r="I3977">
        <f>IFERROR(INDEX(Lookup_Misc!$A$1:$C$7,MATCH(Table1[[#This Row],[Product]],Lookup_Misc!$B$1:$B$7,0),3)*Table1[[#This Row],[Tonnage]],NA())</f>
        <v>29354</v>
      </c>
      <c r="J3977">
        <f t="shared" si="188"/>
        <v>4</v>
      </c>
    </row>
    <row r="3978" spans="1:10">
      <c r="A3978" t="s">
        <v>186</v>
      </c>
      <c r="B3978" t="s">
        <v>123</v>
      </c>
      <c r="C3978" s="60">
        <v>42095</v>
      </c>
      <c r="D3978" s="3">
        <f>Table1[[#This Row],[End Year]]-1</f>
        <v>2014</v>
      </c>
      <c r="E3978" s="3">
        <f t="shared" si="186"/>
        <v>2015</v>
      </c>
      <c r="F3978" s="1" t="str">
        <f t="shared" si="187"/>
        <v>2014/2015</v>
      </c>
      <c r="G3978">
        <v>3999</v>
      </c>
      <c r="H3978" t="s">
        <v>92</v>
      </c>
      <c r="I3978">
        <f>IFERROR(INDEX(Lookup_Misc!$A$1:$C$7,MATCH(Table1[[#This Row],[Product]],Lookup_Misc!$B$1:$B$7,0),3)*Table1[[#This Row],[Tonnage]],NA())</f>
        <v>2079.48</v>
      </c>
      <c r="J3978">
        <f t="shared" si="188"/>
        <v>4</v>
      </c>
    </row>
    <row r="3979" spans="1:10">
      <c r="A3979" t="s">
        <v>186</v>
      </c>
      <c r="B3979" t="s">
        <v>123</v>
      </c>
      <c r="C3979" s="60">
        <v>42095</v>
      </c>
      <c r="D3979" s="3">
        <f>Table1[[#This Row],[End Year]]-1</f>
        <v>2014</v>
      </c>
      <c r="E3979" s="3">
        <f t="shared" si="186"/>
        <v>2015</v>
      </c>
      <c r="F3979" s="1" t="str">
        <f t="shared" si="187"/>
        <v>2014/2015</v>
      </c>
      <c r="G3979">
        <v>6</v>
      </c>
      <c r="H3979" t="s">
        <v>170</v>
      </c>
      <c r="I3979">
        <f>IFERROR(INDEX(Lookup_Misc!$A$1:$C$7,MATCH(Table1[[#This Row],[Product]],Lookup_Misc!$B$1:$B$7,0),3)*Table1[[#This Row],[Tonnage]],NA())</f>
        <v>3.12</v>
      </c>
      <c r="J3979">
        <f t="shared" si="188"/>
        <v>4</v>
      </c>
    </row>
    <row r="3980" spans="1:10">
      <c r="A3980" t="s">
        <v>186</v>
      </c>
      <c r="B3980" t="s">
        <v>123</v>
      </c>
      <c r="C3980" s="60">
        <v>42095</v>
      </c>
      <c r="D3980" s="3">
        <f>Table1[[#This Row],[End Year]]-1</f>
        <v>2014</v>
      </c>
      <c r="E3980" s="3">
        <f t="shared" si="186"/>
        <v>2015</v>
      </c>
      <c r="F3980" s="1" t="str">
        <f t="shared" si="187"/>
        <v>2014/2015</v>
      </c>
      <c r="G3980">
        <v>105</v>
      </c>
      <c r="H3980" t="s">
        <v>86</v>
      </c>
      <c r="I3980">
        <f>IFERROR(INDEX(Lookup_Misc!$A$1:$C$7,MATCH(Table1[[#This Row],[Product]],Lookup_Misc!$B$1:$B$7,0),3)*Table1[[#This Row],[Tonnage]],NA())</f>
        <v>54.6</v>
      </c>
      <c r="J3980">
        <f t="shared" si="188"/>
        <v>4</v>
      </c>
    </row>
    <row r="3981" spans="1:10">
      <c r="A3981" t="s">
        <v>186</v>
      </c>
      <c r="B3981" t="s">
        <v>123</v>
      </c>
      <c r="C3981" s="60">
        <v>42095</v>
      </c>
      <c r="D3981" s="3">
        <f>Table1[[#This Row],[End Year]]-1</f>
        <v>2014</v>
      </c>
      <c r="E3981" s="3">
        <f t="shared" si="186"/>
        <v>2015</v>
      </c>
      <c r="F3981" s="1" t="str">
        <f t="shared" si="187"/>
        <v>2014/2015</v>
      </c>
      <c r="G3981">
        <v>16358</v>
      </c>
      <c r="H3981" t="s">
        <v>89</v>
      </c>
      <c r="I3981">
        <f>IFERROR(INDEX(Lookup_Misc!$A$1:$C$7,MATCH(Table1[[#This Row],[Product]],Lookup_Misc!$B$1:$B$7,0),3)*Table1[[#This Row],[Tonnage]],NA())</f>
        <v>8506.16</v>
      </c>
      <c r="J3981">
        <f t="shared" si="188"/>
        <v>4</v>
      </c>
    </row>
    <row r="3982" spans="1:10">
      <c r="A3982" t="s">
        <v>186</v>
      </c>
      <c r="B3982" t="s">
        <v>123</v>
      </c>
      <c r="C3982" s="60">
        <v>42125</v>
      </c>
      <c r="D3982" s="3">
        <f>Table1[[#This Row],[End Year]]-1</f>
        <v>2014</v>
      </c>
      <c r="E3982" s="3">
        <f t="shared" si="186"/>
        <v>2015</v>
      </c>
      <c r="F3982" s="1" t="str">
        <f t="shared" si="187"/>
        <v>2014/2015</v>
      </c>
      <c r="G3982">
        <v>19</v>
      </c>
      <c r="H3982" t="s">
        <v>138</v>
      </c>
      <c r="I3982">
        <f>IFERROR(INDEX(Lookup_Misc!$A$1:$C$7,MATCH(Table1[[#This Row],[Product]],Lookup_Misc!$B$1:$B$7,0),3)*Table1[[#This Row],[Tonnage]],NA())</f>
        <v>9.8800000000000008</v>
      </c>
      <c r="J3982">
        <f t="shared" si="188"/>
        <v>5</v>
      </c>
    </row>
    <row r="3983" spans="1:10">
      <c r="A3983" t="s">
        <v>186</v>
      </c>
      <c r="B3983" t="s">
        <v>123</v>
      </c>
      <c r="C3983" s="60">
        <v>42125</v>
      </c>
      <c r="D3983" s="3">
        <f>Table1[[#This Row],[End Year]]-1</f>
        <v>2014</v>
      </c>
      <c r="E3983" s="3">
        <f t="shared" si="186"/>
        <v>2015</v>
      </c>
      <c r="F3983" s="1" t="str">
        <f t="shared" si="187"/>
        <v>2014/2015</v>
      </c>
      <c r="G3983">
        <v>79697</v>
      </c>
      <c r="H3983" t="s">
        <v>60</v>
      </c>
      <c r="I3983">
        <f>IFERROR(INDEX(Lookup_Misc!$A$1:$C$7,MATCH(Table1[[#This Row],[Product]],Lookup_Misc!$B$1:$B$7,0),3)*Table1[[#This Row],[Tonnage]],NA())</f>
        <v>41442.44</v>
      </c>
      <c r="J3983">
        <f t="shared" si="188"/>
        <v>5</v>
      </c>
    </row>
    <row r="3984" spans="1:10">
      <c r="A3984" t="s">
        <v>186</v>
      </c>
      <c r="B3984" t="s">
        <v>123</v>
      </c>
      <c r="C3984" s="60">
        <v>42125</v>
      </c>
      <c r="D3984" s="3">
        <f>Table1[[#This Row],[End Year]]-1</f>
        <v>2014</v>
      </c>
      <c r="E3984" s="3">
        <f t="shared" si="186"/>
        <v>2015</v>
      </c>
      <c r="F3984" s="1" t="str">
        <f t="shared" si="187"/>
        <v>2014/2015</v>
      </c>
      <c r="G3984">
        <v>462</v>
      </c>
      <c r="H3984" t="s">
        <v>79</v>
      </c>
      <c r="I3984">
        <f>IFERROR(INDEX(Lookup_Misc!$A$1:$C$7,MATCH(Table1[[#This Row],[Product]],Lookup_Misc!$B$1:$B$7,0),3)*Table1[[#This Row],[Tonnage]],NA())</f>
        <v>240.24</v>
      </c>
      <c r="J3984">
        <f t="shared" si="188"/>
        <v>5</v>
      </c>
    </row>
    <row r="3985" spans="1:10">
      <c r="A3985" t="s">
        <v>186</v>
      </c>
      <c r="B3985" t="s">
        <v>123</v>
      </c>
      <c r="C3985" s="60">
        <v>42125</v>
      </c>
      <c r="D3985" s="3">
        <f>Table1[[#This Row],[End Year]]-1</f>
        <v>2014</v>
      </c>
      <c r="E3985" s="3">
        <f t="shared" si="186"/>
        <v>2015</v>
      </c>
      <c r="F3985" s="1" t="str">
        <f t="shared" si="187"/>
        <v>2014/2015</v>
      </c>
      <c r="G3985">
        <v>42</v>
      </c>
      <c r="H3985" t="s">
        <v>133</v>
      </c>
      <c r="I3985">
        <f>IFERROR(INDEX(Lookup_Misc!$A$1:$C$7,MATCH(Table1[[#This Row],[Product]],Lookup_Misc!$B$1:$B$7,0),3)*Table1[[#This Row],[Tonnage]],NA())</f>
        <v>21.84</v>
      </c>
      <c r="J3985">
        <f t="shared" si="188"/>
        <v>5</v>
      </c>
    </row>
    <row r="3986" spans="1:10">
      <c r="A3986" t="s">
        <v>186</v>
      </c>
      <c r="B3986" t="s">
        <v>123</v>
      </c>
      <c r="C3986" s="60">
        <v>42125</v>
      </c>
      <c r="D3986" s="3">
        <f>Table1[[#This Row],[End Year]]-1</f>
        <v>2014</v>
      </c>
      <c r="E3986" s="3">
        <f t="shared" si="186"/>
        <v>2015</v>
      </c>
      <c r="F3986" s="1" t="str">
        <f t="shared" si="187"/>
        <v>2014/2015</v>
      </c>
      <c r="G3986">
        <v>16</v>
      </c>
      <c r="H3986" t="s">
        <v>130</v>
      </c>
      <c r="I3986">
        <f>IFERROR(INDEX(Lookup_Misc!$A$1:$C$7,MATCH(Table1[[#This Row],[Product]],Lookup_Misc!$B$1:$B$7,0),3)*Table1[[#This Row],[Tonnage]],NA())</f>
        <v>8.32</v>
      </c>
      <c r="J3986">
        <f t="shared" si="188"/>
        <v>5</v>
      </c>
    </row>
    <row r="3987" spans="1:10">
      <c r="A3987" t="s">
        <v>186</v>
      </c>
      <c r="B3987" t="s">
        <v>123</v>
      </c>
      <c r="C3987" s="60">
        <v>42125</v>
      </c>
      <c r="D3987" s="3">
        <f>Table1[[#This Row],[End Year]]-1</f>
        <v>2014</v>
      </c>
      <c r="E3987" s="3">
        <f t="shared" si="186"/>
        <v>2015</v>
      </c>
      <c r="F3987" s="1" t="str">
        <f t="shared" si="187"/>
        <v>2014/2015</v>
      </c>
      <c r="G3987">
        <v>17037</v>
      </c>
      <c r="H3987" t="s">
        <v>116</v>
      </c>
      <c r="I3987">
        <f>IFERROR(INDEX(Lookup_Misc!$A$1:$C$7,MATCH(Table1[[#This Row],[Product]],Lookup_Misc!$B$1:$B$7,0),3)*Table1[[#This Row],[Tonnage]],NA())</f>
        <v>8859.24</v>
      </c>
      <c r="J3987">
        <f t="shared" si="188"/>
        <v>5</v>
      </c>
    </row>
    <row r="3988" spans="1:10">
      <c r="A3988" t="s">
        <v>186</v>
      </c>
      <c r="B3988" t="s">
        <v>123</v>
      </c>
      <c r="C3988" s="60">
        <v>42125</v>
      </c>
      <c r="D3988" s="3">
        <f>Table1[[#This Row],[End Year]]-1</f>
        <v>2014</v>
      </c>
      <c r="E3988" s="3">
        <f t="shared" si="186"/>
        <v>2015</v>
      </c>
      <c r="F3988" s="1" t="str">
        <f t="shared" si="187"/>
        <v>2014/2015</v>
      </c>
      <c r="G3988">
        <v>11000</v>
      </c>
      <c r="H3988" t="s">
        <v>81</v>
      </c>
      <c r="I3988">
        <f>IFERROR(INDEX(Lookup_Misc!$A$1:$C$7,MATCH(Table1[[#This Row],[Product]],Lookup_Misc!$B$1:$B$7,0),3)*Table1[[#This Row],[Tonnage]],NA())</f>
        <v>5720</v>
      </c>
      <c r="J3988">
        <f t="shared" si="188"/>
        <v>5</v>
      </c>
    </row>
    <row r="3989" spans="1:10">
      <c r="A3989" t="s">
        <v>186</v>
      </c>
      <c r="B3989" t="s">
        <v>123</v>
      </c>
      <c r="C3989" s="60">
        <v>42125</v>
      </c>
      <c r="D3989" s="3">
        <f>Table1[[#This Row],[End Year]]-1</f>
        <v>2014</v>
      </c>
      <c r="E3989" s="3">
        <f t="shared" si="186"/>
        <v>2015</v>
      </c>
      <c r="F3989" s="1" t="str">
        <f t="shared" si="187"/>
        <v>2014/2015</v>
      </c>
      <c r="G3989">
        <v>5492</v>
      </c>
      <c r="H3989" t="s">
        <v>128</v>
      </c>
      <c r="I3989">
        <f>IFERROR(INDEX(Lookup_Misc!$A$1:$C$7,MATCH(Table1[[#This Row],[Product]],Lookup_Misc!$B$1:$B$7,0),3)*Table1[[#This Row],[Tonnage]],NA())</f>
        <v>2855.84</v>
      </c>
      <c r="J3989">
        <f t="shared" si="188"/>
        <v>5</v>
      </c>
    </row>
    <row r="3990" spans="1:10">
      <c r="A3990" t="s">
        <v>186</v>
      </c>
      <c r="B3990" t="s">
        <v>123</v>
      </c>
      <c r="C3990" s="60">
        <v>42125</v>
      </c>
      <c r="D3990" s="3">
        <f>Table1[[#This Row],[End Year]]-1</f>
        <v>2014</v>
      </c>
      <c r="E3990" s="3">
        <f t="shared" si="186"/>
        <v>2015</v>
      </c>
      <c r="F3990" s="1" t="str">
        <f t="shared" si="187"/>
        <v>2014/2015</v>
      </c>
      <c r="G3990">
        <v>119014</v>
      </c>
      <c r="H3990" t="s">
        <v>113</v>
      </c>
      <c r="I3990">
        <f>IFERROR(INDEX(Lookup_Misc!$A$1:$C$7,MATCH(Table1[[#This Row],[Product]],Lookup_Misc!$B$1:$B$7,0),3)*Table1[[#This Row],[Tonnage]],NA())</f>
        <v>61887.28</v>
      </c>
      <c r="J3990">
        <f t="shared" si="188"/>
        <v>5</v>
      </c>
    </row>
    <row r="3991" spans="1:10">
      <c r="A3991" t="s">
        <v>186</v>
      </c>
      <c r="B3991" t="s">
        <v>123</v>
      </c>
      <c r="C3991" s="60">
        <v>42125</v>
      </c>
      <c r="D3991" s="3">
        <f>Table1[[#This Row],[End Year]]-1</f>
        <v>2014</v>
      </c>
      <c r="E3991" s="3">
        <f t="shared" si="186"/>
        <v>2015</v>
      </c>
      <c r="F3991" s="1" t="str">
        <f t="shared" si="187"/>
        <v>2014/2015</v>
      </c>
      <c r="G3991">
        <v>105</v>
      </c>
      <c r="H3991" t="s">
        <v>92</v>
      </c>
      <c r="I3991">
        <f>IFERROR(INDEX(Lookup_Misc!$A$1:$C$7,MATCH(Table1[[#This Row],[Product]],Lookup_Misc!$B$1:$B$7,0),3)*Table1[[#This Row],[Tonnage]],NA())</f>
        <v>54.6</v>
      </c>
      <c r="J3991">
        <f t="shared" si="188"/>
        <v>5</v>
      </c>
    </row>
    <row r="3992" spans="1:10">
      <c r="A3992" t="s">
        <v>186</v>
      </c>
      <c r="B3992" t="s">
        <v>123</v>
      </c>
      <c r="C3992" s="60">
        <v>42125</v>
      </c>
      <c r="D3992" s="3">
        <f>Table1[[#This Row],[End Year]]-1</f>
        <v>2014</v>
      </c>
      <c r="E3992" s="3">
        <f t="shared" si="186"/>
        <v>2015</v>
      </c>
      <c r="F3992" s="1" t="str">
        <f t="shared" si="187"/>
        <v>2014/2015</v>
      </c>
      <c r="G3992">
        <v>7699</v>
      </c>
      <c r="H3992" t="s">
        <v>144</v>
      </c>
      <c r="I3992">
        <f>IFERROR(INDEX(Lookup_Misc!$A$1:$C$7,MATCH(Table1[[#This Row],[Product]],Lookup_Misc!$B$1:$B$7,0),3)*Table1[[#This Row],[Tonnage]],NA())</f>
        <v>4003.48</v>
      </c>
      <c r="J3992">
        <f t="shared" si="188"/>
        <v>5</v>
      </c>
    </row>
    <row r="3993" spans="1:10">
      <c r="A3993" t="s">
        <v>186</v>
      </c>
      <c r="B3993" t="s">
        <v>123</v>
      </c>
      <c r="C3993" s="60">
        <v>42125</v>
      </c>
      <c r="D3993" s="3">
        <f>Table1[[#This Row],[End Year]]-1</f>
        <v>2014</v>
      </c>
      <c r="E3993" s="3">
        <f t="shared" si="186"/>
        <v>2015</v>
      </c>
      <c r="F3993" s="1" t="str">
        <f t="shared" si="187"/>
        <v>2014/2015</v>
      </c>
      <c r="G3993">
        <v>200</v>
      </c>
      <c r="H3993" t="s">
        <v>86</v>
      </c>
      <c r="I3993">
        <f>IFERROR(INDEX(Lookup_Misc!$A$1:$C$7,MATCH(Table1[[#This Row],[Product]],Lookup_Misc!$B$1:$B$7,0),3)*Table1[[#This Row],[Tonnage]],NA())</f>
        <v>104</v>
      </c>
      <c r="J3993">
        <f t="shared" si="188"/>
        <v>5</v>
      </c>
    </row>
    <row r="3994" spans="1:10">
      <c r="A3994" t="s">
        <v>186</v>
      </c>
      <c r="B3994" t="s">
        <v>123</v>
      </c>
      <c r="C3994" s="60">
        <v>42156</v>
      </c>
      <c r="D3994" s="3">
        <f>Table1[[#This Row],[End Year]]-1</f>
        <v>2014</v>
      </c>
      <c r="E3994" s="3">
        <f t="shared" si="186"/>
        <v>2015</v>
      </c>
      <c r="F3994" s="1" t="str">
        <f t="shared" si="187"/>
        <v>2014/2015</v>
      </c>
      <c r="G3994">
        <v>72</v>
      </c>
      <c r="H3994" t="s">
        <v>122</v>
      </c>
      <c r="I3994">
        <f>IFERROR(INDEX(Lookup_Misc!$A$1:$C$7,MATCH(Table1[[#This Row],[Product]],Lookup_Misc!$B$1:$B$7,0),3)*Table1[[#This Row],[Tonnage]],NA())</f>
        <v>37.44</v>
      </c>
      <c r="J3994">
        <f t="shared" si="188"/>
        <v>6</v>
      </c>
    </row>
    <row r="3995" spans="1:10">
      <c r="A3995" t="s">
        <v>186</v>
      </c>
      <c r="B3995" t="s">
        <v>123</v>
      </c>
      <c r="C3995" s="60">
        <v>42156</v>
      </c>
      <c r="D3995" s="3">
        <f>Table1[[#This Row],[End Year]]-1</f>
        <v>2014</v>
      </c>
      <c r="E3995" s="3">
        <f t="shared" si="186"/>
        <v>2015</v>
      </c>
      <c r="F3995" s="1" t="str">
        <f t="shared" si="187"/>
        <v>2014/2015</v>
      </c>
      <c r="G3995">
        <v>18759</v>
      </c>
      <c r="H3995" t="s">
        <v>60</v>
      </c>
      <c r="I3995">
        <f>IFERROR(INDEX(Lookup_Misc!$A$1:$C$7,MATCH(Table1[[#This Row],[Product]],Lookup_Misc!$B$1:$B$7,0),3)*Table1[[#This Row],[Tonnage]],NA())</f>
        <v>9754.68</v>
      </c>
      <c r="J3995">
        <f t="shared" si="188"/>
        <v>6</v>
      </c>
    </row>
    <row r="3996" spans="1:10">
      <c r="A3996" t="s">
        <v>186</v>
      </c>
      <c r="B3996" t="s">
        <v>123</v>
      </c>
      <c r="C3996" s="60">
        <v>42156</v>
      </c>
      <c r="D3996" s="3">
        <f>Table1[[#This Row],[End Year]]-1</f>
        <v>2014</v>
      </c>
      <c r="E3996" s="3">
        <f t="shared" si="186"/>
        <v>2015</v>
      </c>
      <c r="F3996" s="1" t="str">
        <f t="shared" si="187"/>
        <v>2014/2015</v>
      </c>
      <c r="G3996">
        <v>2420</v>
      </c>
      <c r="H3996" t="s">
        <v>79</v>
      </c>
      <c r="I3996">
        <f>IFERROR(INDEX(Lookup_Misc!$A$1:$C$7,MATCH(Table1[[#This Row],[Product]],Lookup_Misc!$B$1:$B$7,0),3)*Table1[[#This Row],[Tonnage]],NA())</f>
        <v>1258.4000000000001</v>
      </c>
      <c r="J3996">
        <f t="shared" si="188"/>
        <v>6</v>
      </c>
    </row>
    <row r="3997" spans="1:10">
      <c r="A3997" t="s">
        <v>186</v>
      </c>
      <c r="B3997" t="s">
        <v>123</v>
      </c>
      <c r="C3997" s="60">
        <v>42156</v>
      </c>
      <c r="D3997" s="3">
        <f>Table1[[#This Row],[End Year]]-1</f>
        <v>2014</v>
      </c>
      <c r="E3997" s="3">
        <f t="shared" si="186"/>
        <v>2015</v>
      </c>
      <c r="F3997" s="1" t="str">
        <f t="shared" si="187"/>
        <v>2014/2015</v>
      </c>
      <c r="G3997">
        <v>4999</v>
      </c>
      <c r="H3997" t="s">
        <v>125</v>
      </c>
      <c r="I3997">
        <f>IFERROR(INDEX(Lookup_Misc!$A$1:$C$7,MATCH(Table1[[#This Row],[Product]],Lookup_Misc!$B$1:$B$7,0),3)*Table1[[#This Row],[Tonnage]],NA())</f>
        <v>2599.48</v>
      </c>
      <c r="J3997">
        <f t="shared" si="188"/>
        <v>6</v>
      </c>
    </row>
    <row r="3998" spans="1:10">
      <c r="A3998" t="s">
        <v>186</v>
      </c>
      <c r="B3998" t="s">
        <v>123</v>
      </c>
      <c r="C3998" s="60">
        <v>42156</v>
      </c>
      <c r="D3998" s="3">
        <f>Table1[[#This Row],[End Year]]-1</f>
        <v>2014</v>
      </c>
      <c r="E3998" s="3">
        <f t="shared" si="186"/>
        <v>2015</v>
      </c>
      <c r="F3998" s="1" t="str">
        <f t="shared" si="187"/>
        <v>2014/2015</v>
      </c>
      <c r="G3998">
        <v>219</v>
      </c>
      <c r="H3998" t="s">
        <v>130</v>
      </c>
      <c r="I3998">
        <f>IFERROR(INDEX(Lookup_Misc!$A$1:$C$7,MATCH(Table1[[#This Row],[Product]],Lookup_Misc!$B$1:$B$7,0),3)*Table1[[#This Row],[Tonnage]],NA())</f>
        <v>113.88000000000001</v>
      </c>
      <c r="J3998">
        <f t="shared" si="188"/>
        <v>6</v>
      </c>
    </row>
    <row r="3999" spans="1:10">
      <c r="A3999" t="s">
        <v>186</v>
      </c>
      <c r="B3999" t="s">
        <v>123</v>
      </c>
      <c r="C3999" s="60">
        <v>42156</v>
      </c>
      <c r="D3999" s="3">
        <f>Table1[[#This Row],[End Year]]-1</f>
        <v>2014</v>
      </c>
      <c r="E3999" s="3">
        <f t="shared" si="186"/>
        <v>2015</v>
      </c>
      <c r="F3999" s="1" t="str">
        <f t="shared" si="187"/>
        <v>2014/2015</v>
      </c>
      <c r="G3999">
        <v>5492</v>
      </c>
      <c r="H3999" t="s">
        <v>116</v>
      </c>
      <c r="I3999">
        <f>IFERROR(INDEX(Lookup_Misc!$A$1:$C$7,MATCH(Table1[[#This Row],[Product]],Lookup_Misc!$B$1:$B$7,0),3)*Table1[[#This Row],[Tonnage]],NA())</f>
        <v>2855.84</v>
      </c>
      <c r="J3999">
        <f t="shared" si="188"/>
        <v>6</v>
      </c>
    </row>
    <row r="4000" spans="1:10">
      <c r="A4000" t="s">
        <v>186</v>
      </c>
      <c r="B4000" t="s">
        <v>123</v>
      </c>
      <c r="C4000" s="60">
        <v>42156</v>
      </c>
      <c r="D4000" s="3">
        <f>Table1[[#This Row],[End Year]]-1</f>
        <v>2014</v>
      </c>
      <c r="E4000" s="3">
        <f t="shared" si="186"/>
        <v>2015</v>
      </c>
      <c r="F4000" s="1" t="str">
        <f t="shared" si="187"/>
        <v>2014/2015</v>
      </c>
      <c r="G4000">
        <v>4335</v>
      </c>
      <c r="H4000" t="s">
        <v>81</v>
      </c>
      <c r="I4000">
        <f>IFERROR(INDEX(Lookup_Misc!$A$1:$C$7,MATCH(Table1[[#This Row],[Product]],Lookup_Misc!$B$1:$B$7,0),3)*Table1[[#This Row],[Tonnage]],NA())</f>
        <v>2254.2000000000003</v>
      </c>
      <c r="J4000">
        <f t="shared" si="188"/>
        <v>6</v>
      </c>
    </row>
    <row r="4001" spans="1:10">
      <c r="A4001" t="s">
        <v>186</v>
      </c>
      <c r="B4001" t="s">
        <v>123</v>
      </c>
      <c r="C4001" s="60">
        <v>42156</v>
      </c>
      <c r="D4001" s="3">
        <f>Table1[[#This Row],[End Year]]-1</f>
        <v>2014</v>
      </c>
      <c r="E4001" s="3">
        <f t="shared" si="186"/>
        <v>2015</v>
      </c>
      <c r="F4001" s="1" t="str">
        <f t="shared" si="187"/>
        <v>2014/2015</v>
      </c>
      <c r="G4001">
        <v>5118</v>
      </c>
      <c r="H4001" t="s">
        <v>128</v>
      </c>
      <c r="I4001">
        <f>IFERROR(INDEX(Lookup_Misc!$A$1:$C$7,MATCH(Table1[[#This Row],[Product]],Lookup_Misc!$B$1:$B$7,0),3)*Table1[[#This Row],[Tonnage]],NA())</f>
        <v>2661.36</v>
      </c>
      <c r="J4001">
        <f t="shared" si="188"/>
        <v>6</v>
      </c>
    </row>
    <row r="4002" spans="1:10">
      <c r="A4002" t="s">
        <v>186</v>
      </c>
      <c r="B4002" t="s">
        <v>123</v>
      </c>
      <c r="C4002" s="60">
        <v>42156</v>
      </c>
      <c r="D4002" s="3">
        <f>Table1[[#This Row],[End Year]]-1</f>
        <v>2014</v>
      </c>
      <c r="E4002" s="3">
        <f t="shared" si="186"/>
        <v>2015</v>
      </c>
      <c r="F4002" s="1" t="str">
        <f t="shared" si="187"/>
        <v>2014/2015</v>
      </c>
      <c r="G4002">
        <v>158604</v>
      </c>
      <c r="H4002" t="s">
        <v>113</v>
      </c>
      <c r="I4002">
        <f>IFERROR(INDEX(Lookup_Misc!$A$1:$C$7,MATCH(Table1[[#This Row],[Product]],Lookup_Misc!$B$1:$B$7,0),3)*Table1[[#This Row],[Tonnage]],NA())</f>
        <v>82474.080000000002</v>
      </c>
      <c r="J4002">
        <f t="shared" si="188"/>
        <v>6</v>
      </c>
    </row>
    <row r="4003" spans="1:10">
      <c r="A4003" t="s">
        <v>186</v>
      </c>
      <c r="B4003" t="s">
        <v>123</v>
      </c>
      <c r="C4003" s="60">
        <v>42156</v>
      </c>
      <c r="D4003" s="3">
        <f>Table1[[#This Row],[End Year]]-1</f>
        <v>2014</v>
      </c>
      <c r="E4003" s="3">
        <f t="shared" si="186"/>
        <v>2015</v>
      </c>
      <c r="F4003" s="1" t="str">
        <f t="shared" si="187"/>
        <v>2014/2015</v>
      </c>
      <c r="G4003">
        <v>105</v>
      </c>
      <c r="H4003" t="s">
        <v>92</v>
      </c>
      <c r="I4003">
        <f>IFERROR(INDEX(Lookup_Misc!$A$1:$C$7,MATCH(Table1[[#This Row],[Product]],Lookup_Misc!$B$1:$B$7,0),3)*Table1[[#This Row],[Tonnage]],NA())</f>
        <v>54.6</v>
      </c>
      <c r="J4003">
        <f t="shared" si="188"/>
        <v>6</v>
      </c>
    </row>
    <row r="4004" spans="1:10">
      <c r="A4004" t="s">
        <v>186</v>
      </c>
      <c r="B4004" t="s">
        <v>123</v>
      </c>
      <c r="C4004" s="60">
        <v>42156</v>
      </c>
      <c r="D4004" s="3">
        <f>Table1[[#This Row],[End Year]]-1</f>
        <v>2014</v>
      </c>
      <c r="E4004" s="3">
        <f t="shared" si="186"/>
        <v>2015</v>
      </c>
      <c r="F4004" s="1" t="str">
        <f t="shared" si="187"/>
        <v>2014/2015</v>
      </c>
      <c r="G4004">
        <v>17998</v>
      </c>
      <c r="H4004" t="s">
        <v>108</v>
      </c>
      <c r="I4004">
        <f>IFERROR(INDEX(Lookup_Misc!$A$1:$C$7,MATCH(Table1[[#This Row],[Product]],Lookup_Misc!$B$1:$B$7,0),3)*Table1[[#This Row],[Tonnage]],NA())</f>
        <v>9358.9600000000009</v>
      </c>
      <c r="J4004">
        <f t="shared" si="188"/>
        <v>6</v>
      </c>
    </row>
    <row r="4005" spans="1:10">
      <c r="A4005" t="s">
        <v>186</v>
      </c>
      <c r="B4005" t="s">
        <v>123</v>
      </c>
      <c r="C4005" s="60">
        <v>42156</v>
      </c>
      <c r="D4005" s="3">
        <f>Table1[[#This Row],[End Year]]-1</f>
        <v>2014</v>
      </c>
      <c r="E4005" s="3">
        <f t="shared" si="186"/>
        <v>2015</v>
      </c>
      <c r="F4005" s="1" t="str">
        <f t="shared" si="187"/>
        <v>2014/2015</v>
      </c>
      <c r="G4005">
        <v>78</v>
      </c>
      <c r="H4005" t="s">
        <v>86</v>
      </c>
      <c r="I4005">
        <f>IFERROR(INDEX(Lookup_Misc!$A$1:$C$7,MATCH(Table1[[#This Row],[Product]],Lookup_Misc!$B$1:$B$7,0),3)*Table1[[#This Row],[Tonnage]],NA())</f>
        <v>40.56</v>
      </c>
      <c r="J4005">
        <f t="shared" si="188"/>
        <v>6</v>
      </c>
    </row>
    <row r="4006" spans="1:10">
      <c r="A4006" t="s">
        <v>186</v>
      </c>
      <c r="B4006" t="s">
        <v>123</v>
      </c>
      <c r="C4006" s="60">
        <v>42156</v>
      </c>
      <c r="D4006" s="3">
        <f>Table1[[#This Row],[End Year]]-1</f>
        <v>2014</v>
      </c>
      <c r="E4006" s="3">
        <f t="shared" si="186"/>
        <v>2015</v>
      </c>
      <c r="F4006" s="1" t="str">
        <f t="shared" si="187"/>
        <v>2014/2015</v>
      </c>
      <c r="G4006">
        <v>19938</v>
      </c>
      <c r="H4006" t="s">
        <v>89</v>
      </c>
      <c r="I4006">
        <f>IFERROR(INDEX(Lookup_Misc!$A$1:$C$7,MATCH(Table1[[#This Row],[Product]],Lookup_Misc!$B$1:$B$7,0),3)*Table1[[#This Row],[Tonnage]],NA())</f>
        <v>10367.76</v>
      </c>
      <c r="J4006">
        <f t="shared" si="188"/>
        <v>6</v>
      </c>
    </row>
    <row r="4007" spans="1:10">
      <c r="A4007" t="s">
        <v>186</v>
      </c>
      <c r="B4007" t="s">
        <v>123</v>
      </c>
      <c r="C4007" s="60">
        <v>42156</v>
      </c>
      <c r="D4007" s="3">
        <f>Table1[[#This Row],[End Year]]-1</f>
        <v>2014</v>
      </c>
      <c r="E4007" s="3">
        <f t="shared" si="186"/>
        <v>2015</v>
      </c>
      <c r="F4007" s="1" t="str">
        <f t="shared" si="187"/>
        <v>2014/2015</v>
      </c>
      <c r="G4007">
        <v>39</v>
      </c>
      <c r="H4007" t="s">
        <v>90</v>
      </c>
      <c r="I4007">
        <f>IFERROR(INDEX(Lookup_Misc!$A$1:$C$7,MATCH(Table1[[#This Row],[Product]],Lookup_Misc!$B$1:$B$7,0),3)*Table1[[#This Row],[Tonnage]],NA())</f>
        <v>20.28</v>
      </c>
      <c r="J4007">
        <f t="shared" si="188"/>
        <v>6</v>
      </c>
    </row>
    <row r="4008" spans="1:10">
      <c r="A4008" t="s">
        <v>186</v>
      </c>
      <c r="B4008" t="s">
        <v>123</v>
      </c>
      <c r="C4008" s="60">
        <v>42186</v>
      </c>
      <c r="D4008" s="3">
        <f>Table1[[#This Row],[End Year]]-1</f>
        <v>2015</v>
      </c>
      <c r="E4008" s="3">
        <f t="shared" si="186"/>
        <v>2016</v>
      </c>
      <c r="F4008" s="1" t="str">
        <f t="shared" si="187"/>
        <v>2015/2016</v>
      </c>
      <c r="G4008">
        <v>34586</v>
      </c>
      <c r="H4008" t="s">
        <v>60</v>
      </c>
      <c r="I4008">
        <f>IFERROR(INDEX(Lookup_Misc!$A$1:$C$7,MATCH(Table1[[#This Row],[Product]],Lookup_Misc!$B$1:$B$7,0),3)*Table1[[#This Row],[Tonnage]],NA())</f>
        <v>17984.72</v>
      </c>
      <c r="J4008">
        <f t="shared" si="188"/>
        <v>7</v>
      </c>
    </row>
    <row r="4009" spans="1:10">
      <c r="A4009" t="s">
        <v>186</v>
      </c>
      <c r="B4009" t="s">
        <v>123</v>
      </c>
      <c r="C4009" s="60">
        <v>42186</v>
      </c>
      <c r="D4009" s="3">
        <f>Table1[[#This Row],[End Year]]-1</f>
        <v>2015</v>
      </c>
      <c r="E4009" s="3">
        <f t="shared" si="186"/>
        <v>2016</v>
      </c>
      <c r="F4009" s="1" t="str">
        <f t="shared" si="187"/>
        <v>2015/2016</v>
      </c>
      <c r="G4009">
        <v>516</v>
      </c>
      <c r="H4009" t="s">
        <v>79</v>
      </c>
      <c r="I4009">
        <f>IFERROR(INDEX(Lookup_Misc!$A$1:$C$7,MATCH(Table1[[#This Row],[Product]],Lookup_Misc!$B$1:$B$7,0),3)*Table1[[#This Row],[Tonnage]],NA())</f>
        <v>268.32</v>
      </c>
      <c r="J4009">
        <f t="shared" si="188"/>
        <v>7</v>
      </c>
    </row>
    <row r="4010" spans="1:10">
      <c r="A4010" t="s">
        <v>186</v>
      </c>
      <c r="B4010" t="s">
        <v>123</v>
      </c>
      <c r="C4010" s="60">
        <v>42186</v>
      </c>
      <c r="D4010" s="3">
        <f>Table1[[#This Row],[End Year]]-1</f>
        <v>2015</v>
      </c>
      <c r="E4010" s="3">
        <f t="shared" si="186"/>
        <v>2016</v>
      </c>
      <c r="F4010" s="1" t="str">
        <f t="shared" si="187"/>
        <v>2015/2016</v>
      </c>
      <c r="G4010">
        <v>43</v>
      </c>
      <c r="H4010" t="s">
        <v>133</v>
      </c>
      <c r="I4010">
        <f>IFERROR(INDEX(Lookup_Misc!$A$1:$C$7,MATCH(Table1[[#This Row],[Product]],Lookup_Misc!$B$1:$B$7,0),3)*Table1[[#This Row],[Tonnage]],NA())</f>
        <v>22.36</v>
      </c>
      <c r="J4010">
        <f t="shared" si="188"/>
        <v>7</v>
      </c>
    </row>
    <row r="4011" spans="1:10">
      <c r="A4011" t="s">
        <v>186</v>
      </c>
      <c r="B4011" t="s">
        <v>123</v>
      </c>
      <c r="C4011" s="60">
        <v>42186</v>
      </c>
      <c r="D4011" s="3">
        <f>Table1[[#This Row],[End Year]]-1</f>
        <v>2015</v>
      </c>
      <c r="E4011" s="3">
        <f t="shared" si="186"/>
        <v>2016</v>
      </c>
      <c r="F4011" s="1" t="str">
        <f t="shared" si="187"/>
        <v>2015/2016</v>
      </c>
      <c r="G4011">
        <v>19</v>
      </c>
      <c r="H4011" t="s">
        <v>130</v>
      </c>
      <c r="I4011">
        <f>IFERROR(INDEX(Lookup_Misc!$A$1:$C$7,MATCH(Table1[[#This Row],[Product]],Lookup_Misc!$B$1:$B$7,0),3)*Table1[[#This Row],[Tonnage]],NA())</f>
        <v>9.8800000000000008</v>
      </c>
      <c r="J4011">
        <f t="shared" si="188"/>
        <v>7</v>
      </c>
    </row>
    <row r="4012" spans="1:10">
      <c r="A4012" t="s">
        <v>186</v>
      </c>
      <c r="B4012" t="s">
        <v>123</v>
      </c>
      <c r="C4012" s="60">
        <v>42186</v>
      </c>
      <c r="D4012" s="3">
        <f>Table1[[#This Row],[End Year]]-1</f>
        <v>2015</v>
      </c>
      <c r="E4012" s="3">
        <f t="shared" si="186"/>
        <v>2016</v>
      </c>
      <c r="F4012" s="1" t="str">
        <f t="shared" si="187"/>
        <v>2015/2016</v>
      </c>
      <c r="G4012">
        <v>12188</v>
      </c>
      <c r="H4012" t="s">
        <v>116</v>
      </c>
      <c r="I4012">
        <f>IFERROR(INDEX(Lookup_Misc!$A$1:$C$7,MATCH(Table1[[#This Row],[Product]],Lookup_Misc!$B$1:$B$7,0),3)*Table1[[#This Row],[Tonnage]],NA())</f>
        <v>6337.76</v>
      </c>
      <c r="J4012">
        <f t="shared" si="188"/>
        <v>7</v>
      </c>
    </row>
    <row r="4013" spans="1:10">
      <c r="A4013" t="s">
        <v>186</v>
      </c>
      <c r="B4013" t="s">
        <v>123</v>
      </c>
      <c r="C4013" s="60">
        <v>42186</v>
      </c>
      <c r="D4013" s="3">
        <f>Table1[[#This Row],[End Year]]-1</f>
        <v>2015</v>
      </c>
      <c r="E4013" s="3">
        <f t="shared" si="186"/>
        <v>2016</v>
      </c>
      <c r="F4013" s="1" t="str">
        <f t="shared" si="187"/>
        <v>2015/2016</v>
      </c>
      <c r="G4013">
        <v>100</v>
      </c>
      <c r="H4013" t="s">
        <v>128</v>
      </c>
      <c r="I4013">
        <f>IFERROR(INDEX(Lookup_Misc!$A$1:$C$7,MATCH(Table1[[#This Row],[Product]],Lookup_Misc!$B$1:$B$7,0),3)*Table1[[#This Row],[Tonnage]],NA())</f>
        <v>52</v>
      </c>
      <c r="J4013">
        <f t="shared" si="188"/>
        <v>7</v>
      </c>
    </row>
    <row r="4014" spans="1:10">
      <c r="A4014" t="s">
        <v>186</v>
      </c>
      <c r="B4014" t="s">
        <v>123</v>
      </c>
      <c r="C4014" s="60">
        <v>42186</v>
      </c>
      <c r="D4014" s="3">
        <f>Table1[[#This Row],[End Year]]-1</f>
        <v>2015</v>
      </c>
      <c r="E4014" s="3">
        <f t="shared" si="186"/>
        <v>2016</v>
      </c>
      <c r="F4014" s="1" t="str">
        <f t="shared" si="187"/>
        <v>2015/2016</v>
      </c>
      <c r="G4014">
        <v>46391</v>
      </c>
      <c r="H4014" t="s">
        <v>113</v>
      </c>
      <c r="I4014">
        <f>IFERROR(INDEX(Lookup_Misc!$A$1:$C$7,MATCH(Table1[[#This Row],[Product]],Lookup_Misc!$B$1:$B$7,0),3)*Table1[[#This Row],[Tonnage]],NA())</f>
        <v>24123.32</v>
      </c>
      <c r="J4014">
        <f t="shared" si="188"/>
        <v>7</v>
      </c>
    </row>
    <row r="4015" spans="1:10">
      <c r="A4015" t="s">
        <v>186</v>
      </c>
      <c r="B4015" t="s">
        <v>123</v>
      </c>
      <c r="C4015" s="60">
        <v>42186</v>
      </c>
      <c r="D4015" s="3">
        <f>Table1[[#This Row],[End Year]]-1</f>
        <v>2015</v>
      </c>
      <c r="E4015" s="3">
        <f t="shared" si="186"/>
        <v>2016</v>
      </c>
      <c r="F4015" s="1" t="str">
        <f t="shared" si="187"/>
        <v>2015/2016</v>
      </c>
      <c r="G4015">
        <v>3289</v>
      </c>
      <c r="H4015" t="s">
        <v>92</v>
      </c>
      <c r="I4015">
        <f>IFERROR(INDEX(Lookup_Misc!$A$1:$C$7,MATCH(Table1[[#This Row],[Product]],Lookup_Misc!$B$1:$B$7,0),3)*Table1[[#This Row],[Tonnage]],NA())</f>
        <v>1710.28</v>
      </c>
      <c r="J4015">
        <f t="shared" si="188"/>
        <v>7</v>
      </c>
    </row>
    <row r="4016" spans="1:10">
      <c r="A4016" t="s">
        <v>186</v>
      </c>
      <c r="B4016" t="s">
        <v>123</v>
      </c>
      <c r="C4016" s="60">
        <v>42186</v>
      </c>
      <c r="D4016" s="3">
        <f>Table1[[#This Row],[End Year]]-1</f>
        <v>2015</v>
      </c>
      <c r="E4016" s="3">
        <f t="shared" si="186"/>
        <v>2016</v>
      </c>
      <c r="F4016" s="1" t="str">
        <f t="shared" si="187"/>
        <v>2015/2016</v>
      </c>
      <c r="G4016">
        <v>9600</v>
      </c>
      <c r="H4016" t="s">
        <v>144</v>
      </c>
      <c r="I4016">
        <f>IFERROR(INDEX(Lookup_Misc!$A$1:$C$7,MATCH(Table1[[#This Row],[Product]],Lookup_Misc!$B$1:$B$7,0),3)*Table1[[#This Row],[Tonnage]],NA())</f>
        <v>4992</v>
      </c>
      <c r="J4016">
        <f t="shared" si="188"/>
        <v>7</v>
      </c>
    </row>
    <row r="4017" spans="1:10">
      <c r="A4017" t="s">
        <v>186</v>
      </c>
      <c r="B4017" t="s">
        <v>123</v>
      </c>
      <c r="C4017" s="60">
        <v>42186</v>
      </c>
      <c r="D4017" s="3">
        <f>Table1[[#This Row],[End Year]]-1</f>
        <v>2015</v>
      </c>
      <c r="E4017" s="3">
        <f t="shared" si="186"/>
        <v>2016</v>
      </c>
      <c r="F4017" s="1" t="str">
        <f t="shared" si="187"/>
        <v>2015/2016</v>
      </c>
      <c r="G4017">
        <v>22115</v>
      </c>
      <c r="H4017" t="s">
        <v>108</v>
      </c>
      <c r="I4017">
        <f>IFERROR(INDEX(Lookup_Misc!$A$1:$C$7,MATCH(Table1[[#This Row],[Product]],Lookup_Misc!$B$1:$B$7,0),3)*Table1[[#This Row],[Tonnage]],NA())</f>
        <v>11499.800000000001</v>
      </c>
      <c r="J4017">
        <f t="shared" si="188"/>
        <v>7</v>
      </c>
    </row>
    <row r="4018" spans="1:10">
      <c r="A4018" t="s">
        <v>186</v>
      </c>
      <c r="B4018" t="s">
        <v>123</v>
      </c>
      <c r="C4018" s="60">
        <v>42186</v>
      </c>
      <c r="D4018" s="3">
        <f>Table1[[#This Row],[End Year]]-1</f>
        <v>2015</v>
      </c>
      <c r="E4018" s="3">
        <f t="shared" si="186"/>
        <v>2016</v>
      </c>
      <c r="F4018" s="1" t="str">
        <f t="shared" si="187"/>
        <v>2015/2016</v>
      </c>
      <c r="G4018">
        <v>156</v>
      </c>
      <c r="H4018" t="s">
        <v>86</v>
      </c>
      <c r="I4018">
        <f>IFERROR(INDEX(Lookup_Misc!$A$1:$C$7,MATCH(Table1[[#This Row],[Product]],Lookup_Misc!$B$1:$B$7,0),3)*Table1[[#This Row],[Tonnage]],NA())</f>
        <v>81.12</v>
      </c>
      <c r="J4018">
        <f t="shared" si="188"/>
        <v>7</v>
      </c>
    </row>
    <row r="4019" spans="1:10">
      <c r="A4019" t="s">
        <v>186</v>
      </c>
      <c r="B4019" t="s">
        <v>123</v>
      </c>
      <c r="C4019" s="60">
        <v>42217</v>
      </c>
      <c r="D4019" s="3">
        <f>Table1[[#This Row],[End Year]]-1</f>
        <v>2015</v>
      </c>
      <c r="E4019" s="3">
        <f t="shared" si="186"/>
        <v>2016</v>
      </c>
      <c r="F4019" s="1" t="str">
        <f t="shared" si="187"/>
        <v>2015/2016</v>
      </c>
      <c r="G4019">
        <v>72401</v>
      </c>
      <c r="H4019" t="s">
        <v>60</v>
      </c>
      <c r="I4019">
        <f>IFERROR(INDEX(Lookup_Misc!$A$1:$C$7,MATCH(Table1[[#This Row],[Product]],Lookup_Misc!$B$1:$B$7,0),3)*Table1[[#This Row],[Tonnage]],NA())</f>
        <v>37648.520000000004</v>
      </c>
      <c r="J4019">
        <f t="shared" si="188"/>
        <v>8</v>
      </c>
    </row>
    <row r="4020" spans="1:10">
      <c r="A4020" t="s">
        <v>186</v>
      </c>
      <c r="B4020" t="s">
        <v>123</v>
      </c>
      <c r="C4020" s="60">
        <v>42217</v>
      </c>
      <c r="D4020" s="3">
        <f>Table1[[#This Row],[End Year]]-1</f>
        <v>2015</v>
      </c>
      <c r="E4020" s="3">
        <f t="shared" si="186"/>
        <v>2016</v>
      </c>
      <c r="F4020" s="1" t="str">
        <f t="shared" si="187"/>
        <v>2015/2016</v>
      </c>
      <c r="G4020">
        <v>11169</v>
      </c>
      <c r="H4020" t="s">
        <v>79</v>
      </c>
      <c r="I4020">
        <f>IFERROR(INDEX(Lookup_Misc!$A$1:$C$7,MATCH(Table1[[#This Row],[Product]],Lookup_Misc!$B$1:$B$7,0),3)*Table1[[#This Row],[Tonnage]],NA())</f>
        <v>5807.88</v>
      </c>
      <c r="J4020">
        <f t="shared" si="188"/>
        <v>8</v>
      </c>
    </row>
    <row r="4021" spans="1:10">
      <c r="A4021" t="s">
        <v>186</v>
      </c>
      <c r="B4021" t="s">
        <v>123</v>
      </c>
      <c r="C4021" s="60">
        <v>42217</v>
      </c>
      <c r="D4021" s="3">
        <f>Table1[[#This Row],[End Year]]-1</f>
        <v>2015</v>
      </c>
      <c r="E4021" s="3">
        <f t="shared" si="186"/>
        <v>2016</v>
      </c>
      <c r="F4021" s="1" t="str">
        <f t="shared" si="187"/>
        <v>2015/2016</v>
      </c>
      <c r="G4021">
        <v>1649</v>
      </c>
      <c r="H4021" t="s">
        <v>143</v>
      </c>
      <c r="I4021">
        <f>IFERROR(INDEX(Lookup_Misc!$A$1:$C$7,MATCH(Table1[[#This Row],[Product]],Lookup_Misc!$B$1:$B$7,0),3)*Table1[[#This Row],[Tonnage]],NA())</f>
        <v>857.48</v>
      </c>
      <c r="J4021">
        <f t="shared" si="188"/>
        <v>8</v>
      </c>
    </row>
    <row r="4022" spans="1:10">
      <c r="A4022" t="s">
        <v>186</v>
      </c>
      <c r="B4022" t="s">
        <v>123</v>
      </c>
      <c r="C4022" s="60">
        <v>42217</v>
      </c>
      <c r="D4022" s="3">
        <f>Table1[[#This Row],[End Year]]-1</f>
        <v>2015</v>
      </c>
      <c r="E4022" s="3">
        <f t="shared" si="186"/>
        <v>2016</v>
      </c>
      <c r="F4022" s="1" t="str">
        <f t="shared" si="187"/>
        <v>2015/2016</v>
      </c>
      <c r="G4022">
        <v>7199</v>
      </c>
      <c r="H4022" t="s">
        <v>116</v>
      </c>
      <c r="I4022">
        <f>IFERROR(INDEX(Lookup_Misc!$A$1:$C$7,MATCH(Table1[[#This Row],[Product]],Lookup_Misc!$B$1:$B$7,0),3)*Table1[[#This Row],[Tonnage]],NA())</f>
        <v>3743.48</v>
      </c>
      <c r="J4022">
        <f t="shared" si="188"/>
        <v>8</v>
      </c>
    </row>
    <row r="4023" spans="1:10">
      <c r="A4023" t="s">
        <v>186</v>
      </c>
      <c r="B4023" t="s">
        <v>123</v>
      </c>
      <c r="C4023" s="60">
        <v>42217</v>
      </c>
      <c r="D4023" s="3">
        <f>Table1[[#This Row],[End Year]]-1</f>
        <v>2015</v>
      </c>
      <c r="E4023" s="3">
        <f t="shared" si="186"/>
        <v>2016</v>
      </c>
      <c r="F4023" s="1" t="str">
        <f t="shared" si="187"/>
        <v>2015/2016</v>
      </c>
      <c r="G4023">
        <v>60940</v>
      </c>
      <c r="H4023" t="s">
        <v>113</v>
      </c>
      <c r="I4023">
        <f>IFERROR(INDEX(Lookup_Misc!$A$1:$C$7,MATCH(Table1[[#This Row],[Product]],Lookup_Misc!$B$1:$B$7,0),3)*Table1[[#This Row],[Tonnage]],NA())</f>
        <v>31688.799999999999</v>
      </c>
      <c r="J4023">
        <f t="shared" si="188"/>
        <v>8</v>
      </c>
    </row>
    <row r="4024" spans="1:10">
      <c r="A4024" t="s">
        <v>186</v>
      </c>
      <c r="B4024" t="s">
        <v>123</v>
      </c>
      <c r="C4024" s="60">
        <v>42217</v>
      </c>
      <c r="D4024" s="3">
        <f>Table1[[#This Row],[End Year]]-1</f>
        <v>2015</v>
      </c>
      <c r="E4024" s="3">
        <f t="shared" si="186"/>
        <v>2016</v>
      </c>
      <c r="F4024" s="1" t="str">
        <f t="shared" si="187"/>
        <v>2015/2016</v>
      </c>
      <c r="G4024">
        <v>8439</v>
      </c>
      <c r="H4024" t="s">
        <v>108</v>
      </c>
      <c r="I4024">
        <f>IFERROR(INDEX(Lookup_Misc!$A$1:$C$7,MATCH(Table1[[#This Row],[Product]],Lookup_Misc!$B$1:$B$7,0),3)*Table1[[#This Row],[Tonnage]],NA())</f>
        <v>4388.28</v>
      </c>
      <c r="J4024">
        <f t="shared" si="188"/>
        <v>8</v>
      </c>
    </row>
    <row r="4025" spans="1:10">
      <c r="A4025" t="s">
        <v>186</v>
      </c>
      <c r="B4025" t="s">
        <v>123</v>
      </c>
      <c r="C4025" s="60">
        <v>42217</v>
      </c>
      <c r="D4025" s="3">
        <f>Table1[[#This Row],[End Year]]-1</f>
        <v>2015</v>
      </c>
      <c r="E4025" s="3">
        <f t="shared" si="186"/>
        <v>2016</v>
      </c>
      <c r="F4025" s="1" t="str">
        <f t="shared" si="187"/>
        <v>2015/2016</v>
      </c>
      <c r="G4025">
        <v>136</v>
      </c>
      <c r="H4025" t="s">
        <v>86</v>
      </c>
      <c r="I4025">
        <f>IFERROR(INDEX(Lookup_Misc!$A$1:$C$7,MATCH(Table1[[#This Row],[Product]],Lookup_Misc!$B$1:$B$7,0),3)*Table1[[#This Row],[Tonnage]],NA())</f>
        <v>70.72</v>
      </c>
      <c r="J4025">
        <f t="shared" si="188"/>
        <v>8</v>
      </c>
    </row>
    <row r="4026" spans="1:10">
      <c r="A4026" t="s">
        <v>186</v>
      </c>
      <c r="B4026" t="s">
        <v>123</v>
      </c>
      <c r="C4026" s="60">
        <v>42217</v>
      </c>
      <c r="D4026" s="3">
        <f>Table1[[#This Row],[End Year]]-1</f>
        <v>2015</v>
      </c>
      <c r="E4026" s="3">
        <f t="shared" si="186"/>
        <v>2016</v>
      </c>
      <c r="F4026" s="1" t="str">
        <f t="shared" si="187"/>
        <v>2015/2016</v>
      </c>
      <c r="G4026">
        <v>18237</v>
      </c>
      <c r="H4026" t="s">
        <v>89</v>
      </c>
      <c r="I4026">
        <f>IFERROR(INDEX(Lookup_Misc!$A$1:$C$7,MATCH(Table1[[#This Row],[Product]],Lookup_Misc!$B$1:$B$7,0),3)*Table1[[#This Row],[Tonnage]],NA())</f>
        <v>9483.24</v>
      </c>
      <c r="J4026">
        <f t="shared" si="188"/>
        <v>8</v>
      </c>
    </row>
    <row r="4027" spans="1:10">
      <c r="A4027" t="s">
        <v>186</v>
      </c>
      <c r="B4027" t="s">
        <v>123</v>
      </c>
      <c r="C4027" s="60">
        <v>42248</v>
      </c>
      <c r="D4027" s="3">
        <f>Table1[[#This Row],[End Year]]-1</f>
        <v>2015</v>
      </c>
      <c r="E4027" s="3">
        <f t="shared" si="186"/>
        <v>2016</v>
      </c>
      <c r="F4027" s="1" t="str">
        <f t="shared" si="187"/>
        <v>2015/2016</v>
      </c>
      <c r="G4027">
        <v>72987</v>
      </c>
      <c r="H4027" t="s">
        <v>60</v>
      </c>
      <c r="I4027">
        <f>IFERROR(INDEX(Lookup_Misc!$A$1:$C$7,MATCH(Table1[[#This Row],[Product]],Lookup_Misc!$B$1:$B$7,0),3)*Table1[[#This Row],[Tonnage]],NA())</f>
        <v>37953.24</v>
      </c>
      <c r="J4027">
        <f t="shared" si="188"/>
        <v>9</v>
      </c>
    </row>
    <row r="4028" spans="1:10">
      <c r="A4028" t="s">
        <v>186</v>
      </c>
      <c r="B4028" t="s">
        <v>123</v>
      </c>
      <c r="C4028" s="60">
        <v>42248</v>
      </c>
      <c r="D4028" s="3">
        <f>Table1[[#This Row],[End Year]]-1</f>
        <v>2015</v>
      </c>
      <c r="E4028" s="3">
        <f t="shared" si="186"/>
        <v>2016</v>
      </c>
      <c r="F4028" s="1" t="str">
        <f t="shared" si="187"/>
        <v>2015/2016</v>
      </c>
      <c r="G4028">
        <v>6222</v>
      </c>
      <c r="H4028" t="s">
        <v>79</v>
      </c>
      <c r="I4028">
        <f>IFERROR(INDEX(Lookup_Misc!$A$1:$C$7,MATCH(Table1[[#This Row],[Product]],Lookup_Misc!$B$1:$B$7,0),3)*Table1[[#This Row],[Tonnage]],NA())</f>
        <v>3235.44</v>
      </c>
      <c r="J4028">
        <f t="shared" si="188"/>
        <v>9</v>
      </c>
    </row>
    <row r="4029" spans="1:10">
      <c r="A4029" t="s">
        <v>186</v>
      </c>
      <c r="B4029" t="s">
        <v>123</v>
      </c>
      <c r="C4029" s="60">
        <v>42248</v>
      </c>
      <c r="D4029" s="3">
        <f>Table1[[#This Row],[End Year]]-1</f>
        <v>2015</v>
      </c>
      <c r="E4029" s="3">
        <f t="shared" si="186"/>
        <v>2016</v>
      </c>
      <c r="F4029" s="1" t="str">
        <f t="shared" si="187"/>
        <v>2015/2016</v>
      </c>
      <c r="G4029">
        <v>3180</v>
      </c>
      <c r="H4029" t="s">
        <v>125</v>
      </c>
      <c r="I4029">
        <f>IFERROR(INDEX(Lookup_Misc!$A$1:$C$7,MATCH(Table1[[#This Row],[Product]],Lookup_Misc!$B$1:$B$7,0),3)*Table1[[#This Row],[Tonnage]],NA())</f>
        <v>1653.6000000000001</v>
      </c>
      <c r="J4029">
        <f t="shared" si="188"/>
        <v>9</v>
      </c>
    </row>
    <row r="4030" spans="1:10">
      <c r="A4030" t="s">
        <v>186</v>
      </c>
      <c r="B4030" t="s">
        <v>123</v>
      </c>
      <c r="C4030" s="60">
        <v>42248</v>
      </c>
      <c r="D4030" s="3">
        <f>Table1[[#This Row],[End Year]]-1</f>
        <v>2015</v>
      </c>
      <c r="E4030" s="3">
        <f t="shared" si="186"/>
        <v>2016</v>
      </c>
      <c r="F4030" s="1" t="str">
        <f t="shared" si="187"/>
        <v>2015/2016</v>
      </c>
      <c r="G4030">
        <v>530</v>
      </c>
      <c r="H4030" t="s">
        <v>130</v>
      </c>
      <c r="I4030">
        <f>IFERROR(INDEX(Lookup_Misc!$A$1:$C$7,MATCH(Table1[[#This Row],[Product]],Lookup_Misc!$B$1:$B$7,0),3)*Table1[[#This Row],[Tonnage]],NA())</f>
        <v>275.60000000000002</v>
      </c>
      <c r="J4030">
        <f t="shared" si="188"/>
        <v>9</v>
      </c>
    </row>
    <row r="4031" spans="1:10">
      <c r="A4031" t="s">
        <v>186</v>
      </c>
      <c r="B4031" t="s">
        <v>123</v>
      </c>
      <c r="C4031" s="60">
        <v>42248</v>
      </c>
      <c r="D4031" s="3">
        <f>Table1[[#This Row],[End Year]]-1</f>
        <v>2015</v>
      </c>
      <c r="E4031" s="3">
        <f t="shared" si="186"/>
        <v>2016</v>
      </c>
      <c r="F4031" s="1" t="str">
        <f t="shared" si="187"/>
        <v>2015/2016</v>
      </c>
      <c r="G4031">
        <v>11069</v>
      </c>
      <c r="H4031" t="s">
        <v>116</v>
      </c>
      <c r="I4031">
        <f>IFERROR(INDEX(Lookup_Misc!$A$1:$C$7,MATCH(Table1[[#This Row],[Product]],Lookup_Misc!$B$1:$B$7,0),3)*Table1[[#This Row],[Tonnage]],NA())</f>
        <v>5755.88</v>
      </c>
      <c r="J4031">
        <f t="shared" si="188"/>
        <v>9</v>
      </c>
    </row>
    <row r="4032" spans="1:10">
      <c r="A4032" t="s">
        <v>186</v>
      </c>
      <c r="B4032" t="s">
        <v>123</v>
      </c>
      <c r="C4032" s="60">
        <v>42248</v>
      </c>
      <c r="D4032" s="3">
        <f>Table1[[#This Row],[End Year]]-1</f>
        <v>2015</v>
      </c>
      <c r="E4032" s="3">
        <f t="shared" si="186"/>
        <v>2016</v>
      </c>
      <c r="F4032" s="1" t="str">
        <f t="shared" si="187"/>
        <v>2015/2016</v>
      </c>
      <c r="G4032">
        <v>13120</v>
      </c>
      <c r="H4032" t="s">
        <v>113</v>
      </c>
      <c r="I4032">
        <f>IFERROR(INDEX(Lookup_Misc!$A$1:$C$7,MATCH(Table1[[#This Row],[Product]],Lookup_Misc!$B$1:$B$7,0),3)*Table1[[#This Row],[Tonnage]],NA())</f>
        <v>6822.4000000000005</v>
      </c>
      <c r="J4032">
        <f t="shared" si="188"/>
        <v>9</v>
      </c>
    </row>
    <row r="4033" spans="1:10">
      <c r="A4033" t="s">
        <v>186</v>
      </c>
      <c r="B4033" t="s">
        <v>123</v>
      </c>
      <c r="C4033" s="60">
        <v>42248</v>
      </c>
      <c r="D4033" s="3">
        <f>Table1[[#This Row],[End Year]]-1</f>
        <v>2015</v>
      </c>
      <c r="E4033" s="3">
        <f t="shared" si="186"/>
        <v>2016</v>
      </c>
      <c r="F4033" s="1" t="str">
        <f t="shared" si="187"/>
        <v>2015/2016</v>
      </c>
      <c r="G4033">
        <v>5486</v>
      </c>
      <c r="H4033" t="s">
        <v>144</v>
      </c>
      <c r="I4033">
        <f>IFERROR(INDEX(Lookup_Misc!$A$1:$C$7,MATCH(Table1[[#This Row],[Product]],Lookup_Misc!$B$1:$B$7,0),3)*Table1[[#This Row],[Tonnage]],NA())</f>
        <v>2852.7200000000003</v>
      </c>
      <c r="J4033">
        <f t="shared" si="188"/>
        <v>9</v>
      </c>
    </row>
    <row r="4034" spans="1:10">
      <c r="A4034" t="s">
        <v>186</v>
      </c>
      <c r="B4034" t="s">
        <v>123</v>
      </c>
      <c r="C4034" s="60">
        <v>42248</v>
      </c>
      <c r="D4034" s="3">
        <f>Table1[[#This Row],[End Year]]-1</f>
        <v>2015</v>
      </c>
      <c r="E4034" s="3">
        <f t="shared" si="186"/>
        <v>2016</v>
      </c>
      <c r="F4034" s="1" t="str">
        <f t="shared" si="187"/>
        <v>2015/2016</v>
      </c>
      <c r="G4034">
        <v>16497</v>
      </c>
      <c r="H4034" t="s">
        <v>108</v>
      </c>
      <c r="I4034">
        <f>IFERROR(INDEX(Lookup_Misc!$A$1:$C$7,MATCH(Table1[[#This Row],[Product]],Lookup_Misc!$B$1:$B$7,0),3)*Table1[[#This Row],[Tonnage]],NA())</f>
        <v>8578.44</v>
      </c>
      <c r="J4034">
        <f t="shared" si="188"/>
        <v>9</v>
      </c>
    </row>
    <row r="4035" spans="1:10">
      <c r="A4035" t="s">
        <v>186</v>
      </c>
      <c r="B4035" t="s">
        <v>123</v>
      </c>
      <c r="C4035" s="60">
        <v>42248</v>
      </c>
      <c r="D4035" s="3">
        <f>Table1[[#This Row],[End Year]]-1</f>
        <v>2015</v>
      </c>
      <c r="E4035" s="3">
        <f t="shared" si="186"/>
        <v>2016</v>
      </c>
      <c r="F4035" s="1" t="str">
        <f t="shared" si="187"/>
        <v>2015/2016</v>
      </c>
      <c r="G4035">
        <v>20</v>
      </c>
      <c r="H4035" t="s">
        <v>170</v>
      </c>
      <c r="I4035">
        <f>IFERROR(INDEX(Lookup_Misc!$A$1:$C$7,MATCH(Table1[[#This Row],[Product]],Lookup_Misc!$B$1:$B$7,0),3)*Table1[[#This Row],[Tonnage]],NA())</f>
        <v>10.4</v>
      </c>
      <c r="J4035">
        <f t="shared" si="188"/>
        <v>9</v>
      </c>
    </row>
    <row r="4036" spans="1:10">
      <c r="A4036" t="s">
        <v>186</v>
      </c>
      <c r="B4036" t="s">
        <v>123</v>
      </c>
      <c r="C4036" s="60">
        <v>42248</v>
      </c>
      <c r="D4036" s="3">
        <f>Table1[[#This Row],[End Year]]-1</f>
        <v>2015</v>
      </c>
      <c r="E4036" s="3">
        <f t="shared" si="186"/>
        <v>2016</v>
      </c>
      <c r="F4036" s="1" t="str">
        <f t="shared" si="187"/>
        <v>2015/2016</v>
      </c>
      <c r="G4036">
        <v>4</v>
      </c>
      <c r="H4036" t="s">
        <v>109</v>
      </c>
      <c r="I4036">
        <f>IFERROR(INDEX(Lookup_Misc!$A$1:$C$7,MATCH(Table1[[#This Row],[Product]],Lookup_Misc!$B$1:$B$7,0),3)*Table1[[#This Row],[Tonnage]],NA())</f>
        <v>2.08</v>
      </c>
      <c r="J4036">
        <f t="shared" si="188"/>
        <v>9</v>
      </c>
    </row>
    <row r="4037" spans="1:10">
      <c r="A4037" t="s">
        <v>186</v>
      </c>
      <c r="B4037" t="s">
        <v>123</v>
      </c>
      <c r="C4037" s="60">
        <v>42248</v>
      </c>
      <c r="D4037" s="3">
        <f>Table1[[#This Row],[End Year]]-1</f>
        <v>2015</v>
      </c>
      <c r="E4037" s="3">
        <f t="shared" si="186"/>
        <v>2016</v>
      </c>
      <c r="F4037" s="1" t="str">
        <f t="shared" si="187"/>
        <v>2015/2016</v>
      </c>
      <c r="G4037">
        <v>27492</v>
      </c>
      <c r="H4037" t="s">
        <v>90</v>
      </c>
      <c r="I4037">
        <f>IFERROR(INDEX(Lookup_Misc!$A$1:$C$7,MATCH(Table1[[#This Row],[Product]],Lookup_Misc!$B$1:$B$7,0),3)*Table1[[#This Row],[Tonnage]],NA())</f>
        <v>14295.84</v>
      </c>
      <c r="J4037">
        <f t="shared" si="188"/>
        <v>9</v>
      </c>
    </row>
    <row r="4038" spans="1:10">
      <c r="A4038" t="s">
        <v>186</v>
      </c>
      <c r="B4038" t="s">
        <v>123</v>
      </c>
      <c r="C4038" s="60">
        <v>42278</v>
      </c>
      <c r="D4038" s="3">
        <f>Table1[[#This Row],[End Year]]-1</f>
        <v>2015</v>
      </c>
      <c r="E4038" s="3">
        <f t="shared" ref="E4038:E4101" si="189">IF(AND(MONTH(C4038)&gt;=7,MONTH(C4038)&lt;=12),YEAR(C4038)+1,YEAR(C4038))</f>
        <v>2016</v>
      </c>
      <c r="F4038" s="1" t="str">
        <f t="shared" ref="F4038:F4101" si="190">D4038&amp;"/"&amp;E4038</f>
        <v>2015/2016</v>
      </c>
      <c r="G4038">
        <v>16</v>
      </c>
      <c r="H4038" t="s">
        <v>74</v>
      </c>
      <c r="I4038">
        <f>IFERROR(INDEX(Lookup_Misc!$A$1:$C$7,MATCH(Table1[[#This Row],[Product]],Lookup_Misc!$B$1:$B$7,0),3)*Table1[[#This Row],[Tonnage]],NA())</f>
        <v>8.32</v>
      </c>
      <c r="J4038">
        <f t="shared" ref="J4038:J4101" si="191">MONTH(C4038)</f>
        <v>10</v>
      </c>
    </row>
    <row r="4039" spans="1:10">
      <c r="A4039" t="s">
        <v>186</v>
      </c>
      <c r="B4039" t="s">
        <v>123</v>
      </c>
      <c r="C4039" s="60">
        <v>42278</v>
      </c>
      <c r="D4039" s="3">
        <f>Table1[[#This Row],[End Year]]-1</f>
        <v>2015</v>
      </c>
      <c r="E4039" s="3">
        <f t="shared" si="189"/>
        <v>2016</v>
      </c>
      <c r="F4039" s="1" t="str">
        <f t="shared" si="190"/>
        <v>2015/2016</v>
      </c>
      <c r="G4039">
        <v>115</v>
      </c>
      <c r="H4039" t="s">
        <v>76</v>
      </c>
      <c r="I4039">
        <f>IFERROR(INDEX(Lookup_Misc!$A$1:$C$7,MATCH(Table1[[#This Row],[Product]],Lookup_Misc!$B$1:$B$7,0),3)*Table1[[#This Row],[Tonnage]],NA())</f>
        <v>59.800000000000004</v>
      </c>
      <c r="J4039">
        <f t="shared" si="191"/>
        <v>10</v>
      </c>
    </row>
    <row r="4040" spans="1:10">
      <c r="A4040" t="s">
        <v>186</v>
      </c>
      <c r="B4040" t="s">
        <v>123</v>
      </c>
      <c r="C4040" s="60">
        <v>42278</v>
      </c>
      <c r="D4040" s="3">
        <f>Table1[[#This Row],[End Year]]-1</f>
        <v>2015</v>
      </c>
      <c r="E4040" s="3">
        <f t="shared" si="189"/>
        <v>2016</v>
      </c>
      <c r="F4040" s="1" t="str">
        <f t="shared" si="190"/>
        <v>2015/2016</v>
      </c>
      <c r="G4040">
        <v>105</v>
      </c>
      <c r="H4040" t="s">
        <v>87</v>
      </c>
      <c r="I4040">
        <f>IFERROR(INDEX(Lookup_Misc!$A$1:$C$7,MATCH(Table1[[#This Row],[Product]],Lookup_Misc!$B$1:$B$7,0),3)*Table1[[#This Row],[Tonnage]],NA())</f>
        <v>54.6</v>
      </c>
      <c r="J4040">
        <f t="shared" si="191"/>
        <v>10</v>
      </c>
    </row>
    <row r="4041" spans="1:10">
      <c r="A4041" t="s">
        <v>186</v>
      </c>
      <c r="B4041" t="s">
        <v>123</v>
      </c>
      <c r="C4041" s="60">
        <v>42278</v>
      </c>
      <c r="D4041" s="3">
        <f>Table1[[#This Row],[End Year]]-1</f>
        <v>2015</v>
      </c>
      <c r="E4041" s="3">
        <f t="shared" si="189"/>
        <v>2016</v>
      </c>
      <c r="F4041" s="1" t="str">
        <f t="shared" si="190"/>
        <v>2015/2016</v>
      </c>
      <c r="G4041">
        <v>65627</v>
      </c>
      <c r="H4041" t="s">
        <v>60</v>
      </c>
      <c r="I4041">
        <f>IFERROR(INDEX(Lookup_Misc!$A$1:$C$7,MATCH(Table1[[#This Row],[Product]],Lookup_Misc!$B$1:$B$7,0),3)*Table1[[#This Row],[Tonnage]],NA())</f>
        <v>34126.04</v>
      </c>
      <c r="J4041">
        <f t="shared" si="191"/>
        <v>10</v>
      </c>
    </row>
    <row r="4042" spans="1:10">
      <c r="A4042" t="s">
        <v>186</v>
      </c>
      <c r="B4042" t="s">
        <v>123</v>
      </c>
      <c r="C4042" s="60">
        <v>42278</v>
      </c>
      <c r="D4042" s="3">
        <f>Table1[[#This Row],[End Year]]-1</f>
        <v>2015</v>
      </c>
      <c r="E4042" s="3">
        <f t="shared" si="189"/>
        <v>2016</v>
      </c>
      <c r="F4042" s="1" t="str">
        <f t="shared" si="190"/>
        <v>2015/2016</v>
      </c>
      <c r="G4042">
        <v>3576</v>
      </c>
      <c r="H4042" t="s">
        <v>79</v>
      </c>
      <c r="I4042">
        <f>IFERROR(INDEX(Lookup_Misc!$A$1:$C$7,MATCH(Table1[[#This Row],[Product]],Lookup_Misc!$B$1:$B$7,0),3)*Table1[[#This Row],[Tonnage]],NA())</f>
        <v>1859.52</v>
      </c>
      <c r="J4042">
        <f t="shared" si="191"/>
        <v>10</v>
      </c>
    </row>
    <row r="4043" spans="1:10">
      <c r="A4043" t="s">
        <v>186</v>
      </c>
      <c r="B4043" t="s">
        <v>123</v>
      </c>
      <c r="C4043" s="60">
        <v>42278</v>
      </c>
      <c r="D4043" s="3">
        <f>Table1[[#This Row],[End Year]]-1</f>
        <v>2015</v>
      </c>
      <c r="E4043" s="3">
        <f t="shared" si="189"/>
        <v>2016</v>
      </c>
      <c r="F4043" s="1" t="str">
        <f t="shared" si="190"/>
        <v>2015/2016</v>
      </c>
      <c r="G4043">
        <v>9238</v>
      </c>
      <c r="H4043" t="s">
        <v>116</v>
      </c>
      <c r="I4043">
        <f>IFERROR(INDEX(Lookup_Misc!$A$1:$C$7,MATCH(Table1[[#This Row],[Product]],Lookup_Misc!$B$1:$B$7,0),3)*Table1[[#This Row],[Tonnage]],NA())</f>
        <v>4803.76</v>
      </c>
      <c r="J4043">
        <f t="shared" si="191"/>
        <v>10</v>
      </c>
    </row>
    <row r="4044" spans="1:10">
      <c r="A4044" t="s">
        <v>186</v>
      </c>
      <c r="B4044" t="s">
        <v>123</v>
      </c>
      <c r="C4044" s="60">
        <v>42278</v>
      </c>
      <c r="D4044" s="3">
        <f>Table1[[#This Row],[End Year]]-1</f>
        <v>2015</v>
      </c>
      <c r="E4044" s="3">
        <f t="shared" si="189"/>
        <v>2016</v>
      </c>
      <c r="F4044" s="1" t="str">
        <f t="shared" si="190"/>
        <v>2015/2016</v>
      </c>
      <c r="G4044">
        <v>10878</v>
      </c>
      <c r="H4044" t="s">
        <v>81</v>
      </c>
      <c r="I4044">
        <f>IFERROR(INDEX(Lookup_Misc!$A$1:$C$7,MATCH(Table1[[#This Row],[Product]],Lookup_Misc!$B$1:$B$7,0),3)*Table1[[#This Row],[Tonnage]],NA())</f>
        <v>5656.56</v>
      </c>
      <c r="J4044">
        <f t="shared" si="191"/>
        <v>10</v>
      </c>
    </row>
    <row r="4045" spans="1:10">
      <c r="A4045" t="s">
        <v>186</v>
      </c>
      <c r="B4045" t="s">
        <v>123</v>
      </c>
      <c r="C4045" s="60">
        <v>42278</v>
      </c>
      <c r="D4045" s="3">
        <f>Table1[[#This Row],[End Year]]-1</f>
        <v>2015</v>
      </c>
      <c r="E4045" s="3">
        <f t="shared" si="189"/>
        <v>2016</v>
      </c>
      <c r="F4045" s="1" t="str">
        <f t="shared" si="190"/>
        <v>2015/2016</v>
      </c>
      <c r="G4045">
        <v>31678</v>
      </c>
      <c r="H4045" t="s">
        <v>113</v>
      </c>
      <c r="I4045">
        <f>IFERROR(INDEX(Lookup_Misc!$A$1:$C$7,MATCH(Table1[[#This Row],[Product]],Lookup_Misc!$B$1:$B$7,0),3)*Table1[[#This Row],[Tonnage]],NA())</f>
        <v>16472.560000000001</v>
      </c>
      <c r="J4045">
        <f t="shared" si="191"/>
        <v>10</v>
      </c>
    </row>
    <row r="4046" spans="1:10">
      <c r="A4046" t="s">
        <v>186</v>
      </c>
      <c r="B4046" t="s">
        <v>123</v>
      </c>
      <c r="C4046" s="60">
        <v>42278</v>
      </c>
      <c r="D4046" s="3">
        <f>Table1[[#This Row],[End Year]]-1</f>
        <v>2015</v>
      </c>
      <c r="E4046" s="3">
        <f t="shared" si="189"/>
        <v>2016</v>
      </c>
      <c r="F4046" s="1" t="str">
        <f t="shared" si="190"/>
        <v>2015/2016</v>
      </c>
      <c r="G4046">
        <v>109</v>
      </c>
      <c r="H4046" t="s">
        <v>92</v>
      </c>
      <c r="I4046">
        <f>IFERROR(INDEX(Lookup_Misc!$A$1:$C$7,MATCH(Table1[[#This Row],[Product]],Lookup_Misc!$B$1:$B$7,0),3)*Table1[[#This Row],[Tonnage]],NA())</f>
        <v>56.68</v>
      </c>
      <c r="J4046">
        <f t="shared" si="191"/>
        <v>10</v>
      </c>
    </row>
    <row r="4047" spans="1:10">
      <c r="A4047" t="s">
        <v>186</v>
      </c>
      <c r="B4047" t="s">
        <v>123</v>
      </c>
      <c r="C4047" s="60">
        <v>42278</v>
      </c>
      <c r="D4047" s="3">
        <f>Table1[[#This Row],[End Year]]-1</f>
        <v>2015</v>
      </c>
      <c r="E4047" s="3">
        <f t="shared" si="189"/>
        <v>2016</v>
      </c>
      <c r="F4047" s="1" t="str">
        <f t="shared" si="190"/>
        <v>2015/2016</v>
      </c>
      <c r="G4047">
        <v>6900</v>
      </c>
      <c r="H4047" t="s">
        <v>144</v>
      </c>
      <c r="I4047">
        <f>IFERROR(INDEX(Lookup_Misc!$A$1:$C$7,MATCH(Table1[[#This Row],[Product]],Lookup_Misc!$B$1:$B$7,0),3)*Table1[[#This Row],[Tonnage]],NA())</f>
        <v>3588</v>
      </c>
      <c r="J4047">
        <f t="shared" si="191"/>
        <v>10</v>
      </c>
    </row>
    <row r="4048" spans="1:10">
      <c r="A4048" t="s">
        <v>186</v>
      </c>
      <c r="B4048" t="s">
        <v>123</v>
      </c>
      <c r="C4048" s="60">
        <v>42278</v>
      </c>
      <c r="D4048" s="3">
        <f>Table1[[#This Row],[End Year]]-1</f>
        <v>2015</v>
      </c>
      <c r="E4048" s="3">
        <f t="shared" si="189"/>
        <v>2016</v>
      </c>
      <c r="F4048" s="1" t="str">
        <f t="shared" si="190"/>
        <v>2015/2016</v>
      </c>
      <c r="G4048">
        <v>6603</v>
      </c>
      <c r="H4048" t="s">
        <v>108</v>
      </c>
      <c r="I4048">
        <f>IFERROR(INDEX(Lookup_Misc!$A$1:$C$7,MATCH(Table1[[#This Row],[Product]],Lookup_Misc!$B$1:$B$7,0),3)*Table1[[#This Row],[Tonnage]],NA())</f>
        <v>3433.56</v>
      </c>
      <c r="J4048">
        <f t="shared" si="191"/>
        <v>10</v>
      </c>
    </row>
    <row r="4049" spans="1:10">
      <c r="A4049" t="s">
        <v>186</v>
      </c>
      <c r="B4049" t="s">
        <v>123</v>
      </c>
      <c r="C4049" s="60">
        <v>42278</v>
      </c>
      <c r="D4049" s="3">
        <f>Table1[[#This Row],[End Year]]-1</f>
        <v>2015</v>
      </c>
      <c r="E4049" s="3">
        <f t="shared" si="189"/>
        <v>2016</v>
      </c>
      <c r="F4049" s="1" t="str">
        <f t="shared" si="190"/>
        <v>2015/2016</v>
      </c>
      <c r="G4049">
        <v>51324</v>
      </c>
      <c r="H4049" t="s">
        <v>90</v>
      </c>
      <c r="I4049">
        <f>IFERROR(INDEX(Lookup_Misc!$A$1:$C$7,MATCH(Table1[[#This Row],[Product]],Lookup_Misc!$B$1:$B$7,0),3)*Table1[[#This Row],[Tonnage]],NA())</f>
        <v>26688.48</v>
      </c>
      <c r="J4049">
        <f t="shared" si="191"/>
        <v>10</v>
      </c>
    </row>
    <row r="4050" spans="1:10">
      <c r="A4050" t="s">
        <v>186</v>
      </c>
      <c r="B4050" t="s">
        <v>123</v>
      </c>
      <c r="C4050" s="60">
        <v>42309</v>
      </c>
      <c r="D4050" s="3">
        <f>Table1[[#This Row],[End Year]]-1</f>
        <v>2015</v>
      </c>
      <c r="E4050" s="3">
        <f t="shared" si="189"/>
        <v>2016</v>
      </c>
      <c r="F4050" s="1" t="str">
        <f t="shared" si="190"/>
        <v>2015/2016</v>
      </c>
      <c r="G4050">
        <v>5</v>
      </c>
      <c r="H4050" t="s">
        <v>94</v>
      </c>
      <c r="I4050">
        <f>IFERROR(INDEX(Lookup_Misc!$A$1:$C$7,MATCH(Table1[[#This Row],[Product]],Lookup_Misc!$B$1:$B$7,0),3)*Table1[[#This Row],[Tonnage]],NA())</f>
        <v>2.6</v>
      </c>
      <c r="J4050">
        <f t="shared" si="191"/>
        <v>11</v>
      </c>
    </row>
    <row r="4051" spans="1:10">
      <c r="A4051" t="s">
        <v>186</v>
      </c>
      <c r="B4051" t="s">
        <v>123</v>
      </c>
      <c r="C4051" s="60">
        <v>42309</v>
      </c>
      <c r="D4051" s="3">
        <f>Table1[[#This Row],[End Year]]-1</f>
        <v>2015</v>
      </c>
      <c r="E4051" s="3">
        <f t="shared" si="189"/>
        <v>2016</v>
      </c>
      <c r="F4051" s="1" t="str">
        <f t="shared" si="190"/>
        <v>2015/2016</v>
      </c>
      <c r="G4051">
        <v>37</v>
      </c>
      <c r="H4051" t="s">
        <v>87</v>
      </c>
      <c r="I4051">
        <f>IFERROR(INDEX(Lookup_Misc!$A$1:$C$7,MATCH(Table1[[#This Row],[Product]],Lookup_Misc!$B$1:$B$7,0),3)*Table1[[#This Row],[Tonnage]],NA())</f>
        <v>19.240000000000002</v>
      </c>
      <c r="J4051">
        <f t="shared" si="191"/>
        <v>11</v>
      </c>
    </row>
    <row r="4052" spans="1:10">
      <c r="A4052" t="s">
        <v>186</v>
      </c>
      <c r="B4052" t="s">
        <v>123</v>
      </c>
      <c r="C4052" s="60">
        <v>42309</v>
      </c>
      <c r="D4052" s="3">
        <f>Table1[[#This Row],[End Year]]-1</f>
        <v>2015</v>
      </c>
      <c r="E4052" s="3">
        <f t="shared" si="189"/>
        <v>2016</v>
      </c>
      <c r="F4052" s="1" t="str">
        <f t="shared" si="190"/>
        <v>2015/2016</v>
      </c>
      <c r="G4052">
        <v>43590</v>
      </c>
      <c r="H4052" t="s">
        <v>60</v>
      </c>
      <c r="I4052">
        <f>IFERROR(INDEX(Lookup_Misc!$A$1:$C$7,MATCH(Table1[[#This Row],[Product]],Lookup_Misc!$B$1:$B$7,0),3)*Table1[[#This Row],[Tonnage]],NA())</f>
        <v>22666.799999999999</v>
      </c>
      <c r="J4052">
        <f t="shared" si="191"/>
        <v>11</v>
      </c>
    </row>
    <row r="4053" spans="1:10">
      <c r="A4053" t="s">
        <v>186</v>
      </c>
      <c r="B4053" t="s">
        <v>123</v>
      </c>
      <c r="C4053" s="60">
        <v>42309</v>
      </c>
      <c r="D4053" s="3">
        <f>Table1[[#This Row],[End Year]]-1</f>
        <v>2015</v>
      </c>
      <c r="E4053" s="3">
        <f t="shared" si="189"/>
        <v>2016</v>
      </c>
      <c r="F4053" s="1" t="str">
        <f t="shared" si="190"/>
        <v>2015/2016</v>
      </c>
      <c r="G4053">
        <v>2709</v>
      </c>
      <c r="H4053" t="s">
        <v>79</v>
      </c>
      <c r="I4053">
        <f>IFERROR(INDEX(Lookup_Misc!$A$1:$C$7,MATCH(Table1[[#This Row],[Product]],Lookup_Misc!$B$1:$B$7,0),3)*Table1[[#This Row],[Tonnage]],NA())</f>
        <v>1408.68</v>
      </c>
      <c r="J4053">
        <f t="shared" si="191"/>
        <v>11</v>
      </c>
    </row>
    <row r="4054" spans="1:10">
      <c r="A4054" t="s">
        <v>186</v>
      </c>
      <c r="B4054" t="s">
        <v>123</v>
      </c>
      <c r="C4054" s="60">
        <v>42309</v>
      </c>
      <c r="D4054" s="3">
        <f>Table1[[#This Row],[End Year]]-1</f>
        <v>2015</v>
      </c>
      <c r="E4054" s="3">
        <f t="shared" si="189"/>
        <v>2016</v>
      </c>
      <c r="F4054" s="1" t="str">
        <f t="shared" si="190"/>
        <v>2015/2016</v>
      </c>
      <c r="G4054">
        <v>19</v>
      </c>
      <c r="H4054" t="s">
        <v>130</v>
      </c>
      <c r="I4054">
        <f>IFERROR(INDEX(Lookup_Misc!$A$1:$C$7,MATCH(Table1[[#This Row],[Product]],Lookup_Misc!$B$1:$B$7,0),3)*Table1[[#This Row],[Tonnage]],NA())</f>
        <v>9.8800000000000008</v>
      </c>
      <c r="J4054">
        <f t="shared" si="191"/>
        <v>11</v>
      </c>
    </row>
    <row r="4055" spans="1:10">
      <c r="A4055" t="s">
        <v>186</v>
      </c>
      <c r="B4055" t="s">
        <v>123</v>
      </c>
      <c r="C4055" s="60">
        <v>42309</v>
      </c>
      <c r="D4055" s="3">
        <f>Table1[[#This Row],[End Year]]-1</f>
        <v>2015</v>
      </c>
      <c r="E4055" s="3">
        <f t="shared" si="189"/>
        <v>2016</v>
      </c>
      <c r="F4055" s="1" t="str">
        <f t="shared" si="190"/>
        <v>2015/2016</v>
      </c>
      <c r="G4055">
        <v>23718</v>
      </c>
      <c r="H4055" t="s">
        <v>113</v>
      </c>
      <c r="I4055">
        <f>IFERROR(INDEX(Lookup_Misc!$A$1:$C$7,MATCH(Table1[[#This Row],[Product]],Lookup_Misc!$B$1:$B$7,0),3)*Table1[[#This Row],[Tonnage]],NA())</f>
        <v>12333.36</v>
      </c>
      <c r="J4055">
        <f t="shared" si="191"/>
        <v>11</v>
      </c>
    </row>
    <row r="4056" spans="1:10">
      <c r="A4056" t="s">
        <v>186</v>
      </c>
      <c r="B4056" t="s">
        <v>123</v>
      </c>
      <c r="C4056" s="60">
        <v>42309</v>
      </c>
      <c r="D4056" s="3">
        <f>Table1[[#This Row],[End Year]]-1</f>
        <v>2015</v>
      </c>
      <c r="E4056" s="3">
        <f t="shared" si="189"/>
        <v>2016</v>
      </c>
      <c r="F4056" s="1" t="str">
        <f t="shared" si="190"/>
        <v>2015/2016</v>
      </c>
      <c r="G4056">
        <v>6292</v>
      </c>
      <c r="H4056" t="s">
        <v>89</v>
      </c>
      <c r="I4056">
        <f>IFERROR(INDEX(Lookup_Misc!$A$1:$C$7,MATCH(Table1[[#This Row],[Product]],Lookup_Misc!$B$1:$B$7,0),3)*Table1[[#This Row],[Tonnage]],NA())</f>
        <v>3271.84</v>
      </c>
      <c r="J4056">
        <f t="shared" si="191"/>
        <v>11</v>
      </c>
    </row>
    <row r="4057" spans="1:10">
      <c r="A4057" t="s">
        <v>186</v>
      </c>
      <c r="B4057" t="s">
        <v>123</v>
      </c>
      <c r="C4057" s="60">
        <v>42309</v>
      </c>
      <c r="D4057" s="3">
        <f>Table1[[#This Row],[End Year]]-1</f>
        <v>2015</v>
      </c>
      <c r="E4057" s="3">
        <f t="shared" si="189"/>
        <v>2016</v>
      </c>
      <c r="F4057" s="1" t="str">
        <f t="shared" si="190"/>
        <v>2015/2016</v>
      </c>
      <c r="G4057">
        <v>19012</v>
      </c>
      <c r="H4057" t="s">
        <v>90</v>
      </c>
      <c r="I4057">
        <f>IFERROR(INDEX(Lookup_Misc!$A$1:$C$7,MATCH(Table1[[#This Row],[Product]],Lookup_Misc!$B$1:$B$7,0),3)*Table1[[#This Row],[Tonnage]],NA())</f>
        <v>9886.24</v>
      </c>
      <c r="J4057">
        <f t="shared" si="191"/>
        <v>11</v>
      </c>
    </row>
    <row r="4058" spans="1:10">
      <c r="A4058" t="s">
        <v>186</v>
      </c>
      <c r="B4058" t="s">
        <v>123</v>
      </c>
      <c r="C4058" s="60">
        <v>42339</v>
      </c>
      <c r="D4058" s="3">
        <f>Table1[[#This Row],[End Year]]-1</f>
        <v>2015</v>
      </c>
      <c r="E4058" s="3">
        <f t="shared" si="189"/>
        <v>2016</v>
      </c>
      <c r="F4058" s="1" t="str">
        <f t="shared" si="190"/>
        <v>2015/2016</v>
      </c>
      <c r="G4058">
        <v>7</v>
      </c>
      <c r="H4058" t="s">
        <v>75</v>
      </c>
      <c r="I4058">
        <f>IFERROR(INDEX(Lookup_Misc!$A$1:$C$7,MATCH(Table1[[#This Row],[Product]],Lookup_Misc!$B$1:$B$7,0),3)*Table1[[#This Row],[Tonnage]],NA())</f>
        <v>3.64</v>
      </c>
      <c r="J4058">
        <f t="shared" si="191"/>
        <v>12</v>
      </c>
    </row>
    <row r="4059" spans="1:10">
      <c r="A4059" t="s">
        <v>186</v>
      </c>
      <c r="B4059" t="s">
        <v>123</v>
      </c>
      <c r="C4059" s="60">
        <v>42339</v>
      </c>
      <c r="D4059" s="3">
        <f>Table1[[#This Row],[End Year]]-1</f>
        <v>2015</v>
      </c>
      <c r="E4059" s="3">
        <f t="shared" si="189"/>
        <v>2016</v>
      </c>
      <c r="F4059" s="1" t="str">
        <f t="shared" si="190"/>
        <v>2015/2016</v>
      </c>
      <c r="G4059">
        <v>257</v>
      </c>
      <c r="H4059" t="s">
        <v>129</v>
      </c>
      <c r="I4059">
        <f>IFERROR(INDEX(Lookup_Misc!$A$1:$C$7,MATCH(Table1[[#This Row],[Product]],Lookup_Misc!$B$1:$B$7,0),3)*Table1[[#This Row],[Tonnage]],NA())</f>
        <v>133.64000000000001</v>
      </c>
      <c r="J4059">
        <f t="shared" si="191"/>
        <v>12</v>
      </c>
    </row>
    <row r="4060" spans="1:10">
      <c r="A4060" t="s">
        <v>186</v>
      </c>
      <c r="B4060" t="s">
        <v>123</v>
      </c>
      <c r="C4060" s="60">
        <v>42339</v>
      </c>
      <c r="D4060" s="3">
        <f>Table1[[#This Row],[End Year]]-1</f>
        <v>2015</v>
      </c>
      <c r="E4060" s="3">
        <f t="shared" si="189"/>
        <v>2016</v>
      </c>
      <c r="F4060" s="1" t="str">
        <f t="shared" si="190"/>
        <v>2015/2016</v>
      </c>
      <c r="G4060">
        <v>136578</v>
      </c>
      <c r="H4060" t="s">
        <v>60</v>
      </c>
      <c r="I4060">
        <f>IFERROR(INDEX(Lookup_Misc!$A$1:$C$7,MATCH(Table1[[#This Row],[Product]],Lookup_Misc!$B$1:$B$7,0),3)*Table1[[#This Row],[Tonnage]],NA())</f>
        <v>71020.56</v>
      </c>
      <c r="J4060">
        <f t="shared" si="191"/>
        <v>12</v>
      </c>
    </row>
    <row r="4061" spans="1:10">
      <c r="A4061" t="s">
        <v>186</v>
      </c>
      <c r="B4061" t="s">
        <v>123</v>
      </c>
      <c r="C4061" s="60">
        <v>42339</v>
      </c>
      <c r="D4061" s="3">
        <f>Table1[[#This Row],[End Year]]-1</f>
        <v>2015</v>
      </c>
      <c r="E4061" s="3">
        <f t="shared" si="189"/>
        <v>2016</v>
      </c>
      <c r="F4061" s="1" t="str">
        <f t="shared" si="190"/>
        <v>2015/2016</v>
      </c>
      <c r="G4061">
        <v>12012</v>
      </c>
      <c r="H4061" t="s">
        <v>79</v>
      </c>
      <c r="I4061">
        <f>IFERROR(INDEX(Lookup_Misc!$A$1:$C$7,MATCH(Table1[[#This Row],[Product]],Lookup_Misc!$B$1:$B$7,0),3)*Table1[[#This Row],[Tonnage]],NA())</f>
        <v>6246.24</v>
      </c>
      <c r="J4061">
        <f t="shared" si="191"/>
        <v>12</v>
      </c>
    </row>
    <row r="4062" spans="1:10">
      <c r="A4062" t="s">
        <v>186</v>
      </c>
      <c r="B4062" t="s">
        <v>123</v>
      </c>
      <c r="C4062" s="60">
        <v>42339</v>
      </c>
      <c r="D4062" s="3">
        <f>Table1[[#This Row],[End Year]]-1</f>
        <v>2015</v>
      </c>
      <c r="E4062" s="3">
        <f t="shared" si="189"/>
        <v>2016</v>
      </c>
      <c r="F4062" s="1" t="str">
        <f t="shared" si="190"/>
        <v>2015/2016</v>
      </c>
      <c r="G4062">
        <v>11546</v>
      </c>
      <c r="H4062" t="s">
        <v>116</v>
      </c>
      <c r="I4062">
        <f>IFERROR(INDEX(Lookup_Misc!$A$1:$C$7,MATCH(Table1[[#This Row],[Product]],Lookup_Misc!$B$1:$B$7,0),3)*Table1[[#This Row],[Tonnage]],NA())</f>
        <v>6003.92</v>
      </c>
      <c r="J4062">
        <f t="shared" si="191"/>
        <v>12</v>
      </c>
    </row>
    <row r="4063" spans="1:10">
      <c r="A4063" t="s">
        <v>186</v>
      </c>
      <c r="B4063" t="s">
        <v>123</v>
      </c>
      <c r="C4063" s="60">
        <v>42339</v>
      </c>
      <c r="D4063" s="3">
        <f>Table1[[#This Row],[End Year]]-1</f>
        <v>2015</v>
      </c>
      <c r="E4063" s="3">
        <f t="shared" si="189"/>
        <v>2016</v>
      </c>
      <c r="F4063" s="1" t="str">
        <f t="shared" si="190"/>
        <v>2015/2016</v>
      </c>
      <c r="G4063">
        <v>39256</v>
      </c>
      <c r="H4063" t="s">
        <v>113</v>
      </c>
      <c r="I4063">
        <f>IFERROR(INDEX(Lookup_Misc!$A$1:$C$7,MATCH(Table1[[#This Row],[Product]],Lookup_Misc!$B$1:$B$7,0),3)*Table1[[#This Row],[Tonnage]],NA())</f>
        <v>20413.12</v>
      </c>
      <c r="J4063">
        <f t="shared" si="191"/>
        <v>12</v>
      </c>
    </row>
    <row r="4064" spans="1:10">
      <c r="A4064" t="s">
        <v>186</v>
      </c>
      <c r="B4064" t="s">
        <v>123</v>
      </c>
      <c r="C4064" s="60">
        <v>42339</v>
      </c>
      <c r="D4064" s="3">
        <f>Table1[[#This Row],[End Year]]-1</f>
        <v>2015</v>
      </c>
      <c r="E4064" s="3">
        <f t="shared" si="189"/>
        <v>2016</v>
      </c>
      <c r="F4064" s="1" t="str">
        <f t="shared" si="190"/>
        <v>2015/2016</v>
      </c>
      <c r="G4064">
        <v>2</v>
      </c>
      <c r="H4064" t="s">
        <v>92</v>
      </c>
      <c r="I4064">
        <f>IFERROR(INDEX(Lookup_Misc!$A$1:$C$7,MATCH(Table1[[#This Row],[Product]],Lookup_Misc!$B$1:$B$7,0),3)*Table1[[#This Row],[Tonnage]],NA())</f>
        <v>1.04</v>
      </c>
      <c r="J4064">
        <f t="shared" si="191"/>
        <v>12</v>
      </c>
    </row>
    <row r="4065" spans="1:10">
      <c r="A4065" t="s">
        <v>186</v>
      </c>
      <c r="B4065" t="s">
        <v>123</v>
      </c>
      <c r="C4065" s="60">
        <v>42339</v>
      </c>
      <c r="D4065" s="3">
        <f>Table1[[#This Row],[End Year]]-1</f>
        <v>2015</v>
      </c>
      <c r="E4065" s="3">
        <f t="shared" si="189"/>
        <v>2016</v>
      </c>
      <c r="F4065" s="1" t="str">
        <f t="shared" si="190"/>
        <v>2015/2016</v>
      </c>
      <c r="G4065">
        <v>10</v>
      </c>
      <c r="H4065" t="s">
        <v>108</v>
      </c>
      <c r="I4065">
        <f>IFERROR(INDEX(Lookup_Misc!$A$1:$C$7,MATCH(Table1[[#This Row],[Product]],Lookup_Misc!$B$1:$B$7,0),3)*Table1[[#This Row],[Tonnage]],NA())</f>
        <v>5.2</v>
      </c>
      <c r="J4065">
        <f t="shared" si="191"/>
        <v>12</v>
      </c>
    </row>
    <row r="4066" spans="1:10">
      <c r="A4066" t="s">
        <v>186</v>
      </c>
      <c r="B4066" t="s">
        <v>123</v>
      </c>
      <c r="C4066" s="60">
        <v>42339</v>
      </c>
      <c r="D4066" s="3">
        <f>Table1[[#This Row],[End Year]]-1</f>
        <v>2015</v>
      </c>
      <c r="E4066" s="3">
        <f t="shared" si="189"/>
        <v>2016</v>
      </c>
      <c r="F4066" s="1" t="str">
        <f t="shared" si="190"/>
        <v>2015/2016</v>
      </c>
      <c r="G4066">
        <v>13312</v>
      </c>
      <c r="H4066" t="s">
        <v>89</v>
      </c>
      <c r="I4066">
        <f>IFERROR(INDEX(Lookup_Misc!$A$1:$C$7,MATCH(Table1[[#This Row],[Product]],Lookup_Misc!$B$1:$B$7,0),3)*Table1[[#This Row],[Tonnage]],NA())</f>
        <v>6922.24</v>
      </c>
      <c r="J4066">
        <f t="shared" si="191"/>
        <v>12</v>
      </c>
    </row>
    <row r="4067" spans="1:10">
      <c r="A4067" t="s">
        <v>186</v>
      </c>
      <c r="B4067" t="s">
        <v>123</v>
      </c>
      <c r="C4067" s="60">
        <v>42339</v>
      </c>
      <c r="D4067" s="3">
        <f>Table1[[#This Row],[End Year]]-1</f>
        <v>2015</v>
      </c>
      <c r="E4067" s="3">
        <f t="shared" si="189"/>
        <v>2016</v>
      </c>
      <c r="F4067" s="1" t="str">
        <f t="shared" si="190"/>
        <v>2015/2016</v>
      </c>
      <c r="G4067">
        <v>52789</v>
      </c>
      <c r="H4067" t="s">
        <v>90</v>
      </c>
      <c r="I4067">
        <f>IFERROR(INDEX(Lookup_Misc!$A$1:$C$7,MATCH(Table1[[#This Row],[Product]],Lookup_Misc!$B$1:$B$7,0),3)*Table1[[#This Row],[Tonnage]],NA())</f>
        <v>27450.280000000002</v>
      </c>
      <c r="J4067">
        <f t="shared" si="191"/>
        <v>12</v>
      </c>
    </row>
    <row r="4068" spans="1:10">
      <c r="A4068" t="s">
        <v>186</v>
      </c>
      <c r="B4068" t="s">
        <v>123</v>
      </c>
      <c r="C4068" s="60">
        <v>42370</v>
      </c>
      <c r="D4068" s="3">
        <f>Table1[[#This Row],[End Year]]-1</f>
        <v>2015</v>
      </c>
      <c r="E4068" s="3">
        <f t="shared" si="189"/>
        <v>2016</v>
      </c>
      <c r="F4068" s="1" t="str">
        <f t="shared" si="190"/>
        <v>2015/2016</v>
      </c>
      <c r="G4068">
        <v>4</v>
      </c>
      <c r="H4068" t="s">
        <v>74</v>
      </c>
      <c r="I4068">
        <f>IFERROR(INDEX(Lookup_Misc!$A$1:$C$7,MATCH(Table1[[#This Row],[Product]],Lookup_Misc!$B$1:$B$7,0),3)*Table1[[#This Row],[Tonnage]],NA())</f>
        <v>2.08</v>
      </c>
      <c r="J4068">
        <f t="shared" si="191"/>
        <v>1</v>
      </c>
    </row>
    <row r="4069" spans="1:10">
      <c r="A4069" t="s">
        <v>186</v>
      </c>
      <c r="B4069" t="s">
        <v>123</v>
      </c>
      <c r="C4069" s="60">
        <v>42370</v>
      </c>
      <c r="D4069" s="3">
        <f>Table1[[#This Row],[End Year]]-1</f>
        <v>2015</v>
      </c>
      <c r="E4069" s="3">
        <f t="shared" si="189"/>
        <v>2016</v>
      </c>
      <c r="F4069" s="1" t="str">
        <f t="shared" si="190"/>
        <v>2015/2016</v>
      </c>
      <c r="G4069">
        <v>22</v>
      </c>
      <c r="H4069" t="s">
        <v>87</v>
      </c>
      <c r="I4069">
        <f>IFERROR(INDEX(Lookup_Misc!$A$1:$C$7,MATCH(Table1[[#This Row],[Product]],Lookup_Misc!$B$1:$B$7,0),3)*Table1[[#This Row],[Tonnage]],NA())</f>
        <v>11.440000000000001</v>
      </c>
      <c r="J4069">
        <f t="shared" si="191"/>
        <v>1</v>
      </c>
    </row>
    <row r="4070" spans="1:10">
      <c r="A4070" t="s">
        <v>186</v>
      </c>
      <c r="B4070" t="s">
        <v>123</v>
      </c>
      <c r="C4070" s="60">
        <v>42370</v>
      </c>
      <c r="D4070" s="3">
        <f>Table1[[#This Row],[End Year]]-1</f>
        <v>2015</v>
      </c>
      <c r="E4070" s="3">
        <f t="shared" si="189"/>
        <v>2016</v>
      </c>
      <c r="F4070" s="1" t="str">
        <f t="shared" si="190"/>
        <v>2015/2016</v>
      </c>
      <c r="G4070">
        <v>19</v>
      </c>
      <c r="H4070" t="s">
        <v>129</v>
      </c>
      <c r="I4070">
        <f>IFERROR(INDEX(Lookup_Misc!$A$1:$C$7,MATCH(Table1[[#This Row],[Product]],Lookup_Misc!$B$1:$B$7,0),3)*Table1[[#This Row],[Tonnage]],NA())</f>
        <v>9.8800000000000008</v>
      </c>
      <c r="J4070">
        <f t="shared" si="191"/>
        <v>1</v>
      </c>
    </row>
    <row r="4071" spans="1:10">
      <c r="A4071" t="s">
        <v>186</v>
      </c>
      <c r="B4071" t="s">
        <v>123</v>
      </c>
      <c r="C4071" s="60">
        <v>42370</v>
      </c>
      <c r="D4071" s="3">
        <f>Table1[[#This Row],[End Year]]-1</f>
        <v>2015</v>
      </c>
      <c r="E4071" s="3">
        <f t="shared" si="189"/>
        <v>2016</v>
      </c>
      <c r="F4071" s="1" t="str">
        <f t="shared" si="190"/>
        <v>2015/2016</v>
      </c>
      <c r="G4071">
        <v>73327</v>
      </c>
      <c r="H4071" t="s">
        <v>60</v>
      </c>
      <c r="I4071">
        <f>IFERROR(INDEX(Lookup_Misc!$A$1:$C$7,MATCH(Table1[[#This Row],[Product]],Lookup_Misc!$B$1:$B$7,0),3)*Table1[[#This Row],[Tonnage]],NA())</f>
        <v>38130.04</v>
      </c>
      <c r="J4071">
        <f t="shared" si="191"/>
        <v>1</v>
      </c>
    </row>
    <row r="4072" spans="1:10">
      <c r="A4072" t="s">
        <v>186</v>
      </c>
      <c r="B4072" t="s">
        <v>123</v>
      </c>
      <c r="C4072" s="60">
        <v>42370</v>
      </c>
      <c r="D4072" s="3">
        <f>Table1[[#This Row],[End Year]]-1</f>
        <v>2015</v>
      </c>
      <c r="E4072" s="3">
        <f t="shared" si="189"/>
        <v>2016</v>
      </c>
      <c r="F4072" s="1" t="str">
        <f t="shared" si="190"/>
        <v>2015/2016</v>
      </c>
      <c r="G4072">
        <v>12246</v>
      </c>
      <c r="H4072" t="s">
        <v>79</v>
      </c>
      <c r="I4072">
        <f>IFERROR(INDEX(Lookup_Misc!$A$1:$C$7,MATCH(Table1[[#This Row],[Product]],Lookup_Misc!$B$1:$B$7,0),3)*Table1[[#This Row],[Tonnage]],NA())</f>
        <v>6367.92</v>
      </c>
      <c r="J4072">
        <f t="shared" si="191"/>
        <v>1</v>
      </c>
    </row>
    <row r="4073" spans="1:10">
      <c r="A4073" t="s">
        <v>186</v>
      </c>
      <c r="B4073" t="s">
        <v>123</v>
      </c>
      <c r="C4073" s="60">
        <v>42370</v>
      </c>
      <c r="D4073" s="3">
        <f>Table1[[#This Row],[End Year]]-1</f>
        <v>2015</v>
      </c>
      <c r="E4073" s="3">
        <f t="shared" si="189"/>
        <v>2016</v>
      </c>
      <c r="F4073" s="1" t="str">
        <f t="shared" si="190"/>
        <v>2015/2016</v>
      </c>
      <c r="G4073">
        <v>31</v>
      </c>
      <c r="H4073" t="s">
        <v>88</v>
      </c>
      <c r="I4073">
        <f>IFERROR(INDEX(Lookup_Misc!$A$1:$C$7,MATCH(Table1[[#This Row],[Product]],Lookup_Misc!$B$1:$B$7,0),3)*Table1[[#This Row],[Tonnage]],NA())</f>
        <v>16.12</v>
      </c>
      <c r="J4073">
        <f t="shared" si="191"/>
        <v>1</v>
      </c>
    </row>
    <row r="4074" spans="1:10">
      <c r="A4074" t="s">
        <v>186</v>
      </c>
      <c r="B4074" t="s">
        <v>123</v>
      </c>
      <c r="C4074" s="60">
        <v>42370</v>
      </c>
      <c r="D4074" s="3">
        <f>Table1[[#This Row],[End Year]]-1</f>
        <v>2015</v>
      </c>
      <c r="E4074" s="3">
        <f t="shared" si="189"/>
        <v>2016</v>
      </c>
      <c r="F4074" s="1" t="str">
        <f t="shared" si="190"/>
        <v>2015/2016</v>
      </c>
      <c r="G4074">
        <v>15947</v>
      </c>
      <c r="H4074" t="s">
        <v>116</v>
      </c>
      <c r="I4074">
        <f>IFERROR(INDEX(Lookup_Misc!$A$1:$C$7,MATCH(Table1[[#This Row],[Product]],Lookup_Misc!$B$1:$B$7,0),3)*Table1[[#This Row],[Tonnage]],NA())</f>
        <v>8292.44</v>
      </c>
      <c r="J4074">
        <f t="shared" si="191"/>
        <v>1</v>
      </c>
    </row>
    <row r="4075" spans="1:10">
      <c r="A4075" t="s">
        <v>186</v>
      </c>
      <c r="B4075" t="s">
        <v>123</v>
      </c>
      <c r="C4075" s="60">
        <v>42370</v>
      </c>
      <c r="D4075" s="3">
        <f>Table1[[#This Row],[End Year]]-1</f>
        <v>2015</v>
      </c>
      <c r="E4075" s="3">
        <f t="shared" si="189"/>
        <v>2016</v>
      </c>
      <c r="F4075" s="1" t="str">
        <f t="shared" si="190"/>
        <v>2015/2016</v>
      </c>
      <c r="G4075">
        <v>35321</v>
      </c>
      <c r="H4075" t="s">
        <v>113</v>
      </c>
      <c r="I4075">
        <f>IFERROR(INDEX(Lookup_Misc!$A$1:$C$7,MATCH(Table1[[#This Row],[Product]],Lookup_Misc!$B$1:$B$7,0),3)*Table1[[#This Row],[Tonnage]],NA())</f>
        <v>18366.920000000002</v>
      </c>
      <c r="J4075">
        <f t="shared" si="191"/>
        <v>1</v>
      </c>
    </row>
    <row r="4076" spans="1:10">
      <c r="A4076" t="s">
        <v>186</v>
      </c>
      <c r="B4076" t="s">
        <v>123</v>
      </c>
      <c r="C4076" s="60">
        <v>42370</v>
      </c>
      <c r="D4076" s="3">
        <f>Table1[[#This Row],[End Year]]-1</f>
        <v>2015</v>
      </c>
      <c r="E4076" s="3">
        <f t="shared" si="189"/>
        <v>2016</v>
      </c>
      <c r="F4076" s="1" t="str">
        <f t="shared" si="190"/>
        <v>2015/2016</v>
      </c>
      <c r="G4076">
        <v>1999</v>
      </c>
      <c r="H4076" t="s">
        <v>89</v>
      </c>
      <c r="I4076">
        <f>IFERROR(INDEX(Lookup_Misc!$A$1:$C$7,MATCH(Table1[[#This Row],[Product]],Lookup_Misc!$B$1:$B$7,0),3)*Table1[[#This Row],[Tonnage]],NA())</f>
        <v>1039.48</v>
      </c>
      <c r="J4076">
        <f t="shared" si="191"/>
        <v>1</v>
      </c>
    </row>
    <row r="4077" spans="1:10">
      <c r="A4077" t="s">
        <v>186</v>
      </c>
      <c r="B4077" t="s">
        <v>123</v>
      </c>
      <c r="C4077" s="60">
        <v>42370</v>
      </c>
      <c r="D4077" s="3">
        <f>Table1[[#This Row],[End Year]]-1</f>
        <v>2015</v>
      </c>
      <c r="E4077" s="3">
        <f t="shared" si="189"/>
        <v>2016</v>
      </c>
      <c r="F4077" s="1" t="str">
        <f t="shared" si="190"/>
        <v>2015/2016</v>
      </c>
      <c r="G4077">
        <v>64354</v>
      </c>
      <c r="H4077" t="s">
        <v>90</v>
      </c>
      <c r="I4077">
        <f>IFERROR(INDEX(Lookup_Misc!$A$1:$C$7,MATCH(Table1[[#This Row],[Product]],Lookup_Misc!$B$1:$B$7,0),3)*Table1[[#This Row],[Tonnage]],NA())</f>
        <v>33464.080000000002</v>
      </c>
      <c r="J4077">
        <f t="shared" si="191"/>
        <v>1</v>
      </c>
    </row>
    <row r="4078" spans="1:10">
      <c r="A4078" t="s">
        <v>186</v>
      </c>
      <c r="B4078" t="s">
        <v>123</v>
      </c>
      <c r="C4078" s="60">
        <v>42401</v>
      </c>
      <c r="D4078" s="3">
        <f>Table1[[#This Row],[End Year]]-1</f>
        <v>2015</v>
      </c>
      <c r="E4078" s="3">
        <f t="shared" si="189"/>
        <v>2016</v>
      </c>
      <c r="F4078" s="1" t="str">
        <f t="shared" si="190"/>
        <v>2015/2016</v>
      </c>
      <c r="G4078">
        <v>3</v>
      </c>
      <c r="H4078" t="s">
        <v>74</v>
      </c>
      <c r="I4078">
        <f>IFERROR(INDEX(Lookup_Misc!$A$1:$C$7,MATCH(Table1[[#This Row],[Product]],Lookup_Misc!$B$1:$B$7,0),3)*Table1[[#This Row],[Tonnage]],NA())</f>
        <v>1.56</v>
      </c>
      <c r="J4078">
        <f t="shared" si="191"/>
        <v>2</v>
      </c>
    </row>
    <row r="4079" spans="1:10">
      <c r="A4079" t="s">
        <v>186</v>
      </c>
      <c r="B4079" t="s">
        <v>123</v>
      </c>
      <c r="C4079" s="60">
        <v>42401</v>
      </c>
      <c r="D4079" s="3">
        <f>Table1[[#This Row],[End Year]]-1</f>
        <v>2015</v>
      </c>
      <c r="E4079" s="3">
        <f t="shared" si="189"/>
        <v>2016</v>
      </c>
      <c r="F4079" s="1" t="str">
        <f t="shared" si="190"/>
        <v>2015/2016</v>
      </c>
      <c r="G4079">
        <v>19</v>
      </c>
      <c r="H4079" t="s">
        <v>138</v>
      </c>
      <c r="I4079">
        <f>IFERROR(INDEX(Lookup_Misc!$A$1:$C$7,MATCH(Table1[[#This Row],[Product]],Lookup_Misc!$B$1:$B$7,0),3)*Table1[[#This Row],[Tonnage]],NA())</f>
        <v>9.8800000000000008</v>
      </c>
      <c r="J4079">
        <f t="shared" si="191"/>
        <v>2</v>
      </c>
    </row>
    <row r="4080" spans="1:10">
      <c r="A4080" t="s">
        <v>186</v>
      </c>
      <c r="B4080" t="s">
        <v>123</v>
      </c>
      <c r="C4080" s="60">
        <v>42401</v>
      </c>
      <c r="D4080" s="3">
        <f>Table1[[#This Row],[End Year]]-1</f>
        <v>2015</v>
      </c>
      <c r="E4080" s="3">
        <f t="shared" si="189"/>
        <v>2016</v>
      </c>
      <c r="F4080" s="1" t="str">
        <f t="shared" si="190"/>
        <v>2015/2016</v>
      </c>
      <c r="G4080">
        <v>27</v>
      </c>
      <c r="H4080" t="s">
        <v>122</v>
      </c>
      <c r="I4080">
        <f>IFERROR(INDEX(Lookup_Misc!$A$1:$C$7,MATCH(Table1[[#This Row],[Product]],Lookup_Misc!$B$1:$B$7,0),3)*Table1[[#This Row],[Tonnage]],NA())</f>
        <v>14.040000000000001</v>
      </c>
      <c r="J4080">
        <f t="shared" si="191"/>
        <v>2</v>
      </c>
    </row>
    <row r="4081" spans="1:10">
      <c r="A4081" t="s">
        <v>186</v>
      </c>
      <c r="B4081" t="s">
        <v>123</v>
      </c>
      <c r="C4081" s="60">
        <v>42401</v>
      </c>
      <c r="D4081" s="3">
        <f>Table1[[#This Row],[End Year]]-1</f>
        <v>2015</v>
      </c>
      <c r="E4081" s="3">
        <f t="shared" si="189"/>
        <v>2016</v>
      </c>
      <c r="F4081" s="1" t="str">
        <f t="shared" si="190"/>
        <v>2015/2016</v>
      </c>
      <c r="G4081">
        <v>77557</v>
      </c>
      <c r="H4081" t="s">
        <v>60</v>
      </c>
      <c r="I4081">
        <f>IFERROR(INDEX(Lookup_Misc!$A$1:$C$7,MATCH(Table1[[#This Row],[Product]],Lookup_Misc!$B$1:$B$7,0),3)*Table1[[#This Row],[Tonnage]],NA())</f>
        <v>40329.64</v>
      </c>
      <c r="J4081">
        <f t="shared" si="191"/>
        <v>2</v>
      </c>
    </row>
    <row r="4082" spans="1:10">
      <c r="A4082" t="s">
        <v>186</v>
      </c>
      <c r="B4082" t="s">
        <v>123</v>
      </c>
      <c r="C4082" s="60">
        <v>42401</v>
      </c>
      <c r="D4082" s="3">
        <f>Table1[[#This Row],[End Year]]-1</f>
        <v>2015</v>
      </c>
      <c r="E4082" s="3">
        <f t="shared" si="189"/>
        <v>2016</v>
      </c>
      <c r="F4082" s="1" t="str">
        <f t="shared" si="190"/>
        <v>2015/2016</v>
      </c>
      <c r="G4082">
        <v>17482</v>
      </c>
      <c r="H4082" t="s">
        <v>79</v>
      </c>
      <c r="I4082">
        <f>IFERROR(INDEX(Lookup_Misc!$A$1:$C$7,MATCH(Table1[[#This Row],[Product]],Lookup_Misc!$B$1:$B$7,0),3)*Table1[[#This Row],[Tonnage]],NA())</f>
        <v>9090.64</v>
      </c>
      <c r="J4082">
        <f t="shared" si="191"/>
        <v>2</v>
      </c>
    </row>
    <row r="4083" spans="1:10">
      <c r="A4083" t="s">
        <v>186</v>
      </c>
      <c r="B4083" t="s">
        <v>123</v>
      </c>
      <c r="C4083" s="60">
        <v>42401</v>
      </c>
      <c r="D4083" s="3">
        <f>Table1[[#This Row],[End Year]]-1</f>
        <v>2015</v>
      </c>
      <c r="E4083" s="3">
        <f t="shared" si="189"/>
        <v>2016</v>
      </c>
      <c r="F4083" s="1" t="str">
        <f t="shared" si="190"/>
        <v>2015/2016</v>
      </c>
      <c r="G4083">
        <v>42</v>
      </c>
      <c r="H4083" t="s">
        <v>133</v>
      </c>
      <c r="I4083">
        <f>IFERROR(INDEX(Lookup_Misc!$A$1:$C$7,MATCH(Table1[[#This Row],[Product]],Lookup_Misc!$B$1:$B$7,0),3)*Table1[[#This Row],[Tonnage]],NA())</f>
        <v>21.84</v>
      </c>
      <c r="J4083">
        <f t="shared" si="191"/>
        <v>2</v>
      </c>
    </row>
    <row r="4084" spans="1:10">
      <c r="A4084" t="s">
        <v>186</v>
      </c>
      <c r="B4084" t="s">
        <v>123</v>
      </c>
      <c r="C4084" s="60">
        <v>42401</v>
      </c>
      <c r="D4084" s="3">
        <f>Table1[[#This Row],[End Year]]-1</f>
        <v>2015</v>
      </c>
      <c r="E4084" s="3">
        <f t="shared" si="189"/>
        <v>2016</v>
      </c>
      <c r="F4084" s="1" t="str">
        <f t="shared" si="190"/>
        <v>2015/2016</v>
      </c>
      <c r="G4084">
        <v>5499</v>
      </c>
      <c r="H4084" t="s">
        <v>116</v>
      </c>
      <c r="I4084">
        <f>IFERROR(INDEX(Lookup_Misc!$A$1:$C$7,MATCH(Table1[[#This Row],[Product]],Lookup_Misc!$B$1:$B$7,0),3)*Table1[[#This Row],[Tonnage]],NA())</f>
        <v>2859.48</v>
      </c>
      <c r="J4084">
        <f t="shared" si="191"/>
        <v>2</v>
      </c>
    </row>
    <row r="4085" spans="1:10">
      <c r="A4085" t="s">
        <v>186</v>
      </c>
      <c r="B4085" t="s">
        <v>123</v>
      </c>
      <c r="C4085" s="60">
        <v>42401</v>
      </c>
      <c r="D4085" s="3">
        <f>Table1[[#This Row],[End Year]]-1</f>
        <v>2015</v>
      </c>
      <c r="E4085" s="3">
        <f t="shared" si="189"/>
        <v>2016</v>
      </c>
      <c r="F4085" s="1" t="str">
        <f t="shared" si="190"/>
        <v>2015/2016</v>
      </c>
      <c r="G4085">
        <v>71638</v>
      </c>
      <c r="H4085" t="s">
        <v>113</v>
      </c>
      <c r="I4085">
        <f>IFERROR(INDEX(Lookup_Misc!$A$1:$C$7,MATCH(Table1[[#This Row],[Product]],Lookup_Misc!$B$1:$B$7,0),3)*Table1[[#This Row],[Tonnage]],NA())</f>
        <v>37251.760000000002</v>
      </c>
      <c r="J4085">
        <f t="shared" si="191"/>
        <v>2</v>
      </c>
    </row>
    <row r="4086" spans="1:10">
      <c r="A4086" t="s">
        <v>186</v>
      </c>
      <c r="B4086" t="s">
        <v>123</v>
      </c>
      <c r="C4086" s="60">
        <v>42401</v>
      </c>
      <c r="D4086" s="3">
        <f>Table1[[#This Row],[End Year]]-1</f>
        <v>2015</v>
      </c>
      <c r="E4086" s="3">
        <f t="shared" si="189"/>
        <v>2016</v>
      </c>
      <c r="F4086" s="1" t="str">
        <f t="shared" si="190"/>
        <v>2015/2016</v>
      </c>
      <c r="G4086">
        <v>160</v>
      </c>
      <c r="H4086" t="s">
        <v>92</v>
      </c>
      <c r="I4086">
        <f>IFERROR(INDEX(Lookup_Misc!$A$1:$C$7,MATCH(Table1[[#This Row],[Product]],Lookup_Misc!$B$1:$B$7,0),3)*Table1[[#This Row],[Tonnage]],NA())</f>
        <v>83.2</v>
      </c>
      <c r="J4086">
        <f t="shared" si="191"/>
        <v>2</v>
      </c>
    </row>
    <row r="4087" spans="1:10">
      <c r="A4087" t="s">
        <v>186</v>
      </c>
      <c r="B4087" t="s">
        <v>123</v>
      </c>
      <c r="C4087" s="60">
        <v>42401</v>
      </c>
      <c r="D4087" s="3">
        <f>Table1[[#This Row],[End Year]]-1</f>
        <v>2015</v>
      </c>
      <c r="E4087" s="3">
        <f t="shared" si="189"/>
        <v>2016</v>
      </c>
      <c r="F4087" s="1" t="str">
        <f t="shared" si="190"/>
        <v>2015/2016</v>
      </c>
      <c r="G4087">
        <v>142</v>
      </c>
      <c r="H4087" t="s">
        <v>86</v>
      </c>
      <c r="I4087">
        <f>IFERROR(INDEX(Lookup_Misc!$A$1:$C$7,MATCH(Table1[[#This Row],[Product]],Lookup_Misc!$B$1:$B$7,0),3)*Table1[[#This Row],[Tonnage]],NA())</f>
        <v>73.84</v>
      </c>
      <c r="J4087">
        <f t="shared" si="191"/>
        <v>2</v>
      </c>
    </row>
    <row r="4088" spans="1:10">
      <c r="A4088" t="s">
        <v>186</v>
      </c>
      <c r="B4088" t="s">
        <v>123</v>
      </c>
      <c r="C4088" s="60">
        <v>42401</v>
      </c>
      <c r="D4088" s="3">
        <f>Table1[[#This Row],[End Year]]-1</f>
        <v>2015</v>
      </c>
      <c r="E4088" s="3">
        <f t="shared" si="189"/>
        <v>2016</v>
      </c>
      <c r="F4088" s="1" t="str">
        <f t="shared" si="190"/>
        <v>2015/2016</v>
      </c>
      <c r="G4088">
        <v>17387</v>
      </c>
      <c r="H4088" t="s">
        <v>89</v>
      </c>
      <c r="I4088">
        <f>IFERROR(INDEX(Lookup_Misc!$A$1:$C$7,MATCH(Table1[[#This Row],[Product]],Lookup_Misc!$B$1:$B$7,0),3)*Table1[[#This Row],[Tonnage]],NA())</f>
        <v>9041.24</v>
      </c>
      <c r="J4088">
        <f t="shared" si="191"/>
        <v>2</v>
      </c>
    </row>
    <row r="4089" spans="1:10">
      <c r="A4089" t="s">
        <v>186</v>
      </c>
      <c r="B4089" t="s">
        <v>123</v>
      </c>
      <c r="C4089" s="60">
        <v>42401</v>
      </c>
      <c r="D4089" s="3">
        <f>Table1[[#This Row],[End Year]]-1</f>
        <v>2015</v>
      </c>
      <c r="E4089" s="3">
        <f t="shared" si="189"/>
        <v>2016</v>
      </c>
      <c r="F4089" s="1" t="str">
        <f t="shared" si="190"/>
        <v>2015/2016</v>
      </c>
      <c r="G4089">
        <v>26932</v>
      </c>
      <c r="H4089" t="s">
        <v>90</v>
      </c>
      <c r="I4089">
        <f>IFERROR(INDEX(Lookup_Misc!$A$1:$C$7,MATCH(Table1[[#This Row],[Product]],Lookup_Misc!$B$1:$B$7,0),3)*Table1[[#This Row],[Tonnage]],NA())</f>
        <v>14004.640000000001</v>
      </c>
      <c r="J4089">
        <f t="shared" si="191"/>
        <v>2</v>
      </c>
    </row>
    <row r="4090" spans="1:10">
      <c r="A4090" t="s">
        <v>186</v>
      </c>
      <c r="B4090" t="s">
        <v>123</v>
      </c>
      <c r="C4090" s="60">
        <v>42430</v>
      </c>
      <c r="D4090" s="3">
        <f>Table1[[#This Row],[End Year]]-1</f>
        <v>2015</v>
      </c>
      <c r="E4090" s="3">
        <f t="shared" si="189"/>
        <v>2016</v>
      </c>
      <c r="F4090" s="1" t="str">
        <f t="shared" si="190"/>
        <v>2015/2016</v>
      </c>
      <c r="G4090">
        <v>20</v>
      </c>
      <c r="H4090" t="s">
        <v>74</v>
      </c>
      <c r="I4090">
        <f>IFERROR(INDEX(Lookup_Misc!$A$1:$C$7,MATCH(Table1[[#This Row],[Product]],Lookup_Misc!$B$1:$B$7,0),3)*Table1[[#This Row],[Tonnage]],NA())</f>
        <v>10.4</v>
      </c>
      <c r="J4090">
        <f t="shared" si="191"/>
        <v>3</v>
      </c>
    </row>
    <row r="4091" spans="1:10">
      <c r="A4091" t="s">
        <v>186</v>
      </c>
      <c r="B4091" t="s">
        <v>123</v>
      </c>
      <c r="C4091" s="60">
        <v>42430</v>
      </c>
      <c r="D4091" s="3">
        <f>Table1[[#This Row],[End Year]]-1</f>
        <v>2015</v>
      </c>
      <c r="E4091" s="3">
        <f t="shared" si="189"/>
        <v>2016</v>
      </c>
      <c r="F4091" s="1" t="str">
        <f t="shared" si="190"/>
        <v>2015/2016</v>
      </c>
      <c r="G4091">
        <v>25</v>
      </c>
      <c r="H4091" t="s">
        <v>75</v>
      </c>
      <c r="I4091">
        <f>IFERROR(INDEX(Lookup_Misc!$A$1:$C$7,MATCH(Table1[[#This Row],[Product]],Lookup_Misc!$B$1:$B$7,0),3)*Table1[[#This Row],[Tonnage]],NA())</f>
        <v>13</v>
      </c>
      <c r="J4091">
        <f t="shared" si="191"/>
        <v>3</v>
      </c>
    </row>
    <row r="4092" spans="1:10">
      <c r="A4092" t="s">
        <v>186</v>
      </c>
      <c r="B4092" t="s">
        <v>123</v>
      </c>
      <c r="C4092" s="60">
        <v>42430</v>
      </c>
      <c r="D4092" s="3">
        <f>Table1[[#This Row],[End Year]]-1</f>
        <v>2015</v>
      </c>
      <c r="E4092" s="3">
        <f t="shared" si="189"/>
        <v>2016</v>
      </c>
      <c r="F4092" s="1" t="str">
        <f t="shared" si="190"/>
        <v>2015/2016</v>
      </c>
      <c r="G4092">
        <v>85763</v>
      </c>
      <c r="H4092" t="s">
        <v>60</v>
      </c>
      <c r="I4092">
        <f>IFERROR(INDEX(Lookup_Misc!$A$1:$C$7,MATCH(Table1[[#This Row],[Product]],Lookup_Misc!$B$1:$B$7,0),3)*Table1[[#This Row],[Tonnage]],NA())</f>
        <v>44596.76</v>
      </c>
      <c r="J4092">
        <f t="shared" si="191"/>
        <v>3</v>
      </c>
    </row>
    <row r="4093" spans="1:10">
      <c r="A4093" t="s">
        <v>186</v>
      </c>
      <c r="B4093" t="s">
        <v>123</v>
      </c>
      <c r="C4093" s="60">
        <v>42430</v>
      </c>
      <c r="D4093" s="3">
        <f>Table1[[#This Row],[End Year]]-1</f>
        <v>2015</v>
      </c>
      <c r="E4093" s="3">
        <f t="shared" si="189"/>
        <v>2016</v>
      </c>
      <c r="F4093" s="1" t="str">
        <f t="shared" si="190"/>
        <v>2015/2016</v>
      </c>
      <c r="G4093">
        <v>4099</v>
      </c>
      <c r="H4093" t="s">
        <v>79</v>
      </c>
      <c r="I4093">
        <f>IFERROR(INDEX(Lookup_Misc!$A$1:$C$7,MATCH(Table1[[#This Row],[Product]],Lookup_Misc!$B$1:$B$7,0),3)*Table1[[#This Row],[Tonnage]],NA())</f>
        <v>2131.48</v>
      </c>
      <c r="J4093">
        <f t="shared" si="191"/>
        <v>3</v>
      </c>
    </row>
    <row r="4094" spans="1:10">
      <c r="A4094" t="s">
        <v>186</v>
      </c>
      <c r="B4094" t="s">
        <v>123</v>
      </c>
      <c r="C4094" s="60">
        <v>42430</v>
      </c>
      <c r="D4094" s="3">
        <f>Table1[[#This Row],[End Year]]-1</f>
        <v>2015</v>
      </c>
      <c r="E4094" s="3">
        <f t="shared" si="189"/>
        <v>2016</v>
      </c>
      <c r="F4094" s="1" t="str">
        <f t="shared" si="190"/>
        <v>2015/2016</v>
      </c>
      <c r="G4094">
        <v>1633</v>
      </c>
      <c r="H4094" t="s">
        <v>130</v>
      </c>
      <c r="I4094">
        <f>IFERROR(INDEX(Lookup_Misc!$A$1:$C$7,MATCH(Table1[[#This Row],[Product]],Lookup_Misc!$B$1:$B$7,0),3)*Table1[[#This Row],[Tonnage]],NA())</f>
        <v>849.16000000000008</v>
      </c>
      <c r="J4094">
        <f t="shared" si="191"/>
        <v>3</v>
      </c>
    </row>
    <row r="4095" spans="1:10">
      <c r="A4095" t="s">
        <v>186</v>
      </c>
      <c r="B4095" t="s">
        <v>123</v>
      </c>
      <c r="C4095" s="60">
        <v>42430</v>
      </c>
      <c r="D4095" s="3">
        <f>Table1[[#This Row],[End Year]]-1</f>
        <v>2015</v>
      </c>
      <c r="E4095" s="3">
        <f t="shared" si="189"/>
        <v>2016</v>
      </c>
      <c r="F4095" s="1" t="str">
        <f t="shared" si="190"/>
        <v>2015/2016</v>
      </c>
      <c r="G4095">
        <v>1758</v>
      </c>
      <c r="H4095" t="s">
        <v>116</v>
      </c>
      <c r="I4095">
        <f>IFERROR(INDEX(Lookup_Misc!$A$1:$C$7,MATCH(Table1[[#This Row],[Product]],Lookup_Misc!$B$1:$B$7,0),3)*Table1[[#This Row],[Tonnage]],NA())</f>
        <v>914.16000000000008</v>
      </c>
      <c r="J4095">
        <f t="shared" si="191"/>
        <v>3</v>
      </c>
    </row>
    <row r="4096" spans="1:10">
      <c r="A4096" t="s">
        <v>186</v>
      </c>
      <c r="B4096" t="s">
        <v>123</v>
      </c>
      <c r="C4096" s="60">
        <v>42430</v>
      </c>
      <c r="D4096" s="3">
        <f>Table1[[#This Row],[End Year]]-1</f>
        <v>2015</v>
      </c>
      <c r="E4096" s="3">
        <f t="shared" si="189"/>
        <v>2016</v>
      </c>
      <c r="F4096" s="1" t="str">
        <f t="shared" si="190"/>
        <v>2015/2016</v>
      </c>
      <c r="G4096">
        <v>28973</v>
      </c>
      <c r="H4096" t="s">
        <v>113</v>
      </c>
      <c r="I4096">
        <f>IFERROR(INDEX(Lookup_Misc!$A$1:$C$7,MATCH(Table1[[#This Row],[Product]],Lookup_Misc!$B$1:$B$7,0),3)*Table1[[#This Row],[Tonnage]],NA())</f>
        <v>15065.960000000001</v>
      </c>
      <c r="J4096">
        <f t="shared" si="191"/>
        <v>3</v>
      </c>
    </row>
    <row r="4097" spans="1:10">
      <c r="A4097" t="s">
        <v>186</v>
      </c>
      <c r="B4097" t="s">
        <v>123</v>
      </c>
      <c r="C4097" s="60">
        <v>42430</v>
      </c>
      <c r="D4097" s="3">
        <f>Table1[[#This Row],[End Year]]-1</f>
        <v>2015</v>
      </c>
      <c r="E4097" s="3">
        <f t="shared" si="189"/>
        <v>2016</v>
      </c>
      <c r="F4097" s="1" t="str">
        <f t="shared" si="190"/>
        <v>2015/2016</v>
      </c>
      <c r="G4097">
        <v>140</v>
      </c>
      <c r="H4097" t="s">
        <v>92</v>
      </c>
      <c r="I4097">
        <f>IFERROR(INDEX(Lookup_Misc!$A$1:$C$7,MATCH(Table1[[#This Row],[Product]],Lookup_Misc!$B$1:$B$7,0),3)*Table1[[#This Row],[Tonnage]],NA())</f>
        <v>72.8</v>
      </c>
      <c r="J4097">
        <f t="shared" si="191"/>
        <v>3</v>
      </c>
    </row>
    <row r="4098" spans="1:10">
      <c r="A4098" t="s">
        <v>186</v>
      </c>
      <c r="B4098" t="s">
        <v>123</v>
      </c>
      <c r="C4098" s="60">
        <v>42430</v>
      </c>
      <c r="D4098" s="3">
        <f>Table1[[#This Row],[End Year]]-1</f>
        <v>2015</v>
      </c>
      <c r="E4098" s="3">
        <f t="shared" si="189"/>
        <v>2016</v>
      </c>
      <c r="F4098" s="1" t="str">
        <f t="shared" si="190"/>
        <v>2015/2016</v>
      </c>
      <c r="G4098">
        <v>3</v>
      </c>
      <c r="H4098" t="s">
        <v>109</v>
      </c>
      <c r="I4098">
        <f>IFERROR(INDEX(Lookup_Misc!$A$1:$C$7,MATCH(Table1[[#This Row],[Product]],Lookup_Misc!$B$1:$B$7,0),3)*Table1[[#This Row],[Tonnage]],NA())</f>
        <v>1.56</v>
      </c>
      <c r="J4098">
        <f t="shared" si="191"/>
        <v>3</v>
      </c>
    </row>
    <row r="4099" spans="1:10">
      <c r="A4099" t="s">
        <v>186</v>
      </c>
      <c r="B4099" t="s">
        <v>123</v>
      </c>
      <c r="C4099" s="60">
        <v>42430</v>
      </c>
      <c r="D4099" s="3">
        <f>Table1[[#This Row],[End Year]]-1</f>
        <v>2015</v>
      </c>
      <c r="E4099" s="3">
        <f t="shared" si="189"/>
        <v>2016</v>
      </c>
      <c r="F4099" s="1" t="str">
        <f t="shared" si="190"/>
        <v>2015/2016</v>
      </c>
      <c r="G4099">
        <v>58271</v>
      </c>
      <c r="H4099" t="s">
        <v>90</v>
      </c>
      <c r="I4099">
        <f>IFERROR(INDEX(Lookup_Misc!$A$1:$C$7,MATCH(Table1[[#This Row],[Product]],Lookup_Misc!$B$1:$B$7,0),3)*Table1[[#This Row],[Tonnage]],NA())</f>
        <v>30300.920000000002</v>
      </c>
      <c r="J4099">
        <f t="shared" si="191"/>
        <v>3</v>
      </c>
    </row>
    <row r="4100" spans="1:10">
      <c r="A4100" t="s">
        <v>186</v>
      </c>
      <c r="B4100" t="s">
        <v>123</v>
      </c>
      <c r="C4100" s="60">
        <v>42461</v>
      </c>
      <c r="D4100" s="3">
        <f>Table1[[#This Row],[End Year]]-1</f>
        <v>2015</v>
      </c>
      <c r="E4100" s="3">
        <f t="shared" si="189"/>
        <v>2016</v>
      </c>
      <c r="F4100" s="1" t="str">
        <f t="shared" si="190"/>
        <v>2015/2016</v>
      </c>
      <c r="G4100">
        <v>91869</v>
      </c>
      <c r="H4100" t="s">
        <v>60</v>
      </c>
      <c r="I4100">
        <f>IFERROR(INDEX(Lookup_Misc!$A$1:$C$7,MATCH(Table1[[#This Row],[Product]],Lookup_Misc!$B$1:$B$7,0),3)*Table1[[#This Row],[Tonnage]],NA())</f>
        <v>47771.880000000005</v>
      </c>
      <c r="J4100">
        <f t="shared" si="191"/>
        <v>4</v>
      </c>
    </row>
    <row r="4101" spans="1:10">
      <c r="A4101" t="s">
        <v>186</v>
      </c>
      <c r="B4101" t="s">
        <v>123</v>
      </c>
      <c r="C4101" s="60">
        <v>42461</v>
      </c>
      <c r="D4101" s="3">
        <f>Table1[[#This Row],[End Year]]-1</f>
        <v>2015</v>
      </c>
      <c r="E4101" s="3">
        <f t="shared" si="189"/>
        <v>2016</v>
      </c>
      <c r="F4101" s="1" t="str">
        <f t="shared" si="190"/>
        <v>2015/2016</v>
      </c>
      <c r="G4101">
        <v>9437</v>
      </c>
      <c r="H4101" t="s">
        <v>79</v>
      </c>
      <c r="I4101">
        <f>IFERROR(INDEX(Lookup_Misc!$A$1:$C$7,MATCH(Table1[[#This Row],[Product]],Lookup_Misc!$B$1:$B$7,0),3)*Table1[[#This Row],[Tonnage]],NA())</f>
        <v>4907.24</v>
      </c>
      <c r="J4101">
        <f t="shared" si="191"/>
        <v>4</v>
      </c>
    </row>
    <row r="4102" spans="1:10">
      <c r="A4102" t="s">
        <v>186</v>
      </c>
      <c r="B4102" t="s">
        <v>123</v>
      </c>
      <c r="C4102" s="60">
        <v>42461</v>
      </c>
      <c r="D4102" s="3">
        <f>Table1[[#This Row],[End Year]]-1</f>
        <v>2015</v>
      </c>
      <c r="E4102" s="3">
        <f t="shared" ref="E4102:E4165" si="192">IF(AND(MONTH(C4102)&gt;=7,MONTH(C4102)&lt;=12),YEAR(C4102)+1,YEAR(C4102))</f>
        <v>2016</v>
      </c>
      <c r="F4102" s="1" t="str">
        <f t="shared" ref="F4102:F4165" si="193">D4102&amp;"/"&amp;E4102</f>
        <v>2015/2016</v>
      </c>
      <c r="G4102">
        <v>96</v>
      </c>
      <c r="H4102" t="s">
        <v>88</v>
      </c>
      <c r="I4102">
        <f>IFERROR(INDEX(Lookup_Misc!$A$1:$C$7,MATCH(Table1[[#This Row],[Product]],Lookup_Misc!$B$1:$B$7,0),3)*Table1[[#This Row],[Tonnage]],NA())</f>
        <v>49.92</v>
      </c>
      <c r="J4102">
        <f t="shared" ref="J4102:J4165" si="194">MONTH(C4102)</f>
        <v>4</v>
      </c>
    </row>
    <row r="4103" spans="1:10">
      <c r="A4103" t="s">
        <v>186</v>
      </c>
      <c r="B4103" t="s">
        <v>123</v>
      </c>
      <c r="C4103" s="60">
        <v>42461</v>
      </c>
      <c r="D4103" s="3">
        <f>Table1[[#This Row],[End Year]]-1</f>
        <v>2015</v>
      </c>
      <c r="E4103" s="3">
        <f t="shared" si="192"/>
        <v>2016</v>
      </c>
      <c r="F4103" s="1" t="str">
        <f t="shared" si="193"/>
        <v>2015/2016</v>
      </c>
      <c r="G4103">
        <v>13191</v>
      </c>
      <c r="H4103" t="s">
        <v>116</v>
      </c>
      <c r="I4103">
        <f>IFERROR(INDEX(Lookup_Misc!$A$1:$C$7,MATCH(Table1[[#This Row],[Product]],Lookup_Misc!$B$1:$B$7,0),3)*Table1[[#This Row],[Tonnage]],NA())</f>
        <v>6859.3200000000006</v>
      </c>
      <c r="J4103">
        <f t="shared" si="194"/>
        <v>4</v>
      </c>
    </row>
    <row r="4104" spans="1:10">
      <c r="A4104" t="s">
        <v>186</v>
      </c>
      <c r="B4104" t="s">
        <v>123</v>
      </c>
      <c r="C4104" s="60">
        <v>42461</v>
      </c>
      <c r="D4104" s="3">
        <f>Table1[[#This Row],[End Year]]-1</f>
        <v>2015</v>
      </c>
      <c r="E4104" s="3">
        <f t="shared" si="192"/>
        <v>2016</v>
      </c>
      <c r="F4104" s="1" t="str">
        <f t="shared" si="193"/>
        <v>2015/2016</v>
      </c>
      <c r="G4104">
        <v>92828</v>
      </c>
      <c r="H4104" t="s">
        <v>113</v>
      </c>
      <c r="I4104">
        <f>IFERROR(INDEX(Lookup_Misc!$A$1:$C$7,MATCH(Table1[[#This Row],[Product]],Lookup_Misc!$B$1:$B$7,0),3)*Table1[[#This Row],[Tonnage]],NA())</f>
        <v>48270.560000000005</v>
      </c>
      <c r="J4104">
        <f t="shared" si="194"/>
        <v>4</v>
      </c>
    </row>
    <row r="4105" spans="1:10">
      <c r="A4105" t="s">
        <v>186</v>
      </c>
      <c r="B4105" t="s">
        <v>123</v>
      </c>
      <c r="C4105" s="60">
        <v>42461</v>
      </c>
      <c r="D4105" s="3">
        <f>Table1[[#This Row],[End Year]]-1</f>
        <v>2015</v>
      </c>
      <c r="E4105" s="3">
        <f t="shared" si="192"/>
        <v>2016</v>
      </c>
      <c r="F4105" s="1" t="str">
        <f t="shared" si="193"/>
        <v>2015/2016</v>
      </c>
      <c r="G4105">
        <v>2011</v>
      </c>
      <c r="H4105" t="s">
        <v>89</v>
      </c>
      <c r="I4105">
        <f>IFERROR(INDEX(Lookup_Misc!$A$1:$C$7,MATCH(Table1[[#This Row],[Product]],Lookup_Misc!$B$1:$B$7,0),3)*Table1[[#This Row],[Tonnage]],NA())</f>
        <v>1045.72</v>
      </c>
      <c r="J4105">
        <f t="shared" si="194"/>
        <v>4</v>
      </c>
    </row>
    <row r="4106" spans="1:10">
      <c r="A4106" t="s">
        <v>186</v>
      </c>
      <c r="B4106" t="s">
        <v>123</v>
      </c>
      <c r="C4106" s="60">
        <v>42491</v>
      </c>
      <c r="D4106" s="3">
        <f>Table1[[#This Row],[End Year]]-1</f>
        <v>2015</v>
      </c>
      <c r="E4106" s="3">
        <f t="shared" si="192"/>
        <v>2016</v>
      </c>
      <c r="F4106" s="1" t="str">
        <f t="shared" si="193"/>
        <v>2015/2016</v>
      </c>
      <c r="G4106">
        <v>62</v>
      </c>
      <c r="H4106" t="s">
        <v>87</v>
      </c>
      <c r="I4106">
        <f>IFERROR(INDEX(Lookup_Misc!$A$1:$C$7,MATCH(Table1[[#This Row],[Product]],Lookup_Misc!$B$1:$B$7,0),3)*Table1[[#This Row],[Tonnage]],NA())</f>
        <v>32.24</v>
      </c>
      <c r="J4106">
        <f t="shared" si="194"/>
        <v>5</v>
      </c>
    </row>
    <row r="4107" spans="1:10">
      <c r="A4107" t="s">
        <v>186</v>
      </c>
      <c r="B4107" t="s">
        <v>123</v>
      </c>
      <c r="C4107" s="60">
        <v>42491</v>
      </c>
      <c r="D4107" s="3">
        <f>Table1[[#This Row],[End Year]]-1</f>
        <v>2015</v>
      </c>
      <c r="E4107" s="3">
        <f t="shared" si="192"/>
        <v>2016</v>
      </c>
      <c r="F4107" s="1" t="str">
        <f t="shared" si="193"/>
        <v>2015/2016</v>
      </c>
      <c r="G4107">
        <v>88689</v>
      </c>
      <c r="H4107" t="s">
        <v>60</v>
      </c>
      <c r="I4107">
        <f>IFERROR(INDEX(Lookup_Misc!$A$1:$C$7,MATCH(Table1[[#This Row],[Product]],Lookup_Misc!$B$1:$B$7,0),3)*Table1[[#This Row],[Tonnage]],NA())</f>
        <v>46118.28</v>
      </c>
      <c r="J4107">
        <f t="shared" si="194"/>
        <v>5</v>
      </c>
    </row>
    <row r="4108" spans="1:10">
      <c r="A4108" t="s">
        <v>186</v>
      </c>
      <c r="B4108" t="s">
        <v>123</v>
      </c>
      <c r="C4108" s="60">
        <v>42491</v>
      </c>
      <c r="D4108" s="3">
        <f>Table1[[#This Row],[End Year]]-1</f>
        <v>2015</v>
      </c>
      <c r="E4108" s="3">
        <f t="shared" si="192"/>
        <v>2016</v>
      </c>
      <c r="F4108" s="1" t="str">
        <f t="shared" si="193"/>
        <v>2015/2016</v>
      </c>
      <c r="G4108">
        <v>147</v>
      </c>
      <c r="H4108" t="s">
        <v>79</v>
      </c>
      <c r="I4108">
        <f>IFERROR(INDEX(Lookup_Misc!$A$1:$C$7,MATCH(Table1[[#This Row],[Product]],Lookup_Misc!$B$1:$B$7,0),3)*Table1[[#This Row],[Tonnage]],NA())</f>
        <v>76.44</v>
      </c>
      <c r="J4108">
        <f t="shared" si="194"/>
        <v>5</v>
      </c>
    </row>
    <row r="4109" spans="1:10">
      <c r="A4109" t="s">
        <v>186</v>
      </c>
      <c r="B4109" t="s">
        <v>123</v>
      </c>
      <c r="C4109" s="60">
        <v>42491</v>
      </c>
      <c r="D4109" s="3">
        <f>Table1[[#This Row],[End Year]]-1</f>
        <v>2015</v>
      </c>
      <c r="E4109" s="3">
        <f t="shared" si="192"/>
        <v>2016</v>
      </c>
      <c r="F4109" s="1" t="str">
        <f t="shared" si="193"/>
        <v>2015/2016</v>
      </c>
      <c r="G4109">
        <v>14</v>
      </c>
      <c r="H4109" t="s">
        <v>88</v>
      </c>
      <c r="I4109">
        <f>IFERROR(INDEX(Lookup_Misc!$A$1:$C$7,MATCH(Table1[[#This Row],[Product]],Lookup_Misc!$B$1:$B$7,0),3)*Table1[[#This Row],[Tonnage]],NA())</f>
        <v>7.28</v>
      </c>
      <c r="J4109">
        <f t="shared" si="194"/>
        <v>5</v>
      </c>
    </row>
    <row r="4110" spans="1:10">
      <c r="A4110" t="s">
        <v>186</v>
      </c>
      <c r="B4110" t="s">
        <v>123</v>
      </c>
      <c r="C4110" s="60">
        <v>42491</v>
      </c>
      <c r="D4110" s="3">
        <f>Table1[[#This Row],[End Year]]-1</f>
        <v>2015</v>
      </c>
      <c r="E4110" s="3">
        <f t="shared" si="192"/>
        <v>2016</v>
      </c>
      <c r="F4110" s="1" t="str">
        <f t="shared" si="193"/>
        <v>2015/2016</v>
      </c>
      <c r="G4110">
        <v>10430</v>
      </c>
      <c r="H4110" t="s">
        <v>116</v>
      </c>
      <c r="I4110">
        <f>IFERROR(INDEX(Lookup_Misc!$A$1:$C$7,MATCH(Table1[[#This Row],[Product]],Lookup_Misc!$B$1:$B$7,0),3)*Table1[[#This Row],[Tonnage]],NA())</f>
        <v>5423.6</v>
      </c>
      <c r="J4110">
        <f t="shared" si="194"/>
        <v>5</v>
      </c>
    </row>
    <row r="4111" spans="1:10">
      <c r="A4111" t="s">
        <v>186</v>
      </c>
      <c r="B4111" t="s">
        <v>123</v>
      </c>
      <c r="C4111" s="60">
        <v>42491</v>
      </c>
      <c r="D4111" s="3">
        <f>Table1[[#This Row],[End Year]]-1</f>
        <v>2015</v>
      </c>
      <c r="E4111" s="3">
        <f t="shared" si="192"/>
        <v>2016</v>
      </c>
      <c r="F4111" s="1" t="str">
        <f t="shared" si="193"/>
        <v>2015/2016</v>
      </c>
      <c r="G4111">
        <v>141486</v>
      </c>
      <c r="H4111" t="s">
        <v>113</v>
      </c>
      <c r="I4111">
        <f>IFERROR(INDEX(Lookup_Misc!$A$1:$C$7,MATCH(Table1[[#This Row],[Product]],Lookup_Misc!$B$1:$B$7,0),3)*Table1[[#This Row],[Tonnage]],NA())</f>
        <v>73572.72</v>
      </c>
      <c r="J4111">
        <f t="shared" si="194"/>
        <v>5</v>
      </c>
    </row>
    <row r="4112" spans="1:10">
      <c r="A4112" t="s">
        <v>186</v>
      </c>
      <c r="B4112" t="s">
        <v>123</v>
      </c>
      <c r="C4112" s="60">
        <v>42491</v>
      </c>
      <c r="D4112" s="3">
        <f>Table1[[#This Row],[End Year]]-1</f>
        <v>2015</v>
      </c>
      <c r="E4112" s="3">
        <f t="shared" si="192"/>
        <v>2016</v>
      </c>
      <c r="F4112" s="1" t="str">
        <f t="shared" si="193"/>
        <v>2015/2016</v>
      </c>
      <c r="G4112">
        <v>37917</v>
      </c>
      <c r="H4112" t="s">
        <v>108</v>
      </c>
      <c r="I4112">
        <f>IFERROR(INDEX(Lookup_Misc!$A$1:$C$7,MATCH(Table1[[#This Row],[Product]],Lookup_Misc!$B$1:$B$7,0),3)*Table1[[#This Row],[Tonnage]],NA())</f>
        <v>19716.84</v>
      </c>
      <c r="J4112">
        <f t="shared" si="194"/>
        <v>5</v>
      </c>
    </row>
    <row r="4113" spans="1:10">
      <c r="A4113" t="s">
        <v>186</v>
      </c>
      <c r="B4113" t="s">
        <v>123</v>
      </c>
      <c r="C4113" s="60">
        <v>42491</v>
      </c>
      <c r="D4113" s="3">
        <f>Table1[[#This Row],[End Year]]-1</f>
        <v>2015</v>
      </c>
      <c r="E4113" s="3">
        <f t="shared" si="192"/>
        <v>2016</v>
      </c>
      <c r="F4113" s="1" t="str">
        <f t="shared" si="193"/>
        <v>2015/2016</v>
      </c>
      <c r="G4113">
        <v>3</v>
      </c>
      <c r="H4113" t="s">
        <v>121</v>
      </c>
      <c r="I4113">
        <f>IFERROR(INDEX(Lookup_Misc!$A$1:$C$7,MATCH(Table1[[#This Row],[Product]],Lookup_Misc!$B$1:$B$7,0),3)*Table1[[#This Row],[Tonnage]],NA())</f>
        <v>1.56</v>
      </c>
      <c r="J4113">
        <f t="shared" si="194"/>
        <v>5</v>
      </c>
    </row>
    <row r="4114" spans="1:10">
      <c r="A4114" t="s">
        <v>186</v>
      </c>
      <c r="B4114" t="s">
        <v>123</v>
      </c>
      <c r="C4114" s="60">
        <v>42491</v>
      </c>
      <c r="D4114" s="3">
        <f>Table1[[#This Row],[End Year]]-1</f>
        <v>2015</v>
      </c>
      <c r="E4114" s="3">
        <f t="shared" si="192"/>
        <v>2016</v>
      </c>
      <c r="F4114" s="1" t="str">
        <f t="shared" si="193"/>
        <v>2015/2016</v>
      </c>
      <c r="G4114">
        <v>43</v>
      </c>
      <c r="H4114" t="s">
        <v>102</v>
      </c>
      <c r="I4114">
        <f>IFERROR(INDEX(Lookup_Misc!$A$1:$C$7,MATCH(Table1[[#This Row],[Product]],Lookup_Misc!$B$1:$B$7,0),3)*Table1[[#This Row],[Tonnage]],NA())</f>
        <v>22.36</v>
      </c>
      <c r="J4114">
        <f t="shared" si="194"/>
        <v>5</v>
      </c>
    </row>
    <row r="4115" spans="1:10">
      <c r="A4115" t="s">
        <v>186</v>
      </c>
      <c r="B4115" t="s">
        <v>123</v>
      </c>
      <c r="C4115" s="60">
        <v>42491</v>
      </c>
      <c r="D4115" s="3">
        <f>Table1[[#This Row],[End Year]]-1</f>
        <v>2015</v>
      </c>
      <c r="E4115" s="3">
        <f t="shared" si="192"/>
        <v>2016</v>
      </c>
      <c r="F4115" s="1" t="str">
        <f t="shared" si="193"/>
        <v>2015/2016</v>
      </c>
      <c r="G4115">
        <v>4</v>
      </c>
      <c r="H4115" t="s">
        <v>109</v>
      </c>
      <c r="I4115">
        <f>IFERROR(INDEX(Lookup_Misc!$A$1:$C$7,MATCH(Table1[[#This Row],[Product]],Lookup_Misc!$B$1:$B$7,0),3)*Table1[[#This Row],[Tonnage]],NA())</f>
        <v>2.08</v>
      </c>
      <c r="J4115">
        <f t="shared" si="194"/>
        <v>5</v>
      </c>
    </row>
    <row r="4116" spans="1:10">
      <c r="A4116" t="s">
        <v>186</v>
      </c>
      <c r="B4116" t="s">
        <v>123</v>
      </c>
      <c r="C4116" s="60">
        <v>42491</v>
      </c>
      <c r="D4116" s="3">
        <f>Table1[[#This Row],[End Year]]-1</f>
        <v>2015</v>
      </c>
      <c r="E4116" s="3">
        <f t="shared" si="192"/>
        <v>2016</v>
      </c>
      <c r="F4116" s="1" t="str">
        <f t="shared" si="193"/>
        <v>2015/2016</v>
      </c>
      <c r="G4116">
        <v>15803</v>
      </c>
      <c r="H4116" t="s">
        <v>89</v>
      </c>
      <c r="I4116">
        <f>IFERROR(INDEX(Lookup_Misc!$A$1:$C$7,MATCH(Table1[[#This Row],[Product]],Lookup_Misc!$B$1:$B$7,0),3)*Table1[[#This Row],[Tonnage]],NA())</f>
        <v>8217.56</v>
      </c>
      <c r="J4116">
        <f t="shared" si="194"/>
        <v>5</v>
      </c>
    </row>
    <row r="4117" spans="1:10">
      <c r="A4117" t="s">
        <v>186</v>
      </c>
      <c r="B4117" t="s">
        <v>123</v>
      </c>
      <c r="C4117" s="60">
        <v>42522</v>
      </c>
      <c r="D4117" s="3">
        <f>Table1[[#This Row],[End Year]]-1</f>
        <v>2015</v>
      </c>
      <c r="E4117" s="3">
        <f t="shared" si="192"/>
        <v>2016</v>
      </c>
      <c r="F4117" s="1" t="str">
        <f t="shared" si="193"/>
        <v>2015/2016</v>
      </c>
      <c r="G4117">
        <v>5</v>
      </c>
      <c r="H4117" t="s">
        <v>74</v>
      </c>
      <c r="I4117">
        <f>IFERROR(INDEX(Lookup_Misc!$A$1:$C$7,MATCH(Table1[[#This Row],[Product]],Lookup_Misc!$B$1:$B$7,0),3)*Table1[[#This Row],[Tonnage]],NA())</f>
        <v>2.6</v>
      </c>
      <c r="J4117">
        <f t="shared" si="194"/>
        <v>6</v>
      </c>
    </row>
    <row r="4118" spans="1:10">
      <c r="A4118" t="s">
        <v>186</v>
      </c>
      <c r="B4118" t="s">
        <v>123</v>
      </c>
      <c r="C4118" s="60">
        <v>42522</v>
      </c>
      <c r="D4118" s="3">
        <f>Table1[[#This Row],[End Year]]-1</f>
        <v>2015</v>
      </c>
      <c r="E4118" s="3">
        <f t="shared" si="192"/>
        <v>2016</v>
      </c>
      <c r="F4118" s="1" t="str">
        <f t="shared" si="193"/>
        <v>2015/2016</v>
      </c>
      <c r="G4118">
        <v>5</v>
      </c>
      <c r="H4118" t="s">
        <v>94</v>
      </c>
      <c r="I4118">
        <f>IFERROR(INDEX(Lookup_Misc!$A$1:$C$7,MATCH(Table1[[#This Row],[Product]],Lookup_Misc!$B$1:$B$7,0),3)*Table1[[#This Row],[Tonnage]],NA())</f>
        <v>2.6</v>
      </c>
      <c r="J4118">
        <f t="shared" si="194"/>
        <v>6</v>
      </c>
    </row>
    <row r="4119" spans="1:10">
      <c r="A4119" t="s">
        <v>186</v>
      </c>
      <c r="B4119" t="s">
        <v>123</v>
      </c>
      <c r="C4119" s="60">
        <v>42522</v>
      </c>
      <c r="D4119" s="3">
        <f>Table1[[#This Row],[End Year]]-1</f>
        <v>2015</v>
      </c>
      <c r="E4119" s="3">
        <f t="shared" si="192"/>
        <v>2016</v>
      </c>
      <c r="F4119" s="1" t="str">
        <f t="shared" si="193"/>
        <v>2015/2016</v>
      </c>
      <c r="G4119">
        <v>2</v>
      </c>
      <c r="H4119" t="s">
        <v>87</v>
      </c>
      <c r="I4119">
        <f>IFERROR(INDEX(Lookup_Misc!$A$1:$C$7,MATCH(Table1[[#This Row],[Product]],Lookup_Misc!$B$1:$B$7,0),3)*Table1[[#This Row],[Tonnage]],NA())</f>
        <v>1.04</v>
      </c>
      <c r="J4119">
        <f t="shared" si="194"/>
        <v>6</v>
      </c>
    </row>
    <row r="4120" spans="1:10">
      <c r="A4120" t="s">
        <v>186</v>
      </c>
      <c r="B4120" t="s">
        <v>123</v>
      </c>
      <c r="C4120" s="60">
        <v>42522</v>
      </c>
      <c r="D4120" s="3">
        <f>Table1[[#This Row],[End Year]]-1</f>
        <v>2015</v>
      </c>
      <c r="E4120" s="3">
        <f t="shared" si="192"/>
        <v>2016</v>
      </c>
      <c r="F4120" s="1" t="str">
        <f t="shared" si="193"/>
        <v>2015/2016</v>
      </c>
      <c r="G4120">
        <v>23</v>
      </c>
      <c r="H4120" t="s">
        <v>122</v>
      </c>
      <c r="I4120">
        <f>IFERROR(INDEX(Lookup_Misc!$A$1:$C$7,MATCH(Table1[[#This Row],[Product]],Lookup_Misc!$B$1:$B$7,0),3)*Table1[[#This Row],[Tonnage]],NA())</f>
        <v>11.96</v>
      </c>
      <c r="J4120">
        <f t="shared" si="194"/>
        <v>6</v>
      </c>
    </row>
    <row r="4121" spans="1:10">
      <c r="A4121" t="s">
        <v>186</v>
      </c>
      <c r="B4121" t="s">
        <v>123</v>
      </c>
      <c r="C4121" s="60">
        <v>42522</v>
      </c>
      <c r="D4121" s="3">
        <f>Table1[[#This Row],[End Year]]-1</f>
        <v>2015</v>
      </c>
      <c r="E4121" s="3">
        <f t="shared" si="192"/>
        <v>2016</v>
      </c>
      <c r="F4121" s="1" t="str">
        <f t="shared" si="193"/>
        <v>2015/2016</v>
      </c>
      <c r="G4121">
        <v>34468</v>
      </c>
      <c r="H4121" t="s">
        <v>60</v>
      </c>
      <c r="I4121">
        <f>IFERROR(INDEX(Lookup_Misc!$A$1:$C$7,MATCH(Table1[[#This Row],[Product]],Lookup_Misc!$B$1:$B$7,0),3)*Table1[[#This Row],[Tonnage]],NA())</f>
        <v>17923.36</v>
      </c>
      <c r="J4121">
        <f t="shared" si="194"/>
        <v>6</v>
      </c>
    </row>
    <row r="4122" spans="1:10">
      <c r="A4122" t="s">
        <v>186</v>
      </c>
      <c r="B4122" t="s">
        <v>123</v>
      </c>
      <c r="C4122" s="60">
        <v>42522</v>
      </c>
      <c r="D4122" s="3">
        <f>Table1[[#This Row],[End Year]]-1</f>
        <v>2015</v>
      </c>
      <c r="E4122" s="3">
        <f t="shared" si="192"/>
        <v>2016</v>
      </c>
      <c r="F4122" s="1" t="str">
        <f t="shared" si="193"/>
        <v>2015/2016</v>
      </c>
      <c r="G4122">
        <v>388</v>
      </c>
      <c r="H4122" t="s">
        <v>79</v>
      </c>
      <c r="I4122">
        <f>IFERROR(INDEX(Lookup_Misc!$A$1:$C$7,MATCH(Table1[[#This Row],[Product]],Lookup_Misc!$B$1:$B$7,0),3)*Table1[[#This Row],[Tonnage]],NA())</f>
        <v>201.76000000000002</v>
      </c>
      <c r="J4122">
        <f t="shared" si="194"/>
        <v>6</v>
      </c>
    </row>
    <row r="4123" spans="1:10">
      <c r="A4123" t="s">
        <v>186</v>
      </c>
      <c r="B4123" t="s">
        <v>123</v>
      </c>
      <c r="C4123" s="60">
        <v>42522</v>
      </c>
      <c r="D4123" s="3">
        <f>Table1[[#This Row],[End Year]]-1</f>
        <v>2015</v>
      </c>
      <c r="E4123" s="3">
        <f t="shared" si="192"/>
        <v>2016</v>
      </c>
      <c r="F4123" s="1" t="str">
        <f t="shared" si="193"/>
        <v>2015/2016</v>
      </c>
      <c r="G4123">
        <v>12899</v>
      </c>
      <c r="H4123" t="s">
        <v>116</v>
      </c>
      <c r="I4123">
        <f>IFERROR(INDEX(Lookup_Misc!$A$1:$C$7,MATCH(Table1[[#This Row],[Product]],Lookup_Misc!$B$1:$B$7,0),3)*Table1[[#This Row],[Tonnage]],NA())</f>
        <v>6707.4800000000005</v>
      </c>
      <c r="J4123">
        <f t="shared" si="194"/>
        <v>6</v>
      </c>
    </row>
    <row r="4124" spans="1:10">
      <c r="A4124" t="s">
        <v>186</v>
      </c>
      <c r="B4124" t="s">
        <v>123</v>
      </c>
      <c r="C4124" s="60">
        <v>42522</v>
      </c>
      <c r="D4124" s="3">
        <f>Table1[[#This Row],[End Year]]-1</f>
        <v>2015</v>
      </c>
      <c r="E4124" s="3">
        <f t="shared" si="192"/>
        <v>2016</v>
      </c>
      <c r="F4124" s="1" t="str">
        <f t="shared" si="193"/>
        <v>2015/2016</v>
      </c>
      <c r="G4124">
        <v>10994</v>
      </c>
      <c r="H4124" t="s">
        <v>81</v>
      </c>
      <c r="I4124">
        <f>IFERROR(INDEX(Lookup_Misc!$A$1:$C$7,MATCH(Table1[[#This Row],[Product]],Lookup_Misc!$B$1:$B$7,0),3)*Table1[[#This Row],[Tonnage]],NA())</f>
        <v>5716.88</v>
      </c>
      <c r="J4124">
        <f t="shared" si="194"/>
        <v>6</v>
      </c>
    </row>
    <row r="4125" spans="1:10">
      <c r="A4125" t="s">
        <v>186</v>
      </c>
      <c r="B4125" t="s">
        <v>123</v>
      </c>
      <c r="C4125" s="60">
        <v>42522</v>
      </c>
      <c r="D4125" s="3">
        <f>Table1[[#This Row],[End Year]]-1</f>
        <v>2015</v>
      </c>
      <c r="E4125" s="3">
        <f t="shared" si="192"/>
        <v>2016</v>
      </c>
      <c r="F4125" s="1" t="str">
        <f t="shared" si="193"/>
        <v>2015/2016</v>
      </c>
      <c r="G4125">
        <v>107515</v>
      </c>
      <c r="H4125" t="s">
        <v>113</v>
      </c>
      <c r="I4125">
        <f>IFERROR(INDEX(Lookup_Misc!$A$1:$C$7,MATCH(Table1[[#This Row],[Product]],Lookup_Misc!$B$1:$B$7,0),3)*Table1[[#This Row],[Tonnage]],NA())</f>
        <v>55907.8</v>
      </c>
      <c r="J4125">
        <f t="shared" si="194"/>
        <v>6</v>
      </c>
    </row>
    <row r="4126" spans="1:10">
      <c r="A4126" t="s">
        <v>186</v>
      </c>
      <c r="B4126" t="s">
        <v>123</v>
      </c>
      <c r="C4126" s="60">
        <v>42522</v>
      </c>
      <c r="D4126" s="3">
        <f>Table1[[#This Row],[End Year]]-1</f>
        <v>2015</v>
      </c>
      <c r="E4126" s="3">
        <f t="shared" si="192"/>
        <v>2016</v>
      </c>
      <c r="F4126" s="1" t="str">
        <f t="shared" si="193"/>
        <v>2015/2016</v>
      </c>
      <c r="G4126">
        <v>4100</v>
      </c>
      <c r="H4126" t="s">
        <v>144</v>
      </c>
      <c r="I4126">
        <f>IFERROR(INDEX(Lookup_Misc!$A$1:$C$7,MATCH(Table1[[#This Row],[Product]],Lookup_Misc!$B$1:$B$7,0),3)*Table1[[#This Row],[Tonnage]],NA())</f>
        <v>2132</v>
      </c>
      <c r="J4126">
        <f t="shared" si="194"/>
        <v>6</v>
      </c>
    </row>
    <row r="4127" spans="1:10">
      <c r="A4127" t="s">
        <v>186</v>
      </c>
      <c r="B4127" t="s">
        <v>123</v>
      </c>
      <c r="C4127" s="60">
        <v>42522</v>
      </c>
      <c r="D4127" s="3">
        <f>Table1[[#This Row],[End Year]]-1</f>
        <v>2015</v>
      </c>
      <c r="E4127" s="3">
        <f t="shared" si="192"/>
        <v>2016</v>
      </c>
      <c r="F4127" s="1" t="str">
        <f t="shared" si="193"/>
        <v>2015/2016</v>
      </c>
      <c r="G4127">
        <v>19</v>
      </c>
      <c r="H4127" t="s">
        <v>86</v>
      </c>
      <c r="I4127">
        <f>IFERROR(INDEX(Lookup_Misc!$A$1:$C$7,MATCH(Table1[[#This Row],[Product]],Lookup_Misc!$B$1:$B$7,0),3)*Table1[[#This Row],[Tonnage]],NA())</f>
        <v>9.8800000000000008</v>
      </c>
      <c r="J4127">
        <f t="shared" si="194"/>
        <v>6</v>
      </c>
    </row>
    <row r="4128" spans="1:10">
      <c r="A4128" t="s">
        <v>186</v>
      </c>
      <c r="B4128" t="s">
        <v>123</v>
      </c>
      <c r="C4128" s="60">
        <v>42522</v>
      </c>
      <c r="D4128" s="3">
        <f>Table1[[#This Row],[End Year]]-1</f>
        <v>2015</v>
      </c>
      <c r="E4128" s="3">
        <f t="shared" si="192"/>
        <v>2016</v>
      </c>
      <c r="F4128" s="1" t="str">
        <f t="shared" si="193"/>
        <v>2015/2016</v>
      </c>
      <c r="G4128">
        <v>14501</v>
      </c>
      <c r="H4128" t="s">
        <v>89</v>
      </c>
      <c r="I4128">
        <f>IFERROR(INDEX(Lookup_Misc!$A$1:$C$7,MATCH(Table1[[#This Row],[Product]],Lookup_Misc!$B$1:$B$7,0),3)*Table1[[#This Row],[Tonnage]],NA())</f>
        <v>7540.52</v>
      </c>
      <c r="J4128">
        <f t="shared" si="194"/>
        <v>6</v>
      </c>
    </row>
    <row r="4129" spans="1:10">
      <c r="A4129" t="s">
        <v>186</v>
      </c>
      <c r="B4129" t="s">
        <v>123</v>
      </c>
      <c r="C4129" s="60">
        <v>42552</v>
      </c>
      <c r="D4129" s="3">
        <f>Table1[[#This Row],[End Year]]-1</f>
        <v>2016</v>
      </c>
      <c r="E4129" s="3">
        <f t="shared" si="192"/>
        <v>2017</v>
      </c>
      <c r="F4129" s="1" t="str">
        <f t="shared" si="193"/>
        <v>2016/2017</v>
      </c>
      <c r="G4129">
        <v>5</v>
      </c>
      <c r="H4129" t="s">
        <v>94</v>
      </c>
      <c r="I4129">
        <f>IFERROR(INDEX(Lookup_Misc!$A$1:$C$7,MATCH(Table1[[#This Row],[Product]],Lookup_Misc!$B$1:$B$7,0),3)*Table1[[#This Row],[Tonnage]],NA())</f>
        <v>2.6</v>
      </c>
      <c r="J4129">
        <f t="shared" si="194"/>
        <v>7</v>
      </c>
    </row>
    <row r="4130" spans="1:10">
      <c r="A4130" t="s">
        <v>186</v>
      </c>
      <c r="B4130" t="s">
        <v>123</v>
      </c>
      <c r="C4130" s="60">
        <v>42552</v>
      </c>
      <c r="D4130" s="3">
        <f>Table1[[#This Row],[End Year]]-1</f>
        <v>2016</v>
      </c>
      <c r="E4130" s="3">
        <f t="shared" si="192"/>
        <v>2017</v>
      </c>
      <c r="F4130" s="1" t="str">
        <f t="shared" si="193"/>
        <v>2016/2017</v>
      </c>
      <c r="G4130">
        <v>68889</v>
      </c>
      <c r="H4130" t="s">
        <v>60</v>
      </c>
      <c r="I4130">
        <f>IFERROR(INDEX(Lookup_Misc!$A$1:$C$7,MATCH(Table1[[#This Row],[Product]],Lookup_Misc!$B$1:$B$7,0),3)*Table1[[#This Row],[Tonnage]],NA())</f>
        <v>35822.28</v>
      </c>
      <c r="J4130">
        <f t="shared" si="194"/>
        <v>7</v>
      </c>
    </row>
    <row r="4131" spans="1:10">
      <c r="A4131" t="s">
        <v>186</v>
      </c>
      <c r="B4131" t="s">
        <v>123</v>
      </c>
      <c r="C4131" s="60">
        <v>42552</v>
      </c>
      <c r="D4131" s="3">
        <f>Table1[[#This Row],[End Year]]-1</f>
        <v>2016</v>
      </c>
      <c r="E4131" s="3">
        <f t="shared" si="192"/>
        <v>2017</v>
      </c>
      <c r="F4131" s="1" t="str">
        <f t="shared" si="193"/>
        <v>2016/2017</v>
      </c>
      <c r="G4131">
        <v>398</v>
      </c>
      <c r="H4131" t="s">
        <v>79</v>
      </c>
      <c r="I4131">
        <f>IFERROR(INDEX(Lookup_Misc!$A$1:$C$7,MATCH(Table1[[#This Row],[Product]],Lookup_Misc!$B$1:$B$7,0),3)*Table1[[#This Row],[Tonnage]],NA())</f>
        <v>206.96</v>
      </c>
      <c r="J4131">
        <f t="shared" si="194"/>
        <v>7</v>
      </c>
    </row>
    <row r="4132" spans="1:10">
      <c r="A4132" t="s">
        <v>186</v>
      </c>
      <c r="B4132" t="s">
        <v>123</v>
      </c>
      <c r="C4132" s="60">
        <v>42552</v>
      </c>
      <c r="D4132" s="3">
        <f>Table1[[#This Row],[End Year]]-1</f>
        <v>2016</v>
      </c>
      <c r="E4132" s="3">
        <f t="shared" si="192"/>
        <v>2017</v>
      </c>
      <c r="F4132" s="1" t="str">
        <f t="shared" si="193"/>
        <v>2016/2017</v>
      </c>
      <c r="G4132">
        <v>7</v>
      </c>
      <c r="H4132" t="s">
        <v>88</v>
      </c>
      <c r="I4132">
        <f>IFERROR(INDEX(Lookup_Misc!$A$1:$C$7,MATCH(Table1[[#This Row],[Product]],Lookup_Misc!$B$1:$B$7,0),3)*Table1[[#This Row],[Tonnage]],NA())</f>
        <v>3.64</v>
      </c>
      <c r="J4132">
        <f t="shared" si="194"/>
        <v>7</v>
      </c>
    </row>
    <row r="4133" spans="1:10">
      <c r="A4133" t="s">
        <v>186</v>
      </c>
      <c r="B4133" t="s">
        <v>123</v>
      </c>
      <c r="C4133" s="60">
        <v>42552</v>
      </c>
      <c r="D4133" s="3">
        <f>Table1[[#This Row],[End Year]]-1</f>
        <v>2016</v>
      </c>
      <c r="E4133" s="3">
        <f t="shared" si="192"/>
        <v>2017</v>
      </c>
      <c r="F4133" s="1" t="str">
        <f t="shared" si="193"/>
        <v>2016/2017</v>
      </c>
      <c r="G4133">
        <v>18123</v>
      </c>
      <c r="H4133" t="s">
        <v>116</v>
      </c>
      <c r="I4133">
        <f>IFERROR(INDEX(Lookup_Misc!$A$1:$C$7,MATCH(Table1[[#This Row],[Product]],Lookup_Misc!$B$1:$B$7,0),3)*Table1[[#This Row],[Tonnage]],NA())</f>
        <v>9423.9600000000009</v>
      </c>
      <c r="J4133">
        <f t="shared" si="194"/>
        <v>7</v>
      </c>
    </row>
    <row r="4134" spans="1:10">
      <c r="A4134" t="s">
        <v>186</v>
      </c>
      <c r="B4134" t="s">
        <v>123</v>
      </c>
      <c r="C4134" s="60">
        <v>42552</v>
      </c>
      <c r="D4134" s="3">
        <f>Table1[[#This Row],[End Year]]-1</f>
        <v>2016</v>
      </c>
      <c r="E4134" s="3">
        <f t="shared" si="192"/>
        <v>2017</v>
      </c>
      <c r="F4134" s="1" t="str">
        <f t="shared" si="193"/>
        <v>2016/2017</v>
      </c>
      <c r="G4134">
        <v>82943</v>
      </c>
      <c r="H4134" t="s">
        <v>113</v>
      </c>
      <c r="I4134">
        <f>IFERROR(INDEX(Lookup_Misc!$A$1:$C$7,MATCH(Table1[[#This Row],[Product]],Lookup_Misc!$B$1:$B$7,0),3)*Table1[[#This Row],[Tonnage]],NA())</f>
        <v>43130.36</v>
      </c>
      <c r="J4134">
        <f t="shared" si="194"/>
        <v>7</v>
      </c>
    </row>
    <row r="4135" spans="1:10">
      <c r="A4135" t="s">
        <v>186</v>
      </c>
      <c r="B4135" t="s">
        <v>123</v>
      </c>
      <c r="C4135" s="60">
        <v>42552</v>
      </c>
      <c r="D4135" s="3">
        <f>Table1[[#This Row],[End Year]]-1</f>
        <v>2016</v>
      </c>
      <c r="E4135" s="3">
        <f t="shared" si="192"/>
        <v>2017</v>
      </c>
      <c r="F4135" s="1" t="str">
        <f t="shared" si="193"/>
        <v>2016/2017</v>
      </c>
      <c r="G4135">
        <v>160</v>
      </c>
      <c r="H4135" t="s">
        <v>92</v>
      </c>
      <c r="I4135">
        <f>IFERROR(INDEX(Lookup_Misc!$A$1:$C$7,MATCH(Table1[[#This Row],[Product]],Lookup_Misc!$B$1:$B$7,0),3)*Table1[[#This Row],[Tonnage]],NA())</f>
        <v>83.2</v>
      </c>
      <c r="J4135">
        <f t="shared" si="194"/>
        <v>7</v>
      </c>
    </row>
    <row r="4136" spans="1:10">
      <c r="A4136" t="s">
        <v>186</v>
      </c>
      <c r="B4136" t="s">
        <v>123</v>
      </c>
      <c r="C4136" s="60">
        <v>42552</v>
      </c>
      <c r="D4136" s="3">
        <f>Table1[[#This Row],[End Year]]-1</f>
        <v>2016</v>
      </c>
      <c r="E4136" s="3">
        <f t="shared" si="192"/>
        <v>2017</v>
      </c>
      <c r="F4136" s="1" t="str">
        <f t="shared" si="193"/>
        <v>2016/2017</v>
      </c>
      <c r="G4136">
        <v>5498</v>
      </c>
      <c r="H4136" t="s">
        <v>144</v>
      </c>
      <c r="I4136">
        <f>IFERROR(INDEX(Lookup_Misc!$A$1:$C$7,MATCH(Table1[[#This Row],[Product]],Lookup_Misc!$B$1:$B$7,0),3)*Table1[[#This Row],[Tonnage]],NA())</f>
        <v>2858.96</v>
      </c>
      <c r="J4136">
        <f t="shared" si="194"/>
        <v>7</v>
      </c>
    </row>
    <row r="4137" spans="1:10">
      <c r="A4137" t="s">
        <v>186</v>
      </c>
      <c r="B4137" t="s">
        <v>123</v>
      </c>
      <c r="C4137" s="60">
        <v>42552</v>
      </c>
      <c r="D4137" s="3">
        <f>Table1[[#This Row],[End Year]]-1</f>
        <v>2016</v>
      </c>
      <c r="E4137" s="3">
        <f t="shared" si="192"/>
        <v>2017</v>
      </c>
      <c r="F4137" s="1" t="str">
        <f t="shared" si="193"/>
        <v>2016/2017</v>
      </c>
      <c r="G4137">
        <v>8040</v>
      </c>
      <c r="H4137" t="s">
        <v>108</v>
      </c>
      <c r="I4137">
        <f>IFERROR(INDEX(Lookup_Misc!$A$1:$C$7,MATCH(Table1[[#This Row],[Product]],Lookup_Misc!$B$1:$B$7,0),3)*Table1[[#This Row],[Tonnage]],NA())</f>
        <v>4180.8</v>
      </c>
      <c r="J4137">
        <f t="shared" si="194"/>
        <v>7</v>
      </c>
    </row>
    <row r="4138" spans="1:10">
      <c r="A4138" t="s">
        <v>186</v>
      </c>
      <c r="B4138" t="s">
        <v>123</v>
      </c>
      <c r="C4138" s="60">
        <v>42552</v>
      </c>
      <c r="D4138" s="3">
        <f>Table1[[#This Row],[End Year]]-1</f>
        <v>2016</v>
      </c>
      <c r="E4138" s="3">
        <f t="shared" si="192"/>
        <v>2017</v>
      </c>
      <c r="F4138" s="1" t="str">
        <f t="shared" si="193"/>
        <v>2016/2017</v>
      </c>
      <c r="G4138">
        <v>6</v>
      </c>
      <c r="H4138" t="s">
        <v>99</v>
      </c>
      <c r="I4138">
        <f>IFERROR(INDEX(Lookup_Misc!$A$1:$C$7,MATCH(Table1[[#This Row],[Product]],Lookup_Misc!$B$1:$B$7,0),3)*Table1[[#This Row],[Tonnage]],NA())</f>
        <v>3.12</v>
      </c>
      <c r="J4138">
        <f t="shared" si="194"/>
        <v>7</v>
      </c>
    </row>
    <row r="4139" spans="1:10">
      <c r="A4139" t="s">
        <v>186</v>
      </c>
      <c r="B4139" t="s">
        <v>123</v>
      </c>
      <c r="C4139" s="60">
        <v>42552</v>
      </c>
      <c r="D4139" s="3">
        <f>Table1[[#This Row],[End Year]]-1</f>
        <v>2016</v>
      </c>
      <c r="E4139" s="3">
        <f t="shared" si="192"/>
        <v>2017</v>
      </c>
      <c r="F4139" s="1" t="str">
        <f t="shared" si="193"/>
        <v>2016/2017</v>
      </c>
      <c r="G4139">
        <v>2304</v>
      </c>
      <c r="H4139" t="s">
        <v>90</v>
      </c>
      <c r="I4139">
        <f>IFERROR(INDEX(Lookup_Misc!$A$1:$C$7,MATCH(Table1[[#This Row],[Product]],Lookup_Misc!$B$1:$B$7,0),3)*Table1[[#This Row],[Tonnage]],NA())</f>
        <v>1198.08</v>
      </c>
      <c r="J4139">
        <f t="shared" si="194"/>
        <v>7</v>
      </c>
    </row>
    <row r="4140" spans="1:10">
      <c r="A4140" t="s">
        <v>186</v>
      </c>
      <c r="B4140" t="s">
        <v>123</v>
      </c>
      <c r="C4140" s="60">
        <v>42583</v>
      </c>
      <c r="D4140" s="3">
        <f>Table1[[#This Row],[End Year]]-1</f>
        <v>2016</v>
      </c>
      <c r="E4140" s="3">
        <f t="shared" si="192"/>
        <v>2017</v>
      </c>
      <c r="F4140" s="1" t="str">
        <f t="shared" si="193"/>
        <v>2016/2017</v>
      </c>
      <c r="G4140">
        <v>8</v>
      </c>
      <c r="H4140" t="s">
        <v>74</v>
      </c>
      <c r="I4140">
        <f>IFERROR(INDEX(Lookup_Misc!$A$1:$C$7,MATCH(Table1[[#This Row],[Product]],Lookup_Misc!$B$1:$B$7,0),3)*Table1[[#This Row],[Tonnage]],NA())</f>
        <v>4.16</v>
      </c>
      <c r="J4140">
        <f t="shared" si="194"/>
        <v>8</v>
      </c>
    </row>
    <row r="4141" spans="1:10">
      <c r="A4141" t="s">
        <v>186</v>
      </c>
      <c r="B4141" t="s">
        <v>123</v>
      </c>
      <c r="C4141" s="60">
        <v>42583</v>
      </c>
      <c r="D4141" s="3">
        <f>Table1[[#This Row],[End Year]]-1</f>
        <v>2016</v>
      </c>
      <c r="E4141" s="3">
        <f t="shared" si="192"/>
        <v>2017</v>
      </c>
      <c r="F4141" s="1" t="str">
        <f t="shared" si="193"/>
        <v>2016/2017</v>
      </c>
      <c r="G4141">
        <v>4</v>
      </c>
      <c r="H4141" t="s">
        <v>94</v>
      </c>
      <c r="I4141">
        <f>IFERROR(INDEX(Lookup_Misc!$A$1:$C$7,MATCH(Table1[[#This Row],[Product]],Lookup_Misc!$B$1:$B$7,0),3)*Table1[[#This Row],[Tonnage]],NA())</f>
        <v>2.08</v>
      </c>
      <c r="J4141">
        <f t="shared" si="194"/>
        <v>8</v>
      </c>
    </row>
    <row r="4142" spans="1:10">
      <c r="A4142" t="s">
        <v>186</v>
      </c>
      <c r="B4142" t="s">
        <v>123</v>
      </c>
      <c r="C4142" s="60">
        <v>42583</v>
      </c>
      <c r="D4142" s="3">
        <f>Table1[[#This Row],[End Year]]-1</f>
        <v>2016</v>
      </c>
      <c r="E4142" s="3">
        <f t="shared" si="192"/>
        <v>2017</v>
      </c>
      <c r="F4142" s="1" t="str">
        <f t="shared" si="193"/>
        <v>2016/2017</v>
      </c>
      <c r="G4142">
        <v>4</v>
      </c>
      <c r="H4142" t="s">
        <v>119</v>
      </c>
      <c r="I4142">
        <f>IFERROR(INDEX(Lookup_Misc!$A$1:$C$7,MATCH(Table1[[#This Row],[Product]],Lookup_Misc!$B$1:$B$7,0),3)*Table1[[#This Row],[Tonnage]],NA())</f>
        <v>2.08</v>
      </c>
      <c r="J4142">
        <f t="shared" si="194"/>
        <v>8</v>
      </c>
    </row>
    <row r="4143" spans="1:10">
      <c r="A4143" t="s">
        <v>186</v>
      </c>
      <c r="B4143" t="s">
        <v>123</v>
      </c>
      <c r="C4143" s="60">
        <v>42583</v>
      </c>
      <c r="D4143" s="3">
        <f>Table1[[#This Row],[End Year]]-1</f>
        <v>2016</v>
      </c>
      <c r="E4143" s="3">
        <f t="shared" si="192"/>
        <v>2017</v>
      </c>
      <c r="F4143" s="1" t="str">
        <f t="shared" si="193"/>
        <v>2016/2017</v>
      </c>
      <c r="G4143">
        <v>58</v>
      </c>
      <c r="H4143" t="s">
        <v>129</v>
      </c>
      <c r="I4143">
        <f>IFERROR(INDEX(Lookup_Misc!$A$1:$C$7,MATCH(Table1[[#This Row],[Product]],Lookup_Misc!$B$1:$B$7,0),3)*Table1[[#This Row],[Tonnage]],NA())</f>
        <v>30.16</v>
      </c>
      <c r="J4143">
        <f t="shared" si="194"/>
        <v>8</v>
      </c>
    </row>
    <row r="4144" spans="1:10">
      <c r="A4144" t="s">
        <v>186</v>
      </c>
      <c r="B4144" t="s">
        <v>123</v>
      </c>
      <c r="C4144" s="60">
        <v>42583</v>
      </c>
      <c r="D4144" s="3">
        <f>Table1[[#This Row],[End Year]]-1</f>
        <v>2016</v>
      </c>
      <c r="E4144" s="3">
        <f t="shared" si="192"/>
        <v>2017</v>
      </c>
      <c r="F4144" s="1" t="str">
        <f t="shared" si="193"/>
        <v>2016/2017</v>
      </c>
      <c r="G4144">
        <v>170938</v>
      </c>
      <c r="H4144" t="s">
        <v>60</v>
      </c>
      <c r="I4144">
        <f>IFERROR(INDEX(Lookup_Misc!$A$1:$C$7,MATCH(Table1[[#This Row],[Product]],Lookup_Misc!$B$1:$B$7,0),3)*Table1[[#This Row],[Tonnage]],NA())</f>
        <v>88887.760000000009</v>
      </c>
      <c r="J4144">
        <f t="shared" si="194"/>
        <v>8</v>
      </c>
    </row>
    <row r="4145" spans="1:10">
      <c r="A4145" t="s">
        <v>186</v>
      </c>
      <c r="B4145" t="s">
        <v>123</v>
      </c>
      <c r="C4145" s="60">
        <v>42583</v>
      </c>
      <c r="D4145" s="3">
        <f>Table1[[#This Row],[End Year]]-1</f>
        <v>2016</v>
      </c>
      <c r="E4145" s="3">
        <f t="shared" si="192"/>
        <v>2017</v>
      </c>
      <c r="F4145" s="1" t="str">
        <f t="shared" si="193"/>
        <v>2016/2017</v>
      </c>
      <c r="G4145">
        <v>11455</v>
      </c>
      <c r="H4145" t="s">
        <v>79</v>
      </c>
      <c r="I4145">
        <f>IFERROR(INDEX(Lookup_Misc!$A$1:$C$7,MATCH(Table1[[#This Row],[Product]],Lookup_Misc!$B$1:$B$7,0),3)*Table1[[#This Row],[Tonnage]],NA())</f>
        <v>5956.6</v>
      </c>
      <c r="J4145">
        <f t="shared" si="194"/>
        <v>8</v>
      </c>
    </row>
    <row r="4146" spans="1:10">
      <c r="A4146" t="s">
        <v>186</v>
      </c>
      <c r="B4146" t="s">
        <v>123</v>
      </c>
      <c r="C4146" s="60">
        <v>42583</v>
      </c>
      <c r="D4146" s="3">
        <f>Table1[[#This Row],[End Year]]-1</f>
        <v>2016</v>
      </c>
      <c r="E4146" s="3">
        <f t="shared" si="192"/>
        <v>2017</v>
      </c>
      <c r="F4146" s="1" t="str">
        <f t="shared" si="193"/>
        <v>2016/2017</v>
      </c>
      <c r="G4146">
        <v>2770</v>
      </c>
      <c r="H4146" t="s">
        <v>116</v>
      </c>
      <c r="I4146">
        <f>IFERROR(INDEX(Lookup_Misc!$A$1:$C$7,MATCH(Table1[[#This Row],[Product]],Lookup_Misc!$B$1:$B$7,0),3)*Table1[[#This Row],[Tonnage]],NA())</f>
        <v>1440.4</v>
      </c>
      <c r="J4146">
        <f t="shared" si="194"/>
        <v>8</v>
      </c>
    </row>
    <row r="4147" spans="1:10">
      <c r="A4147" t="s">
        <v>186</v>
      </c>
      <c r="B4147" t="s">
        <v>123</v>
      </c>
      <c r="C4147" s="60">
        <v>42583</v>
      </c>
      <c r="D4147" s="3">
        <f>Table1[[#This Row],[End Year]]-1</f>
        <v>2016</v>
      </c>
      <c r="E4147" s="3">
        <f t="shared" si="192"/>
        <v>2017</v>
      </c>
      <c r="F4147" s="1" t="str">
        <f t="shared" si="193"/>
        <v>2016/2017</v>
      </c>
      <c r="G4147">
        <v>4500</v>
      </c>
      <c r="H4147" t="s">
        <v>128</v>
      </c>
      <c r="I4147">
        <f>IFERROR(INDEX(Lookup_Misc!$A$1:$C$7,MATCH(Table1[[#This Row],[Product]],Lookup_Misc!$B$1:$B$7,0),3)*Table1[[#This Row],[Tonnage]],NA())</f>
        <v>2340</v>
      </c>
      <c r="J4147">
        <f t="shared" si="194"/>
        <v>8</v>
      </c>
    </row>
    <row r="4148" spans="1:10">
      <c r="A4148" t="s">
        <v>186</v>
      </c>
      <c r="B4148" t="s">
        <v>123</v>
      </c>
      <c r="C4148" s="60">
        <v>42583</v>
      </c>
      <c r="D4148" s="3">
        <f>Table1[[#This Row],[End Year]]-1</f>
        <v>2016</v>
      </c>
      <c r="E4148" s="3">
        <f t="shared" si="192"/>
        <v>2017</v>
      </c>
      <c r="F4148" s="1" t="str">
        <f t="shared" si="193"/>
        <v>2016/2017</v>
      </c>
      <c r="G4148">
        <v>64986</v>
      </c>
      <c r="H4148" t="s">
        <v>113</v>
      </c>
      <c r="I4148">
        <f>IFERROR(INDEX(Lookup_Misc!$A$1:$C$7,MATCH(Table1[[#This Row],[Product]],Lookup_Misc!$B$1:$B$7,0),3)*Table1[[#This Row],[Tonnage]],NA())</f>
        <v>33792.720000000001</v>
      </c>
      <c r="J4148">
        <f t="shared" si="194"/>
        <v>8</v>
      </c>
    </row>
    <row r="4149" spans="1:10">
      <c r="A4149" t="s">
        <v>186</v>
      </c>
      <c r="B4149" t="s">
        <v>123</v>
      </c>
      <c r="C4149" s="60">
        <v>42583</v>
      </c>
      <c r="D4149" s="3">
        <f>Table1[[#This Row],[End Year]]-1</f>
        <v>2016</v>
      </c>
      <c r="E4149" s="3">
        <f t="shared" si="192"/>
        <v>2017</v>
      </c>
      <c r="F4149" s="1" t="str">
        <f t="shared" si="193"/>
        <v>2016/2017</v>
      </c>
      <c r="G4149">
        <v>4999</v>
      </c>
      <c r="H4149" t="s">
        <v>144</v>
      </c>
      <c r="I4149">
        <f>IFERROR(INDEX(Lookup_Misc!$A$1:$C$7,MATCH(Table1[[#This Row],[Product]],Lookup_Misc!$B$1:$B$7,0),3)*Table1[[#This Row],[Tonnage]],NA())</f>
        <v>2599.48</v>
      </c>
      <c r="J4149">
        <f t="shared" si="194"/>
        <v>8</v>
      </c>
    </row>
    <row r="4150" spans="1:10">
      <c r="A4150" t="s">
        <v>186</v>
      </c>
      <c r="B4150" t="s">
        <v>123</v>
      </c>
      <c r="C4150" s="60">
        <v>42583</v>
      </c>
      <c r="D4150" s="3">
        <f>Table1[[#This Row],[End Year]]-1</f>
        <v>2016</v>
      </c>
      <c r="E4150" s="3">
        <f t="shared" si="192"/>
        <v>2017</v>
      </c>
      <c r="F4150" s="1" t="str">
        <f t="shared" si="193"/>
        <v>2016/2017</v>
      </c>
      <c r="G4150">
        <v>7430</v>
      </c>
      <c r="H4150" t="s">
        <v>89</v>
      </c>
      <c r="I4150">
        <f>IFERROR(INDEX(Lookup_Misc!$A$1:$C$7,MATCH(Table1[[#This Row],[Product]],Lookup_Misc!$B$1:$B$7,0),3)*Table1[[#This Row],[Tonnage]],NA())</f>
        <v>3863.6</v>
      </c>
      <c r="J4150">
        <f t="shared" si="194"/>
        <v>8</v>
      </c>
    </row>
    <row r="4151" spans="1:10">
      <c r="A4151" t="s">
        <v>186</v>
      </c>
      <c r="B4151" t="s">
        <v>123</v>
      </c>
      <c r="C4151" s="60">
        <v>42583</v>
      </c>
      <c r="D4151" s="3">
        <f>Table1[[#This Row],[End Year]]-1</f>
        <v>2016</v>
      </c>
      <c r="E4151" s="3">
        <f t="shared" si="192"/>
        <v>2017</v>
      </c>
      <c r="F4151" s="1" t="str">
        <f t="shared" si="193"/>
        <v>2016/2017</v>
      </c>
      <c r="G4151">
        <v>45857</v>
      </c>
      <c r="H4151" t="s">
        <v>90</v>
      </c>
      <c r="I4151">
        <f>IFERROR(INDEX(Lookup_Misc!$A$1:$C$7,MATCH(Table1[[#This Row],[Product]],Lookup_Misc!$B$1:$B$7,0),3)*Table1[[#This Row],[Tonnage]],NA())</f>
        <v>23845.64</v>
      </c>
      <c r="J4151">
        <f t="shared" si="194"/>
        <v>8</v>
      </c>
    </row>
    <row r="4152" spans="1:10">
      <c r="A4152" t="s">
        <v>186</v>
      </c>
      <c r="B4152" t="s">
        <v>123</v>
      </c>
      <c r="C4152" s="60">
        <v>42614</v>
      </c>
      <c r="D4152" s="3">
        <f>Table1[[#This Row],[End Year]]-1</f>
        <v>2016</v>
      </c>
      <c r="E4152" s="3">
        <f t="shared" si="192"/>
        <v>2017</v>
      </c>
      <c r="F4152" s="1" t="str">
        <f t="shared" si="193"/>
        <v>2016/2017</v>
      </c>
      <c r="G4152">
        <v>19</v>
      </c>
      <c r="H4152" t="s">
        <v>129</v>
      </c>
      <c r="I4152">
        <f>IFERROR(INDEX(Lookup_Misc!$A$1:$C$7,MATCH(Table1[[#This Row],[Product]],Lookup_Misc!$B$1:$B$7,0),3)*Table1[[#This Row],[Tonnage]],NA())</f>
        <v>9.8800000000000008</v>
      </c>
      <c r="J4152">
        <f t="shared" si="194"/>
        <v>9</v>
      </c>
    </row>
    <row r="4153" spans="1:10">
      <c r="A4153" t="s">
        <v>186</v>
      </c>
      <c r="B4153" t="s">
        <v>123</v>
      </c>
      <c r="C4153" s="60">
        <v>42614</v>
      </c>
      <c r="D4153" s="3">
        <f>Table1[[#This Row],[End Year]]-1</f>
        <v>2016</v>
      </c>
      <c r="E4153" s="3">
        <f t="shared" si="192"/>
        <v>2017</v>
      </c>
      <c r="F4153" s="1" t="str">
        <f t="shared" si="193"/>
        <v>2016/2017</v>
      </c>
      <c r="G4153">
        <v>33265</v>
      </c>
      <c r="H4153" t="s">
        <v>60</v>
      </c>
      <c r="I4153">
        <f>IFERROR(INDEX(Lookup_Misc!$A$1:$C$7,MATCH(Table1[[#This Row],[Product]],Lookup_Misc!$B$1:$B$7,0),3)*Table1[[#This Row],[Tonnage]],NA())</f>
        <v>17297.8</v>
      </c>
      <c r="J4153">
        <f t="shared" si="194"/>
        <v>9</v>
      </c>
    </row>
    <row r="4154" spans="1:10">
      <c r="A4154" t="s">
        <v>186</v>
      </c>
      <c r="B4154" t="s">
        <v>123</v>
      </c>
      <c r="C4154" s="60">
        <v>42614</v>
      </c>
      <c r="D4154" s="3">
        <f>Table1[[#This Row],[End Year]]-1</f>
        <v>2016</v>
      </c>
      <c r="E4154" s="3">
        <f t="shared" si="192"/>
        <v>2017</v>
      </c>
      <c r="F4154" s="1" t="str">
        <f t="shared" si="193"/>
        <v>2016/2017</v>
      </c>
      <c r="G4154">
        <v>2269</v>
      </c>
      <c r="H4154" t="s">
        <v>79</v>
      </c>
      <c r="I4154">
        <f>IFERROR(INDEX(Lookup_Misc!$A$1:$C$7,MATCH(Table1[[#This Row],[Product]],Lookup_Misc!$B$1:$B$7,0),3)*Table1[[#This Row],[Tonnage]],NA())</f>
        <v>1179.8800000000001</v>
      </c>
      <c r="J4154">
        <f t="shared" si="194"/>
        <v>9</v>
      </c>
    </row>
    <row r="4155" spans="1:10">
      <c r="A4155" t="s">
        <v>186</v>
      </c>
      <c r="B4155" t="s">
        <v>123</v>
      </c>
      <c r="C4155" s="60">
        <v>42614</v>
      </c>
      <c r="D4155" s="3">
        <f>Table1[[#This Row],[End Year]]-1</f>
        <v>2016</v>
      </c>
      <c r="E4155" s="3">
        <f t="shared" si="192"/>
        <v>2017</v>
      </c>
      <c r="F4155" s="1" t="str">
        <f t="shared" si="193"/>
        <v>2016/2017</v>
      </c>
      <c r="G4155">
        <v>6472</v>
      </c>
      <c r="H4155" t="s">
        <v>116</v>
      </c>
      <c r="I4155">
        <f>IFERROR(INDEX(Lookup_Misc!$A$1:$C$7,MATCH(Table1[[#This Row],[Product]],Lookup_Misc!$B$1:$B$7,0),3)*Table1[[#This Row],[Tonnage]],NA())</f>
        <v>3365.44</v>
      </c>
      <c r="J4155">
        <f t="shared" si="194"/>
        <v>9</v>
      </c>
    </row>
    <row r="4156" spans="1:10">
      <c r="A4156" t="s">
        <v>186</v>
      </c>
      <c r="B4156" t="s">
        <v>123</v>
      </c>
      <c r="C4156" s="60">
        <v>42614</v>
      </c>
      <c r="D4156" s="3">
        <f>Table1[[#This Row],[End Year]]-1</f>
        <v>2016</v>
      </c>
      <c r="E4156" s="3">
        <f t="shared" si="192"/>
        <v>2017</v>
      </c>
      <c r="F4156" s="1" t="str">
        <f t="shared" si="193"/>
        <v>2016/2017</v>
      </c>
      <c r="G4156">
        <v>6630</v>
      </c>
      <c r="H4156" t="s">
        <v>81</v>
      </c>
      <c r="I4156">
        <f>IFERROR(INDEX(Lookup_Misc!$A$1:$C$7,MATCH(Table1[[#This Row],[Product]],Lookup_Misc!$B$1:$B$7,0),3)*Table1[[#This Row],[Tonnage]],NA())</f>
        <v>3447.6</v>
      </c>
      <c r="J4156">
        <f t="shared" si="194"/>
        <v>9</v>
      </c>
    </row>
    <row r="4157" spans="1:10">
      <c r="A4157" t="s">
        <v>186</v>
      </c>
      <c r="B4157" t="s">
        <v>123</v>
      </c>
      <c r="C4157" s="60">
        <v>42614</v>
      </c>
      <c r="D4157" s="3">
        <f>Table1[[#This Row],[End Year]]-1</f>
        <v>2016</v>
      </c>
      <c r="E4157" s="3">
        <f t="shared" si="192"/>
        <v>2017</v>
      </c>
      <c r="F4157" s="1" t="str">
        <f t="shared" si="193"/>
        <v>2016/2017</v>
      </c>
      <c r="G4157">
        <v>127707</v>
      </c>
      <c r="H4157" t="s">
        <v>113</v>
      </c>
      <c r="I4157">
        <f>IFERROR(INDEX(Lookup_Misc!$A$1:$C$7,MATCH(Table1[[#This Row],[Product]],Lookup_Misc!$B$1:$B$7,0),3)*Table1[[#This Row],[Tonnage]],NA())</f>
        <v>66407.64</v>
      </c>
      <c r="J4157">
        <f t="shared" si="194"/>
        <v>9</v>
      </c>
    </row>
    <row r="4158" spans="1:10">
      <c r="A4158" t="s">
        <v>186</v>
      </c>
      <c r="B4158" t="s">
        <v>123</v>
      </c>
      <c r="C4158" s="60">
        <v>42614</v>
      </c>
      <c r="D4158" s="3">
        <f>Table1[[#This Row],[End Year]]-1</f>
        <v>2016</v>
      </c>
      <c r="E4158" s="3">
        <f t="shared" si="192"/>
        <v>2017</v>
      </c>
      <c r="F4158" s="1" t="str">
        <f t="shared" si="193"/>
        <v>2016/2017</v>
      </c>
      <c r="G4158">
        <v>80</v>
      </c>
      <c r="H4158" t="s">
        <v>92</v>
      </c>
      <c r="I4158">
        <f>IFERROR(INDEX(Lookup_Misc!$A$1:$C$7,MATCH(Table1[[#This Row],[Product]],Lookup_Misc!$B$1:$B$7,0),3)*Table1[[#This Row],[Tonnage]],NA())</f>
        <v>41.6</v>
      </c>
      <c r="J4158">
        <f t="shared" si="194"/>
        <v>9</v>
      </c>
    </row>
    <row r="4159" spans="1:10">
      <c r="A4159" t="s">
        <v>186</v>
      </c>
      <c r="B4159" t="s">
        <v>123</v>
      </c>
      <c r="C4159" s="60">
        <v>42614</v>
      </c>
      <c r="D4159" s="3">
        <f>Table1[[#This Row],[End Year]]-1</f>
        <v>2016</v>
      </c>
      <c r="E4159" s="3">
        <f t="shared" si="192"/>
        <v>2017</v>
      </c>
      <c r="F4159" s="1" t="str">
        <f t="shared" si="193"/>
        <v>2016/2017</v>
      </c>
      <c r="G4159">
        <v>11500</v>
      </c>
      <c r="H4159" t="s">
        <v>144</v>
      </c>
      <c r="I4159">
        <f>IFERROR(INDEX(Lookup_Misc!$A$1:$C$7,MATCH(Table1[[#This Row],[Product]],Lookup_Misc!$B$1:$B$7,0),3)*Table1[[#This Row],[Tonnage]],NA())</f>
        <v>5980</v>
      </c>
      <c r="J4159">
        <f t="shared" si="194"/>
        <v>9</v>
      </c>
    </row>
    <row r="4160" spans="1:10">
      <c r="A4160" t="s">
        <v>186</v>
      </c>
      <c r="B4160" t="s">
        <v>123</v>
      </c>
      <c r="C4160" s="60">
        <v>42614</v>
      </c>
      <c r="D4160" s="3">
        <f>Table1[[#This Row],[End Year]]-1</f>
        <v>2016</v>
      </c>
      <c r="E4160" s="3">
        <f t="shared" si="192"/>
        <v>2017</v>
      </c>
      <c r="F4160" s="1" t="str">
        <f t="shared" si="193"/>
        <v>2016/2017</v>
      </c>
      <c r="G4160">
        <v>28596</v>
      </c>
      <c r="H4160" t="s">
        <v>108</v>
      </c>
      <c r="I4160">
        <f>IFERROR(INDEX(Lookup_Misc!$A$1:$C$7,MATCH(Table1[[#This Row],[Product]],Lookup_Misc!$B$1:$B$7,0),3)*Table1[[#This Row],[Tonnage]],NA())</f>
        <v>14869.92</v>
      </c>
      <c r="J4160">
        <f t="shared" si="194"/>
        <v>9</v>
      </c>
    </row>
    <row r="4161" spans="1:10">
      <c r="A4161" t="s">
        <v>186</v>
      </c>
      <c r="B4161" t="s">
        <v>123</v>
      </c>
      <c r="C4161" s="60">
        <v>42614</v>
      </c>
      <c r="D4161" s="3">
        <f>Table1[[#This Row],[End Year]]-1</f>
        <v>2016</v>
      </c>
      <c r="E4161" s="3">
        <f t="shared" si="192"/>
        <v>2017</v>
      </c>
      <c r="F4161" s="1" t="str">
        <f t="shared" si="193"/>
        <v>2016/2017</v>
      </c>
      <c r="G4161">
        <v>38</v>
      </c>
      <c r="H4161" t="s">
        <v>98</v>
      </c>
      <c r="I4161">
        <f>IFERROR(INDEX(Lookup_Misc!$A$1:$C$7,MATCH(Table1[[#This Row],[Product]],Lookup_Misc!$B$1:$B$7,0),3)*Table1[[#This Row],[Tonnage]],NA())</f>
        <v>19.760000000000002</v>
      </c>
      <c r="J4161">
        <f t="shared" si="194"/>
        <v>9</v>
      </c>
    </row>
    <row r="4162" spans="1:10">
      <c r="A4162" t="s">
        <v>186</v>
      </c>
      <c r="B4162" t="s">
        <v>123</v>
      </c>
      <c r="C4162" s="60">
        <v>42614</v>
      </c>
      <c r="D4162" s="3">
        <f>Table1[[#This Row],[End Year]]-1</f>
        <v>2016</v>
      </c>
      <c r="E4162" s="3">
        <f t="shared" si="192"/>
        <v>2017</v>
      </c>
      <c r="F4162" s="1" t="str">
        <f t="shared" si="193"/>
        <v>2016/2017</v>
      </c>
      <c r="G4162">
        <v>8403</v>
      </c>
      <c r="H4162" t="s">
        <v>89</v>
      </c>
      <c r="I4162">
        <f>IFERROR(INDEX(Lookup_Misc!$A$1:$C$7,MATCH(Table1[[#This Row],[Product]],Lookup_Misc!$B$1:$B$7,0),3)*Table1[[#This Row],[Tonnage]],NA())</f>
        <v>4369.5600000000004</v>
      </c>
      <c r="J4162">
        <f t="shared" si="194"/>
        <v>9</v>
      </c>
    </row>
    <row r="4163" spans="1:10">
      <c r="A4163" t="s">
        <v>186</v>
      </c>
      <c r="B4163" t="s">
        <v>123</v>
      </c>
      <c r="C4163" s="60">
        <v>42644</v>
      </c>
      <c r="D4163" s="3">
        <f>Table1[[#This Row],[End Year]]-1</f>
        <v>2016</v>
      </c>
      <c r="E4163" s="3">
        <f t="shared" si="192"/>
        <v>2017</v>
      </c>
      <c r="F4163" s="1" t="str">
        <f t="shared" si="193"/>
        <v>2016/2017</v>
      </c>
      <c r="G4163">
        <v>83</v>
      </c>
      <c r="H4163" t="s">
        <v>87</v>
      </c>
      <c r="I4163">
        <f>IFERROR(INDEX(Lookup_Misc!$A$1:$C$7,MATCH(Table1[[#This Row],[Product]],Lookup_Misc!$B$1:$B$7,0),3)*Table1[[#This Row],[Tonnage]],NA())</f>
        <v>43.160000000000004</v>
      </c>
      <c r="J4163">
        <f t="shared" si="194"/>
        <v>10</v>
      </c>
    </row>
    <row r="4164" spans="1:10">
      <c r="A4164" t="s">
        <v>186</v>
      </c>
      <c r="B4164" t="s">
        <v>123</v>
      </c>
      <c r="C4164" s="60">
        <v>42644</v>
      </c>
      <c r="D4164" s="3">
        <f>Table1[[#This Row],[End Year]]-1</f>
        <v>2016</v>
      </c>
      <c r="E4164" s="3">
        <f t="shared" si="192"/>
        <v>2017</v>
      </c>
      <c r="F4164" s="1" t="str">
        <f t="shared" si="193"/>
        <v>2016/2017</v>
      </c>
      <c r="G4164">
        <v>15</v>
      </c>
      <c r="H4164" t="s">
        <v>119</v>
      </c>
      <c r="I4164">
        <f>IFERROR(INDEX(Lookup_Misc!$A$1:$C$7,MATCH(Table1[[#This Row],[Product]],Lookup_Misc!$B$1:$B$7,0),3)*Table1[[#This Row],[Tonnage]],NA())</f>
        <v>7.8000000000000007</v>
      </c>
      <c r="J4164">
        <f t="shared" si="194"/>
        <v>10</v>
      </c>
    </row>
    <row r="4165" spans="1:10">
      <c r="A4165" t="s">
        <v>186</v>
      </c>
      <c r="B4165" t="s">
        <v>123</v>
      </c>
      <c r="C4165" s="60">
        <v>42644</v>
      </c>
      <c r="D4165" s="3">
        <f>Table1[[#This Row],[End Year]]-1</f>
        <v>2016</v>
      </c>
      <c r="E4165" s="3">
        <f t="shared" si="192"/>
        <v>2017</v>
      </c>
      <c r="F4165" s="1" t="str">
        <f t="shared" si="193"/>
        <v>2016/2017</v>
      </c>
      <c r="G4165">
        <v>58</v>
      </c>
      <c r="H4165" t="s">
        <v>129</v>
      </c>
      <c r="I4165">
        <f>IFERROR(INDEX(Lookup_Misc!$A$1:$C$7,MATCH(Table1[[#This Row],[Product]],Lookup_Misc!$B$1:$B$7,0),3)*Table1[[#This Row],[Tonnage]],NA())</f>
        <v>30.16</v>
      </c>
      <c r="J4165">
        <f t="shared" si="194"/>
        <v>10</v>
      </c>
    </row>
    <row r="4166" spans="1:10">
      <c r="A4166" t="s">
        <v>186</v>
      </c>
      <c r="B4166" t="s">
        <v>123</v>
      </c>
      <c r="C4166" s="60">
        <v>42644</v>
      </c>
      <c r="D4166" s="3">
        <f>Table1[[#This Row],[End Year]]-1</f>
        <v>2016</v>
      </c>
      <c r="E4166" s="3">
        <f t="shared" ref="E4166:E4229" si="195">IF(AND(MONTH(C4166)&gt;=7,MONTH(C4166)&lt;=12),YEAR(C4166)+1,YEAR(C4166))</f>
        <v>2017</v>
      </c>
      <c r="F4166" s="1" t="str">
        <f t="shared" ref="F4166:F4229" si="196">D4166&amp;"/"&amp;E4166</f>
        <v>2016/2017</v>
      </c>
      <c r="G4166">
        <v>70730</v>
      </c>
      <c r="H4166" t="s">
        <v>60</v>
      </c>
      <c r="I4166">
        <f>IFERROR(INDEX(Lookup_Misc!$A$1:$C$7,MATCH(Table1[[#This Row],[Product]],Lookup_Misc!$B$1:$B$7,0),3)*Table1[[#This Row],[Tonnage]],NA())</f>
        <v>36779.599999999999</v>
      </c>
      <c r="J4166">
        <f t="shared" ref="J4166:J4229" si="197">MONTH(C4166)</f>
        <v>10</v>
      </c>
    </row>
    <row r="4167" spans="1:10">
      <c r="A4167" t="s">
        <v>186</v>
      </c>
      <c r="B4167" t="s">
        <v>123</v>
      </c>
      <c r="C4167" s="60">
        <v>42644</v>
      </c>
      <c r="D4167" s="3">
        <f>Table1[[#This Row],[End Year]]-1</f>
        <v>2016</v>
      </c>
      <c r="E4167" s="3">
        <f t="shared" si="195"/>
        <v>2017</v>
      </c>
      <c r="F4167" s="1" t="str">
        <f t="shared" si="196"/>
        <v>2016/2017</v>
      </c>
      <c r="G4167">
        <v>7394</v>
      </c>
      <c r="H4167" t="s">
        <v>79</v>
      </c>
      <c r="I4167">
        <f>IFERROR(INDEX(Lookup_Misc!$A$1:$C$7,MATCH(Table1[[#This Row],[Product]],Lookup_Misc!$B$1:$B$7,0),3)*Table1[[#This Row],[Tonnage]],NA())</f>
        <v>3844.88</v>
      </c>
      <c r="J4167">
        <f t="shared" si="197"/>
        <v>10</v>
      </c>
    </row>
    <row r="4168" spans="1:10">
      <c r="A4168" t="s">
        <v>186</v>
      </c>
      <c r="B4168" t="s">
        <v>123</v>
      </c>
      <c r="C4168" s="60">
        <v>42644</v>
      </c>
      <c r="D4168" s="3">
        <f>Table1[[#This Row],[End Year]]-1</f>
        <v>2016</v>
      </c>
      <c r="E4168" s="3">
        <f t="shared" si="195"/>
        <v>2017</v>
      </c>
      <c r="F4168" s="1" t="str">
        <f t="shared" si="196"/>
        <v>2016/2017</v>
      </c>
      <c r="G4168">
        <v>7</v>
      </c>
      <c r="H4168" t="s">
        <v>88</v>
      </c>
      <c r="I4168">
        <f>IFERROR(INDEX(Lookup_Misc!$A$1:$C$7,MATCH(Table1[[#This Row],[Product]],Lookup_Misc!$B$1:$B$7,0),3)*Table1[[#This Row],[Tonnage]],NA())</f>
        <v>3.64</v>
      </c>
      <c r="J4168">
        <f t="shared" si="197"/>
        <v>10</v>
      </c>
    </row>
    <row r="4169" spans="1:10">
      <c r="A4169" t="s">
        <v>186</v>
      </c>
      <c r="B4169" t="s">
        <v>123</v>
      </c>
      <c r="C4169" s="60">
        <v>42644</v>
      </c>
      <c r="D4169" s="3">
        <f>Table1[[#This Row],[End Year]]-1</f>
        <v>2016</v>
      </c>
      <c r="E4169" s="3">
        <f t="shared" si="195"/>
        <v>2017</v>
      </c>
      <c r="F4169" s="1" t="str">
        <f t="shared" si="196"/>
        <v>2016/2017</v>
      </c>
      <c r="G4169">
        <v>11320</v>
      </c>
      <c r="H4169" t="s">
        <v>116</v>
      </c>
      <c r="I4169">
        <f>IFERROR(INDEX(Lookup_Misc!$A$1:$C$7,MATCH(Table1[[#This Row],[Product]],Lookup_Misc!$B$1:$B$7,0),3)*Table1[[#This Row],[Tonnage]],NA())</f>
        <v>5886.4000000000005</v>
      </c>
      <c r="J4169">
        <f t="shared" si="197"/>
        <v>10</v>
      </c>
    </row>
    <row r="4170" spans="1:10">
      <c r="A4170" t="s">
        <v>186</v>
      </c>
      <c r="B4170" t="s">
        <v>123</v>
      </c>
      <c r="C4170" s="60">
        <v>42644</v>
      </c>
      <c r="D4170" s="3">
        <f>Table1[[#This Row],[End Year]]-1</f>
        <v>2016</v>
      </c>
      <c r="E4170" s="3">
        <f t="shared" si="195"/>
        <v>2017</v>
      </c>
      <c r="F4170" s="1" t="str">
        <f t="shared" si="196"/>
        <v>2016/2017</v>
      </c>
      <c r="G4170">
        <v>52744</v>
      </c>
      <c r="H4170" t="s">
        <v>113</v>
      </c>
      <c r="I4170">
        <f>IFERROR(INDEX(Lookup_Misc!$A$1:$C$7,MATCH(Table1[[#This Row],[Product]],Lookup_Misc!$B$1:$B$7,0),3)*Table1[[#This Row],[Tonnage]],NA())</f>
        <v>27426.880000000001</v>
      </c>
      <c r="J4170">
        <f t="shared" si="197"/>
        <v>10</v>
      </c>
    </row>
    <row r="4171" spans="1:10">
      <c r="A4171" t="s">
        <v>186</v>
      </c>
      <c r="B4171" t="s">
        <v>123</v>
      </c>
      <c r="C4171" s="60">
        <v>42644</v>
      </c>
      <c r="D4171" s="3">
        <f>Table1[[#This Row],[End Year]]-1</f>
        <v>2016</v>
      </c>
      <c r="E4171" s="3">
        <f t="shared" si="195"/>
        <v>2017</v>
      </c>
      <c r="F4171" s="1" t="str">
        <f t="shared" si="196"/>
        <v>2016/2017</v>
      </c>
      <c r="G4171">
        <v>220</v>
      </c>
      <c r="H4171" t="s">
        <v>92</v>
      </c>
      <c r="I4171">
        <f>IFERROR(INDEX(Lookup_Misc!$A$1:$C$7,MATCH(Table1[[#This Row],[Product]],Lookup_Misc!$B$1:$B$7,0),3)*Table1[[#This Row],[Tonnage]],NA())</f>
        <v>114.4</v>
      </c>
      <c r="J4171">
        <f t="shared" si="197"/>
        <v>10</v>
      </c>
    </row>
    <row r="4172" spans="1:10">
      <c r="A4172" t="s">
        <v>186</v>
      </c>
      <c r="B4172" t="s">
        <v>123</v>
      </c>
      <c r="C4172" s="60">
        <v>42644</v>
      </c>
      <c r="D4172" s="3">
        <f>Table1[[#This Row],[End Year]]-1</f>
        <v>2016</v>
      </c>
      <c r="E4172" s="3">
        <f t="shared" si="195"/>
        <v>2017</v>
      </c>
      <c r="F4172" s="1" t="str">
        <f t="shared" si="196"/>
        <v>2016/2017</v>
      </c>
      <c r="G4172">
        <v>3999</v>
      </c>
      <c r="H4172" t="s">
        <v>144</v>
      </c>
      <c r="I4172">
        <f>IFERROR(INDEX(Lookup_Misc!$A$1:$C$7,MATCH(Table1[[#This Row],[Product]],Lookup_Misc!$B$1:$B$7,0),3)*Table1[[#This Row],[Tonnage]],NA())</f>
        <v>2079.48</v>
      </c>
      <c r="J4172">
        <f t="shared" si="197"/>
        <v>10</v>
      </c>
    </row>
    <row r="4173" spans="1:10">
      <c r="A4173" t="s">
        <v>186</v>
      </c>
      <c r="B4173" t="s">
        <v>123</v>
      </c>
      <c r="C4173" s="60">
        <v>42644</v>
      </c>
      <c r="D4173" s="3">
        <f>Table1[[#This Row],[End Year]]-1</f>
        <v>2016</v>
      </c>
      <c r="E4173" s="3">
        <f t="shared" si="195"/>
        <v>2017</v>
      </c>
      <c r="F4173" s="1" t="str">
        <f t="shared" si="196"/>
        <v>2016/2017</v>
      </c>
      <c r="G4173">
        <v>16500</v>
      </c>
      <c r="H4173" t="s">
        <v>108</v>
      </c>
      <c r="I4173">
        <f>IFERROR(INDEX(Lookup_Misc!$A$1:$C$7,MATCH(Table1[[#This Row],[Product]],Lookup_Misc!$B$1:$B$7,0),3)*Table1[[#This Row],[Tonnage]],NA())</f>
        <v>8580</v>
      </c>
      <c r="J4173">
        <f t="shared" si="197"/>
        <v>10</v>
      </c>
    </row>
    <row r="4174" spans="1:10">
      <c r="A4174" t="s">
        <v>186</v>
      </c>
      <c r="B4174" t="s">
        <v>123</v>
      </c>
      <c r="C4174" s="60">
        <v>42644</v>
      </c>
      <c r="D4174" s="3">
        <f>Table1[[#This Row],[End Year]]-1</f>
        <v>2016</v>
      </c>
      <c r="E4174" s="3">
        <f t="shared" si="195"/>
        <v>2017</v>
      </c>
      <c r="F4174" s="1" t="str">
        <f t="shared" si="196"/>
        <v>2016/2017</v>
      </c>
      <c r="G4174">
        <v>2016</v>
      </c>
      <c r="H4174" t="s">
        <v>89</v>
      </c>
      <c r="I4174">
        <f>IFERROR(INDEX(Lookup_Misc!$A$1:$C$7,MATCH(Table1[[#This Row],[Product]],Lookup_Misc!$B$1:$B$7,0),3)*Table1[[#This Row],[Tonnage]],NA())</f>
        <v>1048.32</v>
      </c>
      <c r="J4174">
        <f t="shared" si="197"/>
        <v>10</v>
      </c>
    </row>
    <row r="4175" spans="1:10">
      <c r="A4175" t="s">
        <v>186</v>
      </c>
      <c r="B4175" t="s">
        <v>123</v>
      </c>
      <c r="C4175" s="60">
        <v>42675</v>
      </c>
      <c r="D4175" s="3">
        <f>Table1[[#This Row],[End Year]]-1</f>
        <v>2016</v>
      </c>
      <c r="E4175" s="3">
        <f t="shared" si="195"/>
        <v>2017</v>
      </c>
      <c r="F4175" s="1" t="str">
        <f t="shared" si="196"/>
        <v>2016/2017</v>
      </c>
      <c r="G4175">
        <v>7</v>
      </c>
      <c r="H4175" t="s">
        <v>75</v>
      </c>
      <c r="I4175">
        <f>IFERROR(INDEX(Lookup_Misc!$A$1:$C$7,MATCH(Table1[[#This Row],[Product]],Lookup_Misc!$B$1:$B$7,0),3)*Table1[[#This Row],[Tonnage]],NA())</f>
        <v>3.64</v>
      </c>
      <c r="J4175">
        <f t="shared" si="197"/>
        <v>11</v>
      </c>
    </row>
    <row r="4176" spans="1:10">
      <c r="A4176" t="s">
        <v>186</v>
      </c>
      <c r="B4176" t="s">
        <v>123</v>
      </c>
      <c r="C4176" s="60">
        <v>42675</v>
      </c>
      <c r="D4176" s="3">
        <f>Table1[[#This Row],[End Year]]-1</f>
        <v>2016</v>
      </c>
      <c r="E4176" s="3">
        <f t="shared" si="195"/>
        <v>2017</v>
      </c>
      <c r="F4176" s="1" t="str">
        <f t="shared" si="196"/>
        <v>2016/2017</v>
      </c>
      <c r="G4176">
        <v>6</v>
      </c>
      <c r="H4176" t="s">
        <v>119</v>
      </c>
      <c r="I4176">
        <f>IFERROR(INDEX(Lookup_Misc!$A$1:$C$7,MATCH(Table1[[#This Row],[Product]],Lookup_Misc!$B$1:$B$7,0),3)*Table1[[#This Row],[Tonnage]],NA())</f>
        <v>3.12</v>
      </c>
      <c r="J4176">
        <f t="shared" si="197"/>
        <v>11</v>
      </c>
    </row>
    <row r="4177" spans="1:10">
      <c r="A4177" t="s">
        <v>186</v>
      </c>
      <c r="B4177" t="s">
        <v>123</v>
      </c>
      <c r="C4177" s="60">
        <v>42675</v>
      </c>
      <c r="D4177" s="3">
        <f>Table1[[#This Row],[End Year]]-1</f>
        <v>2016</v>
      </c>
      <c r="E4177" s="3">
        <f t="shared" si="195"/>
        <v>2017</v>
      </c>
      <c r="F4177" s="1" t="str">
        <f t="shared" si="196"/>
        <v>2016/2017</v>
      </c>
      <c r="G4177">
        <v>90</v>
      </c>
      <c r="H4177" t="s">
        <v>129</v>
      </c>
      <c r="I4177">
        <f>IFERROR(INDEX(Lookup_Misc!$A$1:$C$7,MATCH(Table1[[#This Row],[Product]],Lookup_Misc!$B$1:$B$7,0),3)*Table1[[#This Row],[Tonnage]],NA())</f>
        <v>46.800000000000004</v>
      </c>
      <c r="J4177">
        <f t="shared" si="197"/>
        <v>11</v>
      </c>
    </row>
    <row r="4178" spans="1:10">
      <c r="A4178" t="s">
        <v>186</v>
      </c>
      <c r="B4178" t="s">
        <v>123</v>
      </c>
      <c r="C4178" s="60">
        <v>42675</v>
      </c>
      <c r="D4178" s="3">
        <f>Table1[[#This Row],[End Year]]-1</f>
        <v>2016</v>
      </c>
      <c r="E4178" s="3">
        <f t="shared" si="195"/>
        <v>2017</v>
      </c>
      <c r="F4178" s="1" t="str">
        <f t="shared" si="196"/>
        <v>2016/2017</v>
      </c>
      <c r="G4178">
        <v>98604</v>
      </c>
      <c r="H4178" t="s">
        <v>60</v>
      </c>
      <c r="I4178">
        <f>IFERROR(INDEX(Lookup_Misc!$A$1:$C$7,MATCH(Table1[[#This Row],[Product]],Lookup_Misc!$B$1:$B$7,0),3)*Table1[[#This Row],[Tonnage]],NA())</f>
        <v>51274.080000000002</v>
      </c>
      <c r="J4178">
        <f t="shared" si="197"/>
        <v>11</v>
      </c>
    </row>
    <row r="4179" spans="1:10">
      <c r="A4179" t="s">
        <v>186</v>
      </c>
      <c r="B4179" t="s">
        <v>123</v>
      </c>
      <c r="C4179" s="60">
        <v>42675</v>
      </c>
      <c r="D4179" s="3">
        <f>Table1[[#This Row],[End Year]]-1</f>
        <v>2016</v>
      </c>
      <c r="E4179" s="3">
        <f t="shared" si="195"/>
        <v>2017</v>
      </c>
      <c r="F4179" s="1" t="str">
        <f t="shared" si="196"/>
        <v>2016/2017</v>
      </c>
      <c r="G4179">
        <v>10399</v>
      </c>
      <c r="H4179" t="s">
        <v>79</v>
      </c>
      <c r="I4179">
        <f>IFERROR(INDEX(Lookup_Misc!$A$1:$C$7,MATCH(Table1[[#This Row],[Product]],Lookup_Misc!$B$1:$B$7,0),3)*Table1[[#This Row],[Tonnage]],NA())</f>
        <v>5407.4800000000005</v>
      </c>
      <c r="J4179">
        <f t="shared" si="197"/>
        <v>11</v>
      </c>
    </row>
    <row r="4180" spans="1:10">
      <c r="A4180" t="s">
        <v>186</v>
      </c>
      <c r="B4180" t="s">
        <v>123</v>
      </c>
      <c r="C4180" s="60">
        <v>42675</v>
      </c>
      <c r="D4180" s="3">
        <f>Table1[[#This Row],[End Year]]-1</f>
        <v>2016</v>
      </c>
      <c r="E4180" s="3">
        <f t="shared" si="195"/>
        <v>2017</v>
      </c>
      <c r="F4180" s="1" t="str">
        <f t="shared" si="196"/>
        <v>2016/2017</v>
      </c>
      <c r="G4180">
        <v>8688</v>
      </c>
      <c r="H4180" t="s">
        <v>116</v>
      </c>
      <c r="I4180">
        <f>IFERROR(INDEX(Lookup_Misc!$A$1:$C$7,MATCH(Table1[[#This Row],[Product]],Lookup_Misc!$B$1:$B$7,0),3)*Table1[[#This Row],[Tonnage]],NA())</f>
        <v>4517.76</v>
      </c>
      <c r="J4180">
        <f t="shared" si="197"/>
        <v>11</v>
      </c>
    </row>
    <row r="4181" spans="1:10">
      <c r="A4181" t="s">
        <v>186</v>
      </c>
      <c r="B4181" t="s">
        <v>123</v>
      </c>
      <c r="C4181" s="60">
        <v>42675</v>
      </c>
      <c r="D4181" s="3">
        <f>Table1[[#This Row],[End Year]]-1</f>
        <v>2016</v>
      </c>
      <c r="E4181" s="3">
        <f t="shared" si="195"/>
        <v>2017</v>
      </c>
      <c r="F4181" s="1" t="str">
        <f t="shared" si="196"/>
        <v>2016/2017</v>
      </c>
      <c r="G4181">
        <v>6599</v>
      </c>
      <c r="H4181" t="s">
        <v>81</v>
      </c>
      <c r="I4181">
        <f>IFERROR(INDEX(Lookup_Misc!$A$1:$C$7,MATCH(Table1[[#This Row],[Product]],Lookup_Misc!$B$1:$B$7,0),3)*Table1[[#This Row],[Tonnage]],NA())</f>
        <v>3431.48</v>
      </c>
      <c r="J4181">
        <f t="shared" si="197"/>
        <v>11</v>
      </c>
    </row>
    <row r="4182" spans="1:10">
      <c r="A4182" t="s">
        <v>186</v>
      </c>
      <c r="B4182" t="s">
        <v>123</v>
      </c>
      <c r="C4182" s="60">
        <v>42675</v>
      </c>
      <c r="D4182" s="3">
        <f>Table1[[#This Row],[End Year]]-1</f>
        <v>2016</v>
      </c>
      <c r="E4182" s="3">
        <f t="shared" si="195"/>
        <v>2017</v>
      </c>
      <c r="F4182" s="1" t="str">
        <f t="shared" si="196"/>
        <v>2016/2017</v>
      </c>
      <c r="G4182">
        <v>34057</v>
      </c>
      <c r="H4182" t="s">
        <v>113</v>
      </c>
      <c r="I4182">
        <f>IFERROR(INDEX(Lookup_Misc!$A$1:$C$7,MATCH(Table1[[#This Row],[Product]],Lookup_Misc!$B$1:$B$7,0),3)*Table1[[#This Row],[Tonnage]],NA())</f>
        <v>17709.64</v>
      </c>
      <c r="J4182">
        <f t="shared" si="197"/>
        <v>11</v>
      </c>
    </row>
    <row r="4183" spans="1:10">
      <c r="A4183" t="s">
        <v>186</v>
      </c>
      <c r="B4183" t="s">
        <v>123</v>
      </c>
      <c r="C4183" s="60">
        <v>42675</v>
      </c>
      <c r="D4183" s="3">
        <f>Table1[[#This Row],[End Year]]-1</f>
        <v>2016</v>
      </c>
      <c r="E4183" s="3">
        <f t="shared" si="195"/>
        <v>2017</v>
      </c>
      <c r="F4183" s="1" t="str">
        <f t="shared" si="196"/>
        <v>2016/2017</v>
      </c>
      <c r="G4183">
        <v>160</v>
      </c>
      <c r="H4183" t="s">
        <v>92</v>
      </c>
      <c r="I4183">
        <f>IFERROR(INDEX(Lookup_Misc!$A$1:$C$7,MATCH(Table1[[#This Row],[Product]],Lookup_Misc!$B$1:$B$7,0),3)*Table1[[#This Row],[Tonnage]],NA())</f>
        <v>83.2</v>
      </c>
      <c r="J4183">
        <f t="shared" si="197"/>
        <v>11</v>
      </c>
    </row>
    <row r="4184" spans="1:10">
      <c r="A4184" t="s">
        <v>186</v>
      </c>
      <c r="B4184" t="s">
        <v>123</v>
      </c>
      <c r="C4184" s="60">
        <v>42675</v>
      </c>
      <c r="D4184" s="3">
        <f>Table1[[#This Row],[End Year]]-1</f>
        <v>2016</v>
      </c>
      <c r="E4184" s="3">
        <f t="shared" si="195"/>
        <v>2017</v>
      </c>
      <c r="F4184" s="1" t="str">
        <f t="shared" si="196"/>
        <v>2016/2017</v>
      </c>
      <c r="G4184">
        <v>7001</v>
      </c>
      <c r="H4184" t="s">
        <v>89</v>
      </c>
      <c r="I4184">
        <f>IFERROR(INDEX(Lookup_Misc!$A$1:$C$7,MATCH(Table1[[#This Row],[Product]],Lookup_Misc!$B$1:$B$7,0),3)*Table1[[#This Row],[Tonnage]],NA())</f>
        <v>3640.52</v>
      </c>
      <c r="J4184">
        <f t="shared" si="197"/>
        <v>11</v>
      </c>
    </row>
    <row r="4185" spans="1:10">
      <c r="A4185" t="s">
        <v>186</v>
      </c>
      <c r="B4185" t="s">
        <v>123</v>
      </c>
      <c r="C4185" s="60">
        <v>42675</v>
      </c>
      <c r="D4185" s="3">
        <f>Table1[[#This Row],[End Year]]-1</f>
        <v>2016</v>
      </c>
      <c r="E4185" s="3">
        <f t="shared" si="195"/>
        <v>2017</v>
      </c>
      <c r="F4185" s="1" t="str">
        <f t="shared" si="196"/>
        <v>2016/2017</v>
      </c>
      <c r="G4185">
        <v>33270</v>
      </c>
      <c r="H4185" t="s">
        <v>90</v>
      </c>
      <c r="I4185">
        <f>IFERROR(INDEX(Lookup_Misc!$A$1:$C$7,MATCH(Table1[[#This Row],[Product]],Lookup_Misc!$B$1:$B$7,0),3)*Table1[[#This Row],[Tonnage]],NA())</f>
        <v>17300.400000000001</v>
      </c>
      <c r="J4185">
        <f t="shared" si="197"/>
        <v>11</v>
      </c>
    </row>
    <row r="4186" spans="1:10">
      <c r="A4186" t="s">
        <v>186</v>
      </c>
      <c r="B4186" t="s">
        <v>123</v>
      </c>
      <c r="C4186" s="60">
        <v>42705</v>
      </c>
      <c r="D4186" s="3">
        <f>Table1[[#This Row],[End Year]]-1</f>
        <v>2016</v>
      </c>
      <c r="E4186" s="3">
        <f t="shared" si="195"/>
        <v>2017</v>
      </c>
      <c r="F4186" s="1" t="str">
        <f t="shared" si="196"/>
        <v>2016/2017</v>
      </c>
      <c r="G4186">
        <v>42</v>
      </c>
      <c r="H4186" t="s">
        <v>76</v>
      </c>
      <c r="I4186">
        <f>IFERROR(INDEX(Lookup_Misc!$A$1:$C$7,MATCH(Table1[[#This Row],[Product]],Lookup_Misc!$B$1:$B$7,0),3)*Table1[[#This Row],[Tonnage]],NA())</f>
        <v>21.84</v>
      </c>
      <c r="J4186">
        <f t="shared" si="197"/>
        <v>12</v>
      </c>
    </row>
    <row r="4187" spans="1:10">
      <c r="A4187" t="s">
        <v>186</v>
      </c>
      <c r="B4187" t="s">
        <v>123</v>
      </c>
      <c r="C4187" s="60">
        <v>42705</v>
      </c>
      <c r="D4187" s="3">
        <f>Table1[[#This Row],[End Year]]-1</f>
        <v>2016</v>
      </c>
      <c r="E4187" s="3">
        <f t="shared" si="195"/>
        <v>2017</v>
      </c>
      <c r="F4187" s="1" t="str">
        <f t="shared" si="196"/>
        <v>2016/2017</v>
      </c>
      <c r="G4187">
        <v>72</v>
      </c>
      <c r="H4187" t="s">
        <v>129</v>
      </c>
      <c r="I4187">
        <f>IFERROR(INDEX(Lookup_Misc!$A$1:$C$7,MATCH(Table1[[#This Row],[Product]],Lookup_Misc!$B$1:$B$7,0),3)*Table1[[#This Row],[Tonnage]],NA())</f>
        <v>37.44</v>
      </c>
      <c r="J4187">
        <f t="shared" si="197"/>
        <v>12</v>
      </c>
    </row>
    <row r="4188" spans="1:10">
      <c r="A4188" t="s">
        <v>186</v>
      </c>
      <c r="B4188" t="s">
        <v>123</v>
      </c>
      <c r="C4188" s="60">
        <v>42705</v>
      </c>
      <c r="D4188" s="3">
        <f>Table1[[#This Row],[End Year]]-1</f>
        <v>2016</v>
      </c>
      <c r="E4188" s="3">
        <f t="shared" si="195"/>
        <v>2017</v>
      </c>
      <c r="F4188" s="1" t="str">
        <f t="shared" si="196"/>
        <v>2016/2017</v>
      </c>
      <c r="G4188">
        <v>58934</v>
      </c>
      <c r="H4188" t="s">
        <v>60</v>
      </c>
      <c r="I4188">
        <f>IFERROR(INDEX(Lookup_Misc!$A$1:$C$7,MATCH(Table1[[#This Row],[Product]],Lookup_Misc!$B$1:$B$7,0),3)*Table1[[#This Row],[Tonnage]],NA())</f>
        <v>30645.68</v>
      </c>
      <c r="J4188">
        <f t="shared" si="197"/>
        <v>12</v>
      </c>
    </row>
    <row r="4189" spans="1:10">
      <c r="A4189" t="s">
        <v>186</v>
      </c>
      <c r="B4189" t="s">
        <v>123</v>
      </c>
      <c r="C4189" s="60">
        <v>42705</v>
      </c>
      <c r="D4189" s="3">
        <f>Table1[[#This Row],[End Year]]-1</f>
        <v>2016</v>
      </c>
      <c r="E4189" s="3">
        <f t="shared" si="195"/>
        <v>2017</v>
      </c>
      <c r="F4189" s="1" t="str">
        <f t="shared" si="196"/>
        <v>2016/2017</v>
      </c>
      <c r="G4189">
        <v>308</v>
      </c>
      <c r="H4189" t="s">
        <v>79</v>
      </c>
      <c r="I4189">
        <f>IFERROR(INDEX(Lookup_Misc!$A$1:$C$7,MATCH(Table1[[#This Row],[Product]],Lookup_Misc!$B$1:$B$7,0),3)*Table1[[#This Row],[Tonnage]],NA())</f>
        <v>160.16</v>
      </c>
      <c r="J4189">
        <f t="shared" si="197"/>
        <v>12</v>
      </c>
    </row>
    <row r="4190" spans="1:10">
      <c r="A4190" t="s">
        <v>186</v>
      </c>
      <c r="B4190" t="s">
        <v>123</v>
      </c>
      <c r="C4190" s="60">
        <v>42705</v>
      </c>
      <c r="D4190" s="3">
        <f>Table1[[#This Row],[End Year]]-1</f>
        <v>2016</v>
      </c>
      <c r="E4190" s="3">
        <f t="shared" si="195"/>
        <v>2017</v>
      </c>
      <c r="F4190" s="1" t="str">
        <f t="shared" si="196"/>
        <v>2016/2017</v>
      </c>
      <c r="G4190">
        <v>4</v>
      </c>
      <c r="H4190" t="s">
        <v>130</v>
      </c>
      <c r="I4190">
        <f>IFERROR(INDEX(Lookup_Misc!$A$1:$C$7,MATCH(Table1[[#This Row],[Product]],Lookup_Misc!$B$1:$B$7,0),3)*Table1[[#This Row],[Tonnage]],NA())</f>
        <v>2.08</v>
      </c>
      <c r="J4190">
        <f t="shared" si="197"/>
        <v>12</v>
      </c>
    </row>
    <row r="4191" spans="1:10">
      <c r="A4191" t="s">
        <v>186</v>
      </c>
      <c r="B4191" t="s">
        <v>123</v>
      </c>
      <c r="C4191" s="60">
        <v>42705</v>
      </c>
      <c r="D4191" s="3">
        <f>Table1[[#This Row],[End Year]]-1</f>
        <v>2016</v>
      </c>
      <c r="E4191" s="3">
        <f t="shared" si="195"/>
        <v>2017</v>
      </c>
      <c r="F4191" s="1" t="str">
        <f t="shared" si="196"/>
        <v>2016/2017</v>
      </c>
      <c r="G4191">
        <v>15881</v>
      </c>
      <c r="H4191" t="s">
        <v>116</v>
      </c>
      <c r="I4191">
        <f>IFERROR(INDEX(Lookup_Misc!$A$1:$C$7,MATCH(Table1[[#This Row],[Product]],Lookup_Misc!$B$1:$B$7,0),3)*Table1[[#This Row],[Tonnage]],NA())</f>
        <v>8258.1200000000008</v>
      </c>
      <c r="J4191">
        <f t="shared" si="197"/>
        <v>12</v>
      </c>
    </row>
    <row r="4192" spans="1:10">
      <c r="A4192" t="s">
        <v>186</v>
      </c>
      <c r="B4192" t="s">
        <v>123</v>
      </c>
      <c r="C4192" s="60">
        <v>42705</v>
      </c>
      <c r="D4192" s="3">
        <f>Table1[[#This Row],[End Year]]-1</f>
        <v>2016</v>
      </c>
      <c r="E4192" s="3">
        <f t="shared" si="195"/>
        <v>2017</v>
      </c>
      <c r="F4192" s="1" t="str">
        <f t="shared" si="196"/>
        <v>2016/2017</v>
      </c>
      <c r="G4192">
        <v>7000</v>
      </c>
      <c r="H4192" t="s">
        <v>128</v>
      </c>
      <c r="I4192">
        <f>IFERROR(INDEX(Lookup_Misc!$A$1:$C$7,MATCH(Table1[[#This Row],[Product]],Lookup_Misc!$B$1:$B$7,0),3)*Table1[[#This Row],[Tonnage]],NA())</f>
        <v>3640</v>
      </c>
      <c r="J4192">
        <f t="shared" si="197"/>
        <v>12</v>
      </c>
    </row>
    <row r="4193" spans="1:10">
      <c r="A4193" t="s">
        <v>186</v>
      </c>
      <c r="B4193" t="s">
        <v>123</v>
      </c>
      <c r="C4193" s="60">
        <v>42705</v>
      </c>
      <c r="D4193" s="3">
        <f>Table1[[#This Row],[End Year]]-1</f>
        <v>2016</v>
      </c>
      <c r="E4193" s="3">
        <f t="shared" si="195"/>
        <v>2017</v>
      </c>
      <c r="F4193" s="1" t="str">
        <f t="shared" si="196"/>
        <v>2016/2017</v>
      </c>
      <c r="G4193">
        <v>73028</v>
      </c>
      <c r="H4193" t="s">
        <v>113</v>
      </c>
      <c r="I4193">
        <f>IFERROR(INDEX(Lookup_Misc!$A$1:$C$7,MATCH(Table1[[#This Row],[Product]],Lookup_Misc!$B$1:$B$7,0),3)*Table1[[#This Row],[Tonnage]],NA())</f>
        <v>37974.559999999998</v>
      </c>
      <c r="J4193">
        <f t="shared" si="197"/>
        <v>12</v>
      </c>
    </row>
    <row r="4194" spans="1:10">
      <c r="A4194" t="s">
        <v>186</v>
      </c>
      <c r="B4194" t="s">
        <v>123</v>
      </c>
      <c r="C4194" s="60">
        <v>42705</v>
      </c>
      <c r="D4194" s="3">
        <f>Table1[[#This Row],[End Year]]-1</f>
        <v>2016</v>
      </c>
      <c r="E4194" s="3">
        <f t="shared" si="195"/>
        <v>2017</v>
      </c>
      <c r="F4194" s="1" t="str">
        <f t="shared" si="196"/>
        <v>2016/2017</v>
      </c>
      <c r="G4194">
        <v>120</v>
      </c>
      <c r="H4194" t="s">
        <v>92</v>
      </c>
      <c r="I4194">
        <f>IFERROR(INDEX(Lookup_Misc!$A$1:$C$7,MATCH(Table1[[#This Row],[Product]],Lookup_Misc!$B$1:$B$7,0),3)*Table1[[#This Row],[Tonnage]],NA())</f>
        <v>62.400000000000006</v>
      </c>
      <c r="J4194">
        <f t="shared" si="197"/>
        <v>12</v>
      </c>
    </row>
    <row r="4195" spans="1:10">
      <c r="A4195" t="s">
        <v>186</v>
      </c>
      <c r="B4195" t="s">
        <v>123</v>
      </c>
      <c r="C4195" s="60">
        <v>42705</v>
      </c>
      <c r="D4195" s="3">
        <f>Table1[[#This Row],[End Year]]-1</f>
        <v>2016</v>
      </c>
      <c r="E4195" s="3">
        <f t="shared" si="195"/>
        <v>2017</v>
      </c>
      <c r="F4195" s="1" t="str">
        <f t="shared" si="196"/>
        <v>2016/2017</v>
      </c>
      <c r="G4195">
        <v>71</v>
      </c>
      <c r="H4195" t="s">
        <v>86</v>
      </c>
      <c r="I4195">
        <f>IFERROR(INDEX(Lookup_Misc!$A$1:$C$7,MATCH(Table1[[#This Row],[Product]],Lookup_Misc!$B$1:$B$7,0),3)*Table1[[#This Row],[Tonnage]],NA())</f>
        <v>36.92</v>
      </c>
      <c r="J4195">
        <f t="shared" si="197"/>
        <v>12</v>
      </c>
    </row>
    <row r="4196" spans="1:10">
      <c r="A4196" t="s">
        <v>186</v>
      </c>
      <c r="B4196" t="s">
        <v>123</v>
      </c>
      <c r="C4196" s="60">
        <v>42705</v>
      </c>
      <c r="D4196" s="3">
        <f>Table1[[#This Row],[End Year]]-1</f>
        <v>2016</v>
      </c>
      <c r="E4196" s="3">
        <f t="shared" si="195"/>
        <v>2017</v>
      </c>
      <c r="F4196" s="1" t="str">
        <f t="shared" si="196"/>
        <v>2016/2017</v>
      </c>
      <c r="G4196">
        <v>13364</v>
      </c>
      <c r="H4196" t="s">
        <v>89</v>
      </c>
      <c r="I4196">
        <f>IFERROR(INDEX(Lookup_Misc!$A$1:$C$7,MATCH(Table1[[#This Row],[Product]],Lookup_Misc!$B$1:$B$7,0),3)*Table1[[#This Row],[Tonnage]],NA())</f>
        <v>6949.2800000000007</v>
      </c>
      <c r="J4196">
        <f t="shared" si="197"/>
        <v>12</v>
      </c>
    </row>
    <row r="4197" spans="1:10">
      <c r="A4197" t="s">
        <v>186</v>
      </c>
      <c r="B4197" t="s">
        <v>123</v>
      </c>
      <c r="C4197" s="60">
        <v>42705</v>
      </c>
      <c r="D4197" s="3">
        <f>Table1[[#This Row],[End Year]]-1</f>
        <v>2016</v>
      </c>
      <c r="E4197" s="3">
        <f t="shared" si="195"/>
        <v>2017</v>
      </c>
      <c r="F4197" s="1" t="str">
        <f t="shared" si="196"/>
        <v>2016/2017</v>
      </c>
      <c r="G4197">
        <v>30875</v>
      </c>
      <c r="H4197" t="s">
        <v>90</v>
      </c>
      <c r="I4197">
        <f>IFERROR(INDEX(Lookup_Misc!$A$1:$C$7,MATCH(Table1[[#This Row],[Product]],Lookup_Misc!$B$1:$B$7,0),3)*Table1[[#This Row],[Tonnage]],NA())</f>
        <v>16055</v>
      </c>
      <c r="J4197">
        <f t="shared" si="197"/>
        <v>12</v>
      </c>
    </row>
    <row r="4198" spans="1:10">
      <c r="A4198" t="s">
        <v>186</v>
      </c>
      <c r="B4198" t="s">
        <v>123</v>
      </c>
      <c r="C4198" s="60">
        <v>42736</v>
      </c>
      <c r="D4198" s="3">
        <f>Table1[[#This Row],[End Year]]-1</f>
        <v>2016</v>
      </c>
      <c r="E4198" s="3">
        <f t="shared" si="195"/>
        <v>2017</v>
      </c>
      <c r="F4198" s="1" t="str">
        <f t="shared" si="196"/>
        <v>2016/2017</v>
      </c>
      <c r="G4198">
        <v>89</v>
      </c>
      <c r="H4198" t="s">
        <v>87</v>
      </c>
      <c r="I4198">
        <f>IFERROR(INDEX(Lookup_Misc!$A$1:$C$7,MATCH(Table1[[#This Row],[Product]],Lookup_Misc!$B$1:$B$7,0),3)*Table1[[#This Row],[Tonnage]],NA())</f>
        <v>46.28</v>
      </c>
      <c r="J4198">
        <f t="shared" si="197"/>
        <v>1</v>
      </c>
    </row>
    <row r="4199" spans="1:10">
      <c r="A4199" t="s">
        <v>186</v>
      </c>
      <c r="B4199" t="s">
        <v>123</v>
      </c>
      <c r="C4199" s="60">
        <v>42736</v>
      </c>
      <c r="D4199" s="3">
        <f>Table1[[#This Row],[End Year]]-1</f>
        <v>2016</v>
      </c>
      <c r="E4199" s="3">
        <f t="shared" si="195"/>
        <v>2017</v>
      </c>
      <c r="F4199" s="1" t="str">
        <f t="shared" si="196"/>
        <v>2016/2017</v>
      </c>
      <c r="G4199">
        <v>54667</v>
      </c>
      <c r="H4199" t="s">
        <v>60</v>
      </c>
      <c r="I4199">
        <f>IFERROR(INDEX(Lookup_Misc!$A$1:$C$7,MATCH(Table1[[#This Row],[Product]],Lookup_Misc!$B$1:$B$7,0),3)*Table1[[#This Row],[Tonnage]],NA())</f>
        <v>28426.84</v>
      </c>
      <c r="J4199">
        <f t="shared" si="197"/>
        <v>1</v>
      </c>
    </row>
    <row r="4200" spans="1:10">
      <c r="A4200" t="s">
        <v>186</v>
      </c>
      <c r="B4200" t="s">
        <v>123</v>
      </c>
      <c r="C4200" s="60">
        <v>42736</v>
      </c>
      <c r="D4200" s="3">
        <f>Table1[[#This Row],[End Year]]-1</f>
        <v>2016</v>
      </c>
      <c r="E4200" s="3">
        <f t="shared" si="195"/>
        <v>2017</v>
      </c>
      <c r="F4200" s="1" t="str">
        <f t="shared" si="196"/>
        <v>2016/2017</v>
      </c>
      <c r="G4200">
        <v>11111</v>
      </c>
      <c r="H4200" t="s">
        <v>79</v>
      </c>
      <c r="I4200">
        <f>IFERROR(INDEX(Lookup_Misc!$A$1:$C$7,MATCH(Table1[[#This Row],[Product]],Lookup_Misc!$B$1:$B$7,0),3)*Table1[[#This Row],[Tonnage]],NA())</f>
        <v>5777.72</v>
      </c>
      <c r="J4200">
        <f t="shared" si="197"/>
        <v>1</v>
      </c>
    </row>
    <row r="4201" spans="1:10">
      <c r="A4201" t="s">
        <v>186</v>
      </c>
      <c r="B4201" t="s">
        <v>123</v>
      </c>
      <c r="C4201" s="60">
        <v>42736</v>
      </c>
      <c r="D4201" s="3">
        <f>Table1[[#This Row],[End Year]]-1</f>
        <v>2016</v>
      </c>
      <c r="E4201" s="3">
        <f t="shared" si="195"/>
        <v>2017</v>
      </c>
      <c r="F4201" s="1" t="str">
        <f t="shared" si="196"/>
        <v>2016/2017</v>
      </c>
      <c r="G4201">
        <v>7551</v>
      </c>
      <c r="H4201" t="s">
        <v>116</v>
      </c>
      <c r="I4201">
        <f>IFERROR(INDEX(Lookup_Misc!$A$1:$C$7,MATCH(Table1[[#This Row],[Product]],Lookup_Misc!$B$1:$B$7,0),3)*Table1[[#This Row],[Tonnage]],NA())</f>
        <v>3926.52</v>
      </c>
      <c r="J4201">
        <f t="shared" si="197"/>
        <v>1</v>
      </c>
    </row>
    <row r="4202" spans="1:10">
      <c r="A4202" t="s">
        <v>186</v>
      </c>
      <c r="B4202" t="s">
        <v>123</v>
      </c>
      <c r="C4202" s="60">
        <v>42736</v>
      </c>
      <c r="D4202" s="3">
        <f>Table1[[#This Row],[End Year]]-1</f>
        <v>2016</v>
      </c>
      <c r="E4202" s="3">
        <f t="shared" si="195"/>
        <v>2017</v>
      </c>
      <c r="F4202" s="1" t="str">
        <f t="shared" si="196"/>
        <v>2016/2017</v>
      </c>
      <c r="G4202">
        <v>4230</v>
      </c>
      <c r="H4202" t="s">
        <v>81</v>
      </c>
      <c r="I4202">
        <f>IFERROR(INDEX(Lookup_Misc!$A$1:$C$7,MATCH(Table1[[#This Row],[Product]],Lookup_Misc!$B$1:$B$7,0),3)*Table1[[#This Row],[Tonnage]],NA())</f>
        <v>2199.6</v>
      </c>
      <c r="J4202">
        <f t="shared" si="197"/>
        <v>1</v>
      </c>
    </row>
    <row r="4203" spans="1:10">
      <c r="A4203" t="s">
        <v>186</v>
      </c>
      <c r="B4203" t="s">
        <v>123</v>
      </c>
      <c r="C4203" s="60">
        <v>42736</v>
      </c>
      <c r="D4203" s="3">
        <f>Table1[[#This Row],[End Year]]-1</f>
        <v>2016</v>
      </c>
      <c r="E4203" s="3">
        <f t="shared" si="195"/>
        <v>2017</v>
      </c>
      <c r="F4203" s="1" t="str">
        <f t="shared" si="196"/>
        <v>2016/2017</v>
      </c>
      <c r="G4203">
        <v>37040</v>
      </c>
      <c r="H4203" t="s">
        <v>113</v>
      </c>
      <c r="I4203">
        <f>IFERROR(INDEX(Lookup_Misc!$A$1:$C$7,MATCH(Table1[[#This Row],[Product]],Lookup_Misc!$B$1:$B$7,0),3)*Table1[[#This Row],[Tonnage]],NA())</f>
        <v>19260.8</v>
      </c>
      <c r="J4203">
        <f t="shared" si="197"/>
        <v>1</v>
      </c>
    </row>
    <row r="4204" spans="1:10">
      <c r="A4204" t="s">
        <v>186</v>
      </c>
      <c r="B4204" t="s">
        <v>123</v>
      </c>
      <c r="C4204" s="60">
        <v>42736</v>
      </c>
      <c r="D4204" s="3">
        <f>Table1[[#This Row],[End Year]]-1</f>
        <v>2016</v>
      </c>
      <c r="E4204" s="3">
        <f t="shared" si="195"/>
        <v>2017</v>
      </c>
      <c r="F4204" s="1" t="str">
        <f t="shared" si="196"/>
        <v>2016/2017</v>
      </c>
      <c r="G4204">
        <v>120</v>
      </c>
      <c r="H4204" t="s">
        <v>92</v>
      </c>
      <c r="I4204">
        <f>IFERROR(INDEX(Lookup_Misc!$A$1:$C$7,MATCH(Table1[[#This Row],[Product]],Lookup_Misc!$B$1:$B$7,0),3)*Table1[[#This Row],[Tonnage]],NA())</f>
        <v>62.400000000000006</v>
      </c>
      <c r="J4204">
        <f t="shared" si="197"/>
        <v>1</v>
      </c>
    </row>
    <row r="4205" spans="1:10">
      <c r="A4205" t="s">
        <v>186</v>
      </c>
      <c r="B4205" t="s">
        <v>123</v>
      </c>
      <c r="C4205" s="60">
        <v>42736</v>
      </c>
      <c r="D4205" s="3">
        <f>Table1[[#This Row],[End Year]]-1</f>
        <v>2016</v>
      </c>
      <c r="E4205" s="3">
        <f t="shared" si="195"/>
        <v>2017</v>
      </c>
      <c r="F4205" s="1" t="str">
        <f t="shared" si="196"/>
        <v>2016/2017</v>
      </c>
      <c r="G4205">
        <v>77</v>
      </c>
      <c r="H4205" t="s">
        <v>86</v>
      </c>
      <c r="I4205">
        <f>IFERROR(INDEX(Lookup_Misc!$A$1:$C$7,MATCH(Table1[[#This Row],[Product]],Lookup_Misc!$B$1:$B$7,0),3)*Table1[[#This Row],[Tonnage]],NA())</f>
        <v>40.04</v>
      </c>
      <c r="J4205">
        <f t="shared" si="197"/>
        <v>1</v>
      </c>
    </row>
    <row r="4206" spans="1:10">
      <c r="A4206" t="s">
        <v>186</v>
      </c>
      <c r="B4206" t="s">
        <v>123</v>
      </c>
      <c r="C4206" s="60">
        <v>42736</v>
      </c>
      <c r="D4206" s="3">
        <f>Table1[[#This Row],[End Year]]-1</f>
        <v>2016</v>
      </c>
      <c r="E4206" s="3">
        <f t="shared" si="195"/>
        <v>2017</v>
      </c>
      <c r="F4206" s="1" t="str">
        <f t="shared" si="196"/>
        <v>2016/2017</v>
      </c>
      <c r="G4206">
        <v>68290</v>
      </c>
      <c r="H4206" t="s">
        <v>90</v>
      </c>
      <c r="I4206">
        <f>IFERROR(INDEX(Lookup_Misc!$A$1:$C$7,MATCH(Table1[[#This Row],[Product]],Lookup_Misc!$B$1:$B$7,0),3)*Table1[[#This Row],[Tonnage]],NA())</f>
        <v>35510.800000000003</v>
      </c>
      <c r="J4206">
        <f t="shared" si="197"/>
        <v>1</v>
      </c>
    </row>
    <row r="4207" spans="1:10">
      <c r="A4207" t="s">
        <v>186</v>
      </c>
      <c r="B4207" t="s">
        <v>123</v>
      </c>
      <c r="C4207" s="60">
        <v>42767</v>
      </c>
      <c r="D4207" s="3">
        <f>Table1[[#This Row],[End Year]]-1</f>
        <v>2016</v>
      </c>
      <c r="E4207" s="3">
        <f t="shared" si="195"/>
        <v>2017</v>
      </c>
      <c r="F4207" s="1" t="str">
        <f t="shared" si="196"/>
        <v>2016/2017</v>
      </c>
      <c r="G4207">
        <v>5</v>
      </c>
      <c r="H4207" t="s">
        <v>94</v>
      </c>
      <c r="I4207">
        <f>IFERROR(INDEX(Lookup_Misc!$A$1:$C$7,MATCH(Table1[[#This Row],[Product]],Lookup_Misc!$B$1:$B$7,0),3)*Table1[[#This Row],[Tonnage]],NA())</f>
        <v>2.6</v>
      </c>
      <c r="J4207">
        <f t="shared" si="197"/>
        <v>2</v>
      </c>
    </row>
    <row r="4208" spans="1:10">
      <c r="A4208" t="s">
        <v>186</v>
      </c>
      <c r="B4208" t="s">
        <v>123</v>
      </c>
      <c r="C4208" s="60">
        <v>42767</v>
      </c>
      <c r="D4208" s="3">
        <f>Table1[[#This Row],[End Year]]-1</f>
        <v>2016</v>
      </c>
      <c r="E4208" s="3">
        <f t="shared" si="195"/>
        <v>2017</v>
      </c>
      <c r="F4208" s="1" t="str">
        <f t="shared" si="196"/>
        <v>2016/2017</v>
      </c>
      <c r="G4208">
        <v>42534</v>
      </c>
      <c r="H4208" t="s">
        <v>60</v>
      </c>
      <c r="I4208">
        <f>IFERROR(INDEX(Lookup_Misc!$A$1:$C$7,MATCH(Table1[[#This Row],[Product]],Lookup_Misc!$B$1:$B$7,0),3)*Table1[[#This Row],[Tonnage]],NA())</f>
        <v>22117.68</v>
      </c>
      <c r="J4208">
        <f t="shared" si="197"/>
        <v>2</v>
      </c>
    </row>
    <row r="4209" spans="1:10">
      <c r="A4209" t="s">
        <v>186</v>
      </c>
      <c r="B4209" t="s">
        <v>123</v>
      </c>
      <c r="C4209" s="60">
        <v>42767</v>
      </c>
      <c r="D4209" s="3">
        <f>Table1[[#This Row],[End Year]]-1</f>
        <v>2016</v>
      </c>
      <c r="E4209" s="3">
        <f t="shared" si="195"/>
        <v>2017</v>
      </c>
      <c r="F4209" s="1" t="str">
        <f t="shared" si="196"/>
        <v>2016/2017</v>
      </c>
      <c r="G4209">
        <v>7885</v>
      </c>
      <c r="H4209" t="s">
        <v>79</v>
      </c>
      <c r="I4209">
        <f>IFERROR(INDEX(Lookup_Misc!$A$1:$C$7,MATCH(Table1[[#This Row],[Product]],Lookup_Misc!$B$1:$B$7,0),3)*Table1[[#This Row],[Tonnage]],NA())</f>
        <v>4100.2</v>
      </c>
      <c r="J4209">
        <f t="shared" si="197"/>
        <v>2</v>
      </c>
    </row>
    <row r="4210" spans="1:10">
      <c r="A4210" t="s">
        <v>186</v>
      </c>
      <c r="B4210" t="s">
        <v>123</v>
      </c>
      <c r="C4210" s="60">
        <v>42767</v>
      </c>
      <c r="D4210" s="3">
        <f>Table1[[#This Row],[End Year]]-1</f>
        <v>2016</v>
      </c>
      <c r="E4210" s="3">
        <f t="shared" si="195"/>
        <v>2017</v>
      </c>
      <c r="F4210" s="1" t="str">
        <f t="shared" si="196"/>
        <v>2016/2017</v>
      </c>
      <c r="G4210">
        <v>10998</v>
      </c>
      <c r="H4210" t="s">
        <v>116</v>
      </c>
      <c r="I4210">
        <f>IFERROR(INDEX(Lookup_Misc!$A$1:$C$7,MATCH(Table1[[#This Row],[Product]],Lookup_Misc!$B$1:$B$7,0),3)*Table1[[#This Row],[Tonnage]],NA())</f>
        <v>5718.96</v>
      </c>
      <c r="J4210">
        <f t="shared" si="197"/>
        <v>2</v>
      </c>
    </row>
    <row r="4211" spans="1:10">
      <c r="A4211" t="s">
        <v>186</v>
      </c>
      <c r="B4211" t="s">
        <v>123</v>
      </c>
      <c r="C4211" s="60">
        <v>42767</v>
      </c>
      <c r="D4211" s="3">
        <f>Table1[[#This Row],[End Year]]-1</f>
        <v>2016</v>
      </c>
      <c r="E4211" s="3">
        <f t="shared" si="195"/>
        <v>2017</v>
      </c>
      <c r="F4211" s="1" t="str">
        <f t="shared" si="196"/>
        <v>2016/2017</v>
      </c>
      <c r="G4211">
        <v>56909</v>
      </c>
      <c r="H4211" t="s">
        <v>113</v>
      </c>
      <c r="I4211">
        <f>IFERROR(INDEX(Lookup_Misc!$A$1:$C$7,MATCH(Table1[[#This Row],[Product]],Lookup_Misc!$B$1:$B$7,0),3)*Table1[[#This Row],[Tonnage]],NA())</f>
        <v>29592.68</v>
      </c>
      <c r="J4211">
        <f t="shared" si="197"/>
        <v>2</v>
      </c>
    </row>
    <row r="4212" spans="1:10">
      <c r="A4212" t="s">
        <v>186</v>
      </c>
      <c r="B4212" t="s">
        <v>123</v>
      </c>
      <c r="C4212" s="60">
        <v>42767</v>
      </c>
      <c r="D4212" s="3">
        <f>Table1[[#This Row],[End Year]]-1</f>
        <v>2016</v>
      </c>
      <c r="E4212" s="3">
        <f t="shared" si="195"/>
        <v>2017</v>
      </c>
      <c r="F4212" s="1" t="str">
        <f t="shared" si="196"/>
        <v>2016/2017</v>
      </c>
      <c r="G4212">
        <v>120</v>
      </c>
      <c r="H4212" t="s">
        <v>92</v>
      </c>
      <c r="I4212">
        <f>IFERROR(INDEX(Lookup_Misc!$A$1:$C$7,MATCH(Table1[[#This Row],[Product]],Lookup_Misc!$B$1:$B$7,0),3)*Table1[[#This Row],[Tonnage]],NA())</f>
        <v>62.400000000000006</v>
      </c>
      <c r="J4212">
        <f t="shared" si="197"/>
        <v>2</v>
      </c>
    </row>
    <row r="4213" spans="1:10">
      <c r="A4213" t="s">
        <v>186</v>
      </c>
      <c r="B4213" t="s">
        <v>123</v>
      </c>
      <c r="C4213" s="60">
        <v>42767</v>
      </c>
      <c r="D4213" s="3">
        <f>Table1[[#This Row],[End Year]]-1</f>
        <v>2016</v>
      </c>
      <c r="E4213" s="3">
        <f t="shared" si="195"/>
        <v>2017</v>
      </c>
      <c r="F4213" s="1" t="str">
        <f t="shared" si="196"/>
        <v>2016/2017</v>
      </c>
      <c r="G4213">
        <v>5399</v>
      </c>
      <c r="H4213" t="s">
        <v>167</v>
      </c>
      <c r="I4213">
        <f>IFERROR(INDEX(Lookup_Misc!$A$1:$C$7,MATCH(Table1[[#This Row],[Product]],Lookup_Misc!$B$1:$B$7,0),3)*Table1[[#This Row],[Tonnage]],NA())</f>
        <v>2807.48</v>
      </c>
      <c r="J4213">
        <f t="shared" si="197"/>
        <v>2</v>
      </c>
    </row>
    <row r="4214" spans="1:10">
      <c r="A4214" t="s">
        <v>186</v>
      </c>
      <c r="B4214" t="s">
        <v>123</v>
      </c>
      <c r="C4214" s="60">
        <v>42767</v>
      </c>
      <c r="D4214" s="3">
        <f>Table1[[#This Row],[End Year]]-1</f>
        <v>2016</v>
      </c>
      <c r="E4214" s="3">
        <f t="shared" si="195"/>
        <v>2017</v>
      </c>
      <c r="F4214" s="1" t="str">
        <f t="shared" si="196"/>
        <v>2016/2017</v>
      </c>
      <c r="G4214">
        <v>311</v>
      </c>
      <c r="H4214" t="s">
        <v>86</v>
      </c>
      <c r="I4214">
        <f>IFERROR(INDEX(Lookup_Misc!$A$1:$C$7,MATCH(Table1[[#This Row],[Product]],Lookup_Misc!$B$1:$B$7,0),3)*Table1[[#This Row],[Tonnage]],NA())</f>
        <v>161.72</v>
      </c>
      <c r="J4214">
        <f t="shared" si="197"/>
        <v>2</v>
      </c>
    </row>
    <row r="4215" spans="1:10">
      <c r="A4215" t="s">
        <v>186</v>
      </c>
      <c r="B4215" t="s">
        <v>123</v>
      </c>
      <c r="C4215" s="60">
        <v>42767</v>
      </c>
      <c r="D4215" s="3">
        <f>Table1[[#This Row],[End Year]]-1</f>
        <v>2016</v>
      </c>
      <c r="E4215" s="3">
        <f t="shared" si="195"/>
        <v>2017</v>
      </c>
      <c r="F4215" s="1" t="str">
        <f t="shared" si="196"/>
        <v>2016/2017</v>
      </c>
      <c r="G4215">
        <v>6254</v>
      </c>
      <c r="H4215" t="s">
        <v>89</v>
      </c>
      <c r="I4215">
        <f>IFERROR(INDEX(Lookup_Misc!$A$1:$C$7,MATCH(Table1[[#This Row],[Product]],Lookup_Misc!$B$1:$B$7,0),3)*Table1[[#This Row],[Tonnage]],NA())</f>
        <v>3252.08</v>
      </c>
      <c r="J4215">
        <f t="shared" si="197"/>
        <v>2</v>
      </c>
    </row>
    <row r="4216" spans="1:10">
      <c r="A4216" t="s">
        <v>186</v>
      </c>
      <c r="B4216" t="s">
        <v>123</v>
      </c>
      <c r="C4216" s="60">
        <v>42767</v>
      </c>
      <c r="D4216" s="3">
        <f>Table1[[#This Row],[End Year]]-1</f>
        <v>2016</v>
      </c>
      <c r="E4216" s="3">
        <f t="shared" si="195"/>
        <v>2017</v>
      </c>
      <c r="F4216" s="1" t="str">
        <f t="shared" si="196"/>
        <v>2016/2017</v>
      </c>
      <c r="G4216">
        <v>3</v>
      </c>
      <c r="H4216" t="s">
        <v>100</v>
      </c>
      <c r="I4216">
        <f>IFERROR(INDEX(Lookup_Misc!$A$1:$C$7,MATCH(Table1[[#This Row],[Product]],Lookup_Misc!$B$1:$B$7,0),3)*Table1[[#This Row],[Tonnage]],NA())</f>
        <v>1.56</v>
      </c>
      <c r="J4216">
        <f t="shared" si="197"/>
        <v>2</v>
      </c>
    </row>
    <row r="4217" spans="1:10">
      <c r="A4217" t="s">
        <v>186</v>
      </c>
      <c r="B4217" t="s">
        <v>123</v>
      </c>
      <c r="C4217" s="60">
        <v>42795</v>
      </c>
      <c r="D4217" s="3">
        <f>Table1[[#This Row],[End Year]]-1</f>
        <v>2016</v>
      </c>
      <c r="E4217" s="3">
        <f t="shared" si="195"/>
        <v>2017</v>
      </c>
      <c r="F4217" s="1" t="str">
        <f t="shared" si="196"/>
        <v>2016/2017</v>
      </c>
      <c r="G4217">
        <v>18</v>
      </c>
      <c r="H4217" t="s">
        <v>122</v>
      </c>
      <c r="I4217">
        <f>IFERROR(INDEX(Lookup_Misc!$A$1:$C$7,MATCH(Table1[[#This Row],[Product]],Lookup_Misc!$B$1:$B$7,0),3)*Table1[[#This Row],[Tonnage]],NA())</f>
        <v>9.36</v>
      </c>
      <c r="J4217">
        <f t="shared" si="197"/>
        <v>3</v>
      </c>
    </row>
    <row r="4218" spans="1:10">
      <c r="A4218" t="s">
        <v>186</v>
      </c>
      <c r="B4218" t="s">
        <v>123</v>
      </c>
      <c r="C4218" s="60">
        <v>42795</v>
      </c>
      <c r="D4218" s="3">
        <f>Table1[[#This Row],[End Year]]-1</f>
        <v>2016</v>
      </c>
      <c r="E4218" s="3">
        <f t="shared" si="195"/>
        <v>2017</v>
      </c>
      <c r="F4218" s="1" t="str">
        <f t="shared" si="196"/>
        <v>2016/2017</v>
      </c>
      <c r="G4218">
        <v>78923</v>
      </c>
      <c r="H4218" t="s">
        <v>60</v>
      </c>
      <c r="I4218">
        <f>IFERROR(INDEX(Lookup_Misc!$A$1:$C$7,MATCH(Table1[[#This Row],[Product]],Lookup_Misc!$B$1:$B$7,0),3)*Table1[[#This Row],[Tonnage]],NA())</f>
        <v>41039.96</v>
      </c>
      <c r="J4218">
        <f t="shared" si="197"/>
        <v>3</v>
      </c>
    </row>
    <row r="4219" spans="1:10">
      <c r="A4219" t="s">
        <v>186</v>
      </c>
      <c r="B4219" t="s">
        <v>123</v>
      </c>
      <c r="C4219" s="60">
        <v>42795</v>
      </c>
      <c r="D4219" s="3">
        <f>Table1[[#This Row],[End Year]]-1</f>
        <v>2016</v>
      </c>
      <c r="E4219" s="3">
        <f t="shared" si="195"/>
        <v>2017</v>
      </c>
      <c r="F4219" s="1" t="str">
        <f t="shared" si="196"/>
        <v>2016/2017</v>
      </c>
      <c r="G4219">
        <v>2261</v>
      </c>
      <c r="H4219" t="s">
        <v>79</v>
      </c>
      <c r="I4219">
        <f>IFERROR(INDEX(Lookup_Misc!$A$1:$C$7,MATCH(Table1[[#This Row],[Product]],Lookup_Misc!$B$1:$B$7,0),3)*Table1[[#This Row],[Tonnage]],NA())</f>
        <v>1175.72</v>
      </c>
      <c r="J4219">
        <f t="shared" si="197"/>
        <v>3</v>
      </c>
    </row>
    <row r="4220" spans="1:10">
      <c r="A4220" t="s">
        <v>186</v>
      </c>
      <c r="B4220" t="s">
        <v>123</v>
      </c>
      <c r="C4220" s="60">
        <v>42795</v>
      </c>
      <c r="D4220" s="3">
        <f>Table1[[#This Row],[End Year]]-1</f>
        <v>2016</v>
      </c>
      <c r="E4220" s="3">
        <f t="shared" si="195"/>
        <v>2017</v>
      </c>
      <c r="F4220" s="1" t="str">
        <f t="shared" si="196"/>
        <v>2016/2017</v>
      </c>
      <c r="G4220">
        <v>62</v>
      </c>
      <c r="H4220" t="s">
        <v>133</v>
      </c>
      <c r="I4220">
        <f>IFERROR(INDEX(Lookup_Misc!$A$1:$C$7,MATCH(Table1[[#This Row],[Product]],Lookup_Misc!$B$1:$B$7,0),3)*Table1[[#This Row],[Tonnage]],NA())</f>
        <v>32.24</v>
      </c>
      <c r="J4220">
        <f t="shared" si="197"/>
        <v>3</v>
      </c>
    </row>
    <row r="4221" spans="1:10">
      <c r="A4221" t="s">
        <v>186</v>
      </c>
      <c r="B4221" t="s">
        <v>123</v>
      </c>
      <c r="C4221" s="60">
        <v>42795</v>
      </c>
      <c r="D4221" s="3">
        <f>Table1[[#This Row],[End Year]]-1</f>
        <v>2016</v>
      </c>
      <c r="E4221" s="3">
        <f t="shared" si="195"/>
        <v>2017</v>
      </c>
      <c r="F4221" s="1" t="str">
        <f t="shared" si="196"/>
        <v>2016/2017</v>
      </c>
      <c r="G4221">
        <v>10</v>
      </c>
      <c r="H4221" t="s">
        <v>130</v>
      </c>
      <c r="I4221">
        <f>IFERROR(INDEX(Lookup_Misc!$A$1:$C$7,MATCH(Table1[[#This Row],[Product]],Lookup_Misc!$B$1:$B$7,0),3)*Table1[[#This Row],[Tonnage]],NA())</f>
        <v>5.2</v>
      </c>
      <c r="J4221">
        <f t="shared" si="197"/>
        <v>3</v>
      </c>
    </row>
    <row r="4222" spans="1:10">
      <c r="A4222" t="s">
        <v>186</v>
      </c>
      <c r="B4222" t="s">
        <v>123</v>
      </c>
      <c r="C4222" s="60">
        <v>42795</v>
      </c>
      <c r="D4222" s="3">
        <f>Table1[[#This Row],[End Year]]-1</f>
        <v>2016</v>
      </c>
      <c r="E4222" s="3">
        <f t="shared" si="195"/>
        <v>2017</v>
      </c>
      <c r="F4222" s="1" t="str">
        <f t="shared" si="196"/>
        <v>2016/2017</v>
      </c>
      <c r="G4222">
        <v>2</v>
      </c>
      <c r="H4222" t="s">
        <v>88</v>
      </c>
      <c r="I4222">
        <f>IFERROR(INDEX(Lookup_Misc!$A$1:$C$7,MATCH(Table1[[#This Row],[Product]],Lookup_Misc!$B$1:$B$7,0),3)*Table1[[#This Row],[Tonnage]],NA())</f>
        <v>1.04</v>
      </c>
      <c r="J4222">
        <f t="shared" si="197"/>
        <v>3</v>
      </c>
    </row>
    <row r="4223" spans="1:10">
      <c r="A4223" t="s">
        <v>186</v>
      </c>
      <c r="B4223" t="s">
        <v>123</v>
      </c>
      <c r="C4223" s="60">
        <v>42795</v>
      </c>
      <c r="D4223" s="3">
        <f>Table1[[#This Row],[End Year]]-1</f>
        <v>2016</v>
      </c>
      <c r="E4223" s="3">
        <f t="shared" si="195"/>
        <v>2017</v>
      </c>
      <c r="F4223" s="1" t="str">
        <f t="shared" si="196"/>
        <v>2016/2017</v>
      </c>
      <c r="G4223">
        <v>9346</v>
      </c>
      <c r="H4223" t="s">
        <v>116</v>
      </c>
      <c r="I4223">
        <f>IFERROR(INDEX(Lookup_Misc!$A$1:$C$7,MATCH(Table1[[#This Row],[Product]],Lookup_Misc!$B$1:$B$7,0),3)*Table1[[#This Row],[Tonnage]],NA())</f>
        <v>4859.92</v>
      </c>
      <c r="J4223">
        <f t="shared" si="197"/>
        <v>3</v>
      </c>
    </row>
    <row r="4224" spans="1:10">
      <c r="A4224" t="s">
        <v>186</v>
      </c>
      <c r="B4224" t="s">
        <v>123</v>
      </c>
      <c r="C4224" s="60">
        <v>42795</v>
      </c>
      <c r="D4224" s="3">
        <f>Table1[[#This Row],[End Year]]-1</f>
        <v>2016</v>
      </c>
      <c r="E4224" s="3">
        <f t="shared" si="195"/>
        <v>2017</v>
      </c>
      <c r="F4224" s="1" t="str">
        <f t="shared" si="196"/>
        <v>2016/2017</v>
      </c>
      <c r="G4224">
        <v>7242</v>
      </c>
      <c r="H4224" t="s">
        <v>81</v>
      </c>
      <c r="I4224">
        <f>IFERROR(INDEX(Lookup_Misc!$A$1:$C$7,MATCH(Table1[[#This Row],[Product]],Lookup_Misc!$B$1:$B$7,0),3)*Table1[[#This Row],[Tonnage]],NA())</f>
        <v>3765.84</v>
      </c>
      <c r="J4224">
        <f t="shared" si="197"/>
        <v>3</v>
      </c>
    </row>
    <row r="4225" spans="1:10">
      <c r="A4225" t="s">
        <v>186</v>
      </c>
      <c r="B4225" t="s">
        <v>123</v>
      </c>
      <c r="C4225" s="60">
        <v>42795</v>
      </c>
      <c r="D4225" s="3">
        <f>Table1[[#This Row],[End Year]]-1</f>
        <v>2016</v>
      </c>
      <c r="E4225" s="3">
        <f t="shared" si="195"/>
        <v>2017</v>
      </c>
      <c r="F4225" s="1" t="str">
        <f t="shared" si="196"/>
        <v>2016/2017</v>
      </c>
      <c r="G4225">
        <v>45792</v>
      </c>
      <c r="H4225" t="s">
        <v>113</v>
      </c>
      <c r="I4225">
        <f>IFERROR(INDEX(Lookup_Misc!$A$1:$C$7,MATCH(Table1[[#This Row],[Product]],Lookup_Misc!$B$1:$B$7,0),3)*Table1[[#This Row],[Tonnage]],NA())</f>
        <v>23811.84</v>
      </c>
      <c r="J4225">
        <f t="shared" si="197"/>
        <v>3</v>
      </c>
    </row>
    <row r="4226" spans="1:10">
      <c r="A4226" t="s">
        <v>186</v>
      </c>
      <c r="B4226" t="s">
        <v>123</v>
      </c>
      <c r="C4226" s="60">
        <v>42795</v>
      </c>
      <c r="D4226" s="3">
        <f>Table1[[#This Row],[End Year]]-1</f>
        <v>2016</v>
      </c>
      <c r="E4226" s="3">
        <f t="shared" si="195"/>
        <v>2017</v>
      </c>
      <c r="F4226" s="1" t="str">
        <f t="shared" si="196"/>
        <v>2016/2017</v>
      </c>
      <c r="G4226">
        <v>200</v>
      </c>
      <c r="H4226" t="s">
        <v>92</v>
      </c>
      <c r="I4226">
        <f>IFERROR(INDEX(Lookup_Misc!$A$1:$C$7,MATCH(Table1[[#This Row],[Product]],Lookup_Misc!$B$1:$B$7,0),3)*Table1[[#This Row],[Tonnage]],NA())</f>
        <v>104</v>
      </c>
      <c r="J4226">
        <f t="shared" si="197"/>
        <v>3</v>
      </c>
    </row>
    <row r="4227" spans="1:10">
      <c r="A4227" t="s">
        <v>186</v>
      </c>
      <c r="B4227" t="s">
        <v>123</v>
      </c>
      <c r="C4227" s="60">
        <v>42795</v>
      </c>
      <c r="D4227" s="3">
        <f>Table1[[#This Row],[End Year]]-1</f>
        <v>2016</v>
      </c>
      <c r="E4227" s="3">
        <f t="shared" si="195"/>
        <v>2017</v>
      </c>
      <c r="F4227" s="1" t="str">
        <f t="shared" si="196"/>
        <v>2016/2017</v>
      </c>
      <c r="G4227">
        <v>10864</v>
      </c>
      <c r="H4227" t="s">
        <v>167</v>
      </c>
      <c r="I4227">
        <f>IFERROR(INDEX(Lookup_Misc!$A$1:$C$7,MATCH(Table1[[#This Row],[Product]],Lookup_Misc!$B$1:$B$7,0),3)*Table1[[#This Row],[Tonnage]],NA())</f>
        <v>5649.28</v>
      </c>
      <c r="J4227">
        <f t="shared" si="197"/>
        <v>3</v>
      </c>
    </row>
    <row r="4228" spans="1:10">
      <c r="A4228" t="s">
        <v>186</v>
      </c>
      <c r="B4228" t="s">
        <v>123</v>
      </c>
      <c r="C4228" s="60">
        <v>42795</v>
      </c>
      <c r="D4228" s="3">
        <f>Table1[[#This Row],[End Year]]-1</f>
        <v>2016</v>
      </c>
      <c r="E4228" s="3">
        <f t="shared" si="195"/>
        <v>2017</v>
      </c>
      <c r="F4228" s="1" t="str">
        <f t="shared" si="196"/>
        <v>2016/2017</v>
      </c>
      <c r="G4228">
        <v>3300</v>
      </c>
      <c r="H4228" t="s">
        <v>108</v>
      </c>
      <c r="I4228">
        <f>IFERROR(INDEX(Lookup_Misc!$A$1:$C$7,MATCH(Table1[[#This Row],[Product]],Lookup_Misc!$B$1:$B$7,0),3)*Table1[[#This Row],[Tonnage]],NA())</f>
        <v>1716</v>
      </c>
      <c r="J4228">
        <f t="shared" si="197"/>
        <v>3</v>
      </c>
    </row>
    <row r="4229" spans="1:10">
      <c r="A4229" t="s">
        <v>186</v>
      </c>
      <c r="B4229" t="s">
        <v>123</v>
      </c>
      <c r="C4229" s="60">
        <v>42795</v>
      </c>
      <c r="D4229" s="3">
        <f>Table1[[#This Row],[End Year]]-1</f>
        <v>2016</v>
      </c>
      <c r="E4229" s="3">
        <f t="shared" si="195"/>
        <v>2017</v>
      </c>
      <c r="F4229" s="1" t="str">
        <f t="shared" si="196"/>
        <v>2016/2017</v>
      </c>
      <c r="G4229">
        <v>71</v>
      </c>
      <c r="H4229" t="s">
        <v>86</v>
      </c>
      <c r="I4229">
        <f>IFERROR(INDEX(Lookup_Misc!$A$1:$C$7,MATCH(Table1[[#This Row],[Product]],Lookup_Misc!$B$1:$B$7,0),3)*Table1[[#This Row],[Tonnage]],NA())</f>
        <v>36.92</v>
      </c>
      <c r="J4229">
        <f t="shared" si="197"/>
        <v>3</v>
      </c>
    </row>
    <row r="4230" spans="1:10">
      <c r="A4230" t="s">
        <v>186</v>
      </c>
      <c r="B4230" t="s">
        <v>123</v>
      </c>
      <c r="C4230" s="60">
        <v>42795</v>
      </c>
      <c r="D4230" s="3">
        <f>Table1[[#This Row],[End Year]]-1</f>
        <v>2016</v>
      </c>
      <c r="E4230" s="3">
        <f t="shared" ref="E4230:E4293" si="198">IF(AND(MONTH(C4230)&gt;=7,MONTH(C4230)&lt;=12),YEAR(C4230)+1,YEAR(C4230))</f>
        <v>2017</v>
      </c>
      <c r="F4230" s="1" t="str">
        <f t="shared" ref="F4230:F4293" si="199">D4230&amp;"/"&amp;E4230</f>
        <v>2016/2017</v>
      </c>
      <c r="G4230">
        <v>68558</v>
      </c>
      <c r="H4230" t="s">
        <v>90</v>
      </c>
      <c r="I4230">
        <f>IFERROR(INDEX(Lookup_Misc!$A$1:$C$7,MATCH(Table1[[#This Row],[Product]],Lookup_Misc!$B$1:$B$7,0),3)*Table1[[#This Row],[Tonnage]],NA())</f>
        <v>35650.160000000003</v>
      </c>
      <c r="J4230">
        <f t="shared" ref="J4230:J4293" si="200">MONTH(C4230)</f>
        <v>3</v>
      </c>
    </row>
    <row r="4231" spans="1:10">
      <c r="A4231" t="s">
        <v>186</v>
      </c>
      <c r="B4231" t="s">
        <v>123</v>
      </c>
      <c r="C4231" s="60">
        <v>42826</v>
      </c>
      <c r="D4231" s="3">
        <f>Table1[[#This Row],[End Year]]-1</f>
        <v>2016</v>
      </c>
      <c r="E4231" s="3">
        <f t="shared" si="198"/>
        <v>2017</v>
      </c>
      <c r="F4231" s="1" t="str">
        <f t="shared" si="199"/>
        <v>2016/2017</v>
      </c>
      <c r="G4231">
        <v>62</v>
      </c>
      <c r="H4231" t="s">
        <v>76</v>
      </c>
      <c r="I4231">
        <f>IFERROR(INDEX(Lookup_Misc!$A$1:$C$7,MATCH(Table1[[#This Row],[Product]],Lookup_Misc!$B$1:$B$7,0),3)*Table1[[#This Row],[Tonnage]],NA())</f>
        <v>32.24</v>
      </c>
      <c r="J4231">
        <f t="shared" si="200"/>
        <v>4</v>
      </c>
    </row>
    <row r="4232" spans="1:10">
      <c r="A4232" t="s">
        <v>186</v>
      </c>
      <c r="B4232" t="s">
        <v>123</v>
      </c>
      <c r="C4232" s="60">
        <v>42826</v>
      </c>
      <c r="D4232" s="3">
        <f>Table1[[#This Row],[End Year]]-1</f>
        <v>2016</v>
      </c>
      <c r="E4232" s="3">
        <f t="shared" si="198"/>
        <v>2017</v>
      </c>
      <c r="F4232" s="1" t="str">
        <f t="shared" si="199"/>
        <v>2016/2017</v>
      </c>
      <c r="G4232">
        <v>62</v>
      </c>
      <c r="H4232" t="s">
        <v>87</v>
      </c>
      <c r="I4232">
        <f>IFERROR(INDEX(Lookup_Misc!$A$1:$C$7,MATCH(Table1[[#This Row],[Product]],Lookup_Misc!$B$1:$B$7,0),3)*Table1[[#This Row],[Tonnage]],NA())</f>
        <v>32.24</v>
      </c>
      <c r="J4232">
        <f t="shared" si="200"/>
        <v>4</v>
      </c>
    </row>
    <row r="4233" spans="1:10">
      <c r="A4233" t="s">
        <v>186</v>
      </c>
      <c r="B4233" t="s">
        <v>123</v>
      </c>
      <c r="C4233" s="60">
        <v>42826</v>
      </c>
      <c r="D4233" s="3">
        <f>Table1[[#This Row],[End Year]]-1</f>
        <v>2016</v>
      </c>
      <c r="E4233" s="3">
        <f t="shared" si="198"/>
        <v>2017</v>
      </c>
      <c r="F4233" s="1" t="str">
        <f t="shared" si="199"/>
        <v>2016/2017</v>
      </c>
      <c r="G4233">
        <v>72</v>
      </c>
      <c r="H4233" t="s">
        <v>129</v>
      </c>
      <c r="I4233">
        <f>IFERROR(INDEX(Lookup_Misc!$A$1:$C$7,MATCH(Table1[[#This Row],[Product]],Lookup_Misc!$B$1:$B$7,0),3)*Table1[[#This Row],[Tonnage]],NA())</f>
        <v>37.44</v>
      </c>
      <c r="J4233">
        <f t="shared" si="200"/>
        <v>4</v>
      </c>
    </row>
    <row r="4234" spans="1:10">
      <c r="A4234" t="s">
        <v>186</v>
      </c>
      <c r="B4234" t="s">
        <v>123</v>
      </c>
      <c r="C4234" s="60">
        <v>42826</v>
      </c>
      <c r="D4234" s="3">
        <f>Table1[[#This Row],[End Year]]-1</f>
        <v>2016</v>
      </c>
      <c r="E4234" s="3">
        <f t="shared" si="198"/>
        <v>2017</v>
      </c>
      <c r="F4234" s="1" t="str">
        <f t="shared" si="199"/>
        <v>2016/2017</v>
      </c>
      <c r="G4234">
        <v>80384</v>
      </c>
      <c r="H4234" t="s">
        <v>60</v>
      </c>
      <c r="I4234">
        <f>IFERROR(INDEX(Lookup_Misc!$A$1:$C$7,MATCH(Table1[[#This Row],[Product]],Lookup_Misc!$B$1:$B$7,0),3)*Table1[[#This Row],[Tonnage]],NA())</f>
        <v>41799.68</v>
      </c>
      <c r="J4234">
        <f t="shared" si="200"/>
        <v>4</v>
      </c>
    </row>
    <row r="4235" spans="1:10">
      <c r="A4235" t="s">
        <v>186</v>
      </c>
      <c r="B4235" t="s">
        <v>123</v>
      </c>
      <c r="C4235" s="60">
        <v>42826</v>
      </c>
      <c r="D4235" s="3">
        <f>Table1[[#This Row],[End Year]]-1</f>
        <v>2016</v>
      </c>
      <c r="E4235" s="3">
        <f t="shared" si="198"/>
        <v>2017</v>
      </c>
      <c r="F4235" s="1" t="str">
        <f t="shared" si="199"/>
        <v>2016/2017</v>
      </c>
      <c r="G4235">
        <v>4069</v>
      </c>
      <c r="H4235" t="s">
        <v>79</v>
      </c>
      <c r="I4235">
        <f>IFERROR(INDEX(Lookup_Misc!$A$1:$C$7,MATCH(Table1[[#This Row],[Product]],Lookup_Misc!$B$1:$B$7,0),3)*Table1[[#This Row],[Tonnage]],NA())</f>
        <v>2115.88</v>
      </c>
      <c r="J4235">
        <f t="shared" si="200"/>
        <v>4</v>
      </c>
    </row>
    <row r="4236" spans="1:10">
      <c r="A4236" t="s">
        <v>186</v>
      </c>
      <c r="B4236" t="s">
        <v>123</v>
      </c>
      <c r="C4236" s="60">
        <v>42826</v>
      </c>
      <c r="D4236" s="3">
        <f>Table1[[#This Row],[End Year]]-1</f>
        <v>2016</v>
      </c>
      <c r="E4236" s="3">
        <f t="shared" si="198"/>
        <v>2017</v>
      </c>
      <c r="F4236" s="1" t="str">
        <f t="shared" si="199"/>
        <v>2016/2017</v>
      </c>
      <c r="G4236">
        <v>22114</v>
      </c>
      <c r="H4236" t="s">
        <v>116</v>
      </c>
      <c r="I4236">
        <f>IFERROR(INDEX(Lookup_Misc!$A$1:$C$7,MATCH(Table1[[#This Row],[Product]],Lookup_Misc!$B$1:$B$7,0),3)*Table1[[#This Row],[Tonnage]],NA())</f>
        <v>11499.28</v>
      </c>
      <c r="J4236">
        <f t="shared" si="200"/>
        <v>4</v>
      </c>
    </row>
    <row r="4237" spans="1:10">
      <c r="A4237" t="s">
        <v>186</v>
      </c>
      <c r="B4237" t="s">
        <v>123</v>
      </c>
      <c r="C4237" s="60">
        <v>42826</v>
      </c>
      <c r="D4237" s="3">
        <f>Table1[[#This Row],[End Year]]-1</f>
        <v>2016</v>
      </c>
      <c r="E4237" s="3">
        <f t="shared" si="198"/>
        <v>2017</v>
      </c>
      <c r="F4237" s="1" t="str">
        <f t="shared" si="199"/>
        <v>2016/2017</v>
      </c>
      <c r="G4237">
        <v>69253</v>
      </c>
      <c r="H4237" t="s">
        <v>113</v>
      </c>
      <c r="I4237">
        <f>IFERROR(INDEX(Lookup_Misc!$A$1:$C$7,MATCH(Table1[[#This Row],[Product]],Lookup_Misc!$B$1:$B$7,0),3)*Table1[[#This Row],[Tonnage]],NA())</f>
        <v>36011.56</v>
      </c>
      <c r="J4237">
        <f t="shared" si="200"/>
        <v>4</v>
      </c>
    </row>
    <row r="4238" spans="1:10">
      <c r="A4238" t="s">
        <v>186</v>
      </c>
      <c r="B4238" t="s">
        <v>123</v>
      </c>
      <c r="C4238" s="60">
        <v>42826</v>
      </c>
      <c r="D4238" s="3">
        <f>Table1[[#This Row],[End Year]]-1</f>
        <v>2016</v>
      </c>
      <c r="E4238" s="3">
        <f t="shared" si="198"/>
        <v>2017</v>
      </c>
      <c r="F4238" s="1" t="str">
        <f t="shared" si="199"/>
        <v>2016/2017</v>
      </c>
      <c r="G4238">
        <v>200</v>
      </c>
      <c r="H4238" t="s">
        <v>92</v>
      </c>
      <c r="I4238">
        <f>IFERROR(INDEX(Lookup_Misc!$A$1:$C$7,MATCH(Table1[[#This Row],[Product]],Lookup_Misc!$B$1:$B$7,0),3)*Table1[[#This Row],[Tonnage]],NA())</f>
        <v>104</v>
      </c>
      <c r="J4238">
        <f t="shared" si="200"/>
        <v>4</v>
      </c>
    </row>
    <row r="4239" spans="1:10">
      <c r="A4239" t="s">
        <v>186</v>
      </c>
      <c r="B4239" t="s">
        <v>123</v>
      </c>
      <c r="C4239" s="60">
        <v>42826</v>
      </c>
      <c r="D4239" s="3">
        <f>Table1[[#This Row],[End Year]]-1</f>
        <v>2016</v>
      </c>
      <c r="E4239" s="3">
        <f t="shared" si="198"/>
        <v>2017</v>
      </c>
      <c r="F4239" s="1" t="str">
        <f t="shared" si="199"/>
        <v>2016/2017</v>
      </c>
      <c r="G4239">
        <v>6593</v>
      </c>
      <c r="H4239" t="s">
        <v>167</v>
      </c>
      <c r="I4239">
        <f>IFERROR(INDEX(Lookup_Misc!$A$1:$C$7,MATCH(Table1[[#This Row],[Product]],Lookup_Misc!$B$1:$B$7,0),3)*Table1[[#This Row],[Tonnage]],NA())</f>
        <v>3428.36</v>
      </c>
      <c r="J4239">
        <f t="shared" si="200"/>
        <v>4</v>
      </c>
    </row>
    <row r="4240" spans="1:10">
      <c r="A4240" t="s">
        <v>186</v>
      </c>
      <c r="B4240" t="s">
        <v>123</v>
      </c>
      <c r="C4240" s="60">
        <v>42826</v>
      </c>
      <c r="D4240" s="3">
        <f>Table1[[#This Row],[End Year]]-1</f>
        <v>2016</v>
      </c>
      <c r="E4240" s="3">
        <f t="shared" si="198"/>
        <v>2017</v>
      </c>
      <c r="F4240" s="1" t="str">
        <f t="shared" si="199"/>
        <v>2016/2017</v>
      </c>
      <c r="G4240">
        <v>7</v>
      </c>
      <c r="H4240" t="s">
        <v>96</v>
      </c>
      <c r="I4240">
        <f>IFERROR(INDEX(Lookup_Misc!$A$1:$C$7,MATCH(Table1[[#This Row],[Product]],Lookup_Misc!$B$1:$B$7,0),3)*Table1[[#This Row],[Tonnage]],NA())</f>
        <v>3.64</v>
      </c>
      <c r="J4240">
        <f t="shared" si="200"/>
        <v>4</v>
      </c>
    </row>
    <row r="4241" spans="1:10">
      <c r="A4241" t="s">
        <v>186</v>
      </c>
      <c r="B4241" t="s">
        <v>123</v>
      </c>
      <c r="C4241" s="60">
        <v>42826</v>
      </c>
      <c r="D4241" s="3">
        <f>Table1[[#This Row],[End Year]]-1</f>
        <v>2016</v>
      </c>
      <c r="E4241" s="3">
        <f t="shared" si="198"/>
        <v>2017</v>
      </c>
      <c r="F4241" s="1" t="str">
        <f t="shared" si="199"/>
        <v>2016/2017</v>
      </c>
      <c r="G4241">
        <v>12</v>
      </c>
      <c r="H4241" t="s">
        <v>149</v>
      </c>
      <c r="I4241">
        <f>IFERROR(INDEX(Lookup_Misc!$A$1:$C$7,MATCH(Table1[[#This Row],[Product]],Lookup_Misc!$B$1:$B$7,0),3)*Table1[[#This Row],[Tonnage]],NA())</f>
        <v>6.24</v>
      </c>
      <c r="J4241">
        <f t="shared" si="200"/>
        <v>4</v>
      </c>
    </row>
    <row r="4242" spans="1:10">
      <c r="A4242" t="s">
        <v>186</v>
      </c>
      <c r="B4242" t="s">
        <v>123</v>
      </c>
      <c r="C4242" s="60">
        <v>42826</v>
      </c>
      <c r="D4242" s="3">
        <f>Table1[[#This Row],[End Year]]-1</f>
        <v>2016</v>
      </c>
      <c r="E4242" s="3">
        <f t="shared" si="198"/>
        <v>2017</v>
      </c>
      <c r="F4242" s="1" t="str">
        <f t="shared" si="199"/>
        <v>2016/2017</v>
      </c>
      <c r="G4242">
        <v>11852</v>
      </c>
      <c r="H4242" t="s">
        <v>89</v>
      </c>
      <c r="I4242">
        <f>IFERROR(INDEX(Lookup_Misc!$A$1:$C$7,MATCH(Table1[[#This Row],[Product]],Lookup_Misc!$B$1:$B$7,0),3)*Table1[[#This Row],[Tonnage]],NA())</f>
        <v>6163.04</v>
      </c>
      <c r="J4242">
        <f t="shared" si="200"/>
        <v>4</v>
      </c>
    </row>
    <row r="4243" spans="1:10">
      <c r="A4243" t="s">
        <v>186</v>
      </c>
      <c r="B4243" t="s">
        <v>123</v>
      </c>
      <c r="C4243" s="60">
        <v>42826</v>
      </c>
      <c r="D4243" s="3">
        <f>Table1[[#This Row],[End Year]]-1</f>
        <v>2016</v>
      </c>
      <c r="E4243" s="3">
        <f t="shared" si="198"/>
        <v>2017</v>
      </c>
      <c r="F4243" s="1" t="str">
        <f t="shared" si="199"/>
        <v>2016/2017</v>
      </c>
      <c r="G4243">
        <v>22723</v>
      </c>
      <c r="H4243" t="s">
        <v>90</v>
      </c>
      <c r="I4243">
        <f>IFERROR(INDEX(Lookup_Misc!$A$1:$C$7,MATCH(Table1[[#This Row],[Product]],Lookup_Misc!$B$1:$B$7,0),3)*Table1[[#This Row],[Tonnage]],NA())</f>
        <v>11815.960000000001</v>
      </c>
      <c r="J4243">
        <f t="shared" si="200"/>
        <v>4</v>
      </c>
    </row>
    <row r="4244" spans="1:10">
      <c r="A4244" t="s">
        <v>186</v>
      </c>
      <c r="B4244" t="s">
        <v>123</v>
      </c>
      <c r="C4244" s="60">
        <v>42856</v>
      </c>
      <c r="D4244" s="3">
        <f>Table1[[#This Row],[End Year]]-1</f>
        <v>2016</v>
      </c>
      <c r="E4244" s="3">
        <f t="shared" si="198"/>
        <v>2017</v>
      </c>
      <c r="F4244" s="1" t="str">
        <f t="shared" si="199"/>
        <v>2016/2017</v>
      </c>
      <c r="G4244">
        <v>21</v>
      </c>
      <c r="H4244" t="s">
        <v>87</v>
      </c>
      <c r="I4244">
        <f>IFERROR(INDEX(Lookup_Misc!$A$1:$C$7,MATCH(Table1[[#This Row],[Product]],Lookup_Misc!$B$1:$B$7,0),3)*Table1[[#This Row],[Tonnage]],NA())</f>
        <v>10.92</v>
      </c>
      <c r="J4244">
        <f t="shared" si="200"/>
        <v>5</v>
      </c>
    </row>
    <row r="4245" spans="1:10">
      <c r="A4245" t="s">
        <v>186</v>
      </c>
      <c r="B4245" t="s">
        <v>123</v>
      </c>
      <c r="C4245" s="60">
        <v>42856</v>
      </c>
      <c r="D4245" s="3">
        <f>Table1[[#This Row],[End Year]]-1</f>
        <v>2016</v>
      </c>
      <c r="E4245" s="3">
        <f t="shared" si="198"/>
        <v>2017</v>
      </c>
      <c r="F4245" s="1" t="str">
        <f t="shared" si="199"/>
        <v>2016/2017</v>
      </c>
      <c r="G4245">
        <v>76</v>
      </c>
      <c r="H4245" t="s">
        <v>129</v>
      </c>
      <c r="I4245">
        <f>IFERROR(INDEX(Lookup_Misc!$A$1:$C$7,MATCH(Table1[[#This Row],[Product]],Lookup_Misc!$B$1:$B$7,0),3)*Table1[[#This Row],[Tonnage]],NA())</f>
        <v>39.520000000000003</v>
      </c>
      <c r="J4245">
        <f t="shared" si="200"/>
        <v>5</v>
      </c>
    </row>
    <row r="4246" spans="1:10">
      <c r="A4246" t="s">
        <v>186</v>
      </c>
      <c r="B4246" t="s">
        <v>123</v>
      </c>
      <c r="C4246" s="60">
        <v>42856</v>
      </c>
      <c r="D4246" s="3">
        <f>Table1[[#This Row],[End Year]]-1</f>
        <v>2016</v>
      </c>
      <c r="E4246" s="3">
        <f t="shared" si="198"/>
        <v>2017</v>
      </c>
      <c r="F4246" s="1" t="str">
        <f t="shared" si="199"/>
        <v>2016/2017</v>
      </c>
      <c r="G4246">
        <v>1</v>
      </c>
      <c r="H4246" t="s">
        <v>132</v>
      </c>
      <c r="I4246">
        <f>IFERROR(INDEX(Lookup_Misc!$A$1:$C$7,MATCH(Table1[[#This Row],[Product]],Lookup_Misc!$B$1:$B$7,0),3)*Table1[[#This Row],[Tonnage]],NA())</f>
        <v>0.52</v>
      </c>
      <c r="J4246">
        <f t="shared" si="200"/>
        <v>5</v>
      </c>
    </row>
    <row r="4247" spans="1:10">
      <c r="A4247" t="s">
        <v>186</v>
      </c>
      <c r="B4247" t="s">
        <v>123</v>
      </c>
      <c r="C4247" s="60">
        <v>42856</v>
      </c>
      <c r="D4247" s="3">
        <f>Table1[[#This Row],[End Year]]-1</f>
        <v>2016</v>
      </c>
      <c r="E4247" s="3">
        <f t="shared" si="198"/>
        <v>2017</v>
      </c>
      <c r="F4247" s="1" t="str">
        <f t="shared" si="199"/>
        <v>2016/2017</v>
      </c>
      <c r="G4247">
        <v>85593</v>
      </c>
      <c r="H4247" t="s">
        <v>60</v>
      </c>
      <c r="I4247">
        <f>IFERROR(INDEX(Lookup_Misc!$A$1:$C$7,MATCH(Table1[[#This Row],[Product]],Lookup_Misc!$B$1:$B$7,0),3)*Table1[[#This Row],[Tonnage]],NA())</f>
        <v>44508.36</v>
      </c>
      <c r="J4247">
        <f t="shared" si="200"/>
        <v>5</v>
      </c>
    </row>
    <row r="4248" spans="1:10">
      <c r="A4248" t="s">
        <v>186</v>
      </c>
      <c r="B4248" t="s">
        <v>123</v>
      </c>
      <c r="C4248" s="60">
        <v>42856</v>
      </c>
      <c r="D4248" s="3">
        <f>Table1[[#This Row],[End Year]]-1</f>
        <v>2016</v>
      </c>
      <c r="E4248" s="3">
        <f t="shared" si="198"/>
        <v>2017</v>
      </c>
      <c r="F4248" s="1" t="str">
        <f t="shared" si="199"/>
        <v>2016/2017</v>
      </c>
      <c r="G4248">
        <v>5800</v>
      </c>
      <c r="H4248" t="s">
        <v>79</v>
      </c>
      <c r="I4248">
        <f>IFERROR(INDEX(Lookup_Misc!$A$1:$C$7,MATCH(Table1[[#This Row],[Product]],Lookup_Misc!$B$1:$B$7,0),3)*Table1[[#This Row],[Tonnage]],NA())</f>
        <v>3016</v>
      </c>
      <c r="J4248">
        <f t="shared" si="200"/>
        <v>5</v>
      </c>
    </row>
    <row r="4249" spans="1:10">
      <c r="A4249" t="s">
        <v>186</v>
      </c>
      <c r="B4249" t="s">
        <v>123</v>
      </c>
      <c r="C4249" s="60">
        <v>42856</v>
      </c>
      <c r="D4249" s="3">
        <f>Table1[[#This Row],[End Year]]-1</f>
        <v>2016</v>
      </c>
      <c r="E4249" s="3">
        <f t="shared" si="198"/>
        <v>2017</v>
      </c>
      <c r="F4249" s="1" t="str">
        <f t="shared" si="199"/>
        <v>2016/2017</v>
      </c>
      <c r="G4249">
        <v>4</v>
      </c>
      <c r="H4249" t="s">
        <v>143</v>
      </c>
      <c r="I4249">
        <f>IFERROR(INDEX(Lookup_Misc!$A$1:$C$7,MATCH(Table1[[#This Row],[Product]],Lookup_Misc!$B$1:$B$7,0),3)*Table1[[#This Row],[Tonnage]],NA())</f>
        <v>2.08</v>
      </c>
      <c r="J4249">
        <f t="shared" si="200"/>
        <v>5</v>
      </c>
    </row>
    <row r="4250" spans="1:10">
      <c r="A4250" t="s">
        <v>186</v>
      </c>
      <c r="B4250" t="s">
        <v>123</v>
      </c>
      <c r="C4250" s="60">
        <v>42856</v>
      </c>
      <c r="D4250" s="3">
        <f>Table1[[#This Row],[End Year]]-1</f>
        <v>2016</v>
      </c>
      <c r="E4250" s="3">
        <f t="shared" si="198"/>
        <v>2017</v>
      </c>
      <c r="F4250" s="1" t="str">
        <f t="shared" si="199"/>
        <v>2016/2017</v>
      </c>
      <c r="G4250">
        <v>52</v>
      </c>
      <c r="H4250" t="s">
        <v>130</v>
      </c>
      <c r="I4250">
        <f>IFERROR(INDEX(Lookup_Misc!$A$1:$C$7,MATCH(Table1[[#This Row],[Product]],Lookup_Misc!$B$1:$B$7,0),3)*Table1[[#This Row],[Tonnage]],NA())</f>
        <v>27.04</v>
      </c>
      <c r="J4250">
        <f t="shared" si="200"/>
        <v>5</v>
      </c>
    </row>
    <row r="4251" spans="1:10">
      <c r="A4251" t="s">
        <v>186</v>
      </c>
      <c r="B4251" t="s">
        <v>123</v>
      </c>
      <c r="C4251" s="60">
        <v>42856</v>
      </c>
      <c r="D4251" s="3">
        <f>Table1[[#This Row],[End Year]]-1</f>
        <v>2016</v>
      </c>
      <c r="E4251" s="3">
        <f t="shared" si="198"/>
        <v>2017</v>
      </c>
      <c r="F4251" s="1" t="str">
        <f t="shared" si="199"/>
        <v>2016/2017</v>
      </c>
      <c r="G4251">
        <v>18</v>
      </c>
      <c r="H4251" t="s">
        <v>177</v>
      </c>
      <c r="I4251">
        <f>IFERROR(INDEX(Lookup_Misc!$A$1:$C$7,MATCH(Table1[[#This Row],[Product]],Lookup_Misc!$B$1:$B$7,0),3)*Table1[[#This Row],[Tonnage]],NA())</f>
        <v>9.36</v>
      </c>
      <c r="J4251">
        <f t="shared" si="200"/>
        <v>5</v>
      </c>
    </row>
    <row r="4252" spans="1:10">
      <c r="A4252" t="s">
        <v>186</v>
      </c>
      <c r="B4252" t="s">
        <v>123</v>
      </c>
      <c r="C4252" s="60">
        <v>42856</v>
      </c>
      <c r="D4252" s="3">
        <f>Table1[[#This Row],[End Year]]-1</f>
        <v>2016</v>
      </c>
      <c r="E4252" s="3">
        <f t="shared" si="198"/>
        <v>2017</v>
      </c>
      <c r="F4252" s="1" t="str">
        <f t="shared" si="199"/>
        <v>2016/2017</v>
      </c>
      <c r="G4252">
        <v>10447</v>
      </c>
      <c r="H4252" t="s">
        <v>116</v>
      </c>
      <c r="I4252">
        <f>IFERROR(INDEX(Lookup_Misc!$A$1:$C$7,MATCH(Table1[[#This Row],[Product]],Lookup_Misc!$B$1:$B$7,0),3)*Table1[[#This Row],[Tonnage]],NA())</f>
        <v>5432.4400000000005</v>
      </c>
      <c r="J4252">
        <f t="shared" si="200"/>
        <v>5</v>
      </c>
    </row>
    <row r="4253" spans="1:10">
      <c r="A4253" t="s">
        <v>186</v>
      </c>
      <c r="B4253" t="s">
        <v>123</v>
      </c>
      <c r="C4253" s="60">
        <v>42856</v>
      </c>
      <c r="D4253" s="3">
        <f>Table1[[#This Row],[End Year]]-1</f>
        <v>2016</v>
      </c>
      <c r="E4253" s="3">
        <f t="shared" si="198"/>
        <v>2017</v>
      </c>
      <c r="F4253" s="1" t="str">
        <f t="shared" si="199"/>
        <v>2016/2017</v>
      </c>
      <c r="G4253">
        <v>9999</v>
      </c>
      <c r="H4253" t="s">
        <v>81</v>
      </c>
      <c r="I4253">
        <f>IFERROR(INDEX(Lookup_Misc!$A$1:$C$7,MATCH(Table1[[#This Row],[Product]],Lookup_Misc!$B$1:$B$7,0),3)*Table1[[#This Row],[Tonnage]],NA())</f>
        <v>5199.4800000000005</v>
      </c>
      <c r="J4253">
        <f t="shared" si="200"/>
        <v>5</v>
      </c>
    </row>
    <row r="4254" spans="1:10">
      <c r="A4254" t="s">
        <v>186</v>
      </c>
      <c r="B4254" t="s">
        <v>123</v>
      </c>
      <c r="C4254" s="60">
        <v>42856</v>
      </c>
      <c r="D4254" s="3">
        <f>Table1[[#This Row],[End Year]]-1</f>
        <v>2016</v>
      </c>
      <c r="E4254" s="3">
        <f t="shared" si="198"/>
        <v>2017</v>
      </c>
      <c r="F4254" s="1" t="str">
        <f t="shared" si="199"/>
        <v>2016/2017</v>
      </c>
      <c r="G4254">
        <v>94983</v>
      </c>
      <c r="H4254" t="s">
        <v>113</v>
      </c>
      <c r="I4254">
        <f>IFERROR(INDEX(Lookup_Misc!$A$1:$C$7,MATCH(Table1[[#This Row],[Product]],Lookup_Misc!$B$1:$B$7,0),3)*Table1[[#This Row],[Tonnage]],NA())</f>
        <v>49391.16</v>
      </c>
      <c r="J4254">
        <f t="shared" si="200"/>
        <v>5</v>
      </c>
    </row>
    <row r="4255" spans="1:10">
      <c r="A4255" t="s">
        <v>186</v>
      </c>
      <c r="B4255" t="s">
        <v>123</v>
      </c>
      <c r="C4255" s="60">
        <v>42856</v>
      </c>
      <c r="D4255" s="3">
        <f>Table1[[#This Row],[End Year]]-1</f>
        <v>2016</v>
      </c>
      <c r="E4255" s="3">
        <f t="shared" si="198"/>
        <v>2017</v>
      </c>
      <c r="F4255" s="1" t="str">
        <f t="shared" si="199"/>
        <v>2016/2017</v>
      </c>
      <c r="G4255">
        <v>3</v>
      </c>
      <c r="H4255" t="s">
        <v>118</v>
      </c>
      <c r="I4255">
        <f>IFERROR(INDEX(Lookup_Misc!$A$1:$C$7,MATCH(Table1[[#This Row],[Product]],Lookup_Misc!$B$1:$B$7,0),3)*Table1[[#This Row],[Tonnage]],NA())</f>
        <v>1.56</v>
      </c>
      <c r="J4255">
        <f t="shared" si="200"/>
        <v>5</v>
      </c>
    </row>
    <row r="4256" spans="1:10">
      <c r="A4256" t="s">
        <v>186</v>
      </c>
      <c r="B4256" t="s">
        <v>123</v>
      </c>
      <c r="C4256" s="60">
        <v>42856</v>
      </c>
      <c r="D4256" s="3">
        <f>Table1[[#This Row],[End Year]]-1</f>
        <v>2016</v>
      </c>
      <c r="E4256" s="3">
        <f t="shared" si="198"/>
        <v>2017</v>
      </c>
      <c r="F4256" s="1" t="str">
        <f t="shared" si="199"/>
        <v>2016/2017</v>
      </c>
      <c r="G4256">
        <v>71</v>
      </c>
      <c r="H4256" t="s">
        <v>86</v>
      </c>
      <c r="I4256">
        <f>IFERROR(INDEX(Lookup_Misc!$A$1:$C$7,MATCH(Table1[[#This Row],[Product]],Lookup_Misc!$B$1:$B$7,0),3)*Table1[[#This Row],[Tonnage]],NA())</f>
        <v>36.92</v>
      </c>
      <c r="J4256">
        <f t="shared" si="200"/>
        <v>5</v>
      </c>
    </row>
    <row r="4257" spans="1:10">
      <c r="A4257" t="s">
        <v>186</v>
      </c>
      <c r="B4257" t="s">
        <v>123</v>
      </c>
      <c r="C4257" s="60">
        <v>42856</v>
      </c>
      <c r="D4257" s="3">
        <f>Table1[[#This Row],[End Year]]-1</f>
        <v>2016</v>
      </c>
      <c r="E4257" s="3">
        <f t="shared" si="198"/>
        <v>2017</v>
      </c>
      <c r="F4257" s="1" t="str">
        <f t="shared" si="199"/>
        <v>2016/2017</v>
      </c>
      <c r="G4257">
        <v>1612</v>
      </c>
      <c r="H4257" t="s">
        <v>89</v>
      </c>
      <c r="I4257">
        <f>IFERROR(INDEX(Lookup_Misc!$A$1:$C$7,MATCH(Table1[[#This Row],[Product]],Lookup_Misc!$B$1:$B$7,0),3)*Table1[[#This Row],[Tonnage]],NA())</f>
        <v>838.24</v>
      </c>
      <c r="J4257">
        <f t="shared" si="200"/>
        <v>5</v>
      </c>
    </row>
    <row r="4258" spans="1:10">
      <c r="A4258" t="s">
        <v>186</v>
      </c>
      <c r="B4258" t="s">
        <v>123</v>
      </c>
      <c r="C4258" s="60">
        <v>42887</v>
      </c>
      <c r="D4258" s="3">
        <f>Table1[[#This Row],[End Year]]-1</f>
        <v>2016</v>
      </c>
      <c r="E4258" s="3">
        <f t="shared" si="198"/>
        <v>2017</v>
      </c>
      <c r="F4258" s="1" t="str">
        <f t="shared" si="199"/>
        <v>2016/2017</v>
      </c>
      <c r="G4258">
        <v>22295</v>
      </c>
      <c r="H4258" t="s">
        <v>60</v>
      </c>
      <c r="I4258">
        <f>IFERROR(INDEX(Lookup_Misc!$A$1:$C$7,MATCH(Table1[[#This Row],[Product]],Lookup_Misc!$B$1:$B$7,0),3)*Table1[[#This Row],[Tonnage]],NA())</f>
        <v>11593.4</v>
      </c>
      <c r="J4258">
        <f t="shared" si="200"/>
        <v>6</v>
      </c>
    </row>
    <row r="4259" spans="1:10">
      <c r="A4259" t="s">
        <v>186</v>
      </c>
      <c r="B4259" t="s">
        <v>123</v>
      </c>
      <c r="C4259" s="60">
        <v>42887</v>
      </c>
      <c r="D4259" s="3">
        <f>Table1[[#This Row],[End Year]]-1</f>
        <v>2016</v>
      </c>
      <c r="E4259" s="3">
        <f t="shared" si="198"/>
        <v>2017</v>
      </c>
      <c r="F4259" s="1" t="str">
        <f t="shared" si="199"/>
        <v>2016/2017</v>
      </c>
      <c r="G4259">
        <v>7509</v>
      </c>
      <c r="H4259" t="s">
        <v>79</v>
      </c>
      <c r="I4259">
        <f>IFERROR(INDEX(Lookup_Misc!$A$1:$C$7,MATCH(Table1[[#This Row],[Product]],Lookup_Misc!$B$1:$B$7,0),3)*Table1[[#This Row],[Tonnage]],NA())</f>
        <v>3904.6800000000003</v>
      </c>
      <c r="J4259">
        <f t="shared" si="200"/>
        <v>6</v>
      </c>
    </row>
    <row r="4260" spans="1:10">
      <c r="A4260" t="s">
        <v>186</v>
      </c>
      <c r="B4260" t="s">
        <v>123</v>
      </c>
      <c r="C4260" s="60">
        <v>42887</v>
      </c>
      <c r="D4260" s="3">
        <f>Table1[[#This Row],[End Year]]-1</f>
        <v>2016</v>
      </c>
      <c r="E4260" s="3">
        <f t="shared" si="198"/>
        <v>2017</v>
      </c>
      <c r="F4260" s="1" t="str">
        <f t="shared" si="199"/>
        <v>2016/2017</v>
      </c>
      <c r="G4260">
        <v>21</v>
      </c>
      <c r="H4260" t="s">
        <v>130</v>
      </c>
      <c r="I4260">
        <f>IFERROR(INDEX(Lookup_Misc!$A$1:$C$7,MATCH(Table1[[#This Row],[Product]],Lookup_Misc!$B$1:$B$7,0),3)*Table1[[#This Row],[Tonnage]],NA())</f>
        <v>10.92</v>
      </c>
      <c r="J4260">
        <f t="shared" si="200"/>
        <v>6</v>
      </c>
    </row>
    <row r="4261" spans="1:10">
      <c r="A4261" t="s">
        <v>186</v>
      </c>
      <c r="B4261" t="s">
        <v>123</v>
      </c>
      <c r="C4261" s="60">
        <v>42887</v>
      </c>
      <c r="D4261" s="3">
        <f>Table1[[#This Row],[End Year]]-1</f>
        <v>2016</v>
      </c>
      <c r="E4261" s="3">
        <f t="shared" si="198"/>
        <v>2017</v>
      </c>
      <c r="F4261" s="1" t="str">
        <f t="shared" si="199"/>
        <v>2016/2017</v>
      </c>
      <c r="G4261">
        <v>15392</v>
      </c>
      <c r="H4261" t="s">
        <v>116</v>
      </c>
      <c r="I4261">
        <f>IFERROR(INDEX(Lookup_Misc!$A$1:$C$7,MATCH(Table1[[#This Row],[Product]],Lookup_Misc!$B$1:$B$7,0),3)*Table1[[#This Row],[Tonnage]],NA())</f>
        <v>8003.84</v>
      </c>
      <c r="J4261">
        <f t="shared" si="200"/>
        <v>6</v>
      </c>
    </row>
    <row r="4262" spans="1:10">
      <c r="A4262" t="s">
        <v>186</v>
      </c>
      <c r="B4262" t="s">
        <v>123</v>
      </c>
      <c r="C4262" s="60">
        <v>42887</v>
      </c>
      <c r="D4262" s="3">
        <f>Table1[[#This Row],[End Year]]-1</f>
        <v>2016</v>
      </c>
      <c r="E4262" s="3">
        <f t="shared" si="198"/>
        <v>2017</v>
      </c>
      <c r="F4262" s="1" t="str">
        <f t="shared" si="199"/>
        <v>2016/2017</v>
      </c>
      <c r="G4262">
        <v>92635</v>
      </c>
      <c r="H4262" t="s">
        <v>113</v>
      </c>
      <c r="I4262">
        <f>IFERROR(INDEX(Lookup_Misc!$A$1:$C$7,MATCH(Table1[[#This Row],[Product]],Lookup_Misc!$B$1:$B$7,0),3)*Table1[[#This Row],[Tonnage]],NA())</f>
        <v>48170.200000000004</v>
      </c>
      <c r="J4262">
        <f t="shared" si="200"/>
        <v>6</v>
      </c>
    </row>
    <row r="4263" spans="1:10">
      <c r="A4263" t="s">
        <v>186</v>
      </c>
      <c r="B4263" t="s">
        <v>123</v>
      </c>
      <c r="C4263" s="60">
        <v>42887</v>
      </c>
      <c r="D4263" s="3">
        <f>Table1[[#This Row],[End Year]]-1</f>
        <v>2016</v>
      </c>
      <c r="E4263" s="3">
        <f t="shared" si="198"/>
        <v>2017</v>
      </c>
      <c r="F4263" s="1" t="str">
        <f t="shared" si="199"/>
        <v>2016/2017</v>
      </c>
      <c r="G4263">
        <v>7147</v>
      </c>
      <c r="H4263" t="s">
        <v>92</v>
      </c>
      <c r="I4263">
        <f>IFERROR(INDEX(Lookup_Misc!$A$1:$C$7,MATCH(Table1[[#This Row],[Product]],Lookup_Misc!$B$1:$B$7,0),3)*Table1[[#This Row],[Tonnage]],NA())</f>
        <v>3716.44</v>
      </c>
      <c r="J4263">
        <f t="shared" si="200"/>
        <v>6</v>
      </c>
    </row>
    <row r="4264" spans="1:10">
      <c r="A4264" t="s">
        <v>186</v>
      </c>
      <c r="B4264" t="s">
        <v>123</v>
      </c>
      <c r="C4264" s="60">
        <v>42887</v>
      </c>
      <c r="D4264" s="3">
        <f>Table1[[#This Row],[End Year]]-1</f>
        <v>2016</v>
      </c>
      <c r="E4264" s="3">
        <f t="shared" si="198"/>
        <v>2017</v>
      </c>
      <c r="F4264" s="1" t="str">
        <f t="shared" si="199"/>
        <v>2016/2017</v>
      </c>
      <c r="G4264">
        <v>6375</v>
      </c>
      <c r="H4264" t="s">
        <v>167</v>
      </c>
      <c r="I4264">
        <f>IFERROR(INDEX(Lookup_Misc!$A$1:$C$7,MATCH(Table1[[#This Row],[Product]],Lookup_Misc!$B$1:$B$7,0),3)*Table1[[#This Row],[Tonnage]],NA())</f>
        <v>3315</v>
      </c>
      <c r="J4264">
        <f t="shared" si="200"/>
        <v>6</v>
      </c>
    </row>
    <row r="4265" spans="1:10">
      <c r="A4265" t="s">
        <v>186</v>
      </c>
      <c r="B4265" t="s">
        <v>123</v>
      </c>
      <c r="C4265" s="60">
        <v>42887</v>
      </c>
      <c r="D4265" s="3">
        <f>Table1[[#This Row],[End Year]]-1</f>
        <v>2016</v>
      </c>
      <c r="E4265" s="3">
        <f t="shared" si="198"/>
        <v>2017</v>
      </c>
      <c r="F4265" s="1" t="str">
        <f t="shared" si="199"/>
        <v>2016/2017</v>
      </c>
      <c r="G4265">
        <v>5500</v>
      </c>
      <c r="H4265" t="s">
        <v>108</v>
      </c>
      <c r="I4265">
        <f>IFERROR(INDEX(Lookup_Misc!$A$1:$C$7,MATCH(Table1[[#This Row],[Product]],Lookup_Misc!$B$1:$B$7,0),3)*Table1[[#This Row],[Tonnage]],NA())</f>
        <v>2860</v>
      </c>
      <c r="J4265">
        <f t="shared" si="200"/>
        <v>6</v>
      </c>
    </row>
    <row r="4266" spans="1:10">
      <c r="A4266" t="s">
        <v>186</v>
      </c>
      <c r="B4266" t="s">
        <v>123</v>
      </c>
      <c r="C4266" s="60">
        <v>42887</v>
      </c>
      <c r="D4266" s="3">
        <f>Table1[[#This Row],[End Year]]-1</f>
        <v>2016</v>
      </c>
      <c r="E4266" s="3">
        <f t="shared" si="198"/>
        <v>2017</v>
      </c>
      <c r="F4266" s="1" t="str">
        <f t="shared" si="199"/>
        <v>2016/2017</v>
      </c>
      <c r="G4266">
        <v>5001</v>
      </c>
      <c r="H4266" t="s">
        <v>89</v>
      </c>
      <c r="I4266">
        <f>IFERROR(INDEX(Lookup_Misc!$A$1:$C$7,MATCH(Table1[[#This Row],[Product]],Lookup_Misc!$B$1:$B$7,0),3)*Table1[[#This Row],[Tonnage]],NA())</f>
        <v>2600.52</v>
      </c>
      <c r="J4266">
        <f t="shared" si="200"/>
        <v>6</v>
      </c>
    </row>
    <row r="4267" spans="1:10">
      <c r="A4267" t="s">
        <v>186</v>
      </c>
      <c r="B4267" t="s">
        <v>123</v>
      </c>
      <c r="C4267" s="60">
        <v>42917</v>
      </c>
      <c r="D4267" s="3">
        <f>Table1[[#This Row],[End Year]]-1</f>
        <v>2017</v>
      </c>
      <c r="E4267" s="3">
        <f t="shared" si="198"/>
        <v>2018</v>
      </c>
      <c r="F4267" s="1" t="str">
        <f t="shared" si="199"/>
        <v>2017/2018</v>
      </c>
      <c r="G4267">
        <v>70</v>
      </c>
      <c r="H4267" t="s">
        <v>87</v>
      </c>
      <c r="I4267">
        <f>IFERROR(INDEX(Lookup_Misc!$A$1:$C$7,MATCH(Table1[[#This Row],[Product]],Lookup_Misc!$B$1:$B$7,0),3)*Table1[[#This Row],[Tonnage]],NA())</f>
        <v>36.4</v>
      </c>
      <c r="J4267">
        <f t="shared" si="200"/>
        <v>7</v>
      </c>
    </row>
    <row r="4268" spans="1:10">
      <c r="A4268" t="s">
        <v>186</v>
      </c>
      <c r="B4268" t="s">
        <v>123</v>
      </c>
      <c r="C4268" s="60">
        <v>42917</v>
      </c>
      <c r="D4268" s="3">
        <f>Table1[[#This Row],[End Year]]-1</f>
        <v>2017</v>
      </c>
      <c r="E4268" s="3">
        <f t="shared" si="198"/>
        <v>2018</v>
      </c>
      <c r="F4268" s="1" t="str">
        <f t="shared" si="199"/>
        <v>2017/2018</v>
      </c>
      <c r="G4268">
        <v>50000</v>
      </c>
      <c r="H4268" t="s">
        <v>60</v>
      </c>
      <c r="I4268">
        <f>IFERROR(INDEX(Lookup_Misc!$A$1:$C$7,MATCH(Table1[[#This Row],[Product]],Lookup_Misc!$B$1:$B$7,0),3)*Table1[[#This Row],[Tonnage]],NA())</f>
        <v>26000</v>
      </c>
      <c r="J4268">
        <f t="shared" si="200"/>
        <v>7</v>
      </c>
    </row>
    <row r="4269" spans="1:10">
      <c r="A4269" t="s">
        <v>186</v>
      </c>
      <c r="B4269" t="s">
        <v>123</v>
      </c>
      <c r="C4269" s="60">
        <v>42917</v>
      </c>
      <c r="D4269" s="3">
        <f>Table1[[#This Row],[End Year]]-1</f>
        <v>2017</v>
      </c>
      <c r="E4269" s="3">
        <f t="shared" si="198"/>
        <v>2018</v>
      </c>
      <c r="F4269" s="1" t="str">
        <f t="shared" si="199"/>
        <v>2017/2018</v>
      </c>
      <c r="G4269">
        <v>22766</v>
      </c>
      <c r="H4269" t="s">
        <v>79</v>
      </c>
      <c r="I4269">
        <f>IFERROR(INDEX(Lookup_Misc!$A$1:$C$7,MATCH(Table1[[#This Row],[Product]],Lookup_Misc!$B$1:$B$7,0),3)*Table1[[#This Row],[Tonnage]],NA())</f>
        <v>11838.32</v>
      </c>
      <c r="J4269">
        <f t="shared" si="200"/>
        <v>7</v>
      </c>
    </row>
    <row r="4270" spans="1:10">
      <c r="A4270" t="s">
        <v>186</v>
      </c>
      <c r="B4270" t="s">
        <v>123</v>
      </c>
      <c r="C4270" s="60">
        <v>42917</v>
      </c>
      <c r="D4270" s="3">
        <f>Table1[[#This Row],[End Year]]-1</f>
        <v>2017</v>
      </c>
      <c r="E4270" s="3">
        <f t="shared" si="198"/>
        <v>2018</v>
      </c>
      <c r="F4270" s="1" t="str">
        <f t="shared" si="199"/>
        <v>2017/2018</v>
      </c>
      <c r="G4270">
        <v>1018</v>
      </c>
      <c r="H4270" t="s">
        <v>116</v>
      </c>
      <c r="I4270">
        <f>IFERROR(INDEX(Lookup_Misc!$A$1:$C$7,MATCH(Table1[[#This Row],[Product]],Lookup_Misc!$B$1:$B$7,0),3)*Table1[[#This Row],[Tonnage]],NA())</f>
        <v>529.36</v>
      </c>
      <c r="J4270">
        <f t="shared" si="200"/>
        <v>7</v>
      </c>
    </row>
    <row r="4271" spans="1:10">
      <c r="A4271" t="s">
        <v>186</v>
      </c>
      <c r="B4271" t="s">
        <v>123</v>
      </c>
      <c r="C4271" s="60">
        <v>42917</v>
      </c>
      <c r="D4271" s="3">
        <f>Table1[[#This Row],[End Year]]-1</f>
        <v>2017</v>
      </c>
      <c r="E4271" s="3">
        <f t="shared" si="198"/>
        <v>2018</v>
      </c>
      <c r="F4271" s="1" t="str">
        <f t="shared" si="199"/>
        <v>2017/2018</v>
      </c>
      <c r="G4271">
        <v>101260</v>
      </c>
      <c r="H4271" t="s">
        <v>113</v>
      </c>
      <c r="I4271">
        <f>IFERROR(INDEX(Lookup_Misc!$A$1:$C$7,MATCH(Table1[[#This Row],[Product]],Lookup_Misc!$B$1:$B$7,0),3)*Table1[[#This Row],[Tonnage]],NA())</f>
        <v>52655.200000000004</v>
      </c>
      <c r="J4271">
        <f t="shared" si="200"/>
        <v>7</v>
      </c>
    </row>
    <row r="4272" spans="1:10">
      <c r="A4272" t="s">
        <v>186</v>
      </c>
      <c r="B4272" t="s">
        <v>123</v>
      </c>
      <c r="C4272" s="60">
        <v>42917</v>
      </c>
      <c r="D4272" s="3">
        <f>Table1[[#This Row],[End Year]]-1</f>
        <v>2017</v>
      </c>
      <c r="E4272" s="3">
        <f t="shared" si="198"/>
        <v>2018</v>
      </c>
      <c r="F4272" s="1" t="str">
        <f t="shared" si="199"/>
        <v>2017/2018</v>
      </c>
      <c r="G4272">
        <v>16215</v>
      </c>
      <c r="H4272" t="s">
        <v>108</v>
      </c>
      <c r="I4272">
        <f>IFERROR(INDEX(Lookup_Misc!$A$1:$C$7,MATCH(Table1[[#This Row],[Product]],Lookup_Misc!$B$1:$B$7,0),3)*Table1[[#This Row],[Tonnage]],NA())</f>
        <v>8431.8000000000011</v>
      </c>
      <c r="J4272">
        <f t="shared" si="200"/>
        <v>7</v>
      </c>
    </row>
    <row r="4273" spans="1:10">
      <c r="A4273" t="s">
        <v>186</v>
      </c>
      <c r="B4273" t="s">
        <v>123</v>
      </c>
      <c r="C4273" s="60">
        <v>42948</v>
      </c>
      <c r="D4273" s="3">
        <f>Table1[[#This Row],[End Year]]-1</f>
        <v>2017</v>
      </c>
      <c r="E4273" s="3">
        <f t="shared" si="198"/>
        <v>2018</v>
      </c>
      <c r="F4273" s="1" t="str">
        <f t="shared" si="199"/>
        <v>2017/2018</v>
      </c>
      <c r="G4273">
        <v>10</v>
      </c>
      <c r="H4273" t="s">
        <v>111</v>
      </c>
      <c r="I4273">
        <f>IFERROR(INDEX(Lookup_Misc!$A$1:$C$7,MATCH(Table1[[#This Row],[Product]],Lookup_Misc!$B$1:$B$7,0),3)*Table1[[#This Row],[Tonnage]],NA())</f>
        <v>5.2</v>
      </c>
      <c r="J4273">
        <f t="shared" si="200"/>
        <v>8</v>
      </c>
    </row>
    <row r="4274" spans="1:10">
      <c r="A4274" t="s">
        <v>186</v>
      </c>
      <c r="B4274" t="s">
        <v>123</v>
      </c>
      <c r="C4274" s="60">
        <v>42948</v>
      </c>
      <c r="D4274" s="3">
        <f>Table1[[#This Row],[End Year]]-1</f>
        <v>2017</v>
      </c>
      <c r="E4274" s="3">
        <f t="shared" si="198"/>
        <v>2018</v>
      </c>
      <c r="F4274" s="1" t="str">
        <f t="shared" si="199"/>
        <v>2017/2018</v>
      </c>
      <c r="G4274">
        <v>1</v>
      </c>
      <c r="H4274" t="s">
        <v>78</v>
      </c>
      <c r="I4274">
        <f>IFERROR(INDEX(Lookup_Misc!$A$1:$C$7,MATCH(Table1[[#This Row],[Product]],Lookup_Misc!$B$1:$B$7,0),3)*Table1[[#This Row],[Tonnage]],NA())</f>
        <v>0.52</v>
      </c>
      <c r="J4274">
        <f t="shared" si="200"/>
        <v>8</v>
      </c>
    </row>
    <row r="4275" spans="1:10">
      <c r="A4275" t="s">
        <v>186</v>
      </c>
      <c r="B4275" t="s">
        <v>123</v>
      </c>
      <c r="C4275" s="60">
        <v>42948</v>
      </c>
      <c r="D4275" s="3">
        <f>Table1[[#This Row],[End Year]]-1</f>
        <v>2017</v>
      </c>
      <c r="E4275" s="3">
        <f t="shared" si="198"/>
        <v>2018</v>
      </c>
      <c r="F4275" s="1" t="str">
        <f t="shared" si="199"/>
        <v>2017/2018</v>
      </c>
      <c r="G4275">
        <v>55616</v>
      </c>
      <c r="H4275" t="s">
        <v>60</v>
      </c>
      <c r="I4275">
        <f>IFERROR(INDEX(Lookup_Misc!$A$1:$C$7,MATCH(Table1[[#This Row],[Product]],Lookup_Misc!$B$1:$B$7,0),3)*Table1[[#This Row],[Tonnage]],NA())</f>
        <v>28920.32</v>
      </c>
      <c r="J4275">
        <f t="shared" si="200"/>
        <v>8</v>
      </c>
    </row>
    <row r="4276" spans="1:10">
      <c r="A4276" t="s">
        <v>186</v>
      </c>
      <c r="B4276" t="s">
        <v>123</v>
      </c>
      <c r="C4276" s="60">
        <v>42948</v>
      </c>
      <c r="D4276" s="3">
        <f>Table1[[#This Row],[End Year]]-1</f>
        <v>2017</v>
      </c>
      <c r="E4276" s="3">
        <f t="shared" si="198"/>
        <v>2018</v>
      </c>
      <c r="F4276" s="1" t="str">
        <f t="shared" si="199"/>
        <v>2017/2018</v>
      </c>
      <c r="G4276">
        <v>190</v>
      </c>
      <c r="H4276" t="s">
        <v>79</v>
      </c>
      <c r="I4276">
        <f>IFERROR(INDEX(Lookup_Misc!$A$1:$C$7,MATCH(Table1[[#This Row],[Product]],Lookup_Misc!$B$1:$B$7,0),3)*Table1[[#This Row],[Tonnage]],NA())</f>
        <v>98.8</v>
      </c>
      <c r="J4276">
        <f t="shared" si="200"/>
        <v>8</v>
      </c>
    </row>
    <row r="4277" spans="1:10">
      <c r="A4277" t="s">
        <v>186</v>
      </c>
      <c r="B4277" t="s">
        <v>123</v>
      </c>
      <c r="C4277" s="60">
        <v>42948</v>
      </c>
      <c r="D4277" s="3">
        <f>Table1[[#This Row],[End Year]]-1</f>
        <v>2017</v>
      </c>
      <c r="E4277" s="3">
        <f t="shared" si="198"/>
        <v>2018</v>
      </c>
      <c r="F4277" s="1" t="str">
        <f t="shared" si="199"/>
        <v>2017/2018</v>
      </c>
      <c r="G4277">
        <v>126</v>
      </c>
      <c r="H4277" t="s">
        <v>133</v>
      </c>
      <c r="I4277">
        <f>IFERROR(INDEX(Lookup_Misc!$A$1:$C$7,MATCH(Table1[[#This Row],[Product]],Lookup_Misc!$B$1:$B$7,0),3)*Table1[[#This Row],[Tonnage]],NA())</f>
        <v>65.52</v>
      </c>
      <c r="J4277">
        <f t="shared" si="200"/>
        <v>8</v>
      </c>
    </row>
    <row r="4278" spans="1:10">
      <c r="A4278" t="s">
        <v>186</v>
      </c>
      <c r="B4278" t="s">
        <v>123</v>
      </c>
      <c r="C4278" s="60">
        <v>42948</v>
      </c>
      <c r="D4278" s="3">
        <f>Table1[[#This Row],[End Year]]-1</f>
        <v>2017</v>
      </c>
      <c r="E4278" s="3">
        <f t="shared" si="198"/>
        <v>2018</v>
      </c>
      <c r="F4278" s="1" t="str">
        <f t="shared" si="199"/>
        <v>2017/2018</v>
      </c>
      <c r="G4278">
        <v>3</v>
      </c>
      <c r="H4278" t="s">
        <v>88</v>
      </c>
      <c r="I4278">
        <f>IFERROR(INDEX(Lookup_Misc!$A$1:$C$7,MATCH(Table1[[#This Row],[Product]],Lookup_Misc!$B$1:$B$7,0),3)*Table1[[#This Row],[Tonnage]],NA())</f>
        <v>1.56</v>
      </c>
      <c r="J4278">
        <f t="shared" si="200"/>
        <v>8</v>
      </c>
    </row>
    <row r="4279" spans="1:10">
      <c r="A4279" t="s">
        <v>186</v>
      </c>
      <c r="B4279" t="s">
        <v>123</v>
      </c>
      <c r="C4279" s="60">
        <v>42948</v>
      </c>
      <c r="D4279" s="3">
        <f>Table1[[#This Row],[End Year]]-1</f>
        <v>2017</v>
      </c>
      <c r="E4279" s="3">
        <f t="shared" si="198"/>
        <v>2018</v>
      </c>
      <c r="F4279" s="1" t="str">
        <f t="shared" si="199"/>
        <v>2017/2018</v>
      </c>
      <c r="G4279">
        <v>7681</v>
      </c>
      <c r="H4279" t="s">
        <v>116</v>
      </c>
      <c r="I4279">
        <f>IFERROR(INDEX(Lookup_Misc!$A$1:$C$7,MATCH(Table1[[#This Row],[Product]],Lookup_Misc!$B$1:$B$7,0),3)*Table1[[#This Row],[Tonnage]],NA())</f>
        <v>3994.1200000000003</v>
      </c>
      <c r="J4279">
        <f t="shared" si="200"/>
        <v>8</v>
      </c>
    </row>
    <row r="4280" spans="1:10">
      <c r="A4280" t="s">
        <v>186</v>
      </c>
      <c r="B4280" t="s">
        <v>123</v>
      </c>
      <c r="C4280" s="60">
        <v>42948</v>
      </c>
      <c r="D4280" s="3">
        <f>Table1[[#This Row],[End Year]]-1</f>
        <v>2017</v>
      </c>
      <c r="E4280" s="3">
        <f t="shared" si="198"/>
        <v>2018</v>
      </c>
      <c r="F4280" s="1" t="str">
        <f t="shared" si="199"/>
        <v>2017/2018</v>
      </c>
      <c r="G4280">
        <v>9995</v>
      </c>
      <c r="H4280" t="s">
        <v>81</v>
      </c>
      <c r="I4280">
        <f>IFERROR(INDEX(Lookup_Misc!$A$1:$C$7,MATCH(Table1[[#This Row],[Product]],Lookup_Misc!$B$1:$B$7,0),3)*Table1[[#This Row],[Tonnage]],NA())</f>
        <v>5197.4000000000005</v>
      </c>
      <c r="J4280">
        <f t="shared" si="200"/>
        <v>8</v>
      </c>
    </row>
    <row r="4281" spans="1:10">
      <c r="A4281" t="s">
        <v>186</v>
      </c>
      <c r="B4281" t="s">
        <v>123</v>
      </c>
      <c r="C4281" s="60">
        <v>42948</v>
      </c>
      <c r="D4281" s="3">
        <f>Table1[[#This Row],[End Year]]-1</f>
        <v>2017</v>
      </c>
      <c r="E4281" s="3">
        <f t="shared" si="198"/>
        <v>2018</v>
      </c>
      <c r="F4281" s="1" t="str">
        <f t="shared" si="199"/>
        <v>2017/2018</v>
      </c>
      <c r="G4281">
        <v>82037</v>
      </c>
      <c r="H4281" t="s">
        <v>113</v>
      </c>
      <c r="I4281">
        <f>IFERROR(INDEX(Lookup_Misc!$A$1:$C$7,MATCH(Table1[[#This Row],[Product]],Lookup_Misc!$B$1:$B$7,0),3)*Table1[[#This Row],[Tonnage]],NA())</f>
        <v>42659.24</v>
      </c>
      <c r="J4281">
        <f t="shared" si="200"/>
        <v>8</v>
      </c>
    </row>
    <row r="4282" spans="1:10">
      <c r="A4282" t="s">
        <v>186</v>
      </c>
      <c r="B4282" t="s">
        <v>123</v>
      </c>
      <c r="C4282" s="60">
        <v>42948</v>
      </c>
      <c r="D4282" s="3">
        <f>Table1[[#This Row],[End Year]]-1</f>
        <v>2017</v>
      </c>
      <c r="E4282" s="3">
        <f t="shared" si="198"/>
        <v>2018</v>
      </c>
      <c r="F4282" s="1" t="str">
        <f t="shared" si="199"/>
        <v>2017/2018</v>
      </c>
      <c r="G4282">
        <v>15503</v>
      </c>
      <c r="H4282" t="s">
        <v>89</v>
      </c>
      <c r="I4282">
        <f>IFERROR(INDEX(Lookup_Misc!$A$1:$C$7,MATCH(Table1[[#This Row],[Product]],Lookup_Misc!$B$1:$B$7,0),3)*Table1[[#This Row],[Tonnage]],NA())</f>
        <v>8061.56</v>
      </c>
      <c r="J4282">
        <f t="shared" si="200"/>
        <v>8</v>
      </c>
    </row>
    <row r="4283" spans="1:10">
      <c r="A4283" t="s">
        <v>186</v>
      </c>
      <c r="B4283" t="s">
        <v>123</v>
      </c>
      <c r="C4283" s="60">
        <v>42948</v>
      </c>
      <c r="D4283" s="3">
        <f>Table1[[#This Row],[End Year]]-1</f>
        <v>2017</v>
      </c>
      <c r="E4283" s="3">
        <f t="shared" si="198"/>
        <v>2018</v>
      </c>
      <c r="F4283" s="1" t="str">
        <f t="shared" si="199"/>
        <v>2017/2018</v>
      </c>
      <c r="G4283">
        <v>16000</v>
      </c>
      <c r="H4283" t="s">
        <v>90</v>
      </c>
      <c r="I4283">
        <f>IFERROR(INDEX(Lookup_Misc!$A$1:$C$7,MATCH(Table1[[#This Row],[Product]],Lookup_Misc!$B$1:$B$7,0),3)*Table1[[#This Row],[Tonnage]],NA())</f>
        <v>8320</v>
      </c>
      <c r="J4283">
        <f t="shared" si="200"/>
        <v>8</v>
      </c>
    </row>
    <row r="4284" spans="1:10">
      <c r="A4284" t="s">
        <v>186</v>
      </c>
      <c r="B4284" t="s">
        <v>123</v>
      </c>
      <c r="C4284" s="60">
        <v>42979</v>
      </c>
      <c r="D4284" s="3">
        <f>Table1[[#This Row],[End Year]]-1</f>
        <v>2017</v>
      </c>
      <c r="E4284" s="3">
        <f t="shared" si="198"/>
        <v>2018</v>
      </c>
      <c r="F4284" s="1" t="str">
        <f t="shared" si="199"/>
        <v>2017/2018</v>
      </c>
      <c r="G4284">
        <v>10</v>
      </c>
      <c r="H4284" t="s">
        <v>94</v>
      </c>
      <c r="I4284">
        <f>IFERROR(INDEX(Lookup_Misc!$A$1:$C$7,MATCH(Table1[[#This Row],[Product]],Lookup_Misc!$B$1:$B$7,0),3)*Table1[[#This Row],[Tonnage]],NA())</f>
        <v>5.2</v>
      </c>
      <c r="J4284">
        <f t="shared" si="200"/>
        <v>9</v>
      </c>
    </row>
    <row r="4285" spans="1:10">
      <c r="A4285" t="s">
        <v>186</v>
      </c>
      <c r="B4285" t="s">
        <v>123</v>
      </c>
      <c r="C4285" s="60">
        <v>42979</v>
      </c>
      <c r="D4285" s="3">
        <f>Table1[[#This Row],[End Year]]-1</f>
        <v>2017</v>
      </c>
      <c r="E4285" s="3">
        <f t="shared" si="198"/>
        <v>2018</v>
      </c>
      <c r="F4285" s="1" t="str">
        <f t="shared" si="199"/>
        <v>2017/2018</v>
      </c>
      <c r="G4285">
        <v>59</v>
      </c>
      <c r="H4285" t="s">
        <v>87</v>
      </c>
      <c r="I4285">
        <f>IFERROR(INDEX(Lookup_Misc!$A$1:$C$7,MATCH(Table1[[#This Row],[Product]],Lookup_Misc!$B$1:$B$7,0),3)*Table1[[#This Row],[Tonnage]],NA())</f>
        <v>30.68</v>
      </c>
      <c r="J4285">
        <f t="shared" si="200"/>
        <v>9</v>
      </c>
    </row>
    <row r="4286" spans="1:10">
      <c r="A4286" t="s">
        <v>186</v>
      </c>
      <c r="B4286" t="s">
        <v>123</v>
      </c>
      <c r="C4286" s="60">
        <v>42979</v>
      </c>
      <c r="D4286" s="3">
        <f>Table1[[#This Row],[End Year]]-1</f>
        <v>2017</v>
      </c>
      <c r="E4286" s="3">
        <f t="shared" si="198"/>
        <v>2018</v>
      </c>
      <c r="F4286" s="1" t="str">
        <f t="shared" si="199"/>
        <v>2017/2018</v>
      </c>
      <c r="G4286">
        <v>57</v>
      </c>
      <c r="H4286" t="s">
        <v>129</v>
      </c>
      <c r="I4286">
        <f>IFERROR(INDEX(Lookup_Misc!$A$1:$C$7,MATCH(Table1[[#This Row],[Product]],Lookup_Misc!$B$1:$B$7,0),3)*Table1[[#This Row],[Tonnage]],NA())</f>
        <v>29.64</v>
      </c>
      <c r="J4286">
        <f t="shared" si="200"/>
        <v>9</v>
      </c>
    </row>
    <row r="4287" spans="1:10">
      <c r="A4287" t="s">
        <v>186</v>
      </c>
      <c r="B4287" t="s">
        <v>123</v>
      </c>
      <c r="C4287" s="60">
        <v>42979</v>
      </c>
      <c r="D4287" s="3">
        <f>Table1[[#This Row],[End Year]]-1</f>
        <v>2017</v>
      </c>
      <c r="E4287" s="3">
        <f t="shared" si="198"/>
        <v>2018</v>
      </c>
      <c r="F4287" s="1" t="str">
        <f t="shared" si="199"/>
        <v>2017/2018</v>
      </c>
      <c r="G4287">
        <v>84913</v>
      </c>
      <c r="H4287" t="s">
        <v>60</v>
      </c>
      <c r="I4287">
        <f>IFERROR(INDEX(Lookup_Misc!$A$1:$C$7,MATCH(Table1[[#This Row],[Product]],Lookup_Misc!$B$1:$B$7,0),3)*Table1[[#This Row],[Tonnage]],NA())</f>
        <v>44154.76</v>
      </c>
      <c r="J4287">
        <f t="shared" si="200"/>
        <v>9</v>
      </c>
    </row>
    <row r="4288" spans="1:10">
      <c r="A4288" t="s">
        <v>186</v>
      </c>
      <c r="B4288" t="s">
        <v>123</v>
      </c>
      <c r="C4288" s="60">
        <v>42979</v>
      </c>
      <c r="D4288" s="3">
        <f>Table1[[#This Row],[End Year]]-1</f>
        <v>2017</v>
      </c>
      <c r="E4288" s="3">
        <f t="shared" si="198"/>
        <v>2018</v>
      </c>
      <c r="F4288" s="1" t="str">
        <f t="shared" si="199"/>
        <v>2017/2018</v>
      </c>
      <c r="G4288">
        <v>810</v>
      </c>
      <c r="H4288" t="s">
        <v>79</v>
      </c>
      <c r="I4288">
        <f>IFERROR(INDEX(Lookup_Misc!$A$1:$C$7,MATCH(Table1[[#This Row],[Product]],Lookup_Misc!$B$1:$B$7,0),3)*Table1[[#This Row],[Tonnage]],NA())</f>
        <v>421.2</v>
      </c>
      <c r="J4288">
        <f t="shared" si="200"/>
        <v>9</v>
      </c>
    </row>
    <row r="4289" spans="1:10">
      <c r="A4289" t="s">
        <v>186</v>
      </c>
      <c r="B4289" t="s">
        <v>123</v>
      </c>
      <c r="C4289" s="60">
        <v>42979</v>
      </c>
      <c r="D4289" s="3">
        <f>Table1[[#This Row],[End Year]]-1</f>
        <v>2017</v>
      </c>
      <c r="E4289" s="3">
        <f t="shared" si="198"/>
        <v>2018</v>
      </c>
      <c r="F4289" s="1" t="str">
        <f t="shared" si="199"/>
        <v>2017/2018</v>
      </c>
      <c r="G4289">
        <v>21</v>
      </c>
      <c r="H4289" t="s">
        <v>125</v>
      </c>
      <c r="I4289">
        <f>IFERROR(INDEX(Lookup_Misc!$A$1:$C$7,MATCH(Table1[[#This Row],[Product]],Lookup_Misc!$B$1:$B$7,0),3)*Table1[[#This Row],[Tonnage]],NA())</f>
        <v>10.92</v>
      </c>
      <c r="J4289">
        <f t="shared" si="200"/>
        <v>9</v>
      </c>
    </row>
    <row r="4290" spans="1:10">
      <c r="A4290" t="s">
        <v>186</v>
      </c>
      <c r="B4290" t="s">
        <v>123</v>
      </c>
      <c r="C4290" s="60">
        <v>42979</v>
      </c>
      <c r="D4290" s="3">
        <f>Table1[[#This Row],[End Year]]-1</f>
        <v>2017</v>
      </c>
      <c r="E4290" s="3">
        <f t="shared" si="198"/>
        <v>2018</v>
      </c>
      <c r="F4290" s="1" t="str">
        <f t="shared" si="199"/>
        <v>2017/2018</v>
      </c>
      <c r="G4290">
        <v>15026</v>
      </c>
      <c r="H4290" t="s">
        <v>116</v>
      </c>
      <c r="I4290">
        <f>IFERROR(INDEX(Lookup_Misc!$A$1:$C$7,MATCH(Table1[[#This Row],[Product]],Lookup_Misc!$B$1:$B$7,0),3)*Table1[[#This Row],[Tonnage]],NA())</f>
        <v>7813.52</v>
      </c>
      <c r="J4290">
        <f t="shared" si="200"/>
        <v>9</v>
      </c>
    </row>
    <row r="4291" spans="1:10">
      <c r="A4291" t="s">
        <v>186</v>
      </c>
      <c r="B4291" t="s">
        <v>123</v>
      </c>
      <c r="C4291" s="60">
        <v>42979</v>
      </c>
      <c r="D4291" s="3">
        <f>Table1[[#This Row],[End Year]]-1</f>
        <v>2017</v>
      </c>
      <c r="E4291" s="3">
        <f t="shared" si="198"/>
        <v>2018</v>
      </c>
      <c r="F4291" s="1" t="str">
        <f t="shared" si="199"/>
        <v>2017/2018</v>
      </c>
      <c r="G4291">
        <v>29736</v>
      </c>
      <c r="H4291" t="s">
        <v>113</v>
      </c>
      <c r="I4291">
        <f>IFERROR(INDEX(Lookup_Misc!$A$1:$C$7,MATCH(Table1[[#This Row],[Product]],Lookup_Misc!$B$1:$B$7,0),3)*Table1[[#This Row],[Tonnage]],NA())</f>
        <v>15462.720000000001</v>
      </c>
      <c r="J4291">
        <f t="shared" si="200"/>
        <v>9</v>
      </c>
    </row>
    <row r="4292" spans="1:10">
      <c r="A4292" t="s">
        <v>186</v>
      </c>
      <c r="B4292" t="s">
        <v>123</v>
      </c>
      <c r="C4292" s="60">
        <v>42979</v>
      </c>
      <c r="D4292" s="3">
        <f>Table1[[#This Row],[End Year]]-1</f>
        <v>2017</v>
      </c>
      <c r="E4292" s="3">
        <f t="shared" si="198"/>
        <v>2018</v>
      </c>
      <c r="F4292" s="1" t="str">
        <f t="shared" si="199"/>
        <v>2017/2018</v>
      </c>
      <c r="G4292">
        <v>5940</v>
      </c>
      <c r="H4292" t="s">
        <v>108</v>
      </c>
      <c r="I4292">
        <f>IFERROR(INDEX(Lookup_Misc!$A$1:$C$7,MATCH(Table1[[#This Row],[Product]],Lookup_Misc!$B$1:$B$7,0),3)*Table1[[#This Row],[Tonnage]],NA())</f>
        <v>3088.8</v>
      </c>
      <c r="J4292">
        <f t="shared" si="200"/>
        <v>9</v>
      </c>
    </row>
    <row r="4293" spans="1:10">
      <c r="A4293" t="s">
        <v>186</v>
      </c>
      <c r="B4293" t="s">
        <v>123</v>
      </c>
      <c r="C4293" s="60">
        <v>42979</v>
      </c>
      <c r="D4293" s="3">
        <f>Table1[[#This Row],[End Year]]-1</f>
        <v>2017</v>
      </c>
      <c r="E4293" s="3">
        <f t="shared" si="198"/>
        <v>2018</v>
      </c>
      <c r="F4293" s="1" t="str">
        <f t="shared" si="199"/>
        <v>2017/2018</v>
      </c>
      <c r="G4293">
        <v>71</v>
      </c>
      <c r="H4293" t="s">
        <v>86</v>
      </c>
      <c r="I4293">
        <f>IFERROR(INDEX(Lookup_Misc!$A$1:$C$7,MATCH(Table1[[#This Row],[Product]],Lookup_Misc!$B$1:$B$7,0),3)*Table1[[#This Row],[Tonnage]],NA())</f>
        <v>36.92</v>
      </c>
      <c r="J4293">
        <f t="shared" si="200"/>
        <v>9</v>
      </c>
    </row>
    <row r="4294" spans="1:10">
      <c r="A4294" t="s">
        <v>186</v>
      </c>
      <c r="B4294" t="s">
        <v>123</v>
      </c>
      <c r="C4294" s="60">
        <v>43009</v>
      </c>
      <c r="D4294" s="3">
        <f>Table1[[#This Row],[End Year]]-1</f>
        <v>2017</v>
      </c>
      <c r="E4294" s="3">
        <f t="shared" ref="E4294:E4357" si="201">IF(AND(MONTH(C4294)&gt;=7,MONTH(C4294)&lt;=12),YEAR(C4294)+1,YEAR(C4294))</f>
        <v>2018</v>
      </c>
      <c r="F4294" s="1" t="str">
        <f t="shared" ref="F4294:F4357" si="202">D4294&amp;"/"&amp;E4294</f>
        <v>2017/2018</v>
      </c>
      <c r="G4294">
        <v>76</v>
      </c>
      <c r="H4294" t="s">
        <v>129</v>
      </c>
      <c r="I4294">
        <f>IFERROR(INDEX(Lookup_Misc!$A$1:$C$7,MATCH(Table1[[#This Row],[Product]],Lookup_Misc!$B$1:$B$7,0),3)*Table1[[#This Row],[Tonnage]],NA())</f>
        <v>39.520000000000003</v>
      </c>
      <c r="J4294">
        <f t="shared" ref="J4294:J4357" si="203">MONTH(C4294)</f>
        <v>10</v>
      </c>
    </row>
    <row r="4295" spans="1:10">
      <c r="A4295" t="s">
        <v>186</v>
      </c>
      <c r="B4295" t="s">
        <v>123</v>
      </c>
      <c r="C4295" s="60">
        <v>43009</v>
      </c>
      <c r="D4295" s="3">
        <f>Table1[[#This Row],[End Year]]-1</f>
        <v>2017</v>
      </c>
      <c r="E4295" s="3">
        <f t="shared" si="201"/>
        <v>2018</v>
      </c>
      <c r="F4295" s="1" t="str">
        <f t="shared" si="202"/>
        <v>2017/2018</v>
      </c>
      <c r="G4295">
        <v>122737</v>
      </c>
      <c r="H4295" t="s">
        <v>60</v>
      </c>
      <c r="I4295">
        <f>IFERROR(INDEX(Lookup_Misc!$A$1:$C$7,MATCH(Table1[[#This Row],[Product]],Lookup_Misc!$B$1:$B$7,0),3)*Table1[[#This Row],[Tonnage]],NA())</f>
        <v>63823.240000000005</v>
      </c>
      <c r="J4295">
        <f t="shared" si="203"/>
        <v>10</v>
      </c>
    </row>
    <row r="4296" spans="1:10">
      <c r="A4296" t="s">
        <v>186</v>
      </c>
      <c r="B4296" t="s">
        <v>123</v>
      </c>
      <c r="C4296" s="60">
        <v>43009</v>
      </c>
      <c r="D4296" s="3">
        <f>Table1[[#This Row],[End Year]]-1</f>
        <v>2017</v>
      </c>
      <c r="E4296" s="3">
        <f t="shared" si="201"/>
        <v>2018</v>
      </c>
      <c r="F4296" s="1" t="str">
        <f t="shared" si="202"/>
        <v>2017/2018</v>
      </c>
      <c r="G4296">
        <v>1675</v>
      </c>
      <c r="H4296" t="s">
        <v>79</v>
      </c>
      <c r="I4296">
        <f>IFERROR(INDEX(Lookup_Misc!$A$1:$C$7,MATCH(Table1[[#This Row],[Product]],Lookup_Misc!$B$1:$B$7,0),3)*Table1[[#This Row],[Tonnage]],NA())</f>
        <v>871</v>
      </c>
      <c r="J4296">
        <f t="shared" si="203"/>
        <v>10</v>
      </c>
    </row>
    <row r="4297" spans="1:10">
      <c r="A4297" t="s">
        <v>186</v>
      </c>
      <c r="B4297" t="s">
        <v>123</v>
      </c>
      <c r="C4297" s="60">
        <v>43009</v>
      </c>
      <c r="D4297" s="3">
        <f>Table1[[#This Row],[End Year]]-1</f>
        <v>2017</v>
      </c>
      <c r="E4297" s="3">
        <f t="shared" si="201"/>
        <v>2018</v>
      </c>
      <c r="F4297" s="1" t="str">
        <f t="shared" si="202"/>
        <v>2017/2018</v>
      </c>
      <c r="G4297">
        <v>6597</v>
      </c>
      <c r="H4297" t="s">
        <v>128</v>
      </c>
      <c r="I4297">
        <f>IFERROR(INDEX(Lookup_Misc!$A$1:$C$7,MATCH(Table1[[#This Row],[Product]],Lookup_Misc!$B$1:$B$7,0),3)*Table1[[#This Row],[Tonnage]],NA())</f>
        <v>3430.44</v>
      </c>
      <c r="J4297">
        <f t="shared" si="203"/>
        <v>10</v>
      </c>
    </row>
    <row r="4298" spans="1:10">
      <c r="A4298" t="s">
        <v>186</v>
      </c>
      <c r="B4298" t="s">
        <v>123</v>
      </c>
      <c r="C4298" s="60">
        <v>43009</v>
      </c>
      <c r="D4298" s="3">
        <f>Table1[[#This Row],[End Year]]-1</f>
        <v>2017</v>
      </c>
      <c r="E4298" s="3">
        <f t="shared" si="201"/>
        <v>2018</v>
      </c>
      <c r="F4298" s="1" t="str">
        <f t="shared" si="202"/>
        <v>2017/2018</v>
      </c>
      <c r="G4298">
        <v>6599</v>
      </c>
      <c r="H4298" t="s">
        <v>113</v>
      </c>
      <c r="I4298">
        <f>IFERROR(INDEX(Lookup_Misc!$A$1:$C$7,MATCH(Table1[[#This Row],[Product]],Lookup_Misc!$B$1:$B$7,0),3)*Table1[[#This Row],[Tonnage]],NA())</f>
        <v>3431.48</v>
      </c>
      <c r="J4298">
        <f t="shared" si="203"/>
        <v>10</v>
      </c>
    </row>
    <row r="4299" spans="1:10">
      <c r="A4299" t="s">
        <v>186</v>
      </c>
      <c r="B4299" t="s">
        <v>123</v>
      </c>
      <c r="C4299" s="60">
        <v>43009</v>
      </c>
      <c r="D4299" s="3">
        <f>Table1[[#This Row],[End Year]]-1</f>
        <v>2017</v>
      </c>
      <c r="E4299" s="3">
        <f t="shared" si="201"/>
        <v>2018</v>
      </c>
      <c r="F4299" s="1" t="str">
        <f t="shared" si="202"/>
        <v>2017/2018</v>
      </c>
      <c r="G4299">
        <v>12860</v>
      </c>
      <c r="H4299" t="s">
        <v>108</v>
      </c>
      <c r="I4299">
        <f>IFERROR(INDEX(Lookup_Misc!$A$1:$C$7,MATCH(Table1[[#This Row],[Product]],Lookup_Misc!$B$1:$B$7,0),3)*Table1[[#This Row],[Tonnage]],NA())</f>
        <v>6687.2</v>
      </c>
      <c r="J4299">
        <f t="shared" si="203"/>
        <v>10</v>
      </c>
    </row>
    <row r="4300" spans="1:10">
      <c r="A4300" t="s">
        <v>186</v>
      </c>
      <c r="B4300" t="s">
        <v>123</v>
      </c>
      <c r="C4300" s="60">
        <v>43009</v>
      </c>
      <c r="D4300" s="3">
        <f>Table1[[#This Row],[End Year]]-1</f>
        <v>2017</v>
      </c>
      <c r="E4300" s="3">
        <f t="shared" si="201"/>
        <v>2018</v>
      </c>
      <c r="F4300" s="1" t="str">
        <f t="shared" si="202"/>
        <v>2017/2018</v>
      </c>
      <c r="G4300">
        <v>4</v>
      </c>
      <c r="H4300" t="s">
        <v>109</v>
      </c>
      <c r="I4300">
        <f>IFERROR(INDEX(Lookup_Misc!$A$1:$C$7,MATCH(Table1[[#This Row],[Product]],Lookup_Misc!$B$1:$B$7,0),3)*Table1[[#This Row],[Tonnage]],NA())</f>
        <v>2.08</v>
      </c>
      <c r="J4300">
        <f t="shared" si="203"/>
        <v>10</v>
      </c>
    </row>
    <row r="4301" spans="1:10">
      <c r="A4301" t="s">
        <v>186</v>
      </c>
      <c r="B4301" t="s">
        <v>123</v>
      </c>
      <c r="C4301" s="60">
        <v>43009</v>
      </c>
      <c r="D4301" s="3">
        <f>Table1[[#This Row],[End Year]]-1</f>
        <v>2017</v>
      </c>
      <c r="E4301" s="3">
        <f t="shared" si="201"/>
        <v>2018</v>
      </c>
      <c r="F4301" s="1" t="str">
        <f t="shared" si="202"/>
        <v>2017/2018</v>
      </c>
      <c r="G4301">
        <v>4</v>
      </c>
      <c r="H4301" t="s">
        <v>149</v>
      </c>
      <c r="I4301">
        <f>IFERROR(INDEX(Lookup_Misc!$A$1:$C$7,MATCH(Table1[[#This Row],[Product]],Lookup_Misc!$B$1:$B$7,0),3)*Table1[[#This Row],[Tonnage]],NA())</f>
        <v>2.08</v>
      </c>
      <c r="J4301">
        <f t="shared" si="203"/>
        <v>10</v>
      </c>
    </row>
    <row r="4302" spans="1:10">
      <c r="A4302" t="s">
        <v>186</v>
      </c>
      <c r="B4302" t="s">
        <v>123</v>
      </c>
      <c r="C4302" s="60">
        <v>43009</v>
      </c>
      <c r="D4302" s="3">
        <f>Table1[[#This Row],[End Year]]-1</f>
        <v>2017</v>
      </c>
      <c r="E4302" s="3">
        <f t="shared" si="201"/>
        <v>2018</v>
      </c>
      <c r="F4302" s="1" t="str">
        <f t="shared" si="202"/>
        <v>2017/2018</v>
      </c>
      <c r="G4302">
        <v>70</v>
      </c>
      <c r="H4302" t="s">
        <v>86</v>
      </c>
      <c r="I4302">
        <f>IFERROR(INDEX(Lookup_Misc!$A$1:$C$7,MATCH(Table1[[#This Row],[Product]],Lookup_Misc!$B$1:$B$7,0),3)*Table1[[#This Row],[Tonnage]],NA())</f>
        <v>36.4</v>
      </c>
      <c r="J4302">
        <f t="shared" si="203"/>
        <v>10</v>
      </c>
    </row>
    <row r="4303" spans="1:10">
      <c r="A4303" t="s">
        <v>186</v>
      </c>
      <c r="B4303" t="s">
        <v>123</v>
      </c>
      <c r="C4303" s="60">
        <v>43009</v>
      </c>
      <c r="D4303" s="3">
        <f>Table1[[#This Row],[End Year]]-1</f>
        <v>2017</v>
      </c>
      <c r="E4303" s="3">
        <f t="shared" si="201"/>
        <v>2018</v>
      </c>
      <c r="F4303" s="1" t="str">
        <f t="shared" si="202"/>
        <v>2017/2018</v>
      </c>
      <c r="G4303">
        <v>35988</v>
      </c>
      <c r="H4303" t="s">
        <v>90</v>
      </c>
      <c r="I4303">
        <f>IFERROR(INDEX(Lookup_Misc!$A$1:$C$7,MATCH(Table1[[#This Row],[Product]],Lookup_Misc!$B$1:$B$7,0),3)*Table1[[#This Row],[Tonnage]],NA())</f>
        <v>18713.760000000002</v>
      </c>
      <c r="J4303">
        <f t="shared" si="203"/>
        <v>10</v>
      </c>
    </row>
    <row r="4304" spans="1:10">
      <c r="A4304" t="s">
        <v>186</v>
      </c>
      <c r="B4304" t="s">
        <v>123</v>
      </c>
      <c r="C4304" s="60">
        <v>43040</v>
      </c>
      <c r="D4304" s="3">
        <f>Table1[[#This Row],[End Year]]-1</f>
        <v>2017</v>
      </c>
      <c r="E4304" s="3">
        <f t="shared" si="201"/>
        <v>2018</v>
      </c>
      <c r="F4304" s="1" t="str">
        <f t="shared" si="202"/>
        <v>2017/2018</v>
      </c>
      <c r="G4304">
        <v>7</v>
      </c>
      <c r="H4304" t="s">
        <v>75</v>
      </c>
      <c r="I4304">
        <f>IFERROR(INDEX(Lookup_Misc!$A$1:$C$7,MATCH(Table1[[#This Row],[Product]],Lookup_Misc!$B$1:$B$7,0),3)*Table1[[#This Row],[Tonnage]],NA())</f>
        <v>3.64</v>
      </c>
      <c r="J4304">
        <f t="shared" si="203"/>
        <v>11</v>
      </c>
    </row>
    <row r="4305" spans="1:10">
      <c r="A4305" t="s">
        <v>186</v>
      </c>
      <c r="B4305" t="s">
        <v>123</v>
      </c>
      <c r="C4305" s="60">
        <v>43040</v>
      </c>
      <c r="D4305" s="3">
        <f>Table1[[#This Row],[End Year]]-1</f>
        <v>2017</v>
      </c>
      <c r="E4305" s="3">
        <f t="shared" si="201"/>
        <v>2018</v>
      </c>
      <c r="F4305" s="1" t="str">
        <f t="shared" si="202"/>
        <v>2017/2018</v>
      </c>
      <c r="G4305">
        <v>20</v>
      </c>
      <c r="H4305" t="s">
        <v>87</v>
      </c>
      <c r="I4305">
        <f>IFERROR(INDEX(Lookup_Misc!$A$1:$C$7,MATCH(Table1[[#This Row],[Product]],Lookup_Misc!$B$1:$B$7,0),3)*Table1[[#This Row],[Tonnage]],NA())</f>
        <v>10.4</v>
      </c>
      <c r="J4305">
        <f t="shared" si="203"/>
        <v>11</v>
      </c>
    </row>
    <row r="4306" spans="1:10">
      <c r="A4306" t="s">
        <v>186</v>
      </c>
      <c r="B4306" t="s">
        <v>123</v>
      </c>
      <c r="C4306" s="60">
        <v>43040</v>
      </c>
      <c r="D4306" s="3">
        <f>Table1[[#This Row],[End Year]]-1</f>
        <v>2017</v>
      </c>
      <c r="E4306" s="3">
        <f t="shared" si="201"/>
        <v>2018</v>
      </c>
      <c r="F4306" s="1" t="str">
        <f t="shared" si="202"/>
        <v>2017/2018</v>
      </c>
      <c r="G4306">
        <v>105280</v>
      </c>
      <c r="H4306" t="s">
        <v>60</v>
      </c>
      <c r="I4306">
        <f>IFERROR(INDEX(Lookup_Misc!$A$1:$C$7,MATCH(Table1[[#This Row],[Product]],Lookup_Misc!$B$1:$B$7,0),3)*Table1[[#This Row],[Tonnage]],NA())</f>
        <v>54745.599999999999</v>
      </c>
      <c r="J4306">
        <f t="shared" si="203"/>
        <v>11</v>
      </c>
    </row>
    <row r="4307" spans="1:10">
      <c r="A4307" t="s">
        <v>186</v>
      </c>
      <c r="B4307" t="s">
        <v>123</v>
      </c>
      <c r="C4307" s="60">
        <v>43040</v>
      </c>
      <c r="D4307" s="3">
        <f>Table1[[#This Row],[End Year]]-1</f>
        <v>2017</v>
      </c>
      <c r="E4307" s="3">
        <f t="shared" si="201"/>
        <v>2018</v>
      </c>
      <c r="F4307" s="1" t="str">
        <f t="shared" si="202"/>
        <v>2017/2018</v>
      </c>
      <c r="G4307">
        <v>2957</v>
      </c>
      <c r="H4307" t="s">
        <v>79</v>
      </c>
      <c r="I4307">
        <f>IFERROR(INDEX(Lookup_Misc!$A$1:$C$7,MATCH(Table1[[#This Row],[Product]],Lookup_Misc!$B$1:$B$7,0),3)*Table1[[#This Row],[Tonnage]],NA())</f>
        <v>1537.64</v>
      </c>
      <c r="J4307">
        <f t="shared" si="203"/>
        <v>11</v>
      </c>
    </row>
    <row r="4308" spans="1:10">
      <c r="A4308" t="s">
        <v>186</v>
      </c>
      <c r="B4308" t="s">
        <v>123</v>
      </c>
      <c r="C4308" s="60">
        <v>43040</v>
      </c>
      <c r="D4308" s="3">
        <f>Table1[[#This Row],[End Year]]-1</f>
        <v>2017</v>
      </c>
      <c r="E4308" s="3">
        <f t="shared" si="201"/>
        <v>2018</v>
      </c>
      <c r="F4308" s="1" t="str">
        <f t="shared" si="202"/>
        <v>2017/2018</v>
      </c>
      <c r="G4308">
        <v>1</v>
      </c>
      <c r="H4308" t="s">
        <v>130</v>
      </c>
      <c r="I4308">
        <f>IFERROR(INDEX(Lookup_Misc!$A$1:$C$7,MATCH(Table1[[#This Row],[Product]],Lookup_Misc!$B$1:$B$7,0),3)*Table1[[#This Row],[Tonnage]],NA())</f>
        <v>0.52</v>
      </c>
      <c r="J4308">
        <f t="shared" si="203"/>
        <v>11</v>
      </c>
    </row>
    <row r="4309" spans="1:10">
      <c r="A4309" t="s">
        <v>186</v>
      </c>
      <c r="B4309" t="s">
        <v>123</v>
      </c>
      <c r="C4309" s="60">
        <v>43040</v>
      </c>
      <c r="D4309" s="3">
        <f>Table1[[#This Row],[End Year]]-1</f>
        <v>2017</v>
      </c>
      <c r="E4309" s="3">
        <f t="shared" si="201"/>
        <v>2018</v>
      </c>
      <c r="F4309" s="1" t="str">
        <f t="shared" si="202"/>
        <v>2017/2018</v>
      </c>
      <c r="G4309">
        <v>2</v>
      </c>
      <c r="H4309" t="s">
        <v>135</v>
      </c>
      <c r="I4309">
        <f>IFERROR(INDEX(Lookup_Misc!$A$1:$C$7,MATCH(Table1[[#This Row],[Product]],Lookup_Misc!$B$1:$B$7,0),3)*Table1[[#This Row],[Tonnage]],NA())</f>
        <v>1.04</v>
      </c>
      <c r="J4309">
        <f t="shared" si="203"/>
        <v>11</v>
      </c>
    </row>
    <row r="4310" spans="1:10">
      <c r="A4310" t="s">
        <v>186</v>
      </c>
      <c r="B4310" t="s">
        <v>123</v>
      </c>
      <c r="C4310" s="60">
        <v>43040</v>
      </c>
      <c r="D4310" s="3">
        <f>Table1[[#This Row],[End Year]]-1</f>
        <v>2017</v>
      </c>
      <c r="E4310" s="3">
        <f t="shared" si="201"/>
        <v>2018</v>
      </c>
      <c r="F4310" s="1" t="str">
        <f t="shared" si="202"/>
        <v>2017/2018</v>
      </c>
      <c r="G4310">
        <v>2200</v>
      </c>
      <c r="H4310" t="s">
        <v>116</v>
      </c>
      <c r="I4310">
        <f>IFERROR(INDEX(Lookup_Misc!$A$1:$C$7,MATCH(Table1[[#This Row],[Product]],Lookup_Misc!$B$1:$B$7,0),3)*Table1[[#This Row],[Tonnage]],NA())</f>
        <v>1144</v>
      </c>
      <c r="J4310">
        <f t="shared" si="203"/>
        <v>11</v>
      </c>
    </row>
    <row r="4311" spans="1:10">
      <c r="A4311" t="s">
        <v>186</v>
      </c>
      <c r="B4311" t="s">
        <v>123</v>
      </c>
      <c r="C4311" s="60">
        <v>43040</v>
      </c>
      <c r="D4311" s="3">
        <f>Table1[[#This Row],[End Year]]-1</f>
        <v>2017</v>
      </c>
      <c r="E4311" s="3">
        <f t="shared" si="201"/>
        <v>2018</v>
      </c>
      <c r="F4311" s="1" t="str">
        <f t="shared" si="202"/>
        <v>2017/2018</v>
      </c>
      <c r="G4311">
        <v>51369</v>
      </c>
      <c r="H4311" t="s">
        <v>113</v>
      </c>
      <c r="I4311">
        <f>IFERROR(INDEX(Lookup_Misc!$A$1:$C$7,MATCH(Table1[[#This Row],[Product]],Lookup_Misc!$B$1:$B$7,0),3)*Table1[[#This Row],[Tonnage]],NA())</f>
        <v>26711.88</v>
      </c>
      <c r="J4311">
        <f t="shared" si="203"/>
        <v>11</v>
      </c>
    </row>
    <row r="4312" spans="1:10">
      <c r="A4312" t="s">
        <v>186</v>
      </c>
      <c r="B4312" t="s">
        <v>123</v>
      </c>
      <c r="C4312" s="60">
        <v>43040</v>
      </c>
      <c r="D4312" s="3">
        <f>Table1[[#This Row],[End Year]]-1</f>
        <v>2017</v>
      </c>
      <c r="E4312" s="3">
        <f t="shared" si="201"/>
        <v>2018</v>
      </c>
      <c r="F4312" s="1" t="str">
        <f t="shared" si="202"/>
        <v>2017/2018</v>
      </c>
      <c r="G4312">
        <v>100</v>
      </c>
      <c r="H4312" t="s">
        <v>92</v>
      </c>
      <c r="I4312">
        <f>IFERROR(INDEX(Lookup_Misc!$A$1:$C$7,MATCH(Table1[[#This Row],[Product]],Lookup_Misc!$B$1:$B$7,0),3)*Table1[[#This Row],[Tonnage]],NA())</f>
        <v>52</v>
      </c>
      <c r="J4312">
        <f t="shared" si="203"/>
        <v>11</v>
      </c>
    </row>
    <row r="4313" spans="1:10">
      <c r="A4313" t="s">
        <v>186</v>
      </c>
      <c r="B4313" t="s">
        <v>123</v>
      </c>
      <c r="C4313" s="60">
        <v>43040</v>
      </c>
      <c r="D4313" s="3">
        <f>Table1[[#This Row],[End Year]]-1</f>
        <v>2017</v>
      </c>
      <c r="E4313" s="3">
        <f t="shared" si="201"/>
        <v>2018</v>
      </c>
      <c r="F4313" s="1" t="str">
        <f t="shared" si="202"/>
        <v>2017/2018</v>
      </c>
      <c r="G4313">
        <v>500</v>
      </c>
      <c r="H4313" t="s">
        <v>144</v>
      </c>
      <c r="I4313">
        <f>IFERROR(INDEX(Lookup_Misc!$A$1:$C$7,MATCH(Table1[[#This Row],[Product]],Lookup_Misc!$B$1:$B$7,0),3)*Table1[[#This Row],[Tonnage]],NA())</f>
        <v>260</v>
      </c>
      <c r="J4313">
        <f t="shared" si="203"/>
        <v>11</v>
      </c>
    </row>
    <row r="4314" spans="1:10">
      <c r="A4314" t="s">
        <v>186</v>
      </c>
      <c r="B4314" t="s">
        <v>123</v>
      </c>
      <c r="C4314" s="60">
        <v>43040</v>
      </c>
      <c r="D4314" s="3">
        <f>Table1[[#This Row],[End Year]]-1</f>
        <v>2017</v>
      </c>
      <c r="E4314" s="3">
        <f t="shared" si="201"/>
        <v>2018</v>
      </c>
      <c r="F4314" s="1" t="str">
        <f t="shared" si="202"/>
        <v>2017/2018</v>
      </c>
      <c r="G4314">
        <v>5200</v>
      </c>
      <c r="H4314" t="s">
        <v>89</v>
      </c>
      <c r="I4314">
        <f>IFERROR(INDEX(Lookup_Misc!$A$1:$C$7,MATCH(Table1[[#This Row],[Product]],Lookup_Misc!$B$1:$B$7,0),3)*Table1[[#This Row],[Tonnage]],NA())</f>
        <v>2704</v>
      </c>
      <c r="J4314">
        <f t="shared" si="203"/>
        <v>11</v>
      </c>
    </row>
    <row r="4315" spans="1:10">
      <c r="A4315" t="s">
        <v>186</v>
      </c>
      <c r="B4315" t="s">
        <v>123</v>
      </c>
      <c r="C4315" s="60">
        <v>43070</v>
      </c>
      <c r="D4315" s="3">
        <f>Table1[[#This Row],[End Year]]-1</f>
        <v>2017</v>
      </c>
      <c r="E4315" s="3">
        <f t="shared" si="201"/>
        <v>2018</v>
      </c>
      <c r="F4315" s="1" t="str">
        <f t="shared" si="202"/>
        <v>2017/2018</v>
      </c>
      <c r="G4315">
        <v>10</v>
      </c>
      <c r="H4315" t="s">
        <v>75</v>
      </c>
      <c r="I4315">
        <f>IFERROR(INDEX(Lookup_Misc!$A$1:$C$7,MATCH(Table1[[#This Row],[Product]],Lookup_Misc!$B$1:$B$7,0),3)*Table1[[#This Row],[Tonnage]],NA())</f>
        <v>5.2</v>
      </c>
      <c r="J4315">
        <f t="shared" si="203"/>
        <v>12</v>
      </c>
    </row>
    <row r="4316" spans="1:10">
      <c r="A4316" t="s">
        <v>186</v>
      </c>
      <c r="B4316" t="s">
        <v>123</v>
      </c>
      <c r="C4316" s="60">
        <v>43070</v>
      </c>
      <c r="D4316" s="3">
        <f>Table1[[#This Row],[End Year]]-1</f>
        <v>2017</v>
      </c>
      <c r="E4316" s="3">
        <f t="shared" si="201"/>
        <v>2018</v>
      </c>
      <c r="F4316" s="1" t="str">
        <f t="shared" si="202"/>
        <v>2017/2018</v>
      </c>
      <c r="G4316">
        <v>6</v>
      </c>
      <c r="H4316" t="s">
        <v>94</v>
      </c>
      <c r="I4316">
        <f>IFERROR(INDEX(Lookup_Misc!$A$1:$C$7,MATCH(Table1[[#This Row],[Product]],Lookup_Misc!$B$1:$B$7,0),3)*Table1[[#This Row],[Tonnage]],NA())</f>
        <v>3.12</v>
      </c>
      <c r="J4316">
        <f t="shared" si="203"/>
        <v>12</v>
      </c>
    </row>
    <row r="4317" spans="1:10">
      <c r="A4317" t="s">
        <v>186</v>
      </c>
      <c r="B4317" t="s">
        <v>123</v>
      </c>
      <c r="C4317" s="60">
        <v>43070</v>
      </c>
      <c r="D4317" s="3">
        <f>Table1[[#This Row],[End Year]]-1</f>
        <v>2017</v>
      </c>
      <c r="E4317" s="3">
        <f t="shared" si="201"/>
        <v>2018</v>
      </c>
      <c r="F4317" s="1" t="str">
        <f t="shared" si="202"/>
        <v>2017/2018</v>
      </c>
      <c r="G4317">
        <v>298</v>
      </c>
      <c r="H4317" t="s">
        <v>129</v>
      </c>
      <c r="I4317">
        <f>IFERROR(INDEX(Lookup_Misc!$A$1:$C$7,MATCH(Table1[[#This Row],[Product]],Lookup_Misc!$B$1:$B$7,0),3)*Table1[[#This Row],[Tonnage]],NA())</f>
        <v>154.96</v>
      </c>
      <c r="J4317">
        <f t="shared" si="203"/>
        <v>12</v>
      </c>
    </row>
    <row r="4318" spans="1:10">
      <c r="A4318" t="s">
        <v>186</v>
      </c>
      <c r="B4318" t="s">
        <v>123</v>
      </c>
      <c r="C4318" s="60">
        <v>43070</v>
      </c>
      <c r="D4318" s="3">
        <f>Table1[[#This Row],[End Year]]-1</f>
        <v>2017</v>
      </c>
      <c r="E4318" s="3">
        <f t="shared" si="201"/>
        <v>2018</v>
      </c>
      <c r="F4318" s="1" t="str">
        <f t="shared" si="202"/>
        <v>2017/2018</v>
      </c>
      <c r="G4318">
        <v>135716</v>
      </c>
      <c r="H4318" t="s">
        <v>60</v>
      </c>
      <c r="I4318">
        <f>IFERROR(INDEX(Lookup_Misc!$A$1:$C$7,MATCH(Table1[[#This Row],[Product]],Lookup_Misc!$B$1:$B$7,0),3)*Table1[[#This Row],[Tonnage]],NA())</f>
        <v>70572.320000000007</v>
      </c>
      <c r="J4318">
        <f t="shared" si="203"/>
        <v>12</v>
      </c>
    </row>
    <row r="4319" spans="1:10">
      <c r="A4319" t="s">
        <v>186</v>
      </c>
      <c r="B4319" t="s">
        <v>123</v>
      </c>
      <c r="C4319" s="60">
        <v>43070</v>
      </c>
      <c r="D4319" s="3">
        <f>Table1[[#This Row],[End Year]]-1</f>
        <v>2017</v>
      </c>
      <c r="E4319" s="3">
        <f t="shared" si="201"/>
        <v>2018</v>
      </c>
      <c r="F4319" s="1" t="str">
        <f t="shared" si="202"/>
        <v>2017/2018</v>
      </c>
      <c r="G4319">
        <v>14986</v>
      </c>
      <c r="H4319" t="s">
        <v>79</v>
      </c>
      <c r="I4319">
        <f>IFERROR(INDEX(Lookup_Misc!$A$1:$C$7,MATCH(Table1[[#This Row],[Product]],Lookup_Misc!$B$1:$B$7,0),3)*Table1[[#This Row],[Tonnage]],NA())</f>
        <v>7792.72</v>
      </c>
      <c r="J4319">
        <f t="shared" si="203"/>
        <v>12</v>
      </c>
    </row>
    <row r="4320" spans="1:10">
      <c r="A4320" t="s">
        <v>186</v>
      </c>
      <c r="B4320" t="s">
        <v>123</v>
      </c>
      <c r="C4320" s="60">
        <v>43070</v>
      </c>
      <c r="D4320" s="3">
        <f>Table1[[#This Row],[End Year]]-1</f>
        <v>2017</v>
      </c>
      <c r="E4320" s="3">
        <f t="shared" si="201"/>
        <v>2018</v>
      </c>
      <c r="F4320" s="1" t="str">
        <f t="shared" si="202"/>
        <v>2017/2018</v>
      </c>
      <c r="G4320">
        <v>2</v>
      </c>
      <c r="H4320" t="s">
        <v>131</v>
      </c>
      <c r="I4320">
        <f>IFERROR(INDEX(Lookup_Misc!$A$1:$C$7,MATCH(Table1[[#This Row],[Product]],Lookup_Misc!$B$1:$B$7,0),3)*Table1[[#This Row],[Tonnage]],NA())</f>
        <v>1.04</v>
      </c>
      <c r="J4320">
        <f t="shared" si="203"/>
        <v>12</v>
      </c>
    </row>
    <row r="4321" spans="1:10">
      <c r="A4321" t="s">
        <v>186</v>
      </c>
      <c r="B4321" t="s">
        <v>123</v>
      </c>
      <c r="C4321" s="60">
        <v>43070</v>
      </c>
      <c r="D4321" s="3">
        <f>Table1[[#This Row],[End Year]]-1</f>
        <v>2017</v>
      </c>
      <c r="E4321" s="3">
        <f t="shared" si="201"/>
        <v>2018</v>
      </c>
      <c r="F4321" s="1" t="str">
        <f t="shared" si="202"/>
        <v>2017/2018</v>
      </c>
      <c r="G4321">
        <v>7152</v>
      </c>
      <c r="H4321" t="s">
        <v>88</v>
      </c>
      <c r="I4321">
        <f>IFERROR(INDEX(Lookup_Misc!$A$1:$C$7,MATCH(Table1[[#This Row],[Product]],Lookup_Misc!$B$1:$B$7,0),3)*Table1[[#This Row],[Tonnage]],NA())</f>
        <v>3719.04</v>
      </c>
      <c r="J4321">
        <f t="shared" si="203"/>
        <v>12</v>
      </c>
    </row>
    <row r="4322" spans="1:10">
      <c r="A4322" t="s">
        <v>186</v>
      </c>
      <c r="B4322" t="s">
        <v>123</v>
      </c>
      <c r="C4322" s="60">
        <v>43070</v>
      </c>
      <c r="D4322" s="3">
        <f>Table1[[#This Row],[End Year]]-1</f>
        <v>2017</v>
      </c>
      <c r="E4322" s="3">
        <f t="shared" si="201"/>
        <v>2018</v>
      </c>
      <c r="F4322" s="1" t="str">
        <f t="shared" si="202"/>
        <v>2017/2018</v>
      </c>
      <c r="G4322">
        <v>5890</v>
      </c>
      <c r="H4322" t="s">
        <v>116</v>
      </c>
      <c r="I4322">
        <f>IFERROR(INDEX(Lookup_Misc!$A$1:$C$7,MATCH(Table1[[#This Row],[Product]],Lookup_Misc!$B$1:$B$7,0),3)*Table1[[#This Row],[Tonnage]],NA())</f>
        <v>3062.8</v>
      </c>
      <c r="J4322">
        <f t="shared" si="203"/>
        <v>12</v>
      </c>
    </row>
    <row r="4323" spans="1:10">
      <c r="A4323" t="s">
        <v>186</v>
      </c>
      <c r="B4323" t="s">
        <v>123</v>
      </c>
      <c r="C4323" s="60">
        <v>43070</v>
      </c>
      <c r="D4323" s="3">
        <f>Table1[[#This Row],[End Year]]-1</f>
        <v>2017</v>
      </c>
      <c r="E4323" s="3">
        <f t="shared" si="201"/>
        <v>2018</v>
      </c>
      <c r="F4323" s="1" t="str">
        <f t="shared" si="202"/>
        <v>2017/2018</v>
      </c>
      <c r="G4323">
        <v>6003</v>
      </c>
      <c r="H4323" t="s">
        <v>128</v>
      </c>
      <c r="I4323">
        <f>IFERROR(INDEX(Lookup_Misc!$A$1:$C$7,MATCH(Table1[[#This Row],[Product]],Lookup_Misc!$B$1:$B$7,0),3)*Table1[[#This Row],[Tonnage]],NA())</f>
        <v>3121.56</v>
      </c>
      <c r="J4323">
        <f t="shared" si="203"/>
        <v>12</v>
      </c>
    </row>
    <row r="4324" spans="1:10">
      <c r="A4324" t="s">
        <v>186</v>
      </c>
      <c r="B4324" t="s">
        <v>123</v>
      </c>
      <c r="C4324" s="60">
        <v>43070</v>
      </c>
      <c r="D4324" s="3">
        <f>Table1[[#This Row],[End Year]]-1</f>
        <v>2017</v>
      </c>
      <c r="E4324" s="3">
        <f t="shared" si="201"/>
        <v>2018</v>
      </c>
      <c r="F4324" s="1" t="str">
        <f t="shared" si="202"/>
        <v>2017/2018</v>
      </c>
      <c r="G4324">
        <v>21998</v>
      </c>
      <c r="H4324" t="s">
        <v>113</v>
      </c>
      <c r="I4324">
        <f>IFERROR(INDEX(Lookup_Misc!$A$1:$C$7,MATCH(Table1[[#This Row],[Product]],Lookup_Misc!$B$1:$B$7,0),3)*Table1[[#This Row],[Tonnage]],NA())</f>
        <v>11438.960000000001</v>
      </c>
      <c r="J4324">
        <f t="shared" si="203"/>
        <v>12</v>
      </c>
    </row>
    <row r="4325" spans="1:10">
      <c r="A4325" t="s">
        <v>186</v>
      </c>
      <c r="B4325" t="s">
        <v>123</v>
      </c>
      <c r="C4325" s="60">
        <v>43070</v>
      </c>
      <c r="D4325" s="3">
        <f>Table1[[#This Row],[End Year]]-1</f>
        <v>2017</v>
      </c>
      <c r="E4325" s="3">
        <f t="shared" si="201"/>
        <v>2018</v>
      </c>
      <c r="F4325" s="1" t="str">
        <f t="shared" si="202"/>
        <v>2017/2018</v>
      </c>
      <c r="G4325">
        <v>8660</v>
      </c>
      <c r="H4325" t="s">
        <v>92</v>
      </c>
      <c r="I4325">
        <f>IFERROR(INDEX(Lookup_Misc!$A$1:$C$7,MATCH(Table1[[#This Row],[Product]],Lookup_Misc!$B$1:$B$7,0),3)*Table1[[#This Row],[Tonnage]],NA())</f>
        <v>4503.2</v>
      </c>
      <c r="J4325">
        <f t="shared" si="203"/>
        <v>12</v>
      </c>
    </row>
    <row r="4326" spans="1:10">
      <c r="A4326" t="s">
        <v>186</v>
      </c>
      <c r="B4326" t="s">
        <v>123</v>
      </c>
      <c r="C4326" s="60">
        <v>43070</v>
      </c>
      <c r="D4326" s="3">
        <f>Table1[[#This Row],[End Year]]-1</f>
        <v>2017</v>
      </c>
      <c r="E4326" s="3">
        <f t="shared" si="201"/>
        <v>2018</v>
      </c>
      <c r="F4326" s="1" t="str">
        <f t="shared" si="202"/>
        <v>2017/2018</v>
      </c>
      <c r="G4326">
        <v>14</v>
      </c>
      <c r="H4326" t="s">
        <v>144</v>
      </c>
      <c r="I4326">
        <f>IFERROR(INDEX(Lookup_Misc!$A$1:$C$7,MATCH(Table1[[#This Row],[Product]],Lookup_Misc!$B$1:$B$7,0),3)*Table1[[#This Row],[Tonnage]],NA())</f>
        <v>7.28</v>
      </c>
      <c r="J4326">
        <f t="shared" si="203"/>
        <v>12</v>
      </c>
    </row>
    <row r="4327" spans="1:10">
      <c r="A4327" t="s">
        <v>186</v>
      </c>
      <c r="B4327" t="s">
        <v>123</v>
      </c>
      <c r="C4327" s="60">
        <v>43070</v>
      </c>
      <c r="D4327" s="3">
        <f>Table1[[#This Row],[End Year]]-1</f>
        <v>2017</v>
      </c>
      <c r="E4327" s="3">
        <f t="shared" si="201"/>
        <v>2018</v>
      </c>
      <c r="F4327" s="1" t="str">
        <f t="shared" si="202"/>
        <v>2017/2018</v>
      </c>
      <c r="G4327">
        <v>70</v>
      </c>
      <c r="H4327" t="s">
        <v>86</v>
      </c>
      <c r="I4327">
        <f>IFERROR(INDEX(Lookup_Misc!$A$1:$C$7,MATCH(Table1[[#This Row],[Product]],Lookup_Misc!$B$1:$B$7,0),3)*Table1[[#This Row],[Tonnage]],NA())</f>
        <v>36.4</v>
      </c>
      <c r="J4327">
        <f t="shared" si="203"/>
        <v>12</v>
      </c>
    </row>
    <row r="4328" spans="1:10">
      <c r="A4328" t="s">
        <v>186</v>
      </c>
      <c r="B4328" t="s">
        <v>123</v>
      </c>
      <c r="C4328" s="60">
        <v>43070</v>
      </c>
      <c r="D4328" s="3">
        <f>Table1[[#This Row],[End Year]]-1</f>
        <v>2017</v>
      </c>
      <c r="E4328" s="3">
        <f t="shared" si="201"/>
        <v>2018</v>
      </c>
      <c r="F4328" s="1" t="str">
        <f t="shared" si="202"/>
        <v>2017/2018</v>
      </c>
      <c r="G4328">
        <v>86677</v>
      </c>
      <c r="H4328" t="s">
        <v>90</v>
      </c>
      <c r="I4328">
        <f>IFERROR(INDEX(Lookup_Misc!$A$1:$C$7,MATCH(Table1[[#This Row],[Product]],Lookup_Misc!$B$1:$B$7,0),3)*Table1[[#This Row],[Tonnage]],NA())</f>
        <v>45072.04</v>
      </c>
      <c r="J4328">
        <f t="shared" si="203"/>
        <v>12</v>
      </c>
    </row>
    <row r="4329" spans="1:10">
      <c r="A4329" t="s">
        <v>186</v>
      </c>
      <c r="B4329" t="s">
        <v>123</v>
      </c>
      <c r="C4329" s="60">
        <v>43101</v>
      </c>
      <c r="D4329" s="3">
        <f>Table1[[#This Row],[End Year]]-1</f>
        <v>2017</v>
      </c>
      <c r="E4329" s="3">
        <f t="shared" si="201"/>
        <v>2018</v>
      </c>
      <c r="F4329" s="1" t="str">
        <f t="shared" si="202"/>
        <v>2017/2018</v>
      </c>
      <c r="G4329">
        <v>101</v>
      </c>
      <c r="H4329" t="s">
        <v>129</v>
      </c>
      <c r="I4329">
        <f>IFERROR(INDEX(Lookup_Misc!$A$1:$C$7,MATCH(Table1[[#This Row],[Product]],Lookup_Misc!$B$1:$B$7,0),3)*Table1[[#This Row],[Tonnage]],NA())</f>
        <v>52.52</v>
      </c>
      <c r="J4329">
        <f t="shared" si="203"/>
        <v>1</v>
      </c>
    </row>
    <row r="4330" spans="1:10">
      <c r="A4330" t="s">
        <v>186</v>
      </c>
      <c r="B4330" t="s">
        <v>123</v>
      </c>
      <c r="C4330" s="60">
        <v>43101</v>
      </c>
      <c r="D4330" s="3">
        <f>Table1[[#This Row],[End Year]]-1</f>
        <v>2017</v>
      </c>
      <c r="E4330" s="3">
        <f t="shared" si="201"/>
        <v>2018</v>
      </c>
      <c r="F4330" s="1" t="str">
        <f t="shared" si="202"/>
        <v>2017/2018</v>
      </c>
      <c r="G4330">
        <v>76682</v>
      </c>
      <c r="H4330" t="s">
        <v>60</v>
      </c>
      <c r="I4330">
        <f>IFERROR(INDEX(Lookup_Misc!$A$1:$C$7,MATCH(Table1[[#This Row],[Product]],Lookup_Misc!$B$1:$B$7,0),3)*Table1[[#This Row],[Tonnage]],NA())</f>
        <v>39874.639999999999</v>
      </c>
      <c r="J4330">
        <f t="shared" si="203"/>
        <v>1</v>
      </c>
    </row>
    <row r="4331" spans="1:10">
      <c r="A4331" t="s">
        <v>186</v>
      </c>
      <c r="B4331" t="s">
        <v>123</v>
      </c>
      <c r="C4331" s="60">
        <v>43101</v>
      </c>
      <c r="D4331" s="3">
        <f>Table1[[#This Row],[End Year]]-1</f>
        <v>2017</v>
      </c>
      <c r="E4331" s="3">
        <f t="shared" si="201"/>
        <v>2018</v>
      </c>
      <c r="F4331" s="1" t="str">
        <f t="shared" si="202"/>
        <v>2017/2018</v>
      </c>
      <c r="G4331">
        <v>3757</v>
      </c>
      <c r="H4331" t="s">
        <v>79</v>
      </c>
      <c r="I4331">
        <f>IFERROR(INDEX(Lookup_Misc!$A$1:$C$7,MATCH(Table1[[#This Row],[Product]],Lookup_Misc!$B$1:$B$7,0),3)*Table1[[#This Row],[Tonnage]],NA())</f>
        <v>1953.64</v>
      </c>
      <c r="J4331">
        <f t="shared" si="203"/>
        <v>1</v>
      </c>
    </row>
    <row r="4332" spans="1:10">
      <c r="A4332" t="s">
        <v>186</v>
      </c>
      <c r="B4332" t="s">
        <v>123</v>
      </c>
      <c r="C4332" s="60">
        <v>43101</v>
      </c>
      <c r="D4332" s="3">
        <f>Table1[[#This Row],[End Year]]-1</f>
        <v>2017</v>
      </c>
      <c r="E4332" s="3">
        <f t="shared" si="201"/>
        <v>2018</v>
      </c>
      <c r="F4332" s="1" t="str">
        <f t="shared" si="202"/>
        <v>2017/2018</v>
      </c>
      <c r="G4332">
        <v>9130</v>
      </c>
      <c r="H4332" t="s">
        <v>116</v>
      </c>
      <c r="I4332">
        <f>IFERROR(INDEX(Lookup_Misc!$A$1:$C$7,MATCH(Table1[[#This Row],[Product]],Lookup_Misc!$B$1:$B$7,0),3)*Table1[[#This Row],[Tonnage]],NA())</f>
        <v>4747.6000000000004</v>
      </c>
      <c r="J4332">
        <f t="shared" si="203"/>
        <v>1</v>
      </c>
    </row>
    <row r="4333" spans="1:10">
      <c r="A4333" t="s">
        <v>186</v>
      </c>
      <c r="B4333" t="s">
        <v>123</v>
      </c>
      <c r="C4333" s="60">
        <v>43101</v>
      </c>
      <c r="D4333" s="3">
        <f>Table1[[#This Row],[End Year]]-1</f>
        <v>2017</v>
      </c>
      <c r="E4333" s="3">
        <f t="shared" si="201"/>
        <v>2018</v>
      </c>
      <c r="F4333" s="1" t="str">
        <f t="shared" si="202"/>
        <v>2017/2018</v>
      </c>
      <c r="G4333">
        <v>33947</v>
      </c>
      <c r="H4333" t="s">
        <v>113</v>
      </c>
      <c r="I4333">
        <f>IFERROR(INDEX(Lookup_Misc!$A$1:$C$7,MATCH(Table1[[#This Row],[Product]],Lookup_Misc!$B$1:$B$7,0),3)*Table1[[#This Row],[Tonnage]],NA())</f>
        <v>17652.440000000002</v>
      </c>
      <c r="J4333">
        <f t="shared" si="203"/>
        <v>1</v>
      </c>
    </row>
    <row r="4334" spans="1:10">
      <c r="A4334" t="s">
        <v>186</v>
      </c>
      <c r="B4334" t="s">
        <v>123</v>
      </c>
      <c r="C4334" s="60">
        <v>43101</v>
      </c>
      <c r="D4334" s="3">
        <f>Table1[[#This Row],[End Year]]-1</f>
        <v>2017</v>
      </c>
      <c r="E4334" s="3">
        <f t="shared" si="201"/>
        <v>2018</v>
      </c>
      <c r="F4334" s="1" t="str">
        <f t="shared" si="202"/>
        <v>2017/2018</v>
      </c>
      <c r="G4334">
        <v>3075</v>
      </c>
      <c r="H4334" t="s">
        <v>92</v>
      </c>
      <c r="I4334">
        <f>IFERROR(INDEX(Lookup_Misc!$A$1:$C$7,MATCH(Table1[[#This Row],[Product]],Lookup_Misc!$B$1:$B$7,0),3)*Table1[[#This Row],[Tonnage]],NA())</f>
        <v>1599</v>
      </c>
      <c r="J4334">
        <f t="shared" si="203"/>
        <v>1</v>
      </c>
    </row>
    <row r="4335" spans="1:10">
      <c r="A4335" t="s">
        <v>186</v>
      </c>
      <c r="B4335" t="s">
        <v>123</v>
      </c>
      <c r="C4335" s="60">
        <v>43101</v>
      </c>
      <c r="D4335" s="3">
        <f>Table1[[#This Row],[End Year]]-1</f>
        <v>2017</v>
      </c>
      <c r="E4335" s="3">
        <f t="shared" si="201"/>
        <v>2018</v>
      </c>
      <c r="F4335" s="1" t="str">
        <f t="shared" si="202"/>
        <v>2017/2018</v>
      </c>
      <c r="G4335">
        <v>4</v>
      </c>
      <c r="H4335" t="s">
        <v>118</v>
      </c>
      <c r="I4335">
        <f>IFERROR(INDEX(Lookup_Misc!$A$1:$C$7,MATCH(Table1[[#This Row],[Product]],Lookup_Misc!$B$1:$B$7,0),3)*Table1[[#This Row],[Tonnage]],NA())</f>
        <v>2.08</v>
      </c>
      <c r="J4335">
        <f t="shared" si="203"/>
        <v>1</v>
      </c>
    </row>
    <row r="4336" spans="1:10">
      <c r="A4336" t="s">
        <v>186</v>
      </c>
      <c r="B4336" t="s">
        <v>123</v>
      </c>
      <c r="C4336" s="60">
        <v>43101</v>
      </c>
      <c r="D4336" s="3">
        <f>Table1[[#This Row],[End Year]]-1</f>
        <v>2017</v>
      </c>
      <c r="E4336" s="3">
        <f t="shared" si="201"/>
        <v>2018</v>
      </c>
      <c r="F4336" s="1" t="str">
        <f t="shared" si="202"/>
        <v>2017/2018</v>
      </c>
      <c r="G4336">
        <v>7</v>
      </c>
      <c r="H4336" t="s">
        <v>99</v>
      </c>
      <c r="I4336">
        <f>IFERROR(INDEX(Lookup_Misc!$A$1:$C$7,MATCH(Table1[[#This Row],[Product]],Lookup_Misc!$B$1:$B$7,0),3)*Table1[[#This Row],[Tonnage]],NA())</f>
        <v>3.64</v>
      </c>
      <c r="J4336">
        <f t="shared" si="203"/>
        <v>1</v>
      </c>
    </row>
    <row r="4337" spans="1:10">
      <c r="A4337" t="s">
        <v>186</v>
      </c>
      <c r="B4337" t="s">
        <v>123</v>
      </c>
      <c r="C4337" s="60">
        <v>43101</v>
      </c>
      <c r="D4337" s="3">
        <f>Table1[[#This Row],[End Year]]-1</f>
        <v>2017</v>
      </c>
      <c r="E4337" s="3">
        <f t="shared" si="201"/>
        <v>2018</v>
      </c>
      <c r="F4337" s="1" t="str">
        <f t="shared" si="202"/>
        <v>2017/2018</v>
      </c>
      <c r="G4337">
        <v>148</v>
      </c>
      <c r="H4337" t="s">
        <v>86</v>
      </c>
      <c r="I4337">
        <f>IFERROR(INDEX(Lookup_Misc!$A$1:$C$7,MATCH(Table1[[#This Row],[Product]],Lookup_Misc!$B$1:$B$7,0),3)*Table1[[#This Row],[Tonnage]],NA())</f>
        <v>76.960000000000008</v>
      </c>
      <c r="J4337">
        <f t="shared" si="203"/>
        <v>1</v>
      </c>
    </row>
    <row r="4338" spans="1:10">
      <c r="A4338" t="s">
        <v>186</v>
      </c>
      <c r="B4338" t="s">
        <v>123</v>
      </c>
      <c r="C4338" s="60">
        <v>43101</v>
      </c>
      <c r="D4338" s="3">
        <f>Table1[[#This Row],[End Year]]-1</f>
        <v>2017</v>
      </c>
      <c r="E4338" s="3">
        <f t="shared" si="201"/>
        <v>2018</v>
      </c>
      <c r="F4338" s="1" t="str">
        <f t="shared" si="202"/>
        <v>2017/2018</v>
      </c>
      <c r="G4338">
        <v>20701</v>
      </c>
      <c r="H4338" t="s">
        <v>89</v>
      </c>
      <c r="I4338">
        <f>IFERROR(INDEX(Lookup_Misc!$A$1:$C$7,MATCH(Table1[[#This Row],[Product]],Lookup_Misc!$B$1:$B$7,0),3)*Table1[[#This Row],[Tonnage]],NA())</f>
        <v>10764.52</v>
      </c>
      <c r="J4338">
        <f t="shared" si="203"/>
        <v>1</v>
      </c>
    </row>
    <row r="4339" spans="1:10">
      <c r="A4339" t="s">
        <v>186</v>
      </c>
      <c r="B4339" t="s">
        <v>123</v>
      </c>
      <c r="C4339" s="60">
        <v>43101</v>
      </c>
      <c r="D4339" s="3">
        <f>Table1[[#This Row],[End Year]]-1</f>
        <v>2017</v>
      </c>
      <c r="E4339" s="3">
        <f t="shared" si="201"/>
        <v>2018</v>
      </c>
      <c r="F4339" s="1" t="str">
        <f t="shared" si="202"/>
        <v>2017/2018</v>
      </c>
      <c r="G4339">
        <v>82197</v>
      </c>
      <c r="H4339" t="s">
        <v>90</v>
      </c>
      <c r="I4339">
        <f>IFERROR(INDEX(Lookup_Misc!$A$1:$C$7,MATCH(Table1[[#This Row],[Product]],Lookup_Misc!$B$1:$B$7,0),3)*Table1[[#This Row],[Tonnage]],NA())</f>
        <v>42742.44</v>
      </c>
      <c r="J4339">
        <f t="shared" si="203"/>
        <v>1</v>
      </c>
    </row>
    <row r="4340" spans="1:10">
      <c r="A4340" t="s">
        <v>186</v>
      </c>
      <c r="B4340" t="s">
        <v>123</v>
      </c>
      <c r="C4340" s="60">
        <v>43132</v>
      </c>
      <c r="D4340" s="3">
        <f>Table1[[#This Row],[End Year]]-1</f>
        <v>2017</v>
      </c>
      <c r="E4340" s="3">
        <f t="shared" si="201"/>
        <v>2018</v>
      </c>
      <c r="F4340" s="1" t="str">
        <f t="shared" si="202"/>
        <v>2017/2018</v>
      </c>
      <c r="G4340">
        <v>5</v>
      </c>
      <c r="H4340" t="s">
        <v>87</v>
      </c>
      <c r="I4340">
        <f>IFERROR(INDEX(Lookup_Misc!$A$1:$C$7,MATCH(Table1[[#This Row],[Product]],Lookup_Misc!$B$1:$B$7,0),3)*Table1[[#This Row],[Tonnage]],NA())</f>
        <v>2.6</v>
      </c>
      <c r="J4340">
        <f t="shared" si="203"/>
        <v>2</v>
      </c>
    </row>
    <row r="4341" spans="1:10">
      <c r="A4341" t="s">
        <v>186</v>
      </c>
      <c r="B4341" t="s">
        <v>123</v>
      </c>
      <c r="C4341" s="60">
        <v>43132</v>
      </c>
      <c r="D4341" s="3">
        <f>Table1[[#This Row],[End Year]]-1</f>
        <v>2017</v>
      </c>
      <c r="E4341" s="3">
        <f t="shared" si="201"/>
        <v>2018</v>
      </c>
      <c r="F4341" s="1" t="str">
        <f t="shared" si="202"/>
        <v>2017/2018</v>
      </c>
      <c r="G4341">
        <v>81148</v>
      </c>
      <c r="H4341" t="s">
        <v>60</v>
      </c>
      <c r="I4341">
        <f>IFERROR(INDEX(Lookup_Misc!$A$1:$C$7,MATCH(Table1[[#This Row],[Product]],Lookup_Misc!$B$1:$B$7,0),3)*Table1[[#This Row],[Tonnage]],NA())</f>
        <v>42196.959999999999</v>
      </c>
      <c r="J4341">
        <f t="shared" si="203"/>
        <v>2</v>
      </c>
    </row>
    <row r="4342" spans="1:10">
      <c r="A4342" t="s">
        <v>186</v>
      </c>
      <c r="B4342" t="s">
        <v>123</v>
      </c>
      <c r="C4342" s="60">
        <v>43132</v>
      </c>
      <c r="D4342" s="3">
        <f>Table1[[#This Row],[End Year]]-1</f>
        <v>2017</v>
      </c>
      <c r="E4342" s="3">
        <f t="shared" si="201"/>
        <v>2018</v>
      </c>
      <c r="F4342" s="1" t="str">
        <f t="shared" si="202"/>
        <v>2017/2018</v>
      </c>
      <c r="G4342">
        <v>12586</v>
      </c>
      <c r="H4342" t="s">
        <v>79</v>
      </c>
      <c r="I4342">
        <f>IFERROR(INDEX(Lookup_Misc!$A$1:$C$7,MATCH(Table1[[#This Row],[Product]],Lookup_Misc!$B$1:$B$7,0),3)*Table1[[#This Row],[Tonnage]],NA())</f>
        <v>6544.72</v>
      </c>
      <c r="J4342">
        <f t="shared" si="203"/>
        <v>2</v>
      </c>
    </row>
    <row r="4343" spans="1:10">
      <c r="A4343" t="s">
        <v>186</v>
      </c>
      <c r="B4343" t="s">
        <v>123</v>
      </c>
      <c r="C4343" s="60">
        <v>43132</v>
      </c>
      <c r="D4343" s="3">
        <f>Table1[[#This Row],[End Year]]-1</f>
        <v>2017</v>
      </c>
      <c r="E4343" s="3">
        <f t="shared" si="201"/>
        <v>2018</v>
      </c>
      <c r="F4343" s="1" t="str">
        <f t="shared" si="202"/>
        <v>2017/2018</v>
      </c>
      <c r="G4343">
        <v>7</v>
      </c>
      <c r="H4343" t="s">
        <v>125</v>
      </c>
      <c r="I4343">
        <f>IFERROR(INDEX(Lookup_Misc!$A$1:$C$7,MATCH(Table1[[#This Row],[Product]],Lookup_Misc!$B$1:$B$7,0),3)*Table1[[#This Row],[Tonnage]],NA())</f>
        <v>3.64</v>
      </c>
      <c r="J4343">
        <f t="shared" si="203"/>
        <v>2</v>
      </c>
    </row>
    <row r="4344" spans="1:10">
      <c r="A4344" t="s">
        <v>186</v>
      </c>
      <c r="B4344" t="s">
        <v>123</v>
      </c>
      <c r="C4344" s="60">
        <v>43132</v>
      </c>
      <c r="D4344" s="3">
        <f>Table1[[#This Row],[End Year]]-1</f>
        <v>2017</v>
      </c>
      <c r="E4344" s="3">
        <f t="shared" si="201"/>
        <v>2018</v>
      </c>
      <c r="F4344" s="1" t="str">
        <f t="shared" si="202"/>
        <v>2017/2018</v>
      </c>
      <c r="G4344">
        <v>15548</v>
      </c>
      <c r="H4344" t="s">
        <v>116</v>
      </c>
      <c r="I4344">
        <f>IFERROR(INDEX(Lookup_Misc!$A$1:$C$7,MATCH(Table1[[#This Row],[Product]],Lookup_Misc!$B$1:$B$7,0),3)*Table1[[#This Row],[Tonnage]],NA())</f>
        <v>8084.96</v>
      </c>
      <c r="J4344">
        <f t="shared" si="203"/>
        <v>2</v>
      </c>
    </row>
    <row r="4345" spans="1:10">
      <c r="A4345" t="s">
        <v>186</v>
      </c>
      <c r="B4345" t="s">
        <v>123</v>
      </c>
      <c r="C4345" s="60">
        <v>43132</v>
      </c>
      <c r="D4345" s="3">
        <f>Table1[[#This Row],[End Year]]-1</f>
        <v>2017</v>
      </c>
      <c r="E4345" s="3">
        <f t="shared" si="201"/>
        <v>2018</v>
      </c>
      <c r="F4345" s="1" t="str">
        <f t="shared" si="202"/>
        <v>2017/2018</v>
      </c>
      <c r="G4345">
        <v>51094</v>
      </c>
      <c r="H4345" t="s">
        <v>113</v>
      </c>
      <c r="I4345">
        <f>IFERROR(INDEX(Lookup_Misc!$A$1:$C$7,MATCH(Table1[[#This Row],[Product]],Lookup_Misc!$B$1:$B$7,0),3)*Table1[[#This Row],[Tonnage]],NA())</f>
        <v>26568.880000000001</v>
      </c>
      <c r="J4345">
        <f t="shared" si="203"/>
        <v>2</v>
      </c>
    </row>
    <row r="4346" spans="1:10">
      <c r="A4346" t="s">
        <v>186</v>
      </c>
      <c r="B4346" t="s">
        <v>123</v>
      </c>
      <c r="C4346" s="60">
        <v>43132</v>
      </c>
      <c r="D4346" s="3">
        <f>Table1[[#This Row],[End Year]]-1</f>
        <v>2017</v>
      </c>
      <c r="E4346" s="3">
        <f t="shared" si="201"/>
        <v>2018</v>
      </c>
      <c r="F4346" s="1" t="str">
        <f t="shared" si="202"/>
        <v>2017/2018</v>
      </c>
      <c r="G4346">
        <v>240</v>
      </c>
      <c r="H4346" t="s">
        <v>92</v>
      </c>
      <c r="I4346">
        <f>IFERROR(INDEX(Lookup_Misc!$A$1:$C$7,MATCH(Table1[[#This Row],[Product]],Lookup_Misc!$B$1:$B$7,0),3)*Table1[[#This Row],[Tonnage]],NA())</f>
        <v>124.80000000000001</v>
      </c>
      <c r="J4346">
        <f t="shared" si="203"/>
        <v>2</v>
      </c>
    </row>
    <row r="4347" spans="1:10">
      <c r="A4347" t="s">
        <v>186</v>
      </c>
      <c r="B4347" t="s">
        <v>123</v>
      </c>
      <c r="C4347" s="60">
        <v>43132</v>
      </c>
      <c r="D4347" s="3">
        <f>Table1[[#This Row],[End Year]]-1</f>
        <v>2017</v>
      </c>
      <c r="E4347" s="3">
        <f t="shared" si="201"/>
        <v>2018</v>
      </c>
      <c r="F4347" s="1" t="str">
        <f t="shared" si="202"/>
        <v>2017/2018</v>
      </c>
      <c r="G4347">
        <v>4914</v>
      </c>
      <c r="H4347" t="s">
        <v>144</v>
      </c>
      <c r="I4347">
        <f>IFERROR(INDEX(Lookup_Misc!$A$1:$C$7,MATCH(Table1[[#This Row],[Product]],Lookup_Misc!$B$1:$B$7,0),3)*Table1[[#This Row],[Tonnage]],NA())</f>
        <v>2555.2800000000002</v>
      </c>
      <c r="J4347">
        <f t="shared" si="203"/>
        <v>2</v>
      </c>
    </row>
    <row r="4348" spans="1:10">
      <c r="A4348" t="s">
        <v>186</v>
      </c>
      <c r="B4348" t="s">
        <v>123</v>
      </c>
      <c r="C4348" s="60">
        <v>43132</v>
      </c>
      <c r="D4348" s="3">
        <f>Table1[[#This Row],[End Year]]-1</f>
        <v>2017</v>
      </c>
      <c r="E4348" s="3">
        <f t="shared" si="201"/>
        <v>2018</v>
      </c>
      <c r="F4348" s="1" t="str">
        <f t="shared" si="202"/>
        <v>2017/2018</v>
      </c>
      <c r="G4348">
        <v>71</v>
      </c>
      <c r="H4348" t="s">
        <v>86</v>
      </c>
      <c r="I4348">
        <f>IFERROR(INDEX(Lookup_Misc!$A$1:$C$7,MATCH(Table1[[#This Row],[Product]],Lookup_Misc!$B$1:$B$7,0),3)*Table1[[#This Row],[Tonnage]],NA())</f>
        <v>36.92</v>
      </c>
      <c r="J4348">
        <f t="shared" si="203"/>
        <v>2</v>
      </c>
    </row>
    <row r="4349" spans="1:10">
      <c r="A4349" t="s">
        <v>186</v>
      </c>
      <c r="B4349" t="s">
        <v>123</v>
      </c>
      <c r="C4349" s="60">
        <v>43132</v>
      </c>
      <c r="D4349" s="3">
        <f>Table1[[#This Row],[End Year]]-1</f>
        <v>2017</v>
      </c>
      <c r="E4349" s="3">
        <f t="shared" si="201"/>
        <v>2018</v>
      </c>
      <c r="F4349" s="1" t="str">
        <f t="shared" si="202"/>
        <v>2017/2018</v>
      </c>
      <c r="G4349">
        <v>49042</v>
      </c>
      <c r="H4349" t="s">
        <v>90</v>
      </c>
      <c r="I4349">
        <f>IFERROR(INDEX(Lookup_Misc!$A$1:$C$7,MATCH(Table1[[#This Row],[Product]],Lookup_Misc!$B$1:$B$7,0),3)*Table1[[#This Row],[Tonnage]],NA())</f>
        <v>25501.84</v>
      </c>
      <c r="J4349">
        <f t="shared" si="203"/>
        <v>2</v>
      </c>
    </row>
    <row r="4350" spans="1:10">
      <c r="A4350" t="s">
        <v>186</v>
      </c>
      <c r="B4350" t="s">
        <v>123</v>
      </c>
      <c r="C4350" s="60">
        <v>43160</v>
      </c>
      <c r="D4350" s="3">
        <f>Table1[[#This Row],[End Year]]-1</f>
        <v>2017</v>
      </c>
      <c r="E4350" s="3">
        <f t="shared" si="201"/>
        <v>2018</v>
      </c>
      <c r="F4350" s="1" t="str">
        <f t="shared" si="202"/>
        <v>2017/2018</v>
      </c>
      <c r="G4350">
        <v>19</v>
      </c>
      <c r="H4350" t="s">
        <v>122</v>
      </c>
      <c r="I4350">
        <f>IFERROR(INDEX(Lookup_Misc!$A$1:$C$7,MATCH(Table1[[#This Row],[Product]],Lookup_Misc!$B$1:$B$7,0),3)*Table1[[#This Row],[Tonnage]],NA())</f>
        <v>9.8800000000000008</v>
      </c>
      <c r="J4350">
        <f t="shared" si="203"/>
        <v>3</v>
      </c>
    </row>
    <row r="4351" spans="1:10">
      <c r="A4351" t="s">
        <v>186</v>
      </c>
      <c r="B4351" t="s">
        <v>123</v>
      </c>
      <c r="C4351" s="60">
        <v>43160</v>
      </c>
      <c r="D4351" s="3">
        <f>Table1[[#This Row],[End Year]]-1</f>
        <v>2017</v>
      </c>
      <c r="E4351" s="3">
        <f t="shared" si="201"/>
        <v>2018</v>
      </c>
      <c r="F4351" s="1" t="str">
        <f t="shared" si="202"/>
        <v>2017/2018</v>
      </c>
      <c r="G4351">
        <v>58</v>
      </c>
      <c r="H4351" t="s">
        <v>129</v>
      </c>
      <c r="I4351">
        <f>IFERROR(INDEX(Lookup_Misc!$A$1:$C$7,MATCH(Table1[[#This Row],[Product]],Lookup_Misc!$B$1:$B$7,0),3)*Table1[[#This Row],[Tonnage]],NA())</f>
        <v>30.16</v>
      </c>
      <c r="J4351">
        <f t="shared" si="203"/>
        <v>3</v>
      </c>
    </row>
    <row r="4352" spans="1:10">
      <c r="A4352" t="s">
        <v>186</v>
      </c>
      <c r="B4352" t="s">
        <v>123</v>
      </c>
      <c r="C4352" s="60">
        <v>43160</v>
      </c>
      <c r="D4352" s="3">
        <f>Table1[[#This Row],[End Year]]-1</f>
        <v>2017</v>
      </c>
      <c r="E4352" s="3">
        <f t="shared" si="201"/>
        <v>2018</v>
      </c>
      <c r="F4352" s="1" t="str">
        <f t="shared" si="202"/>
        <v>2017/2018</v>
      </c>
      <c r="G4352">
        <v>76068</v>
      </c>
      <c r="H4352" t="s">
        <v>60</v>
      </c>
      <c r="I4352">
        <f>IFERROR(INDEX(Lookup_Misc!$A$1:$C$7,MATCH(Table1[[#This Row],[Product]],Lookup_Misc!$B$1:$B$7,0),3)*Table1[[#This Row],[Tonnage]],NA())</f>
        <v>39555.360000000001</v>
      </c>
      <c r="J4352">
        <f t="shared" si="203"/>
        <v>3</v>
      </c>
    </row>
    <row r="4353" spans="1:10">
      <c r="A4353" t="s">
        <v>186</v>
      </c>
      <c r="B4353" t="s">
        <v>123</v>
      </c>
      <c r="C4353" s="60">
        <v>43160</v>
      </c>
      <c r="D4353" s="3">
        <f>Table1[[#This Row],[End Year]]-1</f>
        <v>2017</v>
      </c>
      <c r="E4353" s="3">
        <f t="shared" si="201"/>
        <v>2018</v>
      </c>
      <c r="F4353" s="1" t="str">
        <f t="shared" si="202"/>
        <v>2017/2018</v>
      </c>
      <c r="G4353">
        <v>8766</v>
      </c>
      <c r="H4353" t="s">
        <v>79</v>
      </c>
      <c r="I4353">
        <f>IFERROR(INDEX(Lookup_Misc!$A$1:$C$7,MATCH(Table1[[#This Row],[Product]],Lookup_Misc!$B$1:$B$7,0),3)*Table1[[#This Row],[Tonnage]],NA())</f>
        <v>4558.32</v>
      </c>
      <c r="J4353">
        <f t="shared" si="203"/>
        <v>3</v>
      </c>
    </row>
    <row r="4354" spans="1:10">
      <c r="A4354" t="s">
        <v>186</v>
      </c>
      <c r="B4354" t="s">
        <v>123</v>
      </c>
      <c r="C4354" s="60">
        <v>43160</v>
      </c>
      <c r="D4354" s="3">
        <f>Table1[[#This Row],[End Year]]-1</f>
        <v>2017</v>
      </c>
      <c r="E4354" s="3">
        <f t="shared" si="201"/>
        <v>2018</v>
      </c>
      <c r="F4354" s="1" t="str">
        <f t="shared" si="202"/>
        <v>2017/2018</v>
      </c>
      <c r="G4354">
        <v>2199</v>
      </c>
      <c r="H4354" t="s">
        <v>116</v>
      </c>
      <c r="I4354">
        <f>IFERROR(INDEX(Lookup_Misc!$A$1:$C$7,MATCH(Table1[[#This Row],[Product]],Lookup_Misc!$B$1:$B$7,0),3)*Table1[[#This Row],[Tonnage]],NA())</f>
        <v>1143.48</v>
      </c>
      <c r="J4354">
        <f t="shared" si="203"/>
        <v>3</v>
      </c>
    </row>
    <row r="4355" spans="1:10">
      <c r="A4355" t="s">
        <v>186</v>
      </c>
      <c r="B4355" t="s">
        <v>123</v>
      </c>
      <c r="C4355" s="60">
        <v>43160</v>
      </c>
      <c r="D4355" s="3">
        <f>Table1[[#This Row],[End Year]]-1</f>
        <v>2017</v>
      </c>
      <c r="E4355" s="3">
        <f t="shared" si="201"/>
        <v>2018</v>
      </c>
      <c r="F4355" s="1" t="str">
        <f t="shared" si="202"/>
        <v>2017/2018</v>
      </c>
      <c r="G4355">
        <v>20882</v>
      </c>
      <c r="H4355" t="s">
        <v>113</v>
      </c>
      <c r="I4355">
        <f>IFERROR(INDEX(Lookup_Misc!$A$1:$C$7,MATCH(Table1[[#This Row],[Product]],Lookup_Misc!$B$1:$B$7,0),3)*Table1[[#This Row],[Tonnage]],NA())</f>
        <v>10858.640000000001</v>
      </c>
      <c r="J4355">
        <f t="shared" si="203"/>
        <v>3</v>
      </c>
    </row>
    <row r="4356" spans="1:10">
      <c r="A4356" t="s">
        <v>186</v>
      </c>
      <c r="B4356" t="s">
        <v>123</v>
      </c>
      <c r="C4356" s="60">
        <v>43160</v>
      </c>
      <c r="D4356" s="3">
        <f>Table1[[#This Row],[End Year]]-1</f>
        <v>2017</v>
      </c>
      <c r="E4356" s="3">
        <f t="shared" si="201"/>
        <v>2018</v>
      </c>
      <c r="F4356" s="1" t="str">
        <f t="shared" si="202"/>
        <v>2017/2018</v>
      </c>
      <c r="G4356">
        <v>2</v>
      </c>
      <c r="H4356" t="s">
        <v>92</v>
      </c>
      <c r="I4356">
        <f>IFERROR(INDEX(Lookup_Misc!$A$1:$C$7,MATCH(Table1[[#This Row],[Product]],Lookup_Misc!$B$1:$B$7,0),3)*Table1[[#This Row],[Tonnage]],NA())</f>
        <v>1.04</v>
      </c>
      <c r="J4356">
        <f t="shared" si="203"/>
        <v>3</v>
      </c>
    </row>
    <row r="4357" spans="1:10">
      <c r="A4357" t="s">
        <v>186</v>
      </c>
      <c r="B4357" t="s">
        <v>123</v>
      </c>
      <c r="C4357" s="60">
        <v>43160</v>
      </c>
      <c r="D4357" s="3">
        <f>Table1[[#This Row],[End Year]]-1</f>
        <v>2017</v>
      </c>
      <c r="E4357" s="3">
        <f t="shared" si="201"/>
        <v>2018</v>
      </c>
      <c r="F4357" s="1" t="str">
        <f t="shared" si="202"/>
        <v>2017/2018</v>
      </c>
      <c r="G4357">
        <v>19</v>
      </c>
      <c r="H4357" t="s">
        <v>144</v>
      </c>
      <c r="I4357">
        <f>IFERROR(INDEX(Lookup_Misc!$A$1:$C$7,MATCH(Table1[[#This Row],[Product]],Lookup_Misc!$B$1:$B$7,0),3)*Table1[[#This Row],[Tonnage]],NA())</f>
        <v>9.8800000000000008</v>
      </c>
      <c r="J4357">
        <f t="shared" si="203"/>
        <v>3</v>
      </c>
    </row>
    <row r="4358" spans="1:10">
      <c r="A4358" t="s">
        <v>186</v>
      </c>
      <c r="B4358" t="s">
        <v>123</v>
      </c>
      <c r="C4358" s="60">
        <v>43160</v>
      </c>
      <c r="D4358" s="3">
        <f>Table1[[#This Row],[End Year]]-1</f>
        <v>2017</v>
      </c>
      <c r="E4358" s="3">
        <f t="shared" ref="E4358:E4421" si="204">IF(AND(MONTH(C4358)&gt;=7,MONTH(C4358)&lt;=12),YEAR(C4358)+1,YEAR(C4358))</f>
        <v>2018</v>
      </c>
      <c r="F4358" s="1" t="str">
        <f t="shared" ref="F4358:F4421" si="205">D4358&amp;"/"&amp;E4358</f>
        <v>2017/2018</v>
      </c>
      <c r="G4358">
        <v>210</v>
      </c>
      <c r="H4358" t="s">
        <v>86</v>
      </c>
      <c r="I4358">
        <f>IFERROR(INDEX(Lookup_Misc!$A$1:$C$7,MATCH(Table1[[#This Row],[Product]],Lookup_Misc!$B$1:$B$7,0),3)*Table1[[#This Row],[Tonnage]],NA())</f>
        <v>109.2</v>
      </c>
      <c r="J4358">
        <f t="shared" ref="J4358:J4421" si="206">MONTH(C4358)</f>
        <v>3</v>
      </c>
    </row>
    <row r="4359" spans="1:10">
      <c r="A4359" t="s">
        <v>186</v>
      </c>
      <c r="B4359" t="s">
        <v>123</v>
      </c>
      <c r="C4359" s="60">
        <v>43160</v>
      </c>
      <c r="D4359" s="3">
        <f>Table1[[#This Row],[End Year]]-1</f>
        <v>2017</v>
      </c>
      <c r="E4359" s="3">
        <f t="shared" si="204"/>
        <v>2018</v>
      </c>
      <c r="F4359" s="1" t="str">
        <f t="shared" si="205"/>
        <v>2017/2018</v>
      </c>
      <c r="G4359">
        <v>14852</v>
      </c>
      <c r="H4359" t="s">
        <v>89</v>
      </c>
      <c r="I4359">
        <f>IFERROR(INDEX(Lookup_Misc!$A$1:$C$7,MATCH(Table1[[#This Row],[Product]],Lookup_Misc!$B$1:$B$7,0),3)*Table1[[#This Row],[Tonnage]],NA())</f>
        <v>7723.04</v>
      </c>
      <c r="J4359">
        <f t="shared" si="206"/>
        <v>3</v>
      </c>
    </row>
    <row r="4360" spans="1:10">
      <c r="A4360" t="s">
        <v>186</v>
      </c>
      <c r="B4360" t="s">
        <v>123</v>
      </c>
      <c r="C4360" s="60">
        <v>43160</v>
      </c>
      <c r="D4360" s="3">
        <f>Table1[[#This Row],[End Year]]-1</f>
        <v>2017</v>
      </c>
      <c r="E4360" s="3">
        <f t="shared" si="204"/>
        <v>2018</v>
      </c>
      <c r="F4360" s="1" t="str">
        <f t="shared" si="205"/>
        <v>2017/2018</v>
      </c>
      <c r="G4360">
        <v>10997</v>
      </c>
      <c r="H4360" t="s">
        <v>90</v>
      </c>
      <c r="I4360">
        <f>IFERROR(INDEX(Lookup_Misc!$A$1:$C$7,MATCH(Table1[[#This Row],[Product]],Lookup_Misc!$B$1:$B$7,0),3)*Table1[[#This Row],[Tonnage]],NA())</f>
        <v>5718.4400000000005</v>
      </c>
      <c r="J4360">
        <f t="shared" si="206"/>
        <v>3</v>
      </c>
    </row>
    <row r="4361" spans="1:10">
      <c r="A4361" t="s">
        <v>186</v>
      </c>
      <c r="B4361" t="s">
        <v>123</v>
      </c>
      <c r="C4361" s="60">
        <v>43191</v>
      </c>
      <c r="D4361" s="3">
        <f>Table1[[#This Row],[End Year]]-1</f>
        <v>2017</v>
      </c>
      <c r="E4361" s="3">
        <f t="shared" si="204"/>
        <v>2018</v>
      </c>
      <c r="F4361" s="1" t="str">
        <f t="shared" si="205"/>
        <v>2017/2018</v>
      </c>
      <c r="G4361">
        <v>47</v>
      </c>
      <c r="H4361" t="s">
        <v>87</v>
      </c>
      <c r="I4361">
        <f>IFERROR(INDEX(Lookup_Misc!$A$1:$C$7,MATCH(Table1[[#This Row],[Product]],Lookup_Misc!$B$1:$B$7,0),3)*Table1[[#This Row],[Tonnage]],NA())</f>
        <v>24.44</v>
      </c>
      <c r="J4361">
        <f t="shared" si="206"/>
        <v>4</v>
      </c>
    </row>
    <row r="4362" spans="1:10">
      <c r="A4362" t="s">
        <v>186</v>
      </c>
      <c r="B4362" t="s">
        <v>123</v>
      </c>
      <c r="C4362" s="60">
        <v>43191</v>
      </c>
      <c r="D4362" s="3">
        <f>Table1[[#This Row],[End Year]]-1</f>
        <v>2017</v>
      </c>
      <c r="E4362" s="3">
        <f t="shared" si="204"/>
        <v>2018</v>
      </c>
      <c r="F4362" s="1" t="str">
        <f t="shared" si="205"/>
        <v>2017/2018</v>
      </c>
      <c r="G4362">
        <v>111704</v>
      </c>
      <c r="H4362" t="s">
        <v>60</v>
      </c>
      <c r="I4362">
        <f>IFERROR(INDEX(Lookup_Misc!$A$1:$C$7,MATCH(Table1[[#This Row],[Product]],Lookup_Misc!$B$1:$B$7,0),3)*Table1[[#This Row],[Tonnage]],NA())</f>
        <v>58086.080000000002</v>
      </c>
      <c r="J4362">
        <f t="shared" si="206"/>
        <v>4</v>
      </c>
    </row>
    <row r="4363" spans="1:10">
      <c r="A4363" t="s">
        <v>186</v>
      </c>
      <c r="B4363" t="s">
        <v>123</v>
      </c>
      <c r="C4363" s="60">
        <v>43191</v>
      </c>
      <c r="D4363" s="3">
        <f>Table1[[#This Row],[End Year]]-1</f>
        <v>2017</v>
      </c>
      <c r="E4363" s="3">
        <f t="shared" si="204"/>
        <v>2018</v>
      </c>
      <c r="F4363" s="1" t="str">
        <f t="shared" si="205"/>
        <v>2017/2018</v>
      </c>
      <c r="G4363">
        <v>295</v>
      </c>
      <c r="H4363" t="s">
        <v>79</v>
      </c>
      <c r="I4363">
        <f>IFERROR(INDEX(Lookup_Misc!$A$1:$C$7,MATCH(Table1[[#This Row],[Product]],Lookup_Misc!$B$1:$B$7,0),3)*Table1[[#This Row],[Tonnage]],NA())</f>
        <v>153.4</v>
      </c>
      <c r="J4363">
        <f t="shared" si="206"/>
        <v>4</v>
      </c>
    </row>
    <row r="4364" spans="1:10">
      <c r="A4364" t="s">
        <v>186</v>
      </c>
      <c r="B4364" t="s">
        <v>123</v>
      </c>
      <c r="C4364" s="60">
        <v>43191</v>
      </c>
      <c r="D4364" s="3">
        <f>Table1[[#This Row],[End Year]]-1</f>
        <v>2017</v>
      </c>
      <c r="E4364" s="3">
        <f t="shared" si="204"/>
        <v>2018</v>
      </c>
      <c r="F4364" s="1" t="str">
        <f t="shared" si="205"/>
        <v>2017/2018</v>
      </c>
      <c r="G4364">
        <v>10446</v>
      </c>
      <c r="H4364" t="s">
        <v>116</v>
      </c>
      <c r="I4364">
        <f>IFERROR(INDEX(Lookup_Misc!$A$1:$C$7,MATCH(Table1[[#This Row],[Product]],Lookup_Misc!$B$1:$B$7,0),3)*Table1[[#This Row],[Tonnage]],NA())</f>
        <v>5431.92</v>
      </c>
      <c r="J4364">
        <f t="shared" si="206"/>
        <v>4</v>
      </c>
    </row>
    <row r="4365" spans="1:10">
      <c r="A4365" t="s">
        <v>186</v>
      </c>
      <c r="B4365" t="s">
        <v>123</v>
      </c>
      <c r="C4365" s="60">
        <v>43191</v>
      </c>
      <c r="D4365" s="3">
        <f>Table1[[#This Row],[End Year]]-1</f>
        <v>2017</v>
      </c>
      <c r="E4365" s="3">
        <f t="shared" si="204"/>
        <v>2018</v>
      </c>
      <c r="F4365" s="1" t="str">
        <f t="shared" si="205"/>
        <v>2017/2018</v>
      </c>
      <c r="G4365">
        <v>43236</v>
      </c>
      <c r="H4365" t="s">
        <v>113</v>
      </c>
      <c r="I4365">
        <f>IFERROR(INDEX(Lookup_Misc!$A$1:$C$7,MATCH(Table1[[#This Row],[Product]],Lookup_Misc!$B$1:$B$7,0),3)*Table1[[#This Row],[Tonnage]],NA())</f>
        <v>22482.720000000001</v>
      </c>
      <c r="J4365">
        <f t="shared" si="206"/>
        <v>4</v>
      </c>
    </row>
    <row r="4366" spans="1:10">
      <c r="A4366" t="s">
        <v>186</v>
      </c>
      <c r="B4366" t="s">
        <v>123</v>
      </c>
      <c r="C4366" s="60">
        <v>43191</v>
      </c>
      <c r="D4366" s="3">
        <f>Table1[[#This Row],[End Year]]-1</f>
        <v>2017</v>
      </c>
      <c r="E4366" s="3">
        <f t="shared" si="204"/>
        <v>2018</v>
      </c>
      <c r="F4366" s="1" t="str">
        <f t="shared" si="205"/>
        <v>2017/2018</v>
      </c>
      <c r="G4366">
        <v>700</v>
      </c>
      <c r="H4366" t="s">
        <v>92</v>
      </c>
      <c r="I4366">
        <f>IFERROR(INDEX(Lookup_Misc!$A$1:$C$7,MATCH(Table1[[#This Row],[Product]],Lookup_Misc!$B$1:$B$7,0),3)*Table1[[#This Row],[Tonnage]],NA())</f>
        <v>364</v>
      </c>
      <c r="J4366">
        <f t="shared" si="206"/>
        <v>4</v>
      </c>
    </row>
    <row r="4367" spans="1:10">
      <c r="A4367" t="s">
        <v>186</v>
      </c>
      <c r="B4367" t="s">
        <v>123</v>
      </c>
      <c r="C4367" s="60">
        <v>43191</v>
      </c>
      <c r="D4367" s="3">
        <f>Table1[[#This Row],[End Year]]-1</f>
        <v>2017</v>
      </c>
      <c r="E4367" s="3">
        <f t="shared" si="204"/>
        <v>2018</v>
      </c>
      <c r="F4367" s="1" t="str">
        <f t="shared" si="205"/>
        <v>2017/2018</v>
      </c>
      <c r="G4367">
        <v>10288</v>
      </c>
      <c r="H4367" t="s">
        <v>144</v>
      </c>
      <c r="I4367">
        <f>IFERROR(INDEX(Lookup_Misc!$A$1:$C$7,MATCH(Table1[[#This Row],[Product]],Lookup_Misc!$B$1:$B$7,0),3)*Table1[[#This Row],[Tonnage]],NA())</f>
        <v>5349.76</v>
      </c>
      <c r="J4367">
        <f t="shared" si="206"/>
        <v>4</v>
      </c>
    </row>
    <row r="4368" spans="1:10">
      <c r="A4368" t="s">
        <v>186</v>
      </c>
      <c r="B4368" t="s">
        <v>123</v>
      </c>
      <c r="C4368" s="60">
        <v>43191</v>
      </c>
      <c r="D4368" s="3">
        <f>Table1[[#This Row],[End Year]]-1</f>
        <v>2017</v>
      </c>
      <c r="E4368" s="3">
        <f t="shared" si="204"/>
        <v>2018</v>
      </c>
      <c r="F4368" s="1" t="str">
        <f t="shared" si="205"/>
        <v>2017/2018</v>
      </c>
      <c r="G4368">
        <v>10496</v>
      </c>
      <c r="H4368" t="s">
        <v>108</v>
      </c>
      <c r="I4368">
        <f>IFERROR(INDEX(Lookup_Misc!$A$1:$C$7,MATCH(Table1[[#This Row],[Product]],Lookup_Misc!$B$1:$B$7,0),3)*Table1[[#This Row],[Tonnage]],NA())</f>
        <v>5457.92</v>
      </c>
      <c r="J4368">
        <f t="shared" si="206"/>
        <v>4</v>
      </c>
    </row>
    <row r="4369" spans="1:10">
      <c r="A4369" t="s">
        <v>186</v>
      </c>
      <c r="B4369" t="s">
        <v>123</v>
      </c>
      <c r="C4369" s="60">
        <v>43191</v>
      </c>
      <c r="D4369" s="3">
        <f>Table1[[#This Row],[End Year]]-1</f>
        <v>2017</v>
      </c>
      <c r="E4369" s="3">
        <f t="shared" si="204"/>
        <v>2018</v>
      </c>
      <c r="F4369" s="1" t="str">
        <f t="shared" si="205"/>
        <v>2017/2018</v>
      </c>
      <c r="G4369">
        <v>70</v>
      </c>
      <c r="H4369" t="s">
        <v>86</v>
      </c>
      <c r="I4369">
        <f>IFERROR(INDEX(Lookup_Misc!$A$1:$C$7,MATCH(Table1[[#This Row],[Product]],Lookup_Misc!$B$1:$B$7,0),3)*Table1[[#This Row],[Tonnage]],NA())</f>
        <v>36.4</v>
      </c>
      <c r="J4369">
        <f t="shared" si="206"/>
        <v>4</v>
      </c>
    </row>
    <row r="4370" spans="1:10">
      <c r="A4370" t="s">
        <v>186</v>
      </c>
      <c r="B4370" t="s">
        <v>123</v>
      </c>
      <c r="C4370" s="60">
        <v>43191</v>
      </c>
      <c r="D4370" s="3">
        <f>Table1[[#This Row],[End Year]]-1</f>
        <v>2017</v>
      </c>
      <c r="E4370" s="3">
        <f t="shared" si="204"/>
        <v>2018</v>
      </c>
      <c r="F4370" s="1" t="str">
        <f t="shared" si="205"/>
        <v>2017/2018</v>
      </c>
      <c r="G4370">
        <v>12</v>
      </c>
      <c r="H4370" t="s">
        <v>90</v>
      </c>
      <c r="I4370">
        <f>IFERROR(INDEX(Lookup_Misc!$A$1:$C$7,MATCH(Table1[[#This Row],[Product]],Lookup_Misc!$B$1:$B$7,0),3)*Table1[[#This Row],[Tonnage]],NA())</f>
        <v>6.24</v>
      </c>
      <c r="J4370">
        <f t="shared" si="206"/>
        <v>4</v>
      </c>
    </row>
    <row r="4371" spans="1:10">
      <c r="A4371" t="s">
        <v>186</v>
      </c>
      <c r="B4371" t="s">
        <v>123</v>
      </c>
      <c r="C4371" s="60">
        <v>43221</v>
      </c>
      <c r="D4371" s="3">
        <f>Table1[[#This Row],[End Year]]-1</f>
        <v>2017</v>
      </c>
      <c r="E4371" s="3">
        <f t="shared" si="204"/>
        <v>2018</v>
      </c>
      <c r="F4371" s="1" t="str">
        <f t="shared" si="205"/>
        <v>2017/2018</v>
      </c>
      <c r="G4371">
        <v>122229</v>
      </c>
      <c r="H4371" t="s">
        <v>60</v>
      </c>
      <c r="I4371">
        <f>IFERROR(INDEX(Lookup_Misc!$A$1:$C$7,MATCH(Table1[[#This Row],[Product]],Lookup_Misc!$B$1:$B$7,0),3)*Table1[[#This Row],[Tonnage]],NA())</f>
        <v>63559.08</v>
      </c>
      <c r="J4371">
        <f t="shared" si="206"/>
        <v>5</v>
      </c>
    </row>
    <row r="4372" spans="1:10">
      <c r="A4372" t="s">
        <v>186</v>
      </c>
      <c r="B4372" t="s">
        <v>123</v>
      </c>
      <c r="C4372" s="60">
        <v>43221</v>
      </c>
      <c r="D4372" s="3">
        <f>Table1[[#This Row],[End Year]]-1</f>
        <v>2017</v>
      </c>
      <c r="E4372" s="3">
        <f t="shared" si="204"/>
        <v>2018</v>
      </c>
      <c r="F4372" s="1" t="str">
        <f t="shared" si="205"/>
        <v>2017/2018</v>
      </c>
      <c r="G4372">
        <v>7564</v>
      </c>
      <c r="H4372" t="s">
        <v>79</v>
      </c>
      <c r="I4372">
        <f>IFERROR(INDEX(Lookup_Misc!$A$1:$C$7,MATCH(Table1[[#This Row],[Product]],Lookup_Misc!$B$1:$B$7,0),3)*Table1[[#This Row],[Tonnage]],NA())</f>
        <v>3933.28</v>
      </c>
      <c r="J4372">
        <f t="shared" si="206"/>
        <v>5</v>
      </c>
    </row>
    <row r="4373" spans="1:10">
      <c r="A4373" t="s">
        <v>186</v>
      </c>
      <c r="B4373" t="s">
        <v>123</v>
      </c>
      <c r="C4373" s="60">
        <v>43221</v>
      </c>
      <c r="D4373" s="3">
        <f>Table1[[#This Row],[End Year]]-1</f>
        <v>2017</v>
      </c>
      <c r="E4373" s="3">
        <f t="shared" si="204"/>
        <v>2018</v>
      </c>
      <c r="F4373" s="1" t="str">
        <f t="shared" si="205"/>
        <v>2017/2018</v>
      </c>
      <c r="G4373">
        <v>2</v>
      </c>
      <c r="H4373" t="s">
        <v>88</v>
      </c>
      <c r="I4373">
        <f>IFERROR(INDEX(Lookup_Misc!$A$1:$C$7,MATCH(Table1[[#This Row],[Product]],Lookup_Misc!$B$1:$B$7,0),3)*Table1[[#This Row],[Tonnage]],NA())</f>
        <v>1.04</v>
      </c>
      <c r="J4373">
        <f t="shared" si="206"/>
        <v>5</v>
      </c>
    </row>
    <row r="4374" spans="1:10">
      <c r="A4374" t="s">
        <v>186</v>
      </c>
      <c r="B4374" t="s">
        <v>123</v>
      </c>
      <c r="C4374" s="60">
        <v>43221</v>
      </c>
      <c r="D4374" s="3">
        <f>Table1[[#This Row],[End Year]]-1</f>
        <v>2017</v>
      </c>
      <c r="E4374" s="3">
        <f t="shared" si="204"/>
        <v>2018</v>
      </c>
      <c r="F4374" s="1" t="str">
        <f t="shared" si="205"/>
        <v>2017/2018</v>
      </c>
      <c r="G4374">
        <v>14085</v>
      </c>
      <c r="H4374" t="s">
        <v>116</v>
      </c>
      <c r="I4374">
        <f>IFERROR(INDEX(Lookup_Misc!$A$1:$C$7,MATCH(Table1[[#This Row],[Product]],Lookup_Misc!$B$1:$B$7,0),3)*Table1[[#This Row],[Tonnage]],NA())</f>
        <v>7324.2</v>
      </c>
      <c r="J4374">
        <f t="shared" si="206"/>
        <v>5</v>
      </c>
    </row>
    <row r="4375" spans="1:10">
      <c r="A4375" t="s">
        <v>186</v>
      </c>
      <c r="B4375" t="s">
        <v>123</v>
      </c>
      <c r="C4375" s="60">
        <v>43221</v>
      </c>
      <c r="D4375" s="3">
        <f>Table1[[#This Row],[End Year]]-1</f>
        <v>2017</v>
      </c>
      <c r="E4375" s="3">
        <f t="shared" si="204"/>
        <v>2018</v>
      </c>
      <c r="F4375" s="1" t="str">
        <f t="shared" si="205"/>
        <v>2017/2018</v>
      </c>
      <c r="G4375">
        <v>92510</v>
      </c>
      <c r="H4375" t="s">
        <v>113</v>
      </c>
      <c r="I4375">
        <f>IFERROR(INDEX(Lookup_Misc!$A$1:$C$7,MATCH(Table1[[#This Row],[Product]],Lookup_Misc!$B$1:$B$7,0),3)*Table1[[#This Row],[Tonnage]],NA())</f>
        <v>48105.200000000004</v>
      </c>
      <c r="J4375">
        <f t="shared" si="206"/>
        <v>5</v>
      </c>
    </row>
    <row r="4376" spans="1:10">
      <c r="A4376" t="s">
        <v>186</v>
      </c>
      <c r="B4376" t="s">
        <v>123</v>
      </c>
      <c r="C4376" s="60">
        <v>43221</v>
      </c>
      <c r="D4376" s="3">
        <f>Table1[[#This Row],[End Year]]-1</f>
        <v>2017</v>
      </c>
      <c r="E4376" s="3">
        <f t="shared" si="204"/>
        <v>2018</v>
      </c>
      <c r="F4376" s="1" t="str">
        <f t="shared" si="205"/>
        <v>2017/2018</v>
      </c>
      <c r="G4376">
        <v>502</v>
      </c>
      <c r="H4376" t="s">
        <v>92</v>
      </c>
      <c r="I4376">
        <f>IFERROR(INDEX(Lookup_Misc!$A$1:$C$7,MATCH(Table1[[#This Row],[Product]],Lookup_Misc!$B$1:$B$7,0),3)*Table1[[#This Row],[Tonnage]],NA())</f>
        <v>261.04000000000002</v>
      </c>
      <c r="J4376">
        <f t="shared" si="206"/>
        <v>5</v>
      </c>
    </row>
    <row r="4377" spans="1:10">
      <c r="A4377" t="s">
        <v>186</v>
      </c>
      <c r="B4377" t="s">
        <v>123</v>
      </c>
      <c r="C4377" s="60">
        <v>43221</v>
      </c>
      <c r="D4377" s="3">
        <f>Table1[[#This Row],[End Year]]-1</f>
        <v>2017</v>
      </c>
      <c r="E4377" s="3">
        <f t="shared" si="204"/>
        <v>2018</v>
      </c>
      <c r="F4377" s="1" t="str">
        <f t="shared" si="205"/>
        <v>2017/2018</v>
      </c>
      <c r="G4377">
        <v>212</v>
      </c>
      <c r="H4377" t="s">
        <v>86</v>
      </c>
      <c r="I4377">
        <f>IFERROR(INDEX(Lookup_Misc!$A$1:$C$7,MATCH(Table1[[#This Row],[Product]],Lookup_Misc!$B$1:$B$7,0),3)*Table1[[#This Row],[Tonnage]],NA())</f>
        <v>110.24000000000001</v>
      </c>
      <c r="J4377">
        <f t="shared" si="206"/>
        <v>5</v>
      </c>
    </row>
    <row r="4378" spans="1:10">
      <c r="A4378" t="s">
        <v>186</v>
      </c>
      <c r="B4378" t="s">
        <v>123</v>
      </c>
      <c r="C4378" s="60">
        <v>43221</v>
      </c>
      <c r="D4378" s="3">
        <f>Table1[[#This Row],[End Year]]-1</f>
        <v>2017</v>
      </c>
      <c r="E4378" s="3">
        <f t="shared" si="204"/>
        <v>2018</v>
      </c>
      <c r="F4378" s="1" t="str">
        <f t="shared" si="205"/>
        <v>2017/2018</v>
      </c>
      <c r="G4378">
        <v>19106</v>
      </c>
      <c r="H4378" t="s">
        <v>89</v>
      </c>
      <c r="I4378">
        <f>IFERROR(INDEX(Lookup_Misc!$A$1:$C$7,MATCH(Table1[[#This Row],[Product]],Lookup_Misc!$B$1:$B$7,0),3)*Table1[[#This Row],[Tonnage]],NA())</f>
        <v>9935.1200000000008</v>
      </c>
      <c r="J4378">
        <f t="shared" si="206"/>
        <v>5</v>
      </c>
    </row>
    <row r="4379" spans="1:10">
      <c r="A4379" t="s">
        <v>186</v>
      </c>
      <c r="B4379" t="s">
        <v>123</v>
      </c>
      <c r="C4379" s="60">
        <v>43252</v>
      </c>
      <c r="D4379" s="3">
        <f>Table1[[#This Row],[End Year]]-1</f>
        <v>2017</v>
      </c>
      <c r="E4379" s="3">
        <f t="shared" si="204"/>
        <v>2018</v>
      </c>
      <c r="F4379" s="1" t="str">
        <f t="shared" si="205"/>
        <v>2017/2018</v>
      </c>
      <c r="G4379">
        <v>2</v>
      </c>
      <c r="H4379" t="s">
        <v>76</v>
      </c>
      <c r="I4379">
        <f>IFERROR(INDEX(Lookup_Misc!$A$1:$C$7,MATCH(Table1[[#This Row],[Product]],Lookup_Misc!$B$1:$B$7,0),3)*Table1[[#This Row],[Tonnage]],NA())</f>
        <v>1.04</v>
      </c>
      <c r="J4379">
        <f t="shared" si="206"/>
        <v>6</v>
      </c>
    </row>
    <row r="4380" spans="1:10">
      <c r="A4380" t="s">
        <v>186</v>
      </c>
      <c r="B4380" t="s">
        <v>123</v>
      </c>
      <c r="C4380" s="60">
        <v>43252</v>
      </c>
      <c r="D4380" s="3">
        <f>Table1[[#This Row],[End Year]]-1</f>
        <v>2017</v>
      </c>
      <c r="E4380" s="3">
        <f t="shared" si="204"/>
        <v>2018</v>
      </c>
      <c r="F4380" s="1" t="str">
        <f t="shared" si="205"/>
        <v>2017/2018</v>
      </c>
      <c r="G4380">
        <v>39</v>
      </c>
      <c r="H4380" t="s">
        <v>87</v>
      </c>
      <c r="I4380">
        <f>IFERROR(INDEX(Lookup_Misc!$A$1:$C$7,MATCH(Table1[[#This Row],[Product]],Lookup_Misc!$B$1:$B$7,0),3)*Table1[[#This Row],[Tonnage]],NA())</f>
        <v>20.28</v>
      </c>
      <c r="J4380">
        <f t="shared" si="206"/>
        <v>6</v>
      </c>
    </row>
    <row r="4381" spans="1:10">
      <c r="A4381" t="s">
        <v>186</v>
      </c>
      <c r="B4381" t="s">
        <v>123</v>
      </c>
      <c r="C4381" s="60">
        <v>43252</v>
      </c>
      <c r="D4381" s="3">
        <f>Table1[[#This Row],[End Year]]-1</f>
        <v>2017</v>
      </c>
      <c r="E4381" s="3">
        <f t="shared" si="204"/>
        <v>2018</v>
      </c>
      <c r="F4381" s="1" t="str">
        <f t="shared" si="205"/>
        <v>2017/2018</v>
      </c>
      <c r="G4381">
        <v>36900</v>
      </c>
      <c r="H4381" t="s">
        <v>60</v>
      </c>
      <c r="I4381">
        <f>IFERROR(INDEX(Lookup_Misc!$A$1:$C$7,MATCH(Table1[[#This Row],[Product]],Lookup_Misc!$B$1:$B$7,0),3)*Table1[[#This Row],[Tonnage]],NA())</f>
        <v>19188</v>
      </c>
      <c r="J4381">
        <f t="shared" si="206"/>
        <v>6</v>
      </c>
    </row>
    <row r="4382" spans="1:10">
      <c r="A4382" t="s">
        <v>186</v>
      </c>
      <c r="B4382" t="s">
        <v>123</v>
      </c>
      <c r="C4382" s="60">
        <v>43252</v>
      </c>
      <c r="D4382" s="3">
        <f>Table1[[#This Row],[End Year]]-1</f>
        <v>2017</v>
      </c>
      <c r="E4382" s="3">
        <f t="shared" si="204"/>
        <v>2018</v>
      </c>
      <c r="F4382" s="1" t="str">
        <f t="shared" si="205"/>
        <v>2017/2018</v>
      </c>
      <c r="G4382">
        <v>9220</v>
      </c>
      <c r="H4382" t="s">
        <v>79</v>
      </c>
      <c r="I4382">
        <f>IFERROR(INDEX(Lookup_Misc!$A$1:$C$7,MATCH(Table1[[#This Row],[Product]],Lookup_Misc!$B$1:$B$7,0),3)*Table1[[#This Row],[Tonnage]],NA())</f>
        <v>4794.4000000000005</v>
      </c>
      <c r="J4382">
        <f t="shared" si="206"/>
        <v>6</v>
      </c>
    </row>
    <row r="4383" spans="1:10">
      <c r="A4383" t="s">
        <v>186</v>
      </c>
      <c r="B4383" t="s">
        <v>123</v>
      </c>
      <c r="C4383" s="60">
        <v>43252</v>
      </c>
      <c r="D4383" s="3">
        <f>Table1[[#This Row],[End Year]]-1</f>
        <v>2017</v>
      </c>
      <c r="E4383" s="3">
        <f t="shared" si="204"/>
        <v>2018</v>
      </c>
      <c r="F4383" s="1" t="str">
        <f t="shared" si="205"/>
        <v>2017/2018</v>
      </c>
      <c r="G4383">
        <v>1</v>
      </c>
      <c r="H4383" t="s">
        <v>147</v>
      </c>
      <c r="I4383">
        <f>IFERROR(INDEX(Lookup_Misc!$A$1:$C$7,MATCH(Table1[[#This Row],[Product]],Lookup_Misc!$B$1:$B$7,0),3)*Table1[[#This Row],[Tonnage]],NA())</f>
        <v>0.52</v>
      </c>
      <c r="J4383">
        <f t="shared" si="206"/>
        <v>6</v>
      </c>
    </row>
    <row r="4384" spans="1:10">
      <c r="A4384" t="s">
        <v>186</v>
      </c>
      <c r="B4384" t="s">
        <v>123</v>
      </c>
      <c r="C4384" s="60">
        <v>43252</v>
      </c>
      <c r="D4384" s="3">
        <f>Table1[[#This Row],[End Year]]-1</f>
        <v>2017</v>
      </c>
      <c r="E4384" s="3">
        <f t="shared" si="204"/>
        <v>2018</v>
      </c>
      <c r="F4384" s="1" t="str">
        <f t="shared" si="205"/>
        <v>2017/2018</v>
      </c>
      <c r="G4384">
        <v>12204</v>
      </c>
      <c r="H4384" t="s">
        <v>116</v>
      </c>
      <c r="I4384">
        <f>IFERROR(INDEX(Lookup_Misc!$A$1:$C$7,MATCH(Table1[[#This Row],[Product]],Lookup_Misc!$B$1:$B$7,0),3)*Table1[[#This Row],[Tonnage]],NA())</f>
        <v>6346.08</v>
      </c>
      <c r="J4384">
        <f t="shared" si="206"/>
        <v>6</v>
      </c>
    </row>
    <row r="4385" spans="1:10">
      <c r="A4385" t="s">
        <v>186</v>
      </c>
      <c r="B4385" t="s">
        <v>123</v>
      </c>
      <c r="C4385" s="60">
        <v>43252</v>
      </c>
      <c r="D4385" s="3">
        <f>Table1[[#This Row],[End Year]]-1</f>
        <v>2017</v>
      </c>
      <c r="E4385" s="3">
        <f t="shared" si="204"/>
        <v>2018</v>
      </c>
      <c r="F4385" s="1" t="str">
        <f t="shared" si="205"/>
        <v>2017/2018</v>
      </c>
      <c r="G4385">
        <v>76436</v>
      </c>
      <c r="H4385" t="s">
        <v>113</v>
      </c>
      <c r="I4385">
        <f>IFERROR(INDEX(Lookup_Misc!$A$1:$C$7,MATCH(Table1[[#This Row],[Product]],Lookup_Misc!$B$1:$B$7,0),3)*Table1[[#This Row],[Tonnage]],NA())</f>
        <v>39746.720000000001</v>
      </c>
      <c r="J4385">
        <f t="shared" si="206"/>
        <v>6</v>
      </c>
    </row>
    <row r="4386" spans="1:10">
      <c r="A4386" t="s">
        <v>186</v>
      </c>
      <c r="B4386" t="s">
        <v>123</v>
      </c>
      <c r="C4386" s="60">
        <v>43252</v>
      </c>
      <c r="D4386" s="3">
        <f>Table1[[#This Row],[End Year]]-1</f>
        <v>2017</v>
      </c>
      <c r="E4386" s="3">
        <f t="shared" si="204"/>
        <v>2018</v>
      </c>
      <c r="F4386" s="1" t="str">
        <f t="shared" si="205"/>
        <v>2017/2018</v>
      </c>
      <c r="G4386">
        <v>100</v>
      </c>
      <c r="H4386" t="s">
        <v>92</v>
      </c>
      <c r="I4386">
        <f>IFERROR(INDEX(Lookup_Misc!$A$1:$C$7,MATCH(Table1[[#This Row],[Product]],Lookup_Misc!$B$1:$B$7,0),3)*Table1[[#This Row],[Tonnage]],NA())</f>
        <v>52</v>
      </c>
      <c r="J4386">
        <f t="shared" si="206"/>
        <v>6</v>
      </c>
    </row>
    <row r="4387" spans="1:10">
      <c r="A4387" t="s">
        <v>186</v>
      </c>
      <c r="B4387" t="s">
        <v>123</v>
      </c>
      <c r="C4387" s="60">
        <v>43252</v>
      </c>
      <c r="D4387" s="3">
        <f>Table1[[#This Row],[End Year]]-1</f>
        <v>2017</v>
      </c>
      <c r="E4387" s="3">
        <f t="shared" si="204"/>
        <v>2018</v>
      </c>
      <c r="F4387" s="1" t="str">
        <f t="shared" si="205"/>
        <v>2017/2018</v>
      </c>
      <c r="G4387">
        <v>7800</v>
      </c>
      <c r="H4387" t="s">
        <v>108</v>
      </c>
      <c r="I4387">
        <f>IFERROR(INDEX(Lookup_Misc!$A$1:$C$7,MATCH(Table1[[#This Row],[Product]],Lookup_Misc!$B$1:$B$7,0),3)*Table1[[#This Row],[Tonnage]],NA())</f>
        <v>4056</v>
      </c>
      <c r="J4387">
        <f t="shared" si="206"/>
        <v>6</v>
      </c>
    </row>
    <row r="4388" spans="1:10">
      <c r="A4388" t="s">
        <v>186</v>
      </c>
      <c r="B4388" t="s">
        <v>123</v>
      </c>
      <c r="C4388" s="60">
        <v>43252</v>
      </c>
      <c r="D4388" s="3">
        <f>Table1[[#This Row],[End Year]]-1</f>
        <v>2017</v>
      </c>
      <c r="E4388" s="3">
        <f t="shared" si="204"/>
        <v>2018</v>
      </c>
      <c r="F4388" s="1" t="str">
        <f t="shared" si="205"/>
        <v>2017/2018</v>
      </c>
      <c r="G4388">
        <v>16351</v>
      </c>
      <c r="H4388" t="s">
        <v>89</v>
      </c>
      <c r="I4388">
        <f>IFERROR(INDEX(Lookup_Misc!$A$1:$C$7,MATCH(Table1[[#This Row],[Product]],Lookup_Misc!$B$1:$B$7,0),3)*Table1[[#This Row],[Tonnage]],NA())</f>
        <v>8502.52</v>
      </c>
      <c r="J4388">
        <f t="shared" si="206"/>
        <v>6</v>
      </c>
    </row>
    <row r="4389" spans="1:10">
      <c r="A4389" t="s">
        <v>186</v>
      </c>
      <c r="B4389" t="s">
        <v>123</v>
      </c>
      <c r="C4389" s="60">
        <v>43282</v>
      </c>
      <c r="D4389" s="3">
        <f>Table1[[#This Row],[End Year]]-1</f>
        <v>2018</v>
      </c>
      <c r="E4389" s="3">
        <f t="shared" si="204"/>
        <v>2019</v>
      </c>
      <c r="F4389" s="1" t="str">
        <f t="shared" si="205"/>
        <v>2018/2019</v>
      </c>
      <c r="G4389">
        <v>92</v>
      </c>
      <c r="H4389" t="s">
        <v>76</v>
      </c>
      <c r="I4389">
        <f>IFERROR(INDEX(Lookup_Misc!$A$1:$C$7,MATCH(Table1[[#This Row],[Product]],Lookup_Misc!$B$1:$B$7,0),3)*Table1[[#This Row],[Tonnage]],NA())</f>
        <v>47.84</v>
      </c>
      <c r="J4389">
        <f t="shared" si="206"/>
        <v>7</v>
      </c>
    </row>
    <row r="4390" spans="1:10">
      <c r="A4390" t="s">
        <v>186</v>
      </c>
      <c r="B4390" t="s">
        <v>123</v>
      </c>
      <c r="C4390" s="60">
        <v>43282</v>
      </c>
      <c r="D4390" s="3">
        <f>Table1[[#This Row],[End Year]]-1</f>
        <v>2018</v>
      </c>
      <c r="E4390" s="3">
        <f t="shared" si="204"/>
        <v>2019</v>
      </c>
      <c r="F4390" s="1" t="str">
        <f t="shared" si="205"/>
        <v>2018/2019</v>
      </c>
      <c r="G4390">
        <v>84523</v>
      </c>
      <c r="H4390" t="s">
        <v>60</v>
      </c>
      <c r="I4390">
        <f>IFERROR(INDEX(Lookup_Misc!$A$1:$C$7,MATCH(Table1[[#This Row],[Product]],Lookup_Misc!$B$1:$B$7,0),3)*Table1[[#This Row],[Tonnage]],NA())</f>
        <v>43951.96</v>
      </c>
      <c r="J4390">
        <f t="shared" si="206"/>
        <v>7</v>
      </c>
    </row>
    <row r="4391" spans="1:10">
      <c r="A4391" t="s">
        <v>186</v>
      </c>
      <c r="B4391" t="s">
        <v>123</v>
      </c>
      <c r="C4391" s="60">
        <v>43282</v>
      </c>
      <c r="D4391" s="3">
        <f>Table1[[#This Row],[End Year]]-1</f>
        <v>2018</v>
      </c>
      <c r="E4391" s="3">
        <f t="shared" si="204"/>
        <v>2019</v>
      </c>
      <c r="F4391" s="1" t="str">
        <f t="shared" si="205"/>
        <v>2018/2019</v>
      </c>
      <c r="G4391">
        <v>254</v>
      </c>
      <c r="H4391" t="s">
        <v>79</v>
      </c>
      <c r="I4391">
        <f>IFERROR(INDEX(Lookup_Misc!$A$1:$C$7,MATCH(Table1[[#This Row],[Product]],Lookup_Misc!$B$1:$B$7,0),3)*Table1[[#This Row],[Tonnage]],NA())</f>
        <v>132.08000000000001</v>
      </c>
      <c r="J4391">
        <f t="shared" si="206"/>
        <v>7</v>
      </c>
    </row>
    <row r="4392" spans="1:10">
      <c r="A4392" t="s">
        <v>186</v>
      </c>
      <c r="B4392" t="s">
        <v>123</v>
      </c>
      <c r="C4392" s="60">
        <v>43282</v>
      </c>
      <c r="D4392" s="3">
        <f>Table1[[#This Row],[End Year]]-1</f>
        <v>2018</v>
      </c>
      <c r="E4392" s="3">
        <f t="shared" si="204"/>
        <v>2019</v>
      </c>
      <c r="F4392" s="1" t="str">
        <f t="shared" si="205"/>
        <v>2018/2019</v>
      </c>
      <c r="G4392">
        <v>5492</v>
      </c>
      <c r="H4392" t="s">
        <v>116</v>
      </c>
      <c r="I4392">
        <f>IFERROR(INDEX(Lookup_Misc!$A$1:$C$7,MATCH(Table1[[#This Row],[Product]],Lookup_Misc!$B$1:$B$7,0),3)*Table1[[#This Row],[Tonnage]],NA())</f>
        <v>2855.84</v>
      </c>
      <c r="J4392">
        <f t="shared" si="206"/>
        <v>7</v>
      </c>
    </row>
    <row r="4393" spans="1:10">
      <c r="A4393" t="s">
        <v>186</v>
      </c>
      <c r="B4393" t="s">
        <v>123</v>
      </c>
      <c r="C4393" s="60">
        <v>43282</v>
      </c>
      <c r="D4393" s="3">
        <f>Table1[[#This Row],[End Year]]-1</f>
        <v>2018</v>
      </c>
      <c r="E4393" s="3">
        <f t="shared" si="204"/>
        <v>2019</v>
      </c>
      <c r="F4393" s="1" t="str">
        <f t="shared" si="205"/>
        <v>2018/2019</v>
      </c>
      <c r="G4393">
        <v>6598</v>
      </c>
      <c r="H4393" t="s">
        <v>128</v>
      </c>
      <c r="I4393">
        <f>IFERROR(INDEX(Lookup_Misc!$A$1:$C$7,MATCH(Table1[[#This Row],[Product]],Lookup_Misc!$B$1:$B$7,0),3)*Table1[[#This Row],[Tonnage]],NA())</f>
        <v>3430.96</v>
      </c>
      <c r="J4393">
        <f t="shared" si="206"/>
        <v>7</v>
      </c>
    </row>
    <row r="4394" spans="1:10">
      <c r="A4394" t="s">
        <v>186</v>
      </c>
      <c r="B4394" t="s">
        <v>123</v>
      </c>
      <c r="C4394" s="60">
        <v>43282</v>
      </c>
      <c r="D4394" s="3">
        <f>Table1[[#This Row],[End Year]]-1</f>
        <v>2018</v>
      </c>
      <c r="E4394" s="3">
        <f t="shared" si="204"/>
        <v>2019</v>
      </c>
      <c r="F4394" s="1" t="str">
        <f t="shared" si="205"/>
        <v>2018/2019</v>
      </c>
      <c r="G4394">
        <v>30681</v>
      </c>
      <c r="H4394" t="s">
        <v>113</v>
      </c>
      <c r="I4394">
        <f>IFERROR(INDEX(Lookup_Misc!$A$1:$C$7,MATCH(Table1[[#This Row],[Product]],Lookup_Misc!$B$1:$B$7,0),3)*Table1[[#This Row],[Tonnage]],NA())</f>
        <v>15954.12</v>
      </c>
      <c r="J4394">
        <f t="shared" si="206"/>
        <v>7</v>
      </c>
    </row>
    <row r="4395" spans="1:10">
      <c r="A4395" t="s">
        <v>186</v>
      </c>
      <c r="B4395" t="s">
        <v>123</v>
      </c>
      <c r="C4395" s="60">
        <v>43282</v>
      </c>
      <c r="D4395" s="3">
        <f>Table1[[#This Row],[End Year]]-1</f>
        <v>2018</v>
      </c>
      <c r="E4395" s="3">
        <f t="shared" si="204"/>
        <v>2019</v>
      </c>
      <c r="F4395" s="1" t="str">
        <f t="shared" si="205"/>
        <v>2018/2019</v>
      </c>
      <c r="G4395">
        <v>640</v>
      </c>
      <c r="H4395" t="s">
        <v>92</v>
      </c>
      <c r="I4395">
        <f>IFERROR(INDEX(Lookup_Misc!$A$1:$C$7,MATCH(Table1[[#This Row],[Product]],Lookup_Misc!$B$1:$B$7,0),3)*Table1[[#This Row],[Tonnage]],NA())</f>
        <v>332.8</v>
      </c>
      <c r="J4395">
        <f t="shared" si="206"/>
        <v>7</v>
      </c>
    </row>
    <row r="4396" spans="1:10">
      <c r="A4396" t="s">
        <v>186</v>
      </c>
      <c r="B4396" t="s">
        <v>123</v>
      </c>
      <c r="C4396" s="60">
        <v>43282</v>
      </c>
      <c r="D4396" s="3">
        <f>Table1[[#This Row],[End Year]]-1</f>
        <v>2018</v>
      </c>
      <c r="E4396" s="3">
        <f t="shared" si="204"/>
        <v>2019</v>
      </c>
      <c r="F4396" s="1" t="str">
        <f t="shared" si="205"/>
        <v>2018/2019</v>
      </c>
      <c r="G4396">
        <v>1</v>
      </c>
      <c r="H4396" t="s">
        <v>89</v>
      </c>
      <c r="I4396">
        <f>IFERROR(INDEX(Lookup_Misc!$A$1:$C$7,MATCH(Table1[[#This Row],[Product]],Lookup_Misc!$B$1:$B$7,0),3)*Table1[[#This Row],[Tonnage]],NA())</f>
        <v>0.52</v>
      </c>
      <c r="J4396">
        <f t="shared" si="206"/>
        <v>7</v>
      </c>
    </row>
    <row r="4397" spans="1:10">
      <c r="A4397" t="s">
        <v>186</v>
      </c>
      <c r="B4397" t="s">
        <v>123</v>
      </c>
      <c r="C4397" s="60">
        <v>43313</v>
      </c>
      <c r="D4397" s="3">
        <f>Table1[[#This Row],[End Year]]-1</f>
        <v>2018</v>
      </c>
      <c r="E4397" s="3">
        <f t="shared" si="204"/>
        <v>2019</v>
      </c>
      <c r="F4397" s="1" t="str">
        <f t="shared" si="205"/>
        <v>2018/2019</v>
      </c>
      <c r="G4397">
        <v>1</v>
      </c>
      <c r="H4397" t="s">
        <v>132</v>
      </c>
      <c r="I4397">
        <f>IFERROR(INDEX(Lookup_Misc!$A$1:$C$7,MATCH(Table1[[#This Row],[Product]],Lookup_Misc!$B$1:$B$7,0),3)*Table1[[#This Row],[Tonnage]],NA())</f>
        <v>0.52</v>
      </c>
      <c r="J4397">
        <f t="shared" si="206"/>
        <v>8</v>
      </c>
    </row>
    <row r="4398" spans="1:10">
      <c r="A4398" t="s">
        <v>186</v>
      </c>
      <c r="B4398" t="s">
        <v>123</v>
      </c>
      <c r="C4398" s="60">
        <v>43313</v>
      </c>
      <c r="D4398" s="3">
        <f>Table1[[#This Row],[End Year]]-1</f>
        <v>2018</v>
      </c>
      <c r="E4398" s="3">
        <f t="shared" si="204"/>
        <v>2019</v>
      </c>
      <c r="F4398" s="1" t="str">
        <f t="shared" si="205"/>
        <v>2018/2019</v>
      </c>
      <c r="G4398">
        <v>70908</v>
      </c>
      <c r="H4398" t="s">
        <v>60</v>
      </c>
      <c r="I4398">
        <f>IFERROR(INDEX(Lookup_Misc!$A$1:$C$7,MATCH(Table1[[#This Row],[Product]],Lookup_Misc!$B$1:$B$7,0),3)*Table1[[#This Row],[Tonnage]],NA())</f>
        <v>36872.160000000003</v>
      </c>
      <c r="J4398">
        <f t="shared" si="206"/>
        <v>8</v>
      </c>
    </row>
    <row r="4399" spans="1:10">
      <c r="A4399" t="s">
        <v>186</v>
      </c>
      <c r="B4399" t="s">
        <v>123</v>
      </c>
      <c r="C4399" s="60">
        <v>43313</v>
      </c>
      <c r="D4399" s="3">
        <f>Table1[[#This Row],[End Year]]-1</f>
        <v>2018</v>
      </c>
      <c r="E4399" s="3">
        <f t="shared" si="204"/>
        <v>2019</v>
      </c>
      <c r="F4399" s="1" t="str">
        <f t="shared" si="205"/>
        <v>2018/2019</v>
      </c>
      <c r="G4399">
        <v>16804</v>
      </c>
      <c r="H4399" t="s">
        <v>79</v>
      </c>
      <c r="I4399">
        <f>IFERROR(INDEX(Lookup_Misc!$A$1:$C$7,MATCH(Table1[[#This Row],[Product]],Lookup_Misc!$B$1:$B$7,0),3)*Table1[[#This Row],[Tonnage]],NA())</f>
        <v>8738.08</v>
      </c>
      <c r="J4399">
        <f t="shared" si="206"/>
        <v>8</v>
      </c>
    </row>
    <row r="4400" spans="1:10">
      <c r="A4400" t="s">
        <v>186</v>
      </c>
      <c r="B4400" t="s">
        <v>123</v>
      </c>
      <c r="C4400" s="60">
        <v>43313</v>
      </c>
      <c r="D4400" s="3">
        <f>Table1[[#This Row],[End Year]]-1</f>
        <v>2018</v>
      </c>
      <c r="E4400" s="3">
        <f t="shared" si="204"/>
        <v>2019</v>
      </c>
      <c r="F4400" s="1" t="str">
        <f t="shared" si="205"/>
        <v>2018/2019</v>
      </c>
      <c r="G4400">
        <v>10158</v>
      </c>
      <c r="H4400" t="s">
        <v>116</v>
      </c>
      <c r="I4400">
        <f>IFERROR(INDEX(Lookup_Misc!$A$1:$C$7,MATCH(Table1[[#This Row],[Product]],Lookup_Misc!$B$1:$B$7,0),3)*Table1[[#This Row],[Tonnage]],NA())</f>
        <v>5282.16</v>
      </c>
      <c r="J4400">
        <f t="shared" si="206"/>
        <v>8</v>
      </c>
    </row>
    <row r="4401" spans="1:10">
      <c r="A4401" t="s">
        <v>186</v>
      </c>
      <c r="B4401" t="s">
        <v>123</v>
      </c>
      <c r="C4401" s="60">
        <v>43313</v>
      </c>
      <c r="D4401" s="3">
        <f>Table1[[#This Row],[End Year]]-1</f>
        <v>2018</v>
      </c>
      <c r="E4401" s="3">
        <f t="shared" si="204"/>
        <v>2019</v>
      </c>
      <c r="F4401" s="1" t="str">
        <f t="shared" si="205"/>
        <v>2018/2019</v>
      </c>
      <c r="G4401">
        <v>40045</v>
      </c>
      <c r="H4401" t="s">
        <v>113</v>
      </c>
      <c r="I4401">
        <f>IFERROR(INDEX(Lookup_Misc!$A$1:$C$7,MATCH(Table1[[#This Row],[Product]],Lookup_Misc!$B$1:$B$7,0),3)*Table1[[#This Row],[Tonnage]],NA())</f>
        <v>20823.400000000001</v>
      </c>
      <c r="J4401">
        <f t="shared" si="206"/>
        <v>8</v>
      </c>
    </row>
    <row r="4402" spans="1:10">
      <c r="A4402" t="s">
        <v>186</v>
      </c>
      <c r="B4402" t="s">
        <v>123</v>
      </c>
      <c r="C4402" s="60">
        <v>43313</v>
      </c>
      <c r="D4402" s="3">
        <f>Table1[[#This Row],[End Year]]-1</f>
        <v>2018</v>
      </c>
      <c r="E4402" s="3">
        <f t="shared" si="204"/>
        <v>2019</v>
      </c>
      <c r="F4402" s="1" t="str">
        <f t="shared" si="205"/>
        <v>2018/2019</v>
      </c>
      <c r="G4402">
        <v>715</v>
      </c>
      <c r="H4402" t="s">
        <v>92</v>
      </c>
      <c r="I4402">
        <f>IFERROR(INDEX(Lookup_Misc!$A$1:$C$7,MATCH(Table1[[#This Row],[Product]],Lookup_Misc!$B$1:$B$7,0),3)*Table1[[#This Row],[Tonnage]],NA())</f>
        <v>371.8</v>
      </c>
      <c r="J4402">
        <f t="shared" si="206"/>
        <v>8</v>
      </c>
    </row>
    <row r="4403" spans="1:10">
      <c r="A4403" t="s">
        <v>186</v>
      </c>
      <c r="B4403" t="s">
        <v>123</v>
      </c>
      <c r="C4403" s="60">
        <v>43313</v>
      </c>
      <c r="D4403" s="3">
        <f>Table1[[#This Row],[End Year]]-1</f>
        <v>2018</v>
      </c>
      <c r="E4403" s="3">
        <f t="shared" si="204"/>
        <v>2019</v>
      </c>
      <c r="F4403" s="1" t="str">
        <f t="shared" si="205"/>
        <v>2018/2019</v>
      </c>
      <c r="G4403">
        <v>57</v>
      </c>
      <c r="H4403" t="s">
        <v>144</v>
      </c>
      <c r="I4403">
        <f>IFERROR(INDEX(Lookup_Misc!$A$1:$C$7,MATCH(Table1[[#This Row],[Product]],Lookup_Misc!$B$1:$B$7,0),3)*Table1[[#This Row],[Tonnage]],NA())</f>
        <v>29.64</v>
      </c>
      <c r="J4403">
        <f t="shared" si="206"/>
        <v>8</v>
      </c>
    </row>
    <row r="4404" spans="1:10">
      <c r="A4404" t="s">
        <v>186</v>
      </c>
      <c r="B4404" t="s">
        <v>123</v>
      </c>
      <c r="C4404" s="60">
        <v>43313</v>
      </c>
      <c r="D4404" s="3">
        <f>Table1[[#This Row],[End Year]]-1</f>
        <v>2018</v>
      </c>
      <c r="E4404" s="3">
        <f t="shared" si="204"/>
        <v>2019</v>
      </c>
      <c r="F4404" s="1" t="str">
        <f t="shared" si="205"/>
        <v>2018/2019</v>
      </c>
      <c r="G4404">
        <v>13500</v>
      </c>
      <c r="H4404" t="s">
        <v>108</v>
      </c>
      <c r="I4404">
        <f>IFERROR(INDEX(Lookup_Misc!$A$1:$C$7,MATCH(Table1[[#This Row],[Product]],Lookup_Misc!$B$1:$B$7,0),3)*Table1[[#This Row],[Tonnage]],NA())</f>
        <v>7020</v>
      </c>
      <c r="J4404">
        <f t="shared" si="206"/>
        <v>8</v>
      </c>
    </row>
    <row r="4405" spans="1:10">
      <c r="A4405" t="s">
        <v>186</v>
      </c>
      <c r="B4405" t="s">
        <v>123</v>
      </c>
      <c r="C4405" s="60">
        <v>43313</v>
      </c>
      <c r="D4405" s="3">
        <f>Table1[[#This Row],[End Year]]-1</f>
        <v>2018</v>
      </c>
      <c r="E4405" s="3">
        <f t="shared" si="204"/>
        <v>2019</v>
      </c>
      <c r="F4405" s="1" t="str">
        <f t="shared" si="205"/>
        <v>2018/2019</v>
      </c>
      <c r="G4405">
        <v>73</v>
      </c>
      <c r="H4405" t="s">
        <v>86</v>
      </c>
      <c r="I4405">
        <f>IFERROR(INDEX(Lookup_Misc!$A$1:$C$7,MATCH(Table1[[#This Row],[Product]],Lookup_Misc!$B$1:$B$7,0),3)*Table1[[#This Row],[Tonnage]],NA())</f>
        <v>37.96</v>
      </c>
      <c r="J4405">
        <f t="shared" si="206"/>
        <v>8</v>
      </c>
    </row>
    <row r="4406" spans="1:10">
      <c r="A4406" t="s">
        <v>186</v>
      </c>
      <c r="B4406" t="s">
        <v>123</v>
      </c>
      <c r="C4406" s="60">
        <v>43313</v>
      </c>
      <c r="D4406" s="3">
        <f>Table1[[#This Row],[End Year]]-1</f>
        <v>2018</v>
      </c>
      <c r="E4406" s="3">
        <f t="shared" si="204"/>
        <v>2019</v>
      </c>
      <c r="F4406" s="1" t="str">
        <f t="shared" si="205"/>
        <v>2018/2019</v>
      </c>
      <c r="G4406">
        <v>33351</v>
      </c>
      <c r="H4406" t="s">
        <v>89</v>
      </c>
      <c r="I4406">
        <f>IFERROR(INDEX(Lookup_Misc!$A$1:$C$7,MATCH(Table1[[#This Row],[Product]],Lookup_Misc!$B$1:$B$7,0),3)*Table1[[#This Row],[Tonnage]],NA())</f>
        <v>17342.52</v>
      </c>
      <c r="J4406">
        <f t="shared" si="206"/>
        <v>8</v>
      </c>
    </row>
    <row r="4407" spans="1:10">
      <c r="A4407" t="s">
        <v>186</v>
      </c>
      <c r="B4407" t="s">
        <v>123</v>
      </c>
      <c r="C4407" s="60">
        <v>43313</v>
      </c>
      <c r="D4407" s="3">
        <f>Table1[[#This Row],[End Year]]-1</f>
        <v>2018</v>
      </c>
      <c r="E4407" s="3">
        <f t="shared" si="204"/>
        <v>2019</v>
      </c>
      <c r="F4407" s="1" t="str">
        <f t="shared" si="205"/>
        <v>2018/2019</v>
      </c>
      <c r="G4407">
        <v>40510</v>
      </c>
      <c r="H4407" t="s">
        <v>90</v>
      </c>
      <c r="I4407">
        <f>IFERROR(INDEX(Lookup_Misc!$A$1:$C$7,MATCH(Table1[[#This Row],[Product]],Lookup_Misc!$B$1:$B$7,0),3)*Table1[[#This Row],[Tonnage]],NA())</f>
        <v>21065.200000000001</v>
      </c>
      <c r="J4407">
        <f t="shared" si="206"/>
        <v>8</v>
      </c>
    </row>
    <row r="4408" spans="1:10">
      <c r="A4408" t="s">
        <v>186</v>
      </c>
      <c r="B4408" t="s">
        <v>123</v>
      </c>
      <c r="C4408" s="60">
        <v>43344</v>
      </c>
      <c r="D4408" s="3">
        <f>Table1[[#This Row],[End Year]]-1</f>
        <v>2018</v>
      </c>
      <c r="E4408" s="3">
        <f t="shared" si="204"/>
        <v>2019</v>
      </c>
      <c r="F4408" s="1" t="str">
        <f t="shared" si="205"/>
        <v>2018/2019</v>
      </c>
      <c r="G4408">
        <v>74518</v>
      </c>
      <c r="H4408" t="s">
        <v>60</v>
      </c>
      <c r="I4408">
        <f>IFERROR(INDEX(Lookup_Misc!$A$1:$C$7,MATCH(Table1[[#This Row],[Product]],Lookup_Misc!$B$1:$B$7,0),3)*Table1[[#This Row],[Tonnage]],NA())</f>
        <v>38749.360000000001</v>
      </c>
      <c r="J4408">
        <f t="shared" si="206"/>
        <v>9</v>
      </c>
    </row>
    <row r="4409" spans="1:10">
      <c r="A4409" t="s">
        <v>186</v>
      </c>
      <c r="B4409" t="s">
        <v>123</v>
      </c>
      <c r="C4409" s="60">
        <v>43344</v>
      </c>
      <c r="D4409" s="3">
        <f>Table1[[#This Row],[End Year]]-1</f>
        <v>2018</v>
      </c>
      <c r="E4409" s="3">
        <f t="shared" si="204"/>
        <v>2019</v>
      </c>
      <c r="F4409" s="1" t="str">
        <f t="shared" si="205"/>
        <v>2018/2019</v>
      </c>
      <c r="G4409">
        <v>3610</v>
      </c>
      <c r="H4409" t="s">
        <v>79</v>
      </c>
      <c r="I4409">
        <f>IFERROR(INDEX(Lookup_Misc!$A$1:$C$7,MATCH(Table1[[#This Row],[Product]],Lookup_Misc!$B$1:$B$7,0),3)*Table1[[#This Row],[Tonnage]],NA())</f>
        <v>1877.2</v>
      </c>
      <c r="J4409">
        <f t="shared" si="206"/>
        <v>9</v>
      </c>
    </row>
    <row r="4410" spans="1:10">
      <c r="A4410" t="s">
        <v>186</v>
      </c>
      <c r="B4410" t="s">
        <v>123</v>
      </c>
      <c r="C4410" s="60">
        <v>43344</v>
      </c>
      <c r="D4410" s="3">
        <f>Table1[[#This Row],[End Year]]-1</f>
        <v>2018</v>
      </c>
      <c r="E4410" s="3">
        <f t="shared" si="204"/>
        <v>2019</v>
      </c>
      <c r="F4410" s="1" t="str">
        <f t="shared" si="205"/>
        <v>2018/2019</v>
      </c>
      <c r="G4410">
        <v>1600</v>
      </c>
      <c r="H4410" t="s">
        <v>116</v>
      </c>
      <c r="I4410">
        <f>IFERROR(INDEX(Lookup_Misc!$A$1:$C$7,MATCH(Table1[[#This Row],[Product]],Lookup_Misc!$B$1:$B$7,0),3)*Table1[[#This Row],[Tonnage]],NA())</f>
        <v>832</v>
      </c>
      <c r="J4410">
        <f t="shared" si="206"/>
        <v>9</v>
      </c>
    </row>
    <row r="4411" spans="1:10">
      <c r="A4411" t="s">
        <v>186</v>
      </c>
      <c r="B4411" t="s">
        <v>123</v>
      </c>
      <c r="C4411" s="60">
        <v>43344</v>
      </c>
      <c r="D4411" s="3">
        <f>Table1[[#This Row],[End Year]]-1</f>
        <v>2018</v>
      </c>
      <c r="E4411" s="3">
        <f t="shared" si="204"/>
        <v>2019</v>
      </c>
      <c r="F4411" s="1" t="str">
        <f t="shared" si="205"/>
        <v>2018/2019</v>
      </c>
      <c r="G4411">
        <v>78778</v>
      </c>
      <c r="H4411" t="s">
        <v>113</v>
      </c>
      <c r="I4411">
        <f>IFERROR(INDEX(Lookup_Misc!$A$1:$C$7,MATCH(Table1[[#This Row],[Product]],Lookup_Misc!$B$1:$B$7,0),3)*Table1[[#This Row],[Tonnage]],NA())</f>
        <v>40964.560000000005</v>
      </c>
      <c r="J4411">
        <f t="shared" si="206"/>
        <v>9</v>
      </c>
    </row>
    <row r="4412" spans="1:10">
      <c r="A4412" t="s">
        <v>186</v>
      </c>
      <c r="B4412" t="s">
        <v>123</v>
      </c>
      <c r="C4412" s="60">
        <v>43344</v>
      </c>
      <c r="D4412" s="3">
        <f>Table1[[#This Row],[End Year]]-1</f>
        <v>2018</v>
      </c>
      <c r="E4412" s="3">
        <f t="shared" si="204"/>
        <v>2019</v>
      </c>
      <c r="F4412" s="1" t="str">
        <f t="shared" si="205"/>
        <v>2018/2019</v>
      </c>
      <c r="G4412">
        <v>533</v>
      </c>
      <c r="H4412" t="s">
        <v>92</v>
      </c>
      <c r="I4412">
        <f>IFERROR(INDEX(Lookup_Misc!$A$1:$C$7,MATCH(Table1[[#This Row],[Product]],Lookup_Misc!$B$1:$B$7,0),3)*Table1[[#This Row],[Tonnage]],NA())</f>
        <v>277.16000000000003</v>
      </c>
      <c r="J4412">
        <f t="shared" si="206"/>
        <v>9</v>
      </c>
    </row>
    <row r="4413" spans="1:10">
      <c r="A4413" t="s">
        <v>186</v>
      </c>
      <c r="B4413" t="s">
        <v>123</v>
      </c>
      <c r="C4413" s="60">
        <v>43344</v>
      </c>
      <c r="D4413" s="3">
        <f>Table1[[#This Row],[End Year]]-1</f>
        <v>2018</v>
      </c>
      <c r="E4413" s="3">
        <f t="shared" si="204"/>
        <v>2019</v>
      </c>
      <c r="F4413" s="1" t="str">
        <f t="shared" si="205"/>
        <v>2018/2019</v>
      </c>
      <c r="G4413">
        <v>23</v>
      </c>
      <c r="H4413" t="s">
        <v>170</v>
      </c>
      <c r="I4413">
        <f>IFERROR(INDEX(Lookup_Misc!$A$1:$C$7,MATCH(Table1[[#This Row],[Product]],Lookup_Misc!$B$1:$B$7,0),3)*Table1[[#This Row],[Tonnage]],NA())</f>
        <v>11.96</v>
      </c>
      <c r="J4413">
        <f t="shared" si="206"/>
        <v>9</v>
      </c>
    </row>
    <row r="4414" spans="1:10">
      <c r="A4414" t="s">
        <v>186</v>
      </c>
      <c r="B4414" t="s">
        <v>123</v>
      </c>
      <c r="C4414" s="60">
        <v>43344</v>
      </c>
      <c r="D4414" s="3">
        <f>Table1[[#This Row],[End Year]]-1</f>
        <v>2018</v>
      </c>
      <c r="E4414" s="3">
        <f t="shared" si="204"/>
        <v>2019</v>
      </c>
      <c r="F4414" s="1" t="str">
        <f t="shared" si="205"/>
        <v>2018/2019</v>
      </c>
      <c r="G4414">
        <v>26</v>
      </c>
      <c r="H4414" t="s">
        <v>93</v>
      </c>
      <c r="I4414">
        <f>IFERROR(INDEX(Lookup_Misc!$A$1:$C$7,MATCH(Table1[[#This Row],[Product]],Lookup_Misc!$B$1:$B$7,0),3)*Table1[[#This Row],[Tonnage]],NA())</f>
        <v>13.52</v>
      </c>
      <c r="J4414">
        <f t="shared" si="206"/>
        <v>9</v>
      </c>
    </row>
    <row r="4415" spans="1:10">
      <c r="A4415" t="s">
        <v>186</v>
      </c>
      <c r="B4415" t="s">
        <v>123</v>
      </c>
      <c r="C4415" s="60">
        <v>43374</v>
      </c>
      <c r="D4415" s="3">
        <f>Table1[[#This Row],[End Year]]-1</f>
        <v>2018</v>
      </c>
      <c r="E4415" s="3">
        <f t="shared" si="204"/>
        <v>2019</v>
      </c>
      <c r="F4415" s="1" t="str">
        <f t="shared" si="205"/>
        <v>2018/2019</v>
      </c>
      <c r="G4415">
        <v>47</v>
      </c>
      <c r="H4415" t="s">
        <v>87</v>
      </c>
      <c r="I4415">
        <f>IFERROR(INDEX(Lookup_Misc!$A$1:$C$7,MATCH(Table1[[#This Row],[Product]],Lookup_Misc!$B$1:$B$7,0),3)*Table1[[#This Row],[Tonnage]],NA())</f>
        <v>24.44</v>
      </c>
      <c r="J4415">
        <f t="shared" si="206"/>
        <v>10</v>
      </c>
    </row>
    <row r="4416" spans="1:10">
      <c r="A4416" t="s">
        <v>186</v>
      </c>
      <c r="B4416" t="s">
        <v>123</v>
      </c>
      <c r="C4416" s="60">
        <v>43374</v>
      </c>
      <c r="D4416" s="3">
        <f>Table1[[#This Row],[End Year]]-1</f>
        <v>2018</v>
      </c>
      <c r="E4416" s="3">
        <f t="shared" si="204"/>
        <v>2019</v>
      </c>
      <c r="F4416" s="1" t="str">
        <f t="shared" si="205"/>
        <v>2018/2019</v>
      </c>
      <c r="G4416">
        <v>117613</v>
      </c>
      <c r="H4416" t="s">
        <v>60</v>
      </c>
      <c r="I4416">
        <f>IFERROR(INDEX(Lookup_Misc!$A$1:$C$7,MATCH(Table1[[#This Row],[Product]],Lookup_Misc!$B$1:$B$7,0),3)*Table1[[#This Row],[Tonnage]],NA())</f>
        <v>61158.76</v>
      </c>
      <c r="J4416">
        <f t="shared" si="206"/>
        <v>10</v>
      </c>
    </row>
    <row r="4417" spans="1:10">
      <c r="A4417" t="s">
        <v>186</v>
      </c>
      <c r="B4417" t="s">
        <v>123</v>
      </c>
      <c r="C4417" s="60">
        <v>43374</v>
      </c>
      <c r="D4417" s="3">
        <f>Table1[[#This Row],[End Year]]-1</f>
        <v>2018</v>
      </c>
      <c r="E4417" s="3">
        <f t="shared" si="204"/>
        <v>2019</v>
      </c>
      <c r="F4417" s="1" t="str">
        <f t="shared" si="205"/>
        <v>2018/2019</v>
      </c>
      <c r="G4417">
        <v>7015</v>
      </c>
      <c r="H4417" t="s">
        <v>79</v>
      </c>
      <c r="I4417">
        <f>IFERROR(INDEX(Lookup_Misc!$A$1:$C$7,MATCH(Table1[[#This Row],[Product]],Lookup_Misc!$B$1:$B$7,0),3)*Table1[[#This Row],[Tonnage]],NA())</f>
        <v>3647.8</v>
      </c>
      <c r="J4417">
        <f t="shared" si="206"/>
        <v>10</v>
      </c>
    </row>
    <row r="4418" spans="1:10">
      <c r="A4418" t="s">
        <v>186</v>
      </c>
      <c r="B4418" t="s">
        <v>123</v>
      </c>
      <c r="C4418" s="60">
        <v>43374</v>
      </c>
      <c r="D4418" s="3">
        <f>Table1[[#This Row],[End Year]]-1</f>
        <v>2018</v>
      </c>
      <c r="E4418" s="3">
        <f t="shared" si="204"/>
        <v>2019</v>
      </c>
      <c r="F4418" s="1" t="str">
        <f t="shared" si="205"/>
        <v>2018/2019</v>
      </c>
      <c r="G4418">
        <v>550</v>
      </c>
      <c r="H4418" t="s">
        <v>131</v>
      </c>
      <c r="I4418">
        <f>IFERROR(INDEX(Lookup_Misc!$A$1:$C$7,MATCH(Table1[[#This Row],[Product]],Lookup_Misc!$B$1:$B$7,0),3)*Table1[[#This Row],[Tonnage]],NA())</f>
        <v>286</v>
      </c>
      <c r="J4418">
        <f t="shared" si="206"/>
        <v>10</v>
      </c>
    </row>
    <row r="4419" spans="1:10">
      <c r="A4419" t="s">
        <v>186</v>
      </c>
      <c r="B4419" t="s">
        <v>123</v>
      </c>
      <c r="C4419" s="60">
        <v>43374</v>
      </c>
      <c r="D4419" s="3">
        <f>Table1[[#This Row],[End Year]]-1</f>
        <v>2018</v>
      </c>
      <c r="E4419" s="3">
        <f t="shared" si="204"/>
        <v>2019</v>
      </c>
      <c r="F4419" s="1" t="str">
        <f t="shared" si="205"/>
        <v>2018/2019</v>
      </c>
      <c r="G4419">
        <v>2</v>
      </c>
      <c r="H4419" t="s">
        <v>88</v>
      </c>
      <c r="I4419">
        <f>IFERROR(INDEX(Lookup_Misc!$A$1:$C$7,MATCH(Table1[[#This Row],[Product]],Lookup_Misc!$B$1:$B$7,0),3)*Table1[[#This Row],[Tonnage]],NA())</f>
        <v>1.04</v>
      </c>
      <c r="J4419">
        <f t="shared" si="206"/>
        <v>10</v>
      </c>
    </row>
    <row r="4420" spans="1:10">
      <c r="A4420" t="s">
        <v>186</v>
      </c>
      <c r="B4420" t="s">
        <v>123</v>
      </c>
      <c r="C4420" s="60">
        <v>43374</v>
      </c>
      <c r="D4420" s="3">
        <f>Table1[[#This Row],[End Year]]-1</f>
        <v>2018</v>
      </c>
      <c r="E4420" s="3">
        <f t="shared" si="204"/>
        <v>2019</v>
      </c>
      <c r="F4420" s="1" t="str">
        <f t="shared" si="205"/>
        <v>2018/2019</v>
      </c>
      <c r="G4420">
        <v>13149</v>
      </c>
      <c r="H4420" t="s">
        <v>116</v>
      </c>
      <c r="I4420">
        <f>IFERROR(INDEX(Lookup_Misc!$A$1:$C$7,MATCH(Table1[[#This Row],[Product]],Lookup_Misc!$B$1:$B$7,0),3)*Table1[[#This Row],[Tonnage]],NA())</f>
        <v>6837.4800000000005</v>
      </c>
      <c r="J4420">
        <f t="shared" si="206"/>
        <v>10</v>
      </c>
    </row>
    <row r="4421" spans="1:10">
      <c r="A4421" t="s">
        <v>186</v>
      </c>
      <c r="B4421" t="s">
        <v>123</v>
      </c>
      <c r="C4421" s="60">
        <v>43374</v>
      </c>
      <c r="D4421" s="3">
        <f>Table1[[#This Row],[End Year]]-1</f>
        <v>2018</v>
      </c>
      <c r="E4421" s="3">
        <f t="shared" si="204"/>
        <v>2019</v>
      </c>
      <c r="F4421" s="1" t="str">
        <f t="shared" si="205"/>
        <v>2018/2019</v>
      </c>
      <c r="G4421">
        <v>39369</v>
      </c>
      <c r="H4421" t="s">
        <v>113</v>
      </c>
      <c r="I4421">
        <f>IFERROR(INDEX(Lookup_Misc!$A$1:$C$7,MATCH(Table1[[#This Row],[Product]],Lookup_Misc!$B$1:$B$7,0),3)*Table1[[#This Row],[Tonnage]],NA())</f>
        <v>20471.88</v>
      </c>
      <c r="J4421">
        <f t="shared" si="206"/>
        <v>10</v>
      </c>
    </row>
    <row r="4422" spans="1:10">
      <c r="A4422" t="s">
        <v>186</v>
      </c>
      <c r="B4422" t="s">
        <v>123</v>
      </c>
      <c r="C4422" s="60">
        <v>43374</v>
      </c>
      <c r="D4422" s="3">
        <f>Table1[[#This Row],[End Year]]-1</f>
        <v>2018</v>
      </c>
      <c r="E4422" s="3">
        <f t="shared" ref="E4422:E4485" si="207">IF(AND(MONTH(C4422)&gt;=7,MONTH(C4422)&lt;=12),YEAR(C4422)+1,YEAR(C4422))</f>
        <v>2019</v>
      </c>
      <c r="F4422" s="1" t="str">
        <f t="shared" ref="F4422:F4485" si="208">D4422&amp;"/"&amp;E4422</f>
        <v>2018/2019</v>
      </c>
      <c r="G4422">
        <v>600</v>
      </c>
      <c r="H4422" t="s">
        <v>92</v>
      </c>
      <c r="I4422">
        <f>IFERROR(INDEX(Lookup_Misc!$A$1:$C$7,MATCH(Table1[[#This Row],[Product]],Lookup_Misc!$B$1:$B$7,0),3)*Table1[[#This Row],[Tonnage]],NA())</f>
        <v>312</v>
      </c>
      <c r="J4422">
        <f t="shared" ref="J4422:J4485" si="209">MONTH(C4422)</f>
        <v>10</v>
      </c>
    </row>
    <row r="4423" spans="1:10">
      <c r="A4423" t="s">
        <v>186</v>
      </c>
      <c r="B4423" t="s">
        <v>123</v>
      </c>
      <c r="C4423" s="60">
        <v>43374</v>
      </c>
      <c r="D4423" s="3">
        <f>Table1[[#This Row],[End Year]]-1</f>
        <v>2018</v>
      </c>
      <c r="E4423" s="3">
        <f t="shared" si="207"/>
        <v>2019</v>
      </c>
      <c r="F4423" s="1" t="str">
        <f t="shared" si="208"/>
        <v>2018/2019</v>
      </c>
      <c r="G4423">
        <v>38</v>
      </c>
      <c r="H4423" t="s">
        <v>144</v>
      </c>
      <c r="I4423">
        <f>IFERROR(INDEX(Lookup_Misc!$A$1:$C$7,MATCH(Table1[[#This Row],[Product]],Lookup_Misc!$B$1:$B$7,0),3)*Table1[[#This Row],[Tonnage]],NA())</f>
        <v>19.760000000000002</v>
      </c>
      <c r="J4423">
        <f t="shared" si="209"/>
        <v>10</v>
      </c>
    </row>
    <row r="4424" spans="1:10">
      <c r="A4424" t="s">
        <v>186</v>
      </c>
      <c r="B4424" t="s">
        <v>123</v>
      </c>
      <c r="C4424" s="60">
        <v>43374</v>
      </c>
      <c r="D4424" s="3">
        <f>Table1[[#This Row],[End Year]]-1</f>
        <v>2018</v>
      </c>
      <c r="E4424" s="3">
        <f t="shared" si="207"/>
        <v>2019</v>
      </c>
      <c r="F4424" s="1" t="str">
        <f t="shared" si="208"/>
        <v>2018/2019</v>
      </c>
      <c r="G4424">
        <v>2200</v>
      </c>
      <c r="H4424" t="s">
        <v>108</v>
      </c>
      <c r="I4424">
        <f>IFERROR(INDEX(Lookup_Misc!$A$1:$C$7,MATCH(Table1[[#This Row],[Product]],Lookup_Misc!$B$1:$B$7,0),3)*Table1[[#This Row],[Tonnage]],NA())</f>
        <v>1144</v>
      </c>
      <c r="J4424">
        <f t="shared" si="209"/>
        <v>10</v>
      </c>
    </row>
    <row r="4425" spans="1:10">
      <c r="A4425" t="s">
        <v>186</v>
      </c>
      <c r="B4425" t="s">
        <v>123</v>
      </c>
      <c r="C4425" s="60">
        <v>43374</v>
      </c>
      <c r="D4425" s="3">
        <f>Table1[[#This Row],[End Year]]-1</f>
        <v>2018</v>
      </c>
      <c r="E4425" s="3">
        <f t="shared" si="207"/>
        <v>2019</v>
      </c>
      <c r="F4425" s="1" t="str">
        <f t="shared" si="208"/>
        <v>2018/2019</v>
      </c>
      <c r="G4425">
        <v>280</v>
      </c>
      <c r="H4425" t="s">
        <v>86</v>
      </c>
      <c r="I4425">
        <f>IFERROR(INDEX(Lookup_Misc!$A$1:$C$7,MATCH(Table1[[#This Row],[Product]],Lookup_Misc!$B$1:$B$7,0),3)*Table1[[#This Row],[Tonnage]],NA())</f>
        <v>145.6</v>
      </c>
      <c r="J4425">
        <f t="shared" si="209"/>
        <v>10</v>
      </c>
    </row>
    <row r="4426" spans="1:10">
      <c r="A4426" t="s">
        <v>186</v>
      </c>
      <c r="B4426" t="s">
        <v>123</v>
      </c>
      <c r="C4426" s="60">
        <v>43374</v>
      </c>
      <c r="D4426" s="3">
        <f>Table1[[#This Row],[End Year]]-1</f>
        <v>2018</v>
      </c>
      <c r="E4426" s="3">
        <f t="shared" si="207"/>
        <v>2019</v>
      </c>
      <c r="F4426" s="1" t="str">
        <f t="shared" si="208"/>
        <v>2018/2019</v>
      </c>
      <c r="G4426">
        <v>39</v>
      </c>
      <c r="H4426" t="s">
        <v>89</v>
      </c>
      <c r="I4426">
        <f>IFERROR(INDEX(Lookup_Misc!$A$1:$C$7,MATCH(Table1[[#This Row],[Product]],Lookup_Misc!$B$1:$B$7,0),3)*Table1[[#This Row],[Tonnage]],NA())</f>
        <v>20.28</v>
      </c>
      <c r="J4426">
        <f t="shared" si="209"/>
        <v>10</v>
      </c>
    </row>
    <row r="4427" spans="1:10">
      <c r="A4427" t="s">
        <v>186</v>
      </c>
      <c r="B4427" t="s">
        <v>123</v>
      </c>
      <c r="C4427" s="60">
        <v>43405</v>
      </c>
      <c r="D4427" s="3">
        <f>Table1[[#This Row],[End Year]]-1</f>
        <v>2018</v>
      </c>
      <c r="E4427" s="3">
        <f t="shared" si="207"/>
        <v>2019</v>
      </c>
      <c r="F4427" s="1" t="str">
        <f t="shared" si="208"/>
        <v>2018/2019</v>
      </c>
      <c r="G4427">
        <v>144165</v>
      </c>
      <c r="H4427" t="s">
        <v>60</v>
      </c>
      <c r="I4427">
        <f>IFERROR(INDEX(Lookup_Misc!$A$1:$C$7,MATCH(Table1[[#This Row],[Product]],Lookup_Misc!$B$1:$B$7,0),3)*Table1[[#This Row],[Tonnage]],NA())</f>
        <v>74965.8</v>
      </c>
      <c r="J4427">
        <f t="shared" si="209"/>
        <v>11</v>
      </c>
    </row>
    <row r="4428" spans="1:10">
      <c r="A4428" t="s">
        <v>186</v>
      </c>
      <c r="B4428" t="s">
        <v>123</v>
      </c>
      <c r="C4428" s="60">
        <v>43405</v>
      </c>
      <c r="D4428" s="3">
        <f>Table1[[#This Row],[End Year]]-1</f>
        <v>2018</v>
      </c>
      <c r="E4428" s="3">
        <f t="shared" si="207"/>
        <v>2019</v>
      </c>
      <c r="F4428" s="1" t="str">
        <f t="shared" si="208"/>
        <v>2018/2019</v>
      </c>
      <c r="G4428">
        <v>10495</v>
      </c>
      <c r="H4428" t="s">
        <v>79</v>
      </c>
      <c r="I4428">
        <f>IFERROR(INDEX(Lookup_Misc!$A$1:$C$7,MATCH(Table1[[#This Row],[Product]],Lookup_Misc!$B$1:$B$7,0),3)*Table1[[#This Row],[Tonnage]],NA())</f>
        <v>5457.4000000000005</v>
      </c>
      <c r="J4428">
        <f t="shared" si="209"/>
        <v>11</v>
      </c>
    </row>
    <row r="4429" spans="1:10">
      <c r="A4429" t="s">
        <v>186</v>
      </c>
      <c r="B4429" t="s">
        <v>123</v>
      </c>
      <c r="C4429" s="60">
        <v>43405</v>
      </c>
      <c r="D4429" s="3">
        <f>Table1[[#This Row],[End Year]]-1</f>
        <v>2018</v>
      </c>
      <c r="E4429" s="3">
        <f t="shared" si="207"/>
        <v>2019</v>
      </c>
      <c r="F4429" s="1" t="str">
        <f t="shared" si="208"/>
        <v>2018/2019</v>
      </c>
      <c r="G4429">
        <v>10</v>
      </c>
      <c r="H4429" t="s">
        <v>125</v>
      </c>
      <c r="I4429">
        <f>IFERROR(INDEX(Lookup_Misc!$A$1:$C$7,MATCH(Table1[[#This Row],[Product]],Lookup_Misc!$B$1:$B$7,0),3)*Table1[[#This Row],[Tonnage]],NA())</f>
        <v>5.2</v>
      </c>
      <c r="J4429">
        <f t="shared" si="209"/>
        <v>11</v>
      </c>
    </row>
    <row r="4430" spans="1:10">
      <c r="A4430" t="s">
        <v>186</v>
      </c>
      <c r="B4430" t="s">
        <v>123</v>
      </c>
      <c r="C4430" s="60">
        <v>43405</v>
      </c>
      <c r="D4430" s="3">
        <f>Table1[[#This Row],[End Year]]-1</f>
        <v>2018</v>
      </c>
      <c r="E4430" s="3">
        <f t="shared" si="207"/>
        <v>2019</v>
      </c>
      <c r="F4430" s="1" t="str">
        <f t="shared" si="208"/>
        <v>2018/2019</v>
      </c>
      <c r="G4430">
        <v>7149</v>
      </c>
      <c r="H4430" t="s">
        <v>116</v>
      </c>
      <c r="I4430">
        <f>IFERROR(INDEX(Lookup_Misc!$A$1:$C$7,MATCH(Table1[[#This Row],[Product]],Lookup_Misc!$B$1:$B$7,0),3)*Table1[[#This Row],[Tonnage]],NA())</f>
        <v>3717.48</v>
      </c>
      <c r="J4430">
        <f t="shared" si="209"/>
        <v>11</v>
      </c>
    </row>
    <row r="4431" spans="1:10">
      <c r="A4431" t="s">
        <v>186</v>
      </c>
      <c r="B4431" t="s">
        <v>123</v>
      </c>
      <c r="C4431" s="60">
        <v>43405</v>
      </c>
      <c r="D4431" s="3">
        <f>Table1[[#This Row],[End Year]]-1</f>
        <v>2018</v>
      </c>
      <c r="E4431" s="3">
        <f t="shared" si="207"/>
        <v>2019</v>
      </c>
      <c r="F4431" s="1" t="str">
        <f t="shared" si="208"/>
        <v>2018/2019</v>
      </c>
      <c r="G4431">
        <v>34025</v>
      </c>
      <c r="H4431" t="s">
        <v>113</v>
      </c>
      <c r="I4431">
        <f>IFERROR(INDEX(Lookup_Misc!$A$1:$C$7,MATCH(Table1[[#This Row],[Product]],Lookup_Misc!$B$1:$B$7,0),3)*Table1[[#This Row],[Tonnage]],NA())</f>
        <v>17693</v>
      </c>
      <c r="J4431">
        <f t="shared" si="209"/>
        <v>11</v>
      </c>
    </row>
    <row r="4432" spans="1:10">
      <c r="A4432" t="s">
        <v>186</v>
      </c>
      <c r="B4432" t="s">
        <v>123</v>
      </c>
      <c r="C4432" s="60">
        <v>43405</v>
      </c>
      <c r="D4432" s="3">
        <f>Table1[[#This Row],[End Year]]-1</f>
        <v>2018</v>
      </c>
      <c r="E4432" s="3">
        <f t="shared" si="207"/>
        <v>2019</v>
      </c>
      <c r="F4432" s="1" t="str">
        <f t="shared" si="208"/>
        <v>2018/2019</v>
      </c>
      <c r="G4432">
        <v>220</v>
      </c>
      <c r="H4432" t="s">
        <v>92</v>
      </c>
      <c r="I4432">
        <f>IFERROR(INDEX(Lookup_Misc!$A$1:$C$7,MATCH(Table1[[#This Row],[Product]],Lookup_Misc!$B$1:$B$7,0),3)*Table1[[#This Row],[Tonnage]],NA())</f>
        <v>114.4</v>
      </c>
      <c r="J4432">
        <f t="shared" si="209"/>
        <v>11</v>
      </c>
    </row>
    <row r="4433" spans="1:10">
      <c r="A4433" t="s">
        <v>186</v>
      </c>
      <c r="B4433" t="s">
        <v>123</v>
      </c>
      <c r="C4433" s="60">
        <v>43405</v>
      </c>
      <c r="D4433" s="3">
        <f>Table1[[#This Row],[End Year]]-1</f>
        <v>2018</v>
      </c>
      <c r="E4433" s="3">
        <f t="shared" si="207"/>
        <v>2019</v>
      </c>
      <c r="F4433" s="1" t="str">
        <f t="shared" si="208"/>
        <v>2018/2019</v>
      </c>
      <c r="G4433">
        <v>6</v>
      </c>
      <c r="H4433" t="s">
        <v>118</v>
      </c>
      <c r="I4433">
        <f>IFERROR(INDEX(Lookup_Misc!$A$1:$C$7,MATCH(Table1[[#This Row],[Product]],Lookup_Misc!$B$1:$B$7,0),3)*Table1[[#This Row],[Tonnage]],NA())</f>
        <v>3.12</v>
      </c>
      <c r="J4433">
        <f t="shared" si="209"/>
        <v>11</v>
      </c>
    </row>
    <row r="4434" spans="1:10">
      <c r="A4434" t="s">
        <v>186</v>
      </c>
      <c r="B4434" t="s">
        <v>123</v>
      </c>
      <c r="C4434" s="60">
        <v>43405</v>
      </c>
      <c r="D4434" s="3">
        <f>Table1[[#This Row],[End Year]]-1</f>
        <v>2018</v>
      </c>
      <c r="E4434" s="3">
        <f t="shared" si="207"/>
        <v>2019</v>
      </c>
      <c r="F4434" s="1" t="str">
        <f t="shared" si="208"/>
        <v>2018/2019</v>
      </c>
      <c r="G4434">
        <v>8</v>
      </c>
      <c r="H4434" t="s">
        <v>149</v>
      </c>
      <c r="I4434">
        <f>IFERROR(INDEX(Lookup_Misc!$A$1:$C$7,MATCH(Table1[[#This Row],[Product]],Lookup_Misc!$B$1:$B$7,0),3)*Table1[[#This Row],[Tonnage]],NA())</f>
        <v>4.16</v>
      </c>
      <c r="J4434">
        <f t="shared" si="209"/>
        <v>11</v>
      </c>
    </row>
    <row r="4435" spans="1:10">
      <c r="A4435" t="s">
        <v>186</v>
      </c>
      <c r="B4435" t="s">
        <v>123</v>
      </c>
      <c r="C4435" s="60">
        <v>43405</v>
      </c>
      <c r="D4435" s="3">
        <f>Table1[[#This Row],[End Year]]-1</f>
        <v>2018</v>
      </c>
      <c r="E4435" s="3">
        <f t="shared" si="207"/>
        <v>2019</v>
      </c>
      <c r="F4435" s="1" t="str">
        <f t="shared" si="208"/>
        <v>2018/2019</v>
      </c>
      <c r="G4435">
        <v>71</v>
      </c>
      <c r="H4435" t="s">
        <v>86</v>
      </c>
      <c r="I4435">
        <f>IFERROR(INDEX(Lookup_Misc!$A$1:$C$7,MATCH(Table1[[#This Row],[Product]],Lookup_Misc!$B$1:$B$7,0),3)*Table1[[#This Row],[Tonnage]],NA())</f>
        <v>36.92</v>
      </c>
      <c r="J4435">
        <f t="shared" si="209"/>
        <v>11</v>
      </c>
    </row>
    <row r="4436" spans="1:10">
      <c r="A4436" t="s">
        <v>186</v>
      </c>
      <c r="B4436" t="s">
        <v>123</v>
      </c>
      <c r="C4436" s="60">
        <v>43405</v>
      </c>
      <c r="D4436" s="3">
        <f>Table1[[#This Row],[End Year]]-1</f>
        <v>2018</v>
      </c>
      <c r="E4436" s="3">
        <f t="shared" si="207"/>
        <v>2019</v>
      </c>
      <c r="F4436" s="1" t="str">
        <f t="shared" si="208"/>
        <v>2018/2019</v>
      </c>
      <c r="G4436">
        <v>41383</v>
      </c>
      <c r="H4436" t="s">
        <v>90</v>
      </c>
      <c r="I4436">
        <f>IFERROR(INDEX(Lookup_Misc!$A$1:$C$7,MATCH(Table1[[#This Row],[Product]],Lookup_Misc!$B$1:$B$7,0),3)*Table1[[#This Row],[Tonnage]],NA())</f>
        <v>21519.16</v>
      </c>
      <c r="J4436">
        <f t="shared" si="209"/>
        <v>11</v>
      </c>
    </row>
    <row r="4437" spans="1:10">
      <c r="A4437" t="s">
        <v>186</v>
      </c>
      <c r="B4437" t="s">
        <v>123</v>
      </c>
      <c r="C4437" s="60">
        <v>43435</v>
      </c>
      <c r="D4437" s="3">
        <f>Table1[[#This Row],[End Year]]-1</f>
        <v>2018</v>
      </c>
      <c r="E4437" s="3">
        <f t="shared" si="207"/>
        <v>2019</v>
      </c>
      <c r="F4437" s="1" t="str">
        <f t="shared" si="208"/>
        <v>2018/2019</v>
      </c>
      <c r="G4437">
        <v>8</v>
      </c>
      <c r="H4437" t="s">
        <v>94</v>
      </c>
      <c r="I4437">
        <f>IFERROR(INDEX(Lookup_Misc!$A$1:$C$7,MATCH(Table1[[#This Row],[Product]],Lookup_Misc!$B$1:$B$7,0),3)*Table1[[#This Row],[Tonnage]],NA())</f>
        <v>4.16</v>
      </c>
      <c r="J4437">
        <f t="shared" si="209"/>
        <v>12</v>
      </c>
    </row>
    <row r="4438" spans="1:10">
      <c r="A4438" t="s">
        <v>186</v>
      </c>
      <c r="B4438" t="s">
        <v>123</v>
      </c>
      <c r="C4438" s="60">
        <v>43435</v>
      </c>
      <c r="D4438" s="3">
        <f>Table1[[#This Row],[End Year]]-1</f>
        <v>2018</v>
      </c>
      <c r="E4438" s="3">
        <f t="shared" si="207"/>
        <v>2019</v>
      </c>
      <c r="F4438" s="1" t="str">
        <f t="shared" si="208"/>
        <v>2018/2019</v>
      </c>
      <c r="G4438">
        <v>51</v>
      </c>
      <c r="H4438" t="s">
        <v>87</v>
      </c>
      <c r="I4438">
        <f>IFERROR(INDEX(Lookup_Misc!$A$1:$C$7,MATCH(Table1[[#This Row],[Product]],Lookup_Misc!$B$1:$B$7,0),3)*Table1[[#This Row],[Tonnage]],NA())</f>
        <v>26.52</v>
      </c>
      <c r="J4438">
        <f t="shared" si="209"/>
        <v>12</v>
      </c>
    </row>
    <row r="4439" spans="1:10">
      <c r="A4439" t="s">
        <v>186</v>
      </c>
      <c r="B4439" t="s">
        <v>123</v>
      </c>
      <c r="C4439" s="60">
        <v>43435</v>
      </c>
      <c r="D4439" s="3">
        <f>Table1[[#This Row],[End Year]]-1</f>
        <v>2018</v>
      </c>
      <c r="E4439" s="3">
        <f t="shared" si="207"/>
        <v>2019</v>
      </c>
      <c r="F4439" s="1" t="str">
        <f t="shared" si="208"/>
        <v>2018/2019</v>
      </c>
      <c r="G4439">
        <v>4</v>
      </c>
      <c r="H4439" t="s">
        <v>119</v>
      </c>
      <c r="I4439">
        <f>IFERROR(INDEX(Lookup_Misc!$A$1:$C$7,MATCH(Table1[[#This Row],[Product]],Lookup_Misc!$B$1:$B$7,0),3)*Table1[[#This Row],[Tonnage]],NA())</f>
        <v>2.08</v>
      </c>
      <c r="J4439">
        <f t="shared" si="209"/>
        <v>12</v>
      </c>
    </row>
    <row r="4440" spans="1:10">
      <c r="A4440" t="s">
        <v>186</v>
      </c>
      <c r="B4440" t="s">
        <v>123</v>
      </c>
      <c r="C4440" s="60">
        <v>43435</v>
      </c>
      <c r="D4440" s="3">
        <f>Table1[[#This Row],[End Year]]-1</f>
        <v>2018</v>
      </c>
      <c r="E4440" s="3">
        <f t="shared" si="207"/>
        <v>2019</v>
      </c>
      <c r="F4440" s="1" t="str">
        <f t="shared" si="208"/>
        <v>2018/2019</v>
      </c>
      <c r="G4440">
        <v>91771</v>
      </c>
      <c r="H4440" t="s">
        <v>60</v>
      </c>
      <c r="I4440">
        <f>IFERROR(INDEX(Lookup_Misc!$A$1:$C$7,MATCH(Table1[[#This Row],[Product]],Lookup_Misc!$B$1:$B$7,0),3)*Table1[[#This Row],[Tonnage]],NA())</f>
        <v>47720.92</v>
      </c>
      <c r="J4440">
        <f t="shared" si="209"/>
        <v>12</v>
      </c>
    </row>
    <row r="4441" spans="1:10">
      <c r="A4441" t="s">
        <v>186</v>
      </c>
      <c r="B4441" t="s">
        <v>123</v>
      </c>
      <c r="C4441" s="60">
        <v>43435</v>
      </c>
      <c r="D4441" s="3">
        <f>Table1[[#This Row],[End Year]]-1</f>
        <v>2018</v>
      </c>
      <c r="E4441" s="3">
        <f t="shared" si="207"/>
        <v>2019</v>
      </c>
      <c r="F4441" s="1" t="str">
        <f t="shared" si="208"/>
        <v>2018/2019</v>
      </c>
      <c r="G4441">
        <v>2569</v>
      </c>
      <c r="H4441" t="s">
        <v>79</v>
      </c>
      <c r="I4441">
        <f>IFERROR(INDEX(Lookup_Misc!$A$1:$C$7,MATCH(Table1[[#This Row],[Product]],Lookup_Misc!$B$1:$B$7,0),3)*Table1[[#This Row],[Tonnage]],NA())</f>
        <v>1335.88</v>
      </c>
      <c r="J4441">
        <f t="shared" si="209"/>
        <v>12</v>
      </c>
    </row>
    <row r="4442" spans="1:10">
      <c r="A4442" t="s">
        <v>186</v>
      </c>
      <c r="B4442" t="s">
        <v>123</v>
      </c>
      <c r="C4442" s="60">
        <v>43435</v>
      </c>
      <c r="D4442" s="3">
        <f>Table1[[#This Row],[End Year]]-1</f>
        <v>2018</v>
      </c>
      <c r="E4442" s="3">
        <f t="shared" si="207"/>
        <v>2019</v>
      </c>
      <c r="F4442" s="1" t="str">
        <f t="shared" si="208"/>
        <v>2018/2019</v>
      </c>
      <c r="G4442">
        <v>2</v>
      </c>
      <c r="H4442" t="s">
        <v>88</v>
      </c>
      <c r="I4442">
        <f>IFERROR(INDEX(Lookup_Misc!$A$1:$C$7,MATCH(Table1[[#This Row],[Product]],Lookup_Misc!$B$1:$B$7,0),3)*Table1[[#This Row],[Tonnage]],NA())</f>
        <v>1.04</v>
      </c>
      <c r="J4442">
        <f t="shared" si="209"/>
        <v>12</v>
      </c>
    </row>
    <row r="4443" spans="1:10">
      <c r="A4443" t="s">
        <v>186</v>
      </c>
      <c r="B4443" t="s">
        <v>123</v>
      </c>
      <c r="C4443" s="60">
        <v>43435</v>
      </c>
      <c r="D4443" s="3">
        <f>Table1[[#This Row],[End Year]]-1</f>
        <v>2018</v>
      </c>
      <c r="E4443" s="3">
        <f t="shared" si="207"/>
        <v>2019</v>
      </c>
      <c r="F4443" s="1" t="str">
        <f t="shared" si="208"/>
        <v>2018/2019</v>
      </c>
      <c r="G4443">
        <v>6</v>
      </c>
      <c r="H4443" t="s">
        <v>135</v>
      </c>
      <c r="I4443">
        <f>IFERROR(INDEX(Lookup_Misc!$A$1:$C$7,MATCH(Table1[[#This Row],[Product]],Lookup_Misc!$B$1:$B$7,0),3)*Table1[[#This Row],[Tonnage]],NA())</f>
        <v>3.12</v>
      </c>
      <c r="J4443">
        <f t="shared" si="209"/>
        <v>12</v>
      </c>
    </row>
    <row r="4444" spans="1:10">
      <c r="A4444" t="s">
        <v>186</v>
      </c>
      <c r="B4444" t="s">
        <v>123</v>
      </c>
      <c r="C4444" s="60">
        <v>43435</v>
      </c>
      <c r="D4444" s="3">
        <f>Table1[[#This Row],[End Year]]-1</f>
        <v>2018</v>
      </c>
      <c r="E4444" s="3">
        <f t="shared" si="207"/>
        <v>2019</v>
      </c>
      <c r="F4444" s="1" t="str">
        <f t="shared" si="208"/>
        <v>2018/2019</v>
      </c>
      <c r="G4444">
        <v>4900</v>
      </c>
      <c r="H4444" t="s">
        <v>116</v>
      </c>
      <c r="I4444">
        <f>IFERROR(INDEX(Lookup_Misc!$A$1:$C$7,MATCH(Table1[[#This Row],[Product]],Lookup_Misc!$B$1:$B$7,0),3)*Table1[[#This Row],[Tonnage]],NA())</f>
        <v>2548</v>
      </c>
      <c r="J4444">
        <f t="shared" si="209"/>
        <v>12</v>
      </c>
    </row>
    <row r="4445" spans="1:10">
      <c r="A4445" t="s">
        <v>186</v>
      </c>
      <c r="B4445" t="s">
        <v>123</v>
      </c>
      <c r="C4445" s="60">
        <v>43435</v>
      </c>
      <c r="D4445" s="3">
        <f>Table1[[#This Row],[End Year]]-1</f>
        <v>2018</v>
      </c>
      <c r="E4445" s="3">
        <f t="shared" si="207"/>
        <v>2019</v>
      </c>
      <c r="F4445" s="1" t="str">
        <f t="shared" si="208"/>
        <v>2018/2019</v>
      </c>
      <c r="G4445">
        <v>6591</v>
      </c>
      <c r="H4445" t="s">
        <v>128</v>
      </c>
      <c r="I4445">
        <f>IFERROR(INDEX(Lookup_Misc!$A$1:$C$7,MATCH(Table1[[#This Row],[Product]],Lookup_Misc!$B$1:$B$7,0),3)*Table1[[#This Row],[Tonnage]],NA())</f>
        <v>3427.32</v>
      </c>
      <c r="J4445">
        <f t="shared" si="209"/>
        <v>12</v>
      </c>
    </row>
    <row r="4446" spans="1:10">
      <c r="A4446" t="s">
        <v>186</v>
      </c>
      <c r="B4446" t="s">
        <v>123</v>
      </c>
      <c r="C4446" s="60">
        <v>43435</v>
      </c>
      <c r="D4446" s="3">
        <f>Table1[[#This Row],[End Year]]-1</f>
        <v>2018</v>
      </c>
      <c r="E4446" s="3">
        <f t="shared" si="207"/>
        <v>2019</v>
      </c>
      <c r="F4446" s="1" t="str">
        <f t="shared" si="208"/>
        <v>2018/2019</v>
      </c>
      <c r="G4446">
        <v>86714</v>
      </c>
      <c r="H4446" t="s">
        <v>113</v>
      </c>
      <c r="I4446">
        <f>IFERROR(INDEX(Lookup_Misc!$A$1:$C$7,MATCH(Table1[[#This Row],[Product]],Lookup_Misc!$B$1:$B$7,0),3)*Table1[[#This Row],[Tonnage]],NA())</f>
        <v>45091.28</v>
      </c>
      <c r="J4446">
        <f t="shared" si="209"/>
        <v>12</v>
      </c>
    </row>
    <row r="4447" spans="1:10">
      <c r="A4447" t="s">
        <v>186</v>
      </c>
      <c r="B4447" t="s">
        <v>123</v>
      </c>
      <c r="C4447" s="60">
        <v>43435</v>
      </c>
      <c r="D4447" s="3">
        <f>Table1[[#This Row],[End Year]]-1</f>
        <v>2018</v>
      </c>
      <c r="E4447" s="3">
        <f t="shared" si="207"/>
        <v>2019</v>
      </c>
      <c r="F4447" s="1" t="str">
        <f t="shared" si="208"/>
        <v>2018/2019</v>
      </c>
      <c r="G4447">
        <v>69</v>
      </c>
      <c r="H4447" t="s">
        <v>92</v>
      </c>
      <c r="I4447">
        <f>IFERROR(INDEX(Lookup_Misc!$A$1:$C$7,MATCH(Table1[[#This Row],[Product]],Lookup_Misc!$B$1:$B$7,0),3)*Table1[[#This Row],[Tonnage]],NA())</f>
        <v>35.880000000000003</v>
      </c>
      <c r="J4447">
        <f t="shared" si="209"/>
        <v>12</v>
      </c>
    </row>
    <row r="4448" spans="1:10">
      <c r="A4448" t="s">
        <v>186</v>
      </c>
      <c r="B4448" t="s">
        <v>123</v>
      </c>
      <c r="C4448" s="60">
        <v>43435</v>
      </c>
      <c r="D4448" s="3">
        <f>Table1[[#This Row],[End Year]]-1</f>
        <v>2018</v>
      </c>
      <c r="E4448" s="3">
        <f t="shared" si="207"/>
        <v>2019</v>
      </c>
      <c r="F4448" s="1" t="str">
        <f t="shared" si="208"/>
        <v>2018/2019</v>
      </c>
      <c r="G4448">
        <v>20</v>
      </c>
      <c r="H4448" t="s">
        <v>144</v>
      </c>
      <c r="I4448">
        <f>IFERROR(INDEX(Lookup_Misc!$A$1:$C$7,MATCH(Table1[[#This Row],[Product]],Lookup_Misc!$B$1:$B$7,0),3)*Table1[[#This Row],[Tonnage]],NA())</f>
        <v>10.4</v>
      </c>
      <c r="J4448">
        <f t="shared" si="209"/>
        <v>12</v>
      </c>
    </row>
    <row r="4449" spans="1:10">
      <c r="A4449" t="s">
        <v>186</v>
      </c>
      <c r="B4449" t="s">
        <v>123</v>
      </c>
      <c r="C4449" s="60">
        <v>43435</v>
      </c>
      <c r="D4449" s="3">
        <f>Table1[[#This Row],[End Year]]-1</f>
        <v>2018</v>
      </c>
      <c r="E4449" s="3">
        <f t="shared" si="207"/>
        <v>2019</v>
      </c>
      <c r="F4449" s="1" t="str">
        <f t="shared" si="208"/>
        <v>2018/2019</v>
      </c>
      <c r="G4449">
        <v>2</v>
      </c>
      <c r="H4449" t="s">
        <v>121</v>
      </c>
      <c r="I4449">
        <f>IFERROR(INDEX(Lookup_Misc!$A$1:$C$7,MATCH(Table1[[#This Row],[Product]],Lookup_Misc!$B$1:$B$7,0),3)*Table1[[#This Row],[Tonnage]],NA())</f>
        <v>1.04</v>
      </c>
      <c r="J4449">
        <f t="shared" si="209"/>
        <v>12</v>
      </c>
    </row>
    <row r="4450" spans="1:10">
      <c r="A4450" t="s">
        <v>186</v>
      </c>
      <c r="B4450" t="s">
        <v>123</v>
      </c>
      <c r="C4450" s="60">
        <v>43435</v>
      </c>
      <c r="D4450" s="3">
        <f>Table1[[#This Row],[End Year]]-1</f>
        <v>2018</v>
      </c>
      <c r="E4450" s="3">
        <f t="shared" si="207"/>
        <v>2019</v>
      </c>
      <c r="F4450" s="1" t="str">
        <f t="shared" si="208"/>
        <v>2018/2019</v>
      </c>
      <c r="G4450">
        <v>23010</v>
      </c>
      <c r="H4450" t="s">
        <v>89</v>
      </c>
      <c r="I4450">
        <f>IFERROR(INDEX(Lookup_Misc!$A$1:$C$7,MATCH(Table1[[#This Row],[Product]],Lookup_Misc!$B$1:$B$7,0),3)*Table1[[#This Row],[Tonnage]],NA())</f>
        <v>11965.2</v>
      </c>
      <c r="J4450">
        <f t="shared" si="209"/>
        <v>12</v>
      </c>
    </row>
    <row r="4451" spans="1:10">
      <c r="A4451" t="s">
        <v>186</v>
      </c>
      <c r="B4451" t="s">
        <v>123</v>
      </c>
      <c r="C4451" s="60">
        <v>43466</v>
      </c>
      <c r="D4451" s="3">
        <f>Table1[[#This Row],[End Year]]-1</f>
        <v>2018</v>
      </c>
      <c r="E4451" s="3">
        <f t="shared" si="207"/>
        <v>2019</v>
      </c>
      <c r="F4451" s="1" t="str">
        <f t="shared" si="208"/>
        <v>2018/2019</v>
      </c>
      <c r="G4451">
        <v>5</v>
      </c>
      <c r="H4451" t="s">
        <v>75</v>
      </c>
      <c r="I4451">
        <f>IFERROR(INDEX(Lookup_Misc!$A$1:$C$7,MATCH(Table1[[#This Row],[Product]],Lookup_Misc!$B$1:$B$7,0),3)*Table1[[#This Row],[Tonnage]],NA())</f>
        <v>2.6</v>
      </c>
      <c r="J4451">
        <f t="shared" si="209"/>
        <v>1</v>
      </c>
    </row>
    <row r="4452" spans="1:10">
      <c r="A4452" t="s">
        <v>186</v>
      </c>
      <c r="B4452" t="s">
        <v>123</v>
      </c>
      <c r="C4452" s="60">
        <v>43466</v>
      </c>
      <c r="D4452" s="3">
        <f>Table1[[#This Row],[End Year]]-1</f>
        <v>2018</v>
      </c>
      <c r="E4452" s="3">
        <f t="shared" si="207"/>
        <v>2019</v>
      </c>
      <c r="F4452" s="1" t="str">
        <f t="shared" si="208"/>
        <v>2018/2019</v>
      </c>
      <c r="G4452">
        <v>93777</v>
      </c>
      <c r="H4452" t="s">
        <v>60</v>
      </c>
      <c r="I4452">
        <f>IFERROR(INDEX(Lookup_Misc!$A$1:$C$7,MATCH(Table1[[#This Row],[Product]],Lookup_Misc!$B$1:$B$7,0),3)*Table1[[#This Row],[Tonnage]],NA())</f>
        <v>48764.04</v>
      </c>
      <c r="J4452">
        <f t="shared" si="209"/>
        <v>1</v>
      </c>
    </row>
    <row r="4453" spans="1:10">
      <c r="A4453" t="s">
        <v>186</v>
      </c>
      <c r="B4453" t="s">
        <v>123</v>
      </c>
      <c r="C4453" s="60">
        <v>43466</v>
      </c>
      <c r="D4453" s="3">
        <f>Table1[[#This Row],[End Year]]-1</f>
        <v>2018</v>
      </c>
      <c r="E4453" s="3">
        <f t="shared" si="207"/>
        <v>2019</v>
      </c>
      <c r="F4453" s="1" t="str">
        <f t="shared" si="208"/>
        <v>2018/2019</v>
      </c>
      <c r="G4453">
        <v>6666</v>
      </c>
      <c r="H4453" t="s">
        <v>79</v>
      </c>
      <c r="I4453">
        <f>IFERROR(INDEX(Lookup_Misc!$A$1:$C$7,MATCH(Table1[[#This Row],[Product]],Lookup_Misc!$B$1:$B$7,0),3)*Table1[[#This Row],[Tonnage]],NA())</f>
        <v>3466.32</v>
      </c>
      <c r="J4453">
        <f t="shared" si="209"/>
        <v>1</v>
      </c>
    </row>
    <row r="4454" spans="1:10">
      <c r="A4454" t="s">
        <v>186</v>
      </c>
      <c r="B4454" t="s">
        <v>123</v>
      </c>
      <c r="C4454" s="60">
        <v>43466</v>
      </c>
      <c r="D4454" s="3">
        <f>Table1[[#This Row],[End Year]]-1</f>
        <v>2018</v>
      </c>
      <c r="E4454" s="3">
        <f t="shared" si="207"/>
        <v>2019</v>
      </c>
      <c r="F4454" s="1" t="str">
        <f t="shared" si="208"/>
        <v>2018/2019</v>
      </c>
      <c r="G4454">
        <v>9277</v>
      </c>
      <c r="H4454" t="s">
        <v>116</v>
      </c>
      <c r="I4454">
        <f>IFERROR(INDEX(Lookup_Misc!$A$1:$C$7,MATCH(Table1[[#This Row],[Product]],Lookup_Misc!$B$1:$B$7,0),3)*Table1[[#This Row],[Tonnage]],NA())</f>
        <v>4824.04</v>
      </c>
      <c r="J4454">
        <f t="shared" si="209"/>
        <v>1</v>
      </c>
    </row>
    <row r="4455" spans="1:10">
      <c r="A4455" t="s">
        <v>186</v>
      </c>
      <c r="B4455" t="s">
        <v>123</v>
      </c>
      <c r="C4455" s="60">
        <v>43466</v>
      </c>
      <c r="D4455" s="3">
        <f>Table1[[#This Row],[End Year]]-1</f>
        <v>2018</v>
      </c>
      <c r="E4455" s="3">
        <f t="shared" si="207"/>
        <v>2019</v>
      </c>
      <c r="F4455" s="1" t="str">
        <f t="shared" si="208"/>
        <v>2018/2019</v>
      </c>
      <c r="G4455">
        <v>21346</v>
      </c>
      <c r="H4455" t="s">
        <v>113</v>
      </c>
      <c r="I4455">
        <f>IFERROR(INDEX(Lookup_Misc!$A$1:$C$7,MATCH(Table1[[#This Row],[Product]],Lookup_Misc!$B$1:$B$7,0),3)*Table1[[#This Row],[Tonnage]],NA())</f>
        <v>11099.92</v>
      </c>
      <c r="J4455">
        <f t="shared" si="209"/>
        <v>1</v>
      </c>
    </row>
    <row r="4456" spans="1:10">
      <c r="A4456" t="s">
        <v>186</v>
      </c>
      <c r="B4456" t="s">
        <v>123</v>
      </c>
      <c r="C4456" s="60">
        <v>43466</v>
      </c>
      <c r="D4456" s="3">
        <f>Table1[[#This Row],[End Year]]-1</f>
        <v>2018</v>
      </c>
      <c r="E4456" s="3">
        <f t="shared" si="207"/>
        <v>2019</v>
      </c>
      <c r="F4456" s="1" t="str">
        <f t="shared" si="208"/>
        <v>2018/2019</v>
      </c>
      <c r="G4456">
        <v>5665</v>
      </c>
      <c r="H4456" t="s">
        <v>92</v>
      </c>
      <c r="I4456">
        <f>IFERROR(INDEX(Lookup_Misc!$A$1:$C$7,MATCH(Table1[[#This Row],[Product]],Lookup_Misc!$B$1:$B$7,0),3)*Table1[[#This Row],[Tonnage]],NA())</f>
        <v>2945.8</v>
      </c>
      <c r="J4456">
        <f t="shared" si="209"/>
        <v>1</v>
      </c>
    </row>
    <row r="4457" spans="1:10">
      <c r="A4457" t="s">
        <v>186</v>
      </c>
      <c r="B4457" t="s">
        <v>123</v>
      </c>
      <c r="C4457" s="60">
        <v>43466</v>
      </c>
      <c r="D4457" s="3">
        <f>Table1[[#This Row],[End Year]]-1</f>
        <v>2018</v>
      </c>
      <c r="E4457" s="3">
        <f t="shared" si="207"/>
        <v>2019</v>
      </c>
      <c r="F4457" s="1" t="str">
        <f t="shared" si="208"/>
        <v>2018/2019</v>
      </c>
      <c r="G4457">
        <v>40</v>
      </c>
      <c r="H4457" t="s">
        <v>144</v>
      </c>
      <c r="I4457">
        <f>IFERROR(INDEX(Lookup_Misc!$A$1:$C$7,MATCH(Table1[[#This Row],[Product]],Lookup_Misc!$B$1:$B$7,0),3)*Table1[[#This Row],[Tonnage]],NA())</f>
        <v>20.8</v>
      </c>
      <c r="J4457">
        <f t="shared" si="209"/>
        <v>1</v>
      </c>
    </row>
    <row r="4458" spans="1:10">
      <c r="A4458" t="s">
        <v>186</v>
      </c>
      <c r="B4458" t="s">
        <v>123</v>
      </c>
      <c r="C4458" s="60">
        <v>43466</v>
      </c>
      <c r="D4458" s="3">
        <f>Table1[[#This Row],[End Year]]-1</f>
        <v>2018</v>
      </c>
      <c r="E4458" s="3">
        <f t="shared" si="207"/>
        <v>2019</v>
      </c>
      <c r="F4458" s="1" t="str">
        <f t="shared" si="208"/>
        <v>2018/2019</v>
      </c>
      <c r="G4458">
        <v>81194</v>
      </c>
      <c r="H4458" t="s">
        <v>90</v>
      </c>
      <c r="I4458">
        <f>IFERROR(INDEX(Lookup_Misc!$A$1:$C$7,MATCH(Table1[[#This Row],[Product]],Lookup_Misc!$B$1:$B$7,0),3)*Table1[[#This Row],[Tonnage]],NA())</f>
        <v>42220.880000000005</v>
      </c>
      <c r="J4458">
        <f t="shared" si="209"/>
        <v>1</v>
      </c>
    </row>
    <row r="4459" spans="1:10">
      <c r="A4459" t="s">
        <v>186</v>
      </c>
      <c r="B4459" t="s">
        <v>123</v>
      </c>
      <c r="C4459" s="60">
        <v>43497</v>
      </c>
      <c r="D4459" s="3">
        <f>Table1[[#This Row],[End Year]]-1</f>
        <v>2018</v>
      </c>
      <c r="E4459" s="3">
        <f t="shared" si="207"/>
        <v>2019</v>
      </c>
      <c r="F4459" s="1" t="str">
        <f t="shared" si="208"/>
        <v>2018/2019</v>
      </c>
      <c r="G4459">
        <v>6</v>
      </c>
      <c r="H4459" t="s">
        <v>94</v>
      </c>
      <c r="I4459">
        <f>IFERROR(INDEX(Lookup_Misc!$A$1:$C$7,MATCH(Table1[[#This Row],[Product]],Lookup_Misc!$B$1:$B$7,0),3)*Table1[[#This Row],[Tonnage]],NA())</f>
        <v>3.12</v>
      </c>
      <c r="J4459">
        <f t="shared" si="209"/>
        <v>2</v>
      </c>
    </row>
    <row r="4460" spans="1:10">
      <c r="A4460" t="s">
        <v>186</v>
      </c>
      <c r="B4460" t="s">
        <v>123</v>
      </c>
      <c r="C4460" s="60">
        <v>43497</v>
      </c>
      <c r="D4460" s="3">
        <f>Table1[[#This Row],[End Year]]-1</f>
        <v>2018</v>
      </c>
      <c r="E4460" s="3">
        <f t="shared" si="207"/>
        <v>2019</v>
      </c>
      <c r="F4460" s="1" t="str">
        <f t="shared" si="208"/>
        <v>2018/2019</v>
      </c>
      <c r="G4460">
        <v>19</v>
      </c>
      <c r="H4460" t="s">
        <v>122</v>
      </c>
      <c r="I4460">
        <f>IFERROR(INDEX(Lookup_Misc!$A$1:$C$7,MATCH(Table1[[#This Row],[Product]],Lookup_Misc!$B$1:$B$7,0),3)*Table1[[#This Row],[Tonnage]],NA())</f>
        <v>9.8800000000000008</v>
      </c>
      <c r="J4460">
        <f t="shared" si="209"/>
        <v>2</v>
      </c>
    </row>
    <row r="4461" spans="1:10">
      <c r="A4461" t="s">
        <v>186</v>
      </c>
      <c r="B4461" t="s">
        <v>123</v>
      </c>
      <c r="C4461" s="60">
        <v>43497</v>
      </c>
      <c r="D4461" s="3">
        <f>Table1[[#This Row],[End Year]]-1</f>
        <v>2018</v>
      </c>
      <c r="E4461" s="3">
        <f t="shared" si="207"/>
        <v>2019</v>
      </c>
      <c r="F4461" s="1" t="str">
        <f t="shared" si="208"/>
        <v>2018/2019</v>
      </c>
      <c r="G4461">
        <v>87098</v>
      </c>
      <c r="H4461" t="s">
        <v>60</v>
      </c>
      <c r="I4461">
        <f>IFERROR(INDEX(Lookup_Misc!$A$1:$C$7,MATCH(Table1[[#This Row],[Product]],Lookup_Misc!$B$1:$B$7,0),3)*Table1[[#This Row],[Tonnage]],NA())</f>
        <v>45290.96</v>
      </c>
      <c r="J4461">
        <f t="shared" si="209"/>
        <v>2</v>
      </c>
    </row>
    <row r="4462" spans="1:10">
      <c r="A4462" t="s">
        <v>186</v>
      </c>
      <c r="B4462" t="s">
        <v>123</v>
      </c>
      <c r="C4462" s="60">
        <v>43497</v>
      </c>
      <c r="D4462" s="3">
        <f>Table1[[#This Row],[End Year]]-1</f>
        <v>2018</v>
      </c>
      <c r="E4462" s="3">
        <f t="shared" si="207"/>
        <v>2019</v>
      </c>
      <c r="F4462" s="1" t="str">
        <f t="shared" si="208"/>
        <v>2018/2019</v>
      </c>
      <c r="G4462">
        <v>42506</v>
      </c>
      <c r="H4462" t="s">
        <v>79</v>
      </c>
      <c r="I4462">
        <f>IFERROR(INDEX(Lookup_Misc!$A$1:$C$7,MATCH(Table1[[#This Row],[Product]],Lookup_Misc!$B$1:$B$7,0),3)*Table1[[#This Row],[Tonnage]],NA())</f>
        <v>22103.119999999999</v>
      </c>
      <c r="J4462">
        <f t="shared" si="209"/>
        <v>2</v>
      </c>
    </row>
    <row r="4463" spans="1:10">
      <c r="A4463" t="s">
        <v>186</v>
      </c>
      <c r="B4463" t="s">
        <v>123</v>
      </c>
      <c r="C4463" s="60">
        <v>43497</v>
      </c>
      <c r="D4463" s="3">
        <f>Table1[[#This Row],[End Year]]-1</f>
        <v>2018</v>
      </c>
      <c r="E4463" s="3">
        <f t="shared" si="207"/>
        <v>2019</v>
      </c>
      <c r="F4463" s="1" t="str">
        <f t="shared" si="208"/>
        <v>2018/2019</v>
      </c>
      <c r="G4463">
        <v>5</v>
      </c>
      <c r="H4463" t="s">
        <v>146</v>
      </c>
      <c r="I4463">
        <f>IFERROR(INDEX(Lookup_Misc!$A$1:$C$7,MATCH(Table1[[#This Row],[Product]],Lookup_Misc!$B$1:$B$7,0),3)*Table1[[#This Row],[Tonnage]],NA())</f>
        <v>2.6</v>
      </c>
      <c r="J4463">
        <f t="shared" si="209"/>
        <v>2</v>
      </c>
    </row>
    <row r="4464" spans="1:10">
      <c r="A4464" t="s">
        <v>186</v>
      </c>
      <c r="B4464" t="s">
        <v>123</v>
      </c>
      <c r="C4464" s="60">
        <v>43497</v>
      </c>
      <c r="D4464" s="3">
        <f>Table1[[#This Row],[End Year]]-1</f>
        <v>2018</v>
      </c>
      <c r="E4464" s="3">
        <f t="shared" si="207"/>
        <v>2019</v>
      </c>
      <c r="F4464" s="1" t="str">
        <f t="shared" si="208"/>
        <v>2018/2019</v>
      </c>
      <c r="G4464">
        <v>10297</v>
      </c>
      <c r="H4464" t="s">
        <v>116</v>
      </c>
      <c r="I4464">
        <f>IFERROR(INDEX(Lookup_Misc!$A$1:$C$7,MATCH(Table1[[#This Row],[Product]],Lookup_Misc!$B$1:$B$7,0),3)*Table1[[#This Row],[Tonnage]],NA())</f>
        <v>5354.4400000000005</v>
      </c>
      <c r="J4464">
        <f t="shared" si="209"/>
        <v>2</v>
      </c>
    </row>
    <row r="4465" spans="1:10">
      <c r="A4465" t="s">
        <v>186</v>
      </c>
      <c r="B4465" t="s">
        <v>123</v>
      </c>
      <c r="C4465" s="60">
        <v>43497</v>
      </c>
      <c r="D4465" s="3">
        <f>Table1[[#This Row],[End Year]]-1</f>
        <v>2018</v>
      </c>
      <c r="E4465" s="3">
        <f t="shared" si="207"/>
        <v>2019</v>
      </c>
      <c r="F4465" s="1" t="str">
        <f t="shared" si="208"/>
        <v>2018/2019</v>
      </c>
      <c r="G4465">
        <v>13197</v>
      </c>
      <c r="H4465" t="s">
        <v>113</v>
      </c>
      <c r="I4465">
        <f>IFERROR(INDEX(Lookup_Misc!$A$1:$C$7,MATCH(Table1[[#This Row],[Product]],Lookup_Misc!$B$1:$B$7,0),3)*Table1[[#This Row],[Tonnage]],NA())</f>
        <v>6862.4400000000005</v>
      </c>
      <c r="J4465">
        <f t="shared" si="209"/>
        <v>2</v>
      </c>
    </row>
    <row r="4466" spans="1:10">
      <c r="A4466" t="s">
        <v>186</v>
      </c>
      <c r="B4466" t="s">
        <v>123</v>
      </c>
      <c r="C4466" s="60">
        <v>43497</v>
      </c>
      <c r="D4466" s="3">
        <f>Table1[[#This Row],[End Year]]-1</f>
        <v>2018</v>
      </c>
      <c r="E4466" s="3">
        <f t="shared" si="207"/>
        <v>2019</v>
      </c>
      <c r="F4466" s="1" t="str">
        <f t="shared" si="208"/>
        <v>2018/2019</v>
      </c>
      <c r="G4466">
        <v>199</v>
      </c>
      <c r="H4466" t="s">
        <v>92</v>
      </c>
      <c r="I4466">
        <f>IFERROR(INDEX(Lookup_Misc!$A$1:$C$7,MATCH(Table1[[#This Row],[Product]],Lookup_Misc!$B$1:$B$7,0),3)*Table1[[#This Row],[Tonnage]],NA())</f>
        <v>103.48</v>
      </c>
      <c r="J4466">
        <f t="shared" si="209"/>
        <v>2</v>
      </c>
    </row>
    <row r="4467" spans="1:10">
      <c r="A4467" t="s">
        <v>186</v>
      </c>
      <c r="B4467" t="s">
        <v>123</v>
      </c>
      <c r="C4467" s="60">
        <v>43497</v>
      </c>
      <c r="D4467" s="3">
        <f>Table1[[#This Row],[End Year]]-1</f>
        <v>2018</v>
      </c>
      <c r="E4467" s="3">
        <f t="shared" si="207"/>
        <v>2019</v>
      </c>
      <c r="F4467" s="1" t="str">
        <f t="shared" si="208"/>
        <v>2018/2019</v>
      </c>
      <c r="G4467">
        <v>2204</v>
      </c>
      <c r="H4467" t="s">
        <v>144</v>
      </c>
      <c r="I4467">
        <f>IFERROR(INDEX(Lookup_Misc!$A$1:$C$7,MATCH(Table1[[#This Row],[Product]],Lookup_Misc!$B$1:$B$7,0),3)*Table1[[#This Row],[Tonnage]],NA())</f>
        <v>1146.08</v>
      </c>
      <c r="J4467">
        <f t="shared" si="209"/>
        <v>2</v>
      </c>
    </row>
    <row r="4468" spans="1:10">
      <c r="A4468" t="s">
        <v>186</v>
      </c>
      <c r="B4468" t="s">
        <v>123</v>
      </c>
      <c r="C4468" s="60">
        <v>43497</v>
      </c>
      <c r="D4468" s="3">
        <f>Table1[[#This Row],[End Year]]-1</f>
        <v>2018</v>
      </c>
      <c r="E4468" s="3">
        <f t="shared" si="207"/>
        <v>2019</v>
      </c>
      <c r="F4468" s="1" t="str">
        <f t="shared" si="208"/>
        <v>2018/2019</v>
      </c>
      <c r="G4468">
        <v>22674</v>
      </c>
      <c r="H4468" t="s">
        <v>108</v>
      </c>
      <c r="I4468">
        <f>IFERROR(INDEX(Lookup_Misc!$A$1:$C$7,MATCH(Table1[[#This Row],[Product]],Lookup_Misc!$B$1:$B$7,0),3)*Table1[[#This Row],[Tonnage]],NA())</f>
        <v>11790.48</v>
      </c>
      <c r="J4468">
        <f t="shared" si="209"/>
        <v>2</v>
      </c>
    </row>
    <row r="4469" spans="1:10">
      <c r="A4469" t="s">
        <v>186</v>
      </c>
      <c r="B4469" t="s">
        <v>123</v>
      </c>
      <c r="C4469" s="60">
        <v>43497</v>
      </c>
      <c r="D4469" s="3">
        <f>Table1[[#This Row],[End Year]]-1</f>
        <v>2018</v>
      </c>
      <c r="E4469" s="3">
        <f t="shared" si="207"/>
        <v>2019</v>
      </c>
      <c r="F4469" s="1" t="str">
        <f t="shared" si="208"/>
        <v>2018/2019</v>
      </c>
      <c r="G4469">
        <v>137</v>
      </c>
      <c r="H4469" t="s">
        <v>86</v>
      </c>
      <c r="I4469">
        <f>IFERROR(INDEX(Lookup_Misc!$A$1:$C$7,MATCH(Table1[[#This Row],[Product]],Lookup_Misc!$B$1:$B$7,0),3)*Table1[[#This Row],[Tonnage]],NA())</f>
        <v>71.240000000000009</v>
      </c>
      <c r="J4469">
        <f t="shared" si="209"/>
        <v>2</v>
      </c>
    </row>
    <row r="4470" spans="1:10">
      <c r="A4470" t="s">
        <v>186</v>
      </c>
      <c r="B4470" t="s">
        <v>123</v>
      </c>
      <c r="C4470" s="60">
        <v>43525</v>
      </c>
      <c r="D4470" s="3">
        <f>Table1[[#This Row],[End Year]]-1</f>
        <v>2018</v>
      </c>
      <c r="E4470" s="3">
        <f t="shared" si="207"/>
        <v>2019</v>
      </c>
      <c r="F4470" s="1" t="str">
        <f t="shared" si="208"/>
        <v>2018/2019</v>
      </c>
      <c r="G4470">
        <v>26</v>
      </c>
      <c r="H4470" t="s">
        <v>94</v>
      </c>
      <c r="I4470">
        <f>IFERROR(INDEX(Lookup_Misc!$A$1:$C$7,MATCH(Table1[[#This Row],[Product]],Lookup_Misc!$B$1:$B$7,0),3)*Table1[[#This Row],[Tonnage]],NA())</f>
        <v>13.52</v>
      </c>
      <c r="J4470">
        <f t="shared" si="209"/>
        <v>3</v>
      </c>
    </row>
    <row r="4471" spans="1:10">
      <c r="A4471" t="s">
        <v>186</v>
      </c>
      <c r="B4471" t="s">
        <v>123</v>
      </c>
      <c r="C4471" s="60">
        <v>43525</v>
      </c>
      <c r="D4471" s="3">
        <f>Table1[[#This Row],[End Year]]-1</f>
        <v>2018</v>
      </c>
      <c r="E4471" s="3">
        <f t="shared" si="207"/>
        <v>2019</v>
      </c>
      <c r="F4471" s="1" t="str">
        <f t="shared" si="208"/>
        <v>2018/2019</v>
      </c>
      <c r="G4471">
        <v>104025</v>
      </c>
      <c r="H4471" t="s">
        <v>60</v>
      </c>
      <c r="I4471">
        <f>IFERROR(INDEX(Lookup_Misc!$A$1:$C$7,MATCH(Table1[[#This Row],[Product]],Lookup_Misc!$B$1:$B$7,0),3)*Table1[[#This Row],[Tonnage]],NA())</f>
        <v>54093</v>
      </c>
      <c r="J4471">
        <f t="shared" si="209"/>
        <v>3</v>
      </c>
    </row>
    <row r="4472" spans="1:10">
      <c r="A4472" t="s">
        <v>186</v>
      </c>
      <c r="B4472" t="s">
        <v>123</v>
      </c>
      <c r="C4472" s="60">
        <v>43525</v>
      </c>
      <c r="D4472" s="3">
        <f>Table1[[#This Row],[End Year]]-1</f>
        <v>2018</v>
      </c>
      <c r="E4472" s="3">
        <f t="shared" si="207"/>
        <v>2019</v>
      </c>
      <c r="F4472" s="1" t="str">
        <f t="shared" si="208"/>
        <v>2018/2019</v>
      </c>
      <c r="G4472">
        <v>677</v>
      </c>
      <c r="H4472" t="s">
        <v>79</v>
      </c>
      <c r="I4472">
        <f>IFERROR(INDEX(Lookup_Misc!$A$1:$C$7,MATCH(Table1[[#This Row],[Product]],Lookup_Misc!$B$1:$B$7,0),3)*Table1[[#This Row],[Tonnage]],NA())</f>
        <v>352.04</v>
      </c>
      <c r="J4472">
        <f t="shared" si="209"/>
        <v>3</v>
      </c>
    </row>
    <row r="4473" spans="1:10">
      <c r="A4473" t="s">
        <v>186</v>
      </c>
      <c r="B4473" t="s">
        <v>123</v>
      </c>
      <c r="C4473" s="60">
        <v>43525</v>
      </c>
      <c r="D4473" s="3">
        <f>Table1[[#This Row],[End Year]]-1</f>
        <v>2018</v>
      </c>
      <c r="E4473" s="3">
        <f t="shared" si="207"/>
        <v>2019</v>
      </c>
      <c r="F4473" s="1" t="str">
        <f t="shared" si="208"/>
        <v>2018/2019</v>
      </c>
      <c r="G4473">
        <v>1</v>
      </c>
      <c r="H4473" t="s">
        <v>135</v>
      </c>
      <c r="I4473">
        <f>IFERROR(INDEX(Lookup_Misc!$A$1:$C$7,MATCH(Table1[[#This Row],[Product]],Lookup_Misc!$B$1:$B$7,0),3)*Table1[[#This Row],[Tonnage]],NA())</f>
        <v>0.52</v>
      </c>
      <c r="J4473">
        <f t="shared" si="209"/>
        <v>3</v>
      </c>
    </row>
    <row r="4474" spans="1:10">
      <c r="A4474" t="s">
        <v>186</v>
      </c>
      <c r="B4474" t="s">
        <v>123</v>
      </c>
      <c r="C4474" s="60">
        <v>43525</v>
      </c>
      <c r="D4474" s="3">
        <f>Table1[[#This Row],[End Year]]-1</f>
        <v>2018</v>
      </c>
      <c r="E4474" s="3">
        <f t="shared" si="207"/>
        <v>2019</v>
      </c>
      <c r="F4474" s="1" t="str">
        <f t="shared" si="208"/>
        <v>2018/2019</v>
      </c>
      <c r="G4474">
        <v>4400</v>
      </c>
      <c r="H4474" t="s">
        <v>116</v>
      </c>
      <c r="I4474">
        <f>IFERROR(INDEX(Lookup_Misc!$A$1:$C$7,MATCH(Table1[[#This Row],[Product]],Lookup_Misc!$B$1:$B$7,0),3)*Table1[[#This Row],[Tonnage]],NA())</f>
        <v>2288</v>
      </c>
      <c r="J4474">
        <f t="shared" si="209"/>
        <v>3</v>
      </c>
    </row>
    <row r="4475" spans="1:10">
      <c r="A4475" t="s">
        <v>186</v>
      </c>
      <c r="B4475" t="s">
        <v>123</v>
      </c>
      <c r="C4475" s="60">
        <v>43525</v>
      </c>
      <c r="D4475" s="3">
        <f>Table1[[#This Row],[End Year]]-1</f>
        <v>2018</v>
      </c>
      <c r="E4475" s="3">
        <f t="shared" si="207"/>
        <v>2019</v>
      </c>
      <c r="F4475" s="1" t="str">
        <f t="shared" si="208"/>
        <v>2018/2019</v>
      </c>
      <c r="G4475">
        <v>156355</v>
      </c>
      <c r="H4475" t="s">
        <v>113</v>
      </c>
      <c r="I4475">
        <f>IFERROR(INDEX(Lookup_Misc!$A$1:$C$7,MATCH(Table1[[#This Row],[Product]],Lookup_Misc!$B$1:$B$7,0),3)*Table1[[#This Row],[Tonnage]],NA())</f>
        <v>81304.600000000006</v>
      </c>
      <c r="J4475">
        <f t="shared" si="209"/>
        <v>3</v>
      </c>
    </row>
    <row r="4476" spans="1:10">
      <c r="A4476" t="s">
        <v>186</v>
      </c>
      <c r="B4476" t="s">
        <v>123</v>
      </c>
      <c r="C4476" s="60">
        <v>43525</v>
      </c>
      <c r="D4476" s="3">
        <f>Table1[[#This Row],[End Year]]-1</f>
        <v>2018</v>
      </c>
      <c r="E4476" s="3">
        <f t="shared" si="207"/>
        <v>2019</v>
      </c>
      <c r="F4476" s="1" t="str">
        <f t="shared" si="208"/>
        <v>2018/2019</v>
      </c>
      <c r="G4476">
        <v>60</v>
      </c>
      <c r="H4476" t="s">
        <v>92</v>
      </c>
      <c r="I4476">
        <f>IFERROR(INDEX(Lookup_Misc!$A$1:$C$7,MATCH(Table1[[#This Row],[Product]],Lookup_Misc!$B$1:$B$7,0),3)*Table1[[#This Row],[Tonnage]],NA())</f>
        <v>31.200000000000003</v>
      </c>
      <c r="J4476">
        <f t="shared" si="209"/>
        <v>3</v>
      </c>
    </row>
    <row r="4477" spans="1:10">
      <c r="A4477" t="s">
        <v>186</v>
      </c>
      <c r="B4477" t="s">
        <v>123</v>
      </c>
      <c r="C4477" s="60">
        <v>43525</v>
      </c>
      <c r="D4477" s="3">
        <f>Table1[[#This Row],[End Year]]-1</f>
        <v>2018</v>
      </c>
      <c r="E4477" s="3">
        <f t="shared" si="207"/>
        <v>2019</v>
      </c>
      <c r="F4477" s="1" t="str">
        <f t="shared" si="208"/>
        <v>2018/2019</v>
      </c>
      <c r="G4477">
        <v>21</v>
      </c>
      <c r="H4477" t="s">
        <v>144</v>
      </c>
      <c r="I4477">
        <f>IFERROR(INDEX(Lookup_Misc!$A$1:$C$7,MATCH(Table1[[#This Row],[Product]],Lookup_Misc!$B$1:$B$7,0),3)*Table1[[#This Row],[Tonnage]],NA())</f>
        <v>10.92</v>
      </c>
      <c r="J4477">
        <f t="shared" si="209"/>
        <v>3</v>
      </c>
    </row>
    <row r="4478" spans="1:10">
      <c r="A4478" t="s">
        <v>186</v>
      </c>
      <c r="B4478" t="s">
        <v>123</v>
      </c>
      <c r="C4478" s="60">
        <v>43525</v>
      </c>
      <c r="D4478" s="3">
        <f>Table1[[#This Row],[End Year]]-1</f>
        <v>2018</v>
      </c>
      <c r="E4478" s="3">
        <f t="shared" si="207"/>
        <v>2019</v>
      </c>
      <c r="F4478" s="1" t="str">
        <f t="shared" si="208"/>
        <v>2018/2019</v>
      </c>
      <c r="G4478">
        <v>2641</v>
      </c>
      <c r="H4478" t="s">
        <v>108</v>
      </c>
      <c r="I4478">
        <f>IFERROR(INDEX(Lookup_Misc!$A$1:$C$7,MATCH(Table1[[#This Row],[Product]],Lookup_Misc!$B$1:$B$7,0),3)*Table1[[#This Row],[Tonnage]],NA())</f>
        <v>1373.32</v>
      </c>
      <c r="J4478">
        <f t="shared" si="209"/>
        <v>3</v>
      </c>
    </row>
    <row r="4479" spans="1:10">
      <c r="A4479" t="s">
        <v>186</v>
      </c>
      <c r="B4479" t="s">
        <v>123</v>
      </c>
      <c r="C4479" s="60">
        <v>43525</v>
      </c>
      <c r="D4479" s="3">
        <f>Table1[[#This Row],[End Year]]-1</f>
        <v>2018</v>
      </c>
      <c r="E4479" s="3">
        <f t="shared" si="207"/>
        <v>2019</v>
      </c>
      <c r="F4479" s="1" t="str">
        <f t="shared" si="208"/>
        <v>2018/2019</v>
      </c>
      <c r="G4479">
        <v>1</v>
      </c>
      <c r="H4479" t="s">
        <v>89</v>
      </c>
      <c r="I4479">
        <f>IFERROR(INDEX(Lookup_Misc!$A$1:$C$7,MATCH(Table1[[#This Row],[Product]],Lookup_Misc!$B$1:$B$7,0),3)*Table1[[#This Row],[Tonnage]],NA())</f>
        <v>0.52</v>
      </c>
      <c r="J4479">
        <f t="shared" si="209"/>
        <v>3</v>
      </c>
    </row>
    <row r="4480" spans="1:10">
      <c r="A4480" t="s">
        <v>186</v>
      </c>
      <c r="B4480" t="s">
        <v>123</v>
      </c>
      <c r="C4480" s="60">
        <v>43525</v>
      </c>
      <c r="D4480" s="3">
        <f>Table1[[#This Row],[End Year]]-1</f>
        <v>2018</v>
      </c>
      <c r="E4480" s="3">
        <f t="shared" si="207"/>
        <v>2019</v>
      </c>
      <c r="F4480" s="1" t="str">
        <f t="shared" si="208"/>
        <v>2018/2019</v>
      </c>
      <c r="G4480">
        <v>15303</v>
      </c>
      <c r="H4480" t="s">
        <v>90</v>
      </c>
      <c r="I4480">
        <f>IFERROR(INDEX(Lookup_Misc!$A$1:$C$7,MATCH(Table1[[#This Row],[Product]],Lookup_Misc!$B$1:$B$7,0),3)*Table1[[#This Row],[Tonnage]],NA())</f>
        <v>7957.56</v>
      </c>
      <c r="J4480">
        <f t="shared" si="209"/>
        <v>3</v>
      </c>
    </row>
    <row r="4481" spans="1:10">
      <c r="A4481" t="s">
        <v>186</v>
      </c>
      <c r="B4481" t="s">
        <v>123</v>
      </c>
      <c r="C4481" s="60">
        <v>43556</v>
      </c>
      <c r="D4481" s="3">
        <f>Table1[[#This Row],[End Year]]-1</f>
        <v>2018</v>
      </c>
      <c r="E4481" s="3">
        <f t="shared" si="207"/>
        <v>2019</v>
      </c>
      <c r="F4481" s="1" t="str">
        <f t="shared" si="208"/>
        <v>2018/2019</v>
      </c>
      <c r="G4481">
        <v>1</v>
      </c>
      <c r="H4481" t="s">
        <v>78</v>
      </c>
      <c r="I4481">
        <f>IFERROR(INDEX(Lookup_Misc!$A$1:$C$7,MATCH(Table1[[#This Row],[Product]],Lookup_Misc!$B$1:$B$7,0),3)*Table1[[#This Row],[Tonnage]],NA())</f>
        <v>0.52</v>
      </c>
      <c r="J4481">
        <f t="shared" si="209"/>
        <v>4</v>
      </c>
    </row>
    <row r="4482" spans="1:10">
      <c r="A4482" t="s">
        <v>186</v>
      </c>
      <c r="B4482" t="s">
        <v>123</v>
      </c>
      <c r="C4482" s="60">
        <v>43556</v>
      </c>
      <c r="D4482" s="3">
        <f>Table1[[#This Row],[End Year]]-1</f>
        <v>2018</v>
      </c>
      <c r="E4482" s="3">
        <f t="shared" si="207"/>
        <v>2019</v>
      </c>
      <c r="F4482" s="1" t="str">
        <f t="shared" si="208"/>
        <v>2018/2019</v>
      </c>
      <c r="G4482">
        <v>92309</v>
      </c>
      <c r="H4482" t="s">
        <v>60</v>
      </c>
      <c r="I4482">
        <f>IFERROR(INDEX(Lookup_Misc!$A$1:$C$7,MATCH(Table1[[#This Row],[Product]],Lookup_Misc!$B$1:$B$7,0),3)*Table1[[#This Row],[Tonnage]],NA())</f>
        <v>48000.68</v>
      </c>
      <c r="J4482">
        <f t="shared" si="209"/>
        <v>4</v>
      </c>
    </row>
    <row r="4483" spans="1:10">
      <c r="A4483" t="s">
        <v>186</v>
      </c>
      <c r="B4483" t="s">
        <v>123</v>
      </c>
      <c r="C4483" s="60">
        <v>43556</v>
      </c>
      <c r="D4483" s="3">
        <f>Table1[[#This Row],[End Year]]-1</f>
        <v>2018</v>
      </c>
      <c r="E4483" s="3">
        <f t="shared" si="207"/>
        <v>2019</v>
      </c>
      <c r="F4483" s="1" t="str">
        <f t="shared" si="208"/>
        <v>2018/2019</v>
      </c>
      <c r="G4483">
        <v>4755</v>
      </c>
      <c r="H4483" t="s">
        <v>79</v>
      </c>
      <c r="I4483">
        <f>IFERROR(INDEX(Lookup_Misc!$A$1:$C$7,MATCH(Table1[[#This Row],[Product]],Lookup_Misc!$B$1:$B$7,0),3)*Table1[[#This Row],[Tonnage]],NA())</f>
        <v>2472.6</v>
      </c>
      <c r="J4483">
        <f t="shared" si="209"/>
        <v>4</v>
      </c>
    </row>
    <row r="4484" spans="1:10">
      <c r="A4484" t="s">
        <v>186</v>
      </c>
      <c r="B4484" t="s">
        <v>123</v>
      </c>
      <c r="C4484" s="60">
        <v>43556</v>
      </c>
      <c r="D4484" s="3">
        <f>Table1[[#This Row],[End Year]]-1</f>
        <v>2018</v>
      </c>
      <c r="E4484" s="3">
        <f t="shared" si="207"/>
        <v>2019</v>
      </c>
      <c r="F4484" s="1" t="str">
        <f t="shared" si="208"/>
        <v>2018/2019</v>
      </c>
      <c r="G4484">
        <v>3</v>
      </c>
      <c r="H4484" t="s">
        <v>88</v>
      </c>
      <c r="I4484">
        <f>IFERROR(INDEX(Lookup_Misc!$A$1:$C$7,MATCH(Table1[[#This Row],[Product]],Lookup_Misc!$B$1:$B$7,0),3)*Table1[[#This Row],[Tonnage]],NA())</f>
        <v>1.56</v>
      </c>
      <c r="J4484">
        <f t="shared" si="209"/>
        <v>4</v>
      </c>
    </row>
    <row r="4485" spans="1:10">
      <c r="A4485" t="s">
        <v>186</v>
      </c>
      <c r="B4485" t="s">
        <v>123</v>
      </c>
      <c r="C4485" s="60">
        <v>43556</v>
      </c>
      <c r="D4485" s="3">
        <f>Table1[[#This Row],[End Year]]-1</f>
        <v>2018</v>
      </c>
      <c r="E4485" s="3">
        <f t="shared" si="207"/>
        <v>2019</v>
      </c>
      <c r="F4485" s="1" t="str">
        <f t="shared" si="208"/>
        <v>2018/2019</v>
      </c>
      <c r="G4485">
        <v>6500</v>
      </c>
      <c r="H4485" t="s">
        <v>116</v>
      </c>
      <c r="I4485">
        <f>IFERROR(INDEX(Lookup_Misc!$A$1:$C$7,MATCH(Table1[[#This Row],[Product]],Lookup_Misc!$B$1:$B$7,0),3)*Table1[[#This Row],[Tonnage]],NA())</f>
        <v>3380</v>
      </c>
      <c r="J4485">
        <f t="shared" si="209"/>
        <v>4</v>
      </c>
    </row>
    <row r="4486" spans="1:10">
      <c r="A4486" t="s">
        <v>186</v>
      </c>
      <c r="B4486" t="s">
        <v>123</v>
      </c>
      <c r="C4486" s="60">
        <v>43556</v>
      </c>
      <c r="D4486" s="3">
        <f>Table1[[#This Row],[End Year]]-1</f>
        <v>2018</v>
      </c>
      <c r="E4486" s="3">
        <f t="shared" ref="E4486:E4549" si="210">IF(AND(MONTH(C4486)&gt;=7,MONTH(C4486)&lt;=12),YEAR(C4486)+1,YEAR(C4486))</f>
        <v>2019</v>
      </c>
      <c r="F4486" s="1" t="str">
        <f t="shared" ref="F4486:F4549" si="211">D4486&amp;"/"&amp;E4486</f>
        <v>2018/2019</v>
      </c>
      <c r="G4486">
        <v>25930</v>
      </c>
      <c r="H4486" t="s">
        <v>113</v>
      </c>
      <c r="I4486">
        <f>IFERROR(INDEX(Lookup_Misc!$A$1:$C$7,MATCH(Table1[[#This Row],[Product]],Lookup_Misc!$B$1:$B$7,0),3)*Table1[[#This Row],[Tonnage]],NA())</f>
        <v>13483.6</v>
      </c>
      <c r="J4486">
        <f t="shared" ref="J4486:J4549" si="212">MONTH(C4486)</f>
        <v>4</v>
      </c>
    </row>
    <row r="4487" spans="1:10">
      <c r="A4487" t="s">
        <v>186</v>
      </c>
      <c r="B4487" t="s">
        <v>123</v>
      </c>
      <c r="C4487" s="60">
        <v>43556</v>
      </c>
      <c r="D4487" s="3">
        <f>Table1[[#This Row],[End Year]]-1</f>
        <v>2018</v>
      </c>
      <c r="E4487" s="3">
        <f t="shared" si="210"/>
        <v>2019</v>
      </c>
      <c r="F4487" s="1" t="str">
        <f t="shared" si="211"/>
        <v>2018/2019</v>
      </c>
      <c r="G4487">
        <v>140</v>
      </c>
      <c r="H4487" t="s">
        <v>92</v>
      </c>
      <c r="I4487">
        <f>IFERROR(INDEX(Lookup_Misc!$A$1:$C$7,MATCH(Table1[[#This Row],[Product]],Lookup_Misc!$B$1:$B$7,0),3)*Table1[[#This Row],[Tonnage]],NA())</f>
        <v>72.8</v>
      </c>
      <c r="J4487">
        <f t="shared" si="212"/>
        <v>4</v>
      </c>
    </row>
    <row r="4488" spans="1:10">
      <c r="A4488" t="s">
        <v>186</v>
      </c>
      <c r="B4488" t="s">
        <v>123</v>
      </c>
      <c r="C4488" s="60">
        <v>43556</v>
      </c>
      <c r="D4488" s="3">
        <f>Table1[[#This Row],[End Year]]-1</f>
        <v>2018</v>
      </c>
      <c r="E4488" s="3">
        <f t="shared" si="210"/>
        <v>2019</v>
      </c>
      <c r="F4488" s="1" t="str">
        <f t="shared" si="211"/>
        <v>2018/2019</v>
      </c>
      <c r="G4488">
        <v>18493</v>
      </c>
      <c r="H4488" t="s">
        <v>108</v>
      </c>
      <c r="I4488">
        <f>IFERROR(INDEX(Lookup_Misc!$A$1:$C$7,MATCH(Table1[[#This Row],[Product]],Lookup_Misc!$B$1:$B$7,0),3)*Table1[[#This Row],[Tonnage]],NA())</f>
        <v>9616.36</v>
      </c>
      <c r="J4488">
        <f t="shared" si="212"/>
        <v>4</v>
      </c>
    </row>
    <row r="4489" spans="1:10">
      <c r="A4489" t="s">
        <v>186</v>
      </c>
      <c r="B4489" t="s">
        <v>123</v>
      </c>
      <c r="C4489" s="60">
        <v>43556</v>
      </c>
      <c r="D4489" s="3">
        <f>Table1[[#This Row],[End Year]]-1</f>
        <v>2018</v>
      </c>
      <c r="E4489" s="3">
        <f t="shared" si="210"/>
        <v>2019</v>
      </c>
      <c r="F4489" s="1" t="str">
        <f t="shared" si="211"/>
        <v>2018/2019</v>
      </c>
      <c r="G4489">
        <v>14</v>
      </c>
      <c r="H4489" t="s">
        <v>149</v>
      </c>
      <c r="I4489">
        <f>IFERROR(INDEX(Lookup_Misc!$A$1:$C$7,MATCH(Table1[[#This Row],[Product]],Lookup_Misc!$B$1:$B$7,0),3)*Table1[[#This Row],[Tonnage]],NA())</f>
        <v>7.28</v>
      </c>
      <c r="J4489">
        <f t="shared" si="212"/>
        <v>4</v>
      </c>
    </row>
    <row r="4490" spans="1:10">
      <c r="A4490" t="s">
        <v>186</v>
      </c>
      <c r="B4490" t="s">
        <v>123</v>
      </c>
      <c r="C4490" s="60">
        <v>43586</v>
      </c>
      <c r="D4490" s="3">
        <f>Table1[[#This Row],[End Year]]-1</f>
        <v>2018</v>
      </c>
      <c r="E4490" s="3">
        <f t="shared" si="210"/>
        <v>2019</v>
      </c>
      <c r="F4490" s="1" t="str">
        <f t="shared" si="211"/>
        <v>2018/2019</v>
      </c>
      <c r="G4490">
        <v>84911</v>
      </c>
      <c r="H4490" t="s">
        <v>60</v>
      </c>
      <c r="I4490">
        <f>IFERROR(INDEX(Lookup_Misc!$A$1:$C$7,MATCH(Table1[[#This Row],[Product]],Lookup_Misc!$B$1:$B$7,0),3)*Table1[[#This Row],[Tonnage]],NA())</f>
        <v>44153.72</v>
      </c>
      <c r="J4490">
        <f t="shared" si="212"/>
        <v>5</v>
      </c>
    </row>
    <row r="4491" spans="1:10">
      <c r="A4491" t="s">
        <v>186</v>
      </c>
      <c r="B4491" t="s">
        <v>123</v>
      </c>
      <c r="C4491" s="60">
        <v>43586</v>
      </c>
      <c r="D4491" s="3">
        <f>Table1[[#This Row],[End Year]]-1</f>
        <v>2018</v>
      </c>
      <c r="E4491" s="3">
        <f t="shared" si="210"/>
        <v>2019</v>
      </c>
      <c r="F4491" s="1" t="str">
        <f t="shared" si="211"/>
        <v>2018/2019</v>
      </c>
      <c r="G4491">
        <v>5353</v>
      </c>
      <c r="H4491" t="s">
        <v>79</v>
      </c>
      <c r="I4491">
        <f>IFERROR(INDEX(Lookup_Misc!$A$1:$C$7,MATCH(Table1[[#This Row],[Product]],Lookup_Misc!$B$1:$B$7,0),3)*Table1[[#This Row],[Tonnage]],NA())</f>
        <v>2783.56</v>
      </c>
      <c r="J4491">
        <f t="shared" si="212"/>
        <v>5</v>
      </c>
    </row>
    <row r="4492" spans="1:10">
      <c r="A4492" t="s">
        <v>186</v>
      </c>
      <c r="B4492" t="s">
        <v>123</v>
      </c>
      <c r="C4492" s="60">
        <v>43586</v>
      </c>
      <c r="D4492" s="3">
        <f>Table1[[#This Row],[End Year]]-1</f>
        <v>2018</v>
      </c>
      <c r="E4492" s="3">
        <f t="shared" si="210"/>
        <v>2019</v>
      </c>
      <c r="F4492" s="1" t="str">
        <f t="shared" si="211"/>
        <v>2018/2019</v>
      </c>
      <c r="G4492">
        <v>9648</v>
      </c>
      <c r="H4492" t="s">
        <v>116</v>
      </c>
      <c r="I4492">
        <f>IFERROR(INDEX(Lookup_Misc!$A$1:$C$7,MATCH(Table1[[#This Row],[Product]],Lookup_Misc!$B$1:$B$7,0),3)*Table1[[#This Row],[Tonnage]],NA())</f>
        <v>5016.96</v>
      </c>
      <c r="J4492">
        <f t="shared" si="212"/>
        <v>5</v>
      </c>
    </row>
    <row r="4493" spans="1:10">
      <c r="A4493" t="s">
        <v>186</v>
      </c>
      <c r="B4493" t="s">
        <v>123</v>
      </c>
      <c r="C4493" s="60">
        <v>43586</v>
      </c>
      <c r="D4493" s="3">
        <f>Table1[[#This Row],[End Year]]-1</f>
        <v>2018</v>
      </c>
      <c r="E4493" s="3">
        <f t="shared" si="210"/>
        <v>2019</v>
      </c>
      <c r="F4493" s="1" t="str">
        <f t="shared" si="211"/>
        <v>2018/2019</v>
      </c>
      <c r="G4493">
        <v>159414</v>
      </c>
      <c r="H4493" t="s">
        <v>113</v>
      </c>
      <c r="I4493">
        <f>IFERROR(INDEX(Lookup_Misc!$A$1:$C$7,MATCH(Table1[[#This Row],[Product]],Lookup_Misc!$B$1:$B$7,0),3)*Table1[[#This Row],[Tonnage]],NA())</f>
        <v>82895.28</v>
      </c>
      <c r="J4493">
        <f t="shared" si="212"/>
        <v>5</v>
      </c>
    </row>
    <row r="4494" spans="1:10">
      <c r="A4494" t="s">
        <v>186</v>
      </c>
      <c r="B4494" t="s">
        <v>123</v>
      </c>
      <c r="C4494" s="60">
        <v>43586</v>
      </c>
      <c r="D4494" s="3">
        <f>Table1[[#This Row],[End Year]]-1</f>
        <v>2018</v>
      </c>
      <c r="E4494" s="3">
        <f t="shared" si="210"/>
        <v>2019</v>
      </c>
      <c r="F4494" s="1" t="str">
        <f t="shared" si="211"/>
        <v>2018/2019</v>
      </c>
      <c r="G4494">
        <v>20425</v>
      </c>
      <c r="H4494" t="s">
        <v>92</v>
      </c>
      <c r="I4494">
        <f>IFERROR(INDEX(Lookup_Misc!$A$1:$C$7,MATCH(Table1[[#This Row],[Product]],Lookup_Misc!$B$1:$B$7,0),3)*Table1[[#This Row],[Tonnage]],NA())</f>
        <v>10621</v>
      </c>
      <c r="J4494">
        <f t="shared" si="212"/>
        <v>5</v>
      </c>
    </row>
    <row r="4495" spans="1:10">
      <c r="A4495" t="s">
        <v>186</v>
      </c>
      <c r="B4495" t="s">
        <v>123</v>
      </c>
      <c r="C4495" s="60">
        <v>43586</v>
      </c>
      <c r="D4495" s="3">
        <f>Table1[[#This Row],[End Year]]-1</f>
        <v>2018</v>
      </c>
      <c r="E4495" s="3">
        <f t="shared" si="210"/>
        <v>2019</v>
      </c>
      <c r="F4495" s="1" t="str">
        <f t="shared" si="211"/>
        <v>2018/2019</v>
      </c>
      <c r="G4495">
        <v>107</v>
      </c>
      <c r="H4495" t="s">
        <v>144</v>
      </c>
      <c r="I4495">
        <f>IFERROR(INDEX(Lookup_Misc!$A$1:$C$7,MATCH(Table1[[#This Row],[Product]],Lookup_Misc!$B$1:$B$7,0),3)*Table1[[#This Row],[Tonnage]],NA())</f>
        <v>55.64</v>
      </c>
      <c r="J4495">
        <f t="shared" si="212"/>
        <v>5</v>
      </c>
    </row>
    <row r="4496" spans="1:10">
      <c r="A4496" t="s">
        <v>186</v>
      </c>
      <c r="B4496" t="s">
        <v>123</v>
      </c>
      <c r="C4496" s="60">
        <v>43617</v>
      </c>
      <c r="D4496" s="3">
        <f>Table1[[#This Row],[End Year]]-1</f>
        <v>2018</v>
      </c>
      <c r="E4496" s="3">
        <f t="shared" si="210"/>
        <v>2019</v>
      </c>
      <c r="F4496" s="1" t="str">
        <f t="shared" si="211"/>
        <v>2018/2019</v>
      </c>
      <c r="G4496">
        <v>1</v>
      </c>
      <c r="H4496" t="s">
        <v>94</v>
      </c>
      <c r="I4496">
        <f>IFERROR(INDEX(Lookup_Misc!$A$1:$C$7,MATCH(Table1[[#This Row],[Product]],Lookup_Misc!$B$1:$B$7,0),3)*Table1[[#This Row],[Tonnage]],NA())</f>
        <v>0.52</v>
      </c>
      <c r="J4496">
        <f t="shared" si="212"/>
        <v>6</v>
      </c>
    </row>
    <row r="4497" spans="1:10">
      <c r="A4497" t="s">
        <v>186</v>
      </c>
      <c r="B4497" t="s">
        <v>123</v>
      </c>
      <c r="C4497" s="60">
        <v>43617</v>
      </c>
      <c r="D4497" s="3">
        <f>Table1[[#This Row],[End Year]]-1</f>
        <v>2018</v>
      </c>
      <c r="E4497" s="3">
        <f t="shared" si="210"/>
        <v>2019</v>
      </c>
      <c r="F4497" s="1" t="str">
        <f t="shared" si="211"/>
        <v>2018/2019</v>
      </c>
      <c r="G4497">
        <v>1</v>
      </c>
      <c r="H4497" t="s">
        <v>78</v>
      </c>
      <c r="I4497">
        <f>IFERROR(INDEX(Lookup_Misc!$A$1:$C$7,MATCH(Table1[[#This Row],[Product]],Lookup_Misc!$B$1:$B$7,0),3)*Table1[[#This Row],[Tonnage]],NA())</f>
        <v>0.52</v>
      </c>
      <c r="J4497">
        <f t="shared" si="212"/>
        <v>6</v>
      </c>
    </row>
    <row r="4498" spans="1:10">
      <c r="A4498" t="s">
        <v>186</v>
      </c>
      <c r="B4498" t="s">
        <v>123</v>
      </c>
      <c r="C4498" s="60">
        <v>43617</v>
      </c>
      <c r="D4498" s="3">
        <f>Table1[[#This Row],[End Year]]-1</f>
        <v>2018</v>
      </c>
      <c r="E4498" s="3">
        <f t="shared" si="210"/>
        <v>2019</v>
      </c>
      <c r="F4498" s="1" t="str">
        <f t="shared" si="211"/>
        <v>2018/2019</v>
      </c>
      <c r="G4498">
        <v>82695</v>
      </c>
      <c r="H4498" t="s">
        <v>60</v>
      </c>
      <c r="I4498">
        <f>IFERROR(INDEX(Lookup_Misc!$A$1:$C$7,MATCH(Table1[[#This Row],[Product]],Lookup_Misc!$B$1:$B$7,0),3)*Table1[[#This Row],[Tonnage]],NA())</f>
        <v>43001.4</v>
      </c>
      <c r="J4498">
        <f t="shared" si="212"/>
        <v>6</v>
      </c>
    </row>
    <row r="4499" spans="1:10">
      <c r="A4499" t="s">
        <v>186</v>
      </c>
      <c r="B4499" t="s">
        <v>123</v>
      </c>
      <c r="C4499" s="60">
        <v>43617</v>
      </c>
      <c r="D4499" s="3">
        <f>Table1[[#This Row],[End Year]]-1</f>
        <v>2018</v>
      </c>
      <c r="E4499" s="3">
        <f t="shared" si="210"/>
        <v>2019</v>
      </c>
      <c r="F4499" s="1" t="str">
        <f t="shared" si="211"/>
        <v>2018/2019</v>
      </c>
      <c r="G4499">
        <v>140</v>
      </c>
      <c r="H4499" t="s">
        <v>79</v>
      </c>
      <c r="I4499">
        <f>IFERROR(INDEX(Lookup_Misc!$A$1:$C$7,MATCH(Table1[[#This Row],[Product]],Lookup_Misc!$B$1:$B$7,0),3)*Table1[[#This Row],[Tonnage]],NA())</f>
        <v>72.8</v>
      </c>
      <c r="J4499">
        <f t="shared" si="212"/>
        <v>6</v>
      </c>
    </row>
    <row r="4500" spans="1:10">
      <c r="A4500" t="s">
        <v>186</v>
      </c>
      <c r="B4500" t="s">
        <v>123</v>
      </c>
      <c r="C4500" s="60">
        <v>43617</v>
      </c>
      <c r="D4500" s="3">
        <f>Table1[[#This Row],[End Year]]-1</f>
        <v>2018</v>
      </c>
      <c r="E4500" s="3">
        <f t="shared" si="210"/>
        <v>2019</v>
      </c>
      <c r="F4500" s="1" t="str">
        <f t="shared" si="211"/>
        <v>2018/2019</v>
      </c>
      <c r="G4500">
        <v>17</v>
      </c>
      <c r="H4500" t="s">
        <v>130</v>
      </c>
      <c r="I4500">
        <f>IFERROR(INDEX(Lookup_Misc!$A$1:$C$7,MATCH(Table1[[#This Row],[Product]],Lookup_Misc!$B$1:$B$7,0),3)*Table1[[#This Row],[Tonnage]],NA())</f>
        <v>8.84</v>
      </c>
      <c r="J4500">
        <f t="shared" si="212"/>
        <v>6</v>
      </c>
    </row>
    <row r="4501" spans="1:10">
      <c r="A4501" t="s">
        <v>186</v>
      </c>
      <c r="B4501" t="s">
        <v>123</v>
      </c>
      <c r="C4501" s="60">
        <v>43617</v>
      </c>
      <c r="D4501" s="3">
        <f>Table1[[#This Row],[End Year]]-1</f>
        <v>2018</v>
      </c>
      <c r="E4501" s="3">
        <f t="shared" si="210"/>
        <v>2019</v>
      </c>
      <c r="F4501" s="1" t="str">
        <f t="shared" si="211"/>
        <v>2018/2019</v>
      </c>
      <c r="G4501">
        <v>12648</v>
      </c>
      <c r="H4501" t="s">
        <v>116</v>
      </c>
      <c r="I4501">
        <f>IFERROR(INDEX(Lookup_Misc!$A$1:$C$7,MATCH(Table1[[#This Row],[Product]],Lookup_Misc!$B$1:$B$7,0),3)*Table1[[#This Row],[Tonnage]],NA())</f>
        <v>6576.96</v>
      </c>
      <c r="J4501">
        <f t="shared" si="212"/>
        <v>6</v>
      </c>
    </row>
    <row r="4502" spans="1:10">
      <c r="A4502" t="s">
        <v>186</v>
      </c>
      <c r="B4502" t="s">
        <v>123</v>
      </c>
      <c r="C4502" s="60">
        <v>43617</v>
      </c>
      <c r="D4502" s="3">
        <f>Table1[[#This Row],[End Year]]-1</f>
        <v>2018</v>
      </c>
      <c r="E4502" s="3">
        <f t="shared" si="210"/>
        <v>2019</v>
      </c>
      <c r="F4502" s="1" t="str">
        <f t="shared" si="211"/>
        <v>2018/2019</v>
      </c>
      <c r="G4502">
        <v>167746</v>
      </c>
      <c r="H4502" t="s">
        <v>113</v>
      </c>
      <c r="I4502">
        <f>IFERROR(INDEX(Lookup_Misc!$A$1:$C$7,MATCH(Table1[[#This Row],[Product]],Lookup_Misc!$B$1:$B$7,0),3)*Table1[[#This Row],[Tonnage]],NA())</f>
        <v>87227.92</v>
      </c>
      <c r="J4502">
        <f t="shared" si="212"/>
        <v>6</v>
      </c>
    </row>
    <row r="4503" spans="1:10">
      <c r="A4503" t="s">
        <v>186</v>
      </c>
      <c r="B4503" t="s">
        <v>123</v>
      </c>
      <c r="C4503" s="60">
        <v>43617</v>
      </c>
      <c r="D4503" s="3">
        <f>Table1[[#This Row],[End Year]]-1</f>
        <v>2018</v>
      </c>
      <c r="E4503" s="3">
        <f t="shared" si="210"/>
        <v>2019</v>
      </c>
      <c r="F4503" s="1" t="str">
        <f t="shared" si="211"/>
        <v>2018/2019</v>
      </c>
      <c r="G4503">
        <v>180</v>
      </c>
      <c r="H4503" t="s">
        <v>92</v>
      </c>
      <c r="I4503">
        <f>IFERROR(INDEX(Lookup_Misc!$A$1:$C$7,MATCH(Table1[[#This Row],[Product]],Lookup_Misc!$B$1:$B$7,0),3)*Table1[[#This Row],[Tonnage]],NA())</f>
        <v>93.600000000000009</v>
      </c>
      <c r="J4503">
        <f t="shared" si="212"/>
        <v>6</v>
      </c>
    </row>
    <row r="4504" spans="1:10">
      <c r="A4504" t="s">
        <v>186</v>
      </c>
      <c r="B4504" t="s">
        <v>123</v>
      </c>
      <c r="C4504" s="60">
        <v>43617</v>
      </c>
      <c r="D4504" s="3">
        <f>Table1[[#This Row],[End Year]]-1</f>
        <v>2018</v>
      </c>
      <c r="E4504" s="3">
        <f t="shared" si="210"/>
        <v>2019</v>
      </c>
      <c r="F4504" s="1" t="str">
        <f t="shared" si="211"/>
        <v>2018/2019</v>
      </c>
      <c r="G4504">
        <v>8000</v>
      </c>
      <c r="H4504" t="s">
        <v>144</v>
      </c>
      <c r="I4504">
        <f>IFERROR(INDEX(Lookup_Misc!$A$1:$C$7,MATCH(Table1[[#This Row],[Product]],Lookup_Misc!$B$1:$B$7,0),3)*Table1[[#This Row],[Tonnage]],NA())</f>
        <v>4160</v>
      </c>
      <c r="J4504">
        <f t="shared" si="212"/>
        <v>6</v>
      </c>
    </row>
    <row r="4505" spans="1:10">
      <c r="A4505" t="s">
        <v>186</v>
      </c>
      <c r="B4505" t="s">
        <v>123</v>
      </c>
      <c r="C4505" s="60">
        <v>43617</v>
      </c>
      <c r="D4505" s="3">
        <f>Table1[[#This Row],[End Year]]-1</f>
        <v>2018</v>
      </c>
      <c r="E4505" s="3">
        <f t="shared" si="210"/>
        <v>2019</v>
      </c>
      <c r="F4505" s="1" t="str">
        <f t="shared" si="211"/>
        <v>2018/2019</v>
      </c>
      <c r="G4505">
        <v>42660</v>
      </c>
      <c r="H4505" t="s">
        <v>108</v>
      </c>
      <c r="I4505">
        <f>IFERROR(INDEX(Lookup_Misc!$A$1:$C$7,MATCH(Table1[[#This Row],[Product]],Lookup_Misc!$B$1:$B$7,0),3)*Table1[[#This Row],[Tonnage]],NA())</f>
        <v>22183.200000000001</v>
      </c>
      <c r="J4505">
        <f t="shared" si="212"/>
        <v>6</v>
      </c>
    </row>
    <row r="4506" spans="1:10">
      <c r="A4506" t="s">
        <v>186</v>
      </c>
      <c r="B4506" t="s">
        <v>123</v>
      </c>
      <c r="C4506" s="60">
        <v>43617</v>
      </c>
      <c r="D4506" s="3">
        <f>Table1[[#This Row],[End Year]]-1</f>
        <v>2018</v>
      </c>
      <c r="E4506" s="3">
        <f t="shared" si="210"/>
        <v>2019</v>
      </c>
      <c r="F4506" s="1" t="str">
        <f t="shared" si="211"/>
        <v>2018/2019</v>
      </c>
      <c r="G4506">
        <v>18200</v>
      </c>
      <c r="H4506" t="s">
        <v>89</v>
      </c>
      <c r="I4506">
        <f>IFERROR(INDEX(Lookup_Misc!$A$1:$C$7,MATCH(Table1[[#This Row],[Product]],Lookup_Misc!$B$1:$B$7,0),3)*Table1[[#This Row],[Tonnage]],NA())</f>
        <v>9464</v>
      </c>
      <c r="J4506">
        <f t="shared" si="212"/>
        <v>6</v>
      </c>
    </row>
    <row r="4507" spans="1:10">
      <c r="A4507" t="s">
        <v>186</v>
      </c>
      <c r="B4507" t="s">
        <v>123</v>
      </c>
      <c r="C4507" s="60">
        <v>43647</v>
      </c>
      <c r="D4507" s="3">
        <f>Table1[[#This Row],[End Year]]-1</f>
        <v>2019</v>
      </c>
      <c r="E4507" s="3">
        <f t="shared" si="210"/>
        <v>2020</v>
      </c>
      <c r="F4507" s="1" t="str">
        <f t="shared" si="211"/>
        <v>2019/2020</v>
      </c>
      <c r="G4507">
        <v>75122</v>
      </c>
      <c r="H4507" t="s">
        <v>60</v>
      </c>
      <c r="I4507">
        <f>IFERROR(INDEX(Lookup_Misc!$A$1:$C$7,MATCH(Table1[[#This Row],[Product]],Lookup_Misc!$B$1:$B$7,0),3)*Table1[[#This Row],[Tonnage]],NA())</f>
        <v>39063.440000000002</v>
      </c>
      <c r="J4507">
        <f t="shared" si="212"/>
        <v>7</v>
      </c>
    </row>
    <row r="4508" spans="1:10">
      <c r="A4508" t="s">
        <v>186</v>
      </c>
      <c r="B4508" t="s">
        <v>123</v>
      </c>
      <c r="C4508" s="60">
        <v>43647</v>
      </c>
      <c r="D4508" s="3">
        <f>Table1[[#This Row],[End Year]]-1</f>
        <v>2019</v>
      </c>
      <c r="E4508" s="3">
        <f t="shared" si="210"/>
        <v>2020</v>
      </c>
      <c r="F4508" s="1" t="str">
        <f t="shared" si="211"/>
        <v>2019/2020</v>
      </c>
      <c r="G4508">
        <v>8016</v>
      </c>
      <c r="H4508" t="s">
        <v>79</v>
      </c>
      <c r="I4508">
        <f>IFERROR(INDEX(Lookup_Misc!$A$1:$C$7,MATCH(Table1[[#This Row],[Product]],Lookup_Misc!$B$1:$B$7,0),3)*Table1[[#This Row],[Tonnage]],NA())</f>
        <v>4168.32</v>
      </c>
      <c r="J4508">
        <f t="shared" si="212"/>
        <v>7</v>
      </c>
    </row>
    <row r="4509" spans="1:10">
      <c r="A4509" t="s">
        <v>186</v>
      </c>
      <c r="B4509" t="s">
        <v>123</v>
      </c>
      <c r="C4509" s="60">
        <v>43647</v>
      </c>
      <c r="D4509" s="3">
        <f>Table1[[#This Row],[End Year]]-1</f>
        <v>2019</v>
      </c>
      <c r="E4509" s="3">
        <f t="shared" si="210"/>
        <v>2020</v>
      </c>
      <c r="F4509" s="1" t="str">
        <f t="shared" si="211"/>
        <v>2019/2020</v>
      </c>
      <c r="G4509">
        <v>11</v>
      </c>
      <c r="H4509" t="s">
        <v>130</v>
      </c>
      <c r="I4509">
        <f>IFERROR(INDEX(Lookup_Misc!$A$1:$C$7,MATCH(Table1[[#This Row],[Product]],Lookup_Misc!$B$1:$B$7,0),3)*Table1[[#This Row],[Tonnage]],NA())</f>
        <v>5.7200000000000006</v>
      </c>
      <c r="J4509">
        <f t="shared" si="212"/>
        <v>7</v>
      </c>
    </row>
    <row r="4510" spans="1:10">
      <c r="A4510" t="s">
        <v>186</v>
      </c>
      <c r="B4510" t="s">
        <v>123</v>
      </c>
      <c r="C4510" s="60">
        <v>43647</v>
      </c>
      <c r="D4510" s="3">
        <f>Table1[[#This Row],[End Year]]-1</f>
        <v>2019</v>
      </c>
      <c r="E4510" s="3">
        <f t="shared" si="210"/>
        <v>2020</v>
      </c>
      <c r="F4510" s="1" t="str">
        <f t="shared" si="211"/>
        <v>2019/2020</v>
      </c>
      <c r="G4510">
        <v>13477</v>
      </c>
      <c r="H4510" t="s">
        <v>116</v>
      </c>
      <c r="I4510">
        <f>IFERROR(INDEX(Lookup_Misc!$A$1:$C$7,MATCH(Table1[[#This Row],[Product]],Lookup_Misc!$B$1:$B$7,0),3)*Table1[[#This Row],[Tonnage]],NA())</f>
        <v>7008.04</v>
      </c>
      <c r="J4510">
        <f t="shared" si="212"/>
        <v>7</v>
      </c>
    </row>
    <row r="4511" spans="1:10">
      <c r="A4511" t="s">
        <v>186</v>
      </c>
      <c r="B4511" t="s">
        <v>123</v>
      </c>
      <c r="C4511" s="60">
        <v>43647</v>
      </c>
      <c r="D4511" s="3">
        <f>Table1[[#This Row],[End Year]]-1</f>
        <v>2019</v>
      </c>
      <c r="E4511" s="3">
        <f t="shared" si="210"/>
        <v>2020</v>
      </c>
      <c r="F4511" s="1" t="str">
        <f t="shared" si="211"/>
        <v>2019/2020</v>
      </c>
      <c r="G4511">
        <v>800</v>
      </c>
      <c r="H4511" t="s">
        <v>137</v>
      </c>
      <c r="I4511">
        <f>IFERROR(INDEX(Lookup_Misc!$A$1:$C$7,MATCH(Table1[[#This Row],[Product]],Lookup_Misc!$B$1:$B$7,0),3)*Table1[[#This Row],[Tonnage]],NA())</f>
        <v>416</v>
      </c>
      <c r="J4511">
        <f t="shared" si="212"/>
        <v>7</v>
      </c>
    </row>
    <row r="4512" spans="1:10">
      <c r="A4512" t="s">
        <v>186</v>
      </c>
      <c r="B4512" t="s">
        <v>123</v>
      </c>
      <c r="C4512" s="60">
        <v>43647</v>
      </c>
      <c r="D4512" s="3">
        <f>Table1[[#This Row],[End Year]]-1</f>
        <v>2019</v>
      </c>
      <c r="E4512" s="3">
        <f t="shared" si="210"/>
        <v>2020</v>
      </c>
      <c r="F4512" s="1" t="str">
        <f t="shared" si="211"/>
        <v>2019/2020</v>
      </c>
      <c r="G4512">
        <v>54594</v>
      </c>
      <c r="H4512" t="s">
        <v>113</v>
      </c>
      <c r="I4512">
        <f>IFERROR(INDEX(Lookup_Misc!$A$1:$C$7,MATCH(Table1[[#This Row],[Product]],Lookup_Misc!$B$1:$B$7,0),3)*Table1[[#This Row],[Tonnage]],NA())</f>
        <v>28388.880000000001</v>
      </c>
      <c r="J4512">
        <f t="shared" si="212"/>
        <v>7</v>
      </c>
    </row>
    <row r="4513" spans="1:10">
      <c r="A4513" t="s">
        <v>186</v>
      </c>
      <c r="B4513" t="s">
        <v>123</v>
      </c>
      <c r="C4513" s="60">
        <v>43647</v>
      </c>
      <c r="D4513" s="3">
        <f>Table1[[#This Row],[End Year]]-1</f>
        <v>2019</v>
      </c>
      <c r="E4513" s="3">
        <f t="shared" si="210"/>
        <v>2020</v>
      </c>
      <c r="F4513" s="1" t="str">
        <f t="shared" si="211"/>
        <v>2019/2020</v>
      </c>
      <c r="G4513">
        <v>180</v>
      </c>
      <c r="H4513" t="s">
        <v>92</v>
      </c>
      <c r="I4513">
        <f>IFERROR(INDEX(Lookup_Misc!$A$1:$C$7,MATCH(Table1[[#This Row],[Product]],Lookup_Misc!$B$1:$B$7,0),3)*Table1[[#This Row],[Tonnage]],NA())</f>
        <v>93.600000000000009</v>
      </c>
      <c r="J4513">
        <f t="shared" si="212"/>
        <v>7</v>
      </c>
    </row>
    <row r="4514" spans="1:10">
      <c r="A4514" t="s">
        <v>186</v>
      </c>
      <c r="B4514" t="s">
        <v>123</v>
      </c>
      <c r="C4514" s="60">
        <v>43647</v>
      </c>
      <c r="D4514" s="3">
        <f>Table1[[#This Row],[End Year]]-1</f>
        <v>2019</v>
      </c>
      <c r="E4514" s="3">
        <f t="shared" si="210"/>
        <v>2020</v>
      </c>
      <c r="F4514" s="1" t="str">
        <f t="shared" si="211"/>
        <v>2019/2020</v>
      </c>
      <c r="G4514">
        <v>29</v>
      </c>
      <c r="H4514" t="s">
        <v>144</v>
      </c>
      <c r="I4514">
        <f>IFERROR(INDEX(Lookup_Misc!$A$1:$C$7,MATCH(Table1[[#This Row],[Product]],Lookup_Misc!$B$1:$B$7,0),3)*Table1[[#This Row],[Tonnage]],NA())</f>
        <v>15.08</v>
      </c>
      <c r="J4514">
        <f t="shared" si="212"/>
        <v>7</v>
      </c>
    </row>
    <row r="4515" spans="1:10">
      <c r="A4515" t="s">
        <v>186</v>
      </c>
      <c r="B4515" t="s">
        <v>123</v>
      </c>
      <c r="C4515" s="60">
        <v>43647</v>
      </c>
      <c r="D4515" s="3">
        <f>Table1[[#This Row],[End Year]]-1</f>
        <v>2019</v>
      </c>
      <c r="E4515" s="3">
        <f t="shared" si="210"/>
        <v>2020</v>
      </c>
      <c r="F4515" s="1" t="str">
        <f t="shared" si="211"/>
        <v>2019/2020</v>
      </c>
      <c r="G4515">
        <v>13586</v>
      </c>
      <c r="H4515" t="s">
        <v>108</v>
      </c>
      <c r="I4515">
        <f>IFERROR(INDEX(Lookup_Misc!$A$1:$C$7,MATCH(Table1[[#This Row],[Product]],Lookup_Misc!$B$1:$B$7,0),3)*Table1[[#This Row],[Tonnage]],NA())</f>
        <v>7064.72</v>
      </c>
      <c r="J4515">
        <f t="shared" si="212"/>
        <v>7</v>
      </c>
    </row>
    <row r="4516" spans="1:10">
      <c r="A4516" t="s">
        <v>186</v>
      </c>
      <c r="B4516" t="s">
        <v>123</v>
      </c>
      <c r="C4516" s="60">
        <v>43647</v>
      </c>
      <c r="D4516" s="3">
        <f>Table1[[#This Row],[End Year]]-1</f>
        <v>2019</v>
      </c>
      <c r="E4516" s="3">
        <f t="shared" si="210"/>
        <v>2020</v>
      </c>
      <c r="F4516" s="1" t="str">
        <f t="shared" si="211"/>
        <v>2019/2020</v>
      </c>
      <c r="G4516">
        <v>24</v>
      </c>
      <c r="H4516" t="s">
        <v>89</v>
      </c>
      <c r="I4516">
        <f>IFERROR(INDEX(Lookup_Misc!$A$1:$C$7,MATCH(Table1[[#This Row],[Product]],Lookup_Misc!$B$1:$B$7,0),3)*Table1[[#This Row],[Tonnage]],NA())</f>
        <v>12.48</v>
      </c>
      <c r="J4516">
        <f t="shared" si="212"/>
        <v>7</v>
      </c>
    </row>
    <row r="4517" spans="1:10">
      <c r="A4517" t="s">
        <v>186</v>
      </c>
      <c r="B4517" t="s">
        <v>123</v>
      </c>
      <c r="C4517" s="60">
        <v>43647</v>
      </c>
      <c r="D4517" s="3">
        <f>Table1[[#This Row],[End Year]]-1</f>
        <v>2019</v>
      </c>
      <c r="E4517" s="3">
        <f t="shared" si="210"/>
        <v>2020</v>
      </c>
      <c r="F4517" s="1" t="str">
        <f t="shared" si="211"/>
        <v>2019/2020</v>
      </c>
      <c r="G4517">
        <v>36427</v>
      </c>
      <c r="H4517" t="s">
        <v>90</v>
      </c>
      <c r="I4517">
        <f>IFERROR(INDEX(Lookup_Misc!$A$1:$C$7,MATCH(Table1[[#This Row],[Product]],Lookup_Misc!$B$1:$B$7,0),3)*Table1[[#This Row],[Tonnage]],NA())</f>
        <v>18942.04</v>
      </c>
      <c r="J4517">
        <f t="shared" si="212"/>
        <v>7</v>
      </c>
    </row>
    <row r="4518" spans="1:10">
      <c r="A4518" t="s">
        <v>186</v>
      </c>
      <c r="B4518" t="s">
        <v>123</v>
      </c>
      <c r="C4518" s="60">
        <v>43678</v>
      </c>
      <c r="D4518" s="3">
        <f>Table1[[#This Row],[End Year]]-1</f>
        <v>2019</v>
      </c>
      <c r="E4518" s="3">
        <f t="shared" si="210"/>
        <v>2020</v>
      </c>
      <c r="F4518" s="1" t="str">
        <f t="shared" si="211"/>
        <v>2019/2020</v>
      </c>
      <c r="G4518">
        <v>137967</v>
      </c>
      <c r="H4518" t="s">
        <v>60</v>
      </c>
      <c r="I4518">
        <f>IFERROR(INDEX(Lookup_Misc!$A$1:$C$7,MATCH(Table1[[#This Row],[Product]],Lookup_Misc!$B$1:$B$7,0),3)*Table1[[#This Row],[Tonnage]],NA())</f>
        <v>71742.84</v>
      </c>
      <c r="J4518">
        <f t="shared" si="212"/>
        <v>8</v>
      </c>
    </row>
    <row r="4519" spans="1:10">
      <c r="A4519" t="s">
        <v>186</v>
      </c>
      <c r="B4519" t="s">
        <v>123</v>
      </c>
      <c r="C4519" s="60">
        <v>43678</v>
      </c>
      <c r="D4519" s="3">
        <f>Table1[[#This Row],[End Year]]-1</f>
        <v>2019</v>
      </c>
      <c r="E4519" s="3">
        <f t="shared" si="210"/>
        <v>2020</v>
      </c>
      <c r="F4519" s="1" t="str">
        <f t="shared" si="211"/>
        <v>2019/2020</v>
      </c>
      <c r="G4519">
        <v>25653</v>
      </c>
      <c r="H4519" t="s">
        <v>79</v>
      </c>
      <c r="I4519">
        <f>IFERROR(INDEX(Lookup_Misc!$A$1:$C$7,MATCH(Table1[[#This Row],[Product]],Lookup_Misc!$B$1:$B$7,0),3)*Table1[[#This Row],[Tonnage]],NA())</f>
        <v>13339.560000000001</v>
      </c>
      <c r="J4519">
        <f t="shared" si="212"/>
        <v>8</v>
      </c>
    </row>
    <row r="4520" spans="1:10">
      <c r="A4520" t="s">
        <v>186</v>
      </c>
      <c r="B4520" t="s">
        <v>123</v>
      </c>
      <c r="C4520" s="60">
        <v>43678</v>
      </c>
      <c r="D4520" s="3">
        <f>Table1[[#This Row],[End Year]]-1</f>
        <v>2019</v>
      </c>
      <c r="E4520" s="3">
        <f t="shared" si="210"/>
        <v>2020</v>
      </c>
      <c r="F4520" s="1" t="str">
        <f t="shared" si="211"/>
        <v>2019/2020</v>
      </c>
      <c r="G4520">
        <v>4</v>
      </c>
      <c r="H4520" t="s">
        <v>88</v>
      </c>
      <c r="I4520">
        <f>IFERROR(INDEX(Lookup_Misc!$A$1:$C$7,MATCH(Table1[[#This Row],[Product]],Lookup_Misc!$B$1:$B$7,0),3)*Table1[[#This Row],[Tonnage]],NA())</f>
        <v>2.08</v>
      </c>
      <c r="J4520">
        <f t="shared" si="212"/>
        <v>8</v>
      </c>
    </row>
    <row r="4521" spans="1:10">
      <c r="A4521" t="s">
        <v>186</v>
      </c>
      <c r="B4521" t="s">
        <v>123</v>
      </c>
      <c r="C4521" s="60">
        <v>43678</v>
      </c>
      <c r="D4521" s="3">
        <f>Table1[[#This Row],[End Year]]-1</f>
        <v>2019</v>
      </c>
      <c r="E4521" s="3">
        <f t="shared" si="210"/>
        <v>2020</v>
      </c>
      <c r="F4521" s="1" t="str">
        <f t="shared" si="211"/>
        <v>2019/2020</v>
      </c>
      <c r="G4521">
        <v>13835</v>
      </c>
      <c r="H4521" t="s">
        <v>116</v>
      </c>
      <c r="I4521">
        <f>IFERROR(INDEX(Lookup_Misc!$A$1:$C$7,MATCH(Table1[[#This Row],[Product]],Lookup_Misc!$B$1:$B$7,0),3)*Table1[[#This Row],[Tonnage]],NA())</f>
        <v>7194.2</v>
      </c>
      <c r="J4521">
        <f t="shared" si="212"/>
        <v>8</v>
      </c>
    </row>
    <row r="4522" spans="1:10">
      <c r="A4522" t="s">
        <v>186</v>
      </c>
      <c r="B4522" t="s">
        <v>123</v>
      </c>
      <c r="C4522" s="60">
        <v>43678</v>
      </c>
      <c r="D4522" s="3">
        <f>Table1[[#This Row],[End Year]]-1</f>
        <v>2019</v>
      </c>
      <c r="E4522" s="3">
        <f t="shared" si="210"/>
        <v>2020</v>
      </c>
      <c r="F4522" s="1" t="str">
        <f t="shared" si="211"/>
        <v>2019/2020</v>
      </c>
      <c r="G4522">
        <v>6597</v>
      </c>
      <c r="H4522" t="s">
        <v>128</v>
      </c>
      <c r="I4522">
        <f>IFERROR(INDEX(Lookup_Misc!$A$1:$C$7,MATCH(Table1[[#This Row],[Product]],Lookup_Misc!$B$1:$B$7,0),3)*Table1[[#This Row],[Tonnage]],NA())</f>
        <v>3430.44</v>
      </c>
      <c r="J4522">
        <f t="shared" si="212"/>
        <v>8</v>
      </c>
    </row>
    <row r="4523" spans="1:10">
      <c r="A4523" t="s">
        <v>186</v>
      </c>
      <c r="B4523" t="s">
        <v>123</v>
      </c>
      <c r="C4523" s="60">
        <v>43678</v>
      </c>
      <c r="D4523" s="3">
        <f>Table1[[#This Row],[End Year]]-1</f>
        <v>2019</v>
      </c>
      <c r="E4523" s="3">
        <f t="shared" si="210"/>
        <v>2020</v>
      </c>
      <c r="F4523" s="1" t="str">
        <f t="shared" si="211"/>
        <v>2019/2020</v>
      </c>
      <c r="G4523">
        <v>76778</v>
      </c>
      <c r="H4523" t="s">
        <v>113</v>
      </c>
      <c r="I4523">
        <f>IFERROR(INDEX(Lookup_Misc!$A$1:$C$7,MATCH(Table1[[#This Row],[Product]],Lookup_Misc!$B$1:$B$7,0),3)*Table1[[#This Row],[Tonnage]],NA())</f>
        <v>39924.560000000005</v>
      </c>
      <c r="J4523">
        <f t="shared" si="212"/>
        <v>8</v>
      </c>
    </row>
    <row r="4524" spans="1:10">
      <c r="A4524" t="s">
        <v>186</v>
      </c>
      <c r="B4524" t="s">
        <v>123</v>
      </c>
      <c r="C4524" s="60">
        <v>43678</v>
      </c>
      <c r="D4524" s="3">
        <f>Table1[[#This Row],[End Year]]-1</f>
        <v>2019</v>
      </c>
      <c r="E4524" s="3">
        <f t="shared" si="210"/>
        <v>2020</v>
      </c>
      <c r="F4524" s="1" t="str">
        <f t="shared" si="211"/>
        <v>2019/2020</v>
      </c>
      <c r="G4524">
        <v>6775</v>
      </c>
      <c r="H4524" t="s">
        <v>92</v>
      </c>
      <c r="I4524">
        <f>IFERROR(INDEX(Lookup_Misc!$A$1:$C$7,MATCH(Table1[[#This Row],[Product]],Lookup_Misc!$B$1:$B$7,0),3)*Table1[[#This Row],[Tonnage]],NA())</f>
        <v>3523</v>
      </c>
      <c r="J4524">
        <f t="shared" si="212"/>
        <v>8</v>
      </c>
    </row>
    <row r="4525" spans="1:10">
      <c r="A4525" t="s">
        <v>186</v>
      </c>
      <c r="B4525" t="s">
        <v>123</v>
      </c>
      <c r="C4525" s="60">
        <v>43678</v>
      </c>
      <c r="D4525" s="3">
        <f>Table1[[#This Row],[End Year]]-1</f>
        <v>2019</v>
      </c>
      <c r="E4525" s="3">
        <f t="shared" si="210"/>
        <v>2020</v>
      </c>
      <c r="F4525" s="1" t="str">
        <f t="shared" si="211"/>
        <v>2019/2020</v>
      </c>
      <c r="G4525">
        <v>15660</v>
      </c>
      <c r="H4525" t="s">
        <v>108</v>
      </c>
      <c r="I4525">
        <f>IFERROR(INDEX(Lookup_Misc!$A$1:$C$7,MATCH(Table1[[#This Row],[Product]],Lookup_Misc!$B$1:$B$7,0),3)*Table1[[#This Row],[Tonnage]],NA())</f>
        <v>8143.2000000000007</v>
      </c>
      <c r="J4525">
        <f t="shared" si="212"/>
        <v>8</v>
      </c>
    </row>
    <row r="4526" spans="1:10">
      <c r="A4526" t="s">
        <v>186</v>
      </c>
      <c r="B4526" t="s">
        <v>123</v>
      </c>
      <c r="C4526" s="60">
        <v>43709</v>
      </c>
      <c r="D4526" s="3">
        <f>Table1[[#This Row],[End Year]]-1</f>
        <v>2019</v>
      </c>
      <c r="E4526" s="3">
        <f t="shared" si="210"/>
        <v>2020</v>
      </c>
      <c r="F4526" s="1" t="str">
        <f t="shared" si="211"/>
        <v>2019/2020</v>
      </c>
      <c r="G4526">
        <v>8</v>
      </c>
      <c r="H4526" t="s">
        <v>74</v>
      </c>
      <c r="I4526">
        <f>IFERROR(INDEX(Lookup_Misc!$A$1:$C$7,MATCH(Table1[[#This Row],[Product]],Lookup_Misc!$B$1:$B$7,0),3)*Table1[[#This Row],[Tonnage]],NA())</f>
        <v>4.16</v>
      </c>
      <c r="J4526">
        <f t="shared" si="212"/>
        <v>9</v>
      </c>
    </row>
    <row r="4527" spans="1:10">
      <c r="A4527" t="s">
        <v>186</v>
      </c>
      <c r="B4527" t="s">
        <v>123</v>
      </c>
      <c r="C4527" s="60">
        <v>43709</v>
      </c>
      <c r="D4527" s="3">
        <f>Table1[[#This Row],[End Year]]-1</f>
        <v>2019</v>
      </c>
      <c r="E4527" s="3">
        <f t="shared" si="210"/>
        <v>2020</v>
      </c>
      <c r="F4527" s="1" t="str">
        <f t="shared" si="211"/>
        <v>2019/2020</v>
      </c>
      <c r="G4527">
        <v>156984</v>
      </c>
      <c r="H4527" t="s">
        <v>60</v>
      </c>
      <c r="I4527">
        <f>IFERROR(INDEX(Lookup_Misc!$A$1:$C$7,MATCH(Table1[[#This Row],[Product]],Lookup_Misc!$B$1:$B$7,0),3)*Table1[[#This Row],[Tonnage]],NA())</f>
        <v>81631.680000000008</v>
      </c>
      <c r="J4527">
        <f t="shared" si="212"/>
        <v>9</v>
      </c>
    </row>
    <row r="4528" spans="1:10">
      <c r="A4528" t="s">
        <v>186</v>
      </c>
      <c r="B4528" t="s">
        <v>123</v>
      </c>
      <c r="C4528" s="60">
        <v>43709</v>
      </c>
      <c r="D4528" s="3">
        <f>Table1[[#This Row],[End Year]]-1</f>
        <v>2019</v>
      </c>
      <c r="E4528" s="3">
        <f t="shared" si="210"/>
        <v>2020</v>
      </c>
      <c r="F4528" s="1" t="str">
        <f t="shared" si="211"/>
        <v>2019/2020</v>
      </c>
      <c r="G4528">
        <v>127</v>
      </c>
      <c r="H4528" t="s">
        <v>79</v>
      </c>
      <c r="I4528">
        <f>IFERROR(INDEX(Lookup_Misc!$A$1:$C$7,MATCH(Table1[[#This Row],[Product]],Lookup_Misc!$B$1:$B$7,0),3)*Table1[[#This Row],[Tonnage]],NA())</f>
        <v>66.040000000000006</v>
      </c>
      <c r="J4528">
        <f t="shared" si="212"/>
        <v>9</v>
      </c>
    </row>
    <row r="4529" spans="1:10">
      <c r="A4529" t="s">
        <v>186</v>
      </c>
      <c r="B4529" t="s">
        <v>123</v>
      </c>
      <c r="C4529" s="60">
        <v>43709</v>
      </c>
      <c r="D4529" s="3">
        <f>Table1[[#This Row],[End Year]]-1</f>
        <v>2019</v>
      </c>
      <c r="E4529" s="3">
        <f t="shared" si="210"/>
        <v>2020</v>
      </c>
      <c r="F4529" s="1" t="str">
        <f t="shared" si="211"/>
        <v>2019/2020</v>
      </c>
      <c r="G4529">
        <v>4</v>
      </c>
      <c r="H4529" t="s">
        <v>125</v>
      </c>
      <c r="I4529">
        <f>IFERROR(INDEX(Lookup_Misc!$A$1:$C$7,MATCH(Table1[[#This Row],[Product]],Lookup_Misc!$B$1:$B$7,0),3)*Table1[[#This Row],[Tonnage]],NA())</f>
        <v>2.08</v>
      </c>
      <c r="J4529">
        <f t="shared" si="212"/>
        <v>9</v>
      </c>
    </row>
    <row r="4530" spans="1:10">
      <c r="A4530" t="s">
        <v>186</v>
      </c>
      <c r="B4530" t="s">
        <v>123</v>
      </c>
      <c r="C4530" s="60">
        <v>43709</v>
      </c>
      <c r="D4530" s="3">
        <f>Table1[[#This Row],[End Year]]-1</f>
        <v>2019</v>
      </c>
      <c r="E4530" s="3">
        <f t="shared" si="210"/>
        <v>2020</v>
      </c>
      <c r="F4530" s="1" t="str">
        <f t="shared" si="211"/>
        <v>2019/2020</v>
      </c>
      <c r="G4530">
        <v>1</v>
      </c>
      <c r="H4530" t="s">
        <v>143</v>
      </c>
      <c r="I4530">
        <f>IFERROR(INDEX(Lookup_Misc!$A$1:$C$7,MATCH(Table1[[#This Row],[Product]],Lookup_Misc!$B$1:$B$7,0),3)*Table1[[#This Row],[Tonnage]],NA())</f>
        <v>0.52</v>
      </c>
      <c r="J4530">
        <f t="shared" si="212"/>
        <v>9</v>
      </c>
    </row>
    <row r="4531" spans="1:10">
      <c r="A4531" t="s">
        <v>186</v>
      </c>
      <c r="B4531" t="s">
        <v>123</v>
      </c>
      <c r="C4531" s="60">
        <v>43709</v>
      </c>
      <c r="D4531" s="3">
        <f>Table1[[#This Row],[End Year]]-1</f>
        <v>2019</v>
      </c>
      <c r="E4531" s="3">
        <f t="shared" si="210"/>
        <v>2020</v>
      </c>
      <c r="F4531" s="1" t="str">
        <f t="shared" si="211"/>
        <v>2019/2020</v>
      </c>
      <c r="G4531">
        <v>21</v>
      </c>
      <c r="H4531" t="s">
        <v>130</v>
      </c>
      <c r="I4531">
        <f>IFERROR(INDEX(Lookup_Misc!$A$1:$C$7,MATCH(Table1[[#This Row],[Product]],Lookup_Misc!$B$1:$B$7,0),3)*Table1[[#This Row],[Tonnage]],NA())</f>
        <v>10.92</v>
      </c>
      <c r="J4531">
        <f t="shared" si="212"/>
        <v>9</v>
      </c>
    </row>
    <row r="4532" spans="1:10">
      <c r="A4532" t="s">
        <v>186</v>
      </c>
      <c r="B4532" t="s">
        <v>123</v>
      </c>
      <c r="C4532" s="60">
        <v>43709</v>
      </c>
      <c r="D4532" s="3">
        <f>Table1[[#This Row],[End Year]]-1</f>
        <v>2019</v>
      </c>
      <c r="E4532" s="3">
        <f t="shared" si="210"/>
        <v>2020</v>
      </c>
      <c r="F4532" s="1" t="str">
        <f t="shared" si="211"/>
        <v>2019/2020</v>
      </c>
      <c r="G4532">
        <v>6</v>
      </c>
      <c r="H4532" t="s">
        <v>88</v>
      </c>
      <c r="I4532">
        <f>IFERROR(INDEX(Lookup_Misc!$A$1:$C$7,MATCH(Table1[[#This Row],[Product]],Lookup_Misc!$B$1:$B$7,0),3)*Table1[[#This Row],[Tonnage]],NA())</f>
        <v>3.12</v>
      </c>
      <c r="J4532">
        <f t="shared" si="212"/>
        <v>9</v>
      </c>
    </row>
    <row r="4533" spans="1:10">
      <c r="A4533" t="s">
        <v>186</v>
      </c>
      <c r="B4533" t="s">
        <v>123</v>
      </c>
      <c r="C4533" s="60">
        <v>43709</v>
      </c>
      <c r="D4533" s="3">
        <f>Table1[[#This Row],[End Year]]-1</f>
        <v>2019</v>
      </c>
      <c r="E4533" s="3">
        <f t="shared" si="210"/>
        <v>2020</v>
      </c>
      <c r="F4533" s="1" t="str">
        <f t="shared" si="211"/>
        <v>2019/2020</v>
      </c>
      <c r="G4533">
        <v>14695</v>
      </c>
      <c r="H4533" t="s">
        <v>116</v>
      </c>
      <c r="I4533">
        <f>IFERROR(INDEX(Lookup_Misc!$A$1:$C$7,MATCH(Table1[[#This Row],[Product]],Lookup_Misc!$B$1:$B$7,0),3)*Table1[[#This Row],[Tonnage]],NA())</f>
        <v>7641.4000000000005</v>
      </c>
      <c r="J4533">
        <f t="shared" si="212"/>
        <v>9</v>
      </c>
    </row>
    <row r="4534" spans="1:10">
      <c r="A4534" t="s">
        <v>186</v>
      </c>
      <c r="B4534" t="s">
        <v>123</v>
      </c>
      <c r="C4534" s="60">
        <v>43709</v>
      </c>
      <c r="D4534" s="3">
        <f>Table1[[#This Row],[End Year]]-1</f>
        <v>2019</v>
      </c>
      <c r="E4534" s="3">
        <f t="shared" si="210"/>
        <v>2020</v>
      </c>
      <c r="F4534" s="1" t="str">
        <f t="shared" si="211"/>
        <v>2019/2020</v>
      </c>
      <c r="G4534">
        <v>1650</v>
      </c>
      <c r="H4534" t="s">
        <v>137</v>
      </c>
      <c r="I4534">
        <f>IFERROR(INDEX(Lookup_Misc!$A$1:$C$7,MATCH(Table1[[#This Row],[Product]],Lookup_Misc!$B$1:$B$7,0),3)*Table1[[#This Row],[Tonnage]],NA())</f>
        <v>858</v>
      </c>
      <c r="J4534">
        <f t="shared" si="212"/>
        <v>9</v>
      </c>
    </row>
    <row r="4535" spans="1:10">
      <c r="A4535" t="s">
        <v>186</v>
      </c>
      <c r="B4535" t="s">
        <v>123</v>
      </c>
      <c r="C4535" s="60">
        <v>43709</v>
      </c>
      <c r="D4535" s="3">
        <f>Table1[[#This Row],[End Year]]-1</f>
        <v>2019</v>
      </c>
      <c r="E4535" s="3">
        <f t="shared" si="210"/>
        <v>2020</v>
      </c>
      <c r="F4535" s="1" t="str">
        <f t="shared" si="211"/>
        <v>2019/2020</v>
      </c>
      <c r="G4535">
        <v>21548</v>
      </c>
      <c r="H4535" t="s">
        <v>113</v>
      </c>
      <c r="I4535">
        <f>IFERROR(INDEX(Lookup_Misc!$A$1:$C$7,MATCH(Table1[[#This Row],[Product]],Lookup_Misc!$B$1:$B$7,0),3)*Table1[[#This Row],[Tonnage]],NA())</f>
        <v>11204.960000000001</v>
      </c>
      <c r="J4535">
        <f t="shared" si="212"/>
        <v>9</v>
      </c>
    </row>
    <row r="4536" spans="1:10">
      <c r="A4536" t="s">
        <v>186</v>
      </c>
      <c r="B4536" t="s">
        <v>123</v>
      </c>
      <c r="C4536" s="60">
        <v>43709</v>
      </c>
      <c r="D4536" s="3">
        <f>Table1[[#This Row],[End Year]]-1</f>
        <v>2019</v>
      </c>
      <c r="E4536" s="3">
        <f t="shared" si="210"/>
        <v>2020</v>
      </c>
      <c r="F4536" s="1" t="str">
        <f t="shared" si="211"/>
        <v>2019/2020</v>
      </c>
      <c r="G4536">
        <v>80</v>
      </c>
      <c r="H4536" t="s">
        <v>92</v>
      </c>
      <c r="I4536">
        <f>IFERROR(INDEX(Lookup_Misc!$A$1:$C$7,MATCH(Table1[[#This Row],[Product]],Lookup_Misc!$B$1:$B$7,0),3)*Table1[[#This Row],[Tonnage]],NA())</f>
        <v>41.6</v>
      </c>
      <c r="J4536">
        <f t="shared" si="212"/>
        <v>9</v>
      </c>
    </row>
    <row r="4537" spans="1:10">
      <c r="A4537" t="s">
        <v>186</v>
      </c>
      <c r="B4537" t="s">
        <v>123</v>
      </c>
      <c r="C4537" s="60">
        <v>43709</v>
      </c>
      <c r="D4537" s="3">
        <f>Table1[[#This Row],[End Year]]-1</f>
        <v>2019</v>
      </c>
      <c r="E4537" s="3">
        <f t="shared" si="210"/>
        <v>2020</v>
      </c>
      <c r="F4537" s="1" t="str">
        <f t="shared" si="211"/>
        <v>2019/2020</v>
      </c>
      <c r="G4537">
        <v>20721</v>
      </c>
      <c r="H4537" t="s">
        <v>144</v>
      </c>
      <c r="I4537">
        <f>IFERROR(INDEX(Lookup_Misc!$A$1:$C$7,MATCH(Table1[[#This Row],[Product]],Lookup_Misc!$B$1:$B$7,0),3)*Table1[[#This Row],[Tonnage]],NA())</f>
        <v>10774.92</v>
      </c>
      <c r="J4537">
        <f t="shared" si="212"/>
        <v>9</v>
      </c>
    </row>
    <row r="4538" spans="1:10">
      <c r="A4538" t="s">
        <v>186</v>
      </c>
      <c r="B4538" t="s">
        <v>123</v>
      </c>
      <c r="C4538" s="60">
        <v>43709</v>
      </c>
      <c r="D4538" s="3">
        <f>Table1[[#This Row],[End Year]]-1</f>
        <v>2019</v>
      </c>
      <c r="E4538" s="3">
        <f t="shared" si="210"/>
        <v>2020</v>
      </c>
      <c r="F4538" s="1" t="str">
        <f t="shared" si="211"/>
        <v>2019/2020</v>
      </c>
      <c r="G4538">
        <v>3800</v>
      </c>
      <c r="H4538" t="s">
        <v>108</v>
      </c>
      <c r="I4538">
        <f>IFERROR(INDEX(Lookup_Misc!$A$1:$C$7,MATCH(Table1[[#This Row],[Product]],Lookup_Misc!$B$1:$B$7,0),3)*Table1[[#This Row],[Tonnage]],NA())</f>
        <v>1976</v>
      </c>
      <c r="J4538">
        <f t="shared" si="212"/>
        <v>9</v>
      </c>
    </row>
    <row r="4539" spans="1:10">
      <c r="A4539" t="s">
        <v>186</v>
      </c>
      <c r="B4539" t="s">
        <v>123</v>
      </c>
      <c r="C4539" s="60">
        <v>43709</v>
      </c>
      <c r="D4539" s="3">
        <f>Table1[[#This Row],[End Year]]-1</f>
        <v>2019</v>
      </c>
      <c r="E4539" s="3">
        <f t="shared" si="210"/>
        <v>2020</v>
      </c>
      <c r="F4539" s="1" t="str">
        <f t="shared" si="211"/>
        <v>2019/2020</v>
      </c>
      <c r="G4539">
        <v>5001</v>
      </c>
      <c r="H4539" t="s">
        <v>89</v>
      </c>
      <c r="I4539">
        <f>IFERROR(INDEX(Lookup_Misc!$A$1:$C$7,MATCH(Table1[[#This Row],[Product]],Lookup_Misc!$B$1:$B$7,0),3)*Table1[[#This Row],[Tonnage]],NA())</f>
        <v>2600.52</v>
      </c>
      <c r="J4539">
        <f t="shared" si="212"/>
        <v>9</v>
      </c>
    </row>
    <row r="4540" spans="1:10">
      <c r="A4540" t="s">
        <v>186</v>
      </c>
      <c r="B4540" t="s">
        <v>123</v>
      </c>
      <c r="C4540" s="60">
        <v>43739</v>
      </c>
      <c r="D4540" s="3">
        <f>Table1[[#This Row],[End Year]]-1</f>
        <v>2019</v>
      </c>
      <c r="E4540" s="3">
        <f t="shared" si="210"/>
        <v>2020</v>
      </c>
      <c r="F4540" s="1" t="str">
        <f t="shared" si="211"/>
        <v>2019/2020</v>
      </c>
      <c r="G4540">
        <v>18</v>
      </c>
      <c r="H4540" t="s">
        <v>74</v>
      </c>
      <c r="I4540">
        <f>IFERROR(INDEX(Lookup_Misc!$A$1:$C$7,MATCH(Table1[[#This Row],[Product]],Lookup_Misc!$B$1:$B$7,0),3)*Table1[[#This Row],[Tonnage]],NA())</f>
        <v>9.36</v>
      </c>
      <c r="J4540">
        <f t="shared" si="212"/>
        <v>10</v>
      </c>
    </row>
    <row r="4541" spans="1:10">
      <c r="A4541" t="s">
        <v>186</v>
      </c>
      <c r="B4541" t="s">
        <v>123</v>
      </c>
      <c r="C4541" s="60">
        <v>43739</v>
      </c>
      <c r="D4541" s="3">
        <f>Table1[[#This Row],[End Year]]-1</f>
        <v>2019</v>
      </c>
      <c r="E4541" s="3">
        <f t="shared" si="210"/>
        <v>2020</v>
      </c>
      <c r="F4541" s="1" t="str">
        <f t="shared" si="211"/>
        <v>2019/2020</v>
      </c>
      <c r="G4541">
        <v>126999</v>
      </c>
      <c r="H4541" t="s">
        <v>60</v>
      </c>
      <c r="I4541">
        <f>IFERROR(INDEX(Lookup_Misc!$A$1:$C$7,MATCH(Table1[[#This Row],[Product]],Lookup_Misc!$B$1:$B$7,0),3)*Table1[[#This Row],[Tonnage]],NA())</f>
        <v>66039.48</v>
      </c>
      <c r="J4541">
        <f t="shared" si="212"/>
        <v>10</v>
      </c>
    </row>
    <row r="4542" spans="1:10">
      <c r="A4542" t="s">
        <v>186</v>
      </c>
      <c r="B4542" t="s">
        <v>123</v>
      </c>
      <c r="C4542" s="60">
        <v>43739</v>
      </c>
      <c r="D4542" s="3">
        <f>Table1[[#This Row],[End Year]]-1</f>
        <v>2019</v>
      </c>
      <c r="E4542" s="3">
        <f t="shared" si="210"/>
        <v>2020</v>
      </c>
      <c r="F4542" s="1" t="str">
        <f t="shared" si="211"/>
        <v>2019/2020</v>
      </c>
      <c r="G4542">
        <v>5167</v>
      </c>
      <c r="H4542" t="s">
        <v>79</v>
      </c>
      <c r="I4542">
        <f>IFERROR(INDEX(Lookup_Misc!$A$1:$C$7,MATCH(Table1[[#This Row],[Product]],Lookup_Misc!$B$1:$B$7,0),3)*Table1[[#This Row],[Tonnage]],NA())</f>
        <v>2686.84</v>
      </c>
      <c r="J4542">
        <f t="shared" si="212"/>
        <v>10</v>
      </c>
    </row>
    <row r="4543" spans="1:10">
      <c r="A4543" t="s">
        <v>186</v>
      </c>
      <c r="B4543" t="s">
        <v>123</v>
      </c>
      <c r="C4543" s="60">
        <v>43739</v>
      </c>
      <c r="D4543" s="3">
        <f>Table1[[#This Row],[End Year]]-1</f>
        <v>2019</v>
      </c>
      <c r="E4543" s="3">
        <f t="shared" si="210"/>
        <v>2020</v>
      </c>
      <c r="F4543" s="1" t="str">
        <f t="shared" si="211"/>
        <v>2019/2020</v>
      </c>
      <c r="G4543">
        <v>7500</v>
      </c>
      <c r="H4543" t="s">
        <v>116</v>
      </c>
      <c r="I4543">
        <f>IFERROR(INDEX(Lookup_Misc!$A$1:$C$7,MATCH(Table1[[#This Row],[Product]],Lookup_Misc!$B$1:$B$7,0),3)*Table1[[#This Row],[Tonnage]],NA())</f>
        <v>3900</v>
      </c>
      <c r="J4543">
        <f t="shared" si="212"/>
        <v>10</v>
      </c>
    </row>
    <row r="4544" spans="1:10">
      <c r="A4544" t="s">
        <v>186</v>
      </c>
      <c r="B4544" t="s">
        <v>123</v>
      </c>
      <c r="C4544" s="60">
        <v>43739</v>
      </c>
      <c r="D4544" s="3">
        <f>Table1[[#This Row],[End Year]]-1</f>
        <v>2019</v>
      </c>
      <c r="E4544" s="3">
        <f t="shared" si="210"/>
        <v>2020</v>
      </c>
      <c r="F4544" s="1" t="str">
        <f t="shared" si="211"/>
        <v>2019/2020</v>
      </c>
      <c r="G4544">
        <v>18566</v>
      </c>
      <c r="H4544" t="s">
        <v>113</v>
      </c>
      <c r="I4544">
        <f>IFERROR(INDEX(Lookup_Misc!$A$1:$C$7,MATCH(Table1[[#This Row],[Product]],Lookup_Misc!$B$1:$B$7,0),3)*Table1[[#This Row],[Tonnage]],NA())</f>
        <v>9654.32</v>
      </c>
      <c r="J4544">
        <f t="shared" si="212"/>
        <v>10</v>
      </c>
    </row>
    <row r="4545" spans="1:10">
      <c r="A4545" t="s">
        <v>186</v>
      </c>
      <c r="B4545" t="s">
        <v>123</v>
      </c>
      <c r="C4545" s="60">
        <v>43739</v>
      </c>
      <c r="D4545" s="3">
        <f>Table1[[#This Row],[End Year]]-1</f>
        <v>2019</v>
      </c>
      <c r="E4545" s="3">
        <f t="shared" si="210"/>
        <v>2020</v>
      </c>
      <c r="F4545" s="1" t="str">
        <f t="shared" si="211"/>
        <v>2019/2020</v>
      </c>
      <c r="G4545">
        <v>20</v>
      </c>
      <c r="H4545" t="s">
        <v>144</v>
      </c>
      <c r="I4545">
        <f>IFERROR(INDEX(Lookup_Misc!$A$1:$C$7,MATCH(Table1[[#This Row],[Product]],Lookup_Misc!$B$1:$B$7,0),3)*Table1[[#This Row],[Tonnage]],NA())</f>
        <v>10.4</v>
      </c>
      <c r="J4545">
        <f t="shared" si="212"/>
        <v>10</v>
      </c>
    </row>
    <row r="4546" spans="1:10">
      <c r="A4546" t="s">
        <v>186</v>
      </c>
      <c r="B4546" t="s">
        <v>123</v>
      </c>
      <c r="C4546" s="60">
        <v>43739</v>
      </c>
      <c r="D4546" s="3">
        <f>Table1[[#This Row],[End Year]]-1</f>
        <v>2019</v>
      </c>
      <c r="E4546" s="3">
        <f t="shared" si="210"/>
        <v>2020</v>
      </c>
      <c r="F4546" s="1" t="str">
        <f t="shared" si="211"/>
        <v>2019/2020</v>
      </c>
      <c r="G4546">
        <v>14052</v>
      </c>
      <c r="H4546" t="s">
        <v>108</v>
      </c>
      <c r="I4546">
        <f>IFERROR(INDEX(Lookup_Misc!$A$1:$C$7,MATCH(Table1[[#This Row],[Product]],Lookup_Misc!$B$1:$B$7,0),3)*Table1[[#This Row],[Tonnage]],NA())</f>
        <v>7307.04</v>
      </c>
      <c r="J4546">
        <f t="shared" si="212"/>
        <v>10</v>
      </c>
    </row>
    <row r="4547" spans="1:10">
      <c r="A4547" t="s">
        <v>186</v>
      </c>
      <c r="B4547" t="s">
        <v>123</v>
      </c>
      <c r="C4547" s="60">
        <v>43739</v>
      </c>
      <c r="D4547" s="3">
        <f>Table1[[#This Row],[End Year]]-1</f>
        <v>2019</v>
      </c>
      <c r="E4547" s="3">
        <f t="shared" si="210"/>
        <v>2020</v>
      </c>
      <c r="F4547" s="1" t="str">
        <f t="shared" si="211"/>
        <v>2019/2020</v>
      </c>
      <c r="G4547">
        <v>6406</v>
      </c>
      <c r="H4547" t="s">
        <v>90</v>
      </c>
      <c r="I4547">
        <f>IFERROR(INDEX(Lookup_Misc!$A$1:$C$7,MATCH(Table1[[#This Row],[Product]],Lookup_Misc!$B$1:$B$7,0),3)*Table1[[#This Row],[Tonnage]],NA())</f>
        <v>3331.12</v>
      </c>
      <c r="J4547">
        <f t="shared" si="212"/>
        <v>10</v>
      </c>
    </row>
    <row r="4548" spans="1:10">
      <c r="A4548" t="s">
        <v>186</v>
      </c>
      <c r="B4548" t="s">
        <v>123</v>
      </c>
      <c r="C4548" s="60">
        <v>43770</v>
      </c>
      <c r="D4548" s="3">
        <f>Table1[[#This Row],[End Year]]-1</f>
        <v>2019</v>
      </c>
      <c r="E4548" s="3">
        <f t="shared" si="210"/>
        <v>2020</v>
      </c>
      <c r="F4548" s="1" t="str">
        <f t="shared" si="211"/>
        <v>2019/2020</v>
      </c>
      <c r="G4548">
        <v>137638</v>
      </c>
      <c r="H4548" t="s">
        <v>60</v>
      </c>
      <c r="I4548">
        <f>IFERROR(INDEX(Lookup_Misc!$A$1:$C$7,MATCH(Table1[[#This Row],[Product]],Lookup_Misc!$B$1:$B$7,0),3)*Table1[[#This Row],[Tonnage]],NA())</f>
        <v>71571.760000000009</v>
      </c>
      <c r="J4548">
        <f t="shared" si="212"/>
        <v>11</v>
      </c>
    </row>
    <row r="4549" spans="1:10">
      <c r="A4549" t="s">
        <v>186</v>
      </c>
      <c r="B4549" t="s">
        <v>123</v>
      </c>
      <c r="C4549" s="60">
        <v>43770</v>
      </c>
      <c r="D4549" s="3">
        <f>Table1[[#This Row],[End Year]]-1</f>
        <v>2019</v>
      </c>
      <c r="E4549" s="3">
        <f t="shared" si="210"/>
        <v>2020</v>
      </c>
      <c r="F4549" s="1" t="str">
        <f t="shared" si="211"/>
        <v>2019/2020</v>
      </c>
      <c r="G4549">
        <v>470</v>
      </c>
      <c r="H4549" t="s">
        <v>79</v>
      </c>
      <c r="I4549">
        <f>IFERROR(INDEX(Lookup_Misc!$A$1:$C$7,MATCH(Table1[[#This Row],[Product]],Lookup_Misc!$B$1:$B$7,0),3)*Table1[[#This Row],[Tonnage]],NA())</f>
        <v>244.4</v>
      </c>
      <c r="J4549">
        <f t="shared" si="212"/>
        <v>11</v>
      </c>
    </row>
    <row r="4550" spans="1:10">
      <c r="A4550" t="s">
        <v>186</v>
      </c>
      <c r="B4550" t="s">
        <v>123</v>
      </c>
      <c r="C4550" s="60">
        <v>43770</v>
      </c>
      <c r="D4550" s="3">
        <f>Table1[[#This Row],[End Year]]-1</f>
        <v>2019</v>
      </c>
      <c r="E4550" s="3">
        <f t="shared" ref="E4550:E4613" si="213">IF(AND(MONTH(C4550)&gt;=7,MONTH(C4550)&lt;=12),YEAR(C4550)+1,YEAR(C4550))</f>
        <v>2020</v>
      </c>
      <c r="F4550" s="1" t="str">
        <f t="shared" ref="F4550:F4613" si="214">D4550&amp;"/"&amp;E4550</f>
        <v>2019/2020</v>
      </c>
      <c r="G4550">
        <v>3</v>
      </c>
      <c r="H4550" t="s">
        <v>88</v>
      </c>
      <c r="I4550">
        <f>IFERROR(INDEX(Lookup_Misc!$A$1:$C$7,MATCH(Table1[[#This Row],[Product]],Lookup_Misc!$B$1:$B$7,0),3)*Table1[[#This Row],[Tonnage]],NA())</f>
        <v>1.56</v>
      </c>
      <c r="J4550">
        <f t="shared" ref="J4550:J4613" si="215">MONTH(C4550)</f>
        <v>11</v>
      </c>
    </row>
    <row r="4551" spans="1:10">
      <c r="A4551" t="s">
        <v>186</v>
      </c>
      <c r="B4551" t="s">
        <v>123</v>
      </c>
      <c r="C4551" s="60">
        <v>43770</v>
      </c>
      <c r="D4551" s="3">
        <f>Table1[[#This Row],[End Year]]-1</f>
        <v>2019</v>
      </c>
      <c r="E4551" s="3">
        <f t="shared" si="213"/>
        <v>2020</v>
      </c>
      <c r="F4551" s="1" t="str">
        <f t="shared" si="214"/>
        <v>2019/2020</v>
      </c>
      <c r="G4551">
        <v>3864</v>
      </c>
      <c r="H4551" t="s">
        <v>116</v>
      </c>
      <c r="I4551">
        <f>IFERROR(INDEX(Lookup_Misc!$A$1:$C$7,MATCH(Table1[[#This Row],[Product]],Lookup_Misc!$B$1:$B$7,0),3)*Table1[[#This Row],[Tonnage]],NA())</f>
        <v>2009.28</v>
      </c>
      <c r="J4551">
        <f t="shared" si="215"/>
        <v>11</v>
      </c>
    </row>
    <row r="4552" spans="1:10">
      <c r="A4552" t="s">
        <v>186</v>
      </c>
      <c r="B4552" t="s">
        <v>123</v>
      </c>
      <c r="C4552" s="60">
        <v>43770</v>
      </c>
      <c r="D4552" s="3">
        <f>Table1[[#This Row],[End Year]]-1</f>
        <v>2019</v>
      </c>
      <c r="E4552" s="3">
        <f t="shared" si="213"/>
        <v>2020</v>
      </c>
      <c r="F4552" s="1" t="str">
        <f t="shared" si="214"/>
        <v>2019/2020</v>
      </c>
      <c r="G4552">
        <v>13699</v>
      </c>
      <c r="H4552" t="s">
        <v>113</v>
      </c>
      <c r="I4552">
        <f>IFERROR(INDEX(Lookup_Misc!$A$1:$C$7,MATCH(Table1[[#This Row],[Product]],Lookup_Misc!$B$1:$B$7,0),3)*Table1[[#This Row],[Tonnage]],NA())</f>
        <v>7123.4800000000005</v>
      </c>
      <c r="J4552">
        <f t="shared" si="215"/>
        <v>11</v>
      </c>
    </row>
    <row r="4553" spans="1:10">
      <c r="A4553" t="s">
        <v>186</v>
      </c>
      <c r="B4553" t="s">
        <v>123</v>
      </c>
      <c r="C4553" s="60">
        <v>43770</v>
      </c>
      <c r="D4553" s="3">
        <f>Table1[[#This Row],[End Year]]-1</f>
        <v>2019</v>
      </c>
      <c r="E4553" s="3">
        <f t="shared" si="213"/>
        <v>2020</v>
      </c>
      <c r="F4553" s="1" t="str">
        <f t="shared" si="214"/>
        <v>2019/2020</v>
      </c>
      <c r="G4553">
        <v>1917</v>
      </c>
      <c r="H4553" t="s">
        <v>108</v>
      </c>
      <c r="I4553">
        <f>IFERROR(INDEX(Lookup_Misc!$A$1:$C$7,MATCH(Table1[[#This Row],[Product]],Lookup_Misc!$B$1:$B$7,0),3)*Table1[[#This Row],[Tonnage]],NA())</f>
        <v>996.84</v>
      </c>
      <c r="J4553">
        <f t="shared" si="215"/>
        <v>11</v>
      </c>
    </row>
    <row r="4554" spans="1:10">
      <c r="A4554" t="s">
        <v>186</v>
      </c>
      <c r="B4554" t="s">
        <v>123</v>
      </c>
      <c r="C4554" s="60">
        <v>43770</v>
      </c>
      <c r="D4554" s="3">
        <f>Table1[[#This Row],[End Year]]-1</f>
        <v>2019</v>
      </c>
      <c r="E4554" s="3">
        <f t="shared" si="213"/>
        <v>2020</v>
      </c>
      <c r="F4554" s="1" t="str">
        <f t="shared" si="214"/>
        <v>2019/2020</v>
      </c>
      <c r="G4554">
        <v>3</v>
      </c>
      <c r="H4554" t="s">
        <v>90</v>
      </c>
      <c r="I4554">
        <f>IFERROR(INDEX(Lookup_Misc!$A$1:$C$7,MATCH(Table1[[#This Row],[Product]],Lookup_Misc!$B$1:$B$7,0),3)*Table1[[#This Row],[Tonnage]],NA())</f>
        <v>1.56</v>
      </c>
      <c r="J4554">
        <f t="shared" si="215"/>
        <v>11</v>
      </c>
    </row>
    <row r="4555" spans="1:10">
      <c r="A4555" t="s">
        <v>186</v>
      </c>
      <c r="B4555" t="s">
        <v>123</v>
      </c>
      <c r="C4555" s="60">
        <v>43800</v>
      </c>
      <c r="D4555" s="3">
        <f>Table1[[#This Row],[End Year]]-1</f>
        <v>2019</v>
      </c>
      <c r="E4555" s="3">
        <f t="shared" si="213"/>
        <v>2020</v>
      </c>
      <c r="F4555" s="1" t="str">
        <f t="shared" si="214"/>
        <v>2019/2020</v>
      </c>
      <c r="G4555">
        <v>4</v>
      </c>
      <c r="H4555" t="s">
        <v>87</v>
      </c>
      <c r="I4555">
        <f>IFERROR(INDEX(Lookup_Misc!$A$1:$C$7,MATCH(Table1[[#This Row],[Product]],Lookup_Misc!$B$1:$B$7,0),3)*Table1[[#This Row],[Tonnage]],NA())</f>
        <v>2.08</v>
      </c>
      <c r="J4555">
        <f t="shared" si="215"/>
        <v>12</v>
      </c>
    </row>
    <row r="4556" spans="1:10">
      <c r="A4556" t="s">
        <v>186</v>
      </c>
      <c r="B4556" t="s">
        <v>123</v>
      </c>
      <c r="C4556" s="60">
        <v>43800</v>
      </c>
      <c r="D4556" s="3">
        <f>Table1[[#This Row],[End Year]]-1</f>
        <v>2019</v>
      </c>
      <c r="E4556" s="3">
        <f t="shared" si="213"/>
        <v>2020</v>
      </c>
      <c r="F4556" s="1" t="str">
        <f t="shared" si="214"/>
        <v>2019/2020</v>
      </c>
      <c r="G4556">
        <v>134629</v>
      </c>
      <c r="H4556" t="s">
        <v>60</v>
      </c>
      <c r="I4556">
        <f>IFERROR(INDEX(Lookup_Misc!$A$1:$C$7,MATCH(Table1[[#This Row],[Product]],Lookup_Misc!$B$1:$B$7,0),3)*Table1[[#This Row],[Tonnage]],NA())</f>
        <v>70007.08</v>
      </c>
      <c r="J4556">
        <f t="shared" si="215"/>
        <v>12</v>
      </c>
    </row>
    <row r="4557" spans="1:10">
      <c r="A4557" t="s">
        <v>186</v>
      </c>
      <c r="B4557" t="s">
        <v>123</v>
      </c>
      <c r="C4557" s="60">
        <v>43800</v>
      </c>
      <c r="D4557" s="3">
        <f>Table1[[#This Row],[End Year]]-1</f>
        <v>2019</v>
      </c>
      <c r="E4557" s="3">
        <f t="shared" si="213"/>
        <v>2020</v>
      </c>
      <c r="F4557" s="1" t="str">
        <f t="shared" si="214"/>
        <v>2019/2020</v>
      </c>
      <c r="G4557">
        <v>2407</v>
      </c>
      <c r="H4557" t="s">
        <v>79</v>
      </c>
      <c r="I4557">
        <f>IFERROR(INDEX(Lookup_Misc!$A$1:$C$7,MATCH(Table1[[#This Row],[Product]],Lookup_Misc!$B$1:$B$7,0),3)*Table1[[#This Row],[Tonnage]],NA())</f>
        <v>1251.6400000000001</v>
      </c>
      <c r="J4557">
        <f t="shared" si="215"/>
        <v>12</v>
      </c>
    </row>
    <row r="4558" spans="1:10">
      <c r="A4558" t="s">
        <v>186</v>
      </c>
      <c r="B4558" t="s">
        <v>123</v>
      </c>
      <c r="C4558" s="60">
        <v>43800</v>
      </c>
      <c r="D4558" s="3">
        <f>Table1[[#This Row],[End Year]]-1</f>
        <v>2019</v>
      </c>
      <c r="E4558" s="3">
        <f t="shared" si="213"/>
        <v>2020</v>
      </c>
      <c r="F4558" s="1" t="str">
        <f t="shared" si="214"/>
        <v>2019/2020</v>
      </c>
      <c r="G4558">
        <v>2340</v>
      </c>
      <c r="H4558" t="s">
        <v>125</v>
      </c>
      <c r="I4558">
        <f>IFERROR(INDEX(Lookup_Misc!$A$1:$C$7,MATCH(Table1[[#This Row],[Product]],Lookup_Misc!$B$1:$B$7,0),3)*Table1[[#This Row],[Tonnage]],NA())</f>
        <v>1216.8</v>
      </c>
      <c r="J4558">
        <f t="shared" si="215"/>
        <v>12</v>
      </c>
    </row>
    <row r="4559" spans="1:10">
      <c r="A4559" t="s">
        <v>186</v>
      </c>
      <c r="B4559" t="s">
        <v>123</v>
      </c>
      <c r="C4559" s="60">
        <v>43800</v>
      </c>
      <c r="D4559" s="3">
        <f>Table1[[#This Row],[End Year]]-1</f>
        <v>2019</v>
      </c>
      <c r="E4559" s="3">
        <f t="shared" si="213"/>
        <v>2020</v>
      </c>
      <c r="F4559" s="1" t="str">
        <f t="shared" si="214"/>
        <v>2019/2020</v>
      </c>
      <c r="G4559">
        <v>2000</v>
      </c>
      <c r="H4559" t="s">
        <v>133</v>
      </c>
      <c r="I4559">
        <f>IFERROR(INDEX(Lookup_Misc!$A$1:$C$7,MATCH(Table1[[#This Row],[Product]],Lookup_Misc!$B$1:$B$7,0),3)*Table1[[#This Row],[Tonnage]],NA())</f>
        <v>1040</v>
      </c>
      <c r="J4559">
        <f t="shared" si="215"/>
        <v>12</v>
      </c>
    </row>
    <row r="4560" spans="1:10">
      <c r="A4560" t="s">
        <v>186</v>
      </c>
      <c r="B4560" t="s">
        <v>123</v>
      </c>
      <c r="C4560" s="60">
        <v>43800</v>
      </c>
      <c r="D4560" s="3">
        <f>Table1[[#This Row],[End Year]]-1</f>
        <v>2019</v>
      </c>
      <c r="E4560" s="3">
        <f t="shared" si="213"/>
        <v>2020</v>
      </c>
      <c r="F4560" s="1" t="str">
        <f t="shared" si="214"/>
        <v>2019/2020</v>
      </c>
      <c r="G4560">
        <v>11715</v>
      </c>
      <c r="H4560" t="s">
        <v>116</v>
      </c>
      <c r="I4560">
        <f>IFERROR(INDEX(Lookup_Misc!$A$1:$C$7,MATCH(Table1[[#This Row],[Product]],Lookup_Misc!$B$1:$B$7,0),3)*Table1[[#This Row],[Tonnage]],NA())</f>
        <v>6091.8</v>
      </c>
      <c r="J4560">
        <f t="shared" si="215"/>
        <v>12</v>
      </c>
    </row>
    <row r="4561" spans="1:10">
      <c r="A4561" t="s">
        <v>186</v>
      </c>
      <c r="B4561" t="s">
        <v>123</v>
      </c>
      <c r="C4561" s="60">
        <v>43800</v>
      </c>
      <c r="D4561" s="3">
        <f>Table1[[#This Row],[End Year]]-1</f>
        <v>2019</v>
      </c>
      <c r="E4561" s="3">
        <f t="shared" si="213"/>
        <v>2020</v>
      </c>
      <c r="F4561" s="1" t="str">
        <f t="shared" si="214"/>
        <v>2019/2020</v>
      </c>
      <c r="G4561">
        <v>30756</v>
      </c>
      <c r="H4561" t="s">
        <v>113</v>
      </c>
      <c r="I4561">
        <f>IFERROR(INDEX(Lookup_Misc!$A$1:$C$7,MATCH(Table1[[#This Row],[Product]],Lookup_Misc!$B$1:$B$7,0),3)*Table1[[#This Row],[Tonnage]],NA())</f>
        <v>15993.12</v>
      </c>
      <c r="J4561">
        <f t="shared" si="215"/>
        <v>12</v>
      </c>
    </row>
    <row r="4562" spans="1:10">
      <c r="A4562" t="s">
        <v>186</v>
      </c>
      <c r="B4562" t="s">
        <v>123</v>
      </c>
      <c r="C4562" s="60">
        <v>43800</v>
      </c>
      <c r="D4562" s="3">
        <f>Table1[[#This Row],[End Year]]-1</f>
        <v>2019</v>
      </c>
      <c r="E4562" s="3">
        <f t="shared" si="213"/>
        <v>2020</v>
      </c>
      <c r="F4562" s="1" t="str">
        <f t="shared" si="214"/>
        <v>2019/2020</v>
      </c>
      <c r="G4562">
        <v>60</v>
      </c>
      <c r="H4562" t="s">
        <v>144</v>
      </c>
      <c r="I4562">
        <f>IFERROR(INDEX(Lookup_Misc!$A$1:$C$7,MATCH(Table1[[#This Row],[Product]],Lookup_Misc!$B$1:$B$7,0),3)*Table1[[#This Row],[Tonnage]],NA())</f>
        <v>31.200000000000003</v>
      </c>
      <c r="J4562">
        <f t="shared" si="215"/>
        <v>12</v>
      </c>
    </row>
    <row r="4563" spans="1:10">
      <c r="A4563" t="s">
        <v>186</v>
      </c>
      <c r="B4563" t="s">
        <v>123</v>
      </c>
      <c r="C4563" s="60">
        <v>43800</v>
      </c>
      <c r="D4563" s="3">
        <f>Table1[[#This Row],[End Year]]-1</f>
        <v>2019</v>
      </c>
      <c r="E4563" s="3">
        <f t="shared" si="213"/>
        <v>2020</v>
      </c>
      <c r="F4563" s="1" t="str">
        <f t="shared" si="214"/>
        <v>2019/2020</v>
      </c>
      <c r="G4563">
        <v>15003</v>
      </c>
      <c r="H4563" t="s">
        <v>89</v>
      </c>
      <c r="I4563">
        <f>IFERROR(INDEX(Lookup_Misc!$A$1:$C$7,MATCH(Table1[[#This Row],[Product]],Lookup_Misc!$B$1:$B$7,0),3)*Table1[[#This Row],[Tonnage]],NA())</f>
        <v>7801.56</v>
      </c>
      <c r="J4563">
        <f t="shared" si="215"/>
        <v>12</v>
      </c>
    </row>
    <row r="4564" spans="1:10">
      <c r="A4564" t="s">
        <v>186</v>
      </c>
      <c r="B4564" t="s">
        <v>123</v>
      </c>
      <c r="C4564" s="60">
        <v>43800</v>
      </c>
      <c r="D4564" s="3">
        <f>Table1[[#This Row],[End Year]]-1</f>
        <v>2019</v>
      </c>
      <c r="E4564" s="3">
        <f t="shared" si="213"/>
        <v>2020</v>
      </c>
      <c r="F4564" s="1" t="str">
        <f t="shared" si="214"/>
        <v>2019/2020</v>
      </c>
      <c r="G4564">
        <v>43999</v>
      </c>
      <c r="H4564" t="s">
        <v>90</v>
      </c>
      <c r="I4564">
        <f>IFERROR(INDEX(Lookup_Misc!$A$1:$C$7,MATCH(Table1[[#This Row],[Product]],Lookup_Misc!$B$1:$B$7,0),3)*Table1[[#This Row],[Tonnage]],NA())</f>
        <v>22879.48</v>
      </c>
      <c r="J4564">
        <f t="shared" si="215"/>
        <v>12</v>
      </c>
    </row>
    <row r="4565" spans="1:10">
      <c r="A4565" t="s">
        <v>186</v>
      </c>
      <c r="B4565" t="s">
        <v>123</v>
      </c>
      <c r="C4565" s="60">
        <v>43831</v>
      </c>
      <c r="D4565" s="3">
        <f>Table1[[#This Row],[End Year]]-1</f>
        <v>2019</v>
      </c>
      <c r="E4565" s="3">
        <f t="shared" si="213"/>
        <v>2020</v>
      </c>
      <c r="F4565" s="1" t="str">
        <f t="shared" si="214"/>
        <v>2019/2020</v>
      </c>
      <c r="G4565">
        <v>117900</v>
      </c>
      <c r="H4565" t="s">
        <v>60</v>
      </c>
      <c r="I4565">
        <f>IFERROR(INDEX(Lookup_Misc!$A$1:$C$7,MATCH(Table1[[#This Row],[Product]],Lookup_Misc!$B$1:$B$7,0),3)*Table1[[#This Row],[Tonnage]],NA())</f>
        <v>61308</v>
      </c>
      <c r="J4565">
        <f t="shared" si="215"/>
        <v>1</v>
      </c>
    </row>
    <row r="4566" spans="1:10">
      <c r="A4566" t="s">
        <v>186</v>
      </c>
      <c r="B4566" t="s">
        <v>123</v>
      </c>
      <c r="C4566" s="60">
        <v>43831</v>
      </c>
      <c r="D4566" s="3">
        <f>Table1[[#This Row],[End Year]]-1</f>
        <v>2019</v>
      </c>
      <c r="E4566" s="3">
        <f t="shared" si="213"/>
        <v>2020</v>
      </c>
      <c r="F4566" s="1" t="str">
        <f t="shared" si="214"/>
        <v>2019/2020</v>
      </c>
      <c r="G4566">
        <v>1515</v>
      </c>
      <c r="H4566" t="s">
        <v>79</v>
      </c>
      <c r="I4566">
        <f>IFERROR(INDEX(Lookup_Misc!$A$1:$C$7,MATCH(Table1[[#This Row],[Product]],Lookup_Misc!$B$1:$B$7,0),3)*Table1[[#This Row],[Tonnage]],NA())</f>
        <v>787.80000000000007</v>
      </c>
      <c r="J4566">
        <f t="shared" si="215"/>
        <v>1</v>
      </c>
    </row>
    <row r="4567" spans="1:10">
      <c r="A4567" t="s">
        <v>186</v>
      </c>
      <c r="B4567" t="s">
        <v>123</v>
      </c>
      <c r="C4567" s="60">
        <v>43831</v>
      </c>
      <c r="D4567" s="3">
        <f>Table1[[#This Row],[End Year]]-1</f>
        <v>2019</v>
      </c>
      <c r="E4567" s="3">
        <f t="shared" si="213"/>
        <v>2020</v>
      </c>
      <c r="F4567" s="1" t="str">
        <f t="shared" si="214"/>
        <v>2019/2020</v>
      </c>
      <c r="G4567">
        <v>18336</v>
      </c>
      <c r="H4567" t="s">
        <v>113</v>
      </c>
      <c r="I4567">
        <f>IFERROR(INDEX(Lookup_Misc!$A$1:$C$7,MATCH(Table1[[#This Row],[Product]],Lookup_Misc!$B$1:$B$7,0),3)*Table1[[#This Row],[Tonnage]],NA())</f>
        <v>9534.7200000000012</v>
      </c>
      <c r="J4567">
        <f t="shared" si="215"/>
        <v>1</v>
      </c>
    </row>
    <row r="4568" spans="1:10">
      <c r="A4568" t="s">
        <v>186</v>
      </c>
      <c r="B4568" t="s">
        <v>123</v>
      </c>
      <c r="C4568" s="60">
        <v>43831</v>
      </c>
      <c r="D4568" s="3">
        <f>Table1[[#This Row],[End Year]]-1</f>
        <v>2019</v>
      </c>
      <c r="E4568" s="3">
        <f t="shared" si="213"/>
        <v>2020</v>
      </c>
      <c r="F4568" s="1" t="str">
        <f t="shared" si="214"/>
        <v>2019/2020</v>
      </c>
      <c r="G4568">
        <v>120</v>
      </c>
      <c r="H4568" t="s">
        <v>92</v>
      </c>
      <c r="I4568">
        <f>IFERROR(INDEX(Lookup_Misc!$A$1:$C$7,MATCH(Table1[[#This Row],[Product]],Lookup_Misc!$B$1:$B$7,0),3)*Table1[[#This Row],[Tonnage]],NA())</f>
        <v>62.400000000000006</v>
      </c>
      <c r="J4568">
        <f t="shared" si="215"/>
        <v>1</v>
      </c>
    </row>
    <row r="4569" spans="1:10">
      <c r="A4569" t="s">
        <v>186</v>
      </c>
      <c r="B4569" t="s">
        <v>123</v>
      </c>
      <c r="C4569" s="60">
        <v>43831</v>
      </c>
      <c r="D4569" s="3">
        <f>Table1[[#This Row],[End Year]]-1</f>
        <v>2019</v>
      </c>
      <c r="E4569" s="3">
        <f t="shared" si="213"/>
        <v>2020</v>
      </c>
      <c r="F4569" s="1" t="str">
        <f t="shared" si="214"/>
        <v>2019/2020</v>
      </c>
      <c r="G4569">
        <v>6567</v>
      </c>
      <c r="H4569" t="s">
        <v>144</v>
      </c>
      <c r="I4569">
        <f>IFERROR(INDEX(Lookup_Misc!$A$1:$C$7,MATCH(Table1[[#This Row],[Product]],Lookup_Misc!$B$1:$B$7,0),3)*Table1[[#This Row],[Tonnage]],NA())</f>
        <v>3414.84</v>
      </c>
      <c r="J4569">
        <f t="shared" si="215"/>
        <v>1</v>
      </c>
    </row>
    <row r="4570" spans="1:10">
      <c r="A4570" t="s">
        <v>186</v>
      </c>
      <c r="B4570" t="s">
        <v>123</v>
      </c>
      <c r="C4570" s="60">
        <v>43831</v>
      </c>
      <c r="D4570" s="3">
        <f>Table1[[#This Row],[End Year]]-1</f>
        <v>2019</v>
      </c>
      <c r="E4570" s="3">
        <f t="shared" si="213"/>
        <v>2020</v>
      </c>
      <c r="F4570" s="1" t="str">
        <f t="shared" si="214"/>
        <v>2019/2020</v>
      </c>
      <c r="G4570">
        <v>15056</v>
      </c>
      <c r="H4570" t="s">
        <v>108</v>
      </c>
      <c r="I4570">
        <f>IFERROR(INDEX(Lookup_Misc!$A$1:$C$7,MATCH(Table1[[#This Row],[Product]],Lookup_Misc!$B$1:$B$7,0),3)*Table1[[#This Row],[Tonnage]],NA())</f>
        <v>7829.12</v>
      </c>
      <c r="J4570">
        <f t="shared" si="215"/>
        <v>1</v>
      </c>
    </row>
    <row r="4571" spans="1:10">
      <c r="A4571" t="s">
        <v>186</v>
      </c>
      <c r="B4571" t="s">
        <v>123</v>
      </c>
      <c r="C4571" s="60">
        <v>43831</v>
      </c>
      <c r="D4571" s="3">
        <f>Table1[[#This Row],[End Year]]-1</f>
        <v>2019</v>
      </c>
      <c r="E4571" s="3">
        <f t="shared" si="213"/>
        <v>2020</v>
      </c>
      <c r="F4571" s="1" t="str">
        <f t="shared" si="214"/>
        <v>2019/2020</v>
      </c>
      <c r="G4571">
        <v>15460</v>
      </c>
      <c r="H4571" t="s">
        <v>90</v>
      </c>
      <c r="I4571">
        <f>IFERROR(INDEX(Lookup_Misc!$A$1:$C$7,MATCH(Table1[[#This Row],[Product]],Lookup_Misc!$B$1:$B$7,0),3)*Table1[[#This Row],[Tonnage]],NA())</f>
        <v>8039.2000000000007</v>
      </c>
      <c r="J4571">
        <f t="shared" si="215"/>
        <v>1</v>
      </c>
    </row>
    <row r="4572" spans="1:10">
      <c r="A4572" t="s">
        <v>186</v>
      </c>
      <c r="B4572" t="s">
        <v>123</v>
      </c>
      <c r="C4572" s="60">
        <v>43862</v>
      </c>
      <c r="D4572" s="3">
        <f>Table1[[#This Row],[End Year]]-1</f>
        <v>2019</v>
      </c>
      <c r="E4572" s="3">
        <f t="shared" si="213"/>
        <v>2020</v>
      </c>
      <c r="F4572" s="1" t="str">
        <f t="shared" si="214"/>
        <v>2019/2020</v>
      </c>
      <c r="G4572">
        <v>16</v>
      </c>
      <c r="H4572" t="s">
        <v>74</v>
      </c>
      <c r="I4572">
        <f>IFERROR(INDEX(Lookup_Misc!$A$1:$C$7,MATCH(Table1[[#This Row],[Product]],Lookup_Misc!$B$1:$B$7,0),3)*Table1[[#This Row],[Tonnage]],NA())</f>
        <v>8.32</v>
      </c>
      <c r="J4572">
        <f t="shared" si="215"/>
        <v>2</v>
      </c>
    </row>
    <row r="4573" spans="1:10">
      <c r="A4573" t="s">
        <v>186</v>
      </c>
      <c r="B4573" t="s">
        <v>123</v>
      </c>
      <c r="C4573" s="60">
        <v>43862</v>
      </c>
      <c r="D4573" s="3">
        <f>Table1[[#This Row],[End Year]]-1</f>
        <v>2019</v>
      </c>
      <c r="E4573" s="3">
        <f t="shared" si="213"/>
        <v>2020</v>
      </c>
      <c r="F4573" s="1" t="str">
        <f t="shared" si="214"/>
        <v>2019/2020</v>
      </c>
      <c r="G4573">
        <v>95438</v>
      </c>
      <c r="H4573" t="s">
        <v>60</v>
      </c>
      <c r="I4573">
        <f>IFERROR(INDEX(Lookup_Misc!$A$1:$C$7,MATCH(Table1[[#This Row],[Product]],Lookup_Misc!$B$1:$B$7,0),3)*Table1[[#This Row],[Tonnage]],NA())</f>
        <v>49627.76</v>
      </c>
      <c r="J4573">
        <f t="shared" si="215"/>
        <v>2</v>
      </c>
    </row>
    <row r="4574" spans="1:10">
      <c r="A4574" t="s">
        <v>186</v>
      </c>
      <c r="B4574" t="s">
        <v>123</v>
      </c>
      <c r="C4574" s="60">
        <v>43862</v>
      </c>
      <c r="D4574" s="3">
        <f>Table1[[#This Row],[End Year]]-1</f>
        <v>2019</v>
      </c>
      <c r="E4574" s="3">
        <f t="shared" si="213"/>
        <v>2020</v>
      </c>
      <c r="F4574" s="1" t="str">
        <f t="shared" si="214"/>
        <v>2019/2020</v>
      </c>
      <c r="G4574">
        <v>6346</v>
      </c>
      <c r="H4574" t="s">
        <v>79</v>
      </c>
      <c r="I4574">
        <f>IFERROR(INDEX(Lookup_Misc!$A$1:$C$7,MATCH(Table1[[#This Row],[Product]],Lookup_Misc!$B$1:$B$7,0),3)*Table1[[#This Row],[Tonnage]],NA())</f>
        <v>3299.92</v>
      </c>
      <c r="J4574">
        <f t="shared" si="215"/>
        <v>2</v>
      </c>
    </row>
    <row r="4575" spans="1:10">
      <c r="A4575" t="s">
        <v>186</v>
      </c>
      <c r="B4575" t="s">
        <v>123</v>
      </c>
      <c r="C4575" s="60">
        <v>43862</v>
      </c>
      <c r="D4575" s="3">
        <f>Table1[[#This Row],[End Year]]-1</f>
        <v>2019</v>
      </c>
      <c r="E4575" s="3">
        <f t="shared" si="213"/>
        <v>2020</v>
      </c>
      <c r="F4575" s="1" t="str">
        <f t="shared" si="214"/>
        <v>2019/2020</v>
      </c>
      <c r="G4575">
        <v>9103</v>
      </c>
      <c r="H4575" t="s">
        <v>116</v>
      </c>
      <c r="I4575">
        <f>IFERROR(INDEX(Lookup_Misc!$A$1:$C$7,MATCH(Table1[[#This Row],[Product]],Lookup_Misc!$B$1:$B$7,0),3)*Table1[[#This Row],[Tonnage]],NA())</f>
        <v>4733.5600000000004</v>
      </c>
      <c r="J4575">
        <f t="shared" si="215"/>
        <v>2</v>
      </c>
    </row>
    <row r="4576" spans="1:10">
      <c r="A4576" t="s">
        <v>186</v>
      </c>
      <c r="B4576" t="s">
        <v>123</v>
      </c>
      <c r="C4576" s="60">
        <v>43862</v>
      </c>
      <c r="D4576" s="3">
        <f>Table1[[#This Row],[End Year]]-1</f>
        <v>2019</v>
      </c>
      <c r="E4576" s="3">
        <f t="shared" si="213"/>
        <v>2020</v>
      </c>
      <c r="F4576" s="1" t="str">
        <f t="shared" si="214"/>
        <v>2019/2020</v>
      </c>
      <c r="G4576">
        <v>8694</v>
      </c>
      <c r="H4576" t="s">
        <v>128</v>
      </c>
      <c r="I4576">
        <f>IFERROR(INDEX(Lookup_Misc!$A$1:$C$7,MATCH(Table1[[#This Row],[Product]],Lookup_Misc!$B$1:$B$7,0),3)*Table1[[#This Row],[Tonnage]],NA())</f>
        <v>4520.88</v>
      </c>
      <c r="J4576">
        <f t="shared" si="215"/>
        <v>2</v>
      </c>
    </row>
    <row r="4577" spans="1:10">
      <c r="A4577" t="s">
        <v>186</v>
      </c>
      <c r="B4577" t="s">
        <v>123</v>
      </c>
      <c r="C4577" s="60">
        <v>43862</v>
      </c>
      <c r="D4577" s="3">
        <f>Table1[[#This Row],[End Year]]-1</f>
        <v>2019</v>
      </c>
      <c r="E4577" s="3">
        <f t="shared" si="213"/>
        <v>2020</v>
      </c>
      <c r="F4577" s="1" t="str">
        <f t="shared" si="214"/>
        <v>2019/2020</v>
      </c>
      <c r="G4577">
        <v>62020</v>
      </c>
      <c r="H4577" t="s">
        <v>113</v>
      </c>
      <c r="I4577">
        <f>IFERROR(INDEX(Lookup_Misc!$A$1:$C$7,MATCH(Table1[[#This Row],[Product]],Lookup_Misc!$B$1:$B$7,0),3)*Table1[[#This Row],[Tonnage]],NA())</f>
        <v>32250.400000000001</v>
      </c>
      <c r="J4577">
        <f t="shared" si="215"/>
        <v>2</v>
      </c>
    </row>
    <row r="4578" spans="1:10">
      <c r="A4578" t="s">
        <v>186</v>
      </c>
      <c r="B4578" t="s">
        <v>123</v>
      </c>
      <c r="C4578" s="60">
        <v>43862</v>
      </c>
      <c r="D4578" s="3">
        <f>Table1[[#This Row],[End Year]]-1</f>
        <v>2019</v>
      </c>
      <c r="E4578" s="3">
        <f t="shared" si="213"/>
        <v>2020</v>
      </c>
      <c r="F4578" s="1" t="str">
        <f t="shared" si="214"/>
        <v>2019/2020</v>
      </c>
      <c r="G4578">
        <v>120</v>
      </c>
      <c r="H4578" t="s">
        <v>92</v>
      </c>
      <c r="I4578">
        <f>IFERROR(INDEX(Lookup_Misc!$A$1:$C$7,MATCH(Table1[[#This Row],[Product]],Lookup_Misc!$B$1:$B$7,0),3)*Table1[[#This Row],[Tonnage]],NA())</f>
        <v>62.400000000000006</v>
      </c>
      <c r="J4578">
        <f t="shared" si="215"/>
        <v>2</v>
      </c>
    </row>
    <row r="4579" spans="1:10">
      <c r="A4579" t="s">
        <v>186</v>
      </c>
      <c r="B4579" t="s">
        <v>123</v>
      </c>
      <c r="C4579" s="60">
        <v>43862</v>
      </c>
      <c r="D4579" s="3">
        <f>Table1[[#This Row],[End Year]]-1</f>
        <v>2019</v>
      </c>
      <c r="E4579" s="3">
        <f t="shared" si="213"/>
        <v>2020</v>
      </c>
      <c r="F4579" s="1" t="str">
        <f t="shared" si="214"/>
        <v>2019/2020</v>
      </c>
      <c r="G4579">
        <v>17020</v>
      </c>
      <c r="H4579" t="s">
        <v>144</v>
      </c>
      <c r="I4579">
        <f>IFERROR(INDEX(Lookup_Misc!$A$1:$C$7,MATCH(Table1[[#This Row],[Product]],Lookup_Misc!$B$1:$B$7,0),3)*Table1[[#This Row],[Tonnage]],NA())</f>
        <v>8850.4</v>
      </c>
      <c r="J4579">
        <f t="shared" si="215"/>
        <v>2</v>
      </c>
    </row>
    <row r="4580" spans="1:10">
      <c r="A4580" t="s">
        <v>186</v>
      </c>
      <c r="B4580" t="s">
        <v>123</v>
      </c>
      <c r="C4580" s="60">
        <v>43862</v>
      </c>
      <c r="D4580" s="3">
        <f>Table1[[#This Row],[End Year]]-1</f>
        <v>2019</v>
      </c>
      <c r="E4580" s="3">
        <f t="shared" si="213"/>
        <v>2020</v>
      </c>
      <c r="F4580" s="1" t="str">
        <f t="shared" si="214"/>
        <v>2019/2020</v>
      </c>
      <c r="G4580">
        <v>3</v>
      </c>
      <c r="H4580" t="s">
        <v>108</v>
      </c>
      <c r="I4580">
        <f>IFERROR(INDEX(Lookup_Misc!$A$1:$C$7,MATCH(Table1[[#This Row],[Product]],Lookup_Misc!$B$1:$B$7,0),3)*Table1[[#This Row],[Tonnage]],NA())</f>
        <v>1.56</v>
      </c>
      <c r="J4580">
        <f t="shared" si="215"/>
        <v>2</v>
      </c>
    </row>
    <row r="4581" spans="1:10">
      <c r="A4581" t="s">
        <v>186</v>
      </c>
      <c r="B4581" t="s">
        <v>123</v>
      </c>
      <c r="C4581" s="60">
        <v>43862</v>
      </c>
      <c r="D4581" s="3">
        <f>Table1[[#This Row],[End Year]]-1</f>
        <v>2019</v>
      </c>
      <c r="E4581" s="3">
        <f t="shared" si="213"/>
        <v>2020</v>
      </c>
      <c r="F4581" s="1" t="str">
        <f t="shared" si="214"/>
        <v>2019/2020</v>
      </c>
      <c r="G4581">
        <v>19002</v>
      </c>
      <c r="H4581" t="s">
        <v>89</v>
      </c>
      <c r="I4581">
        <f>IFERROR(INDEX(Lookup_Misc!$A$1:$C$7,MATCH(Table1[[#This Row],[Product]],Lookup_Misc!$B$1:$B$7,0),3)*Table1[[#This Row],[Tonnage]],NA())</f>
        <v>9881.0400000000009</v>
      </c>
      <c r="J4581">
        <f t="shared" si="215"/>
        <v>2</v>
      </c>
    </row>
    <row r="4582" spans="1:10">
      <c r="A4582" t="s">
        <v>186</v>
      </c>
      <c r="B4582" t="s">
        <v>123</v>
      </c>
      <c r="C4582" s="60">
        <v>43891</v>
      </c>
      <c r="D4582" s="3">
        <f>Table1[[#This Row],[End Year]]-1</f>
        <v>2019</v>
      </c>
      <c r="E4582" s="3">
        <f t="shared" si="213"/>
        <v>2020</v>
      </c>
      <c r="F4582" s="1" t="str">
        <f t="shared" si="214"/>
        <v>2019/2020</v>
      </c>
      <c r="G4582">
        <v>144157</v>
      </c>
      <c r="H4582" t="s">
        <v>60</v>
      </c>
      <c r="I4582">
        <f>IFERROR(INDEX(Lookup_Misc!$A$1:$C$7,MATCH(Table1[[#This Row],[Product]],Lookup_Misc!$B$1:$B$7,0),3)*Table1[[#This Row],[Tonnage]],NA())</f>
        <v>74961.64</v>
      </c>
      <c r="J4582">
        <f t="shared" si="215"/>
        <v>3</v>
      </c>
    </row>
    <row r="4583" spans="1:10">
      <c r="A4583" t="s">
        <v>186</v>
      </c>
      <c r="B4583" t="s">
        <v>123</v>
      </c>
      <c r="C4583" s="60">
        <v>43891</v>
      </c>
      <c r="D4583" s="3">
        <f>Table1[[#This Row],[End Year]]-1</f>
        <v>2019</v>
      </c>
      <c r="E4583" s="3">
        <f t="shared" si="213"/>
        <v>2020</v>
      </c>
      <c r="F4583" s="1" t="str">
        <f t="shared" si="214"/>
        <v>2019/2020</v>
      </c>
      <c r="G4583">
        <v>3878</v>
      </c>
      <c r="H4583" t="s">
        <v>79</v>
      </c>
      <c r="I4583">
        <f>IFERROR(INDEX(Lookup_Misc!$A$1:$C$7,MATCH(Table1[[#This Row],[Product]],Lookup_Misc!$B$1:$B$7,0),3)*Table1[[#This Row],[Tonnage]],NA())</f>
        <v>2016.5600000000002</v>
      </c>
      <c r="J4583">
        <f t="shared" si="215"/>
        <v>3</v>
      </c>
    </row>
    <row r="4584" spans="1:10">
      <c r="A4584" t="s">
        <v>186</v>
      </c>
      <c r="B4584" t="s">
        <v>123</v>
      </c>
      <c r="C4584" s="60">
        <v>43891</v>
      </c>
      <c r="D4584" s="3">
        <f>Table1[[#This Row],[End Year]]-1</f>
        <v>2019</v>
      </c>
      <c r="E4584" s="3">
        <f t="shared" si="213"/>
        <v>2020</v>
      </c>
      <c r="F4584" s="1" t="str">
        <f t="shared" si="214"/>
        <v>2019/2020</v>
      </c>
      <c r="G4584">
        <v>6768</v>
      </c>
      <c r="H4584" t="s">
        <v>116</v>
      </c>
      <c r="I4584">
        <f>IFERROR(INDEX(Lookup_Misc!$A$1:$C$7,MATCH(Table1[[#This Row],[Product]],Lookup_Misc!$B$1:$B$7,0),3)*Table1[[#This Row],[Tonnage]],NA())</f>
        <v>3519.36</v>
      </c>
      <c r="J4584">
        <f t="shared" si="215"/>
        <v>3</v>
      </c>
    </row>
    <row r="4585" spans="1:10">
      <c r="A4585" t="s">
        <v>186</v>
      </c>
      <c r="B4585" t="s">
        <v>123</v>
      </c>
      <c r="C4585" s="60">
        <v>43891</v>
      </c>
      <c r="D4585" s="3">
        <f>Table1[[#This Row],[End Year]]-1</f>
        <v>2019</v>
      </c>
      <c r="E4585" s="3">
        <f t="shared" si="213"/>
        <v>2020</v>
      </c>
      <c r="F4585" s="1" t="str">
        <f t="shared" si="214"/>
        <v>2019/2020</v>
      </c>
      <c r="G4585">
        <v>67757</v>
      </c>
      <c r="H4585" t="s">
        <v>113</v>
      </c>
      <c r="I4585">
        <f>IFERROR(INDEX(Lookup_Misc!$A$1:$C$7,MATCH(Table1[[#This Row],[Product]],Lookup_Misc!$B$1:$B$7,0),3)*Table1[[#This Row],[Tonnage]],NA())</f>
        <v>35233.64</v>
      </c>
      <c r="J4585">
        <f t="shared" si="215"/>
        <v>3</v>
      </c>
    </row>
    <row r="4586" spans="1:10">
      <c r="A4586" t="s">
        <v>186</v>
      </c>
      <c r="B4586" t="s">
        <v>123</v>
      </c>
      <c r="C4586" s="60">
        <v>43891</v>
      </c>
      <c r="D4586" s="3">
        <f>Table1[[#This Row],[End Year]]-1</f>
        <v>2019</v>
      </c>
      <c r="E4586" s="3">
        <f t="shared" si="213"/>
        <v>2020</v>
      </c>
      <c r="F4586" s="1" t="str">
        <f t="shared" si="214"/>
        <v>2019/2020</v>
      </c>
      <c r="G4586">
        <v>240</v>
      </c>
      <c r="H4586" t="s">
        <v>92</v>
      </c>
      <c r="I4586">
        <f>IFERROR(INDEX(Lookup_Misc!$A$1:$C$7,MATCH(Table1[[#This Row],[Product]],Lookup_Misc!$B$1:$B$7,0),3)*Table1[[#This Row],[Tonnage]],NA())</f>
        <v>124.80000000000001</v>
      </c>
      <c r="J4586">
        <f t="shared" si="215"/>
        <v>3</v>
      </c>
    </row>
    <row r="4587" spans="1:10">
      <c r="A4587" t="s">
        <v>186</v>
      </c>
      <c r="B4587" t="s">
        <v>123</v>
      </c>
      <c r="C4587" s="60">
        <v>43891</v>
      </c>
      <c r="D4587" s="3">
        <f>Table1[[#This Row],[End Year]]-1</f>
        <v>2019</v>
      </c>
      <c r="E4587" s="3">
        <f t="shared" si="213"/>
        <v>2020</v>
      </c>
      <c r="F4587" s="1" t="str">
        <f t="shared" si="214"/>
        <v>2019/2020</v>
      </c>
      <c r="G4587">
        <v>5527</v>
      </c>
      <c r="H4587" t="s">
        <v>144</v>
      </c>
      <c r="I4587">
        <f>IFERROR(INDEX(Lookup_Misc!$A$1:$C$7,MATCH(Table1[[#This Row],[Product]],Lookup_Misc!$B$1:$B$7,0),3)*Table1[[#This Row],[Tonnage]],NA())</f>
        <v>2874.04</v>
      </c>
      <c r="J4587">
        <f t="shared" si="215"/>
        <v>3</v>
      </c>
    </row>
    <row r="4588" spans="1:10">
      <c r="A4588" t="s">
        <v>186</v>
      </c>
      <c r="B4588" t="s">
        <v>123</v>
      </c>
      <c r="C4588" s="60">
        <v>43891</v>
      </c>
      <c r="D4588" s="3">
        <f>Table1[[#This Row],[End Year]]-1</f>
        <v>2019</v>
      </c>
      <c r="E4588" s="3">
        <f t="shared" si="213"/>
        <v>2020</v>
      </c>
      <c r="F4588" s="1" t="str">
        <f t="shared" si="214"/>
        <v>2019/2020</v>
      </c>
      <c r="G4588">
        <v>37951</v>
      </c>
      <c r="H4588" t="s">
        <v>108</v>
      </c>
      <c r="I4588">
        <f>IFERROR(INDEX(Lookup_Misc!$A$1:$C$7,MATCH(Table1[[#This Row],[Product]],Lookup_Misc!$B$1:$B$7,0),3)*Table1[[#This Row],[Tonnage]],NA())</f>
        <v>19734.52</v>
      </c>
      <c r="J4588">
        <f t="shared" si="215"/>
        <v>3</v>
      </c>
    </row>
    <row r="4589" spans="1:10">
      <c r="A4589" t="s">
        <v>186</v>
      </c>
      <c r="B4589" t="s">
        <v>123</v>
      </c>
      <c r="C4589" s="60">
        <v>43891</v>
      </c>
      <c r="D4589" s="3">
        <f>Table1[[#This Row],[End Year]]-1</f>
        <v>2019</v>
      </c>
      <c r="E4589" s="3">
        <f t="shared" si="213"/>
        <v>2020</v>
      </c>
      <c r="F4589" s="1" t="str">
        <f t="shared" si="214"/>
        <v>2019/2020</v>
      </c>
      <c r="G4589">
        <v>24</v>
      </c>
      <c r="H4589" t="s">
        <v>89</v>
      </c>
      <c r="I4589">
        <f>IFERROR(INDEX(Lookup_Misc!$A$1:$C$7,MATCH(Table1[[#This Row],[Product]],Lookup_Misc!$B$1:$B$7,0),3)*Table1[[#This Row],[Tonnage]],NA())</f>
        <v>12.48</v>
      </c>
      <c r="J4589">
        <f t="shared" si="215"/>
        <v>3</v>
      </c>
    </row>
    <row r="4590" spans="1:10">
      <c r="A4590" t="s">
        <v>186</v>
      </c>
      <c r="B4590" t="s">
        <v>123</v>
      </c>
      <c r="C4590" s="60">
        <v>43891</v>
      </c>
      <c r="D4590" s="3">
        <f>Table1[[#This Row],[End Year]]-1</f>
        <v>2019</v>
      </c>
      <c r="E4590" s="3">
        <f t="shared" si="213"/>
        <v>2020</v>
      </c>
      <c r="F4590" s="1" t="str">
        <f t="shared" si="214"/>
        <v>2019/2020</v>
      </c>
      <c r="G4590">
        <v>49216</v>
      </c>
      <c r="H4590" t="s">
        <v>90</v>
      </c>
      <c r="I4590">
        <f>IFERROR(INDEX(Lookup_Misc!$A$1:$C$7,MATCH(Table1[[#This Row],[Product]],Lookup_Misc!$B$1:$B$7,0),3)*Table1[[#This Row],[Tonnage]],NA())</f>
        <v>25592.32</v>
      </c>
      <c r="J4590">
        <f t="shared" si="215"/>
        <v>3</v>
      </c>
    </row>
    <row r="4591" spans="1:10">
      <c r="A4591" t="s">
        <v>186</v>
      </c>
      <c r="B4591" t="s">
        <v>123</v>
      </c>
      <c r="C4591" s="60">
        <v>43922</v>
      </c>
      <c r="D4591" s="3">
        <f>Table1[[#This Row],[End Year]]-1</f>
        <v>2019</v>
      </c>
      <c r="E4591" s="3">
        <f t="shared" si="213"/>
        <v>2020</v>
      </c>
      <c r="F4591" s="1" t="str">
        <f t="shared" si="214"/>
        <v>2019/2020</v>
      </c>
      <c r="G4591">
        <v>6</v>
      </c>
      <c r="H4591" t="s">
        <v>94</v>
      </c>
      <c r="I4591">
        <f>IFERROR(INDEX(Lookup_Misc!$A$1:$C$7,MATCH(Table1[[#This Row],[Product]],Lookup_Misc!$B$1:$B$7,0),3)*Table1[[#This Row],[Tonnage]],NA())</f>
        <v>3.12</v>
      </c>
      <c r="J4591">
        <f t="shared" si="215"/>
        <v>4</v>
      </c>
    </row>
    <row r="4592" spans="1:10">
      <c r="A4592" t="s">
        <v>186</v>
      </c>
      <c r="B4592" t="s">
        <v>123</v>
      </c>
      <c r="C4592" s="60">
        <v>43922</v>
      </c>
      <c r="D4592" s="3">
        <f>Table1[[#This Row],[End Year]]-1</f>
        <v>2019</v>
      </c>
      <c r="E4592" s="3">
        <f t="shared" si="213"/>
        <v>2020</v>
      </c>
      <c r="F4592" s="1" t="str">
        <f t="shared" si="214"/>
        <v>2019/2020</v>
      </c>
      <c r="G4592">
        <v>158181</v>
      </c>
      <c r="H4592" t="s">
        <v>60</v>
      </c>
      <c r="I4592">
        <f>IFERROR(INDEX(Lookup_Misc!$A$1:$C$7,MATCH(Table1[[#This Row],[Product]],Lookup_Misc!$B$1:$B$7,0),3)*Table1[[#This Row],[Tonnage]],NA())</f>
        <v>82254.12000000001</v>
      </c>
      <c r="J4592">
        <f t="shared" si="215"/>
        <v>4</v>
      </c>
    </row>
    <row r="4593" spans="1:10">
      <c r="A4593" t="s">
        <v>186</v>
      </c>
      <c r="B4593" t="s">
        <v>123</v>
      </c>
      <c r="C4593" s="60">
        <v>43922</v>
      </c>
      <c r="D4593" s="3">
        <f>Table1[[#This Row],[End Year]]-1</f>
        <v>2019</v>
      </c>
      <c r="E4593" s="3">
        <f t="shared" si="213"/>
        <v>2020</v>
      </c>
      <c r="F4593" s="1" t="str">
        <f t="shared" si="214"/>
        <v>2019/2020</v>
      </c>
      <c r="G4593">
        <v>3898</v>
      </c>
      <c r="H4593" t="s">
        <v>79</v>
      </c>
      <c r="I4593">
        <f>IFERROR(INDEX(Lookup_Misc!$A$1:$C$7,MATCH(Table1[[#This Row],[Product]],Lookup_Misc!$B$1:$B$7,0),3)*Table1[[#This Row],[Tonnage]],NA())</f>
        <v>2026.96</v>
      </c>
      <c r="J4593">
        <f t="shared" si="215"/>
        <v>4</v>
      </c>
    </row>
    <row r="4594" spans="1:10">
      <c r="A4594" t="s">
        <v>186</v>
      </c>
      <c r="B4594" t="s">
        <v>123</v>
      </c>
      <c r="C4594" s="60">
        <v>43922</v>
      </c>
      <c r="D4594" s="3">
        <f>Table1[[#This Row],[End Year]]-1</f>
        <v>2019</v>
      </c>
      <c r="E4594" s="3">
        <f t="shared" si="213"/>
        <v>2020</v>
      </c>
      <c r="F4594" s="1" t="str">
        <f t="shared" si="214"/>
        <v>2019/2020</v>
      </c>
      <c r="G4594">
        <v>66</v>
      </c>
      <c r="H4594" t="s">
        <v>130</v>
      </c>
      <c r="I4594">
        <f>IFERROR(INDEX(Lookup_Misc!$A$1:$C$7,MATCH(Table1[[#This Row],[Product]],Lookup_Misc!$B$1:$B$7,0),3)*Table1[[#This Row],[Tonnage]],NA())</f>
        <v>34.32</v>
      </c>
      <c r="J4594">
        <f t="shared" si="215"/>
        <v>4</v>
      </c>
    </row>
    <row r="4595" spans="1:10">
      <c r="A4595" t="s">
        <v>186</v>
      </c>
      <c r="B4595" t="s">
        <v>123</v>
      </c>
      <c r="C4595" s="60">
        <v>43922</v>
      </c>
      <c r="D4595" s="3">
        <f>Table1[[#This Row],[End Year]]-1</f>
        <v>2019</v>
      </c>
      <c r="E4595" s="3">
        <f t="shared" si="213"/>
        <v>2020</v>
      </c>
      <c r="F4595" s="1" t="str">
        <f t="shared" si="214"/>
        <v>2019/2020</v>
      </c>
      <c r="G4595">
        <v>2199</v>
      </c>
      <c r="H4595" t="s">
        <v>116</v>
      </c>
      <c r="I4595">
        <f>IFERROR(INDEX(Lookup_Misc!$A$1:$C$7,MATCH(Table1[[#This Row],[Product]],Lookup_Misc!$B$1:$B$7,0),3)*Table1[[#This Row],[Tonnage]],NA())</f>
        <v>1143.48</v>
      </c>
      <c r="J4595">
        <f t="shared" si="215"/>
        <v>4</v>
      </c>
    </row>
    <row r="4596" spans="1:10">
      <c r="A4596" t="s">
        <v>186</v>
      </c>
      <c r="B4596" t="s">
        <v>123</v>
      </c>
      <c r="C4596" s="60">
        <v>43922</v>
      </c>
      <c r="D4596" s="3">
        <f>Table1[[#This Row],[End Year]]-1</f>
        <v>2019</v>
      </c>
      <c r="E4596" s="3">
        <f t="shared" si="213"/>
        <v>2020</v>
      </c>
      <c r="F4596" s="1" t="str">
        <f t="shared" si="214"/>
        <v>2019/2020</v>
      </c>
      <c r="G4596">
        <v>38685</v>
      </c>
      <c r="H4596" t="s">
        <v>113</v>
      </c>
      <c r="I4596">
        <f>IFERROR(INDEX(Lookup_Misc!$A$1:$C$7,MATCH(Table1[[#This Row],[Product]],Lookup_Misc!$B$1:$B$7,0),3)*Table1[[#This Row],[Tonnage]],NA())</f>
        <v>20116.2</v>
      </c>
      <c r="J4596">
        <f t="shared" si="215"/>
        <v>4</v>
      </c>
    </row>
    <row r="4597" spans="1:10">
      <c r="A4597" t="s">
        <v>186</v>
      </c>
      <c r="B4597" t="s">
        <v>123</v>
      </c>
      <c r="C4597" s="60">
        <v>43922</v>
      </c>
      <c r="D4597" s="3">
        <f>Table1[[#This Row],[End Year]]-1</f>
        <v>2019</v>
      </c>
      <c r="E4597" s="3">
        <f t="shared" si="213"/>
        <v>2020</v>
      </c>
      <c r="F4597" s="1" t="str">
        <f t="shared" si="214"/>
        <v>2019/2020</v>
      </c>
      <c r="G4597">
        <v>240</v>
      </c>
      <c r="H4597" t="s">
        <v>92</v>
      </c>
      <c r="I4597">
        <f>IFERROR(INDEX(Lookup_Misc!$A$1:$C$7,MATCH(Table1[[#This Row],[Product]],Lookup_Misc!$B$1:$B$7,0),3)*Table1[[#This Row],[Tonnage]],NA())</f>
        <v>124.80000000000001</v>
      </c>
      <c r="J4597">
        <f t="shared" si="215"/>
        <v>4</v>
      </c>
    </row>
    <row r="4598" spans="1:10">
      <c r="A4598" t="s">
        <v>186</v>
      </c>
      <c r="B4598" t="s">
        <v>123</v>
      </c>
      <c r="C4598" s="60">
        <v>43922</v>
      </c>
      <c r="D4598" s="3">
        <f>Table1[[#This Row],[End Year]]-1</f>
        <v>2019</v>
      </c>
      <c r="E4598" s="3">
        <f t="shared" si="213"/>
        <v>2020</v>
      </c>
      <c r="F4598" s="1" t="str">
        <f t="shared" si="214"/>
        <v>2019/2020</v>
      </c>
      <c r="G4598">
        <v>10004</v>
      </c>
      <c r="H4598" t="s">
        <v>108</v>
      </c>
      <c r="I4598">
        <f>IFERROR(INDEX(Lookup_Misc!$A$1:$C$7,MATCH(Table1[[#This Row],[Product]],Lookup_Misc!$B$1:$B$7,0),3)*Table1[[#This Row],[Tonnage]],NA())</f>
        <v>5202.08</v>
      </c>
      <c r="J4598">
        <f t="shared" si="215"/>
        <v>4</v>
      </c>
    </row>
    <row r="4599" spans="1:10">
      <c r="A4599" t="s">
        <v>186</v>
      </c>
      <c r="B4599" t="s">
        <v>123</v>
      </c>
      <c r="C4599" s="60">
        <v>43952</v>
      </c>
      <c r="D4599" s="3">
        <f>Table1[[#This Row],[End Year]]-1</f>
        <v>2019</v>
      </c>
      <c r="E4599" s="3">
        <f t="shared" si="213"/>
        <v>2020</v>
      </c>
      <c r="F4599" s="1" t="str">
        <f t="shared" si="214"/>
        <v>2019/2020</v>
      </c>
      <c r="G4599">
        <v>18</v>
      </c>
      <c r="H4599" t="s">
        <v>74</v>
      </c>
      <c r="I4599">
        <f>IFERROR(INDEX(Lookup_Misc!$A$1:$C$7,MATCH(Table1[[#This Row],[Product]],Lookup_Misc!$B$1:$B$7,0),3)*Table1[[#This Row],[Tonnage]],NA())</f>
        <v>9.36</v>
      </c>
      <c r="J4599">
        <f t="shared" si="215"/>
        <v>5</v>
      </c>
    </row>
    <row r="4600" spans="1:10">
      <c r="A4600" t="s">
        <v>186</v>
      </c>
      <c r="B4600" t="s">
        <v>123</v>
      </c>
      <c r="C4600" s="60">
        <v>43952</v>
      </c>
      <c r="D4600" s="3">
        <f>Table1[[#This Row],[End Year]]-1</f>
        <v>2019</v>
      </c>
      <c r="E4600" s="3">
        <f t="shared" si="213"/>
        <v>2020</v>
      </c>
      <c r="F4600" s="1" t="str">
        <f t="shared" si="214"/>
        <v>2019/2020</v>
      </c>
      <c r="G4600">
        <v>5</v>
      </c>
      <c r="H4600" t="s">
        <v>132</v>
      </c>
      <c r="I4600">
        <f>IFERROR(INDEX(Lookup_Misc!$A$1:$C$7,MATCH(Table1[[#This Row],[Product]],Lookup_Misc!$B$1:$B$7,0),3)*Table1[[#This Row],[Tonnage]],NA())</f>
        <v>2.6</v>
      </c>
      <c r="J4600">
        <f t="shared" si="215"/>
        <v>5</v>
      </c>
    </row>
    <row r="4601" spans="1:10">
      <c r="A4601" t="s">
        <v>186</v>
      </c>
      <c r="B4601" t="s">
        <v>123</v>
      </c>
      <c r="C4601" s="60">
        <v>43952</v>
      </c>
      <c r="D4601" s="3">
        <f>Table1[[#This Row],[End Year]]-1</f>
        <v>2019</v>
      </c>
      <c r="E4601" s="3">
        <f t="shared" si="213"/>
        <v>2020</v>
      </c>
      <c r="F4601" s="1" t="str">
        <f t="shared" si="214"/>
        <v>2019/2020</v>
      </c>
      <c r="G4601">
        <v>182111</v>
      </c>
      <c r="H4601" t="s">
        <v>60</v>
      </c>
      <c r="I4601">
        <f>IFERROR(INDEX(Lookup_Misc!$A$1:$C$7,MATCH(Table1[[#This Row],[Product]],Lookup_Misc!$B$1:$B$7,0),3)*Table1[[#This Row],[Tonnage]],NA())</f>
        <v>94697.72</v>
      </c>
      <c r="J4601">
        <f t="shared" si="215"/>
        <v>5</v>
      </c>
    </row>
    <row r="4602" spans="1:10">
      <c r="A4602" t="s">
        <v>186</v>
      </c>
      <c r="B4602" t="s">
        <v>123</v>
      </c>
      <c r="C4602" s="60">
        <v>43952</v>
      </c>
      <c r="D4602" s="3">
        <f>Table1[[#This Row],[End Year]]-1</f>
        <v>2019</v>
      </c>
      <c r="E4602" s="3">
        <f t="shared" si="213"/>
        <v>2020</v>
      </c>
      <c r="F4602" s="1" t="str">
        <f t="shared" si="214"/>
        <v>2019/2020</v>
      </c>
      <c r="G4602">
        <v>199</v>
      </c>
      <c r="H4602" t="s">
        <v>79</v>
      </c>
      <c r="I4602">
        <f>IFERROR(INDEX(Lookup_Misc!$A$1:$C$7,MATCH(Table1[[#This Row],[Product]],Lookup_Misc!$B$1:$B$7,0),3)*Table1[[#This Row],[Tonnage]],NA())</f>
        <v>103.48</v>
      </c>
      <c r="J4602">
        <f t="shared" si="215"/>
        <v>5</v>
      </c>
    </row>
    <row r="4603" spans="1:10">
      <c r="A4603" t="s">
        <v>186</v>
      </c>
      <c r="B4603" t="s">
        <v>123</v>
      </c>
      <c r="C4603" s="60">
        <v>43952</v>
      </c>
      <c r="D4603" s="3">
        <f>Table1[[#This Row],[End Year]]-1</f>
        <v>2019</v>
      </c>
      <c r="E4603" s="3">
        <f t="shared" si="213"/>
        <v>2020</v>
      </c>
      <c r="F4603" s="1" t="str">
        <f t="shared" si="214"/>
        <v>2019/2020</v>
      </c>
      <c r="G4603">
        <v>7039</v>
      </c>
      <c r="H4603" t="s">
        <v>116</v>
      </c>
      <c r="I4603">
        <f>IFERROR(INDEX(Lookup_Misc!$A$1:$C$7,MATCH(Table1[[#This Row],[Product]],Lookup_Misc!$B$1:$B$7,0),3)*Table1[[#This Row],[Tonnage]],NA())</f>
        <v>3660.28</v>
      </c>
      <c r="J4603">
        <f t="shared" si="215"/>
        <v>5</v>
      </c>
    </row>
    <row r="4604" spans="1:10">
      <c r="A4604" t="s">
        <v>186</v>
      </c>
      <c r="B4604" t="s">
        <v>123</v>
      </c>
      <c r="C4604" s="60">
        <v>43952</v>
      </c>
      <c r="D4604" s="3">
        <f>Table1[[#This Row],[End Year]]-1</f>
        <v>2019</v>
      </c>
      <c r="E4604" s="3">
        <f t="shared" si="213"/>
        <v>2020</v>
      </c>
      <c r="F4604" s="1" t="str">
        <f t="shared" si="214"/>
        <v>2019/2020</v>
      </c>
      <c r="G4604">
        <v>35426</v>
      </c>
      <c r="H4604" t="s">
        <v>113</v>
      </c>
      <c r="I4604">
        <f>IFERROR(INDEX(Lookup_Misc!$A$1:$C$7,MATCH(Table1[[#This Row],[Product]],Lookup_Misc!$B$1:$B$7,0),3)*Table1[[#This Row],[Tonnage]],NA())</f>
        <v>18421.52</v>
      </c>
      <c r="J4604">
        <f t="shared" si="215"/>
        <v>5</v>
      </c>
    </row>
    <row r="4605" spans="1:10">
      <c r="A4605" t="s">
        <v>186</v>
      </c>
      <c r="B4605" t="s">
        <v>123</v>
      </c>
      <c r="C4605" s="60">
        <v>43952</v>
      </c>
      <c r="D4605" s="3">
        <f>Table1[[#This Row],[End Year]]-1</f>
        <v>2019</v>
      </c>
      <c r="E4605" s="3">
        <f t="shared" si="213"/>
        <v>2020</v>
      </c>
      <c r="F4605" s="1" t="str">
        <f t="shared" si="214"/>
        <v>2019/2020</v>
      </c>
      <c r="G4605">
        <v>512</v>
      </c>
      <c r="H4605" t="s">
        <v>92</v>
      </c>
      <c r="I4605">
        <f>IFERROR(INDEX(Lookup_Misc!$A$1:$C$7,MATCH(Table1[[#This Row],[Product]],Lookup_Misc!$B$1:$B$7,0),3)*Table1[[#This Row],[Tonnage]],NA())</f>
        <v>266.24</v>
      </c>
      <c r="J4605">
        <f t="shared" si="215"/>
        <v>5</v>
      </c>
    </row>
    <row r="4606" spans="1:10">
      <c r="A4606" t="s">
        <v>186</v>
      </c>
      <c r="B4606" t="s">
        <v>123</v>
      </c>
      <c r="C4606" s="60">
        <v>43952</v>
      </c>
      <c r="D4606" s="3">
        <f>Table1[[#This Row],[End Year]]-1</f>
        <v>2019</v>
      </c>
      <c r="E4606" s="3">
        <f t="shared" si="213"/>
        <v>2020</v>
      </c>
      <c r="F4606" s="1" t="str">
        <f t="shared" si="214"/>
        <v>2019/2020</v>
      </c>
      <c r="G4606">
        <v>13500</v>
      </c>
      <c r="H4606" t="s">
        <v>108</v>
      </c>
      <c r="I4606">
        <f>IFERROR(INDEX(Lookup_Misc!$A$1:$C$7,MATCH(Table1[[#This Row],[Product]],Lookup_Misc!$B$1:$B$7,0),3)*Table1[[#This Row],[Tonnage]],NA())</f>
        <v>7020</v>
      </c>
      <c r="J4606">
        <f t="shared" si="215"/>
        <v>5</v>
      </c>
    </row>
    <row r="4607" spans="1:10">
      <c r="A4607" t="s">
        <v>186</v>
      </c>
      <c r="B4607" t="s">
        <v>123</v>
      </c>
      <c r="C4607" s="60">
        <v>43952</v>
      </c>
      <c r="D4607" s="3">
        <f>Table1[[#This Row],[End Year]]-1</f>
        <v>2019</v>
      </c>
      <c r="E4607" s="3">
        <f t="shared" si="213"/>
        <v>2020</v>
      </c>
      <c r="F4607" s="1" t="str">
        <f t="shared" si="214"/>
        <v>2019/2020</v>
      </c>
      <c r="G4607">
        <v>15630</v>
      </c>
      <c r="H4607" t="s">
        <v>89</v>
      </c>
      <c r="I4607">
        <f>IFERROR(INDEX(Lookup_Misc!$A$1:$C$7,MATCH(Table1[[#This Row],[Product]],Lookup_Misc!$B$1:$B$7,0),3)*Table1[[#This Row],[Tonnage]],NA())</f>
        <v>8127.6</v>
      </c>
      <c r="J4607">
        <f t="shared" si="215"/>
        <v>5</v>
      </c>
    </row>
    <row r="4608" spans="1:10">
      <c r="A4608" t="s">
        <v>186</v>
      </c>
      <c r="B4608" t="s">
        <v>123</v>
      </c>
      <c r="C4608" s="60">
        <v>43952</v>
      </c>
      <c r="D4608" s="3">
        <f>Table1[[#This Row],[End Year]]-1</f>
        <v>2019</v>
      </c>
      <c r="E4608" s="3">
        <f t="shared" si="213"/>
        <v>2020</v>
      </c>
      <c r="F4608" s="1" t="str">
        <f t="shared" si="214"/>
        <v>2019/2020</v>
      </c>
      <c r="G4608">
        <v>129</v>
      </c>
      <c r="H4608" t="s">
        <v>106</v>
      </c>
      <c r="I4608">
        <f>IFERROR(INDEX(Lookup_Misc!$A$1:$C$7,MATCH(Table1[[#This Row],[Product]],Lookup_Misc!$B$1:$B$7,0),3)*Table1[[#This Row],[Tonnage]],NA())</f>
        <v>67.08</v>
      </c>
      <c r="J4608">
        <f t="shared" si="215"/>
        <v>5</v>
      </c>
    </row>
    <row r="4609" spans="1:10">
      <c r="A4609" t="s">
        <v>186</v>
      </c>
      <c r="B4609" t="s">
        <v>123</v>
      </c>
      <c r="C4609" s="60">
        <v>43952</v>
      </c>
      <c r="D4609" s="3">
        <f>Table1[[#This Row],[End Year]]-1</f>
        <v>2019</v>
      </c>
      <c r="E4609" s="3">
        <f t="shared" si="213"/>
        <v>2020</v>
      </c>
      <c r="F4609" s="1" t="str">
        <f t="shared" si="214"/>
        <v>2019/2020</v>
      </c>
      <c r="G4609">
        <v>5</v>
      </c>
      <c r="H4609" t="s">
        <v>90</v>
      </c>
      <c r="I4609">
        <f>IFERROR(INDEX(Lookup_Misc!$A$1:$C$7,MATCH(Table1[[#This Row],[Product]],Lookup_Misc!$B$1:$B$7,0),3)*Table1[[#This Row],[Tonnage]],NA())</f>
        <v>2.6</v>
      </c>
      <c r="J4609">
        <f t="shared" si="215"/>
        <v>5</v>
      </c>
    </row>
    <row r="4610" spans="1:10">
      <c r="A4610" t="s">
        <v>186</v>
      </c>
      <c r="B4610" t="s">
        <v>123</v>
      </c>
      <c r="C4610" s="60">
        <v>43983</v>
      </c>
      <c r="D4610" s="3">
        <f>Table1[[#This Row],[End Year]]-1</f>
        <v>2019</v>
      </c>
      <c r="E4610" s="3">
        <f t="shared" si="213"/>
        <v>2020</v>
      </c>
      <c r="F4610" s="1" t="str">
        <f t="shared" si="214"/>
        <v>2019/2020</v>
      </c>
      <c r="G4610">
        <v>4</v>
      </c>
      <c r="H4610" t="s">
        <v>119</v>
      </c>
      <c r="I4610">
        <f>IFERROR(INDEX(Lookup_Misc!$A$1:$C$7,MATCH(Table1[[#This Row],[Product]],Lookup_Misc!$B$1:$B$7,0),3)*Table1[[#This Row],[Tonnage]],NA())</f>
        <v>2.08</v>
      </c>
      <c r="J4610">
        <f t="shared" si="215"/>
        <v>6</v>
      </c>
    </row>
    <row r="4611" spans="1:10">
      <c r="A4611" t="s">
        <v>186</v>
      </c>
      <c r="B4611" t="s">
        <v>123</v>
      </c>
      <c r="C4611" s="60">
        <v>43983</v>
      </c>
      <c r="D4611" s="3">
        <f>Table1[[#This Row],[End Year]]-1</f>
        <v>2019</v>
      </c>
      <c r="E4611" s="3">
        <f t="shared" si="213"/>
        <v>2020</v>
      </c>
      <c r="F4611" s="1" t="str">
        <f t="shared" si="214"/>
        <v>2019/2020</v>
      </c>
      <c r="G4611">
        <v>77897</v>
      </c>
      <c r="H4611" t="s">
        <v>60</v>
      </c>
      <c r="I4611">
        <f>IFERROR(INDEX(Lookup_Misc!$A$1:$C$7,MATCH(Table1[[#This Row],[Product]],Lookup_Misc!$B$1:$B$7,0),3)*Table1[[#This Row],[Tonnage]],NA())</f>
        <v>40506.44</v>
      </c>
      <c r="J4611">
        <f t="shared" si="215"/>
        <v>6</v>
      </c>
    </row>
    <row r="4612" spans="1:10">
      <c r="A4612" t="s">
        <v>186</v>
      </c>
      <c r="B4612" t="s">
        <v>123</v>
      </c>
      <c r="C4612" s="60">
        <v>43983</v>
      </c>
      <c r="D4612" s="3">
        <f>Table1[[#This Row],[End Year]]-1</f>
        <v>2019</v>
      </c>
      <c r="E4612" s="3">
        <f t="shared" si="213"/>
        <v>2020</v>
      </c>
      <c r="F4612" s="1" t="str">
        <f t="shared" si="214"/>
        <v>2019/2020</v>
      </c>
      <c r="G4612">
        <v>206</v>
      </c>
      <c r="H4612" t="s">
        <v>79</v>
      </c>
      <c r="I4612">
        <f>IFERROR(INDEX(Lookup_Misc!$A$1:$C$7,MATCH(Table1[[#This Row],[Product]],Lookup_Misc!$B$1:$B$7,0),3)*Table1[[#This Row],[Tonnage]],NA())</f>
        <v>107.12</v>
      </c>
      <c r="J4612">
        <f t="shared" si="215"/>
        <v>6</v>
      </c>
    </row>
    <row r="4613" spans="1:10">
      <c r="A4613" t="s">
        <v>186</v>
      </c>
      <c r="B4613" t="s">
        <v>123</v>
      </c>
      <c r="C4613" s="60">
        <v>43983</v>
      </c>
      <c r="D4613" s="3">
        <f>Table1[[#This Row],[End Year]]-1</f>
        <v>2019</v>
      </c>
      <c r="E4613" s="3">
        <f t="shared" si="213"/>
        <v>2020</v>
      </c>
      <c r="F4613" s="1" t="str">
        <f t="shared" si="214"/>
        <v>2019/2020</v>
      </c>
      <c r="G4613">
        <v>18099</v>
      </c>
      <c r="H4613" t="s">
        <v>116</v>
      </c>
      <c r="I4613">
        <f>IFERROR(INDEX(Lookup_Misc!$A$1:$C$7,MATCH(Table1[[#This Row],[Product]],Lookup_Misc!$B$1:$B$7,0),3)*Table1[[#This Row],[Tonnage]],NA())</f>
        <v>9411.48</v>
      </c>
      <c r="J4613">
        <f t="shared" si="215"/>
        <v>6</v>
      </c>
    </row>
    <row r="4614" spans="1:10">
      <c r="A4614" t="s">
        <v>186</v>
      </c>
      <c r="B4614" t="s">
        <v>123</v>
      </c>
      <c r="C4614" s="60">
        <v>43983</v>
      </c>
      <c r="D4614" s="3">
        <f>Table1[[#This Row],[End Year]]-1</f>
        <v>2019</v>
      </c>
      <c r="E4614" s="3">
        <f t="shared" ref="E4614:E4677" si="216">IF(AND(MONTH(C4614)&gt;=7,MONTH(C4614)&lt;=12),YEAR(C4614)+1,YEAR(C4614))</f>
        <v>2020</v>
      </c>
      <c r="F4614" s="1" t="str">
        <f t="shared" ref="F4614:F4677" si="217">D4614&amp;"/"&amp;E4614</f>
        <v>2019/2020</v>
      </c>
      <c r="G4614">
        <v>105148</v>
      </c>
      <c r="H4614" t="s">
        <v>113</v>
      </c>
      <c r="I4614">
        <f>IFERROR(INDEX(Lookup_Misc!$A$1:$C$7,MATCH(Table1[[#This Row],[Product]],Lookup_Misc!$B$1:$B$7,0),3)*Table1[[#This Row],[Tonnage]],NA())</f>
        <v>54676.959999999999</v>
      </c>
      <c r="J4614">
        <f t="shared" ref="J4614:J4677" si="218">MONTH(C4614)</f>
        <v>6</v>
      </c>
    </row>
    <row r="4615" spans="1:10">
      <c r="A4615" t="s">
        <v>186</v>
      </c>
      <c r="B4615" t="s">
        <v>123</v>
      </c>
      <c r="C4615" s="60">
        <v>43983</v>
      </c>
      <c r="D4615" s="3">
        <f>Table1[[#This Row],[End Year]]-1</f>
        <v>2019</v>
      </c>
      <c r="E4615" s="3">
        <f t="shared" si="216"/>
        <v>2020</v>
      </c>
      <c r="F4615" s="1" t="str">
        <f t="shared" si="217"/>
        <v>2019/2020</v>
      </c>
      <c r="G4615">
        <v>7000</v>
      </c>
      <c r="H4615" t="s">
        <v>144</v>
      </c>
      <c r="I4615">
        <f>IFERROR(INDEX(Lookup_Misc!$A$1:$C$7,MATCH(Table1[[#This Row],[Product]],Lookup_Misc!$B$1:$B$7,0),3)*Table1[[#This Row],[Tonnage]],NA())</f>
        <v>3640</v>
      </c>
      <c r="J4615">
        <f t="shared" si="218"/>
        <v>6</v>
      </c>
    </row>
    <row r="4616" spans="1:10">
      <c r="A4616" t="s">
        <v>186</v>
      </c>
      <c r="B4616" t="s">
        <v>123</v>
      </c>
      <c r="C4616" s="60">
        <v>43983</v>
      </c>
      <c r="D4616" s="3">
        <f>Table1[[#This Row],[End Year]]-1</f>
        <v>2019</v>
      </c>
      <c r="E4616" s="3">
        <f t="shared" si="216"/>
        <v>2020</v>
      </c>
      <c r="F4616" s="1" t="str">
        <f t="shared" si="217"/>
        <v>2019/2020</v>
      </c>
      <c r="G4616">
        <v>38860</v>
      </c>
      <c r="H4616" t="s">
        <v>108</v>
      </c>
      <c r="I4616">
        <f>IFERROR(INDEX(Lookup_Misc!$A$1:$C$7,MATCH(Table1[[#This Row],[Product]],Lookup_Misc!$B$1:$B$7,0),3)*Table1[[#This Row],[Tonnage]],NA())</f>
        <v>20207.2</v>
      </c>
      <c r="J4616">
        <f t="shared" si="218"/>
        <v>6</v>
      </c>
    </row>
    <row r="4617" spans="1:10">
      <c r="A4617" t="s">
        <v>186</v>
      </c>
      <c r="B4617" t="s">
        <v>123</v>
      </c>
      <c r="C4617" s="60">
        <v>44013</v>
      </c>
      <c r="D4617" s="3">
        <f>Table1[[#This Row],[End Year]]-1</f>
        <v>2020</v>
      </c>
      <c r="E4617" s="3">
        <f t="shared" si="216"/>
        <v>2021</v>
      </c>
      <c r="F4617" s="1" t="str">
        <f t="shared" si="217"/>
        <v>2020/2021</v>
      </c>
      <c r="G4617">
        <v>109042</v>
      </c>
      <c r="H4617" t="s">
        <v>60</v>
      </c>
      <c r="I4617">
        <f>IFERROR(INDEX(Lookup_Misc!$A$1:$C$7,MATCH(Table1[[#This Row],[Product]],Lookup_Misc!$B$1:$B$7,0),3)*Table1[[#This Row],[Tonnage]],NA())</f>
        <v>56701.840000000004</v>
      </c>
      <c r="J4617">
        <f t="shared" si="218"/>
        <v>7</v>
      </c>
    </row>
    <row r="4618" spans="1:10">
      <c r="A4618" t="s">
        <v>186</v>
      </c>
      <c r="B4618" t="s">
        <v>123</v>
      </c>
      <c r="C4618" s="60">
        <v>44013</v>
      </c>
      <c r="D4618" s="3">
        <f>Table1[[#This Row],[End Year]]-1</f>
        <v>2020</v>
      </c>
      <c r="E4618" s="3">
        <f t="shared" si="216"/>
        <v>2021</v>
      </c>
      <c r="F4618" s="1" t="str">
        <f t="shared" si="217"/>
        <v>2020/2021</v>
      </c>
      <c r="G4618">
        <v>9419</v>
      </c>
      <c r="H4618" t="s">
        <v>79</v>
      </c>
      <c r="I4618">
        <f>IFERROR(INDEX(Lookup_Misc!$A$1:$C$7,MATCH(Table1[[#This Row],[Product]],Lookup_Misc!$B$1:$B$7,0),3)*Table1[[#This Row],[Tonnage]],NA())</f>
        <v>4897.88</v>
      </c>
      <c r="J4618">
        <f t="shared" si="218"/>
        <v>7</v>
      </c>
    </row>
    <row r="4619" spans="1:10">
      <c r="A4619" t="s">
        <v>186</v>
      </c>
      <c r="B4619" t="s">
        <v>123</v>
      </c>
      <c r="C4619" s="60">
        <v>44013</v>
      </c>
      <c r="D4619" s="3">
        <f>Table1[[#This Row],[End Year]]-1</f>
        <v>2020</v>
      </c>
      <c r="E4619" s="3">
        <f t="shared" si="216"/>
        <v>2021</v>
      </c>
      <c r="F4619" s="1" t="str">
        <f t="shared" si="217"/>
        <v>2020/2021</v>
      </c>
      <c r="G4619">
        <v>19112</v>
      </c>
      <c r="H4619" t="s">
        <v>116</v>
      </c>
      <c r="I4619">
        <f>IFERROR(INDEX(Lookup_Misc!$A$1:$C$7,MATCH(Table1[[#This Row],[Product]],Lookup_Misc!$B$1:$B$7,0),3)*Table1[[#This Row],[Tonnage]],NA())</f>
        <v>9938.24</v>
      </c>
      <c r="J4619">
        <f t="shared" si="218"/>
        <v>7</v>
      </c>
    </row>
    <row r="4620" spans="1:10">
      <c r="A4620" t="s">
        <v>186</v>
      </c>
      <c r="B4620" t="s">
        <v>123</v>
      </c>
      <c r="C4620" s="60">
        <v>44013</v>
      </c>
      <c r="D4620" s="3">
        <f>Table1[[#This Row],[End Year]]-1</f>
        <v>2020</v>
      </c>
      <c r="E4620" s="3">
        <f t="shared" si="216"/>
        <v>2021</v>
      </c>
      <c r="F4620" s="1" t="str">
        <f t="shared" si="217"/>
        <v>2020/2021</v>
      </c>
      <c r="G4620">
        <v>7700</v>
      </c>
      <c r="H4620" t="s">
        <v>128</v>
      </c>
      <c r="I4620">
        <f>IFERROR(INDEX(Lookup_Misc!$A$1:$C$7,MATCH(Table1[[#This Row],[Product]],Lookup_Misc!$B$1:$B$7,0),3)*Table1[[#This Row],[Tonnage]],NA())</f>
        <v>4004</v>
      </c>
      <c r="J4620">
        <f t="shared" si="218"/>
        <v>7</v>
      </c>
    </row>
    <row r="4621" spans="1:10">
      <c r="A4621" t="s">
        <v>186</v>
      </c>
      <c r="B4621" t="s">
        <v>123</v>
      </c>
      <c r="C4621" s="60">
        <v>44013</v>
      </c>
      <c r="D4621" s="3">
        <f>Table1[[#This Row],[End Year]]-1</f>
        <v>2020</v>
      </c>
      <c r="E4621" s="3">
        <f t="shared" si="216"/>
        <v>2021</v>
      </c>
      <c r="F4621" s="1" t="str">
        <f t="shared" si="217"/>
        <v>2020/2021</v>
      </c>
      <c r="G4621">
        <v>32905</v>
      </c>
      <c r="H4621" t="s">
        <v>113</v>
      </c>
      <c r="I4621">
        <f>IFERROR(INDEX(Lookup_Misc!$A$1:$C$7,MATCH(Table1[[#This Row],[Product]],Lookup_Misc!$B$1:$B$7,0),3)*Table1[[#This Row],[Tonnage]],NA())</f>
        <v>17110.600000000002</v>
      </c>
      <c r="J4621">
        <f t="shared" si="218"/>
        <v>7</v>
      </c>
    </row>
    <row r="4622" spans="1:10">
      <c r="A4622" t="s">
        <v>186</v>
      </c>
      <c r="B4622" t="s">
        <v>123</v>
      </c>
      <c r="C4622" s="60">
        <v>44013</v>
      </c>
      <c r="D4622" s="3">
        <f>Table1[[#This Row],[End Year]]-1</f>
        <v>2020</v>
      </c>
      <c r="E4622" s="3">
        <f t="shared" si="216"/>
        <v>2021</v>
      </c>
      <c r="F4622" s="1" t="str">
        <f t="shared" si="217"/>
        <v>2020/2021</v>
      </c>
      <c r="G4622">
        <v>100</v>
      </c>
      <c r="H4622" t="s">
        <v>92</v>
      </c>
      <c r="I4622">
        <f>IFERROR(INDEX(Lookup_Misc!$A$1:$C$7,MATCH(Table1[[#This Row],[Product]],Lookup_Misc!$B$1:$B$7,0),3)*Table1[[#This Row],[Tonnage]],NA())</f>
        <v>52</v>
      </c>
      <c r="J4622">
        <f t="shared" si="218"/>
        <v>7</v>
      </c>
    </row>
    <row r="4623" spans="1:10">
      <c r="A4623" t="s">
        <v>186</v>
      </c>
      <c r="B4623" t="s">
        <v>123</v>
      </c>
      <c r="C4623" s="60">
        <v>44013</v>
      </c>
      <c r="D4623" s="3">
        <f>Table1[[#This Row],[End Year]]-1</f>
        <v>2020</v>
      </c>
      <c r="E4623" s="3">
        <f t="shared" si="216"/>
        <v>2021</v>
      </c>
      <c r="F4623" s="1" t="str">
        <f t="shared" si="217"/>
        <v>2020/2021</v>
      </c>
      <c r="G4623">
        <v>23639</v>
      </c>
      <c r="H4623" t="s">
        <v>108</v>
      </c>
      <c r="I4623">
        <f>IFERROR(INDEX(Lookup_Misc!$A$1:$C$7,MATCH(Table1[[#This Row],[Product]],Lookup_Misc!$B$1:$B$7,0),3)*Table1[[#This Row],[Tonnage]],NA())</f>
        <v>12292.28</v>
      </c>
      <c r="J4623">
        <f t="shared" si="218"/>
        <v>7</v>
      </c>
    </row>
    <row r="4624" spans="1:10">
      <c r="A4624" t="s">
        <v>186</v>
      </c>
      <c r="B4624" t="s">
        <v>123</v>
      </c>
      <c r="C4624" s="60">
        <v>44013</v>
      </c>
      <c r="D4624" s="3">
        <f>Table1[[#This Row],[End Year]]-1</f>
        <v>2020</v>
      </c>
      <c r="E4624" s="3">
        <f t="shared" si="216"/>
        <v>2021</v>
      </c>
      <c r="F4624" s="1" t="str">
        <f t="shared" si="217"/>
        <v>2020/2021</v>
      </c>
      <c r="G4624">
        <v>2</v>
      </c>
      <c r="H4624" t="s">
        <v>93</v>
      </c>
      <c r="I4624">
        <f>IFERROR(INDEX(Lookup_Misc!$A$1:$C$7,MATCH(Table1[[#This Row],[Product]],Lookup_Misc!$B$1:$B$7,0),3)*Table1[[#This Row],[Tonnage]],NA())</f>
        <v>1.04</v>
      </c>
      <c r="J4624">
        <f t="shared" si="218"/>
        <v>7</v>
      </c>
    </row>
    <row r="4625" spans="1:10">
      <c r="A4625" t="s">
        <v>186</v>
      </c>
      <c r="B4625" t="s">
        <v>123</v>
      </c>
      <c r="C4625" s="60">
        <v>44013</v>
      </c>
      <c r="D4625" s="3">
        <f>Table1[[#This Row],[End Year]]-1</f>
        <v>2020</v>
      </c>
      <c r="E4625" s="3">
        <f t="shared" si="216"/>
        <v>2021</v>
      </c>
      <c r="F4625" s="1" t="str">
        <f t="shared" si="217"/>
        <v>2020/2021</v>
      </c>
      <c r="G4625">
        <v>4732</v>
      </c>
      <c r="H4625" t="s">
        <v>89</v>
      </c>
      <c r="I4625">
        <f>IFERROR(INDEX(Lookup_Misc!$A$1:$C$7,MATCH(Table1[[#This Row],[Product]],Lookup_Misc!$B$1:$B$7,0),3)*Table1[[#This Row],[Tonnage]],NA())</f>
        <v>2460.64</v>
      </c>
      <c r="J4625">
        <f t="shared" si="218"/>
        <v>7</v>
      </c>
    </row>
    <row r="4626" spans="1:10">
      <c r="A4626" t="s">
        <v>186</v>
      </c>
      <c r="B4626" t="s">
        <v>123</v>
      </c>
      <c r="C4626" s="60">
        <v>44013</v>
      </c>
      <c r="D4626" s="3">
        <f>Table1[[#This Row],[End Year]]-1</f>
        <v>2020</v>
      </c>
      <c r="E4626" s="3">
        <f t="shared" si="216"/>
        <v>2021</v>
      </c>
      <c r="F4626" s="1" t="str">
        <f t="shared" si="217"/>
        <v>2020/2021</v>
      </c>
      <c r="G4626">
        <v>5</v>
      </c>
      <c r="H4626" t="s">
        <v>90</v>
      </c>
      <c r="I4626">
        <f>IFERROR(INDEX(Lookup_Misc!$A$1:$C$7,MATCH(Table1[[#This Row],[Product]],Lookup_Misc!$B$1:$B$7,0),3)*Table1[[#This Row],[Tonnage]],NA())</f>
        <v>2.6</v>
      </c>
      <c r="J4626">
        <f t="shared" si="218"/>
        <v>7</v>
      </c>
    </row>
    <row r="4627" spans="1:10">
      <c r="A4627" t="s">
        <v>186</v>
      </c>
      <c r="B4627" t="s">
        <v>123</v>
      </c>
      <c r="C4627" s="60">
        <v>44044</v>
      </c>
      <c r="D4627" s="3">
        <f>Table1[[#This Row],[End Year]]-1</f>
        <v>2020</v>
      </c>
      <c r="E4627" s="3">
        <f t="shared" si="216"/>
        <v>2021</v>
      </c>
      <c r="F4627" s="1" t="str">
        <f t="shared" si="217"/>
        <v>2020/2021</v>
      </c>
      <c r="G4627">
        <v>119467</v>
      </c>
      <c r="H4627" t="s">
        <v>60</v>
      </c>
      <c r="I4627">
        <f>IFERROR(INDEX(Lookup_Misc!$A$1:$C$7,MATCH(Table1[[#This Row],[Product]],Lookup_Misc!$B$1:$B$7,0),3)*Table1[[#This Row],[Tonnage]],NA())</f>
        <v>62122.840000000004</v>
      </c>
      <c r="J4627">
        <f t="shared" si="218"/>
        <v>8</v>
      </c>
    </row>
    <row r="4628" spans="1:10">
      <c r="A4628" t="s">
        <v>186</v>
      </c>
      <c r="B4628" t="s">
        <v>123</v>
      </c>
      <c r="C4628" s="60">
        <v>44044</v>
      </c>
      <c r="D4628" s="3">
        <f>Table1[[#This Row],[End Year]]-1</f>
        <v>2020</v>
      </c>
      <c r="E4628" s="3">
        <f t="shared" si="216"/>
        <v>2021</v>
      </c>
      <c r="F4628" s="1" t="str">
        <f t="shared" si="217"/>
        <v>2020/2021</v>
      </c>
      <c r="G4628">
        <v>11495</v>
      </c>
      <c r="H4628" t="s">
        <v>79</v>
      </c>
      <c r="I4628">
        <f>IFERROR(INDEX(Lookup_Misc!$A$1:$C$7,MATCH(Table1[[#This Row],[Product]],Lookup_Misc!$B$1:$B$7,0),3)*Table1[[#This Row],[Tonnage]],NA())</f>
        <v>5977.4000000000005</v>
      </c>
      <c r="J4628">
        <f t="shared" si="218"/>
        <v>8</v>
      </c>
    </row>
    <row r="4629" spans="1:10">
      <c r="A4629" t="s">
        <v>186</v>
      </c>
      <c r="B4629" t="s">
        <v>123</v>
      </c>
      <c r="C4629" s="60">
        <v>44044</v>
      </c>
      <c r="D4629" s="3">
        <f>Table1[[#This Row],[End Year]]-1</f>
        <v>2020</v>
      </c>
      <c r="E4629" s="3">
        <f t="shared" si="216"/>
        <v>2021</v>
      </c>
      <c r="F4629" s="1" t="str">
        <f t="shared" si="217"/>
        <v>2020/2021</v>
      </c>
      <c r="G4629">
        <v>2</v>
      </c>
      <c r="H4629" t="s">
        <v>88</v>
      </c>
      <c r="I4629">
        <f>IFERROR(INDEX(Lookup_Misc!$A$1:$C$7,MATCH(Table1[[#This Row],[Product]],Lookup_Misc!$B$1:$B$7,0),3)*Table1[[#This Row],[Tonnage]],NA())</f>
        <v>1.04</v>
      </c>
      <c r="J4629">
        <f t="shared" si="218"/>
        <v>8</v>
      </c>
    </row>
    <row r="4630" spans="1:10">
      <c r="A4630" t="s">
        <v>186</v>
      </c>
      <c r="B4630" t="s">
        <v>123</v>
      </c>
      <c r="C4630" s="60">
        <v>44044</v>
      </c>
      <c r="D4630" s="3">
        <f>Table1[[#This Row],[End Year]]-1</f>
        <v>2020</v>
      </c>
      <c r="E4630" s="3">
        <f t="shared" si="216"/>
        <v>2021</v>
      </c>
      <c r="F4630" s="1" t="str">
        <f t="shared" si="217"/>
        <v>2020/2021</v>
      </c>
      <c r="G4630">
        <v>8035</v>
      </c>
      <c r="H4630" t="s">
        <v>116</v>
      </c>
      <c r="I4630">
        <f>IFERROR(INDEX(Lookup_Misc!$A$1:$C$7,MATCH(Table1[[#This Row],[Product]],Lookup_Misc!$B$1:$B$7,0),3)*Table1[[#This Row],[Tonnage]],NA())</f>
        <v>4178.2</v>
      </c>
      <c r="J4630">
        <f t="shared" si="218"/>
        <v>8</v>
      </c>
    </row>
    <row r="4631" spans="1:10">
      <c r="A4631" t="s">
        <v>186</v>
      </c>
      <c r="B4631" t="s">
        <v>123</v>
      </c>
      <c r="C4631" s="60">
        <v>44044</v>
      </c>
      <c r="D4631" s="3">
        <f>Table1[[#This Row],[End Year]]-1</f>
        <v>2020</v>
      </c>
      <c r="E4631" s="3">
        <f t="shared" si="216"/>
        <v>2021</v>
      </c>
      <c r="F4631" s="1" t="str">
        <f t="shared" si="217"/>
        <v>2020/2021</v>
      </c>
      <c r="G4631">
        <v>21522</v>
      </c>
      <c r="H4631" t="s">
        <v>113</v>
      </c>
      <c r="I4631">
        <f>IFERROR(INDEX(Lookup_Misc!$A$1:$C$7,MATCH(Table1[[#This Row],[Product]],Lookup_Misc!$B$1:$B$7,0),3)*Table1[[#This Row],[Tonnage]],NA())</f>
        <v>11191.44</v>
      </c>
      <c r="J4631">
        <f t="shared" si="218"/>
        <v>8</v>
      </c>
    </row>
    <row r="4632" spans="1:10">
      <c r="A4632" t="s">
        <v>186</v>
      </c>
      <c r="B4632" t="s">
        <v>123</v>
      </c>
      <c r="C4632" s="60">
        <v>44044</v>
      </c>
      <c r="D4632" s="3">
        <f>Table1[[#This Row],[End Year]]-1</f>
        <v>2020</v>
      </c>
      <c r="E4632" s="3">
        <f t="shared" si="216"/>
        <v>2021</v>
      </c>
      <c r="F4632" s="1" t="str">
        <f t="shared" si="217"/>
        <v>2020/2021</v>
      </c>
      <c r="G4632">
        <v>280</v>
      </c>
      <c r="H4632" t="s">
        <v>92</v>
      </c>
      <c r="I4632">
        <f>IFERROR(INDEX(Lookup_Misc!$A$1:$C$7,MATCH(Table1[[#This Row],[Product]],Lookup_Misc!$B$1:$B$7,0),3)*Table1[[#This Row],[Tonnage]],NA())</f>
        <v>145.6</v>
      </c>
      <c r="J4632">
        <f t="shared" si="218"/>
        <v>8</v>
      </c>
    </row>
    <row r="4633" spans="1:10">
      <c r="A4633" t="s">
        <v>186</v>
      </c>
      <c r="B4633" t="s">
        <v>123</v>
      </c>
      <c r="C4633" s="60">
        <v>44044</v>
      </c>
      <c r="D4633" s="3">
        <f>Table1[[#This Row],[End Year]]-1</f>
        <v>2020</v>
      </c>
      <c r="E4633" s="3">
        <f t="shared" si="216"/>
        <v>2021</v>
      </c>
      <c r="F4633" s="1" t="str">
        <f t="shared" si="217"/>
        <v>2020/2021</v>
      </c>
      <c r="G4633">
        <v>2500</v>
      </c>
      <c r="H4633" t="s">
        <v>167</v>
      </c>
      <c r="I4633">
        <f>IFERROR(INDEX(Lookup_Misc!$A$1:$C$7,MATCH(Table1[[#This Row],[Product]],Lookup_Misc!$B$1:$B$7,0),3)*Table1[[#This Row],[Tonnage]],NA())</f>
        <v>1300</v>
      </c>
      <c r="J4633">
        <f t="shared" si="218"/>
        <v>8</v>
      </c>
    </row>
    <row r="4634" spans="1:10">
      <c r="A4634" t="s">
        <v>186</v>
      </c>
      <c r="B4634" t="s">
        <v>123</v>
      </c>
      <c r="C4634" s="60">
        <v>44044</v>
      </c>
      <c r="D4634" s="3">
        <f>Table1[[#This Row],[End Year]]-1</f>
        <v>2020</v>
      </c>
      <c r="E4634" s="3">
        <f t="shared" si="216"/>
        <v>2021</v>
      </c>
      <c r="F4634" s="1" t="str">
        <f t="shared" si="217"/>
        <v>2020/2021</v>
      </c>
      <c r="G4634">
        <v>4836</v>
      </c>
      <c r="H4634" t="s">
        <v>108</v>
      </c>
      <c r="I4634">
        <f>IFERROR(INDEX(Lookup_Misc!$A$1:$C$7,MATCH(Table1[[#This Row],[Product]],Lookup_Misc!$B$1:$B$7,0),3)*Table1[[#This Row],[Tonnage]],NA())</f>
        <v>2514.7200000000003</v>
      </c>
      <c r="J4634">
        <f t="shared" si="218"/>
        <v>8</v>
      </c>
    </row>
    <row r="4635" spans="1:10">
      <c r="A4635" t="s">
        <v>186</v>
      </c>
      <c r="B4635" t="s">
        <v>123</v>
      </c>
      <c r="C4635" s="60">
        <v>44044</v>
      </c>
      <c r="D4635" s="3">
        <f>Table1[[#This Row],[End Year]]-1</f>
        <v>2020</v>
      </c>
      <c r="E4635" s="3">
        <f t="shared" si="216"/>
        <v>2021</v>
      </c>
      <c r="F4635" s="1" t="str">
        <f t="shared" si="217"/>
        <v>2020/2021</v>
      </c>
      <c r="G4635">
        <v>1</v>
      </c>
      <c r="H4635" t="s">
        <v>89</v>
      </c>
      <c r="I4635">
        <f>IFERROR(INDEX(Lookup_Misc!$A$1:$C$7,MATCH(Table1[[#This Row],[Product]],Lookup_Misc!$B$1:$B$7,0),3)*Table1[[#This Row],[Tonnage]],NA())</f>
        <v>0.52</v>
      </c>
      <c r="J4635">
        <f t="shared" si="218"/>
        <v>8</v>
      </c>
    </row>
    <row r="4636" spans="1:10">
      <c r="A4636" t="s">
        <v>186</v>
      </c>
      <c r="B4636" t="s">
        <v>123</v>
      </c>
      <c r="C4636" s="60">
        <v>44044</v>
      </c>
      <c r="D4636" s="3">
        <f>Table1[[#This Row],[End Year]]-1</f>
        <v>2020</v>
      </c>
      <c r="E4636" s="3">
        <f t="shared" si="216"/>
        <v>2021</v>
      </c>
      <c r="F4636" s="1" t="str">
        <f t="shared" si="217"/>
        <v>2020/2021</v>
      </c>
      <c r="G4636">
        <v>23584</v>
      </c>
      <c r="H4636" t="s">
        <v>90</v>
      </c>
      <c r="I4636">
        <f>IFERROR(INDEX(Lookup_Misc!$A$1:$C$7,MATCH(Table1[[#This Row],[Product]],Lookup_Misc!$B$1:$B$7,0),3)*Table1[[#This Row],[Tonnage]],NA())</f>
        <v>12263.68</v>
      </c>
      <c r="J4636">
        <f t="shared" si="218"/>
        <v>8</v>
      </c>
    </row>
    <row r="4637" spans="1:10">
      <c r="A4637" t="s">
        <v>187</v>
      </c>
      <c r="B4637" t="s">
        <v>33</v>
      </c>
      <c r="C4637" s="60">
        <v>40179</v>
      </c>
      <c r="D4637" s="3">
        <f>Table1[[#This Row],[End Year]]-1</f>
        <v>2009</v>
      </c>
      <c r="E4637" s="3">
        <f t="shared" si="216"/>
        <v>2010</v>
      </c>
      <c r="F4637" s="1" t="str">
        <f t="shared" si="217"/>
        <v>2009/2010</v>
      </c>
      <c r="G4637">
        <v>70</v>
      </c>
      <c r="H4637" t="s">
        <v>74</v>
      </c>
      <c r="I4637">
        <f>IFERROR(INDEX(Lookup_Misc!$A$1:$C$7,MATCH(Table1[[#This Row],[Product]],Lookup_Misc!$B$1:$B$7,0),3)*Table1[[#This Row],[Tonnage]],NA())</f>
        <v>32.200000000000003</v>
      </c>
      <c r="J4637">
        <f t="shared" si="218"/>
        <v>1</v>
      </c>
    </row>
    <row r="4638" spans="1:10">
      <c r="A4638" t="s">
        <v>187</v>
      </c>
      <c r="B4638" t="s">
        <v>33</v>
      </c>
      <c r="C4638" s="60">
        <v>40179</v>
      </c>
      <c r="D4638" s="3">
        <f>Table1[[#This Row],[End Year]]-1</f>
        <v>2009</v>
      </c>
      <c r="E4638" s="3">
        <f t="shared" si="216"/>
        <v>2010</v>
      </c>
      <c r="F4638" s="1" t="str">
        <f t="shared" si="217"/>
        <v>2009/2010</v>
      </c>
      <c r="G4638">
        <v>20</v>
      </c>
      <c r="H4638" t="s">
        <v>76</v>
      </c>
      <c r="I4638">
        <f>IFERROR(INDEX(Lookup_Misc!$A$1:$C$7,MATCH(Table1[[#This Row],[Product]],Lookup_Misc!$B$1:$B$7,0),3)*Table1[[#This Row],[Tonnage]],NA())</f>
        <v>9.2000000000000011</v>
      </c>
      <c r="J4638">
        <f t="shared" si="218"/>
        <v>1</v>
      </c>
    </row>
    <row r="4639" spans="1:10">
      <c r="A4639" t="s">
        <v>187</v>
      </c>
      <c r="B4639" t="s">
        <v>33</v>
      </c>
      <c r="C4639" s="60">
        <v>40179</v>
      </c>
      <c r="D4639" s="3">
        <f>Table1[[#This Row],[End Year]]-1</f>
        <v>2009</v>
      </c>
      <c r="E4639" s="3">
        <f t="shared" si="216"/>
        <v>2010</v>
      </c>
      <c r="F4639" s="1" t="str">
        <f t="shared" si="217"/>
        <v>2009/2010</v>
      </c>
      <c r="G4639">
        <v>31387</v>
      </c>
      <c r="H4639" t="s">
        <v>151</v>
      </c>
      <c r="I4639">
        <f>IFERROR(INDEX(Lookup_Misc!$A$1:$C$7,MATCH(Table1[[#This Row],[Product]],Lookup_Misc!$B$1:$B$7,0),3)*Table1[[#This Row],[Tonnage]],NA())</f>
        <v>14438.02</v>
      </c>
      <c r="J4639">
        <f t="shared" si="218"/>
        <v>1</v>
      </c>
    </row>
    <row r="4640" spans="1:10">
      <c r="A4640" t="s">
        <v>187</v>
      </c>
      <c r="B4640" t="s">
        <v>33</v>
      </c>
      <c r="C4640" s="60">
        <v>40179</v>
      </c>
      <c r="D4640" s="3">
        <f>Table1[[#This Row],[End Year]]-1</f>
        <v>2009</v>
      </c>
      <c r="E4640" s="3">
        <f t="shared" si="216"/>
        <v>2010</v>
      </c>
      <c r="F4640" s="1" t="str">
        <f t="shared" si="217"/>
        <v>2009/2010</v>
      </c>
      <c r="G4640">
        <v>6600</v>
      </c>
      <c r="H4640" t="s">
        <v>169</v>
      </c>
      <c r="I4640">
        <f>IFERROR(INDEX(Lookup_Misc!$A$1:$C$7,MATCH(Table1[[#This Row],[Product]],Lookup_Misc!$B$1:$B$7,0),3)*Table1[[#This Row],[Tonnage]],NA())</f>
        <v>3036</v>
      </c>
      <c r="J4640">
        <f t="shared" si="218"/>
        <v>1</v>
      </c>
    </row>
    <row r="4641" spans="1:10">
      <c r="A4641" t="s">
        <v>187</v>
      </c>
      <c r="B4641" t="s">
        <v>33</v>
      </c>
      <c r="C4641" s="60">
        <v>40210</v>
      </c>
      <c r="D4641" s="3">
        <f>Table1[[#This Row],[End Year]]-1</f>
        <v>2009</v>
      </c>
      <c r="E4641" s="3">
        <f t="shared" si="216"/>
        <v>2010</v>
      </c>
      <c r="F4641" s="1" t="str">
        <f t="shared" si="217"/>
        <v>2009/2010</v>
      </c>
      <c r="G4641">
        <v>3</v>
      </c>
      <c r="H4641" t="s">
        <v>74</v>
      </c>
      <c r="I4641">
        <f>IFERROR(INDEX(Lookup_Misc!$A$1:$C$7,MATCH(Table1[[#This Row],[Product]],Lookup_Misc!$B$1:$B$7,0),3)*Table1[[#This Row],[Tonnage]],NA())</f>
        <v>1.3800000000000001</v>
      </c>
      <c r="J4641">
        <f t="shared" si="218"/>
        <v>2</v>
      </c>
    </row>
    <row r="4642" spans="1:10">
      <c r="A4642" t="s">
        <v>187</v>
      </c>
      <c r="B4642" t="s">
        <v>33</v>
      </c>
      <c r="C4642" s="60">
        <v>40210</v>
      </c>
      <c r="D4642" s="3">
        <f>Table1[[#This Row],[End Year]]-1</f>
        <v>2009</v>
      </c>
      <c r="E4642" s="3">
        <f t="shared" si="216"/>
        <v>2010</v>
      </c>
      <c r="F4642" s="1" t="str">
        <f t="shared" si="217"/>
        <v>2009/2010</v>
      </c>
      <c r="G4642">
        <v>4</v>
      </c>
      <c r="H4642" t="s">
        <v>79</v>
      </c>
      <c r="I4642">
        <f>IFERROR(INDEX(Lookup_Misc!$A$1:$C$7,MATCH(Table1[[#This Row],[Product]],Lookup_Misc!$B$1:$B$7,0),3)*Table1[[#This Row],[Tonnage]],NA())</f>
        <v>1.84</v>
      </c>
      <c r="J4642">
        <f t="shared" si="218"/>
        <v>2</v>
      </c>
    </row>
    <row r="4643" spans="1:10">
      <c r="A4643" t="s">
        <v>187</v>
      </c>
      <c r="B4643" t="s">
        <v>33</v>
      </c>
      <c r="C4643" s="60">
        <v>40210</v>
      </c>
      <c r="D4643" s="3">
        <f>Table1[[#This Row],[End Year]]-1</f>
        <v>2009</v>
      </c>
      <c r="E4643" s="3">
        <f t="shared" si="216"/>
        <v>2010</v>
      </c>
      <c r="F4643" s="1" t="str">
        <f t="shared" si="217"/>
        <v>2009/2010</v>
      </c>
      <c r="G4643">
        <v>25009</v>
      </c>
      <c r="H4643" t="s">
        <v>151</v>
      </c>
      <c r="I4643">
        <f>IFERROR(INDEX(Lookup_Misc!$A$1:$C$7,MATCH(Table1[[#This Row],[Product]],Lookup_Misc!$B$1:$B$7,0),3)*Table1[[#This Row],[Tonnage]],NA())</f>
        <v>11504.140000000001</v>
      </c>
      <c r="J4643">
        <f t="shared" si="218"/>
        <v>2</v>
      </c>
    </row>
    <row r="4644" spans="1:10">
      <c r="A4644" t="s">
        <v>187</v>
      </c>
      <c r="B4644" t="s">
        <v>33</v>
      </c>
      <c r="C4644" s="60">
        <v>40210</v>
      </c>
      <c r="D4644" s="3">
        <f>Table1[[#This Row],[End Year]]-1</f>
        <v>2009</v>
      </c>
      <c r="E4644" s="3">
        <f t="shared" si="216"/>
        <v>2010</v>
      </c>
      <c r="F4644" s="1" t="str">
        <f t="shared" si="217"/>
        <v>2009/2010</v>
      </c>
      <c r="G4644">
        <v>100</v>
      </c>
      <c r="H4644" t="s">
        <v>86</v>
      </c>
      <c r="I4644">
        <f>IFERROR(INDEX(Lookup_Misc!$A$1:$C$7,MATCH(Table1[[#This Row],[Product]],Lookup_Misc!$B$1:$B$7,0),3)*Table1[[#This Row],[Tonnage]],NA())</f>
        <v>46</v>
      </c>
      <c r="J4644">
        <f t="shared" si="218"/>
        <v>2</v>
      </c>
    </row>
    <row r="4645" spans="1:10">
      <c r="A4645" t="s">
        <v>187</v>
      </c>
      <c r="B4645" t="s">
        <v>33</v>
      </c>
      <c r="C4645" s="60">
        <v>40238</v>
      </c>
      <c r="D4645" s="3">
        <f>Table1[[#This Row],[End Year]]-1</f>
        <v>2009</v>
      </c>
      <c r="E4645" s="3">
        <f t="shared" si="216"/>
        <v>2010</v>
      </c>
      <c r="F4645" s="1" t="str">
        <f t="shared" si="217"/>
        <v>2009/2010</v>
      </c>
      <c r="G4645">
        <v>6</v>
      </c>
      <c r="H4645" t="s">
        <v>74</v>
      </c>
      <c r="I4645">
        <f>IFERROR(INDEX(Lookup_Misc!$A$1:$C$7,MATCH(Table1[[#This Row],[Product]],Lookup_Misc!$B$1:$B$7,0),3)*Table1[[#This Row],[Tonnage]],NA())</f>
        <v>2.7600000000000002</v>
      </c>
      <c r="J4645">
        <f t="shared" si="218"/>
        <v>3</v>
      </c>
    </row>
    <row r="4646" spans="1:10">
      <c r="A4646" t="s">
        <v>187</v>
      </c>
      <c r="B4646" t="s">
        <v>33</v>
      </c>
      <c r="C4646" s="60">
        <v>40238</v>
      </c>
      <c r="D4646" s="3">
        <f>Table1[[#This Row],[End Year]]-1</f>
        <v>2009</v>
      </c>
      <c r="E4646" s="3">
        <f t="shared" si="216"/>
        <v>2010</v>
      </c>
      <c r="F4646" s="1" t="str">
        <f t="shared" si="217"/>
        <v>2009/2010</v>
      </c>
      <c r="G4646">
        <v>5</v>
      </c>
      <c r="H4646" t="s">
        <v>79</v>
      </c>
      <c r="I4646">
        <f>IFERROR(INDEX(Lookup_Misc!$A$1:$C$7,MATCH(Table1[[#This Row],[Product]],Lookup_Misc!$B$1:$B$7,0),3)*Table1[[#This Row],[Tonnage]],NA())</f>
        <v>2.3000000000000003</v>
      </c>
      <c r="J4646">
        <f t="shared" si="218"/>
        <v>3</v>
      </c>
    </row>
    <row r="4647" spans="1:10">
      <c r="A4647" t="s">
        <v>187</v>
      </c>
      <c r="B4647" t="s">
        <v>33</v>
      </c>
      <c r="C4647" s="60">
        <v>40238</v>
      </c>
      <c r="D4647" s="3">
        <f>Table1[[#This Row],[End Year]]-1</f>
        <v>2009</v>
      </c>
      <c r="E4647" s="3">
        <f t="shared" si="216"/>
        <v>2010</v>
      </c>
      <c r="F4647" s="1" t="str">
        <f t="shared" si="217"/>
        <v>2009/2010</v>
      </c>
      <c r="G4647">
        <v>24197</v>
      </c>
      <c r="H4647" t="s">
        <v>96</v>
      </c>
      <c r="I4647">
        <f>IFERROR(INDEX(Lookup_Misc!$A$1:$C$7,MATCH(Table1[[#This Row],[Product]],Lookup_Misc!$B$1:$B$7,0),3)*Table1[[#This Row],[Tonnage]],NA())</f>
        <v>11130.62</v>
      </c>
      <c r="J4647">
        <f t="shared" si="218"/>
        <v>3</v>
      </c>
    </row>
    <row r="4648" spans="1:10">
      <c r="A4648" t="s">
        <v>187</v>
      </c>
      <c r="B4648" t="s">
        <v>33</v>
      </c>
      <c r="C4648" s="60">
        <v>40269</v>
      </c>
      <c r="D4648" s="3">
        <f>Table1[[#This Row],[End Year]]-1</f>
        <v>2009</v>
      </c>
      <c r="E4648" s="3">
        <f t="shared" si="216"/>
        <v>2010</v>
      </c>
      <c r="F4648" s="1" t="str">
        <f t="shared" si="217"/>
        <v>2009/2010</v>
      </c>
      <c r="G4648">
        <v>1</v>
      </c>
      <c r="H4648" t="s">
        <v>74</v>
      </c>
      <c r="I4648">
        <f>IFERROR(INDEX(Lookup_Misc!$A$1:$C$7,MATCH(Table1[[#This Row],[Product]],Lookup_Misc!$B$1:$B$7,0),3)*Table1[[#This Row],[Tonnage]],NA())</f>
        <v>0.46</v>
      </c>
      <c r="J4648">
        <f t="shared" si="218"/>
        <v>4</v>
      </c>
    </row>
    <row r="4649" spans="1:10">
      <c r="A4649" t="s">
        <v>187</v>
      </c>
      <c r="B4649" t="s">
        <v>33</v>
      </c>
      <c r="C4649" s="60">
        <v>40269</v>
      </c>
      <c r="D4649" s="3">
        <f>Table1[[#This Row],[End Year]]-1</f>
        <v>2009</v>
      </c>
      <c r="E4649" s="3">
        <f t="shared" si="216"/>
        <v>2010</v>
      </c>
      <c r="F4649" s="1" t="str">
        <f t="shared" si="217"/>
        <v>2009/2010</v>
      </c>
      <c r="G4649">
        <v>4</v>
      </c>
      <c r="H4649" t="s">
        <v>60</v>
      </c>
      <c r="I4649">
        <f>IFERROR(INDEX(Lookup_Misc!$A$1:$C$7,MATCH(Table1[[#This Row],[Product]],Lookup_Misc!$B$1:$B$7,0),3)*Table1[[#This Row],[Tonnage]],NA())</f>
        <v>1.84</v>
      </c>
      <c r="J4649">
        <f t="shared" si="218"/>
        <v>4</v>
      </c>
    </row>
    <row r="4650" spans="1:10">
      <c r="A4650" t="s">
        <v>187</v>
      </c>
      <c r="B4650" t="s">
        <v>33</v>
      </c>
      <c r="C4650" s="60">
        <v>40269</v>
      </c>
      <c r="D4650" s="3">
        <f>Table1[[#This Row],[End Year]]-1</f>
        <v>2009</v>
      </c>
      <c r="E4650" s="3">
        <f t="shared" si="216"/>
        <v>2010</v>
      </c>
      <c r="F4650" s="1" t="str">
        <f t="shared" si="217"/>
        <v>2009/2010</v>
      </c>
      <c r="G4650">
        <v>3</v>
      </c>
      <c r="H4650" t="s">
        <v>151</v>
      </c>
      <c r="I4650">
        <f>IFERROR(INDEX(Lookup_Misc!$A$1:$C$7,MATCH(Table1[[#This Row],[Product]],Lookup_Misc!$B$1:$B$7,0),3)*Table1[[#This Row],[Tonnage]],NA())</f>
        <v>1.3800000000000001</v>
      </c>
      <c r="J4650">
        <f t="shared" si="218"/>
        <v>4</v>
      </c>
    </row>
    <row r="4651" spans="1:10">
      <c r="A4651" t="s">
        <v>187</v>
      </c>
      <c r="B4651" t="s">
        <v>33</v>
      </c>
      <c r="C4651" s="60">
        <v>40299</v>
      </c>
      <c r="D4651" s="3">
        <f>Table1[[#This Row],[End Year]]-1</f>
        <v>2009</v>
      </c>
      <c r="E4651" s="3">
        <f t="shared" si="216"/>
        <v>2010</v>
      </c>
      <c r="F4651" s="1" t="str">
        <f t="shared" si="217"/>
        <v>2009/2010</v>
      </c>
      <c r="G4651">
        <v>1</v>
      </c>
      <c r="H4651" t="s">
        <v>74</v>
      </c>
      <c r="I4651">
        <f>IFERROR(INDEX(Lookup_Misc!$A$1:$C$7,MATCH(Table1[[#This Row],[Product]],Lookup_Misc!$B$1:$B$7,0),3)*Table1[[#This Row],[Tonnage]],NA())</f>
        <v>0.46</v>
      </c>
      <c r="J4651">
        <f t="shared" si="218"/>
        <v>5</v>
      </c>
    </row>
    <row r="4652" spans="1:10">
      <c r="A4652" t="s">
        <v>187</v>
      </c>
      <c r="B4652" t="s">
        <v>33</v>
      </c>
      <c r="C4652" s="60">
        <v>40299</v>
      </c>
      <c r="D4652" s="3">
        <f>Table1[[#This Row],[End Year]]-1</f>
        <v>2009</v>
      </c>
      <c r="E4652" s="3">
        <f t="shared" si="216"/>
        <v>2010</v>
      </c>
      <c r="F4652" s="1" t="str">
        <f t="shared" si="217"/>
        <v>2009/2010</v>
      </c>
      <c r="G4652">
        <v>39</v>
      </c>
      <c r="H4652" t="s">
        <v>60</v>
      </c>
      <c r="I4652">
        <f>IFERROR(INDEX(Lookup_Misc!$A$1:$C$7,MATCH(Table1[[#This Row],[Product]],Lookup_Misc!$B$1:$B$7,0),3)*Table1[[#This Row],[Tonnage]],NA())</f>
        <v>17.940000000000001</v>
      </c>
      <c r="J4652">
        <f t="shared" si="218"/>
        <v>5</v>
      </c>
    </row>
    <row r="4653" spans="1:10">
      <c r="A4653" t="s">
        <v>187</v>
      </c>
      <c r="B4653" t="s">
        <v>33</v>
      </c>
      <c r="C4653" s="60">
        <v>40299</v>
      </c>
      <c r="D4653" s="3">
        <f>Table1[[#This Row],[End Year]]-1</f>
        <v>2009</v>
      </c>
      <c r="E4653" s="3">
        <f t="shared" si="216"/>
        <v>2010</v>
      </c>
      <c r="F4653" s="1" t="str">
        <f t="shared" si="217"/>
        <v>2009/2010</v>
      </c>
      <c r="G4653">
        <v>2</v>
      </c>
      <c r="H4653" t="s">
        <v>79</v>
      </c>
      <c r="I4653">
        <f>IFERROR(INDEX(Lookup_Misc!$A$1:$C$7,MATCH(Table1[[#This Row],[Product]],Lookup_Misc!$B$1:$B$7,0),3)*Table1[[#This Row],[Tonnage]],NA())</f>
        <v>0.92</v>
      </c>
      <c r="J4653">
        <f t="shared" si="218"/>
        <v>5</v>
      </c>
    </row>
    <row r="4654" spans="1:10">
      <c r="A4654" t="s">
        <v>187</v>
      </c>
      <c r="B4654" t="s">
        <v>33</v>
      </c>
      <c r="C4654" s="60">
        <v>40299</v>
      </c>
      <c r="D4654" s="3">
        <f>Table1[[#This Row],[End Year]]-1</f>
        <v>2009</v>
      </c>
      <c r="E4654" s="3">
        <f t="shared" si="216"/>
        <v>2010</v>
      </c>
      <c r="F4654" s="1" t="str">
        <f t="shared" si="217"/>
        <v>2009/2010</v>
      </c>
      <c r="G4654">
        <v>393</v>
      </c>
      <c r="H4654" t="s">
        <v>86</v>
      </c>
      <c r="I4654">
        <f>IFERROR(INDEX(Lookup_Misc!$A$1:$C$7,MATCH(Table1[[#This Row],[Product]],Lookup_Misc!$B$1:$B$7,0),3)*Table1[[#This Row],[Tonnage]],NA())</f>
        <v>180.78</v>
      </c>
      <c r="J4654">
        <f t="shared" si="218"/>
        <v>5</v>
      </c>
    </row>
    <row r="4655" spans="1:10">
      <c r="A4655" t="s">
        <v>187</v>
      </c>
      <c r="B4655" t="s">
        <v>33</v>
      </c>
      <c r="C4655" s="60">
        <v>40330</v>
      </c>
      <c r="D4655" s="3">
        <f>Table1[[#This Row],[End Year]]-1</f>
        <v>2009</v>
      </c>
      <c r="E4655" s="3">
        <f t="shared" si="216"/>
        <v>2010</v>
      </c>
      <c r="F4655" s="1" t="str">
        <f t="shared" si="217"/>
        <v>2009/2010</v>
      </c>
      <c r="G4655">
        <v>23</v>
      </c>
      <c r="H4655" t="s">
        <v>76</v>
      </c>
      <c r="I4655">
        <f>IFERROR(INDEX(Lookup_Misc!$A$1:$C$7,MATCH(Table1[[#This Row],[Product]],Lookup_Misc!$B$1:$B$7,0),3)*Table1[[#This Row],[Tonnage]],NA())</f>
        <v>10.58</v>
      </c>
      <c r="J4655">
        <f t="shared" si="218"/>
        <v>6</v>
      </c>
    </row>
    <row r="4656" spans="1:10">
      <c r="A4656" t="s">
        <v>187</v>
      </c>
      <c r="B4656" t="s">
        <v>33</v>
      </c>
      <c r="C4656" s="60">
        <v>40330</v>
      </c>
      <c r="D4656" s="3">
        <f>Table1[[#This Row],[End Year]]-1</f>
        <v>2009</v>
      </c>
      <c r="E4656" s="3">
        <f t="shared" si="216"/>
        <v>2010</v>
      </c>
      <c r="F4656" s="1" t="str">
        <f t="shared" si="217"/>
        <v>2009/2010</v>
      </c>
      <c r="G4656">
        <v>9</v>
      </c>
      <c r="H4656" t="s">
        <v>60</v>
      </c>
      <c r="I4656">
        <f>IFERROR(INDEX(Lookup_Misc!$A$1:$C$7,MATCH(Table1[[#This Row],[Product]],Lookup_Misc!$B$1:$B$7,0),3)*Table1[[#This Row],[Tonnage]],NA())</f>
        <v>4.1400000000000006</v>
      </c>
      <c r="J4656">
        <f t="shared" si="218"/>
        <v>6</v>
      </c>
    </row>
    <row r="4657" spans="1:10">
      <c r="A4657" t="s">
        <v>187</v>
      </c>
      <c r="B4657" t="s">
        <v>33</v>
      </c>
      <c r="C4657" s="60">
        <v>40330</v>
      </c>
      <c r="D4657" s="3">
        <f>Table1[[#This Row],[End Year]]-1</f>
        <v>2009</v>
      </c>
      <c r="E4657" s="3">
        <f t="shared" si="216"/>
        <v>2010</v>
      </c>
      <c r="F4657" s="1" t="str">
        <f t="shared" si="217"/>
        <v>2009/2010</v>
      </c>
      <c r="G4657">
        <v>6600</v>
      </c>
      <c r="H4657" t="s">
        <v>169</v>
      </c>
      <c r="I4657">
        <f>IFERROR(INDEX(Lookup_Misc!$A$1:$C$7,MATCH(Table1[[#This Row],[Product]],Lookup_Misc!$B$1:$B$7,0),3)*Table1[[#This Row],[Tonnage]],NA())</f>
        <v>3036</v>
      </c>
      <c r="J4657">
        <f t="shared" si="218"/>
        <v>6</v>
      </c>
    </row>
    <row r="4658" spans="1:10">
      <c r="A4658" t="s">
        <v>187</v>
      </c>
      <c r="B4658" t="s">
        <v>33</v>
      </c>
      <c r="C4658" s="60">
        <v>40330</v>
      </c>
      <c r="D4658" s="3">
        <f>Table1[[#This Row],[End Year]]-1</f>
        <v>2009</v>
      </c>
      <c r="E4658" s="3">
        <f t="shared" si="216"/>
        <v>2010</v>
      </c>
      <c r="F4658" s="1" t="str">
        <f t="shared" si="217"/>
        <v>2009/2010</v>
      </c>
      <c r="G4658">
        <v>186</v>
      </c>
      <c r="H4658" t="s">
        <v>86</v>
      </c>
      <c r="I4658">
        <f>IFERROR(INDEX(Lookup_Misc!$A$1:$C$7,MATCH(Table1[[#This Row],[Product]],Lookup_Misc!$B$1:$B$7,0),3)*Table1[[#This Row],[Tonnage]],NA())</f>
        <v>85.56</v>
      </c>
      <c r="J4658">
        <f t="shared" si="218"/>
        <v>6</v>
      </c>
    </row>
    <row r="4659" spans="1:10">
      <c r="A4659" t="s">
        <v>187</v>
      </c>
      <c r="B4659" t="s">
        <v>33</v>
      </c>
      <c r="C4659" s="60">
        <v>40360</v>
      </c>
      <c r="D4659" s="3">
        <f>Table1[[#This Row],[End Year]]-1</f>
        <v>2010</v>
      </c>
      <c r="E4659" s="3">
        <f t="shared" si="216"/>
        <v>2011</v>
      </c>
      <c r="F4659" s="1" t="str">
        <f t="shared" si="217"/>
        <v>2010/2011</v>
      </c>
      <c r="G4659">
        <v>26</v>
      </c>
      <c r="H4659" t="s">
        <v>119</v>
      </c>
      <c r="I4659">
        <f>IFERROR(INDEX(Lookup_Misc!$A$1:$C$7,MATCH(Table1[[#This Row],[Product]],Lookup_Misc!$B$1:$B$7,0),3)*Table1[[#This Row],[Tonnage]],NA())</f>
        <v>11.96</v>
      </c>
      <c r="J4659">
        <f t="shared" si="218"/>
        <v>7</v>
      </c>
    </row>
    <row r="4660" spans="1:10">
      <c r="A4660" t="s">
        <v>187</v>
      </c>
      <c r="B4660" t="s">
        <v>33</v>
      </c>
      <c r="C4660" s="60">
        <v>40360</v>
      </c>
      <c r="D4660" s="3">
        <f>Table1[[#This Row],[End Year]]-1</f>
        <v>2010</v>
      </c>
      <c r="E4660" s="3">
        <f t="shared" si="216"/>
        <v>2011</v>
      </c>
      <c r="F4660" s="1" t="str">
        <f t="shared" si="217"/>
        <v>2010/2011</v>
      </c>
      <c r="G4660">
        <v>5</v>
      </c>
      <c r="H4660" t="s">
        <v>89</v>
      </c>
      <c r="I4660">
        <f>IFERROR(INDEX(Lookup_Misc!$A$1:$C$7,MATCH(Table1[[#This Row],[Product]],Lookup_Misc!$B$1:$B$7,0),3)*Table1[[#This Row],[Tonnage]],NA())</f>
        <v>2.3000000000000003</v>
      </c>
      <c r="J4660">
        <f t="shared" si="218"/>
        <v>7</v>
      </c>
    </row>
    <row r="4661" spans="1:10">
      <c r="A4661" t="s">
        <v>187</v>
      </c>
      <c r="B4661" t="s">
        <v>33</v>
      </c>
      <c r="C4661" s="60">
        <v>40391</v>
      </c>
      <c r="D4661" s="3">
        <f>Table1[[#This Row],[End Year]]-1</f>
        <v>2010</v>
      </c>
      <c r="E4661" s="3">
        <f t="shared" si="216"/>
        <v>2011</v>
      </c>
      <c r="F4661" s="1" t="str">
        <f t="shared" si="217"/>
        <v>2010/2011</v>
      </c>
      <c r="G4661">
        <v>1</v>
      </c>
      <c r="H4661" t="s">
        <v>60</v>
      </c>
      <c r="I4661">
        <f>IFERROR(INDEX(Lookup_Misc!$A$1:$C$7,MATCH(Table1[[#This Row],[Product]],Lookup_Misc!$B$1:$B$7,0),3)*Table1[[#This Row],[Tonnage]],NA())</f>
        <v>0.46</v>
      </c>
      <c r="J4661">
        <f t="shared" si="218"/>
        <v>8</v>
      </c>
    </row>
    <row r="4662" spans="1:10">
      <c r="A4662" t="s">
        <v>187</v>
      </c>
      <c r="B4662" t="s">
        <v>33</v>
      </c>
      <c r="C4662" s="60">
        <v>40391</v>
      </c>
      <c r="D4662" s="3">
        <f>Table1[[#This Row],[End Year]]-1</f>
        <v>2010</v>
      </c>
      <c r="E4662" s="3">
        <f t="shared" si="216"/>
        <v>2011</v>
      </c>
      <c r="F4662" s="1" t="str">
        <f t="shared" si="217"/>
        <v>2010/2011</v>
      </c>
      <c r="G4662">
        <v>8200</v>
      </c>
      <c r="H4662" t="s">
        <v>161</v>
      </c>
      <c r="I4662">
        <f>IFERROR(INDEX(Lookup_Misc!$A$1:$C$7,MATCH(Table1[[#This Row],[Product]],Lookup_Misc!$B$1:$B$7,0),3)*Table1[[#This Row],[Tonnage]],NA())</f>
        <v>3772</v>
      </c>
      <c r="J4662">
        <f t="shared" si="218"/>
        <v>8</v>
      </c>
    </row>
    <row r="4663" spans="1:10">
      <c r="A4663" t="s">
        <v>187</v>
      </c>
      <c r="B4663" t="s">
        <v>33</v>
      </c>
      <c r="C4663" s="60">
        <v>40391</v>
      </c>
      <c r="D4663" s="3">
        <f>Table1[[#This Row],[End Year]]-1</f>
        <v>2010</v>
      </c>
      <c r="E4663" s="3">
        <f t="shared" si="216"/>
        <v>2011</v>
      </c>
      <c r="F4663" s="1" t="str">
        <f t="shared" si="217"/>
        <v>2010/2011</v>
      </c>
      <c r="G4663">
        <v>412</v>
      </c>
      <c r="H4663" t="s">
        <v>86</v>
      </c>
      <c r="I4663">
        <f>IFERROR(INDEX(Lookup_Misc!$A$1:$C$7,MATCH(Table1[[#This Row],[Product]],Lookup_Misc!$B$1:$B$7,0),3)*Table1[[#This Row],[Tonnage]],NA())</f>
        <v>189.52</v>
      </c>
      <c r="J4663">
        <f t="shared" si="218"/>
        <v>8</v>
      </c>
    </row>
    <row r="4664" spans="1:10">
      <c r="A4664" t="s">
        <v>187</v>
      </c>
      <c r="B4664" t="s">
        <v>33</v>
      </c>
      <c r="C4664" s="60">
        <v>40422</v>
      </c>
      <c r="D4664" s="3">
        <f>Table1[[#This Row],[End Year]]-1</f>
        <v>2010</v>
      </c>
      <c r="E4664" s="3">
        <f t="shared" si="216"/>
        <v>2011</v>
      </c>
      <c r="F4664" s="1" t="str">
        <f t="shared" si="217"/>
        <v>2010/2011</v>
      </c>
      <c r="G4664">
        <v>25070</v>
      </c>
      <c r="H4664" t="s">
        <v>173</v>
      </c>
      <c r="I4664">
        <f>IFERROR(INDEX(Lookup_Misc!$A$1:$C$7,MATCH(Table1[[#This Row],[Product]],Lookup_Misc!$B$1:$B$7,0),3)*Table1[[#This Row],[Tonnage]],NA())</f>
        <v>11532.2</v>
      </c>
      <c r="J4664">
        <f t="shared" si="218"/>
        <v>9</v>
      </c>
    </row>
    <row r="4665" spans="1:10">
      <c r="A4665" t="s">
        <v>187</v>
      </c>
      <c r="B4665" t="s">
        <v>33</v>
      </c>
      <c r="C4665" s="60">
        <v>40422</v>
      </c>
      <c r="D4665" s="3">
        <f>Table1[[#This Row],[End Year]]-1</f>
        <v>2010</v>
      </c>
      <c r="E4665" s="3">
        <f t="shared" si="216"/>
        <v>2011</v>
      </c>
      <c r="F4665" s="1" t="str">
        <f t="shared" si="217"/>
        <v>2010/2011</v>
      </c>
      <c r="G4665">
        <v>165</v>
      </c>
      <c r="H4665" t="s">
        <v>86</v>
      </c>
      <c r="I4665">
        <f>IFERROR(INDEX(Lookup_Misc!$A$1:$C$7,MATCH(Table1[[#This Row],[Product]],Lookup_Misc!$B$1:$B$7,0),3)*Table1[[#This Row],[Tonnage]],NA())</f>
        <v>75.900000000000006</v>
      </c>
      <c r="J4665">
        <f t="shared" si="218"/>
        <v>9</v>
      </c>
    </row>
    <row r="4666" spans="1:10">
      <c r="A4666" t="s">
        <v>187</v>
      </c>
      <c r="B4666" t="s">
        <v>33</v>
      </c>
      <c r="C4666" s="60">
        <v>40452</v>
      </c>
      <c r="D4666" s="3">
        <f>Table1[[#This Row],[End Year]]-1</f>
        <v>2010</v>
      </c>
      <c r="E4666" s="3">
        <f t="shared" si="216"/>
        <v>2011</v>
      </c>
      <c r="F4666" s="1" t="str">
        <f t="shared" si="217"/>
        <v>2010/2011</v>
      </c>
      <c r="G4666">
        <v>21844</v>
      </c>
      <c r="H4666" t="s">
        <v>168</v>
      </c>
      <c r="I4666">
        <f>IFERROR(INDEX(Lookup_Misc!$A$1:$C$7,MATCH(Table1[[#This Row],[Product]],Lookup_Misc!$B$1:$B$7,0),3)*Table1[[#This Row],[Tonnage]],NA())</f>
        <v>10048.24</v>
      </c>
      <c r="J4666">
        <f t="shared" si="218"/>
        <v>10</v>
      </c>
    </row>
    <row r="4667" spans="1:10">
      <c r="A4667" t="s">
        <v>187</v>
      </c>
      <c r="B4667" t="s">
        <v>33</v>
      </c>
      <c r="C4667" s="60">
        <v>40452</v>
      </c>
      <c r="D4667" s="3">
        <f>Table1[[#This Row],[End Year]]-1</f>
        <v>2010</v>
      </c>
      <c r="E4667" s="3">
        <f t="shared" si="216"/>
        <v>2011</v>
      </c>
      <c r="F4667" s="1" t="str">
        <f t="shared" si="217"/>
        <v>2010/2011</v>
      </c>
      <c r="G4667">
        <v>166</v>
      </c>
      <c r="H4667" t="s">
        <v>86</v>
      </c>
      <c r="I4667">
        <f>IFERROR(INDEX(Lookup_Misc!$A$1:$C$7,MATCH(Table1[[#This Row],[Product]],Lookup_Misc!$B$1:$B$7,0),3)*Table1[[#This Row],[Tonnage]],NA())</f>
        <v>76.36</v>
      </c>
      <c r="J4667">
        <f t="shared" si="218"/>
        <v>10</v>
      </c>
    </row>
    <row r="4668" spans="1:10">
      <c r="A4668" t="s">
        <v>187</v>
      </c>
      <c r="B4668" t="s">
        <v>33</v>
      </c>
      <c r="C4668" s="60">
        <v>40452</v>
      </c>
      <c r="D4668" s="3">
        <f>Table1[[#This Row],[End Year]]-1</f>
        <v>2010</v>
      </c>
      <c r="E4668" s="3">
        <f t="shared" si="216"/>
        <v>2011</v>
      </c>
      <c r="F4668" s="1" t="str">
        <f t="shared" si="217"/>
        <v>2010/2011</v>
      </c>
      <c r="G4668">
        <v>9</v>
      </c>
      <c r="H4668" t="s">
        <v>89</v>
      </c>
      <c r="I4668">
        <f>IFERROR(INDEX(Lookup_Misc!$A$1:$C$7,MATCH(Table1[[#This Row],[Product]],Lookup_Misc!$B$1:$B$7,0),3)*Table1[[#This Row],[Tonnage]],NA())</f>
        <v>4.1400000000000006</v>
      </c>
      <c r="J4668">
        <f t="shared" si="218"/>
        <v>10</v>
      </c>
    </row>
    <row r="4669" spans="1:10">
      <c r="A4669" t="s">
        <v>187</v>
      </c>
      <c r="B4669" t="s">
        <v>33</v>
      </c>
      <c r="C4669" s="60">
        <v>40483</v>
      </c>
      <c r="D4669" s="3">
        <f>Table1[[#This Row],[End Year]]-1</f>
        <v>2010</v>
      </c>
      <c r="E4669" s="3">
        <f t="shared" si="216"/>
        <v>2011</v>
      </c>
      <c r="F4669" s="1" t="str">
        <f t="shared" si="217"/>
        <v>2010/2011</v>
      </c>
      <c r="G4669">
        <v>297</v>
      </c>
      <c r="H4669" t="s">
        <v>86</v>
      </c>
      <c r="I4669">
        <f>IFERROR(INDEX(Lookup_Misc!$A$1:$C$7,MATCH(Table1[[#This Row],[Product]],Lookup_Misc!$B$1:$B$7,0),3)*Table1[[#This Row],[Tonnage]],NA())</f>
        <v>136.62</v>
      </c>
      <c r="J4669">
        <f t="shared" si="218"/>
        <v>11</v>
      </c>
    </row>
    <row r="4670" spans="1:10">
      <c r="A4670" t="s">
        <v>187</v>
      </c>
      <c r="B4670" t="s">
        <v>33</v>
      </c>
      <c r="C4670" s="60">
        <v>40483</v>
      </c>
      <c r="D4670" s="3">
        <f>Table1[[#This Row],[End Year]]-1</f>
        <v>2010</v>
      </c>
      <c r="E4670" s="3">
        <f t="shared" si="216"/>
        <v>2011</v>
      </c>
      <c r="F4670" s="1" t="str">
        <f t="shared" si="217"/>
        <v>2010/2011</v>
      </c>
      <c r="G4670">
        <v>21807</v>
      </c>
      <c r="H4670" t="s">
        <v>79</v>
      </c>
      <c r="I4670">
        <f>IFERROR(INDEX(Lookup_Misc!$A$1:$C$7,MATCH(Table1[[#This Row],[Product]],Lookup_Misc!$B$1:$B$7,0),3)*Table1[[#This Row],[Tonnage]],NA())</f>
        <v>10031.220000000001</v>
      </c>
      <c r="J4670">
        <f t="shared" si="218"/>
        <v>11</v>
      </c>
    </row>
    <row r="4671" spans="1:10">
      <c r="A4671" t="s">
        <v>187</v>
      </c>
      <c r="B4671" t="s">
        <v>33</v>
      </c>
      <c r="C4671" s="60">
        <v>40483</v>
      </c>
      <c r="D4671" s="3">
        <f>Table1[[#This Row],[End Year]]-1</f>
        <v>2010</v>
      </c>
      <c r="E4671" s="3">
        <f t="shared" si="216"/>
        <v>2011</v>
      </c>
      <c r="F4671" s="1" t="str">
        <f t="shared" si="217"/>
        <v>2010/2011</v>
      </c>
      <c r="G4671">
        <v>3968</v>
      </c>
      <c r="H4671" t="s">
        <v>96</v>
      </c>
      <c r="I4671">
        <f>IFERROR(INDEX(Lookup_Misc!$A$1:$C$7,MATCH(Table1[[#This Row],[Product]],Lookup_Misc!$B$1:$B$7,0),3)*Table1[[#This Row],[Tonnage]],NA())</f>
        <v>1825.28</v>
      </c>
      <c r="J4671">
        <f t="shared" si="218"/>
        <v>11</v>
      </c>
    </row>
    <row r="4672" spans="1:10">
      <c r="A4672" t="s">
        <v>187</v>
      </c>
      <c r="B4672" t="s">
        <v>33</v>
      </c>
      <c r="C4672" s="60">
        <v>40513</v>
      </c>
      <c r="D4672" s="3">
        <f>Table1[[#This Row],[End Year]]-1</f>
        <v>2010</v>
      </c>
      <c r="E4672" s="3">
        <f t="shared" si="216"/>
        <v>2011</v>
      </c>
      <c r="F4672" s="1" t="str">
        <f t="shared" si="217"/>
        <v>2010/2011</v>
      </c>
      <c r="G4672">
        <v>6120</v>
      </c>
      <c r="H4672" t="s">
        <v>79</v>
      </c>
      <c r="I4672">
        <f>IFERROR(INDEX(Lookup_Misc!$A$1:$C$7,MATCH(Table1[[#This Row],[Product]],Lookup_Misc!$B$1:$B$7,0),3)*Table1[[#This Row],[Tonnage]],NA())</f>
        <v>2815.2000000000003</v>
      </c>
      <c r="J4672">
        <f t="shared" si="218"/>
        <v>12</v>
      </c>
    </row>
    <row r="4673" spans="1:10">
      <c r="A4673" t="s">
        <v>187</v>
      </c>
      <c r="B4673" t="s">
        <v>33</v>
      </c>
      <c r="C4673" s="60">
        <v>40513</v>
      </c>
      <c r="D4673" s="3">
        <f>Table1[[#This Row],[End Year]]-1</f>
        <v>2010</v>
      </c>
      <c r="E4673" s="3">
        <f t="shared" si="216"/>
        <v>2011</v>
      </c>
      <c r="F4673" s="1" t="str">
        <f t="shared" si="217"/>
        <v>2010/2011</v>
      </c>
      <c r="G4673">
        <v>10300</v>
      </c>
      <c r="H4673" t="s">
        <v>96</v>
      </c>
      <c r="I4673">
        <f>IFERROR(INDEX(Lookup_Misc!$A$1:$C$7,MATCH(Table1[[#This Row],[Product]],Lookup_Misc!$B$1:$B$7,0),3)*Table1[[#This Row],[Tonnage]],NA())</f>
        <v>4738</v>
      </c>
      <c r="J4673">
        <f t="shared" si="218"/>
        <v>12</v>
      </c>
    </row>
    <row r="4674" spans="1:10">
      <c r="A4674" t="s">
        <v>187</v>
      </c>
      <c r="B4674" t="s">
        <v>33</v>
      </c>
      <c r="C4674" s="60">
        <v>40513</v>
      </c>
      <c r="D4674" s="3">
        <f>Table1[[#This Row],[End Year]]-1</f>
        <v>2010</v>
      </c>
      <c r="E4674" s="3">
        <f t="shared" si="216"/>
        <v>2011</v>
      </c>
      <c r="F4674" s="1" t="str">
        <f t="shared" si="217"/>
        <v>2010/2011</v>
      </c>
      <c r="G4674">
        <v>355</v>
      </c>
      <c r="H4674" t="s">
        <v>86</v>
      </c>
      <c r="I4674">
        <f>IFERROR(INDEX(Lookup_Misc!$A$1:$C$7,MATCH(Table1[[#This Row],[Product]],Lookup_Misc!$B$1:$B$7,0),3)*Table1[[#This Row],[Tonnage]],NA())</f>
        <v>163.30000000000001</v>
      </c>
      <c r="J4674">
        <f t="shared" si="218"/>
        <v>12</v>
      </c>
    </row>
    <row r="4675" spans="1:10">
      <c r="A4675" t="s">
        <v>187</v>
      </c>
      <c r="B4675" t="s">
        <v>33</v>
      </c>
      <c r="C4675" s="60">
        <v>40544</v>
      </c>
      <c r="D4675" s="3">
        <f>Table1[[#This Row],[End Year]]-1</f>
        <v>2010</v>
      </c>
      <c r="E4675" s="3">
        <f t="shared" si="216"/>
        <v>2011</v>
      </c>
      <c r="F4675" s="1" t="str">
        <f t="shared" si="217"/>
        <v>2010/2011</v>
      </c>
      <c r="G4675">
        <v>1</v>
      </c>
      <c r="H4675" t="s">
        <v>74</v>
      </c>
      <c r="I4675">
        <f>IFERROR(INDEX(Lookup_Misc!$A$1:$C$7,MATCH(Table1[[#This Row],[Product]],Lookup_Misc!$B$1:$B$7,0),3)*Table1[[#This Row],[Tonnage]],NA())</f>
        <v>0.46</v>
      </c>
      <c r="J4675">
        <f t="shared" si="218"/>
        <v>1</v>
      </c>
    </row>
    <row r="4676" spans="1:10">
      <c r="A4676" t="s">
        <v>187</v>
      </c>
      <c r="B4676" t="s">
        <v>33</v>
      </c>
      <c r="C4676" s="60">
        <v>40544</v>
      </c>
      <c r="D4676" s="3">
        <f>Table1[[#This Row],[End Year]]-1</f>
        <v>2010</v>
      </c>
      <c r="E4676" s="3">
        <f t="shared" si="216"/>
        <v>2011</v>
      </c>
      <c r="F4676" s="1" t="str">
        <f t="shared" si="217"/>
        <v>2010/2011</v>
      </c>
      <c r="G4676">
        <v>6601</v>
      </c>
      <c r="H4676" t="s">
        <v>79</v>
      </c>
      <c r="I4676">
        <f>IFERROR(INDEX(Lookup_Misc!$A$1:$C$7,MATCH(Table1[[#This Row],[Product]],Lookup_Misc!$B$1:$B$7,0),3)*Table1[[#This Row],[Tonnage]],NA())</f>
        <v>3036.46</v>
      </c>
      <c r="J4676">
        <f t="shared" si="218"/>
        <v>1</v>
      </c>
    </row>
    <row r="4677" spans="1:10">
      <c r="A4677" t="s">
        <v>187</v>
      </c>
      <c r="B4677" t="s">
        <v>33</v>
      </c>
      <c r="C4677" s="60">
        <v>40544</v>
      </c>
      <c r="D4677" s="3">
        <f>Table1[[#This Row],[End Year]]-1</f>
        <v>2010</v>
      </c>
      <c r="E4677" s="3">
        <f t="shared" si="216"/>
        <v>2011</v>
      </c>
      <c r="F4677" s="1" t="str">
        <f t="shared" si="217"/>
        <v>2010/2011</v>
      </c>
      <c r="G4677">
        <v>39792</v>
      </c>
      <c r="H4677" t="s">
        <v>96</v>
      </c>
      <c r="I4677">
        <f>IFERROR(INDEX(Lookup_Misc!$A$1:$C$7,MATCH(Table1[[#This Row],[Product]],Lookup_Misc!$B$1:$B$7,0),3)*Table1[[#This Row],[Tonnage]],NA())</f>
        <v>18304.32</v>
      </c>
      <c r="J4677">
        <f t="shared" si="218"/>
        <v>1</v>
      </c>
    </row>
    <row r="4678" spans="1:10">
      <c r="A4678" t="s">
        <v>187</v>
      </c>
      <c r="B4678" t="s">
        <v>33</v>
      </c>
      <c r="C4678" s="60">
        <v>40544</v>
      </c>
      <c r="D4678" s="3">
        <f>Table1[[#This Row],[End Year]]-1</f>
        <v>2010</v>
      </c>
      <c r="E4678" s="3">
        <f t="shared" ref="E4678:E4741" si="219">IF(AND(MONTH(C4678)&gt;=7,MONTH(C4678)&lt;=12),YEAR(C4678)+1,YEAR(C4678))</f>
        <v>2011</v>
      </c>
      <c r="F4678" s="1" t="str">
        <f t="shared" ref="F4678:F4741" si="220">D4678&amp;"/"&amp;E4678</f>
        <v>2010/2011</v>
      </c>
      <c r="G4678">
        <v>166</v>
      </c>
      <c r="H4678" t="s">
        <v>86</v>
      </c>
      <c r="I4678">
        <f>IFERROR(INDEX(Lookup_Misc!$A$1:$C$7,MATCH(Table1[[#This Row],[Product]],Lookup_Misc!$B$1:$B$7,0),3)*Table1[[#This Row],[Tonnage]],NA())</f>
        <v>76.36</v>
      </c>
      <c r="J4678">
        <f t="shared" ref="J4678:J4741" si="221">MONTH(C4678)</f>
        <v>1</v>
      </c>
    </row>
    <row r="4679" spans="1:10">
      <c r="A4679" t="s">
        <v>187</v>
      </c>
      <c r="B4679" t="s">
        <v>33</v>
      </c>
      <c r="C4679" s="60">
        <v>40575</v>
      </c>
      <c r="D4679" s="3">
        <f>Table1[[#This Row],[End Year]]-1</f>
        <v>2010</v>
      </c>
      <c r="E4679" s="3">
        <f t="shared" si="219"/>
        <v>2011</v>
      </c>
      <c r="F4679" s="1" t="str">
        <f t="shared" si="220"/>
        <v>2010/2011</v>
      </c>
      <c r="G4679">
        <v>1</v>
      </c>
      <c r="H4679" t="s">
        <v>74</v>
      </c>
      <c r="I4679">
        <f>IFERROR(INDEX(Lookup_Misc!$A$1:$C$7,MATCH(Table1[[#This Row],[Product]],Lookup_Misc!$B$1:$B$7,0),3)*Table1[[#This Row],[Tonnage]],NA())</f>
        <v>0.46</v>
      </c>
      <c r="J4679">
        <f t="shared" si="221"/>
        <v>2</v>
      </c>
    </row>
    <row r="4680" spans="1:10">
      <c r="A4680" t="s">
        <v>187</v>
      </c>
      <c r="B4680" t="s">
        <v>33</v>
      </c>
      <c r="C4680" s="60">
        <v>40575</v>
      </c>
      <c r="D4680" s="3">
        <f>Table1[[#This Row],[End Year]]-1</f>
        <v>2010</v>
      </c>
      <c r="E4680" s="3">
        <f t="shared" si="219"/>
        <v>2011</v>
      </c>
      <c r="F4680" s="1" t="str">
        <f t="shared" si="220"/>
        <v>2010/2011</v>
      </c>
      <c r="G4680">
        <v>29473</v>
      </c>
      <c r="H4680" t="s">
        <v>151</v>
      </c>
      <c r="I4680">
        <f>IFERROR(INDEX(Lookup_Misc!$A$1:$C$7,MATCH(Table1[[#This Row],[Product]],Lookup_Misc!$B$1:$B$7,0),3)*Table1[[#This Row],[Tonnage]],NA())</f>
        <v>13557.58</v>
      </c>
      <c r="J4680">
        <f t="shared" si="221"/>
        <v>2</v>
      </c>
    </row>
    <row r="4681" spans="1:10">
      <c r="A4681" t="s">
        <v>187</v>
      </c>
      <c r="B4681" t="s">
        <v>33</v>
      </c>
      <c r="C4681" s="60">
        <v>40575</v>
      </c>
      <c r="D4681" s="3">
        <f>Table1[[#This Row],[End Year]]-1</f>
        <v>2010</v>
      </c>
      <c r="E4681" s="3">
        <f t="shared" si="219"/>
        <v>2011</v>
      </c>
      <c r="F4681" s="1" t="str">
        <f t="shared" si="220"/>
        <v>2010/2011</v>
      </c>
      <c r="G4681">
        <v>17799</v>
      </c>
      <c r="H4681" t="s">
        <v>96</v>
      </c>
      <c r="I4681">
        <f>IFERROR(INDEX(Lookup_Misc!$A$1:$C$7,MATCH(Table1[[#This Row],[Product]],Lookup_Misc!$B$1:$B$7,0),3)*Table1[[#This Row],[Tonnage]],NA())</f>
        <v>8187.54</v>
      </c>
      <c r="J4681">
        <f t="shared" si="221"/>
        <v>2</v>
      </c>
    </row>
    <row r="4682" spans="1:10">
      <c r="A4682" t="s">
        <v>187</v>
      </c>
      <c r="B4682" t="s">
        <v>33</v>
      </c>
      <c r="C4682" s="60">
        <v>40575</v>
      </c>
      <c r="D4682" s="3">
        <f>Table1[[#This Row],[End Year]]-1</f>
        <v>2010</v>
      </c>
      <c r="E4682" s="3">
        <f t="shared" si="219"/>
        <v>2011</v>
      </c>
      <c r="F4682" s="1" t="str">
        <f t="shared" si="220"/>
        <v>2010/2011</v>
      </c>
      <c r="G4682">
        <v>106</v>
      </c>
      <c r="H4682" t="s">
        <v>86</v>
      </c>
      <c r="I4682">
        <f>IFERROR(INDEX(Lookup_Misc!$A$1:$C$7,MATCH(Table1[[#This Row],[Product]],Lookup_Misc!$B$1:$B$7,0),3)*Table1[[#This Row],[Tonnage]],NA())</f>
        <v>48.760000000000005</v>
      </c>
      <c r="J4682">
        <f t="shared" si="221"/>
        <v>2</v>
      </c>
    </row>
    <row r="4683" spans="1:10">
      <c r="A4683" t="s">
        <v>187</v>
      </c>
      <c r="B4683" t="s">
        <v>33</v>
      </c>
      <c r="C4683" s="60">
        <v>40603</v>
      </c>
      <c r="D4683" s="3">
        <f>Table1[[#This Row],[End Year]]-1</f>
        <v>2010</v>
      </c>
      <c r="E4683" s="3">
        <f t="shared" si="219"/>
        <v>2011</v>
      </c>
      <c r="F4683" s="1" t="str">
        <f t="shared" si="220"/>
        <v>2010/2011</v>
      </c>
      <c r="G4683">
        <v>8</v>
      </c>
      <c r="H4683" t="s">
        <v>74</v>
      </c>
      <c r="I4683">
        <f>IFERROR(INDEX(Lookup_Misc!$A$1:$C$7,MATCH(Table1[[#This Row],[Product]],Lookup_Misc!$B$1:$B$7,0),3)*Table1[[#This Row],[Tonnage]],NA())</f>
        <v>3.68</v>
      </c>
      <c r="J4683">
        <f t="shared" si="221"/>
        <v>3</v>
      </c>
    </row>
    <row r="4684" spans="1:10">
      <c r="A4684" t="s">
        <v>187</v>
      </c>
      <c r="B4684" t="s">
        <v>33</v>
      </c>
      <c r="C4684" s="60">
        <v>40603</v>
      </c>
      <c r="D4684" s="3">
        <f>Table1[[#This Row],[End Year]]-1</f>
        <v>2010</v>
      </c>
      <c r="E4684" s="3">
        <f t="shared" si="219"/>
        <v>2011</v>
      </c>
      <c r="F4684" s="1" t="str">
        <f t="shared" si="220"/>
        <v>2010/2011</v>
      </c>
      <c r="G4684">
        <v>361</v>
      </c>
      <c r="H4684" t="s">
        <v>60</v>
      </c>
      <c r="I4684">
        <f>IFERROR(INDEX(Lookup_Misc!$A$1:$C$7,MATCH(Table1[[#This Row],[Product]],Lookup_Misc!$B$1:$B$7,0),3)*Table1[[#This Row],[Tonnage]],NA())</f>
        <v>166.06</v>
      </c>
      <c r="J4684">
        <f t="shared" si="221"/>
        <v>3</v>
      </c>
    </row>
    <row r="4685" spans="1:10">
      <c r="A4685" t="s">
        <v>187</v>
      </c>
      <c r="B4685" t="s">
        <v>33</v>
      </c>
      <c r="C4685" s="60">
        <v>40603</v>
      </c>
      <c r="D4685" s="3">
        <f>Table1[[#This Row],[End Year]]-1</f>
        <v>2010</v>
      </c>
      <c r="E4685" s="3">
        <f t="shared" si="219"/>
        <v>2011</v>
      </c>
      <c r="F4685" s="1" t="str">
        <f t="shared" si="220"/>
        <v>2010/2011</v>
      </c>
      <c r="G4685">
        <v>6901</v>
      </c>
      <c r="H4685" t="s">
        <v>79</v>
      </c>
      <c r="I4685">
        <f>IFERROR(INDEX(Lookup_Misc!$A$1:$C$7,MATCH(Table1[[#This Row],[Product]],Lookup_Misc!$B$1:$B$7,0),3)*Table1[[#This Row],[Tonnage]],NA())</f>
        <v>3174.46</v>
      </c>
      <c r="J4685">
        <f t="shared" si="221"/>
        <v>3</v>
      </c>
    </row>
    <row r="4686" spans="1:10">
      <c r="A4686" t="s">
        <v>187</v>
      </c>
      <c r="B4686" t="s">
        <v>33</v>
      </c>
      <c r="C4686" s="60">
        <v>40603</v>
      </c>
      <c r="D4686" s="3">
        <f>Table1[[#This Row],[End Year]]-1</f>
        <v>2010</v>
      </c>
      <c r="E4686" s="3">
        <f t="shared" si="219"/>
        <v>2011</v>
      </c>
      <c r="F4686" s="1" t="str">
        <f t="shared" si="220"/>
        <v>2010/2011</v>
      </c>
      <c r="G4686">
        <v>4083</v>
      </c>
      <c r="H4686" t="s">
        <v>87</v>
      </c>
      <c r="I4686">
        <f>IFERROR(INDEX(Lookup_Misc!$A$1:$C$7,MATCH(Table1[[#This Row],[Product]],Lookup_Misc!$B$1:$B$7,0),3)*Table1[[#This Row],[Tonnage]],NA())</f>
        <v>1878.18</v>
      </c>
      <c r="J4686">
        <f t="shared" si="221"/>
        <v>3</v>
      </c>
    </row>
    <row r="4687" spans="1:10">
      <c r="A4687" t="s">
        <v>187</v>
      </c>
      <c r="B4687" t="s">
        <v>33</v>
      </c>
      <c r="C4687" s="60">
        <v>40603</v>
      </c>
      <c r="D4687" s="3">
        <f>Table1[[#This Row],[End Year]]-1</f>
        <v>2010</v>
      </c>
      <c r="E4687" s="3">
        <f t="shared" si="219"/>
        <v>2011</v>
      </c>
      <c r="F4687" s="1" t="str">
        <f t="shared" si="220"/>
        <v>2010/2011</v>
      </c>
      <c r="G4687">
        <v>13245</v>
      </c>
      <c r="H4687" t="s">
        <v>96</v>
      </c>
      <c r="I4687">
        <f>IFERROR(INDEX(Lookup_Misc!$A$1:$C$7,MATCH(Table1[[#This Row],[Product]],Lookup_Misc!$B$1:$B$7,0),3)*Table1[[#This Row],[Tonnage]],NA())</f>
        <v>6092.7</v>
      </c>
      <c r="J4687">
        <f t="shared" si="221"/>
        <v>3</v>
      </c>
    </row>
    <row r="4688" spans="1:10">
      <c r="A4688" t="s">
        <v>187</v>
      </c>
      <c r="B4688" t="s">
        <v>33</v>
      </c>
      <c r="C4688" s="60">
        <v>40603</v>
      </c>
      <c r="D4688" s="3">
        <f>Table1[[#This Row],[End Year]]-1</f>
        <v>2010</v>
      </c>
      <c r="E4688" s="3">
        <f t="shared" si="219"/>
        <v>2011</v>
      </c>
      <c r="F4688" s="1" t="str">
        <f t="shared" si="220"/>
        <v>2010/2011</v>
      </c>
      <c r="G4688">
        <v>106</v>
      </c>
      <c r="H4688" t="s">
        <v>86</v>
      </c>
      <c r="I4688">
        <f>IFERROR(INDEX(Lookup_Misc!$A$1:$C$7,MATCH(Table1[[#This Row],[Product]],Lookup_Misc!$B$1:$B$7,0),3)*Table1[[#This Row],[Tonnage]],NA())</f>
        <v>48.760000000000005</v>
      </c>
      <c r="J4688">
        <f t="shared" si="221"/>
        <v>3</v>
      </c>
    </row>
    <row r="4689" spans="1:10">
      <c r="A4689" t="s">
        <v>187</v>
      </c>
      <c r="B4689" t="s">
        <v>33</v>
      </c>
      <c r="C4689" s="60">
        <v>40634</v>
      </c>
      <c r="D4689" s="3">
        <f>Table1[[#This Row],[End Year]]-1</f>
        <v>2010</v>
      </c>
      <c r="E4689" s="3">
        <f t="shared" si="219"/>
        <v>2011</v>
      </c>
      <c r="F4689" s="1" t="str">
        <f t="shared" si="220"/>
        <v>2010/2011</v>
      </c>
      <c r="G4689">
        <v>32</v>
      </c>
      <c r="H4689" t="s">
        <v>74</v>
      </c>
      <c r="I4689">
        <f>IFERROR(INDEX(Lookup_Misc!$A$1:$C$7,MATCH(Table1[[#This Row],[Product]],Lookup_Misc!$B$1:$B$7,0),3)*Table1[[#This Row],[Tonnage]],NA())</f>
        <v>14.72</v>
      </c>
      <c r="J4689">
        <f t="shared" si="221"/>
        <v>4</v>
      </c>
    </row>
    <row r="4690" spans="1:10">
      <c r="A4690" t="s">
        <v>187</v>
      </c>
      <c r="B4690" t="s">
        <v>33</v>
      </c>
      <c r="C4690" s="60">
        <v>40634</v>
      </c>
      <c r="D4690" s="3">
        <f>Table1[[#This Row],[End Year]]-1</f>
        <v>2010</v>
      </c>
      <c r="E4690" s="3">
        <f t="shared" si="219"/>
        <v>2011</v>
      </c>
      <c r="F4690" s="1" t="str">
        <f t="shared" si="220"/>
        <v>2010/2011</v>
      </c>
      <c r="G4690">
        <v>145</v>
      </c>
      <c r="H4690" t="s">
        <v>60</v>
      </c>
      <c r="I4690">
        <f>IFERROR(INDEX(Lookup_Misc!$A$1:$C$7,MATCH(Table1[[#This Row],[Product]],Lookup_Misc!$B$1:$B$7,0),3)*Table1[[#This Row],[Tonnage]],NA())</f>
        <v>66.7</v>
      </c>
      <c r="J4690">
        <f t="shared" si="221"/>
        <v>4</v>
      </c>
    </row>
    <row r="4691" spans="1:10">
      <c r="A4691" t="s">
        <v>187</v>
      </c>
      <c r="B4691" t="s">
        <v>33</v>
      </c>
      <c r="C4691" s="60">
        <v>40634</v>
      </c>
      <c r="D4691" s="3">
        <f>Table1[[#This Row],[End Year]]-1</f>
        <v>2010</v>
      </c>
      <c r="E4691" s="3">
        <f t="shared" si="219"/>
        <v>2011</v>
      </c>
      <c r="F4691" s="1" t="str">
        <f t="shared" si="220"/>
        <v>2010/2011</v>
      </c>
      <c r="G4691">
        <v>73</v>
      </c>
      <c r="H4691" t="s">
        <v>79</v>
      </c>
      <c r="I4691">
        <f>IFERROR(INDEX(Lookup_Misc!$A$1:$C$7,MATCH(Table1[[#This Row],[Product]],Lookup_Misc!$B$1:$B$7,0),3)*Table1[[#This Row],[Tonnage]],NA())</f>
        <v>33.58</v>
      </c>
      <c r="J4691">
        <f t="shared" si="221"/>
        <v>4</v>
      </c>
    </row>
    <row r="4692" spans="1:10">
      <c r="A4692" t="s">
        <v>187</v>
      </c>
      <c r="B4692" t="s">
        <v>33</v>
      </c>
      <c r="C4692" s="60">
        <v>40634</v>
      </c>
      <c r="D4692" s="3">
        <f>Table1[[#This Row],[End Year]]-1</f>
        <v>2010</v>
      </c>
      <c r="E4692" s="3">
        <f t="shared" si="219"/>
        <v>2011</v>
      </c>
      <c r="F4692" s="1" t="str">
        <f t="shared" si="220"/>
        <v>2010/2011</v>
      </c>
      <c r="G4692">
        <v>4</v>
      </c>
      <c r="H4692" t="s">
        <v>151</v>
      </c>
      <c r="I4692">
        <f>IFERROR(INDEX(Lookup_Misc!$A$1:$C$7,MATCH(Table1[[#This Row],[Product]],Lookup_Misc!$B$1:$B$7,0),3)*Table1[[#This Row],[Tonnage]],NA())</f>
        <v>1.84</v>
      </c>
      <c r="J4692">
        <f t="shared" si="221"/>
        <v>4</v>
      </c>
    </row>
    <row r="4693" spans="1:10">
      <c r="A4693" t="s">
        <v>187</v>
      </c>
      <c r="B4693" t="s">
        <v>33</v>
      </c>
      <c r="C4693" s="60">
        <v>40664</v>
      </c>
      <c r="D4693" s="3">
        <f>Table1[[#This Row],[End Year]]-1</f>
        <v>2010</v>
      </c>
      <c r="E4693" s="3">
        <f t="shared" si="219"/>
        <v>2011</v>
      </c>
      <c r="F4693" s="1" t="str">
        <f t="shared" si="220"/>
        <v>2010/2011</v>
      </c>
      <c r="G4693">
        <v>1</v>
      </c>
      <c r="H4693" t="s">
        <v>74</v>
      </c>
      <c r="I4693">
        <f>IFERROR(INDEX(Lookup_Misc!$A$1:$C$7,MATCH(Table1[[#This Row],[Product]],Lookup_Misc!$B$1:$B$7,0),3)*Table1[[#This Row],[Tonnage]],NA())</f>
        <v>0.46</v>
      </c>
      <c r="J4693">
        <f t="shared" si="221"/>
        <v>5</v>
      </c>
    </row>
    <row r="4694" spans="1:10">
      <c r="A4694" t="s">
        <v>187</v>
      </c>
      <c r="B4694" t="s">
        <v>33</v>
      </c>
      <c r="C4694" s="60">
        <v>40664</v>
      </c>
      <c r="D4694" s="3">
        <f>Table1[[#This Row],[End Year]]-1</f>
        <v>2010</v>
      </c>
      <c r="E4694" s="3">
        <f t="shared" si="219"/>
        <v>2011</v>
      </c>
      <c r="F4694" s="1" t="str">
        <f t="shared" si="220"/>
        <v>2010/2011</v>
      </c>
      <c r="G4694">
        <v>90</v>
      </c>
      <c r="H4694" t="s">
        <v>87</v>
      </c>
      <c r="I4694">
        <f>IFERROR(INDEX(Lookup_Misc!$A$1:$C$7,MATCH(Table1[[#This Row],[Product]],Lookup_Misc!$B$1:$B$7,0),3)*Table1[[#This Row],[Tonnage]],NA())</f>
        <v>41.4</v>
      </c>
      <c r="J4694">
        <f t="shared" si="221"/>
        <v>5</v>
      </c>
    </row>
    <row r="4695" spans="1:10">
      <c r="A4695" t="s">
        <v>187</v>
      </c>
      <c r="B4695" t="s">
        <v>33</v>
      </c>
      <c r="C4695" s="60">
        <v>40664</v>
      </c>
      <c r="D4695" s="3">
        <f>Table1[[#This Row],[End Year]]-1</f>
        <v>2010</v>
      </c>
      <c r="E4695" s="3">
        <f t="shared" si="219"/>
        <v>2011</v>
      </c>
      <c r="F4695" s="1" t="str">
        <f t="shared" si="220"/>
        <v>2010/2011</v>
      </c>
      <c r="G4695">
        <v>170</v>
      </c>
      <c r="H4695" t="s">
        <v>60</v>
      </c>
      <c r="I4695">
        <f>IFERROR(INDEX(Lookup_Misc!$A$1:$C$7,MATCH(Table1[[#This Row],[Product]],Lookup_Misc!$B$1:$B$7,0),3)*Table1[[#This Row],[Tonnage]],NA())</f>
        <v>78.2</v>
      </c>
      <c r="J4695">
        <f t="shared" si="221"/>
        <v>5</v>
      </c>
    </row>
    <row r="4696" spans="1:10">
      <c r="A4696" t="s">
        <v>187</v>
      </c>
      <c r="B4696" t="s">
        <v>33</v>
      </c>
      <c r="C4696" s="60">
        <v>40664</v>
      </c>
      <c r="D4696" s="3">
        <f>Table1[[#This Row],[End Year]]-1</f>
        <v>2010</v>
      </c>
      <c r="E4696" s="3">
        <f t="shared" si="219"/>
        <v>2011</v>
      </c>
      <c r="F4696" s="1" t="str">
        <f t="shared" si="220"/>
        <v>2010/2011</v>
      </c>
      <c r="G4696">
        <v>21</v>
      </c>
      <c r="H4696" t="s">
        <v>79</v>
      </c>
      <c r="I4696">
        <f>IFERROR(INDEX(Lookup_Misc!$A$1:$C$7,MATCH(Table1[[#This Row],[Product]],Lookup_Misc!$B$1:$B$7,0),3)*Table1[[#This Row],[Tonnage]],NA())</f>
        <v>9.66</v>
      </c>
      <c r="J4696">
        <f t="shared" si="221"/>
        <v>5</v>
      </c>
    </row>
    <row r="4697" spans="1:10">
      <c r="A4697" t="s">
        <v>187</v>
      </c>
      <c r="B4697" t="s">
        <v>33</v>
      </c>
      <c r="C4697" s="60">
        <v>40695</v>
      </c>
      <c r="D4697" s="3">
        <f>Table1[[#This Row],[End Year]]-1</f>
        <v>2010</v>
      </c>
      <c r="E4697" s="3">
        <f t="shared" si="219"/>
        <v>2011</v>
      </c>
      <c r="F4697" s="1" t="str">
        <f t="shared" si="220"/>
        <v>2010/2011</v>
      </c>
      <c r="G4697">
        <v>22</v>
      </c>
      <c r="H4697" t="s">
        <v>74</v>
      </c>
      <c r="I4697">
        <f>IFERROR(INDEX(Lookup_Misc!$A$1:$C$7,MATCH(Table1[[#This Row],[Product]],Lookup_Misc!$B$1:$B$7,0),3)*Table1[[#This Row],[Tonnage]],NA())</f>
        <v>10.120000000000001</v>
      </c>
      <c r="J4697">
        <f t="shared" si="221"/>
        <v>6</v>
      </c>
    </row>
    <row r="4698" spans="1:10">
      <c r="A4698" t="s">
        <v>187</v>
      </c>
      <c r="B4698" t="s">
        <v>33</v>
      </c>
      <c r="C4698" s="60">
        <v>40695</v>
      </c>
      <c r="D4698" s="3">
        <f>Table1[[#This Row],[End Year]]-1</f>
        <v>2010</v>
      </c>
      <c r="E4698" s="3">
        <f t="shared" si="219"/>
        <v>2011</v>
      </c>
      <c r="F4698" s="1" t="str">
        <f t="shared" si="220"/>
        <v>2010/2011</v>
      </c>
      <c r="G4698">
        <v>1</v>
      </c>
      <c r="H4698" t="s">
        <v>60</v>
      </c>
      <c r="I4698">
        <f>IFERROR(INDEX(Lookup_Misc!$A$1:$C$7,MATCH(Table1[[#This Row],[Product]],Lookup_Misc!$B$1:$B$7,0),3)*Table1[[#This Row],[Tonnage]],NA())</f>
        <v>0.46</v>
      </c>
      <c r="J4698">
        <f t="shared" si="221"/>
        <v>6</v>
      </c>
    </row>
    <row r="4699" spans="1:10">
      <c r="A4699" t="s">
        <v>187</v>
      </c>
      <c r="B4699" t="s">
        <v>33</v>
      </c>
      <c r="C4699" s="60">
        <v>40695</v>
      </c>
      <c r="D4699" s="3">
        <f>Table1[[#This Row],[End Year]]-1</f>
        <v>2010</v>
      </c>
      <c r="E4699" s="3">
        <f t="shared" si="219"/>
        <v>2011</v>
      </c>
      <c r="F4699" s="1" t="str">
        <f t="shared" si="220"/>
        <v>2010/2011</v>
      </c>
      <c r="G4699">
        <v>12929</v>
      </c>
      <c r="H4699" t="s">
        <v>79</v>
      </c>
      <c r="I4699">
        <f>IFERROR(INDEX(Lookup_Misc!$A$1:$C$7,MATCH(Table1[[#This Row],[Product]],Lookup_Misc!$B$1:$B$7,0),3)*Table1[[#This Row],[Tonnage]],NA())</f>
        <v>5947.34</v>
      </c>
      <c r="J4699">
        <f t="shared" si="221"/>
        <v>6</v>
      </c>
    </row>
    <row r="4700" spans="1:10">
      <c r="A4700" t="s">
        <v>187</v>
      </c>
      <c r="B4700" t="s">
        <v>33</v>
      </c>
      <c r="C4700" s="60">
        <v>40695</v>
      </c>
      <c r="D4700" s="3">
        <f>Table1[[#This Row],[End Year]]-1</f>
        <v>2010</v>
      </c>
      <c r="E4700" s="3">
        <f t="shared" si="219"/>
        <v>2011</v>
      </c>
      <c r="F4700" s="1" t="str">
        <f t="shared" si="220"/>
        <v>2010/2011</v>
      </c>
      <c r="G4700">
        <v>283</v>
      </c>
      <c r="H4700" t="s">
        <v>86</v>
      </c>
      <c r="I4700">
        <f>IFERROR(INDEX(Lookup_Misc!$A$1:$C$7,MATCH(Table1[[#This Row],[Product]],Lookup_Misc!$B$1:$B$7,0),3)*Table1[[#This Row],[Tonnage]],NA())</f>
        <v>130.18</v>
      </c>
      <c r="J4700">
        <f t="shared" si="221"/>
        <v>6</v>
      </c>
    </row>
    <row r="4701" spans="1:10">
      <c r="A4701" t="s">
        <v>187</v>
      </c>
      <c r="B4701" t="s">
        <v>33</v>
      </c>
      <c r="C4701" s="60">
        <v>40725</v>
      </c>
      <c r="D4701" s="3">
        <f>Table1[[#This Row],[End Year]]-1</f>
        <v>2011</v>
      </c>
      <c r="E4701" s="3">
        <f t="shared" si="219"/>
        <v>2012</v>
      </c>
      <c r="F4701" s="1" t="str">
        <f t="shared" si="220"/>
        <v>2011/2012</v>
      </c>
      <c r="G4701">
        <v>3</v>
      </c>
      <c r="H4701" t="s">
        <v>74</v>
      </c>
      <c r="I4701">
        <f>IFERROR(INDEX(Lookup_Misc!$A$1:$C$7,MATCH(Table1[[#This Row],[Product]],Lookup_Misc!$B$1:$B$7,0),3)*Table1[[#This Row],[Tonnage]],NA())</f>
        <v>1.3800000000000001</v>
      </c>
      <c r="J4701">
        <f t="shared" si="221"/>
        <v>7</v>
      </c>
    </row>
    <row r="4702" spans="1:10">
      <c r="A4702" t="s">
        <v>187</v>
      </c>
      <c r="B4702" t="s">
        <v>33</v>
      </c>
      <c r="C4702" s="60">
        <v>40756</v>
      </c>
      <c r="D4702" s="3">
        <f>Table1[[#This Row],[End Year]]-1</f>
        <v>2011</v>
      </c>
      <c r="E4702" s="3">
        <f t="shared" si="219"/>
        <v>2012</v>
      </c>
      <c r="F4702" s="1" t="str">
        <f t="shared" si="220"/>
        <v>2011/2012</v>
      </c>
      <c r="G4702">
        <v>58</v>
      </c>
      <c r="H4702" t="s">
        <v>74</v>
      </c>
      <c r="I4702">
        <f>IFERROR(INDEX(Lookup_Misc!$A$1:$C$7,MATCH(Table1[[#This Row],[Product]],Lookup_Misc!$B$1:$B$7,0),3)*Table1[[#This Row],[Tonnage]],NA())</f>
        <v>26.68</v>
      </c>
      <c r="J4702">
        <f t="shared" si="221"/>
        <v>8</v>
      </c>
    </row>
    <row r="4703" spans="1:10">
      <c r="A4703" t="s">
        <v>187</v>
      </c>
      <c r="B4703" t="s">
        <v>33</v>
      </c>
      <c r="C4703" s="60">
        <v>40756</v>
      </c>
      <c r="D4703" s="3">
        <f>Table1[[#This Row],[End Year]]-1</f>
        <v>2011</v>
      </c>
      <c r="E4703" s="3">
        <f t="shared" si="219"/>
        <v>2012</v>
      </c>
      <c r="F4703" s="1" t="str">
        <f t="shared" si="220"/>
        <v>2011/2012</v>
      </c>
      <c r="G4703">
        <v>32</v>
      </c>
      <c r="H4703" t="s">
        <v>60</v>
      </c>
      <c r="I4703">
        <f>IFERROR(INDEX(Lookup_Misc!$A$1:$C$7,MATCH(Table1[[#This Row],[Product]],Lookup_Misc!$B$1:$B$7,0),3)*Table1[[#This Row],[Tonnage]],NA())</f>
        <v>14.72</v>
      </c>
      <c r="J4703">
        <f t="shared" si="221"/>
        <v>8</v>
      </c>
    </row>
    <row r="4704" spans="1:10">
      <c r="A4704" t="s">
        <v>187</v>
      </c>
      <c r="B4704" t="s">
        <v>33</v>
      </c>
      <c r="C4704" s="60">
        <v>40756</v>
      </c>
      <c r="D4704" s="3">
        <f>Table1[[#This Row],[End Year]]-1</f>
        <v>2011</v>
      </c>
      <c r="E4704" s="3">
        <f t="shared" si="219"/>
        <v>2012</v>
      </c>
      <c r="F4704" s="1" t="str">
        <f t="shared" si="220"/>
        <v>2011/2012</v>
      </c>
      <c r="G4704">
        <v>23310</v>
      </c>
      <c r="H4704" t="s">
        <v>169</v>
      </c>
      <c r="I4704">
        <f>IFERROR(INDEX(Lookup_Misc!$A$1:$C$7,MATCH(Table1[[#This Row],[Product]],Lookup_Misc!$B$1:$B$7,0),3)*Table1[[#This Row],[Tonnage]],NA())</f>
        <v>10722.6</v>
      </c>
      <c r="J4704">
        <f t="shared" si="221"/>
        <v>8</v>
      </c>
    </row>
    <row r="4705" spans="1:10">
      <c r="A4705" t="s">
        <v>187</v>
      </c>
      <c r="B4705" t="s">
        <v>33</v>
      </c>
      <c r="C4705" s="60">
        <v>40756</v>
      </c>
      <c r="D4705" s="3">
        <f>Table1[[#This Row],[End Year]]-1</f>
        <v>2011</v>
      </c>
      <c r="E4705" s="3">
        <f t="shared" si="219"/>
        <v>2012</v>
      </c>
      <c r="F4705" s="1" t="str">
        <f t="shared" si="220"/>
        <v>2011/2012</v>
      </c>
      <c r="G4705">
        <v>10223</v>
      </c>
      <c r="H4705" t="s">
        <v>96</v>
      </c>
      <c r="I4705">
        <f>IFERROR(INDEX(Lookup_Misc!$A$1:$C$7,MATCH(Table1[[#This Row],[Product]],Lookup_Misc!$B$1:$B$7,0),3)*Table1[[#This Row],[Tonnage]],NA())</f>
        <v>4702.58</v>
      </c>
      <c r="J4705">
        <f t="shared" si="221"/>
        <v>8</v>
      </c>
    </row>
    <row r="4706" spans="1:10">
      <c r="A4706" t="s">
        <v>187</v>
      </c>
      <c r="B4706" t="s">
        <v>33</v>
      </c>
      <c r="C4706" s="60">
        <v>40787</v>
      </c>
      <c r="D4706" s="3">
        <f>Table1[[#This Row],[End Year]]-1</f>
        <v>2011</v>
      </c>
      <c r="E4706" s="3">
        <f t="shared" si="219"/>
        <v>2012</v>
      </c>
      <c r="F4706" s="1" t="str">
        <f t="shared" si="220"/>
        <v>2011/2012</v>
      </c>
      <c r="G4706">
        <v>4</v>
      </c>
      <c r="H4706" t="s">
        <v>74</v>
      </c>
      <c r="I4706">
        <f>IFERROR(INDEX(Lookup_Misc!$A$1:$C$7,MATCH(Table1[[#This Row],[Product]],Lookup_Misc!$B$1:$B$7,0),3)*Table1[[#This Row],[Tonnage]],NA())</f>
        <v>1.84</v>
      </c>
      <c r="J4706">
        <f t="shared" si="221"/>
        <v>9</v>
      </c>
    </row>
    <row r="4707" spans="1:10">
      <c r="A4707" t="s">
        <v>187</v>
      </c>
      <c r="B4707" t="s">
        <v>33</v>
      </c>
      <c r="C4707" s="60">
        <v>40787</v>
      </c>
      <c r="D4707" s="3">
        <f>Table1[[#This Row],[End Year]]-1</f>
        <v>2011</v>
      </c>
      <c r="E4707" s="3">
        <f t="shared" si="219"/>
        <v>2012</v>
      </c>
      <c r="F4707" s="1" t="str">
        <f t="shared" si="220"/>
        <v>2011/2012</v>
      </c>
      <c r="G4707">
        <v>1</v>
      </c>
      <c r="H4707" t="s">
        <v>60</v>
      </c>
      <c r="I4707">
        <f>IFERROR(INDEX(Lookup_Misc!$A$1:$C$7,MATCH(Table1[[#This Row],[Product]],Lookup_Misc!$B$1:$B$7,0),3)*Table1[[#This Row],[Tonnage]],NA())</f>
        <v>0.46</v>
      </c>
      <c r="J4707">
        <f t="shared" si="221"/>
        <v>9</v>
      </c>
    </row>
    <row r="4708" spans="1:10">
      <c r="A4708" t="s">
        <v>187</v>
      </c>
      <c r="B4708" t="s">
        <v>33</v>
      </c>
      <c r="C4708" s="60">
        <v>40787</v>
      </c>
      <c r="D4708" s="3">
        <f>Table1[[#This Row],[End Year]]-1</f>
        <v>2011</v>
      </c>
      <c r="E4708" s="3">
        <f t="shared" si="219"/>
        <v>2012</v>
      </c>
      <c r="F4708" s="1" t="str">
        <f t="shared" si="220"/>
        <v>2011/2012</v>
      </c>
      <c r="G4708">
        <v>25</v>
      </c>
      <c r="H4708" t="s">
        <v>78</v>
      </c>
      <c r="I4708">
        <f>IFERROR(INDEX(Lookup_Misc!$A$1:$C$7,MATCH(Table1[[#This Row],[Product]],Lookup_Misc!$B$1:$B$7,0),3)*Table1[[#This Row],[Tonnage]],NA())</f>
        <v>11.5</v>
      </c>
      <c r="J4708">
        <f t="shared" si="221"/>
        <v>9</v>
      </c>
    </row>
    <row r="4709" spans="1:10">
      <c r="A4709" t="s">
        <v>187</v>
      </c>
      <c r="B4709" t="s">
        <v>33</v>
      </c>
      <c r="C4709" s="60">
        <v>40787</v>
      </c>
      <c r="D4709" s="3">
        <f>Table1[[#This Row],[End Year]]-1</f>
        <v>2011</v>
      </c>
      <c r="E4709" s="3">
        <f t="shared" si="219"/>
        <v>2012</v>
      </c>
      <c r="F4709" s="1" t="str">
        <f t="shared" si="220"/>
        <v>2011/2012</v>
      </c>
      <c r="G4709">
        <v>20</v>
      </c>
      <c r="H4709" t="s">
        <v>79</v>
      </c>
      <c r="I4709">
        <f>IFERROR(INDEX(Lookup_Misc!$A$1:$C$7,MATCH(Table1[[#This Row],[Product]],Lookup_Misc!$B$1:$B$7,0),3)*Table1[[#This Row],[Tonnage]],NA())</f>
        <v>9.2000000000000011</v>
      </c>
      <c r="J4709">
        <f t="shared" si="221"/>
        <v>9</v>
      </c>
    </row>
    <row r="4710" spans="1:10">
      <c r="A4710" t="s">
        <v>187</v>
      </c>
      <c r="B4710" t="s">
        <v>33</v>
      </c>
      <c r="C4710" s="60">
        <v>40787</v>
      </c>
      <c r="D4710" s="3">
        <f>Table1[[#This Row],[End Year]]-1</f>
        <v>2011</v>
      </c>
      <c r="E4710" s="3">
        <f t="shared" si="219"/>
        <v>2012</v>
      </c>
      <c r="F4710" s="1" t="str">
        <f t="shared" si="220"/>
        <v>2011/2012</v>
      </c>
      <c r="G4710">
        <v>13755</v>
      </c>
      <c r="H4710" t="s">
        <v>96</v>
      </c>
      <c r="I4710">
        <f>IFERROR(INDEX(Lookup_Misc!$A$1:$C$7,MATCH(Table1[[#This Row],[Product]],Lookup_Misc!$B$1:$B$7,0),3)*Table1[[#This Row],[Tonnage]],NA())</f>
        <v>6327.3</v>
      </c>
      <c r="J4710">
        <f t="shared" si="221"/>
        <v>9</v>
      </c>
    </row>
    <row r="4711" spans="1:10">
      <c r="A4711" t="s">
        <v>187</v>
      </c>
      <c r="B4711" t="s">
        <v>33</v>
      </c>
      <c r="C4711" s="60">
        <v>40817</v>
      </c>
      <c r="D4711" s="3">
        <f>Table1[[#This Row],[End Year]]-1</f>
        <v>2011</v>
      </c>
      <c r="E4711" s="3">
        <f t="shared" si="219"/>
        <v>2012</v>
      </c>
      <c r="F4711" s="1" t="str">
        <f t="shared" si="220"/>
        <v>2011/2012</v>
      </c>
      <c r="G4711">
        <v>2</v>
      </c>
      <c r="H4711" t="s">
        <v>74</v>
      </c>
      <c r="I4711">
        <f>IFERROR(INDEX(Lookup_Misc!$A$1:$C$7,MATCH(Table1[[#This Row],[Product]],Lookup_Misc!$B$1:$B$7,0),3)*Table1[[#This Row],[Tonnage]],NA())</f>
        <v>0.92</v>
      </c>
      <c r="J4711">
        <f t="shared" si="221"/>
        <v>10</v>
      </c>
    </row>
    <row r="4712" spans="1:10">
      <c r="A4712" t="s">
        <v>187</v>
      </c>
      <c r="B4712" t="s">
        <v>33</v>
      </c>
      <c r="C4712" s="60">
        <v>40817</v>
      </c>
      <c r="D4712" s="3">
        <f>Table1[[#This Row],[End Year]]-1</f>
        <v>2011</v>
      </c>
      <c r="E4712" s="3">
        <f t="shared" si="219"/>
        <v>2012</v>
      </c>
      <c r="F4712" s="1" t="str">
        <f t="shared" si="220"/>
        <v>2011/2012</v>
      </c>
      <c r="G4712">
        <v>8982</v>
      </c>
      <c r="H4712" t="s">
        <v>96</v>
      </c>
      <c r="I4712">
        <f>IFERROR(INDEX(Lookup_Misc!$A$1:$C$7,MATCH(Table1[[#This Row],[Product]],Lookup_Misc!$B$1:$B$7,0),3)*Table1[[#This Row],[Tonnage]],NA())</f>
        <v>4131.72</v>
      </c>
      <c r="J4712">
        <f t="shared" si="221"/>
        <v>10</v>
      </c>
    </row>
    <row r="4713" spans="1:10">
      <c r="A4713" t="s">
        <v>187</v>
      </c>
      <c r="B4713" t="s">
        <v>33</v>
      </c>
      <c r="C4713" s="60">
        <v>40848</v>
      </c>
      <c r="D4713" s="3">
        <f>Table1[[#This Row],[End Year]]-1</f>
        <v>2011</v>
      </c>
      <c r="E4713" s="3">
        <f t="shared" si="219"/>
        <v>2012</v>
      </c>
      <c r="F4713" s="1" t="str">
        <f t="shared" si="220"/>
        <v>2011/2012</v>
      </c>
      <c r="G4713">
        <v>21</v>
      </c>
      <c r="H4713" t="s">
        <v>74</v>
      </c>
      <c r="I4713">
        <f>IFERROR(INDEX(Lookup_Misc!$A$1:$C$7,MATCH(Table1[[#This Row],[Product]],Lookup_Misc!$B$1:$B$7,0),3)*Table1[[#This Row],[Tonnage]],NA())</f>
        <v>9.66</v>
      </c>
      <c r="J4713">
        <f t="shared" si="221"/>
        <v>11</v>
      </c>
    </row>
    <row r="4714" spans="1:10">
      <c r="A4714" t="s">
        <v>187</v>
      </c>
      <c r="B4714" t="s">
        <v>33</v>
      </c>
      <c r="C4714" s="60">
        <v>40878</v>
      </c>
      <c r="D4714" s="3">
        <f>Table1[[#This Row],[End Year]]-1</f>
        <v>2011</v>
      </c>
      <c r="E4714" s="3">
        <f t="shared" si="219"/>
        <v>2012</v>
      </c>
      <c r="F4714" s="1" t="str">
        <f t="shared" si="220"/>
        <v>2011/2012</v>
      </c>
      <c r="G4714">
        <v>2</v>
      </c>
      <c r="H4714" t="s">
        <v>74</v>
      </c>
      <c r="I4714">
        <f>IFERROR(INDEX(Lookup_Misc!$A$1:$C$7,MATCH(Table1[[#This Row],[Product]],Lookup_Misc!$B$1:$B$7,0),3)*Table1[[#This Row],[Tonnage]],NA())</f>
        <v>0.92</v>
      </c>
      <c r="J4714">
        <f t="shared" si="221"/>
        <v>12</v>
      </c>
    </row>
    <row r="4715" spans="1:10">
      <c r="A4715" t="s">
        <v>187</v>
      </c>
      <c r="B4715" t="s">
        <v>33</v>
      </c>
      <c r="C4715" s="60">
        <v>40878</v>
      </c>
      <c r="D4715" s="3">
        <f>Table1[[#This Row],[End Year]]-1</f>
        <v>2011</v>
      </c>
      <c r="E4715" s="3">
        <f t="shared" si="219"/>
        <v>2012</v>
      </c>
      <c r="F4715" s="1" t="str">
        <f t="shared" si="220"/>
        <v>2011/2012</v>
      </c>
      <c r="G4715">
        <v>1</v>
      </c>
      <c r="H4715" t="s">
        <v>60</v>
      </c>
      <c r="I4715">
        <f>IFERROR(INDEX(Lookup_Misc!$A$1:$C$7,MATCH(Table1[[#This Row],[Product]],Lookup_Misc!$B$1:$B$7,0),3)*Table1[[#This Row],[Tonnage]],NA())</f>
        <v>0.46</v>
      </c>
      <c r="J4715">
        <f t="shared" si="221"/>
        <v>12</v>
      </c>
    </row>
    <row r="4716" spans="1:10">
      <c r="A4716" t="s">
        <v>187</v>
      </c>
      <c r="B4716" t="s">
        <v>33</v>
      </c>
      <c r="C4716" s="60">
        <v>40878</v>
      </c>
      <c r="D4716" s="3">
        <f>Table1[[#This Row],[End Year]]-1</f>
        <v>2011</v>
      </c>
      <c r="E4716" s="3">
        <f t="shared" si="219"/>
        <v>2012</v>
      </c>
      <c r="F4716" s="1" t="str">
        <f t="shared" si="220"/>
        <v>2011/2012</v>
      </c>
      <c r="G4716">
        <v>6622</v>
      </c>
      <c r="H4716" t="s">
        <v>79</v>
      </c>
      <c r="I4716">
        <f>IFERROR(INDEX(Lookup_Misc!$A$1:$C$7,MATCH(Table1[[#This Row],[Product]],Lookup_Misc!$B$1:$B$7,0),3)*Table1[[#This Row],[Tonnage]],NA())</f>
        <v>3046.1200000000003</v>
      </c>
      <c r="J4716">
        <f t="shared" si="221"/>
        <v>12</v>
      </c>
    </row>
    <row r="4717" spans="1:10">
      <c r="A4717" t="s">
        <v>187</v>
      </c>
      <c r="B4717" t="s">
        <v>33</v>
      </c>
      <c r="C4717" s="60">
        <v>40878</v>
      </c>
      <c r="D4717" s="3">
        <f>Table1[[#This Row],[End Year]]-1</f>
        <v>2011</v>
      </c>
      <c r="E4717" s="3">
        <f t="shared" si="219"/>
        <v>2012</v>
      </c>
      <c r="F4717" s="1" t="str">
        <f t="shared" si="220"/>
        <v>2011/2012</v>
      </c>
      <c r="G4717">
        <v>15816</v>
      </c>
      <c r="H4717" t="s">
        <v>96</v>
      </c>
      <c r="I4717">
        <f>IFERROR(INDEX(Lookup_Misc!$A$1:$C$7,MATCH(Table1[[#This Row],[Product]],Lookup_Misc!$B$1:$B$7,0),3)*Table1[[#This Row],[Tonnage]],NA())</f>
        <v>7275.3600000000006</v>
      </c>
      <c r="J4717">
        <f t="shared" si="221"/>
        <v>12</v>
      </c>
    </row>
    <row r="4718" spans="1:10">
      <c r="A4718" t="s">
        <v>187</v>
      </c>
      <c r="B4718" t="s">
        <v>33</v>
      </c>
      <c r="C4718" s="60">
        <v>40909</v>
      </c>
      <c r="D4718" s="3">
        <f>Table1[[#This Row],[End Year]]-1</f>
        <v>2011</v>
      </c>
      <c r="E4718" s="3">
        <f t="shared" si="219"/>
        <v>2012</v>
      </c>
      <c r="F4718" s="1" t="str">
        <f t="shared" si="220"/>
        <v>2011/2012</v>
      </c>
      <c r="G4718">
        <v>94</v>
      </c>
      <c r="H4718" t="s">
        <v>74</v>
      </c>
      <c r="I4718">
        <f>IFERROR(INDEX(Lookup_Misc!$A$1:$C$7,MATCH(Table1[[#This Row],[Product]],Lookup_Misc!$B$1:$B$7,0),3)*Table1[[#This Row],[Tonnage]],NA())</f>
        <v>43.24</v>
      </c>
      <c r="J4718">
        <f t="shared" si="221"/>
        <v>1</v>
      </c>
    </row>
    <row r="4719" spans="1:10">
      <c r="A4719" t="s">
        <v>187</v>
      </c>
      <c r="B4719" t="s">
        <v>33</v>
      </c>
      <c r="C4719" s="60">
        <v>40909</v>
      </c>
      <c r="D4719" s="3">
        <f>Table1[[#This Row],[End Year]]-1</f>
        <v>2011</v>
      </c>
      <c r="E4719" s="3">
        <f t="shared" si="219"/>
        <v>2012</v>
      </c>
      <c r="F4719" s="1" t="str">
        <f t="shared" si="220"/>
        <v>2011/2012</v>
      </c>
      <c r="G4719">
        <v>1</v>
      </c>
      <c r="H4719" t="s">
        <v>60</v>
      </c>
      <c r="I4719">
        <f>IFERROR(INDEX(Lookup_Misc!$A$1:$C$7,MATCH(Table1[[#This Row],[Product]],Lookup_Misc!$B$1:$B$7,0),3)*Table1[[#This Row],[Tonnage]],NA())</f>
        <v>0.46</v>
      </c>
      <c r="J4719">
        <f t="shared" si="221"/>
        <v>1</v>
      </c>
    </row>
    <row r="4720" spans="1:10">
      <c r="A4720" t="s">
        <v>187</v>
      </c>
      <c r="B4720" t="s">
        <v>33</v>
      </c>
      <c r="C4720" s="60">
        <v>40909</v>
      </c>
      <c r="D4720" s="3">
        <f>Table1[[#This Row],[End Year]]-1</f>
        <v>2011</v>
      </c>
      <c r="E4720" s="3">
        <f t="shared" si="219"/>
        <v>2012</v>
      </c>
      <c r="F4720" s="1" t="str">
        <f t="shared" si="220"/>
        <v>2011/2012</v>
      </c>
      <c r="G4720">
        <v>23801</v>
      </c>
      <c r="H4720" t="s">
        <v>96</v>
      </c>
      <c r="I4720">
        <f>IFERROR(INDEX(Lookup_Misc!$A$1:$C$7,MATCH(Table1[[#This Row],[Product]],Lookup_Misc!$B$1:$B$7,0),3)*Table1[[#This Row],[Tonnage]],NA())</f>
        <v>10948.460000000001</v>
      </c>
      <c r="J4720">
        <f t="shared" si="221"/>
        <v>1</v>
      </c>
    </row>
    <row r="4721" spans="1:10">
      <c r="A4721" t="s">
        <v>187</v>
      </c>
      <c r="B4721" t="s">
        <v>33</v>
      </c>
      <c r="C4721" s="60">
        <v>40940</v>
      </c>
      <c r="D4721" s="3">
        <f>Table1[[#This Row],[End Year]]-1</f>
        <v>2011</v>
      </c>
      <c r="E4721" s="3">
        <f t="shared" si="219"/>
        <v>2012</v>
      </c>
      <c r="F4721" s="1" t="str">
        <f t="shared" si="220"/>
        <v>2011/2012</v>
      </c>
      <c r="G4721">
        <v>89</v>
      </c>
      <c r="H4721" t="s">
        <v>74</v>
      </c>
      <c r="I4721">
        <f>IFERROR(INDEX(Lookup_Misc!$A$1:$C$7,MATCH(Table1[[#This Row],[Product]],Lookup_Misc!$B$1:$B$7,0),3)*Table1[[#This Row],[Tonnage]],NA())</f>
        <v>40.940000000000005</v>
      </c>
      <c r="J4721">
        <f t="shared" si="221"/>
        <v>2</v>
      </c>
    </row>
    <row r="4722" spans="1:10">
      <c r="A4722" t="s">
        <v>187</v>
      </c>
      <c r="B4722" t="s">
        <v>33</v>
      </c>
      <c r="C4722" s="60">
        <v>40940</v>
      </c>
      <c r="D4722" s="3">
        <f>Table1[[#This Row],[End Year]]-1</f>
        <v>2011</v>
      </c>
      <c r="E4722" s="3">
        <f t="shared" si="219"/>
        <v>2012</v>
      </c>
      <c r="F4722" s="1" t="str">
        <f t="shared" si="220"/>
        <v>2011/2012</v>
      </c>
      <c r="G4722">
        <v>6123</v>
      </c>
      <c r="H4722" t="s">
        <v>79</v>
      </c>
      <c r="I4722">
        <f>IFERROR(INDEX(Lookup_Misc!$A$1:$C$7,MATCH(Table1[[#This Row],[Product]],Lookup_Misc!$B$1:$B$7,0),3)*Table1[[#This Row],[Tonnage]],NA())</f>
        <v>2816.58</v>
      </c>
      <c r="J4722">
        <f t="shared" si="221"/>
        <v>2</v>
      </c>
    </row>
    <row r="4723" spans="1:10">
      <c r="A4723" t="s">
        <v>187</v>
      </c>
      <c r="B4723" t="s">
        <v>33</v>
      </c>
      <c r="C4723" s="60">
        <v>40969</v>
      </c>
      <c r="D4723" s="3">
        <f>Table1[[#This Row],[End Year]]-1</f>
        <v>2011</v>
      </c>
      <c r="E4723" s="3">
        <f t="shared" si="219"/>
        <v>2012</v>
      </c>
      <c r="F4723" s="1" t="str">
        <f t="shared" si="220"/>
        <v>2011/2012</v>
      </c>
      <c r="G4723">
        <v>4</v>
      </c>
      <c r="H4723" t="s">
        <v>74</v>
      </c>
      <c r="I4723">
        <f>IFERROR(INDEX(Lookup_Misc!$A$1:$C$7,MATCH(Table1[[#This Row],[Product]],Lookup_Misc!$B$1:$B$7,0),3)*Table1[[#This Row],[Tonnage]],NA())</f>
        <v>1.84</v>
      </c>
      <c r="J4723">
        <f t="shared" si="221"/>
        <v>3</v>
      </c>
    </row>
    <row r="4724" spans="1:10">
      <c r="A4724" t="s">
        <v>187</v>
      </c>
      <c r="B4724" t="s">
        <v>33</v>
      </c>
      <c r="C4724" s="60">
        <v>40969</v>
      </c>
      <c r="D4724" s="3">
        <f>Table1[[#This Row],[End Year]]-1</f>
        <v>2011</v>
      </c>
      <c r="E4724" s="3">
        <f t="shared" si="219"/>
        <v>2012</v>
      </c>
      <c r="F4724" s="1" t="str">
        <f t="shared" si="220"/>
        <v>2011/2012</v>
      </c>
      <c r="G4724">
        <v>83</v>
      </c>
      <c r="H4724" t="s">
        <v>60</v>
      </c>
      <c r="I4724">
        <f>IFERROR(INDEX(Lookup_Misc!$A$1:$C$7,MATCH(Table1[[#This Row],[Product]],Lookup_Misc!$B$1:$B$7,0),3)*Table1[[#This Row],[Tonnage]],NA())</f>
        <v>38.18</v>
      </c>
      <c r="J4724">
        <f t="shared" si="221"/>
        <v>3</v>
      </c>
    </row>
    <row r="4725" spans="1:10">
      <c r="A4725" t="s">
        <v>187</v>
      </c>
      <c r="B4725" t="s">
        <v>33</v>
      </c>
      <c r="C4725" s="60">
        <v>40969</v>
      </c>
      <c r="D4725" s="3">
        <f>Table1[[#This Row],[End Year]]-1</f>
        <v>2011</v>
      </c>
      <c r="E4725" s="3">
        <f t="shared" si="219"/>
        <v>2012</v>
      </c>
      <c r="F4725" s="1" t="str">
        <f t="shared" si="220"/>
        <v>2011/2012</v>
      </c>
      <c r="G4725">
        <v>3</v>
      </c>
      <c r="H4725" t="s">
        <v>79</v>
      </c>
      <c r="I4725">
        <f>IFERROR(INDEX(Lookup_Misc!$A$1:$C$7,MATCH(Table1[[#This Row],[Product]],Lookup_Misc!$B$1:$B$7,0),3)*Table1[[#This Row],[Tonnage]],NA())</f>
        <v>1.3800000000000001</v>
      </c>
      <c r="J4725">
        <f t="shared" si="221"/>
        <v>3</v>
      </c>
    </row>
    <row r="4726" spans="1:10">
      <c r="A4726" t="s">
        <v>187</v>
      </c>
      <c r="B4726" t="s">
        <v>33</v>
      </c>
      <c r="C4726" s="60">
        <v>40969</v>
      </c>
      <c r="D4726" s="3">
        <f>Table1[[#This Row],[End Year]]-1</f>
        <v>2011</v>
      </c>
      <c r="E4726" s="3">
        <f t="shared" si="219"/>
        <v>2012</v>
      </c>
      <c r="F4726" s="1" t="str">
        <f t="shared" si="220"/>
        <v>2011/2012</v>
      </c>
      <c r="G4726">
        <v>22130</v>
      </c>
      <c r="H4726" t="s">
        <v>96</v>
      </c>
      <c r="I4726">
        <f>IFERROR(INDEX(Lookup_Misc!$A$1:$C$7,MATCH(Table1[[#This Row],[Product]],Lookup_Misc!$B$1:$B$7,0),3)*Table1[[#This Row],[Tonnage]],NA())</f>
        <v>10179.800000000001</v>
      </c>
      <c r="J4726">
        <f t="shared" si="221"/>
        <v>3</v>
      </c>
    </row>
    <row r="4727" spans="1:10">
      <c r="A4727" t="s">
        <v>187</v>
      </c>
      <c r="B4727" t="s">
        <v>33</v>
      </c>
      <c r="C4727" s="60">
        <v>41000</v>
      </c>
      <c r="D4727" s="3">
        <f>Table1[[#This Row],[End Year]]-1</f>
        <v>2011</v>
      </c>
      <c r="E4727" s="3">
        <f t="shared" si="219"/>
        <v>2012</v>
      </c>
      <c r="F4727" s="1" t="str">
        <f t="shared" si="220"/>
        <v>2011/2012</v>
      </c>
      <c r="G4727">
        <v>77</v>
      </c>
      <c r="H4727" t="s">
        <v>74</v>
      </c>
      <c r="I4727">
        <f>IFERROR(INDEX(Lookup_Misc!$A$1:$C$7,MATCH(Table1[[#This Row],[Product]],Lookup_Misc!$B$1:$B$7,0),3)*Table1[[#This Row],[Tonnage]],NA())</f>
        <v>35.42</v>
      </c>
      <c r="J4727">
        <f t="shared" si="221"/>
        <v>4</v>
      </c>
    </row>
    <row r="4728" spans="1:10">
      <c r="A4728" t="s">
        <v>187</v>
      </c>
      <c r="B4728" t="s">
        <v>33</v>
      </c>
      <c r="C4728" s="60">
        <v>41000</v>
      </c>
      <c r="D4728" s="3">
        <f>Table1[[#This Row],[End Year]]-1</f>
        <v>2011</v>
      </c>
      <c r="E4728" s="3">
        <f t="shared" si="219"/>
        <v>2012</v>
      </c>
      <c r="F4728" s="1" t="str">
        <f t="shared" si="220"/>
        <v>2011/2012</v>
      </c>
      <c r="G4728">
        <v>20206</v>
      </c>
      <c r="H4728" t="s">
        <v>151</v>
      </c>
      <c r="I4728">
        <f>IFERROR(INDEX(Lookup_Misc!$A$1:$C$7,MATCH(Table1[[#This Row],[Product]],Lookup_Misc!$B$1:$B$7,0),3)*Table1[[#This Row],[Tonnage]],NA())</f>
        <v>9294.76</v>
      </c>
      <c r="J4728">
        <f t="shared" si="221"/>
        <v>4</v>
      </c>
    </row>
    <row r="4729" spans="1:10">
      <c r="A4729" t="s">
        <v>187</v>
      </c>
      <c r="B4729" t="s">
        <v>33</v>
      </c>
      <c r="C4729" s="60">
        <v>41000</v>
      </c>
      <c r="D4729" s="3">
        <f>Table1[[#This Row],[End Year]]-1</f>
        <v>2011</v>
      </c>
      <c r="E4729" s="3">
        <f t="shared" si="219"/>
        <v>2012</v>
      </c>
      <c r="F4729" s="1" t="str">
        <f t="shared" si="220"/>
        <v>2011/2012</v>
      </c>
      <c r="G4729">
        <v>9245</v>
      </c>
      <c r="H4729" t="s">
        <v>96</v>
      </c>
      <c r="I4729">
        <f>IFERROR(INDEX(Lookup_Misc!$A$1:$C$7,MATCH(Table1[[#This Row],[Product]],Lookup_Misc!$B$1:$B$7,0),3)*Table1[[#This Row],[Tonnage]],NA())</f>
        <v>4252.7</v>
      </c>
      <c r="J4729">
        <f t="shared" si="221"/>
        <v>4</v>
      </c>
    </row>
    <row r="4730" spans="1:10">
      <c r="A4730" t="s">
        <v>187</v>
      </c>
      <c r="B4730" t="s">
        <v>33</v>
      </c>
      <c r="C4730" s="60">
        <v>41030</v>
      </c>
      <c r="D4730" s="3">
        <f>Table1[[#This Row],[End Year]]-1</f>
        <v>2011</v>
      </c>
      <c r="E4730" s="3">
        <f t="shared" si="219"/>
        <v>2012</v>
      </c>
      <c r="F4730" s="1" t="str">
        <f t="shared" si="220"/>
        <v>2011/2012</v>
      </c>
      <c r="G4730">
        <v>375</v>
      </c>
      <c r="H4730" t="s">
        <v>74</v>
      </c>
      <c r="I4730">
        <f>IFERROR(INDEX(Lookup_Misc!$A$1:$C$7,MATCH(Table1[[#This Row],[Product]],Lookup_Misc!$B$1:$B$7,0),3)*Table1[[#This Row],[Tonnage]],NA())</f>
        <v>172.5</v>
      </c>
      <c r="J4730">
        <f t="shared" si="221"/>
        <v>5</v>
      </c>
    </row>
    <row r="4731" spans="1:10">
      <c r="A4731" t="s">
        <v>187</v>
      </c>
      <c r="B4731" t="s">
        <v>33</v>
      </c>
      <c r="C4731" s="60">
        <v>41030</v>
      </c>
      <c r="D4731" s="3">
        <f>Table1[[#This Row],[End Year]]-1</f>
        <v>2011</v>
      </c>
      <c r="E4731" s="3">
        <f t="shared" si="219"/>
        <v>2012</v>
      </c>
      <c r="F4731" s="1" t="str">
        <f t="shared" si="220"/>
        <v>2011/2012</v>
      </c>
      <c r="G4731">
        <v>260</v>
      </c>
      <c r="H4731" t="s">
        <v>140</v>
      </c>
      <c r="I4731">
        <f>IFERROR(INDEX(Lookup_Misc!$A$1:$C$7,MATCH(Table1[[#This Row],[Product]],Lookup_Misc!$B$1:$B$7,0),3)*Table1[[#This Row],[Tonnage]],NA())</f>
        <v>119.60000000000001</v>
      </c>
      <c r="J4731">
        <f t="shared" si="221"/>
        <v>5</v>
      </c>
    </row>
    <row r="4732" spans="1:10">
      <c r="A4732" t="s">
        <v>187</v>
      </c>
      <c r="B4732" t="s">
        <v>33</v>
      </c>
      <c r="C4732" s="60">
        <v>41061</v>
      </c>
      <c r="D4732" s="3">
        <f>Table1[[#This Row],[End Year]]-1</f>
        <v>2011</v>
      </c>
      <c r="E4732" s="3">
        <f t="shared" si="219"/>
        <v>2012</v>
      </c>
      <c r="F4732" s="1" t="str">
        <f t="shared" si="220"/>
        <v>2011/2012</v>
      </c>
      <c r="G4732">
        <v>2</v>
      </c>
      <c r="H4732" t="s">
        <v>74</v>
      </c>
      <c r="I4732">
        <f>IFERROR(INDEX(Lookup_Misc!$A$1:$C$7,MATCH(Table1[[#This Row],[Product]],Lookup_Misc!$B$1:$B$7,0),3)*Table1[[#This Row],[Tonnage]],NA())</f>
        <v>0.92</v>
      </c>
      <c r="J4732">
        <f t="shared" si="221"/>
        <v>6</v>
      </c>
    </row>
    <row r="4733" spans="1:10">
      <c r="A4733" t="s">
        <v>187</v>
      </c>
      <c r="B4733" t="s">
        <v>33</v>
      </c>
      <c r="C4733" s="60">
        <v>41061</v>
      </c>
      <c r="D4733" s="3">
        <f>Table1[[#This Row],[End Year]]-1</f>
        <v>2011</v>
      </c>
      <c r="E4733" s="3">
        <f t="shared" si="219"/>
        <v>2012</v>
      </c>
      <c r="F4733" s="1" t="str">
        <f t="shared" si="220"/>
        <v>2011/2012</v>
      </c>
      <c r="G4733">
        <v>2</v>
      </c>
      <c r="H4733" t="s">
        <v>60</v>
      </c>
      <c r="I4733">
        <f>IFERROR(INDEX(Lookup_Misc!$A$1:$C$7,MATCH(Table1[[#This Row],[Product]],Lookup_Misc!$B$1:$B$7,0),3)*Table1[[#This Row],[Tonnage]],NA())</f>
        <v>0.92</v>
      </c>
      <c r="J4733">
        <f t="shared" si="221"/>
        <v>6</v>
      </c>
    </row>
    <row r="4734" spans="1:10">
      <c r="A4734" t="s">
        <v>187</v>
      </c>
      <c r="B4734" t="s">
        <v>33</v>
      </c>
      <c r="C4734" s="60">
        <v>41061</v>
      </c>
      <c r="D4734" s="3">
        <f>Table1[[#This Row],[End Year]]-1</f>
        <v>2011</v>
      </c>
      <c r="E4734" s="3">
        <f t="shared" si="219"/>
        <v>2012</v>
      </c>
      <c r="F4734" s="1" t="str">
        <f t="shared" si="220"/>
        <v>2011/2012</v>
      </c>
      <c r="G4734">
        <v>52</v>
      </c>
      <c r="H4734" t="s">
        <v>119</v>
      </c>
      <c r="I4734">
        <f>IFERROR(INDEX(Lookup_Misc!$A$1:$C$7,MATCH(Table1[[#This Row],[Product]],Lookup_Misc!$B$1:$B$7,0),3)*Table1[[#This Row],[Tonnage]],NA())</f>
        <v>23.92</v>
      </c>
      <c r="J4734">
        <f t="shared" si="221"/>
        <v>6</v>
      </c>
    </row>
    <row r="4735" spans="1:10">
      <c r="A4735" t="s">
        <v>187</v>
      </c>
      <c r="B4735" t="s">
        <v>33</v>
      </c>
      <c r="C4735" s="60">
        <v>41091</v>
      </c>
      <c r="D4735" s="3">
        <f>Table1[[#This Row],[End Year]]-1</f>
        <v>2012</v>
      </c>
      <c r="E4735" s="3">
        <f t="shared" si="219"/>
        <v>2013</v>
      </c>
      <c r="F4735" s="1" t="str">
        <f t="shared" si="220"/>
        <v>2012/2013</v>
      </c>
      <c r="G4735">
        <v>6</v>
      </c>
      <c r="H4735" t="s">
        <v>74</v>
      </c>
      <c r="I4735">
        <f>IFERROR(INDEX(Lookup_Misc!$A$1:$C$7,MATCH(Table1[[#This Row],[Product]],Lookup_Misc!$B$1:$B$7,0),3)*Table1[[#This Row],[Tonnage]],NA())</f>
        <v>2.7600000000000002</v>
      </c>
      <c r="J4735">
        <f t="shared" si="221"/>
        <v>7</v>
      </c>
    </row>
    <row r="4736" spans="1:10">
      <c r="A4736" t="s">
        <v>187</v>
      </c>
      <c r="B4736" t="s">
        <v>33</v>
      </c>
      <c r="C4736" s="60">
        <v>41122</v>
      </c>
      <c r="D4736" s="3">
        <f>Table1[[#This Row],[End Year]]-1</f>
        <v>2012</v>
      </c>
      <c r="E4736" s="3">
        <f t="shared" si="219"/>
        <v>2013</v>
      </c>
      <c r="F4736" s="1" t="str">
        <f t="shared" si="220"/>
        <v>2012/2013</v>
      </c>
      <c r="G4736">
        <v>184</v>
      </c>
      <c r="H4736" t="s">
        <v>74</v>
      </c>
      <c r="I4736">
        <f>IFERROR(INDEX(Lookup_Misc!$A$1:$C$7,MATCH(Table1[[#This Row],[Product]],Lookup_Misc!$B$1:$B$7,0),3)*Table1[[#This Row],[Tonnage]],NA())</f>
        <v>84.64</v>
      </c>
      <c r="J4736">
        <f t="shared" si="221"/>
        <v>8</v>
      </c>
    </row>
    <row r="4737" spans="1:10">
      <c r="A4737" t="s">
        <v>187</v>
      </c>
      <c r="B4737" t="s">
        <v>33</v>
      </c>
      <c r="C4737" s="60">
        <v>41122</v>
      </c>
      <c r="D4737" s="3">
        <f>Table1[[#This Row],[End Year]]-1</f>
        <v>2012</v>
      </c>
      <c r="E4737" s="3">
        <f t="shared" si="219"/>
        <v>2013</v>
      </c>
      <c r="F4737" s="1" t="str">
        <f t="shared" si="220"/>
        <v>2012/2013</v>
      </c>
      <c r="G4737">
        <v>13737</v>
      </c>
      <c r="H4737" t="s">
        <v>151</v>
      </c>
      <c r="I4737">
        <f>IFERROR(INDEX(Lookup_Misc!$A$1:$C$7,MATCH(Table1[[#This Row],[Product]],Lookup_Misc!$B$1:$B$7,0),3)*Table1[[#This Row],[Tonnage]],NA())</f>
        <v>6319.02</v>
      </c>
      <c r="J4737">
        <f t="shared" si="221"/>
        <v>8</v>
      </c>
    </row>
    <row r="4738" spans="1:10">
      <c r="A4738" t="s">
        <v>187</v>
      </c>
      <c r="B4738" t="s">
        <v>33</v>
      </c>
      <c r="C4738" s="60">
        <v>41153</v>
      </c>
      <c r="D4738" s="3">
        <f>Table1[[#This Row],[End Year]]-1</f>
        <v>2012</v>
      </c>
      <c r="E4738" s="3">
        <f t="shared" si="219"/>
        <v>2013</v>
      </c>
      <c r="F4738" s="1" t="str">
        <f t="shared" si="220"/>
        <v>2012/2013</v>
      </c>
      <c r="G4738">
        <v>5</v>
      </c>
      <c r="H4738" t="s">
        <v>74</v>
      </c>
      <c r="I4738">
        <f>IFERROR(INDEX(Lookup_Misc!$A$1:$C$7,MATCH(Table1[[#This Row],[Product]],Lookup_Misc!$B$1:$B$7,0),3)*Table1[[#This Row],[Tonnage]],NA())</f>
        <v>2.3000000000000003</v>
      </c>
      <c r="J4738">
        <f t="shared" si="221"/>
        <v>9</v>
      </c>
    </row>
    <row r="4739" spans="1:10">
      <c r="A4739" t="s">
        <v>187</v>
      </c>
      <c r="B4739" t="s">
        <v>33</v>
      </c>
      <c r="C4739" s="60">
        <v>41153</v>
      </c>
      <c r="D4739" s="3">
        <f>Table1[[#This Row],[End Year]]-1</f>
        <v>2012</v>
      </c>
      <c r="E4739" s="3">
        <f t="shared" si="219"/>
        <v>2013</v>
      </c>
      <c r="F4739" s="1" t="str">
        <f t="shared" si="220"/>
        <v>2012/2013</v>
      </c>
      <c r="G4739">
        <v>12014</v>
      </c>
      <c r="H4739" t="s">
        <v>151</v>
      </c>
      <c r="I4739">
        <f>IFERROR(INDEX(Lookup_Misc!$A$1:$C$7,MATCH(Table1[[#This Row],[Product]],Lookup_Misc!$B$1:$B$7,0),3)*Table1[[#This Row],[Tonnage]],NA())</f>
        <v>5526.4400000000005</v>
      </c>
      <c r="J4739">
        <f t="shared" si="221"/>
        <v>9</v>
      </c>
    </row>
    <row r="4740" spans="1:10">
      <c r="A4740" t="s">
        <v>187</v>
      </c>
      <c r="B4740" t="s">
        <v>33</v>
      </c>
      <c r="C4740" s="60">
        <v>41153</v>
      </c>
      <c r="D4740" s="3">
        <f>Table1[[#This Row],[End Year]]-1</f>
        <v>2012</v>
      </c>
      <c r="E4740" s="3">
        <f t="shared" si="219"/>
        <v>2013</v>
      </c>
      <c r="F4740" s="1" t="str">
        <f t="shared" si="220"/>
        <v>2012/2013</v>
      </c>
      <c r="G4740">
        <v>35110</v>
      </c>
      <c r="H4740" t="s">
        <v>96</v>
      </c>
      <c r="I4740">
        <f>IFERROR(INDEX(Lookup_Misc!$A$1:$C$7,MATCH(Table1[[#This Row],[Product]],Lookup_Misc!$B$1:$B$7,0),3)*Table1[[#This Row],[Tonnage]],NA())</f>
        <v>16150.6</v>
      </c>
      <c r="J4740">
        <f t="shared" si="221"/>
        <v>9</v>
      </c>
    </row>
    <row r="4741" spans="1:10">
      <c r="A4741" t="s">
        <v>187</v>
      </c>
      <c r="B4741" t="s">
        <v>33</v>
      </c>
      <c r="C4741" s="60">
        <v>41183</v>
      </c>
      <c r="D4741" s="3">
        <f>Table1[[#This Row],[End Year]]-1</f>
        <v>2012</v>
      </c>
      <c r="E4741" s="3">
        <f t="shared" si="219"/>
        <v>2013</v>
      </c>
      <c r="F4741" s="1" t="str">
        <f t="shared" si="220"/>
        <v>2012/2013</v>
      </c>
      <c r="G4741">
        <v>189</v>
      </c>
      <c r="H4741" t="s">
        <v>74</v>
      </c>
      <c r="I4741">
        <f>IFERROR(INDEX(Lookup_Misc!$A$1:$C$7,MATCH(Table1[[#This Row],[Product]],Lookup_Misc!$B$1:$B$7,0),3)*Table1[[#This Row],[Tonnage]],NA())</f>
        <v>86.94</v>
      </c>
      <c r="J4741">
        <f t="shared" si="221"/>
        <v>10</v>
      </c>
    </row>
    <row r="4742" spans="1:10">
      <c r="A4742" t="s">
        <v>187</v>
      </c>
      <c r="B4742" t="s">
        <v>33</v>
      </c>
      <c r="C4742" s="60">
        <v>41183</v>
      </c>
      <c r="D4742" s="3">
        <f>Table1[[#This Row],[End Year]]-1</f>
        <v>2012</v>
      </c>
      <c r="E4742" s="3">
        <f t="shared" ref="E4742:E4805" si="222">IF(AND(MONTH(C4742)&gt;=7,MONTH(C4742)&lt;=12),YEAR(C4742)+1,YEAR(C4742))</f>
        <v>2013</v>
      </c>
      <c r="F4742" s="1" t="str">
        <f t="shared" ref="F4742:F4805" si="223">D4742&amp;"/"&amp;E4742</f>
        <v>2012/2013</v>
      </c>
      <c r="G4742">
        <v>6704</v>
      </c>
      <c r="H4742" t="s">
        <v>79</v>
      </c>
      <c r="I4742">
        <f>IFERROR(INDEX(Lookup_Misc!$A$1:$C$7,MATCH(Table1[[#This Row],[Product]],Lookup_Misc!$B$1:$B$7,0),3)*Table1[[#This Row],[Tonnage]],NA())</f>
        <v>3083.84</v>
      </c>
      <c r="J4742">
        <f t="shared" ref="J4742:J4805" si="224">MONTH(C4742)</f>
        <v>10</v>
      </c>
    </row>
    <row r="4743" spans="1:10">
      <c r="A4743" t="s">
        <v>187</v>
      </c>
      <c r="B4743" t="s">
        <v>33</v>
      </c>
      <c r="C4743" s="60">
        <v>41214</v>
      </c>
      <c r="D4743" s="3">
        <f>Table1[[#This Row],[End Year]]-1</f>
        <v>2012</v>
      </c>
      <c r="E4743" s="3">
        <f t="shared" si="222"/>
        <v>2013</v>
      </c>
      <c r="F4743" s="1" t="str">
        <f t="shared" si="223"/>
        <v>2012/2013</v>
      </c>
      <c r="G4743">
        <v>52</v>
      </c>
      <c r="H4743" t="s">
        <v>79</v>
      </c>
      <c r="I4743">
        <f>IFERROR(INDEX(Lookup_Misc!$A$1:$C$7,MATCH(Table1[[#This Row],[Product]],Lookup_Misc!$B$1:$B$7,0),3)*Table1[[#This Row],[Tonnage]],NA())</f>
        <v>23.92</v>
      </c>
      <c r="J4743">
        <f t="shared" si="224"/>
        <v>11</v>
      </c>
    </row>
    <row r="4744" spans="1:10">
      <c r="A4744" t="s">
        <v>187</v>
      </c>
      <c r="B4744" t="s">
        <v>33</v>
      </c>
      <c r="C4744" s="60">
        <v>41214</v>
      </c>
      <c r="D4744" s="3">
        <f>Table1[[#This Row],[End Year]]-1</f>
        <v>2012</v>
      </c>
      <c r="E4744" s="3">
        <f t="shared" si="222"/>
        <v>2013</v>
      </c>
      <c r="F4744" s="1" t="str">
        <f t="shared" si="223"/>
        <v>2012/2013</v>
      </c>
      <c r="G4744">
        <v>8980</v>
      </c>
      <c r="H4744" t="s">
        <v>96</v>
      </c>
      <c r="I4744">
        <f>IFERROR(INDEX(Lookup_Misc!$A$1:$C$7,MATCH(Table1[[#This Row],[Product]],Lookup_Misc!$B$1:$B$7,0),3)*Table1[[#This Row],[Tonnage]],NA())</f>
        <v>4130.8</v>
      </c>
      <c r="J4744">
        <f t="shared" si="224"/>
        <v>11</v>
      </c>
    </row>
    <row r="4745" spans="1:10">
      <c r="A4745" t="s">
        <v>187</v>
      </c>
      <c r="B4745" t="s">
        <v>33</v>
      </c>
      <c r="C4745" s="60">
        <v>41244</v>
      </c>
      <c r="D4745" s="3">
        <f>Table1[[#This Row],[End Year]]-1</f>
        <v>2012</v>
      </c>
      <c r="E4745" s="3">
        <f t="shared" si="222"/>
        <v>2013</v>
      </c>
      <c r="F4745" s="1" t="str">
        <f t="shared" si="223"/>
        <v>2012/2013</v>
      </c>
      <c r="G4745">
        <v>1</v>
      </c>
      <c r="H4745" t="s">
        <v>74</v>
      </c>
      <c r="I4745">
        <f>IFERROR(INDEX(Lookup_Misc!$A$1:$C$7,MATCH(Table1[[#This Row],[Product]],Lookup_Misc!$B$1:$B$7,0),3)*Table1[[#This Row],[Tonnage]],NA())</f>
        <v>0.46</v>
      </c>
      <c r="J4745">
        <f t="shared" si="224"/>
        <v>12</v>
      </c>
    </row>
    <row r="4746" spans="1:10">
      <c r="A4746" t="s">
        <v>187</v>
      </c>
      <c r="B4746" t="s">
        <v>33</v>
      </c>
      <c r="C4746" s="60">
        <v>41244</v>
      </c>
      <c r="D4746" s="3">
        <f>Table1[[#This Row],[End Year]]-1</f>
        <v>2012</v>
      </c>
      <c r="E4746" s="3">
        <f t="shared" si="222"/>
        <v>2013</v>
      </c>
      <c r="F4746" s="1" t="str">
        <f t="shared" si="223"/>
        <v>2012/2013</v>
      </c>
      <c r="G4746">
        <v>27492</v>
      </c>
      <c r="H4746" t="s">
        <v>168</v>
      </c>
      <c r="I4746">
        <f>IFERROR(INDEX(Lookup_Misc!$A$1:$C$7,MATCH(Table1[[#This Row],[Product]],Lookup_Misc!$B$1:$B$7,0),3)*Table1[[#This Row],[Tonnage]],NA())</f>
        <v>12646.32</v>
      </c>
      <c r="J4746">
        <f t="shared" si="224"/>
        <v>12</v>
      </c>
    </row>
    <row r="4747" spans="1:10">
      <c r="A4747" t="s">
        <v>187</v>
      </c>
      <c r="B4747" t="s">
        <v>33</v>
      </c>
      <c r="C4747" s="60">
        <v>41244</v>
      </c>
      <c r="D4747" s="3">
        <f>Table1[[#This Row],[End Year]]-1</f>
        <v>2012</v>
      </c>
      <c r="E4747" s="3">
        <f t="shared" si="222"/>
        <v>2013</v>
      </c>
      <c r="F4747" s="1" t="str">
        <f t="shared" si="223"/>
        <v>2012/2013</v>
      </c>
      <c r="G4747">
        <v>46390</v>
      </c>
      <c r="H4747" t="s">
        <v>151</v>
      </c>
      <c r="I4747">
        <f>IFERROR(INDEX(Lookup_Misc!$A$1:$C$7,MATCH(Table1[[#This Row],[Product]],Lookup_Misc!$B$1:$B$7,0),3)*Table1[[#This Row],[Tonnage]],NA())</f>
        <v>21339.4</v>
      </c>
      <c r="J4747">
        <f t="shared" si="224"/>
        <v>12</v>
      </c>
    </row>
    <row r="4748" spans="1:10">
      <c r="A4748" t="s">
        <v>187</v>
      </c>
      <c r="B4748" t="s">
        <v>33</v>
      </c>
      <c r="C4748" s="60">
        <v>41244</v>
      </c>
      <c r="D4748" s="3">
        <f>Table1[[#This Row],[End Year]]-1</f>
        <v>2012</v>
      </c>
      <c r="E4748" s="3">
        <f t="shared" si="222"/>
        <v>2013</v>
      </c>
      <c r="F4748" s="1" t="str">
        <f t="shared" si="223"/>
        <v>2012/2013</v>
      </c>
      <c r="G4748">
        <v>4400</v>
      </c>
      <c r="H4748" t="s">
        <v>96</v>
      </c>
      <c r="I4748">
        <f>IFERROR(INDEX(Lookup_Misc!$A$1:$C$7,MATCH(Table1[[#This Row],[Product]],Lookup_Misc!$B$1:$B$7,0),3)*Table1[[#This Row],[Tonnage]],NA())</f>
        <v>2024</v>
      </c>
      <c r="J4748">
        <f t="shared" si="224"/>
        <v>12</v>
      </c>
    </row>
    <row r="4749" spans="1:10">
      <c r="A4749" t="s">
        <v>187</v>
      </c>
      <c r="B4749" t="s">
        <v>33</v>
      </c>
      <c r="C4749" s="60">
        <v>41275</v>
      </c>
      <c r="D4749" s="3">
        <f>Table1[[#This Row],[End Year]]-1</f>
        <v>2012</v>
      </c>
      <c r="E4749" s="3">
        <f t="shared" si="222"/>
        <v>2013</v>
      </c>
      <c r="F4749" s="1" t="str">
        <f t="shared" si="223"/>
        <v>2012/2013</v>
      </c>
      <c r="G4749">
        <v>3</v>
      </c>
      <c r="H4749" t="s">
        <v>79</v>
      </c>
      <c r="I4749">
        <f>IFERROR(INDEX(Lookup_Misc!$A$1:$C$7,MATCH(Table1[[#This Row],[Product]],Lookup_Misc!$B$1:$B$7,0),3)*Table1[[#This Row],[Tonnage]],NA())</f>
        <v>1.3800000000000001</v>
      </c>
      <c r="J4749">
        <f t="shared" si="224"/>
        <v>1</v>
      </c>
    </row>
    <row r="4750" spans="1:10">
      <c r="A4750" t="s">
        <v>187</v>
      </c>
      <c r="B4750" t="s">
        <v>33</v>
      </c>
      <c r="C4750" s="60">
        <v>41275</v>
      </c>
      <c r="D4750" s="3">
        <f>Table1[[#This Row],[End Year]]-1</f>
        <v>2012</v>
      </c>
      <c r="E4750" s="3">
        <f t="shared" si="222"/>
        <v>2013</v>
      </c>
      <c r="F4750" s="1" t="str">
        <f t="shared" si="223"/>
        <v>2012/2013</v>
      </c>
      <c r="G4750">
        <v>2</v>
      </c>
      <c r="H4750" t="s">
        <v>151</v>
      </c>
      <c r="I4750">
        <f>IFERROR(INDEX(Lookup_Misc!$A$1:$C$7,MATCH(Table1[[#This Row],[Product]],Lookup_Misc!$B$1:$B$7,0),3)*Table1[[#This Row],[Tonnage]],NA())</f>
        <v>0.92</v>
      </c>
      <c r="J4750">
        <f t="shared" si="224"/>
        <v>1</v>
      </c>
    </row>
    <row r="4751" spans="1:10">
      <c r="A4751" t="s">
        <v>187</v>
      </c>
      <c r="B4751" t="s">
        <v>33</v>
      </c>
      <c r="C4751" s="60">
        <v>41306</v>
      </c>
      <c r="D4751" s="3">
        <f>Table1[[#This Row],[End Year]]-1</f>
        <v>2012</v>
      </c>
      <c r="E4751" s="3">
        <f t="shared" si="222"/>
        <v>2013</v>
      </c>
      <c r="F4751" s="1" t="str">
        <f t="shared" si="223"/>
        <v>2012/2013</v>
      </c>
      <c r="G4751">
        <v>72</v>
      </c>
      <c r="H4751" t="s">
        <v>74</v>
      </c>
      <c r="I4751">
        <f>IFERROR(INDEX(Lookup_Misc!$A$1:$C$7,MATCH(Table1[[#This Row],[Product]],Lookup_Misc!$B$1:$B$7,0),3)*Table1[[#This Row],[Tonnage]],NA())</f>
        <v>33.120000000000005</v>
      </c>
      <c r="J4751">
        <f t="shared" si="224"/>
        <v>2</v>
      </c>
    </row>
    <row r="4752" spans="1:10">
      <c r="A4752" t="s">
        <v>187</v>
      </c>
      <c r="B4752" t="s">
        <v>33</v>
      </c>
      <c r="C4752" s="60">
        <v>41306</v>
      </c>
      <c r="D4752" s="3">
        <f>Table1[[#This Row],[End Year]]-1</f>
        <v>2012</v>
      </c>
      <c r="E4752" s="3">
        <f t="shared" si="222"/>
        <v>2013</v>
      </c>
      <c r="F4752" s="1" t="str">
        <f t="shared" si="223"/>
        <v>2012/2013</v>
      </c>
      <c r="G4752">
        <v>1</v>
      </c>
      <c r="H4752" t="s">
        <v>60</v>
      </c>
      <c r="I4752">
        <f>IFERROR(INDEX(Lookup_Misc!$A$1:$C$7,MATCH(Table1[[#This Row],[Product]],Lookup_Misc!$B$1:$B$7,0),3)*Table1[[#This Row],[Tonnage]],NA())</f>
        <v>0.46</v>
      </c>
      <c r="J4752">
        <f t="shared" si="224"/>
        <v>2</v>
      </c>
    </row>
    <row r="4753" spans="1:10">
      <c r="A4753" t="s">
        <v>187</v>
      </c>
      <c r="B4753" t="s">
        <v>33</v>
      </c>
      <c r="C4753" s="60">
        <v>41306</v>
      </c>
      <c r="D4753" s="3">
        <f>Table1[[#This Row],[End Year]]-1</f>
        <v>2012</v>
      </c>
      <c r="E4753" s="3">
        <f t="shared" si="222"/>
        <v>2013</v>
      </c>
      <c r="F4753" s="1" t="str">
        <f t="shared" si="223"/>
        <v>2012/2013</v>
      </c>
      <c r="G4753">
        <v>14</v>
      </c>
      <c r="H4753" t="s">
        <v>79</v>
      </c>
      <c r="I4753">
        <f>IFERROR(INDEX(Lookup_Misc!$A$1:$C$7,MATCH(Table1[[#This Row],[Product]],Lookup_Misc!$B$1:$B$7,0),3)*Table1[[#This Row],[Tonnage]],NA())</f>
        <v>6.44</v>
      </c>
      <c r="J4753">
        <f t="shared" si="224"/>
        <v>2</v>
      </c>
    </row>
    <row r="4754" spans="1:10">
      <c r="A4754" t="s">
        <v>187</v>
      </c>
      <c r="B4754" t="s">
        <v>33</v>
      </c>
      <c r="C4754" s="60">
        <v>41306</v>
      </c>
      <c r="D4754" s="3">
        <f>Table1[[#This Row],[End Year]]-1</f>
        <v>2012</v>
      </c>
      <c r="E4754" s="3">
        <f t="shared" si="222"/>
        <v>2013</v>
      </c>
      <c r="F4754" s="1" t="str">
        <f t="shared" si="223"/>
        <v>2012/2013</v>
      </c>
      <c r="G4754">
        <v>21970</v>
      </c>
      <c r="H4754" t="s">
        <v>168</v>
      </c>
      <c r="I4754">
        <f>IFERROR(INDEX(Lookup_Misc!$A$1:$C$7,MATCH(Table1[[#This Row],[Product]],Lookup_Misc!$B$1:$B$7,0),3)*Table1[[#This Row],[Tonnage]],NA())</f>
        <v>10106.200000000001</v>
      </c>
      <c r="J4754">
        <f t="shared" si="224"/>
        <v>2</v>
      </c>
    </row>
    <row r="4755" spans="1:10">
      <c r="A4755" t="s">
        <v>187</v>
      </c>
      <c r="B4755" t="s">
        <v>33</v>
      </c>
      <c r="C4755" s="60">
        <v>41306</v>
      </c>
      <c r="D4755" s="3">
        <f>Table1[[#This Row],[End Year]]-1</f>
        <v>2012</v>
      </c>
      <c r="E4755" s="3">
        <f t="shared" si="222"/>
        <v>2013</v>
      </c>
      <c r="F4755" s="1" t="str">
        <f t="shared" si="223"/>
        <v>2012/2013</v>
      </c>
      <c r="G4755">
        <v>20515</v>
      </c>
      <c r="H4755" t="s">
        <v>151</v>
      </c>
      <c r="I4755">
        <f>IFERROR(INDEX(Lookup_Misc!$A$1:$C$7,MATCH(Table1[[#This Row],[Product]],Lookup_Misc!$B$1:$B$7,0),3)*Table1[[#This Row],[Tonnage]],NA())</f>
        <v>9436.9</v>
      </c>
      <c r="J4755">
        <f t="shared" si="224"/>
        <v>2</v>
      </c>
    </row>
    <row r="4756" spans="1:10">
      <c r="A4756" t="s">
        <v>187</v>
      </c>
      <c r="B4756" t="s">
        <v>33</v>
      </c>
      <c r="C4756" s="60">
        <v>41306</v>
      </c>
      <c r="D4756" s="3">
        <f>Table1[[#This Row],[End Year]]-1</f>
        <v>2012</v>
      </c>
      <c r="E4756" s="3">
        <f t="shared" si="222"/>
        <v>2013</v>
      </c>
      <c r="F4756" s="1" t="str">
        <f t="shared" si="223"/>
        <v>2012/2013</v>
      </c>
      <c r="G4756">
        <v>15121</v>
      </c>
      <c r="H4756" t="s">
        <v>96</v>
      </c>
      <c r="I4756">
        <f>IFERROR(INDEX(Lookup_Misc!$A$1:$C$7,MATCH(Table1[[#This Row],[Product]],Lookup_Misc!$B$1:$B$7,0),3)*Table1[[#This Row],[Tonnage]],NA())</f>
        <v>6955.66</v>
      </c>
      <c r="J4756">
        <f t="shared" si="224"/>
        <v>2</v>
      </c>
    </row>
    <row r="4757" spans="1:10">
      <c r="A4757" t="s">
        <v>187</v>
      </c>
      <c r="B4757" t="s">
        <v>33</v>
      </c>
      <c r="C4757" s="60">
        <v>41334</v>
      </c>
      <c r="D4757" s="3">
        <f>Table1[[#This Row],[End Year]]-1</f>
        <v>2012</v>
      </c>
      <c r="E4757" s="3">
        <f t="shared" si="222"/>
        <v>2013</v>
      </c>
      <c r="F4757" s="1" t="str">
        <f t="shared" si="223"/>
        <v>2012/2013</v>
      </c>
      <c r="G4757">
        <v>20</v>
      </c>
      <c r="H4757" t="s">
        <v>73</v>
      </c>
      <c r="I4757">
        <f>IFERROR(INDEX(Lookup_Misc!$A$1:$C$7,MATCH(Table1[[#This Row],[Product]],Lookup_Misc!$B$1:$B$7,0),3)*Table1[[#This Row],[Tonnage]],NA())</f>
        <v>9.2000000000000011</v>
      </c>
      <c r="J4757">
        <f t="shared" si="224"/>
        <v>3</v>
      </c>
    </row>
    <row r="4758" spans="1:10">
      <c r="A4758" t="s">
        <v>187</v>
      </c>
      <c r="B4758" t="s">
        <v>33</v>
      </c>
      <c r="C4758" s="60">
        <v>41334</v>
      </c>
      <c r="D4758" s="3">
        <f>Table1[[#This Row],[End Year]]-1</f>
        <v>2012</v>
      </c>
      <c r="E4758" s="3">
        <f t="shared" si="222"/>
        <v>2013</v>
      </c>
      <c r="F4758" s="1" t="str">
        <f t="shared" si="223"/>
        <v>2012/2013</v>
      </c>
      <c r="G4758">
        <v>4</v>
      </c>
      <c r="H4758" t="s">
        <v>74</v>
      </c>
      <c r="I4758">
        <f>IFERROR(INDEX(Lookup_Misc!$A$1:$C$7,MATCH(Table1[[#This Row],[Product]],Lookup_Misc!$B$1:$B$7,0),3)*Table1[[#This Row],[Tonnage]],NA())</f>
        <v>1.84</v>
      </c>
      <c r="J4758">
        <f t="shared" si="224"/>
        <v>3</v>
      </c>
    </row>
    <row r="4759" spans="1:10">
      <c r="A4759" t="s">
        <v>187</v>
      </c>
      <c r="B4759" t="s">
        <v>33</v>
      </c>
      <c r="C4759" s="60">
        <v>41334</v>
      </c>
      <c r="D4759" s="3">
        <f>Table1[[#This Row],[End Year]]-1</f>
        <v>2012</v>
      </c>
      <c r="E4759" s="3">
        <f t="shared" si="222"/>
        <v>2013</v>
      </c>
      <c r="F4759" s="1" t="str">
        <f t="shared" si="223"/>
        <v>2012/2013</v>
      </c>
      <c r="G4759">
        <v>44000</v>
      </c>
      <c r="H4759" t="s">
        <v>95</v>
      </c>
      <c r="I4759">
        <f>IFERROR(INDEX(Lookup_Misc!$A$1:$C$7,MATCH(Table1[[#This Row],[Product]],Lookup_Misc!$B$1:$B$7,0),3)*Table1[[#This Row],[Tonnage]],NA())</f>
        <v>20240</v>
      </c>
      <c r="J4759">
        <f t="shared" si="224"/>
        <v>3</v>
      </c>
    </row>
    <row r="4760" spans="1:10">
      <c r="A4760" t="s">
        <v>187</v>
      </c>
      <c r="B4760" t="s">
        <v>33</v>
      </c>
      <c r="C4760" s="60">
        <v>41334</v>
      </c>
      <c r="D4760" s="3">
        <f>Table1[[#This Row],[End Year]]-1</f>
        <v>2012</v>
      </c>
      <c r="E4760" s="3">
        <f t="shared" si="222"/>
        <v>2013</v>
      </c>
      <c r="F4760" s="1" t="str">
        <f t="shared" si="223"/>
        <v>2012/2013</v>
      </c>
      <c r="G4760">
        <v>14951</v>
      </c>
      <c r="H4760" t="s">
        <v>96</v>
      </c>
      <c r="I4760">
        <f>IFERROR(INDEX(Lookup_Misc!$A$1:$C$7,MATCH(Table1[[#This Row],[Product]],Lookup_Misc!$B$1:$B$7,0),3)*Table1[[#This Row],[Tonnage]],NA())</f>
        <v>6877.46</v>
      </c>
      <c r="J4760">
        <f t="shared" si="224"/>
        <v>3</v>
      </c>
    </row>
    <row r="4761" spans="1:10">
      <c r="A4761" t="s">
        <v>187</v>
      </c>
      <c r="B4761" t="s">
        <v>33</v>
      </c>
      <c r="C4761" s="60">
        <v>41365</v>
      </c>
      <c r="D4761" s="3">
        <f>Table1[[#This Row],[End Year]]-1</f>
        <v>2012</v>
      </c>
      <c r="E4761" s="3">
        <f t="shared" si="222"/>
        <v>2013</v>
      </c>
      <c r="F4761" s="1" t="str">
        <f t="shared" si="223"/>
        <v>2012/2013</v>
      </c>
      <c r="G4761">
        <v>20</v>
      </c>
      <c r="H4761" t="s">
        <v>73</v>
      </c>
      <c r="I4761">
        <f>IFERROR(INDEX(Lookup_Misc!$A$1:$C$7,MATCH(Table1[[#This Row],[Product]],Lookup_Misc!$B$1:$B$7,0),3)*Table1[[#This Row],[Tonnage]],NA())</f>
        <v>9.2000000000000011</v>
      </c>
      <c r="J4761">
        <f t="shared" si="224"/>
        <v>4</v>
      </c>
    </row>
    <row r="4762" spans="1:10">
      <c r="A4762" t="s">
        <v>187</v>
      </c>
      <c r="B4762" t="s">
        <v>33</v>
      </c>
      <c r="C4762" s="60">
        <v>41365</v>
      </c>
      <c r="D4762" s="3">
        <f>Table1[[#This Row],[End Year]]-1</f>
        <v>2012</v>
      </c>
      <c r="E4762" s="3">
        <f t="shared" si="222"/>
        <v>2013</v>
      </c>
      <c r="F4762" s="1" t="str">
        <f t="shared" si="223"/>
        <v>2012/2013</v>
      </c>
      <c r="G4762">
        <v>21</v>
      </c>
      <c r="H4762" t="s">
        <v>74</v>
      </c>
      <c r="I4762">
        <f>IFERROR(INDEX(Lookup_Misc!$A$1:$C$7,MATCH(Table1[[#This Row],[Product]],Lookup_Misc!$B$1:$B$7,0),3)*Table1[[#This Row],[Tonnage]],NA())</f>
        <v>9.66</v>
      </c>
      <c r="J4762">
        <f t="shared" si="224"/>
        <v>4</v>
      </c>
    </row>
    <row r="4763" spans="1:10">
      <c r="A4763" t="s">
        <v>187</v>
      </c>
      <c r="B4763" t="s">
        <v>33</v>
      </c>
      <c r="C4763" s="60">
        <v>41365</v>
      </c>
      <c r="D4763" s="3">
        <f>Table1[[#This Row],[End Year]]-1</f>
        <v>2012</v>
      </c>
      <c r="E4763" s="3">
        <f t="shared" si="222"/>
        <v>2013</v>
      </c>
      <c r="F4763" s="1" t="str">
        <f t="shared" si="223"/>
        <v>2012/2013</v>
      </c>
      <c r="G4763">
        <v>161</v>
      </c>
      <c r="H4763" t="s">
        <v>60</v>
      </c>
      <c r="I4763">
        <f>IFERROR(INDEX(Lookup_Misc!$A$1:$C$7,MATCH(Table1[[#This Row],[Product]],Lookup_Misc!$B$1:$B$7,0),3)*Table1[[#This Row],[Tonnage]],NA())</f>
        <v>74.06</v>
      </c>
      <c r="J4763">
        <f t="shared" si="224"/>
        <v>4</v>
      </c>
    </row>
    <row r="4764" spans="1:10">
      <c r="A4764" t="s">
        <v>187</v>
      </c>
      <c r="B4764" t="s">
        <v>33</v>
      </c>
      <c r="C4764" s="60">
        <v>41365</v>
      </c>
      <c r="D4764" s="3">
        <f>Table1[[#This Row],[End Year]]-1</f>
        <v>2012</v>
      </c>
      <c r="E4764" s="3">
        <f t="shared" si="222"/>
        <v>2013</v>
      </c>
      <c r="F4764" s="1" t="str">
        <f t="shared" si="223"/>
        <v>2012/2013</v>
      </c>
      <c r="G4764">
        <v>144</v>
      </c>
      <c r="H4764" t="s">
        <v>79</v>
      </c>
      <c r="I4764">
        <f>IFERROR(INDEX(Lookup_Misc!$A$1:$C$7,MATCH(Table1[[#This Row],[Product]],Lookup_Misc!$B$1:$B$7,0),3)*Table1[[#This Row],[Tonnage]],NA())</f>
        <v>66.240000000000009</v>
      </c>
      <c r="J4764">
        <f t="shared" si="224"/>
        <v>4</v>
      </c>
    </row>
    <row r="4765" spans="1:10">
      <c r="A4765" t="s">
        <v>187</v>
      </c>
      <c r="B4765" t="s">
        <v>33</v>
      </c>
      <c r="C4765" s="60">
        <v>41365</v>
      </c>
      <c r="D4765" s="3">
        <f>Table1[[#This Row],[End Year]]-1</f>
        <v>2012</v>
      </c>
      <c r="E4765" s="3">
        <f t="shared" si="222"/>
        <v>2013</v>
      </c>
      <c r="F4765" s="1" t="str">
        <f t="shared" si="223"/>
        <v>2012/2013</v>
      </c>
      <c r="G4765">
        <v>13470</v>
      </c>
      <c r="H4765" t="s">
        <v>96</v>
      </c>
      <c r="I4765">
        <f>IFERROR(INDEX(Lookup_Misc!$A$1:$C$7,MATCH(Table1[[#This Row],[Product]],Lookup_Misc!$B$1:$B$7,0),3)*Table1[[#This Row],[Tonnage]],NA())</f>
        <v>6196.2</v>
      </c>
      <c r="J4765">
        <f t="shared" si="224"/>
        <v>4</v>
      </c>
    </row>
    <row r="4766" spans="1:10">
      <c r="A4766" t="s">
        <v>187</v>
      </c>
      <c r="B4766" t="s">
        <v>33</v>
      </c>
      <c r="C4766" s="60">
        <v>41395</v>
      </c>
      <c r="D4766" s="3">
        <f>Table1[[#This Row],[End Year]]-1</f>
        <v>2012</v>
      </c>
      <c r="E4766" s="3">
        <f t="shared" si="222"/>
        <v>2013</v>
      </c>
      <c r="F4766" s="1" t="str">
        <f t="shared" si="223"/>
        <v>2012/2013</v>
      </c>
      <c r="G4766">
        <v>2</v>
      </c>
      <c r="H4766" t="s">
        <v>74</v>
      </c>
      <c r="I4766">
        <f>IFERROR(INDEX(Lookup_Misc!$A$1:$C$7,MATCH(Table1[[#This Row],[Product]],Lookup_Misc!$B$1:$B$7,0),3)*Table1[[#This Row],[Tonnage]],NA())</f>
        <v>0.92</v>
      </c>
      <c r="J4766">
        <f t="shared" si="224"/>
        <v>5</v>
      </c>
    </row>
    <row r="4767" spans="1:10">
      <c r="A4767" t="s">
        <v>187</v>
      </c>
      <c r="B4767" t="s">
        <v>33</v>
      </c>
      <c r="C4767" s="60">
        <v>41395</v>
      </c>
      <c r="D4767" s="3">
        <f>Table1[[#This Row],[End Year]]-1</f>
        <v>2012</v>
      </c>
      <c r="E4767" s="3">
        <f t="shared" si="222"/>
        <v>2013</v>
      </c>
      <c r="F4767" s="1" t="str">
        <f t="shared" si="223"/>
        <v>2012/2013</v>
      </c>
      <c r="G4767">
        <v>2</v>
      </c>
      <c r="H4767" t="s">
        <v>60</v>
      </c>
      <c r="I4767">
        <f>IFERROR(INDEX(Lookup_Misc!$A$1:$C$7,MATCH(Table1[[#This Row],[Product]],Lookup_Misc!$B$1:$B$7,0),3)*Table1[[#This Row],[Tonnage]],NA())</f>
        <v>0.92</v>
      </c>
      <c r="J4767">
        <f t="shared" si="224"/>
        <v>5</v>
      </c>
    </row>
    <row r="4768" spans="1:10">
      <c r="A4768" t="s">
        <v>187</v>
      </c>
      <c r="B4768" t="s">
        <v>33</v>
      </c>
      <c r="C4768" s="60">
        <v>41395</v>
      </c>
      <c r="D4768" s="3">
        <f>Table1[[#This Row],[End Year]]-1</f>
        <v>2012</v>
      </c>
      <c r="E4768" s="3">
        <f t="shared" si="222"/>
        <v>2013</v>
      </c>
      <c r="F4768" s="1" t="str">
        <f t="shared" si="223"/>
        <v>2012/2013</v>
      </c>
      <c r="G4768">
        <v>2</v>
      </c>
      <c r="H4768" t="s">
        <v>79</v>
      </c>
      <c r="I4768">
        <f>IFERROR(INDEX(Lookup_Misc!$A$1:$C$7,MATCH(Table1[[#This Row],[Product]],Lookup_Misc!$B$1:$B$7,0),3)*Table1[[#This Row],[Tonnage]],NA())</f>
        <v>0.92</v>
      </c>
      <c r="J4768">
        <f t="shared" si="224"/>
        <v>5</v>
      </c>
    </row>
    <row r="4769" spans="1:10">
      <c r="A4769" t="s">
        <v>187</v>
      </c>
      <c r="B4769" t="s">
        <v>33</v>
      </c>
      <c r="C4769" s="60">
        <v>41426</v>
      </c>
      <c r="D4769" s="3">
        <f>Table1[[#This Row],[End Year]]-1</f>
        <v>2012</v>
      </c>
      <c r="E4769" s="3">
        <f t="shared" si="222"/>
        <v>2013</v>
      </c>
      <c r="F4769" s="1" t="str">
        <f t="shared" si="223"/>
        <v>2012/2013</v>
      </c>
      <c r="G4769">
        <v>19</v>
      </c>
      <c r="H4769" t="s">
        <v>73</v>
      </c>
      <c r="I4769">
        <f>IFERROR(INDEX(Lookup_Misc!$A$1:$C$7,MATCH(Table1[[#This Row],[Product]],Lookup_Misc!$B$1:$B$7,0),3)*Table1[[#This Row],[Tonnage]],NA())</f>
        <v>8.74</v>
      </c>
      <c r="J4769">
        <f t="shared" si="224"/>
        <v>6</v>
      </c>
    </row>
    <row r="4770" spans="1:10">
      <c r="A4770" t="s">
        <v>187</v>
      </c>
      <c r="B4770" t="s">
        <v>33</v>
      </c>
      <c r="C4770" s="60">
        <v>41426</v>
      </c>
      <c r="D4770" s="3">
        <f>Table1[[#This Row],[End Year]]-1</f>
        <v>2012</v>
      </c>
      <c r="E4770" s="3">
        <f t="shared" si="222"/>
        <v>2013</v>
      </c>
      <c r="F4770" s="1" t="str">
        <f t="shared" si="223"/>
        <v>2012/2013</v>
      </c>
      <c r="G4770">
        <v>2</v>
      </c>
      <c r="H4770" t="s">
        <v>74</v>
      </c>
      <c r="I4770">
        <f>IFERROR(INDEX(Lookup_Misc!$A$1:$C$7,MATCH(Table1[[#This Row],[Product]],Lookup_Misc!$B$1:$B$7,0),3)*Table1[[#This Row],[Tonnage]],NA())</f>
        <v>0.92</v>
      </c>
      <c r="J4770">
        <f t="shared" si="224"/>
        <v>6</v>
      </c>
    </row>
    <row r="4771" spans="1:10">
      <c r="A4771" t="s">
        <v>187</v>
      </c>
      <c r="B4771" t="s">
        <v>33</v>
      </c>
      <c r="C4771" s="60">
        <v>41426</v>
      </c>
      <c r="D4771" s="3">
        <f>Table1[[#This Row],[End Year]]-1</f>
        <v>2012</v>
      </c>
      <c r="E4771" s="3">
        <f t="shared" si="222"/>
        <v>2013</v>
      </c>
      <c r="F4771" s="1" t="str">
        <f t="shared" si="223"/>
        <v>2012/2013</v>
      </c>
      <c r="G4771">
        <v>1</v>
      </c>
      <c r="H4771" t="s">
        <v>60</v>
      </c>
      <c r="I4771">
        <f>IFERROR(INDEX(Lookup_Misc!$A$1:$C$7,MATCH(Table1[[#This Row],[Product]],Lookup_Misc!$B$1:$B$7,0),3)*Table1[[#This Row],[Tonnage]],NA())</f>
        <v>0.46</v>
      </c>
      <c r="J4771">
        <f t="shared" si="224"/>
        <v>6</v>
      </c>
    </row>
    <row r="4772" spans="1:10">
      <c r="A4772" t="s">
        <v>187</v>
      </c>
      <c r="B4772" t="s">
        <v>33</v>
      </c>
      <c r="C4772" s="60">
        <v>41456</v>
      </c>
      <c r="D4772" s="3">
        <f>Table1[[#This Row],[End Year]]-1</f>
        <v>2013</v>
      </c>
      <c r="E4772" s="3">
        <f t="shared" si="222"/>
        <v>2014</v>
      </c>
      <c r="F4772" s="1" t="str">
        <f t="shared" si="223"/>
        <v>2013/2014</v>
      </c>
      <c r="G4772">
        <v>19</v>
      </c>
      <c r="H4772" t="s">
        <v>73</v>
      </c>
      <c r="I4772">
        <f>IFERROR(INDEX(Lookup_Misc!$A$1:$C$7,MATCH(Table1[[#This Row],[Product]],Lookup_Misc!$B$1:$B$7,0),3)*Table1[[#This Row],[Tonnage]],NA())</f>
        <v>8.74</v>
      </c>
      <c r="J4772">
        <f t="shared" si="224"/>
        <v>7</v>
      </c>
    </row>
    <row r="4773" spans="1:10">
      <c r="A4773" t="s">
        <v>187</v>
      </c>
      <c r="B4773" t="s">
        <v>33</v>
      </c>
      <c r="C4773" s="60">
        <v>41456</v>
      </c>
      <c r="D4773" s="3">
        <f>Table1[[#This Row],[End Year]]-1</f>
        <v>2013</v>
      </c>
      <c r="E4773" s="3">
        <f t="shared" si="222"/>
        <v>2014</v>
      </c>
      <c r="F4773" s="1" t="str">
        <f t="shared" si="223"/>
        <v>2013/2014</v>
      </c>
      <c r="G4773">
        <v>6</v>
      </c>
      <c r="H4773" t="s">
        <v>60</v>
      </c>
      <c r="I4773">
        <f>IFERROR(INDEX(Lookup_Misc!$A$1:$C$7,MATCH(Table1[[#This Row],[Product]],Lookup_Misc!$B$1:$B$7,0),3)*Table1[[#This Row],[Tonnage]],NA())</f>
        <v>2.7600000000000002</v>
      </c>
      <c r="J4773">
        <f t="shared" si="224"/>
        <v>7</v>
      </c>
    </row>
    <row r="4774" spans="1:10">
      <c r="A4774" t="s">
        <v>187</v>
      </c>
      <c r="B4774" t="s">
        <v>33</v>
      </c>
      <c r="C4774" s="60">
        <v>41487</v>
      </c>
      <c r="D4774" s="3">
        <f>Table1[[#This Row],[End Year]]-1</f>
        <v>2013</v>
      </c>
      <c r="E4774" s="3">
        <f t="shared" si="222"/>
        <v>2014</v>
      </c>
      <c r="F4774" s="1" t="str">
        <f t="shared" si="223"/>
        <v>2013/2014</v>
      </c>
      <c r="G4774">
        <v>19</v>
      </c>
      <c r="H4774" t="s">
        <v>73</v>
      </c>
      <c r="I4774">
        <f>IFERROR(INDEX(Lookup_Misc!$A$1:$C$7,MATCH(Table1[[#This Row],[Product]],Lookup_Misc!$B$1:$B$7,0),3)*Table1[[#This Row],[Tonnage]],NA())</f>
        <v>8.74</v>
      </c>
      <c r="J4774">
        <f t="shared" si="224"/>
        <v>8</v>
      </c>
    </row>
    <row r="4775" spans="1:10">
      <c r="A4775" t="s">
        <v>187</v>
      </c>
      <c r="B4775" t="s">
        <v>33</v>
      </c>
      <c r="C4775" s="60">
        <v>41487</v>
      </c>
      <c r="D4775" s="3">
        <f>Table1[[#This Row],[End Year]]-1</f>
        <v>2013</v>
      </c>
      <c r="E4775" s="3">
        <f t="shared" si="222"/>
        <v>2014</v>
      </c>
      <c r="F4775" s="1" t="str">
        <f t="shared" si="223"/>
        <v>2013/2014</v>
      </c>
      <c r="G4775">
        <v>4</v>
      </c>
      <c r="H4775" t="s">
        <v>60</v>
      </c>
      <c r="I4775">
        <f>IFERROR(INDEX(Lookup_Misc!$A$1:$C$7,MATCH(Table1[[#This Row],[Product]],Lookup_Misc!$B$1:$B$7,0),3)*Table1[[#This Row],[Tonnage]],NA())</f>
        <v>1.84</v>
      </c>
      <c r="J4775">
        <f t="shared" si="224"/>
        <v>8</v>
      </c>
    </row>
    <row r="4776" spans="1:10">
      <c r="A4776" t="s">
        <v>187</v>
      </c>
      <c r="B4776" t="s">
        <v>33</v>
      </c>
      <c r="C4776" s="60">
        <v>41487</v>
      </c>
      <c r="D4776" s="3">
        <f>Table1[[#This Row],[End Year]]-1</f>
        <v>2013</v>
      </c>
      <c r="E4776" s="3">
        <f t="shared" si="222"/>
        <v>2014</v>
      </c>
      <c r="F4776" s="1" t="str">
        <f t="shared" si="223"/>
        <v>2013/2014</v>
      </c>
      <c r="G4776">
        <v>78</v>
      </c>
      <c r="H4776" t="s">
        <v>74</v>
      </c>
      <c r="I4776">
        <f>IFERROR(INDEX(Lookup_Misc!$A$1:$C$7,MATCH(Table1[[#This Row],[Product]],Lookup_Misc!$B$1:$B$7,0),3)*Table1[[#This Row],[Tonnage]],NA())</f>
        <v>35.880000000000003</v>
      </c>
      <c r="J4776">
        <f t="shared" si="224"/>
        <v>8</v>
      </c>
    </row>
    <row r="4777" spans="1:10">
      <c r="A4777" t="s">
        <v>187</v>
      </c>
      <c r="B4777" t="s">
        <v>33</v>
      </c>
      <c r="C4777" s="60">
        <v>41518</v>
      </c>
      <c r="D4777" s="3">
        <f>Table1[[#This Row],[End Year]]-1</f>
        <v>2013</v>
      </c>
      <c r="E4777" s="3">
        <f t="shared" si="222"/>
        <v>2014</v>
      </c>
      <c r="F4777" s="1" t="str">
        <f t="shared" si="223"/>
        <v>2013/2014</v>
      </c>
      <c r="G4777">
        <v>19</v>
      </c>
      <c r="H4777" t="s">
        <v>73</v>
      </c>
      <c r="I4777">
        <f>IFERROR(INDEX(Lookup_Misc!$A$1:$C$7,MATCH(Table1[[#This Row],[Product]],Lookup_Misc!$B$1:$B$7,0),3)*Table1[[#This Row],[Tonnage]],NA())</f>
        <v>8.74</v>
      </c>
      <c r="J4777">
        <f t="shared" si="224"/>
        <v>9</v>
      </c>
    </row>
    <row r="4778" spans="1:10">
      <c r="A4778" t="s">
        <v>187</v>
      </c>
      <c r="B4778" t="s">
        <v>33</v>
      </c>
      <c r="C4778" s="60">
        <v>41518</v>
      </c>
      <c r="D4778" s="3">
        <f>Table1[[#This Row],[End Year]]-1</f>
        <v>2013</v>
      </c>
      <c r="E4778" s="3">
        <f t="shared" si="222"/>
        <v>2014</v>
      </c>
      <c r="F4778" s="1" t="str">
        <f t="shared" si="223"/>
        <v>2013/2014</v>
      </c>
      <c r="G4778">
        <v>30</v>
      </c>
      <c r="H4778" t="s">
        <v>74</v>
      </c>
      <c r="I4778">
        <f>IFERROR(INDEX(Lookup_Misc!$A$1:$C$7,MATCH(Table1[[#This Row],[Product]],Lookup_Misc!$B$1:$B$7,0),3)*Table1[[#This Row],[Tonnage]],NA())</f>
        <v>13.8</v>
      </c>
      <c r="J4778">
        <f t="shared" si="224"/>
        <v>9</v>
      </c>
    </row>
    <row r="4779" spans="1:10">
      <c r="A4779" t="s">
        <v>187</v>
      </c>
      <c r="B4779" t="s">
        <v>33</v>
      </c>
      <c r="C4779" s="60">
        <v>41518</v>
      </c>
      <c r="D4779" s="3">
        <f>Table1[[#This Row],[End Year]]-1</f>
        <v>2013</v>
      </c>
      <c r="E4779" s="3">
        <f t="shared" si="222"/>
        <v>2014</v>
      </c>
      <c r="F4779" s="1" t="str">
        <f t="shared" si="223"/>
        <v>2013/2014</v>
      </c>
      <c r="G4779">
        <v>1</v>
      </c>
      <c r="H4779" t="s">
        <v>60</v>
      </c>
      <c r="I4779">
        <f>IFERROR(INDEX(Lookup_Misc!$A$1:$C$7,MATCH(Table1[[#This Row],[Product]],Lookup_Misc!$B$1:$B$7,0),3)*Table1[[#This Row],[Tonnage]],NA())</f>
        <v>0.46</v>
      </c>
      <c r="J4779">
        <f t="shared" si="224"/>
        <v>9</v>
      </c>
    </row>
    <row r="4780" spans="1:10">
      <c r="A4780" t="s">
        <v>187</v>
      </c>
      <c r="B4780" t="s">
        <v>33</v>
      </c>
      <c r="C4780" s="60">
        <v>41518</v>
      </c>
      <c r="D4780" s="3">
        <f>Table1[[#This Row],[End Year]]-1</f>
        <v>2013</v>
      </c>
      <c r="E4780" s="3">
        <f t="shared" si="222"/>
        <v>2014</v>
      </c>
      <c r="F4780" s="1" t="str">
        <f t="shared" si="223"/>
        <v>2013/2014</v>
      </c>
      <c r="G4780">
        <v>10500</v>
      </c>
      <c r="H4780" t="s">
        <v>151</v>
      </c>
      <c r="I4780">
        <f>IFERROR(INDEX(Lookup_Misc!$A$1:$C$7,MATCH(Table1[[#This Row],[Product]],Lookup_Misc!$B$1:$B$7,0),3)*Table1[[#This Row],[Tonnage]],NA())</f>
        <v>4830</v>
      </c>
      <c r="J4780">
        <f t="shared" si="224"/>
        <v>9</v>
      </c>
    </row>
    <row r="4781" spans="1:10">
      <c r="A4781" t="s">
        <v>187</v>
      </c>
      <c r="B4781" t="s">
        <v>33</v>
      </c>
      <c r="C4781" s="60">
        <v>41518</v>
      </c>
      <c r="D4781" s="3">
        <f>Table1[[#This Row],[End Year]]-1</f>
        <v>2013</v>
      </c>
      <c r="E4781" s="3">
        <f t="shared" si="222"/>
        <v>2014</v>
      </c>
      <c r="F4781" s="1" t="str">
        <f t="shared" si="223"/>
        <v>2013/2014</v>
      </c>
      <c r="G4781">
        <v>11500</v>
      </c>
      <c r="H4781" t="s">
        <v>96</v>
      </c>
      <c r="I4781">
        <f>IFERROR(INDEX(Lookup_Misc!$A$1:$C$7,MATCH(Table1[[#This Row],[Product]],Lookup_Misc!$B$1:$B$7,0),3)*Table1[[#This Row],[Tonnage]],NA())</f>
        <v>5290</v>
      </c>
      <c r="J4781">
        <f t="shared" si="224"/>
        <v>9</v>
      </c>
    </row>
    <row r="4782" spans="1:10">
      <c r="A4782" t="s">
        <v>187</v>
      </c>
      <c r="B4782" t="s">
        <v>33</v>
      </c>
      <c r="C4782" s="60">
        <v>41518</v>
      </c>
      <c r="D4782" s="3">
        <f>Table1[[#This Row],[End Year]]-1</f>
        <v>2013</v>
      </c>
      <c r="E4782" s="3">
        <f t="shared" si="222"/>
        <v>2014</v>
      </c>
      <c r="F4782" s="1" t="str">
        <f t="shared" si="223"/>
        <v>2013/2014</v>
      </c>
      <c r="G4782">
        <v>30078</v>
      </c>
      <c r="H4782" t="s">
        <v>86</v>
      </c>
      <c r="I4782">
        <f>IFERROR(INDEX(Lookup_Misc!$A$1:$C$7,MATCH(Table1[[#This Row],[Product]],Lookup_Misc!$B$1:$B$7,0),3)*Table1[[#This Row],[Tonnage]],NA())</f>
        <v>13835.880000000001</v>
      </c>
      <c r="J4782">
        <f t="shared" si="224"/>
        <v>9</v>
      </c>
    </row>
    <row r="4783" spans="1:10">
      <c r="A4783" t="s">
        <v>187</v>
      </c>
      <c r="B4783" t="s">
        <v>33</v>
      </c>
      <c r="C4783" s="60">
        <v>41548</v>
      </c>
      <c r="D4783" s="3">
        <f>Table1[[#This Row],[End Year]]-1</f>
        <v>2013</v>
      </c>
      <c r="E4783" s="3">
        <f t="shared" si="222"/>
        <v>2014</v>
      </c>
      <c r="F4783" s="1" t="str">
        <f t="shared" si="223"/>
        <v>2013/2014</v>
      </c>
      <c r="G4783">
        <v>19</v>
      </c>
      <c r="H4783" t="s">
        <v>73</v>
      </c>
      <c r="I4783">
        <f>IFERROR(INDEX(Lookup_Misc!$A$1:$C$7,MATCH(Table1[[#This Row],[Product]],Lookup_Misc!$B$1:$B$7,0),3)*Table1[[#This Row],[Tonnage]],NA())</f>
        <v>8.74</v>
      </c>
      <c r="J4783">
        <f t="shared" si="224"/>
        <v>10</v>
      </c>
    </row>
    <row r="4784" spans="1:10">
      <c r="A4784" t="s">
        <v>187</v>
      </c>
      <c r="B4784" t="s">
        <v>33</v>
      </c>
      <c r="C4784" s="60">
        <v>41548</v>
      </c>
      <c r="D4784" s="3">
        <f>Table1[[#This Row],[End Year]]-1</f>
        <v>2013</v>
      </c>
      <c r="E4784" s="3">
        <f t="shared" si="222"/>
        <v>2014</v>
      </c>
      <c r="F4784" s="1" t="str">
        <f t="shared" si="223"/>
        <v>2013/2014</v>
      </c>
      <c r="G4784">
        <v>2</v>
      </c>
      <c r="H4784" t="s">
        <v>74</v>
      </c>
      <c r="I4784">
        <f>IFERROR(INDEX(Lookup_Misc!$A$1:$C$7,MATCH(Table1[[#This Row],[Product]],Lookup_Misc!$B$1:$B$7,0),3)*Table1[[#This Row],[Tonnage]],NA())</f>
        <v>0.92</v>
      </c>
      <c r="J4784">
        <f t="shared" si="224"/>
        <v>10</v>
      </c>
    </row>
    <row r="4785" spans="1:10">
      <c r="A4785" t="s">
        <v>187</v>
      </c>
      <c r="B4785" t="s">
        <v>33</v>
      </c>
      <c r="C4785" s="60">
        <v>41548</v>
      </c>
      <c r="D4785" s="3">
        <f>Table1[[#This Row],[End Year]]-1</f>
        <v>2013</v>
      </c>
      <c r="E4785" s="3">
        <f t="shared" si="222"/>
        <v>2014</v>
      </c>
      <c r="F4785" s="1" t="str">
        <f t="shared" si="223"/>
        <v>2013/2014</v>
      </c>
      <c r="G4785">
        <v>1</v>
      </c>
      <c r="H4785" t="s">
        <v>60</v>
      </c>
      <c r="I4785">
        <f>IFERROR(INDEX(Lookup_Misc!$A$1:$C$7,MATCH(Table1[[#This Row],[Product]],Lookup_Misc!$B$1:$B$7,0),3)*Table1[[#This Row],[Tonnage]],NA())</f>
        <v>0.46</v>
      </c>
      <c r="J4785">
        <f t="shared" si="224"/>
        <v>10</v>
      </c>
    </row>
    <row r="4786" spans="1:10">
      <c r="A4786" t="s">
        <v>187</v>
      </c>
      <c r="B4786" t="s">
        <v>33</v>
      </c>
      <c r="C4786" s="60">
        <v>41579</v>
      </c>
      <c r="D4786" s="3">
        <f>Table1[[#This Row],[End Year]]-1</f>
        <v>2013</v>
      </c>
      <c r="E4786" s="3">
        <f t="shared" si="222"/>
        <v>2014</v>
      </c>
      <c r="F4786" s="1" t="str">
        <f t="shared" si="223"/>
        <v>2013/2014</v>
      </c>
      <c r="G4786">
        <v>38</v>
      </c>
      <c r="H4786" t="s">
        <v>73</v>
      </c>
      <c r="I4786">
        <f>IFERROR(INDEX(Lookup_Misc!$A$1:$C$7,MATCH(Table1[[#This Row],[Product]],Lookup_Misc!$B$1:$B$7,0),3)*Table1[[#This Row],[Tonnage]],NA())</f>
        <v>17.48</v>
      </c>
      <c r="J4786">
        <f t="shared" si="224"/>
        <v>11</v>
      </c>
    </row>
    <row r="4787" spans="1:10">
      <c r="A4787" t="s">
        <v>187</v>
      </c>
      <c r="B4787" t="s">
        <v>33</v>
      </c>
      <c r="C4787" s="60">
        <v>41579</v>
      </c>
      <c r="D4787" s="3">
        <f>Table1[[#This Row],[End Year]]-1</f>
        <v>2013</v>
      </c>
      <c r="E4787" s="3">
        <f t="shared" si="222"/>
        <v>2014</v>
      </c>
      <c r="F4787" s="1" t="str">
        <f t="shared" si="223"/>
        <v>2013/2014</v>
      </c>
      <c r="G4787">
        <v>25</v>
      </c>
      <c r="H4787" t="s">
        <v>74</v>
      </c>
      <c r="I4787">
        <f>IFERROR(INDEX(Lookup_Misc!$A$1:$C$7,MATCH(Table1[[#This Row],[Product]],Lookup_Misc!$B$1:$B$7,0),3)*Table1[[#This Row],[Tonnage]],NA())</f>
        <v>11.5</v>
      </c>
      <c r="J4787">
        <f t="shared" si="224"/>
        <v>11</v>
      </c>
    </row>
    <row r="4788" spans="1:10">
      <c r="A4788" t="s">
        <v>187</v>
      </c>
      <c r="B4788" t="s">
        <v>33</v>
      </c>
      <c r="C4788" s="60">
        <v>41579</v>
      </c>
      <c r="D4788" s="3">
        <f>Table1[[#This Row],[End Year]]-1</f>
        <v>2013</v>
      </c>
      <c r="E4788" s="3">
        <f t="shared" si="222"/>
        <v>2014</v>
      </c>
      <c r="F4788" s="1" t="str">
        <f t="shared" si="223"/>
        <v>2013/2014</v>
      </c>
      <c r="G4788">
        <v>15610</v>
      </c>
      <c r="H4788" t="s">
        <v>151</v>
      </c>
      <c r="I4788">
        <f>IFERROR(INDEX(Lookup_Misc!$A$1:$C$7,MATCH(Table1[[#This Row],[Product]],Lookup_Misc!$B$1:$B$7,0),3)*Table1[[#This Row],[Tonnage]],NA())</f>
        <v>7180.6</v>
      </c>
      <c r="J4788">
        <f t="shared" si="224"/>
        <v>11</v>
      </c>
    </row>
    <row r="4789" spans="1:10">
      <c r="A4789" t="s">
        <v>187</v>
      </c>
      <c r="B4789" t="s">
        <v>33</v>
      </c>
      <c r="C4789" s="60">
        <v>41579</v>
      </c>
      <c r="D4789" s="3">
        <f>Table1[[#This Row],[End Year]]-1</f>
        <v>2013</v>
      </c>
      <c r="E4789" s="3">
        <f t="shared" si="222"/>
        <v>2014</v>
      </c>
      <c r="F4789" s="1" t="str">
        <f t="shared" si="223"/>
        <v>2013/2014</v>
      </c>
      <c r="G4789">
        <v>10601</v>
      </c>
      <c r="H4789" t="s">
        <v>96</v>
      </c>
      <c r="I4789">
        <f>IFERROR(INDEX(Lookup_Misc!$A$1:$C$7,MATCH(Table1[[#This Row],[Product]],Lookup_Misc!$B$1:$B$7,0),3)*Table1[[#This Row],[Tonnage]],NA())</f>
        <v>4876.46</v>
      </c>
      <c r="J4789">
        <f t="shared" si="224"/>
        <v>11</v>
      </c>
    </row>
    <row r="4790" spans="1:10">
      <c r="A4790" t="s">
        <v>187</v>
      </c>
      <c r="B4790" t="s">
        <v>33</v>
      </c>
      <c r="C4790" s="60">
        <v>41609</v>
      </c>
      <c r="D4790" s="3">
        <f>Table1[[#This Row],[End Year]]-1</f>
        <v>2013</v>
      </c>
      <c r="E4790" s="3">
        <f t="shared" si="222"/>
        <v>2014</v>
      </c>
      <c r="F4790" s="1" t="str">
        <f t="shared" si="223"/>
        <v>2013/2014</v>
      </c>
      <c r="G4790">
        <v>19</v>
      </c>
      <c r="H4790" t="s">
        <v>73</v>
      </c>
      <c r="I4790">
        <f>IFERROR(INDEX(Lookup_Misc!$A$1:$C$7,MATCH(Table1[[#This Row],[Product]],Lookup_Misc!$B$1:$B$7,0),3)*Table1[[#This Row],[Tonnage]],NA())</f>
        <v>8.74</v>
      </c>
      <c r="J4790">
        <f t="shared" si="224"/>
        <v>12</v>
      </c>
    </row>
    <row r="4791" spans="1:10">
      <c r="A4791" t="s">
        <v>187</v>
      </c>
      <c r="B4791" t="s">
        <v>33</v>
      </c>
      <c r="C4791" s="60">
        <v>41609</v>
      </c>
      <c r="D4791" s="3">
        <f>Table1[[#This Row],[End Year]]-1</f>
        <v>2013</v>
      </c>
      <c r="E4791" s="3">
        <f t="shared" si="222"/>
        <v>2014</v>
      </c>
      <c r="F4791" s="1" t="str">
        <f t="shared" si="223"/>
        <v>2013/2014</v>
      </c>
      <c r="G4791">
        <v>4</v>
      </c>
      <c r="H4791" t="s">
        <v>74</v>
      </c>
      <c r="I4791">
        <f>IFERROR(INDEX(Lookup_Misc!$A$1:$C$7,MATCH(Table1[[#This Row],[Product]],Lookup_Misc!$B$1:$B$7,0),3)*Table1[[#This Row],[Tonnage]],NA())</f>
        <v>1.84</v>
      </c>
      <c r="J4791">
        <f t="shared" si="224"/>
        <v>12</v>
      </c>
    </row>
    <row r="4792" spans="1:10">
      <c r="A4792" t="s">
        <v>187</v>
      </c>
      <c r="B4792" t="s">
        <v>33</v>
      </c>
      <c r="C4792" s="60">
        <v>41640</v>
      </c>
      <c r="D4792" s="3">
        <f>Table1[[#This Row],[End Year]]-1</f>
        <v>2013</v>
      </c>
      <c r="E4792" s="3">
        <f t="shared" si="222"/>
        <v>2014</v>
      </c>
      <c r="F4792" s="1" t="str">
        <f t="shared" si="223"/>
        <v>2013/2014</v>
      </c>
      <c r="G4792">
        <v>19</v>
      </c>
      <c r="H4792" t="s">
        <v>73</v>
      </c>
      <c r="I4792">
        <f>IFERROR(INDEX(Lookup_Misc!$A$1:$C$7,MATCH(Table1[[#This Row],[Product]],Lookup_Misc!$B$1:$B$7,0),3)*Table1[[#This Row],[Tonnage]],NA())</f>
        <v>8.74</v>
      </c>
      <c r="J4792">
        <f t="shared" si="224"/>
        <v>1</v>
      </c>
    </row>
    <row r="4793" spans="1:10">
      <c r="A4793" t="s">
        <v>187</v>
      </c>
      <c r="B4793" t="s">
        <v>33</v>
      </c>
      <c r="C4793" s="60">
        <v>41640</v>
      </c>
      <c r="D4793" s="3">
        <f>Table1[[#This Row],[End Year]]-1</f>
        <v>2013</v>
      </c>
      <c r="E4793" s="3">
        <f t="shared" si="222"/>
        <v>2014</v>
      </c>
      <c r="F4793" s="1" t="str">
        <f t="shared" si="223"/>
        <v>2013/2014</v>
      </c>
      <c r="G4793">
        <v>2</v>
      </c>
      <c r="H4793" t="s">
        <v>74</v>
      </c>
      <c r="I4793">
        <f>IFERROR(INDEX(Lookup_Misc!$A$1:$C$7,MATCH(Table1[[#This Row],[Product]],Lookup_Misc!$B$1:$B$7,0),3)*Table1[[#This Row],[Tonnage]],NA())</f>
        <v>0.92</v>
      </c>
      <c r="J4793">
        <f t="shared" si="224"/>
        <v>1</v>
      </c>
    </row>
    <row r="4794" spans="1:10">
      <c r="A4794" t="s">
        <v>187</v>
      </c>
      <c r="B4794" t="s">
        <v>33</v>
      </c>
      <c r="C4794" s="60">
        <v>41640</v>
      </c>
      <c r="D4794" s="3">
        <f>Table1[[#This Row],[End Year]]-1</f>
        <v>2013</v>
      </c>
      <c r="E4794" s="3">
        <f t="shared" si="222"/>
        <v>2014</v>
      </c>
      <c r="F4794" s="1" t="str">
        <f t="shared" si="223"/>
        <v>2013/2014</v>
      </c>
      <c r="G4794">
        <v>51</v>
      </c>
      <c r="H4794" t="s">
        <v>86</v>
      </c>
      <c r="I4794">
        <f>IFERROR(INDEX(Lookup_Misc!$A$1:$C$7,MATCH(Table1[[#This Row],[Product]],Lookup_Misc!$B$1:$B$7,0),3)*Table1[[#This Row],[Tonnage]],NA())</f>
        <v>23.46</v>
      </c>
      <c r="J4794">
        <f t="shared" si="224"/>
        <v>1</v>
      </c>
    </row>
    <row r="4795" spans="1:10">
      <c r="A4795" t="s">
        <v>187</v>
      </c>
      <c r="B4795" t="s">
        <v>33</v>
      </c>
      <c r="C4795" s="60">
        <v>41640</v>
      </c>
      <c r="D4795" s="3">
        <f>Table1[[#This Row],[End Year]]-1</f>
        <v>2013</v>
      </c>
      <c r="E4795" s="3">
        <f t="shared" si="222"/>
        <v>2014</v>
      </c>
      <c r="F4795" s="1" t="str">
        <f t="shared" si="223"/>
        <v>2013/2014</v>
      </c>
      <c r="G4795">
        <v>32090</v>
      </c>
      <c r="H4795" t="s">
        <v>151</v>
      </c>
      <c r="I4795">
        <f>IFERROR(INDEX(Lookup_Misc!$A$1:$C$7,MATCH(Table1[[#This Row],[Product]],Lookup_Misc!$B$1:$B$7,0),3)*Table1[[#This Row],[Tonnage]],NA())</f>
        <v>14761.400000000001</v>
      </c>
      <c r="J4795">
        <f t="shared" si="224"/>
        <v>1</v>
      </c>
    </row>
    <row r="4796" spans="1:10">
      <c r="A4796" t="s">
        <v>187</v>
      </c>
      <c r="B4796" t="s">
        <v>33</v>
      </c>
      <c r="C4796" s="60">
        <v>41640</v>
      </c>
      <c r="D4796" s="3">
        <f>Table1[[#This Row],[End Year]]-1</f>
        <v>2013</v>
      </c>
      <c r="E4796" s="3">
        <f t="shared" si="222"/>
        <v>2014</v>
      </c>
      <c r="F4796" s="1" t="str">
        <f t="shared" si="223"/>
        <v>2013/2014</v>
      </c>
      <c r="G4796">
        <v>11001</v>
      </c>
      <c r="H4796" t="s">
        <v>79</v>
      </c>
      <c r="I4796">
        <f>IFERROR(INDEX(Lookup_Misc!$A$1:$C$7,MATCH(Table1[[#This Row],[Product]],Lookup_Misc!$B$1:$B$7,0),3)*Table1[[#This Row],[Tonnage]],NA())</f>
        <v>5060.46</v>
      </c>
      <c r="J4796">
        <f t="shared" si="224"/>
        <v>1</v>
      </c>
    </row>
    <row r="4797" spans="1:10">
      <c r="A4797" t="s">
        <v>187</v>
      </c>
      <c r="B4797" t="s">
        <v>33</v>
      </c>
      <c r="C4797" s="60">
        <v>41640</v>
      </c>
      <c r="D4797" s="3">
        <f>Table1[[#This Row],[End Year]]-1</f>
        <v>2013</v>
      </c>
      <c r="E4797" s="3">
        <f t="shared" si="222"/>
        <v>2014</v>
      </c>
      <c r="F4797" s="1" t="str">
        <f t="shared" si="223"/>
        <v>2013/2014</v>
      </c>
      <c r="G4797">
        <v>23800</v>
      </c>
      <c r="H4797" t="s">
        <v>96</v>
      </c>
      <c r="I4797">
        <f>IFERROR(INDEX(Lookup_Misc!$A$1:$C$7,MATCH(Table1[[#This Row],[Product]],Lookup_Misc!$B$1:$B$7,0),3)*Table1[[#This Row],[Tonnage]],NA())</f>
        <v>10948</v>
      </c>
      <c r="J4797">
        <f t="shared" si="224"/>
        <v>1</v>
      </c>
    </row>
    <row r="4798" spans="1:10">
      <c r="A4798" t="s">
        <v>187</v>
      </c>
      <c r="B4798" t="s">
        <v>33</v>
      </c>
      <c r="C4798" s="60">
        <v>41671</v>
      </c>
      <c r="D4798" s="3">
        <f>Table1[[#This Row],[End Year]]-1</f>
        <v>2013</v>
      </c>
      <c r="E4798" s="3">
        <f t="shared" si="222"/>
        <v>2014</v>
      </c>
      <c r="F4798" s="1" t="str">
        <f t="shared" si="223"/>
        <v>2013/2014</v>
      </c>
      <c r="G4798">
        <v>20</v>
      </c>
      <c r="H4798" t="s">
        <v>73</v>
      </c>
      <c r="I4798">
        <f>IFERROR(INDEX(Lookup_Misc!$A$1:$C$7,MATCH(Table1[[#This Row],[Product]],Lookup_Misc!$B$1:$B$7,0),3)*Table1[[#This Row],[Tonnage]],NA())</f>
        <v>9.2000000000000011</v>
      </c>
      <c r="J4798">
        <f t="shared" si="224"/>
        <v>2</v>
      </c>
    </row>
    <row r="4799" spans="1:10">
      <c r="A4799" t="s">
        <v>187</v>
      </c>
      <c r="B4799" t="s">
        <v>33</v>
      </c>
      <c r="C4799" s="60">
        <v>41671</v>
      </c>
      <c r="D4799" s="3">
        <f>Table1[[#This Row],[End Year]]-1</f>
        <v>2013</v>
      </c>
      <c r="E4799" s="3">
        <f t="shared" si="222"/>
        <v>2014</v>
      </c>
      <c r="F4799" s="1" t="str">
        <f t="shared" si="223"/>
        <v>2013/2014</v>
      </c>
      <c r="G4799">
        <v>7</v>
      </c>
      <c r="H4799" t="s">
        <v>74</v>
      </c>
      <c r="I4799">
        <f>IFERROR(INDEX(Lookup_Misc!$A$1:$C$7,MATCH(Table1[[#This Row],[Product]],Lookup_Misc!$B$1:$B$7,0),3)*Table1[[#This Row],[Tonnage]],NA())</f>
        <v>3.22</v>
      </c>
      <c r="J4799">
        <f t="shared" si="224"/>
        <v>2</v>
      </c>
    </row>
    <row r="4800" spans="1:10">
      <c r="A4800" t="s">
        <v>187</v>
      </c>
      <c r="B4800" t="s">
        <v>33</v>
      </c>
      <c r="C4800" s="60">
        <v>41671</v>
      </c>
      <c r="D4800" s="3">
        <f>Table1[[#This Row],[End Year]]-1</f>
        <v>2013</v>
      </c>
      <c r="E4800" s="3">
        <f t="shared" si="222"/>
        <v>2014</v>
      </c>
      <c r="F4800" s="1" t="str">
        <f t="shared" si="223"/>
        <v>2013/2014</v>
      </c>
      <c r="G4800">
        <v>1</v>
      </c>
      <c r="H4800" t="s">
        <v>60</v>
      </c>
      <c r="I4800">
        <f>IFERROR(INDEX(Lookup_Misc!$A$1:$C$7,MATCH(Table1[[#This Row],[Product]],Lookup_Misc!$B$1:$B$7,0),3)*Table1[[#This Row],[Tonnage]],NA())</f>
        <v>0.46</v>
      </c>
      <c r="J4800">
        <f t="shared" si="224"/>
        <v>2</v>
      </c>
    </row>
    <row r="4801" spans="1:10">
      <c r="A4801" t="s">
        <v>187</v>
      </c>
      <c r="B4801" t="s">
        <v>33</v>
      </c>
      <c r="C4801" s="60">
        <v>41671</v>
      </c>
      <c r="D4801" s="3">
        <f>Table1[[#This Row],[End Year]]-1</f>
        <v>2013</v>
      </c>
      <c r="E4801" s="3">
        <f t="shared" si="222"/>
        <v>2014</v>
      </c>
      <c r="F4801" s="1" t="str">
        <f t="shared" si="223"/>
        <v>2013/2014</v>
      </c>
      <c r="G4801">
        <v>27500</v>
      </c>
      <c r="H4801" t="s">
        <v>151</v>
      </c>
      <c r="I4801">
        <f>IFERROR(INDEX(Lookup_Misc!$A$1:$C$7,MATCH(Table1[[#This Row],[Product]],Lookup_Misc!$B$1:$B$7,0),3)*Table1[[#This Row],[Tonnage]],NA())</f>
        <v>12650</v>
      </c>
      <c r="J4801">
        <f t="shared" si="224"/>
        <v>2</v>
      </c>
    </row>
    <row r="4802" spans="1:10">
      <c r="A4802" t="s">
        <v>187</v>
      </c>
      <c r="B4802" t="s">
        <v>33</v>
      </c>
      <c r="C4802" s="60">
        <v>41671</v>
      </c>
      <c r="D4802" s="3">
        <f>Table1[[#This Row],[End Year]]-1</f>
        <v>2013</v>
      </c>
      <c r="E4802" s="3">
        <f t="shared" si="222"/>
        <v>2014</v>
      </c>
      <c r="F4802" s="1" t="str">
        <f t="shared" si="223"/>
        <v>2013/2014</v>
      </c>
      <c r="G4802">
        <v>10300</v>
      </c>
      <c r="H4802" t="s">
        <v>96</v>
      </c>
      <c r="I4802">
        <f>IFERROR(INDEX(Lookup_Misc!$A$1:$C$7,MATCH(Table1[[#This Row],[Product]],Lookup_Misc!$B$1:$B$7,0),3)*Table1[[#This Row],[Tonnage]],NA())</f>
        <v>4738</v>
      </c>
      <c r="J4802">
        <f t="shared" si="224"/>
        <v>2</v>
      </c>
    </row>
    <row r="4803" spans="1:10">
      <c r="A4803" t="s">
        <v>187</v>
      </c>
      <c r="B4803" t="s">
        <v>33</v>
      </c>
      <c r="C4803" s="60">
        <v>41699</v>
      </c>
      <c r="D4803" s="3">
        <f>Table1[[#This Row],[End Year]]-1</f>
        <v>2013</v>
      </c>
      <c r="E4803" s="3">
        <f t="shared" si="222"/>
        <v>2014</v>
      </c>
      <c r="F4803" s="1" t="str">
        <f t="shared" si="223"/>
        <v>2013/2014</v>
      </c>
      <c r="G4803">
        <v>20</v>
      </c>
      <c r="H4803" t="s">
        <v>73</v>
      </c>
      <c r="I4803">
        <f>IFERROR(INDEX(Lookup_Misc!$A$1:$C$7,MATCH(Table1[[#This Row],[Product]],Lookup_Misc!$B$1:$B$7,0),3)*Table1[[#This Row],[Tonnage]],NA())</f>
        <v>9.2000000000000011</v>
      </c>
      <c r="J4803">
        <f t="shared" si="224"/>
        <v>3</v>
      </c>
    </row>
    <row r="4804" spans="1:10">
      <c r="A4804" t="s">
        <v>187</v>
      </c>
      <c r="B4804" t="s">
        <v>33</v>
      </c>
      <c r="C4804" s="60">
        <v>41699</v>
      </c>
      <c r="D4804" s="3">
        <f>Table1[[#This Row],[End Year]]-1</f>
        <v>2013</v>
      </c>
      <c r="E4804" s="3">
        <f t="shared" si="222"/>
        <v>2014</v>
      </c>
      <c r="F4804" s="1" t="str">
        <f t="shared" si="223"/>
        <v>2013/2014</v>
      </c>
      <c r="G4804">
        <v>4</v>
      </c>
      <c r="H4804" t="s">
        <v>79</v>
      </c>
      <c r="I4804">
        <f>IFERROR(INDEX(Lookup_Misc!$A$1:$C$7,MATCH(Table1[[#This Row],[Product]],Lookup_Misc!$B$1:$B$7,0),3)*Table1[[#This Row],[Tonnage]],NA())</f>
        <v>1.84</v>
      </c>
      <c r="J4804">
        <f t="shared" si="224"/>
        <v>3</v>
      </c>
    </row>
    <row r="4805" spans="1:10">
      <c r="A4805" t="s">
        <v>187</v>
      </c>
      <c r="B4805" t="s">
        <v>33</v>
      </c>
      <c r="C4805" s="60">
        <v>41699</v>
      </c>
      <c r="D4805" s="3">
        <f>Table1[[#This Row],[End Year]]-1</f>
        <v>2013</v>
      </c>
      <c r="E4805" s="3">
        <f t="shared" si="222"/>
        <v>2014</v>
      </c>
      <c r="F4805" s="1" t="str">
        <f t="shared" si="223"/>
        <v>2013/2014</v>
      </c>
      <c r="G4805">
        <v>20539</v>
      </c>
      <c r="H4805" t="s">
        <v>95</v>
      </c>
      <c r="I4805">
        <f>IFERROR(INDEX(Lookup_Misc!$A$1:$C$7,MATCH(Table1[[#This Row],[Product]],Lookup_Misc!$B$1:$B$7,0),3)*Table1[[#This Row],[Tonnage]],NA())</f>
        <v>9447.94</v>
      </c>
      <c r="J4805">
        <f t="shared" si="224"/>
        <v>3</v>
      </c>
    </row>
    <row r="4806" spans="1:10">
      <c r="A4806" t="s">
        <v>187</v>
      </c>
      <c r="B4806" t="s">
        <v>33</v>
      </c>
      <c r="C4806" s="60">
        <v>41699</v>
      </c>
      <c r="D4806" s="3">
        <f>Table1[[#This Row],[End Year]]-1</f>
        <v>2013</v>
      </c>
      <c r="E4806" s="3">
        <f t="shared" ref="E4806:E4869" si="225">IF(AND(MONTH(C4806)&gt;=7,MONTH(C4806)&lt;=12),YEAR(C4806)+1,YEAR(C4806))</f>
        <v>2014</v>
      </c>
      <c r="F4806" s="1" t="str">
        <f t="shared" ref="F4806:F4869" si="226">D4806&amp;"/"&amp;E4806</f>
        <v>2013/2014</v>
      </c>
      <c r="G4806">
        <v>27291</v>
      </c>
      <c r="H4806" t="s">
        <v>151</v>
      </c>
      <c r="I4806">
        <f>IFERROR(INDEX(Lookup_Misc!$A$1:$C$7,MATCH(Table1[[#This Row],[Product]],Lookup_Misc!$B$1:$B$7,0),3)*Table1[[#This Row],[Tonnage]],NA())</f>
        <v>12553.86</v>
      </c>
      <c r="J4806">
        <f t="shared" ref="J4806:J4869" si="227">MONTH(C4806)</f>
        <v>3</v>
      </c>
    </row>
    <row r="4807" spans="1:10">
      <c r="A4807" t="s">
        <v>187</v>
      </c>
      <c r="B4807" t="s">
        <v>33</v>
      </c>
      <c r="C4807" s="60">
        <v>41699</v>
      </c>
      <c r="D4807" s="3">
        <f>Table1[[#This Row],[End Year]]-1</f>
        <v>2013</v>
      </c>
      <c r="E4807" s="3">
        <f t="shared" si="225"/>
        <v>2014</v>
      </c>
      <c r="F4807" s="1" t="str">
        <f t="shared" si="226"/>
        <v>2013/2014</v>
      </c>
      <c r="G4807">
        <v>12049</v>
      </c>
      <c r="H4807" t="s">
        <v>96</v>
      </c>
      <c r="I4807">
        <f>IFERROR(INDEX(Lookup_Misc!$A$1:$C$7,MATCH(Table1[[#This Row],[Product]],Lookup_Misc!$B$1:$B$7,0),3)*Table1[[#This Row],[Tonnage]],NA())</f>
        <v>5542.54</v>
      </c>
      <c r="J4807">
        <f t="shared" si="227"/>
        <v>3</v>
      </c>
    </row>
    <row r="4808" spans="1:10">
      <c r="A4808" t="s">
        <v>187</v>
      </c>
      <c r="B4808" t="s">
        <v>33</v>
      </c>
      <c r="C4808" s="60">
        <v>41730</v>
      </c>
      <c r="D4808" s="3">
        <f>Table1[[#This Row],[End Year]]-1</f>
        <v>2013</v>
      </c>
      <c r="E4808" s="3">
        <f t="shared" si="225"/>
        <v>2014</v>
      </c>
      <c r="F4808" s="1" t="str">
        <f t="shared" si="226"/>
        <v>2013/2014</v>
      </c>
      <c r="G4808">
        <v>20</v>
      </c>
      <c r="H4808" t="s">
        <v>73</v>
      </c>
      <c r="I4808">
        <f>IFERROR(INDEX(Lookup_Misc!$A$1:$C$7,MATCH(Table1[[#This Row],[Product]],Lookup_Misc!$B$1:$B$7,0),3)*Table1[[#This Row],[Tonnage]],NA())</f>
        <v>9.2000000000000011</v>
      </c>
      <c r="J4808">
        <f t="shared" si="227"/>
        <v>4</v>
      </c>
    </row>
    <row r="4809" spans="1:10">
      <c r="A4809" t="s">
        <v>187</v>
      </c>
      <c r="B4809" t="s">
        <v>33</v>
      </c>
      <c r="C4809" s="60">
        <v>41730</v>
      </c>
      <c r="D4809" s="3">
        <f>Table1[[#This Row],[End Year]]-1</f>
        <v>2013</v>
      </c>
      <c r="E4809" s="3">
        <f t="shared" si="225"/>
        <v>2014</v>
      </c>
      <c r="F4809" s="1" t="str">
        <f t="shared" si="226"/>
        <v>2013/2014</v>
      </c>
      <c r="G4809">
        <v>56</v>
      </c>
      <c r="H4809" t="s">
        <v>74</v>
      </c>
      <c r="I4809">
        <f>IFERROR(INDEX(Lookup_Misc!$A$1:$C$7,MATCH(Table1[[#This Row],[Product]],Lookup_Misc!$B$1:$B$7,0),3)*Table1[[#This Row],[Tonnage]],NA())</f>
        <v>25.76</v>
      </c>
      <c r="J4809">
        <f t="shared" si="227"/>
        <v>4</v>
      </c>
    </row>
    <row r="4810" spans="1:10">
      <c r="A4810" t="s">
        <v>187</v>
      </c>
      <c r="B4810" t="s">
        <v>33</v>
      </c>
      <c r="C4810" s="60">
        <v>41730</v>
      </c>
      <c r="D4810" s="3">
        <f>Table1[[#This Row],[End Year]]-1</f>
        <v>2013</v>
      </c>
      <c r="E4810" s="3">
        <f t="shared" si="225"/>
        <v>2014</v>
      </c>
      <c r="F4810" s="1" t="str">
        <f t="shared" si="226"/>
        <v>2013/2014</v>
      </c>
      <c r="G4810">
        <v>7</v>
      </c>
      <c r="H4810" t="s">
        <v>79</v>
      </c>
      <c r="I4810">
        <f>IFERROR(INDEX(Lookup_Misc!$A$1:$C$7,MATCH(Table1[[#This Row],[Product]],Lookup_Misc!$B$1:$B$7,0),3)*Table1[[#This Row],[Tonnage]],NA())</f>
        <v>3.22</v>
      </c>
      <c r="J4810">
        <f t="shared" si="227"/>
        <v>4</v>
      </c>
    </row>
    <row r="4811" spans="1:10">
      <c r="A4811" t="s">
        <v>187</v>
      </c>
      <c r="B4811" t="s">
        <v>33</v>
      </c>
      <c r="C4811" s="60">
        <v>41730</v>
      </c>
      <c r="D4811" s="3">
        <f>Table1[[#This Row],[End Year]]-1</f>
        <v>2013</v>
      </c>
      <c r="E4811" s="3">
        <f t="shared" si="225"/>
        <v>2014</v>
      </c>
      <c r="F4811" s="1" t="str">
        <f t="shared" si="226"/>
        <v>2013/2014</v>
      </c>
      <c r="G4811">
        <v>2990</v>
      </c>
      <c r="H4811" t="s">
        <v>96</v>
      </c>
      <c r="I4811">
        <f>IFERROR(INDEX(Lookup_Misc!$A$1:$C$7,MATCH(Table1[[#This Row],[Product]],Lookup_Misc!$B$1:$B$7,0),3)*Table1[[#This Row],[Tonnage]],NA())</f>
        <v>1375.4</v>
      </c>
      <c r="J4811">
        <f t="shared" si="227"/>
        <v>4</v>
      </c>
    </row>
    <row r="4812" spans="1:10">
      <c r="A4812" t="s">
        <v>187</v>
      </c>
      <c r="B4812" t="s">
        <v>33</v>
      </c>
      <c r="C4812" s="60">
        <v>41760</v>
      </c>
      <c r="D4812" s="3">
        <f>Table1[[#This Row],[End Year]]-1</f>
        <v>2013</v>
      </c>
      <c r="E4812" s="3">
        <f t="shared" si="225"/>
        <v>2014</v>
      </c>
      <c r="F4812" s="1" t="str">
        <f t="shared" si="226"/>
        <v>2013/2014</v>
      </c>
      <c r="G4812">
        <v>39</v>
      </c>
      <c r="H4812" t="s">
        <v>74</v>
      </c>
      <c r="I4812">
        <f>IFERROR(INDEX(Lookup_Misc!$A$1:$C$7,MATCH(Table1[[#This Row],[Product]],Lookup_Misc!$B$1:$B$7,0),3)*Table1[[#This Row],[Tonnage]],NA())</f>
        <v>17.940000000000001</v>
      </c>
      <c r="J4812">
        <f t="shared" si="227"/>
        <v>5</v>
      </c>
    </row>
    <row r="4813" spans="1:10">
      <c r="A4813" t="s">
        <v>187</v>
      </c>
      <c r="B4813" t="s">
        <v>33</v>
      </c>
      <c r="C4813" s="60">
        <v>41760</v>
      </c>
      <c r="D4813" s="3">
        <f>Table1[[#This Row],[End Year]]-1</f>
        <v>2013</v>
      </c>
      <c r="E4813" s="3">
        <f t="shared" si="225"/>
        <v>2014</v>
      </c>
      <c r="F4813" s="1" t="str">
        <f t="shared" si="226"/>
        <v>2013/2014</v>
      </c>
      <c r="G4813">
        <v>2</v>
      </c>
      <c r="H4813" t="s">
        <v>60</v>
      </c>
      <c r="I4813">
        <f>IFERROR(INDEX(Lookup_Misc!$A$1:$C$7,MATCH(Table1[[#This Row],[Product]],Lookup_Misc!$B$1:$B$7,0),3)*Table1[[#This Row],[Tonnage]],NA())</f>
        <v>0.92</v>
      </c>
      <c r="J4813">
        <f t="shared" si="227"/>
        <v>5</v>
      </c>
    </row>
    <row r="4814" spans="1:10">
      <c r="A4814" t="s">
        <v>187</v>
      </c>
      <c r="B4814" t="s">
        <v>33</v>
      </c>
      <c r="C4814" s="60">
        <v>41760</v>
      </c>
      <c r="D4814" s="3">
        <f>Table1[[#This Row],[End Year]]-1</f>
        <v>2013</v>
      </c>
      <c r="E4814" s="3">
        <f t="shared" si="225"/>
        <v>2014</v>
      </c>
      <c r="F4814" s="1" t="str">
        <f t="shared" si="226"/>
        <v>2013/2014</v>
      </c>
      <c r="G4814">
        <v>14</v>
      </c>
      <c r="H4814" t="s">
        <v>79</v>
      </c>
      <c r="I4814">
        <f>IFERROR(INDEX(Lookup_Misc!$A$1:$C$7,MATCH(Table1[[#This Row],[Product]],Lookup_Misc!$B$1:$B$7,0),3)*Table1[[#This Row],[Tonnage]],NA())</f>
        <v>6.44</v>
      </c>
      <c r="J4814">
        <f t="shared" si="227"/>
        <v>5</v>
      </c>
    </row>
    <row r="4815" spans="1:10">
      <c r="A4815" t="s">
        <v>187</v>
      </c>
      <c r="B4815" t="s">
        <v>33</v>
      </c>
      <c r="C4815" s="60">
        <v>41791</v>
      </c>
      <c r="D4815" s="3">
        <f>Table1[[#This Row],[End Year]]-1</f>
        <v>2013</v>
      </c>
      <c r="E4815" s="3">
        <f t="shared" si="225"/>
        <v>2014</v>
      </c>
      <c r="F4815" s="1" t="str">
        <f t="shared" si="226"/>
        <v>2013/2014</v>
      </c>
      <c r="G4815">
        <v>2</v>
      </c>
      <c r="H4815" t="s">
        <v>74</v>
      </c>
      <c r="I4815">
        <f>IFERROR(INDEX(Lookup_Misc!$A$1:$C$7,MATCH(Table1[[#This Row],[Product]],Lookup_Misc!$B$1:$B$7,0),3)*Table1[[#This Row],[Tonnage]],NA())</f>
        <v>0.92</v>
      </c>
      <c r="J4815">
        <f t="shared" si="227"/>
        <v>6</v>
      </c>
    </row>
    <row r="4816" spans="1:10">
      <c r="A4816" t="s">
        <v>187</v>
      </c>
      <c r="B4816" t="s">
        <v>33</v>
      </c>
      <c r="C4816" s="60">
        <v>41791</v>
      </c>
      <c r="D4816" s="3">
        <f>Table1[[#This Row],[End Year]]-1</f>
        <v>2013</v>
      </c>
      <c r="E4816" s="3">
        <f t="shared" si="225"/>
        <v>2014</v>
      </c>
      <c r="F4816" s="1" t="str">
        <f t="shared" si="226"/>
        <v>2013/2014</v>
      </c>
      <c r="G4816">
        <v>1</v>
      </c>
      <c r="H4816" t="s">
        <v>60</v>
      </c>
      <c r="I4816">
        <f>IFERROR(INDEX(Lookup_Misc!$A$1:$C$7,MATCH(Table1[[#This Row],[Product]],Lookup_Misc!$B$1:$B$7,0),3)*Table1[[#This Row],[Tonnage]],NA())</f>
        <v>0.46</v>
      </c>
      <c r="J4816">
        <f t="shared" si="227"/>
        <v>6</v>
      </c>
    </row>
    <row r="4817" spans="1:10">
      <c r="A4817" t="s">
        <v>187</v>
      </c>
      <c r="B4817" t="s">
        <v>33</v>
      </c>
      <c r="C4817" s="60">
        <v>41821</v>
      </c>
      <c r="D4817" s="3">
        <f>Table1[[#This Row],[End Year]]-1</f>
        <v>2014</v>
      </c>
      <c r="E4817" s="3">
        <f t="shared" si="225"/>
        <v>2015</v>
      </c>
      <c r="F4817" s="1" t="str">
        <f t="shared" si="226"/>
        <v>2014/2015</v>
      </c>
      <c r="G4817">
        <v>4</v>
      </c>
      <c r="H4817" t="s">
        <v>74</v>
      </c>
      <c r="I4817">
        <f>IFERROR(INDEX(Lookup_Misc!$A$1:$C$7,MATCH(Table1[[#This Row],[Product]],Lookup_Misc!$B$1:$B$7,0),3)*Table1[[#This Row],[Tonnage]],NA())</f>
        <v>1.84</v>
      </c>
      <c r="J4817">
        <f t="shared" si="227"/>
        <v>7</v>
      </c>
    </row>
    <row r="4818" spans="1:10">
      <c r="A4818" t="s">
        <v>187</v>
      </c>
      <c r="B4818" t="s">
        <v>33</v>
      </c>
      <c r="C4818" s="60">
        <v>41821</v>
      </c>
      <c r="D4818" s="3">
        <f>Table1[[#This Row],[End Year]]-1</f>
        <v>2014</v>
      </c>
      <c r="E4818" s="3">
        <f t="shared" si="225"/>
        <v>2015</v>
      </c>
      <c r="F4818" s="1" t="str">
        <f t="shared" si="226"/>
        <v>2014/2015</v>
      </c>
      <c r="G4818">
        <v>3</v>
      </c>
      <c r="H4818" t="s">
        <v>79</v>
      </c>
      <c r="I4818">
        <f>IFERROR(INDEX(Lookup_Misc!$A$1:$C$7,MATCH(Table1[[#This Row],[Product]],Lookup_Misc!$B$1:$B$7,0),3)*Table1[[#This Row],[Tonnage]],NA())</f>
        <v>1.3800000000000001</v>
      </c>
      <c r="J4818">
        <f t="shared" si="227"/>
        <v>7</v>
      </c>
    </row>
    <row r="4819" spans="1:10">
      <c r="A4819" t="s">
        <v>187</v>
      </c>
      <c r="B4819" t="s">
        <v>33</v>
      </c>
      <c r="C4819" s="60">
        <v>41821</v>
      </c>
      <c r="D4819" s="3">
        <f>Table1[[#This Row],[End Year]]-1</f>
        <v>2014</v>
      </c>
      <c r="E4819" s="3">
        <f t="shared" si="225"/>
        <v>2015</v>
      </c>
      <c r="F4819" s="1" t="str">
        <f t="shared" si="226"/>
        <v>2014/2015</v>
      </c>
      <c r="G4819">
        <v>27204</v>
      </c>
      <c r="H4819" t="s">
        <v>151</v>
      </c>
      <c r="I4819">
        <f>IFERROR(INDEX(Lookup_Misc!$A$1:$C$7,MATCH(Table1[[#This Row],[Product]],Lookup_Misc!$B$1:$B$7,0),3)*Table1[[#This Row],[Tonnage]],NA())</f>
        <v>12513.84</v>
      </c>
      <c r="J4819">
        <f t="shared" si="227"/>
        <v>7</v>
      </c>
    </row>
    <row r="4820" spans="1:10">
      <c r="A4820" t="s">
        <v>187</v>
      </c>
      <c r="B4820" t="s">
        <v>33</v>
      </c>
      <c r="C4820" s="60">
        <v>41821</v>
      </c>
      <c r="D4820" s="3">
        <f>Table1[[#This Row],[End Year]]-1</f>
        <v>2014</v>
      </c>
      <c r="E4820" s="3">
        <f t="shared" si="225"/>
        <v>2015</v>
      </c>
      <c r="F4820" s="1" t="str">
        <f t="shared" si="226"/>
        <v>2014/2015</v>
      </c>
      <c r="G4820">
        <v>13300</v>
      </c>
      <c r="H4820" t="s">
        <v>96</v>
      </c>
      <c r="I4820">
        <f>IFERROR(INDEX(Lookup_Misc!$A$1:$C$7,MATCH(Table1[[#This Row],[Product]],Lookup_Misc!$B$1:$B$7,0),3)*Table1[[#This Row],[Tonnage]],NA())</f>
        <v>6118</v>
      </c>
      <c r="J4820">
        <f t="shared" si="227"/>
        <v>7</v>
      </c>
    </row>
    <row r="4821" spans="1:10">
      <c r="A4821" t="s">
        <v>187</v>
      </c>
      <c r="B4821" t="s">
        <v>33</v>
      </c>
      <c r="C4821" s="60">
        <v>41852</v>
      </c>
      <c r="D4821" s="3">
        <f>Table1[[#This Row],[End Year]]-1</f>
        <v>2014</v>
      </c>
      <c r="E4821" s="3">
        <f t="shared" si="225"/>
        <v>2015</v>
      </c>
      <c r="F4821" s="1" t="str">
        <f t="shared" si="226"/>
        <v>2014/2015</v>
      </c>
      <c r="G4821">
        <v>4</v>
      </c>
      <c r="H4821" t="s">
        <v>74</v>
      </c>
      <c r="I4821">
        <f>IFERROR(INDEX(Lookup_Misc!$A$1:$C$7,MATCH(Table1[[#This Row],[Product]],Lookup_Misc!$B$1:$B$7,0),3)*Table1[[#This Row],[Tonnage]],NA())</f>
        <v>1.84</v>
      </c>
      <c r="J4821">
        <f t="shared" si="227"/>
        <v>8</v>
      </c>
    </row>
    <row r="4822" spans="1:10">
      <c r="A4822" t="s">
        <v>187</v>
      </c>
      <c r="B4822" t="s">
        <v>33</v>
      </c>
      <c r="C4822" s="60">
        <v>41852</v>
      </c>
      <c r="D4822" s="3">
        <f>Table1[[#This Row],[End Year]]-1</f>
        <v>2014</v>
      </c>
      <c r="E4822" s="3">
        <f t="shared" si="225"/>
        <v>2015</v>
      </c>
      <c r="F4822" s="1" t="str">
        <f t="shared" si="226"/>
        <v>2014/2015</v>
      </c>
      <c r="G4822">
        <v>79</v>
      </c>
      <c r="H4822" t="s">
        <v>79</v>
      </c>
      <c r="I4822">
        <f>IFERROR(INDEX(Lookup_Misc!$A$1:$C$7,MATCH(Table1[[#This Row],[Product]],Lookup_Misc!$B$1:$B$7,0),3)*Table1[[#This Row],[Tonnage]],NA())</f>
        <v>36.340000000000003</v>
      </c>
      <c r="J4822">
        <f t="shared" si="227"/>
        <v>8</v>
      </c>
    </row>
    <row r="4823" spans="1:10">
      <c r="A4823" t="s">
        <v>187</v>
      </c>
      <c r="B4823" t="s">
        <v>33</v>
      </c>
      <c r="C4823" s="60">
        <v>41852</v>
      </c>
      <c r="D4823" s="3">
        <f>Table1[[#This Row],[End Year]]-1</f>
        <v>2014</v>
      </c>
      <c r="E4823" s="3">
        <f t="shared" si="225"/>
        <v>2015</v>
      </c>
      <c r="F4823" s="1" t="str">
        <f t="shared" si="226"/>
        <v>2014/2015</v>
      </c>
      <c r="G4823">
        <v>18095</v>
      </c>
      <c r="H4823" t="s">
        <v>96</v>
      </c>
      <c r="I4823">
        <f>IFERROR(INDEX(Lookup_Misc!$A$1:$C$7,MATCH(Table1[[#This Row],[Product]],Lookup_Misc!$B$1:$B$7,0),3)*Table1[[#This Row],[Tonnage]],NA())</f>
        <v>8323.7000000000007</v>
      </c>
      <c r="J4823">
        <f t="shared" si="227"/>
        <v>8</v>
      </c>
    </row>
    <row r="4824" spans="1:10">
      <c r="A4824" t="s">
        <v>187</v>
      </c>
      <c r="B4824" t="s">
        <v>33</v>
      </c>
      <c r="C4824" s="60">
        <v>41883</v>
      </c>
      <c r="D4824" s="3">
        <f>Table1[[#This Row],[End Year]]-1</f>
        <v>2014</v>
      </c>
      <c r="E4824" s="3">
        <f t="shared" si="225"/>
        <v>2015</v>
      </c>
      <c r="F4824" s="1" t="str">
        <f t="shared" si="226"/>
        <v>2014/2015</v>
      </c>
      <c r="G4824">
        <v>4</v>
      </c>
      <c r="H4824" t="s">
        <v>74</v>
      </c>
      <c r="I4824">
        <f>IFERROR(INDEX(Lookup_Misc!$A$1:$C$7,MATCH(Table1[[#This Row],[Product]],Lookup_Misc!$B$1:$B$7,0),3)*Table1[[#This Row],[Tonnage]],NA())</f>
        <v>1.84</v>
      </c>
      <c r="J4824">
        <f t="shared" si="227"/>
        <v>9</v>
      </c>
    </row>
    <row r="4825" spans="1:10">
      <c r="A4825" t="s">
        <v>187</v>
      </c>
      <c r="B4825" t="s">
        <v>33</v>
      </c>
      <c r="C4825" s="60">
        <v>41883</v>
      </c>
      <c r="D4825" s="3">
        <f>Table1[[#This Row],[End Year]]-1</f>
        <v>2014</v>
      </c>
      <c r="E4825" s="3">
        <f t="shared" si="225"/>
        <v>2015</v>
      </c>
      <c r="F4825" s="1" t="str">
        <f t="shared" si="226"/>
        <v>2014/2015</v>
      </c>
      <c r="G4825">
        <v>3</v>
      </c>
      <c r="H4825" t="s">
        <v>79</v>
      </c>
      <c r="I4825">
        <f>IFERROR(INDEX(Lookup_Misc!$A$1:$C$7,MATCH(Table1[[#This Row],[Product]],Lookup_Misc!$B$1:$B$7,0),3)*Table1[[#This Row],[Tonnage]],NA())</f>
        <v>1.3800000000000001</v>
      </c>
      <c r="J4825">
        <f t="shared" si="227"/>
        <v>9</v>
      </c>
    </row>
    <row r="4826" spans="1:10">
      <c r="A4826" t="s">
        <v>187</v>
      </c>
      <c r="B4826" t="s">
        <v>33</v>
      </c>
      <c r="C4826" s="60">
        <v>41883</v>
      </c>
      <c r="D4826" s="3">
        <f>Table1[[#This Row],[End Year]]-1</f>
        <v>2014</v>
      </c>
      <c r="E4826" s="3">
        <f t="shared" si="225"/>
        <v>2015</v>
      </c>
      <c r="F4826" s="1" t="str">
        <f t="shared" si="226"/>
        <v>2014/2015</v>
      </c>
      <c r="G4826">
        <v>27500</v>
      </c>
      <c r="H4826" t="s">
        <v>151</v>
      </c>
      <c r="I4826">
        <f>IFERROR(INDEX(Lookup_Misc!$A$1:$C$7,MATCH(Table1[[#This Row],[Product]],Lookup_Misc!$B$1:$B$7,0),3)*Table1[[#This Row],[Tonnage]],NA())</f>
        <v>12650</v>
      </c>
      <c r="J4826">
        <f t="shared" si="227"/>
        <v>9</v>
      </c>
    </row>
    <row r="4827" spans="1:10">
      <c r="A4827" t="s">
        <v>187</v>
      </c>
      <c r="B4827" t="s">
        <v>33</v>
      </c>
      <c r="C4827" s="60">
        <v>41883</v>
      </c>
      <c r="D4827" s="3">
        <f>Table1[[#This Row],[End Year]]-1</f>
        <v>2014</v>
      </c>
      <c r="E4827" s="3">
        <f t="shared" si="225"/>
        <v>2015</v>
      </c>
      <c r="F4827" s="1" t="str">
        <f t="shared" si="226"/>
        <v>2014/2015</v>
      </c>
      <c r="G4827">
        <v>5600</v>
      </c>
      <c r="H4827" t="s">
        <v>96</v>
      </c>
      <c r="I4827">
        <f>IFERROR(INDEX(Lookup_Misc!$A$1:$C$7,MATCH(Table1[[#This Row],[Product]],Lookup_Misc!$B$1:$B$7,0),3)*Table1[[#This Row],[Tonnage]],NA())</f>
        <v>2576</v>
      </c>
      <c r="J4827">
        <f t="shared" si="227"/>
        <v>9</v>
      </c>
    </row>
    <row r="4828" spans="1:10">
      <c r="A4828" t="s">
        <v>187</v>
      </c>
      <c r="B4828" t="s">
        <v>33</v>
      </c>
      <c r="C4828" s="60">
        <v>41913</v>
      </c>
      <c r="D4828" s="3">
        <f>Table1[[#This Row],[End Year]]-1</f>
        <v>2014</v>
      </c>
      <c r="E4828" s="3">
        <f t="shared" si="225"/>
        <v>2015</v>
      </c>
      <c r="F4828" s="1" t="str">
        <f t="shared" si="226"/>
        <v>2014/2015</v>
      </c>
      <c r="G4828">
        <v>2976</v>
      </c>
      <c r="H4828" t="s">
        <v>96</v>
      </c>
      <c r="I4828">
        <f>IFERROR(INDEX(Lookup_Misc!$A$1:$C$7,MATCH(Table1[[#This Row],[Product]],Lookup_Misc!$B$1:$B$7,0),3)*Table1[[#This Row],[Tonnage]],NA())</f>
        <v>1368.96</v>
      </c>
      <c r="J4828">
        <f t="shared" si="227"/>
        <v>10</v>
      </c>
    </row>
    <row r="4829" spans="1:10">
      <c r="A4829" t="s">
        <v>187</v>
      </c>
      <c r="B4829" t="s">
        <v>33</v>
      </c>
      <c r="C4829" s="60">
        <v>41944</v>
      </c>
      <c r="D4829" s="3">
        <f>Table1[[#This Row],[End Year]]-1</f>
        <v>2014</v>
      </c>
      <c r="E4829" s="3">
        <f t="shared" si="225"/>
        <v>2015</v>
      </c>
      <c r="F4829" s="1" t="str">
        <f t="shared" si="226"/>
        <v>2014/2015</v>
      </c>
      <c r="G4829">
        <v>114</v>
      </c>
      <c r="H4829" t="s">
        <v>86</v>
      </c>
      <c r="I4829">
        <f>IFERROR(INDEX(Lookup_Misc!$A$1:$C$7,MATCH(Table1[[#This Row],[Product]],Lookup_Misc!$B$1:$B$7,0),3)*Table1[[#This Row],[Tonnage]],NA())</f>
        <v>52.440000000000005</v>
      </c>
      <c r="J4829">
        <f t="shared" si="227"/>
        <v>11</v>
      </c>
    </row>
    <row r="4830" spans="1:10">
      <c r="A4830" t="s">
        <v>187</v>
      </c>
      <c r="B4830" t="s">
        <v>33</v>
      </c>
      <c r="C4830" s="60">
        <v>41944</v>
      </c>
      <c r="D4830" s="3">
        <f>Table1[[#This Row],[End Year]]-1</f>
        <v>2014</v>
      </c>
      <c r="E4830" s="3">
        <f t="shared" si="225"/>
        <v>2015</v>
      </c>
      <c r="F4830" s="1" t="str">
        <f t="shared" si="226"/>
        <v>2014/2015</v>
      </c>
      <c r="G4830">
        <v>7354</v>
      </c>
      <c r="H4830" t="s">
        <v>79</v>
      </c>
      <c r="I4830">
        <f>IFERROR(INDEX(Lookup_Misc!$A$1:$C$7,MATCH(Table1[[#This Row],[Product]],Lookup_Misc!$B$1:$B$7,0),3)*Table1[[#This Row],[Tonnage]],NA())</f>
        <v>3382.84</v>
      </c>
      <c r="J4830">
        <f t="shared" si="227"/>
        <v>11</v>
      </c>
    </row>
    <row r="4831" spans="1:10">
      <c r="A4831" t="s">
        <v>187</v>
      </c>
      <c r="B4831" t="s">
        <v>33</v>
      </c>
      <c r="C4831" s="60">
        <v>41944</v>
      </c>
      <c r="D4831" s="3">
        <f>Table1[[#This Row],[End Year]]-1</f>
        <v>2014</v>
      </c>
      <c r="E4831" s="3">
        <f t="shared" si="225"/>
        <v>2015</v>
      </c>
      <c r="F4831" s="1" t="str">
        <f t="shared" si="226"/>
        <v>2014/2015</v>
      </c>
      <c r="G4831">
        <v>5515</v>
      </c>
      <c r="H4831" t="s">
        <v>96</v>
      </c>
      <c r="I4831">
        <f>IFERROR(INDEX(Lookup_Misc!$A$1:$C$7,MATCH(Table1[[#This Row],[Product]],Lookup_Misc!$B$1:$B$7,0),3)*Table1[[#This Row],[Tonnage]],NA())</f>
        <v>2536.9</v>
      </c>
      <c r="J4831">
        <f t="shared" si="227"/>
        <v>11</v>
      </c>
    </row>
    <row r="4832" spans="1:10">
      <c r="A4832" t="s">
        <v>187</v>
      </c>
      <c r="B4832" t="s">
        <v>33</v>
      </c>
      <c r="C4832" s="60">
        <v>41974</v>
      </c>
      <c r="D4832" s="3">
        <f>Table1[[#This Row],[End Year]]-1</f>
        <v>2014</v>
      </c>
      <c r="E4832" s="3">
        <f t="shared" si="225"/>
        <v>2015</v>
      </c>
      <c r="F4832" s="1" t="str">
        <f t="shared" si="226"/>
        <v>2014/2015</v>
      </c>
      <c r="G4832">
        <v>15600</v>
      </c>
      <c r="H4832" t="s">
        <v>96</v>
      </c>
      <c r="I4832">
        <f>IFERROR(INDEX(Lookup_Misc!$A$1:$C$7,MATCH(Table1[[#This Row],[Product]],Lookup_Misc!$B$1:$B$7,0),3)*Table1[[#This Row],[Tonnage]],NA())</f>
        <v>7176</v>
      </c>
      <c r="J4832">
        <f t="shared" si="227"/>
        <v>12</v>
      </c>
    </row>
    <row r="4833" spans="1:10">
      <c r="A4833" t="s">
        <v>187</v>
      </c>
      <c r="B4833" t="s">
        <v>33</v>
      </c>
      <c r="C4833" s="60">
        <v>41974</v>
      </c>
      <c r="D4833" s="3">
        <f>Table1[[#This Row],[End Year]]-1</f>
        <v>2014</v>
      </c>
      <c r="E4833" s="3">
        <f t="shared" si="225"/>
        <v>2015</v>
      </c>
      <c r="F4833" s="1" t="str">
        <f t="shared" si="226"/>
        <v>2014/2015</v>
      </c>
      <c r="G4833">
        <v>6603</v>
      </c>
      <c r="H4833" t="s">
        <v>79</v>
      </c>
      <c r="I4833">
        <f>IFERROR(INDEX(Lookup_Misc!$A$1:$C$7,MATCH(Table1[[#This Row],[Product]],Lookup_Misc!$B$1:$B$7,0),3)*Table1[[#This Row],[Tonnage]],NA())</f>
        <v>3037.38</v>
      </c>
      <c r="J4833">
        <f t="shared" si="227"/>
        <v>12</v>
      </c>
    </row>
    <row r="4834" spans="1:10">
      <c r="A4834" t="s">
        <v>187</v>
      </c>
      <c r="B4834" t="s">
        <v>33</v>
      </c>
      <c r="C4834" s="60">
        <v>41974</v>
      </c>
      <c r="D4834" s="3">
        <f>Table1[[#This Row],[End Year]]-1</f>
        <v>2014</v>
      </c>
      <c r="E4834" s="3">
        <f t="shared" si="225"/>
        <v>2015</v>
      </c>
      <c r="F4834" s="1" t="str">
        <f t="shared" si="226"/>
        <v>2014/2015</v>
      </c>
      <c r="G4834">
        <v>13608</v>
      </c>
      <c r="H4834" t="s">
        <v>84</v>
      </c>
      <c r="I4834">
        <f>IFERROR(INDEX(Lookup_Misc!$A$1:$C$7,MATCH(Table1[[#This Row],[Product]],Lookup_Misc!$B$1:$B$7,0),3)*Table1[[#This Row],[Tonnage]],NA())</f>
        <v>6259.68</v>
      </c>
      <c r="J4834">
        <f t="shared" si="227"/>
        <v>12</v>
      </c>
    </row>
    <row r="4835" spans="1:10">
      <c r="A4835" t="s">
        <v>187</v>
      </c>
      <c r="B4835" t="s">
        <v>33</v>
      </c>
      <c r="C4835" s="60">
        <v>42005</v>
      </c>
      <c r="D4835" s="3">
        <f>Table1[[#This Row],[End Year]]-1</f>
        <v>2014</v>
      </c>
      <c r="E4835" s="3">
        <f t="shared" si="225"/>
        <v>2015</v>
      </c>
      <c r="F4835" s="1" t="str">
        <f t="shared" si="226"/>
        <v>2014/2015</v>
      </c>
      <c r="G4835">
        <v>27500</v>
      </c>
      <c r="H4835" t="s">
        <v>151</v>
      </c>
      <c r="I4835">
        <f>IFERROR(INDEX(Lookup_Misc!$A$1:$C$7,MATCH(Table1[[#This Row],[Product]],Lookup_Misc!$B$1:$B$7,0),3)*Table1[[#This Row],[Tonnage]],NA())</f>
        <v>12650</v>
      </c>
      <c r="J4835">
        <f t="shared" si="227"/>
        <v>1</v>
      </c>
    </row>
    <row r="4836" spans="1:10">
      <c r="A4836" t="s">
        <v>187</v>
      </c>
      <c r="B4836" t="s">
        <v>33</v>
      </c>
      <c r="C4836" s="60">
        <v>42005</v>
      </c>
      <c r="D4836" s="3">
        <f>Table1[[#This Row],[End Year]]-1</f>
        <v>2014</v>
      </c>
      <c r="E4836" s="3">
        <f t="shared" si="225"/>
        <v>2015</v>
      </c>
      <c r="F4836" s="1" t="str">
        <f t="shared" si="226"/>
        <v>2014/2015</v>
      </c>
      <c r="G4836">
        <v>10692</v>
      </c>
      <c r="H4836" t="s">
        <v>96</v>
      </c>
      <c r="I4836">
        <f>IFERROR(INDEX(Lookup_Misc!$A$1:$C$7,MATCH(Table1[[#This Row],[Product]],Lookup_Misc!$B$1:$B$7,0),3)*Table1[[#This Row],[Tonnage]],NA())</f>
        <v>4918.3200000000006</v>
      </c>
      <c r="J4836">
        <f t="shared" si="227"/>
        <v>1</v>
      </c>
    </row>
    <row r="4837" spans="1:10">
      <c r="A4837" t="s">
        <v>187</v>
      </c>
      <c r="B4837" t="s">
        <v>33</v>
      </c>
      <c r="C4837" s="60">
        <v>42036</v>
      </c>
      <c r="D4837" s="3">
        <f>Table1[[#This Row],[End Year]]-1</f>
        <v>2014</v>
      </c>
      <c r="E4837" s="3">
        <f t="shared" si="225"/>
        <v>2015</v>
      </c>
      <c r="F4837" s="1" t="str">
        <f t="shared" si="226"/>
        <v>2014/2015</v>
      </c>
      <c r="G4837">
        <v>1450</v>
      </c>
      <c r="H4837" t="s">
        <v>96</v>
      </c>
      <c r="I4837">
        <f>IFERROR(INDEX(Lookup_Misc!$A$1:$C$7,MATCH(Table1[[#This Row],[Product]],Lookup_Misc!$B$1:$B$7,0),3)*Table1[[#This Row],[Tonnage]],NA())</f>
        <v>667</v>
      </c>
      <c r="J4837">
        <f t="shared" si="227"/>
        <v>2</v>
      </c>
    </row>
    <row r="4838" spans="1:10">
      <c r="A4838" t="s">
        <v>187</v>
      </c>
      <c r="B4838" t="s">
        <v>33</v>
      </c>
      <c r="C4838" s="60">
        <v>42064</v>
      </c>
      <c r="D4838" s="3">
        <f>Table1[[#This Row],[End Year]]-1</f>
        <v>2014</v>
      </c>
      <c r="E4838" s="3">
        <f t="shared" si="225"/>
        <v>2015</v>
      </c>
      <c r="F4838" s="1" t="str">
        <f t="shared" si="226"/>
        <v>2014/2015</v>
      </c>
      <c r="G4838">
        <v>2</v>
      </c>
      <c r="H4838" t="s">
        <v>168</v>
      </c>
      <c r="I4838">
        <f>IFERROR(INDEX(Lookup_Misc!$A$1:$C$7,MATCH(Table1[[#This Row],[Product]],Lookup_Misc!$B$1:$B$7,0),3)*Table1[[#This Row],[Tonnage]],NA())</f>
        <v>0.92</v>
      </c>
      <c r="J4838">
        <f t="shared" si="227"/>
        <v>3</v>
      </c>
    </row>
    <row r="4839" spans="1:10">
      <c r="A4839" t="s">
        <v>187</v>
      </c>
      <c r="B4839" t="s">
        <v>33</v>
      </c>
      <c r="C4839" s="60">
        <v>42064</v>
      </c>
      <c r="D4839" s="3">
        <f>Table1[[#This Row],[End Year]]-1</f>
        <v>2014</v>
      </c>
      <c r="E4839" s="3">
        <f t="shared" si="225"/>
        <v>2015</v>
      </c>
      <c r="F4839" s="1" t="str">
        <f t="shared" si="226"/>
        <v>2014/2015</v>
      </c>
      <c r="G4839">
        <v>27500</v>
      </c>
      <c r="H4839" t="s">
        <v>151</v>
      </c>
      <c r="I4839">
        <f>IFERROR(INDEX(Lookup_Misc!$A$1:$C$7,MATCH(Table1[[#This Row],[Product]],Lookup_Misc!$B$1:$B$7,0),3)*Table1[[#This Row],[Tonnage]],NA())</f>
        <v>12650</v>
      </c>
      <c r="J4839">
        <f t="shared" si="227"/>
        <v>3</v>
      </c>
    </row>
    <row r="4840" spans="1:10">
      <c r="A4840" t="s">
        <v>187</v>
      </c>
      <c r="B4840" t="s">
        <v>33</v>
      </c>
      <c r="C4840" s="60">
        <v>42064</v>
      </c>
      <c r="D4840" s="3">
        <f>Table1[[#This Row],[End Year]]-1</f>
        <v>2014</v>
      </c>
      <c r="E4840" s="3">
        <f t="shared" si="225"/>
        <v>2015</v>
      </c>
      <c r="F4840" s="1" t="str">
        <f t="shared" si="226"/>
        <v>2014/2015</v>
      </c>
      <c r="G4840">
        <v>23048</v>
      </c>
      <c r="H4840" t="s">
        <v>96</v>
      </c>
      <c r="I4840">
        <f>IFERROR(INDEX(Lookup_Misc!$A$1:$C$7,MATCH(Table1[[#This Row],[Product]],Lookup_Misc!$B$1:$B$7,0),3)*Table1[[#This Row],[Tonnage]],NA())</f>
        <v>10602.08</v>
      </c>
      <c r="J4840">
        <f t="shared" si="227"/>
        <v>3</v>
      </c>
    </row>
    <row r="4841" spans="1:10">
      <c r="A4841" t="s">
        <v>187</v>
      </c>
      <c r="B4841" t="s">
        <v>33</v>
      </c>
      <c r="C4841" s="60">
        <v>42095</v>
      </c>
      <c r="D4841" s="3">
        <f>Table1[[#This Row],[End Year]]-1</f>
        <v>2014</v>
      </c>
      <c r="E4841" s="3">
        <f t="shared" si="225"/>
        <v>2015</v>
      </c>
      <c r="F4841" s="1" t="str">
        <f t="shared" si="226"/>
        <v>2014/2015</v>
      </c>
      <c r="G4841">
        <v>14240</v>
      </c>
      <c r="H4841" t="s">
        <v>96</v>
      </c>
      <c r="I4841">
        <f>IFERROR(INDEX(Lookup_Misc!$A$1:$C$7,MATCH(Table1[[#This Row],[Product]],Lookup_Misc!$B$1:$B$7,0),3)*Table1[[#This Row],[Tonnage]],NA())</f>
        <v>6550.4000000000005</v>
      </c>
      <c r="J4841">
        <f t="shared" si="227"/>
        <v>4</v>
      </c>
    </row>
    <row r="4842" spans="1:10">
      <c r="A4842" t="s">
        <v>187</v>
      </c>
      <c r="B4842" t="s">
        <v>33</v>
      </c>
      <c r="C4842" s="60">
        <v>42125</v>
      </c>
      <c r="D4842" s="3">
        <f>Table1[[#This Row],[End Year]]-1</f>
        <v>2014</v>
      </c>
      <c r="E4842" s="3">
        <f t="shared" si="225"/>
        <v>2015</v>
      </c>
      <c r="F4842" s="1" t="str">
        <f t="shared" si="226"/>
        <v>2014/2015</v>
      </c>
      <c r="G4842">
        <v>35</v>
      </c>
      <c r="H4842" t="s">
        <v>60</v>
      </c>
      <c r="I4842">
        <f>IFERROR(INDEX(Lookup_Misc!$A$1:$C$7,MATCH(Table1[[#This Row],[Product]],Lookup_Misc!$B$1:$B$7,0),3)*Table1[[#This Row],[Tonnage]],NA())</f>
        <v>16.100000000000001</v>
      </c>
      <c r="J4842">
        <f t="shared" si="227"/>
        <v>5</v>
      </c>
    </row>
    <row r="4843" spans="1:10">
      <c r="A4843" t="s">
        <v>187</v>
      </c>
      <c r="B4843" t="s">
        <v>33</v>
      </c>
      <c r="C4843" s="60">
        <v>42125</v>
      </c>
      <c r="D4843" s="3">
        <f>Table1[[#This Row],[End Year]]-1</f>
        <v>2014</v>
      </c>
      <c r="E4843" s="3">
        <f t="shared" si="225"/>
        <v>2015</v>
      </c>
      <c r="F4843" s="1" t="str">
        <f t="shared" si="226"/>
        <v>2014/2015</v>
      </c>
      <c r="G4843">
        <v>11002</v>
      </c>
      <c r="H4843" t="s">
        <v>79</v>
      </c>
      <c r="I4843">
        <f>IFERROR(INDEX(Lookup_Misc!$A$1:$C$7,MATCH(Table1[[#This Row],[Product]],Lookup_Misc!$B$1:$B$7,0),3)*Table1[[#This Row],[Tonnage]],NA())</f>
        <v>5060.92</v>
      </c>
      <c r="J4843">
        <f t="shared" si="227"/>
        <v>5</v>
      </c>
    </row>
    <row r="4844" spans="1:10">
      <c r="A4844" t="s">
        <v>187</v>
      </c>
      <c r="B4844" t="s">
        <v>33</v>
      </c>
      <c r="C4844" s="60">
        <v>42156</v>
      </c>
      <c r="D4844" s="3">
        <f>Table1[[#This Row],[End Year]]-1</f>
        <v>2014</v>
      </c>
      <c r="E4844" s="3">
        <f t="shared" si="225"/>
        <v>2015</v>
      </c>
      <c r="F4844" s="1" t="str">
        <f t="shared" si="226"/>
        <v>2014/2015</v>
      </c>
      <c r="G4844">
        <v>22040</v>
      </c>
      <c r="H4844" t="s">
        <v>96</v>
      </c>
      <c r="I4844">
        <f>IFERROR(INDEX(Lookup_Misc!$A$1:$C$7,MATCH(Table1[[#This Row],[Product]],Lookup_Misc!$B$1:$B$7,0),3)*Table1[[#This Row],[Tonnage]],NA())</f>
        <v>10138.4</v>
      </c>
      <c r="J4844">
        <f t="shared" si="227"/>
        <v>6</v>
      </c>
    </row>
    <row r="4845" spans="1:10">
      <c r="A4845" t="s">
        <v>187</v>
      </c>
      <c r="B4845" t="s">
        <v>33</v>
      </c>
      <c r="C4845" s="60">
        <v>42217</v>
      </c>
      <c r="D4845" s="3">
        <f>Table1[[#This Row],[End Year]]-1</f>
        <v>2015</v>
      </c>
      <c r="E4845" s="3">
        <f t="shared" si="225"/>
        <v>2016</v>
      </c>
      <c r="F4845" s="1" t="str">
        <f t="shared" si="226"/>
        <v>2015/2016</v>
      </c>
      <c r="G4845">
        <v>1</v>
      </c>
      <c r="H4845" t="s">
        <v>168</v>
      </c>
      <c r="I4845">
        <f>IFERROR(INDEX(Lookup_Misc!$A$1:$C$7,MATCH(Table1[[#This Row],[Product]],Lookup_Misc!$B$1:$B$7,0),3)*Table1[[#This Row],[Tonnage]],NA())</f>
        <v>0.46</v>
      </c>
      <c r="J4845">
        <f t="shared" si="227"/>
        <v>8</v>
      </c>
    </row>
    <row r="4846" spans="1:10">
      <c r="A4846" t="s">
        <v>187</v>
      </c>
      <c r="B4846" t="s">
        <v>33</v>
      </c>
      <c r="C4846" s="60">
        <v>42217</v>
      </c>
      <c r="D4846" s="3">
        <f>Table1[[#This Row],[End Year]]-1</f>
        <v>2015</v>
      </c>
      <c r="E4846" s="3">
        <f t="shared" si="225"/>
        <v>2016</v>
      </c>
      <c r="F4846" s="1" t="str">
        <f t="shared" si="226"/>
        <v>2015/2016</v>
      </c>
      <c r="G4846">
        <v>30400</v>
      </c>
      <c r="H4846" t="s">
        <v>151</v>
      </c>
      <c r="I4846">
        <f>IFERROR(INDEX(Lookup_Misc!$A$1:$C$7,MATCH(Table1[[#This Row],[Product]],Lookup_Misc!$B$1:$B$7,0),3)*Table1[[#This Row],[Tonnage]],NA())</f>
        <v>13984</v>
      </c>
      <c r="J4846">
        <f t="shared" si="227"/>
        <v>8</v>
      </c>
    </row>
    <row r="4847" spans="1:10">
      <c r="A4847" t="s">
        <v>187</v>
      </c>
      <c r="B4847" t="s">
        <v>33</v>
      </c>
      <c r="C4847" s="60">
        <v>42217</v>
      </c>
      <c r="D4847" s="3">
        <f>Table1[[#This Row],[End Year]]-1</f>
        <v>2015</v>
      </c>
      <c r="E4847" s="3">
        <f t="shared" si="225"/>
        <v>2016</v>
      </c>
      <c r="F4847" s="1" t="str">
        <f t="shared" si="226"/>
        <v>2015/2016</v>
      </c>
      <c r="G4847">
        <v>16970</v>
      </c>
      <c r="H4847" t="s">
        <v>96</v>
      </c>
      <c r="I4847">
        <f>IFERROR(INDEX(Lookup_Misc!$A$1:$C$7,MATCH(Table1[[#This Row],[Product]],Lookup_Misc!$B$1:$B$7,0),3)*Table1[[#This Row],[Tonnage]],NA())</f>
        <v>7806.2000000000007</v>
      </c>
      <c r="J4847">
        <f t="shared" si="227"/>
        <v>8</v>
      </c>
    </row>
    <row r="4848" spans="1:10">
      <c r="A4848" t="s">
        <v>187</v>
      </c>
      <c r="B4848" t="s">
        <v>33</v>
      </c>
      <c r="C4848" s="60">
        <v>42248</v>
      </c>
      <c r="D4848" s="3">
        <f>Table1[[#This Row],[End Year]]-1</f>
        <v>2015</v>
      </c>
      <c r="E4848" s="3">
        <f t="shared" si="225"/>
        <v>2016</v>
      </c>
      <c r="F4848" s="1" t="str">
        <f t="shared" si="226"/>
        <v>2015/2016</v>
      </c>
      <c r="G4848">
        <v>73</v>
      </c>
      <c r="H4848" t="s">
        <v>119</v>
      </c>
      <c r="I4848">
        <f>IFERROR(INDEX(Lookup_Misc!$A$1:$C$7,MATCH(Table1[[#This Row],[Product]],Lookup_Misc!$B$1:$B$7,0),3)*Table1[[#This Row],[Tonnage]],NA())</f>
        <v>33.58</v>
      </c>
      <c r="J4848">
        <f t="shared" si="227"/>
        <v>9</v>
      </c>
    </row>
    <row r="4849" spans="1:10">
      <c r="A4849" t="s">
        <v>187</v>
      </c>
      <c r="B4849" t="s">
        <v>33</v>
      </c>
      <c r="C4849" s="60">
        <v>42248</v>
      </c>
      <c r="D4849" s="3">
        <f>Table1[[#This Row],[End Year]]-1</f>
        <v>2015</v>
      </c>
      <c r="E4849" s="3">
        <f t="shared" si="225"/>
        <v>2016</v>
      </c>
      <c r="F4849" s="1" t="str">
        <f t="shared" si="226"/>
        <v>2015/2016</v>
      </c>
      <c r="G4849">
        <v>18</v>
      </c>
      <c r="H4849" t="s">
        <v>168</v>
      </c>
      <c r="I4849">
        <f>IFERROR(INDEX(Lookup_Misc!$A$1:$C$7,MATCH(Table1[[#This Row],[Product]],Lookup_Misc!$B$1:$B$7,0),3)*Table1[[#This Row],[Tonnage]],NA())</f>
        <v>8.2800000000000011</v>
      </c>
      <c r="J4849">
        <f t="shared" si="227"/>
        <v>9</v>
      </c>
    </row>
    <row r="4850" spans="1:10">
      <c r="A4850" t="s">
        <v>187</v>
      </c>
      <c r="B4850" t="s">
        <v>33</v>
      </c>
      <c r="C4850" s="60">
        <v>42248</v>
      </c>
      <c r="D4850" s="3">
        <f>Table1[[#This Row],[End Year]]-1</f>
        <v>2015</v>
      </c>
      <c r="E4850" s="3">
        <f t="shared" si="225"/>
        <v>2016</v>
      </c>
      <c r="F4850" s="1" t="str">
        <f t="shared" si="226"/>
        <v>2015/2016</v>
      </c>
      <c r="G4850">
        <v>1400</v>
      </c>
      <c r="H4850" t="s">
        <v>96</v>
      </c>
      <c r="I4850">
        <f>IFERROR(INDEX(Lookup_Misc!$A$1:$C$7,MATCH(Table1[[#This Row],[Product]],Lookup_Misc!$B$1:$B$7,0),3)*Table1[[#This Row],[Tonnage]],NA())</f>
        <v>644</v>
      </c>
      <c r="J4850">
        <f t="shared" si="227"/>
        <v>9</v>
      </c>
    </row>
    <row r="4851" spans="1:10">
      <c r="A4851" t="s">
        <v>187</v>
      </c>
      <c r="B4851" t="s">
        <v>33</v>
      </c>
      <c r="C4851" s="60">
        <v>42278</v>
      </c>
      <c r="D4851" s="3">
        <f>Table1[[#This Row],[End Year]]-1</f>
        <v>2015</v>
      </c>
      <c r="E4851" s="3">
        <f t="shared" si="225"/>
        <v>2016</v>
      </c>
      <c r="F4851" s="1" t="str">
        <f t="shared" si="226"/>
        <v>2015/2016</v>
      </c>
      <c r="G4851">
        <v>78</v>
      </c>
      <c r="H4851" t="s">
        <v>119</v>
      </c>
      <c r="I4851">
        <f>IFERROR(INDEX(Lookup_Misc!$A$1:$C$7,MATCH(Table1[[#This Row],[Product]],Lookup_Misc!$B$1:$B$7,0),3)*Table1[[#This Row],[Tonnage]],NA())</f>
        <v>35.880000000000003</v>
      </c>
      <c r="J4851">
        <f t="shared" si="227"/>
        <v>10</v>
      </c>
    </row>
    <row r="4852" spans="1:10">
      <c r="A4852" t="s">
        <v>187</v>
      </c>
      <c r="B4852" t="s">
        <v>33</v>
      </c>
      <c r="C4852" s="60">
        <v>42339</v>
      </c>
      <c r="D4852" s="3">
        <f>Table1[[#This Row],[End Year]]-1</f>
        <v>2015</v>
      </c>
      <c r="E4852" s="3">
        <f t="shared" si="225"/>
        <v>2016</v>
      </c>
      <c r="F4852" s="1" t="str">
        <f t="shared" si="226"/>
        <v>2015/2016</v>
      </c>
      <c r="G4852">
        <v>14210</v>
      </c>
      <c r="H4852" t="s">
        <v>96</v>
      </c>
      <c r="I4852">
        <f>IFERROR(INDEX(Lookup_Misc!$A$1:$C$7,MATCH(Table1[[#This Row],[Product]],Lookup_Misc!$B$1:$B$7,0),3)*Table1[[#This Row],[Tonnage]],NA())</f>
        <v>6536.6</v>
      </c>
      <c r="J4852">
        <f t="shared" si="227"/>
        <v>12</v>
      </c>
    </row>
    <row r="4853" spans="1:10">
      <c r="A4853" t="s">
        <v>187</v>
      </c>
      <c r="B4853" t="s">
        <v>33</v>
      </c>
      <c r="C4853" s="60">
        <v>42370</v>
      </c>
      <c r="D4853" s="3">
        <f>Table1[[#This Row],[End Year]]-1</f>
        <v>2015</v>
      </c>
      <c r="E4853" s="3">
        <f t="shared" si="225"/>
        <v>2016</v>
      </c>
      <c r="F4853" s="1" t="str">
        <f t="shared" si="226"/>
        <v>2015/2016</v>
      </c>
      <c r="G4853">
        <v>20861</v>
      </c>
      <c r="H4853" t="s">
        <v>96</v>
      </c>
      <c r="I4853">
        <f>IFERROR(INDEX(Lookup_Misc!$A$1:$C$7,MATCH(Table1[[#This Row],[Product]],Lookup_Misc!$B$1:$B$7,0),3)*Table1[[#This Row],[Tonnage]],NA())</f>
        <v>9596.0600000000013</v>
      </c>
      <c r="J4853">
        <f t="shared" si="227"/>
        <v>1</v>
      </c>
    </row>
    <row r="4854" spans="1:10">
      <c r="A4854" t="s">
        <v>187</v>
      </c>
      <c r="B4854" t="s">
        <v>33</v>
      </c>
      <c r="C4854" s="60">
        <v>42370</v>
      </c>
      <c r="D4854" s="3">
        <f>Table1[[#This Row],[End Year]]-1</f>
        <v>2015</v>
      </c>
      <c r="E4854" s="3">
        <f t="shared" si="225"/>
        <v>2016</v>
      </c>
      <c r="F4854" s="1" t="str">
        <f t="shared" si="226"/>
        <v>2015/2016</v>
      </c>
      <c r="G4854">
        <v>30250</v>
      </c>
      <c r="H4854" t="s">
        <v>151</v>
      </c>
      <c r="I4854">
        <f>IFERROR(INDEX(Lookup_Misc!$A$1:$C$7,MATCH(Table1[[#This Row],[Product]],Lookup_Misc!$B$1:$B$7,0),3)*Table1[[#This Row],[Tonnage]],NA())</f>
        <v>13915</v>
      </c>
      <c r="J4854">
        <f t="shared" si="227"/>
        <v>1</v>
      </c>
    </row>
    <row r="4855" spans="1:10">
      <c r="A4855" t="s">
        <v>187</v>
      </c>
      <c r="B4855" t="s">
        <v>33</v>
      </c>
      <c r="C4855" s="60">
        <v>42401</v>
      </c>
      <c r="D4855" s="3">
        <f>Table1[[#This Row],[End Year]]-1</f>
        <v>2015</v>
      </c>
      <c r="E4855" s="3">
        <f t="shared" si="225"/>
        <v>2016</v>
      </c>
      <c r="F4855" s="1" t="str">
        <f t="shared" si="226"/>
        <v>2015/2016</v>
      </c>
      <c r="G4855">
        <v>1550</v>
      </c>
      <c r="H4855" t="s">
        <v>96</v>
      </c>
      <c r="I4855">
        <f>IFERROR(INDEX(Lookup_Misc!$A$1:$C$7,MATCH(Table1[[#This Row],[Product]],Lookup_Misc!$B$1:$B$7,0),3)*Table1[[#This Row],[Tonnage]],NA())</f>
        <v>713</v>
      </c>
      <c r="J4855">
        <f t="shared" si="227"/>
        <v>2</v>
      </c>
    </row>
    <row r="4856" spans="1:10">
      <c r="A4856" t="s">
        <v>187</v>
      </c>
      <c r="B4856" t="s">
        <v>33</v>
      </c>
      <c r="C4856" s="60">
        <v>42430</v>
      </c>
      <c r="D4856" s="3">
        <f>Table1[[#This Row],[End Year]]-1</f>
        <v>2015</v>
      </c>
      <c r="E4856" s="3">
        <f t="shared" si="225"/>
        <v>2016</v>
      </c>
      <c r="F4856" s="1" t="str">
        <f t="shared" si="226"/>
        <v>2015/2016</v>
      </c>
      <c r="G4856">
        <v>30196</v>
      </c>
      <c r="H4856" t="s">
        <v>151</v>
      </c>
      <c r="I4856">
        <f>IFERROR(INDEX(Lookup_Misc!$A$1:$C$7,MATCH(Table1[[#This Row],[Product]],Lookup_Misc!$B$1:$B$7,0),3)*Table1[[#This Row],[Tonnage]],NA())</f>
        <v>13890.16</v>
      </c>
      <c r="J4856">
        <f t="shared" si="227"/>
        <v>3</v>
      </c>
    </row>
    <row r="4857" spans="1:10">
      <c r="A4857" t="s">
        <v>187</v>
      </c>
      <c r="B4857" t="s">
        <v>33</v>
      </c>
      <c r="C4857" s="60">
        <v>42430</v>
      </c>
      <c r="D4857" s="3">
        <f>Table1[[#This Row],[End Year]]-1</f>
        <v>2015</v>
      </c>
      <c r="E4857" s="3">
        <f t="shared" si="225"/>
        <v>2016</v>
      </c>
      <c r="F4857" s="1" t="str">
        <f t="shared" si="226"/>
        <v>2015/2016</v>
      </c>
      <c r="G4857">
        <v>3300</v>
      </c>
      <c r="H4857" t="s">
        <v>79</v>
      </c>
      <c r="I4857">
        <f>IFERROR(INDEX(Lookup_Misc!$A$1:$C$7,MATCH(Table1[[#This Row],[Product]],Lookup_Misc!$B$1:$B$7,0),3)*Table1[[#This Row],[Tonnage]],NA())</f>
        <v>1518</v>
      </c>
      <c r="J4857">
        <f t="shared" si="227"/>
        <v>3</v>
      </c>
    </row>
    <row r="4858" spans="1:10">
      <c r="A4858" t="s">
        <v>187</v>
      </c>
      <c r="B4858" t="s">
        <v>33</v>
      </c>
      <c r="C4858" s="60">
        <v>42430</v>
      </c>
      <c r="D4858" s="3">
        <f>Table1[[#This Row],[End Year]]-1</f>
        <v>2015</v>
      </c>
      <c r="E4858" s="3">
        <f t="shared" si="225"/>
        <v>2016</v>
      </c>
      <c r="F4858" s="1" t="str">
        <f t="shared" si="226"/>
        <v>2015/2016</v>
      </c>
      <c r="G4858">
        <v>19051</v>
      </c>
      <c r="H4858" t="s">
        <v>96</v>
      </c>
      <c r="I4858">
        <f>IFERROR(INDEX(Lookup_Misc!$A$1:$C$7,MATCH(Table1[[#This Row],[Product]],Lookup_Misc!$B$1:$B$7,0),3)*Table1[[#This Row],[Tonnage]],NA())</f>
        <v>8763.4600000000009</v>
      </c>
      <c r="J4858">
        <f t="shared" si="227"/>
        <v>3</v>
      </c>
    </row>
    <row r="4859" spans="1:10">
      <c r="A4859" t="s">
        <v>187</v>
      </c>
      <c r="B4859" t="s">
        <v>33</v>
      </c>
      <c r="C4859" s="60">
        <v>42461</v>
      </c>
      <c r="D4859" s="3">
        <f>Table1[[#This Row],[End Year]]-1</f>
        <v>2015</v>
      </c>
      <c r="E4859" s="3">
        <f t="shared" si="225"/>
        <v>2016</v>
      </c>
      <c r="F4859" s="1" t="str">
        <f t="shared" si="226"/>
        <v>2015/2016</v>
      </c>
      <c r="G4859">
        <v>16500</v>
      </c>
      <c r="H4859" t="s">
        <v>151</v>
      </c>
      <c r="I4859">
        <f>IFERROR(INDEX(Lookup_Misc!$A$1:$C$7,MATCH(Table1[[#This Row],[Product]],Lookup_Misc!$B$1:$B$7,0),3)*Table1[[#This Row],[Tonnage]],NA())</f>
        <v>7590</v>
      </c>
      <c r="J4859">
        <f t="shared" si="227"/>
        <v>4</v>
      </c>
    </row>
    <row r="4860" spans="1:10">
      <c r="A4860" t="s">
        <v>187</v>
      </c>
      <c r="B4860" t="s">
        <v>33</v>
      </c>
      <c r="C4860" s="60">
        <v>42461</v>
      </c>
      <c r="D4860" s="3">
        <f>Table1[[#This Row],[End Year]]-1</f>
        <v>2015</v>
      </c>
      <c r="E4860" s="3">
        <f t="shared" si="225"/>
        <v>2016</v>
      </c>
      <c r="F4860" s="1" t="str">
        <f t="shared" si="226"/>
        <v>2015/2016</v>
      </c>
      <c r="G4860">
        <v>3300</v>
      </c>
      <c r="H4860" t="s">
        <v>79</v>
      </c>
      <c r="I4860">
        <f>IFERROR(INDEX(Lookup_Misc!$A$1:$C$7,MATCH(Table1[[#This Row],[Product]],Lookup_Misc!$B$1:$B$7,0),3)*Table1[[#This Row],[Tonnage]],NA())</f>
        <v>1518</v>
      </c>
      <c r="J4860">
        <f t="shared" si="227"/>
        <v>4</v>
      </c>
    </row>
    <row r="4861" spans="1:10">
      <c r="A4861" t="s">
        <v>187</v>
      </c>
      <c r="B4861" t="s">
        <v>33</v>
      </c>
      <c r="C4861" s="60">
        <v>42461</v>
      </c>
      <c r="D4861" s="3">
        <f>Table1[[#This Row],[End Year]]-1</f>
        <v>2015</v>
      </c>
      <c r="E4861" s="3">
        <f t="shared" si="225"/>
        <v>2016</v>
      </c>
      <c r="F4861" s="1" t="str">
        <f t="shared" si="226"/>
        <v>2015/2016</v>
      </c>
      <c r="G4861">
        <v>21139</v>
      </c>
      <c r="H4861" t="s">
        <v>96</v>
      </c>
      <c r="I4861">
        <f>IFERROR(INDEX(Lookup_Misc!$A$1:$C$7,MATCH(Table1[[#This Row],[Product]],Lookup_Misc!$B$1:$B$7,0),3)*Table1[[#This Row],[Tonnage]],NA())</f>
        <v>9723.94</v>
      </c>
      <c r="J4861">
        <f t="shared" si="227"/>
        <v>4</v>
      </c>
    </row>
    <row r="4862" spans="1:10">
      <c r="A4862" t="s">
        <v>187</v>
      </c>
      <c r="B4862" t="s">
        <v>33</v>
      </c>
      <c r="C4862" s="60">
        <v>42491</v>
      </c>
      <c r="D4862" s="3">
        <f>Table1[[#This Row],[End Year]]-1</f>
        <v>2015</v>
      </c>
      <c r="E4862" s="3">
        <f t="shared" si="225"/>
        <v>2016</v>
      </c>
      <c r="F4862" s="1" t="str">
        <f t="shared" si="226"/>
        <v>2015/2016</v>
      </c>
      <c r="G4862">
        <v>13899</v>
      </c>
      <c r="H4862" t="s">
        <v>96</v>
      </c>
      <c r="I4862">
        <f>IFERROR(INDEX(Lookup_Misc!$A$1:$C$7,MATCH(Table1[[#This Row],[Product]],Lookup_Misc!$B$1:$B$7,0),3)*Table1[[#This Row],[Tonnage]],NA())</f>
        <v>6393.54</v>
      </c>
      <c r="J4862">
        <f t="shared" si="227"/>
        <v>5</v>
      </c>
    </row>
    <row r="4863" spans="1:10">
      <c r="A4863" t="s">
        <v>187</v>
      </c>
      <c r="B4863" t="s">
        <v>33</v>
      </c>
      <c r="C4863" s="60">
        <v>42552</v>
      </c>
      <c r="D4863" s="3">
        <f>Table1[[#This Row],[End Year]]-1</f>
        <v>2016</v>
      </c>
      <c r="E4863" s="3">
        <f t="shared" si="225"/>
        <v>2017</v>
      </c>
      <c r="F4863" s="1" t="str">
        <f t="shared" si="226"/>
        <v>2016/2017</v>
      </c>
      <c r="G4863">
        <v>30250</v>
      </c>
      <c r="H4863" t="s">
        <v>151</v>
      </c>
      <c r="I4863">
        <f>IFERROR(INDEX(Lookup_Misc!$A$1:$C$7,MATCH(Table1[[#This Row],[Product]],Lookup_Misc!$B$1:$B$7,0),3)*Table1[[#This Row],[Tonnage]],NA())</f>
        <v>13915</v>
      </c>
      <c r="J4863">
        <f t="shared" si="227"/>
        <v>7</v>
      </c>
    </row>
    <row r="4864" spans="1:10">
      <c r="A4864" t="s">
        <v>187</v>
      </c>
      <c r="B4864" t="s">
        <v>33</v>
      </c>
      <c r="C4864" s="60">
        <v>42552</v>
      </c>
      <c r="D4864" s="3">
        <f>Table1[[#This Row],[End Year]]-1</f>
        <v>2016</v>
      </c>
      <c r="E4864" s="3">
        <f t="shared" si="225"/>
        <v>2017</v>
      </c>
      <c r="F4864" s="1" t="str">
        <f t="shared" si="226"/>
        <v>2016/2017</v>
      </c>
      <c r="G4864">
        <v>6603</v>
      </c>
      <c r="H4864" t="s">
        <v>79</v>
      </c>
      <c r="I4864">
        <f>IFERROR(INDEX(Lookup_Misc!$A$1:$C$7,MATCH(Table1[[#This Row],[Product]],Lookup_Misc!$B$1:$B$7,0),3)*Table1[[#This Row],[Tonnage]],NA())</f>
        <v>3037.38</v>
      </c>
      <c r="J4864">
        <f t="shared" si="227"/>
        <v>7</v>
      </c>
    </row>
    <row r="4865" spans="1:10">
      <c r="A4865" t="s">
        <v>187</v>
      </c>
      <c r="B4865" t="s">
        <v>33</v>
      </c>
      <c r="C4865" s="60">
        <v>42552</v>
      </c>
      <c r="D4865" s="3">
        <f>Table1[[#This Row],[End Year]]-1</f>
        <v>2016</v>
      </c>
      <c r="E4865" s="3">
        <f t="shared" si="225"/>
        <v>2017</v>
      </c>
      <c r="F4865" s="1" t="str">
        <f t="shared" si="226"/>
        <v>2016/2017</v>
      </c>
      <c r="G4865">
        <v>14200</v>
      </c>
      <c r="H4865" t="s">
        <v>96</v>
      </c>
      <c r="I4865">
        <f>IFERROR(INDEX(Lookup_Misc!$A$1:$C$7,MATCH(Table1[[#This Row],[Product]],Lookup_Misc!$B$1:$B$7,0),3)*Table1[[#This Row],[Tonnage]],NA())</f>
        <v>6532</v>
      </c>
      <c r="J4865">
        <f t="shared" si="227"/>
        <v>7</v>
      </c>
    </row>
    <row r="4866" spans="1:10">
      <c r="A4866" t="s">
        <v>187</v>
      </c>
      <c r="B4866" t="s">
        <v>33</v>
      </c>
      <c r="C4866" s="60">
        <v>42614</v>
      </c>
      <c r="D4866" s="3">
        <f>Table1[[#This Row],[End Year]]-1</f>
        <v>2016</v>
      </c>
      <c r="E4866" s="3">
        <f t="shared" si="225"/>
        <v>2017</v>
      </c>
      <c r="F4866" s="1" t="str">
        <f t="shared" si="226"/>
        <v>2016/2017</v>
      </c>
      <c r="G4866">
        <v>27500</v>
      </c>
      <c r="H4866" t="s">
        <v>151</v>
      </c>
      <c r="I4866">
        <f>IFERROR(INDEX(Lookup_Misc!$A$1:$C$7,MATCH(Table1[[#This Row],[Product]],Lookup_Misc!$B$1:$B$7,0),3)*Table1[[#This Row],[Tonnage]],NA())</f>
        <v>12650</v>
      </c>
      <c r="J4866">
        <f t="shared" si="227"/>
        <v>9</v>
      </c>
    </row>
    <row r="4867" spans="1:10">
      <c r="A4867" t="s">
        <v>187</v>
      </c>
      <c r="B4867" t="s">
        <v>33</v>
      </c>
      <c r="C4867" s="60">
        <v>42614</v>
      </c>
      <c r="D4867" s="3">
        <f>Table1[[#This Row],[End Year]]-1</f>
        <v>2016</v>
      </c>
      <c r="E4867" s="3">
        <f t="shared" si="225"/>
        <v>2017</v>
      </c>
      <c r="F4867" s="1" t="str">
        <f t="shared" si="226"/>
        <v>2016/2017</v>
      </c>
      <c r="G4867">
        <v>1</v>
      </c>
      <c r="H4867" t="s">
        <v>60</v>
      </c>
      <c r="I4867">
        <f>IFERROR(INDEX(Lookup_Misc!$A$1:$C$7,MATCH(Table1[[#This Row],[Product]],Lookup_Misc!$B$1:$B$7,0),3)*Table1[[#This Row],[Tonnage]],NA())</f>
        <v>0.46</v>
      </c>
      <c r="J4867">
        <f t="shared" si="227"/>
        <v>9</v>
      </c>
    </row>
    <row r="4868" spans="1:10">
      <c r="A4868" t="s">
        <v>187</v>
      </c>
      <c r="B4868" t="s">
        <v>33</v>
      </c>
      <c r="C4868" s="60">
        <v>42614</v>
      </c>
      <c r="D4868" s="3">
        <f>Table1[[#This Row],[End Year]]-1</f>
        <v>2016</v>
      </c>
      <c r="E4868" s="3">
        <f t="shared" si="225"/>
        <v>2017</v>
      </c>
      <c r="F4868" s="1" t="str">
        <f t="shared" si="226"/>
        <v>2016/2017</v>
      </c>
      <c r="G4868">
        <v>33087</v>
      </c>
      <c r="H4868" t="s">
        <v>96</v>
      </c>
      <c r="I4868">
        <f>IFERROR(INDEX(Lookup_Misc!$A$1:$C$7,MATCH(Table1[[#This Row],[Product]],Lookup_Misc!$B$1:$B$7,0),3)*Table1[[#This Row],[Tonnage]],NA())</f>
        <v>15220.02</v>
      </c>
      <c r="J4868">
        <f t="shared" si="227"/>
        <v>9</v>
      </c>
    </row>
    <row r="4869" spans="1:10">
      <c r="A4869" t="s">
        <v>187</v>
      </c>
      <c r="B4869" t="s">
        <v>33</v>
      </c>
      <c r="C4869" s="60">
        <v>42675</v>
      </c>
      <c r="D4869" s="3">
        <f>Table1[[#This Row],[End Year]]-1</f>
        <v>2016</v>
      </c>
      <c r="E4869" s="3">
        <f t="shared" si="225"/>
        <v>2017</v>
      </c>
      <c r="F4869" s="1" t="str">
        <f t="shared" si="226"/>
        <v>2016/2017</v>
      </c>
      <c r="G4869">
        <v>16639</v>
      </c>
      <c r="H4869" t="s">
        <v>96</v>
      </c>
      <c r="I4869">
        <f>IFERROR(INDEX(Lookup_Misc!$A$1:$C$7,MATCH(Table1[[#This Row],[Product]],Lookup_Misc!$B$1:$B$7,0),3)*Table1[[#This Row],[Tonnage]],NA())</f>
        <v>7653.9400000000005</v>
      </c>
      <c r="J4869">
        <f t="shared" si="227"/>
        <v>11</v>
      </c>
    </row>
    <row r="4870" spans="1:10">
      <c r="A4870" t="s">
        <v>187</v>
      </c>
      <c r="B4870" t="s">
        <v>33</v>
      </c>
      <c r="C4870" s="60">
        <v>42705</v>
      </c>
      <c r="D4870" s="3">
        <f>Table1[[#This Row],[End Year]]-1</f>
        <v>2016</v>
      </c>
      <c r="E4870" s="3">
        <f t="shared" ref="E4870:E4933" si="228">IF(AND(MONTH(C4870)&gt;=7,MONTH(C4870)&lt;=12),YEAR(C4870)+1,YEAR(C4870))</f>
        <v>2017</v>
      </c>
      <c r="F4870" s="1" t="str">
        <f t="shared" ref="F4870:F4933" si="229">D4870&amp;"/"&amp;E4870</f>
        <v>2016/2017</v>
      </c>
      <c r="G4870">
        <v>17401</v>
      </c>
      <c r="H4870" t="s">
        <v>96</v>
      </c>
      <c r="I4870">
        <f>IFERROR(INDEX(Lookup_Misc!$A$1:$C$7,MATCH(Table1[[#This Row],[Product]],Lookup_Misc!$B$1:$B$7,0),3)*Table1[[#This Row],[Tonnage]],NA())</f>
        <v>8004.46</v>
      </c>
      <c r="J4870">
        <f t="shared" ref="J4870:J4933" si="230">MONTH(C4870)</f>
        <v>12</v>
      </c>
    </row>
    <row r="4871" spans="1:10">
      <c r="A4871" t="s">
        <v>188</v>
      </c>
      <c r="B4871" t="s">
        <v>123</v>
      </c>
      <c r="C4871" s="60">
        <v>40179</v>
      </c>
      <c r="D4871" s="3">
        <f>Table1[[#This Row],[End Year]]-1</f>
        <v>2009</v>
      </c>
      <c r="E4871" s="3">
        <f t="shared" si="228"/>
        <v>2010</v>
      </c>
      <c r="F4871" s="1" t="str">
        <f t="shared" si="229"/>
        <v>2009/2010</v>
      </c>
      <c r="G4871">
        <v>13</v>
      </c>
      <c r="H4871" t="s">
        <v>79</v>
      </c>
      <c r="I4871">
        <f>IFERROR(INDEX(Lookup_Misc!$A$1:$C$7,MATCH(Table1[[#This Row],[Product]],Lookup_Misc!$B$1:$B$7,0),3)*Table1[[#This Row],[Tonnage]],NA())</f>
        <v>2.34</v>
      </c>
      <c r="J4871">
        <f t="shared" si="230"/>
        <v>1</v>
      </c>
    </row>
    <row r="4872" spans="1:10">
      <c r="A4872" t="s">
        <v>188</v>
      </c>
      <c r="B4872" t="s">
        <v>123</v>
      </c>
      <c r="C4872" s="60">
        <v>40179</v>
      </c>
      <c r="D4872" s="3">
        <f>Table1[[#This Row],[End Year]]-1</f>
        <v>2009</v>
      </c>
      <c r="E4872" s="3">
        <f t="shared" si="228"/>
        <v>2010</v>
      </c>
      <c r="F4872" s="1" t="str">
        <f t="shared" si="229"/>
        <v>2009/2010</v>
      </c>
      <c r="G4872">
        <v>192</v>
      </c>
      <c r="H4872" t="s">
        <v>137</v>
      </c>
      <c r="I4872">
        <f>IFERROR(INDEX(Lookup_Misc!$A$1:$C$7,MATCH(Table1[[#This Row],[Product]],Lookup_Misc!$B$1:$B$7,0),3)*Table1[[#This Row],[Tonnage]],NA())</f>
        <v>34.56</v>
      </c>
      <c r="J4872">
        <f t="shared" si="230"/>
        <v>1</v>
      </c>
    </row>
    <row r="4873" spans="1:10">
      <c r="A4873" t="s">
        <v>188</v>
      </c>
      <c r="B4873" t="s">
        <v>123</v>
      </c>
      <c r="C4873" s="60">
        <v>40179</v>
      </c>
      <c r="D4873" s="3">
        <f>Table1[[#This Row],[End Year]]-1</f>
        <v>2009</v>
      </c>
      <c r="E4873" s="3">
        <f t="shared" si="228"/>
        <v>2010</v>
      </c>
      <c r="F4873" s="1" t="str">
        <f t="shared" si="229"/>
        <v>2009/2010</v>
      </c>
      <c r="G4873">
        <v>18</v>
      </c>
      <c r="H4873" t="s">
        <v>93</v>
      </c>
      <c r="I4873">
        <f>IFERROR(INDEX(Lookup_Misc!$A$1:$C$7,MATCH(Table1[[#This Row],[Product]],Lookup_Misc!$B$1:$B$7,0),3)*Table1[[#This Row],[Tonnage]],NA())</f>
        <v>3.2399999999999998</v>
      </c>
      <c r="J4873">
        <f t="shared" si="230"/>
        <v>1</v>
      </c>
    </row>
    <row r="4874" spans="1:10">
      <c r="A4874" t="s">
        <v>188</v>
      </c>
      <c r="B4874" t="s">
        <v>123</v>
      </c>
      <c r="C4874" s="60">
        <v>40179</v>
      </c>
      <c r="D4874" s="3">
        <f>Table1[[#This Row],[End Year]]-1</f>
        <v>2009</v>
      </c>
      <c r="E4874" s="3">
        <f t="shared" si="228"/>
        <v>2010</v>
      </c>
      <c r="F4874" s="1" t="str">
        <f t="shared" si="229"/>
        <v>2009/2010</v>
      </c>
      <c r="G4874">
        <v>31</v>
      </c>
      <c r="H4874" t="s">
        <v>60</v>
      </c>
      <c r="I4874">
        <f>IFERROR(INDEX(Lookup_Misc!$A$1:$C$7,MATCH(Table1[[#This Row],[Product]],Lookup_Misc!$B$1:$B$7,0),3)*Table1[[#This Row],[Tonnage]],NA())</f>
        <v>5.58</v>
      </c>
      <c r="J4874">
        <f t="shared" si="230"/>
        <v>1</v>
      </c>
    </row>
    <row r="4875" spans="1:10">
      <c r="A4875" t="s">
        <v>188</v>
      </c>
      <c r="B4875" t="s">
        <v>123</v>
      </c>
      <c r="C4875" s="60">
        <v>40210</v>
      </c>
      <c r="D4875" s="3">
        <f>Table1[[#This Row],[End Year]]-1</f>
        <v>2009</v>
      </c>
      <c r="E4875" s="3">
        <f t="shared" si="228"/>
        <v>2010</v>
      </c>
      <c r="F4875" s="1" t="str">
        <f t="shared" si="229"/>
        <v>2009/2010</v>
      </c>
      <c r="G4875">
        <v>20</v>
      </c>
      <c r="H4875" t="s">
        <v>130</v>
      </c>
      <c r="I4875">
        <f>IFERROR(INDEX(Lookup_Misc!$A$1:$C$7,MATCH(Table1[[#This Row],[Product]],Lookup_Misc!$B$1:$B$7,0),3)*Table1[[#This Row],[Tonnage]],NA())</f>
        <v>3.5999999999999996</v>
      </c>
      <c r="J4875">
        <f t="shared" si="230"/>
        <v>2</v>
      </c>
    </row>
    <row r="4876" spans="1:10">
      <c r="A4876" t="s">
        <v>188</v>
      </c>
      <c r="B4876" t="s">
        <v>123</v>
      </c>
      <c r="C4876" s="60">
        <v>40210</v>
      </c>
      <c r="D4876" s="3">
        <f>Table1[[#This Row],[End Year]]-1</f>
        <v>2009</v>
      </c>
      <c r="E4876" s="3">
        <f t="shared" si="228"/>
        <v>2010</v>
      </c>
      <c r="F4876" s="1" t="str">
        <f t="shared" si="229"/>
        <v>2009/2010</v>
      </c>
      <c r="G4876">
        <v>71</v>
      </c>
      <c r="H4876" t="s">
        <v>60</v>
      </c>
      <c r="I4876">
        <f>IFERROR(INDEX(Lookup_Misc!$A$1:$C$7,MATCH(Table1[[#This Row],[Product]],Lookup_Misc!$B$1:$B$7,0),3)*Table1[[#This Row],[Tonnage]],NA())</f>
        <v>12.78</v>
      </c>
      <c r="J4876">
        <f t="shared" si="230"/>
        <v>2</v>
      </c>
    </row>
    <row r="4877" spans="1:10">
      <c r="A4877" t="s">
        <v>188</v>
      </c>
      <c r="B4877" t="s">
        <v>123</v>
      </c>
      <c r="C4877" s="60">
        <v>40238</v>
      </c>
      <c r="D4877" s="3">
        <f>Table1[[#This Row],[End Year]]-1</f>
        <v>2009</v>
      </c>
      <c r="E4877" s="3">
        <f t="shared" si="228"/>
        <v>2010</v>
      </c>
      <c r="F4877" s="1" t="str">
        <f t="shared" si="229"/>
        <v>2009/2010</v>
      </c>
      <c r="G4877">
        <v>112</v>
      </c>
      <c r="H4877" t="s">
        <v>79</v>
      </c>
      <c r="I4877">
        <f>IFERROR(INDEX(Lookup_Misc!$A$1:$C$7,MATCH(Table1[[#This Row],[Product]],Lookup_Misc!$B$1:$B$7,0),3)*Table1[[#This Row],[Tonnage]],NA())</f>
        <v>20.16</v>
      </c>
      <c r="J4877">
        <f t="shared" si="230"/>
        <v>3</v>
      </c>
    </row>
    <row r="4878" spans="1:10">
      <c r="A4878" t="s">
        <v>188</v>
      </c>
      <c r="B4878" t="s">
        <v>123</v>
      </c>
      <c r="C4878" s="60">
        <v>40238</v>
      </c>
      <c r="D4878" s="3">
        <f>Table1[[#This Row],[End Year]]-1</f>
        <v>2009</v>
      </c>
      <c r="E4878" s="3">
        <f t="shared" si="228"/>
        <v>2010</v>
      </c>
      <c r="F4878" s="1" t="str">
        <f t="shared" si="229"/>
        <v>2009/2010</v>
      </c>
      <c r="G4878">
        <v>486</v>
      </c>
      <c r="H4878" t="s">
        <v>130</v>
      </c>
      <c r="I4878">
        <f>IFERROR(INDEX(Lookup_Misc!$A$1:$C$7,MATCH(Table1[[#This Row],[Product]],Lookup_Misc!$B$1:$B$7,0),3)*Table1[[#This Row],[Tonnage]],NA())</f>
        <v>87.47999999999999</v>
      </c>
      <c r="J4878">
        <f t="shared" si="230"/>
        <v>3</v>
      </c>
    </row>
    <row r="4879" spans="1:10">
      <c r="A4879" t="s">
        <v>188</v>
      </c>
      <c r="B4879" t="s">
        <v>123</v>
      </c>
      <c r="C4879" s="60">
        <v>40238</v>
      </c>
      <c r="D4879" s="3">
        <f>Table1[[#This Row],[End Year]]-1</f>
        <v>2009</v>
      </c>
      <c r="E4879" s="3">
        <f t="shared" si="228"/>
        <v>2010</v>
      </c>
      <c r="F4879" s="1" t="str">
        <f t="shared" si="229"/>
        <v>2009/2010</v>
      </c>
      <c r="G4879">
        <v>450</v>
      </c>
      <c r="H4879" t="s">
        <v>60</v>
      </c>
      <c r="I4879">
        <f>IFERROR(INDEX(Lookup_Misc!$A$1:$C$7,MATCH(Table1[[#This Row],[Product]],Lookup_Misc!$B$1:$B$7,0),3)*Table1[[#This Row],[Tonnage]],NA())</f>
        <v>81</v>
      </c>
      <c r="J4879">
        <f t="shared" si="230"/>
        <v>3</v>
      </c>
    </row>
    <row r="4880" spans="1:10">
      <c r="A4880" t="s">
        <v>188</v>
      </c>
      <c r="B4880" t="s">
        <v>123</v>
      </c>
      <c r="C4880" s="60">
        <v>40269</v>
      </c>
      <c r="D4880" s="3">
        <f>Table1[[#This Row],[End Year]]-1</f>
        <v>2009</v>
      </c>
      <c r="E4880" s="3">
        <f t="shared" si="228"/>
        <v>2010</v>
      </c>
      <c r="F4880" s="1" t="str">
        <f t="shared" si="229"/>
        <v>2009/2010</v>
      </c>
      <c r="G4880">
        <v>160</v>
      </c>
      <c r="H4880" t="s">
        <v>163</v>
      </c>
      <c r="I4880">
        <f>IFERROR(INDEX(Lookup_Misc!$A$1:$C$7,MATCH(Table1[[#This Row],[Product]],Lookup_Misc!$B$1:$B$7,0),3)*Table1[[#This Row],[Tonnage]],NA())</f>
        <v>28.799999999999997</v>
      </c>
      <c r="J4880">
        <f t="shared" si="230"/>
        <v>4</v>
      </c>
    </row>
    <row r="4881" spans="1:10">
      <c r="A4881" t="s">
        <v>188</v>
      </c>
      <c r="B4881" t="s">
        <v>123</v>
      </c>
      <c r="C4881" s="60">
        <v>40269</v>
      </c>
      <c r="D4881" s="3">
        <f>Table1[[#This Row],[End Year]]-1</f>
        <v>2009</v>
      </c>
      <c r="E4881" s="3">
        <f t="shared" si="228"/>
        <v>2010</v>
      </c>
      <c r="F4881" s="1" t="str">
        <f t="shared" si="229"/>
        <v>2009/2010</v>
      </c>
      <c r="G4881">
        <v>38</v>
      </c>
      <c r="H4881" t="s">
        <v>130</v>
      </c>
      <c r="I4881">
        <f>IFERROR(INDEX(Lookup_Misc!$A$1:$C$7,MATCH(Table1[[#This Row],[Product]],Lookup_Misc!$B$1:$B$7,0),3)*Table1[[#This Row],[Tonnage]],NA())</f>
        <v>6.84</v>
      </c>
      <c r="J4881">
        <f t="shared" si="230"/>
        <v>4</v>
      </c>
    </row>
    <row r="4882" spans="1:10">
      <c r="A4882" t="s">
        <v>188</v>
      </c>
      <c r="B4882" t="s">
        <v>123</v>
      </c>
      <c r="C4882" s="60">
        <v>40269</v>
      </c>
      <c r="D4882" s="3">
        <f>Table1[[#This Row],[End Year]]-1</f>
        <v>2009</v>
      </c>
      <c r="E4882" s="3">
        <f t="shared" si="228"/>
        <v>2010</v>
      </c>
      <c r="F4882" s="1" t="str">
        <f t="shared" si="229"/>
        <v>2009/2010</v>
      </c>
      <c r="G4882">
        <v>2</v>
      </c>
      <c r="H4882" t="s">
        <v>88</v>
      </c>
      <c r="I4882">
        <f>IFERROR(INDEX(Lookup_Misc!$A$1:$C$7,MATCH(Table1[[#This Row],[Product]],Lookup_Misc!$B$1:$B$7,0),3)*Table1[[#This Row],[Tonnage]],NA())</f>
        <v>0.36</v>
      </c>
      <c r="J4882">
        <f t="shared" si="230"/>
        <v>4</v>
      </c>
    </row>
    <row r="4883" spans="1:10">
      <c r="A4883" t="s">
        <v>188</v>
      </c>
      <c r="B4883" t="s">
        <v>123</v>
      </c>
      <c r="C4883" s="60">
        <v>40269</v>
      </c>
      <c r="D4883" s="3">
        <f>Table1[[#This Row],[End Year]]-1</f>
        <v>2009</v>
      </c>
      <c r="E4883" s="3">
        <f t="shared" si="228"/>
        <v>2010</v>
      </c>
      <c r="F4883" s="1" t="str">
        <f t="shared" si="229"/>
        <v>2009/2010</v>
      </c>
      <c r="G4883">
        <v>10</v>
      </c>
      <c r="H4883" t="s">
        <v>93</v>
      </c>
      <c r="I4883">
        <f>IFERROR(INDEX(Lookup_Misc!$A$1:$C$7,MATCH(Table1[[#This Row],[Product]],Lookup_Misc!$B$1:$B$7,0),3)*Table1[[#This Row],[Tonnage]],NA())</f>
        <v>1.7999999999999998</v>
      </c>
      <c r="J4883">
        <f t="shared" si="230"/>
        <v>4</v>
      </c>
    </row>
    <row r="4884" spans="1:10">
      <c r="A4884" t="s">
        <v>188</v>
      </c>
      <c r="B4884" t="s">
        <v>123</v>
      </c>
      <c r="C4884" s="60">
        <v>40269</v>
      </c>
      <c r="D4884" s="3">
        <f>Table1[[#This Row],[End Year]]-1</f>
        <v>2009</v>
      </c>
      <c r="E4884" s="3">
        <f t="shared" si="228"/>
        <v>2010</v>
      </c>
      <c r="F4884" s="1" t="str">
        <f t="shared" si="229"/>
        <v>2009/2010</v>
      </c>
      <c r="G4884">
        <v>6</v>
      </c>
      <c r="H4884" t="s">
        <v>79</v>
      </c>
      <c r="I4884">
        <f>IFERROR(INDEX(Lookup_Misc!$A$1:$C$7,MATCH(Table1[[#This Row],[Product]],Lookup_Misc!$B$1:$B$7,0),3)*Table1[[#This Row],[Tonnage]],NA())</f>
        <v>1.08</v>
      </c>
      <c r="J4884">
        <f t="shared" si="230"/>
        <v>4</v>
      </c>
    </row>
    <row r="4885" spans="1:10">
      <c r="A4885" t="s">
        <v>188</v>
      </c>
      <c r="B4885" t="s">
        <v>123</v>
      </c>
      <c r="C4885" s="60">
        <v>40299</v>
      </c>
      <c r="D4885" s="3">
        <f>Table1[[#This Row],[End Year]]-1</f>
        <v>2009</v>
      </c>
      <c r="E4885" s="3">
        <f t="shared" si="228"/>
        <v>2010</v>
      </c>
      <c r="F4885" s="1" t="str">
        <f t="shared" si="229"/>
        <v>2009/2010</v>
      </c>
      <c r="G4885">
        <v>78</v>
      </c>
      <c r="H4885" t="s">
        <v>130</v>
      </c>
      <c r="I4885">
        <f>IFERROR(INDEX(Lookup_Misc!$A$1:$C$7,MATCH(Table1[[#This Row],[Product]],Lookup_Misc!$B$1:$B$7,0),3)*Table1[[#This Row],[Tonnage]],NA())</f>
        <v>14.04</v>
      </c>
      <c r="J4885">
        <f t="shared" si="230"/>
        <v>5</v>
      </c>
    </row>
    <row r="4886" spans="1:10">
      <c r="A4886" t="s">
        <v>188</v>
      </c>
      <c r="B4886" t="s">
        <v>123</v>
      </c>
      <c r="C4886" s="60">
        <v>40299</v>
      </c>
      <c r="D4886" s="3">
        <f>Table1[[#This Row],[End Year]]-1</f>
        <v>2009</v>
      </c>
      <c r="E4886" s="3">
        <f t="shared" si="228"/>
        <v>2010</v>
      </c>
      <c r="F4886" s="1" t="str">
        <f t="shared" si="229"/>
        <v>2009/2010</v>
      </c>
      <c r="G4886">
        <v>2</v>
      </c>
      <c r="H4886" t="s">
        <v>88</v>
      </c>
      <c r="I4886">
        <f>IFERROR(INDEX(Lookup_Misc!$A$1:$C$7,MATCH(Table1[[#This Row],[Product]],Lookup_Misc!$B$1:$B$7,0),3)*Table1[[#This Row],[Tonnage]],NA())</f>
        <v>0.36</v>
      </c>
      <c r="J4886">
        <f t="shared" si="230"/>
        <v>5</v>
      </c>
    </row>
    <row r="4887" spans="1:10">
      <c r="A4887" t="s">
        <v>188</v>
      </c>
      <c r="B4887" t="s">
        <v>123</v>
      </c>
      <c r="C4887" s="60">
        <v>40299</v>
      </c>
      <c r="D4887" s="3">
        <f>Table1[[#This Row],[End Year]]-1</f>
        <v>2009</v>
      </c>
      <c r="E4887" s="3">
        <f t="shared" si="228"/>
        <v>2010</v>
      </c>
      <c r="F4887" s="1" t="str">
        <f t="shared" si="229"/>
        <v>2009/2010</v>
      </c>
      <c r="G4887">
        <v>176</v>
      </c>
      <c r="H4887" t="s">
        <v>141</v>
      </c>
      <c r="I4887">
        <f>IFERROR(INDEX(Lookup_Misc!$A$1:$C$7,MATCH(Table1[[#This Row],[Product]],Lookup_Misc!$B$1:$B$7,0),3)*Table1[[#This Row],[Tonnage]],NA())</f>
        <v>31.68</v>
      </c>
      <c r="J4887">
        <f t="shared" si="230"/>
        <v>5</v>
      </c>
    </row>
    <row r="4888" spans="1:10">
      <c r="A4888" t="s">
        <v>188</v>
      </c>
      <c r="B4888" t="s">
        <v>123</v>
      </c>
      <c r="C4888" s="60">
        <v>40299</v>
      </c>
      <c r="D4888" s="3">
        <f>Table1[[#This Row],[End Year]]-1</f>
        <v>2009</v>
      </c>
      <c r="E4888" s="3">
        <f t="shared" si="228"/>
        <v>2010</v>
      </c>
      <c r="F4888" s="1" t="str">
        <f t="shared" si="229"/>
        <v>2009/2010</v>
      </c>
      <c r="G4888">
        <v>12</v>
      </c>
      <c r="H4888" t="s">
        <v>93</v>
      </c>
      <c r="I4888">
        <f>IFERROR(INDEX(Lookup_Misc!$A$1:$C$7,MATCH(Table1[[#This Row],[Product]],Lookup_Misc!$B$1:$B$7,0),3)*Table1[[#This Row],[Tonnage]],NA())</f>
        <v>2.16</v>
      </c>
      <c r="J4888">
        <f t="shared" si="230"/>
        <v>5</v>
      </c>
    </row>
    <row r="4889" spans="1:10">
      <c r="A4889" t="s">
        <v>188</v>
      </c>
      <c r="B4889" t="s">
        <v>123</v>
      </c>
      <c r="C4889" s="60">
        <v>40299</v>
      </c>
      <c r="D4889" s="3">
        <f>Table1[[#This Row],[End Year]]-1</f>
        <v>2009</v>
      </c>
      <c r="E4889" s="3">
        <f t="shared" si="228"/>
        <v>2010</v>
      </c>
      <c r="F4889" s="1" t="str">
        <f t="shared" si="229"/>
        <v>2009/2010</v>
      </c>
      <c r="G4889">
        <v>154</v>
      </c>
      <c r="H4889" t="s">
        <v>60</v>
      </c>
      <c r="I4889">
        <f>IFERROR(INDEX(Lookup_Misc!$A$1:$C$7,MATCH(Table1[[#This Row],[Product]],Lookup_Misc!$B$1:$B$7,0),3)*Table1[[#This Row],[Tonnage]],NA())</f>
        <v>27.72</v>
      </c>
      <c r="J4889">
        <f t="shared" si="230"/>
        <v>5</v>
      </c>
    </row>
    <row r="4890" spans="1:10">
      <c r="A4890" t="s">
        <v>188</v>
      </c>
      <c r="B4890" t="s">
        <v>123</v>
      </c>
      <c r="C4890" s="60">
        <v>40299</v>
      </c>
      <c r="D4890" s="3">
        <f>Table1[[#This Row],[End Year]]-1</f>
        <v>2009</v>
      </c>
      <c r="E4890" s="3">
        <f t="shared" si="228"/>
        <v>2010</v>
      </c>
      <c r="F4890" s="1" t="str">
        <f t="shared" si="229"/>
        <v>2009/2010</v>
      </c>
      <c r="G4890">
        <v>17</v>
      </c>
      <c r="H4890" t="s">
        <v>106</v>
      </c>
      <c r="I4890">
        <f>IFERROR(INDEX(Lookup_Misc!$A$1:$C$7,MATCH(Table1[[#This Row],[Product]],Lookup_Misc!$B$1:$B$7,0),3)*Table1[[#This Row],[Tonnage]],NA())</f>
        <v>3.06</v>
      </c>
      <c r="J4890">
        <f t="shared" si="230"/>
        <v>5</v>
      </c>
    </row>
    <row r="4891" spans="1:10">
      <c r="A4891" t="s">
        <v>188</v>
      </c>
      <c r="B4891" t="s">
        <v>123</v>
      </c>
      <c r="C4891" s="60">
        <v>40330</v>
      </c>
      <c r="D4891" s="3">
        <f>Table1[[#This Row],[End Year]]-1</f>
        <v>2009</v>
      </c>
      <c r="E4891" s="3">
        <f t="shared" si="228"/>
        <v>2010</v>
      </c>
      <c r="F4891" s="1" t="str">
        <f t="shared" si="229"/>
        <v>2009/2010</v>
      </c>
      <c r="G4891">
        <v>1</v>
      </c>
      <c r="H4891" t="s">
        <v>87</v>
      </c>
      <c r="I4891">
        <f>IFERROR(INDEX(Lookup_Misc!$A$1:$C$7,MATCH(Table1[[#This Row],[Product]],Lookup_Misc!$B$1:$B$7,0),3)*Table1[[#This Row],[Tonnage]],NA())</f>
        <v>0.18</v>
      </c>
      <c r="J4891">
        <f t="shared" si="230"/>
        <v>6</v>
      </c>
    </row>
    <row r="4892" spans="1:10">
      <c r="A4892" t="s">
        <v>188</v>
      </c>
      <c r="B4892" t="s">
        <v>123</v>
      </c>
      <c r="C4892" s="60">
        <v>40330</v>
      </c>
      <c r="D4892" s="3">
        <f>Table1[[#This Row],[End Year]]-1</f>
        <v>2009</v>
      </c>
      <c r="E4892" s="3">
        <f t="shared" si="228"/>
        <v>2010</v>
      </c>
      <c r="F4892" s="1" t="str">
        <f t="shared" si="229"/>
        <v>2009/2010</v>
      </c>
      <c r="G4892">
        <v>36</v>
      </c>
      <c r="H4892" t="s">
        <v>79</v>
      </c>
      <c r="I4892">
        <f>IFERROR(INDEX(Lookup_Misc!$A$1:$C$7,MATCH(Table1[[#This Row],[Product]],Lookup_Misc!$B$1:$B$7,0),3)*Table1[[#This Row],[Tonnage]],NA())</f>
        <v>6.4799999999999995</v>
      </c>
      <c r="J4892">
        <f t="shared" si="230"/>
        <v>6</v>
      </c>
    </row>
    <row r="4893" spans="1:10">
      <c r="A4893" t="s">
        <v>188</v>
      </c>
      <c r="B4893" t="s">
        <v>123</v>
      </c>
      <c r="C4893" s="60">
        <v>40330</v>
      </c>
      <c r="D4893" s="3">
        <f>Table1[[#This Row],[End Year]]-1</f>
        <v>2009</v>
      </c>
      <c r="E4893" s="3">
        <f t="shared" si="228"/>
        <v>2010</v>
      </c>
      <c r="F4893" s="1" t="str">
        <f t="shared" si="229"/>
        <v>2009/2010</v>
      </c>
      <c r="G4893">
        <v>212</v>
      </c>
      <c r="H4893" t="s">
        <v>141</v>
      </c>
      <c r="I4893">
        <f>IFERROR(INDEX(Lookup_Misc!$A$1:$C$7,MATCH(Table1[[#This Row],[Product]],Lookup_Misc!$B$1:$B$7,0),3)*Table1[[#This Row],[Tonnage]],NA())</f>
        <v>38.159999999999997</v>
      </c>
      <c r="J4893">
        <f t="shared" si="230"/>
        <v>6</v>
      </c>
    </row>
    <row r="4894" spans="1:10">
      <c r="A4894" t="s">
        <v>188</v>
      </c>
      <c r="B4894" t="s">
        <v>123</v>
      </c>
      <c r="C4894" s="60">
        <v>40360</v>
      </c>
      <c r="D4894" s="3">
        <f>Table1[[#This Row],[End Year]]-1</f>
        <v>2010</v>
      </c>
      <c r="E4894" s="3">
        <f t="shared" si="228"/>
        <v>2011</v>
      </c>
      <c r="F4894" s="1" t="str">
        <f t="shared" si="229"/>
        <v>2010/2011</v>
      </c>
      <c r="G4894">
        <v>143</v>
      </c>
      <c r="H4894" t="s">
        <v>60</v>
      </c>
      <c r="I4894">
        <f>IFERROR(INDEX(Lookup_Misc!$A$1:$C$7,MATCH(Table1[[#This Row],[Product]],Lookup_Misc!$B$1:$B$7,0),3)*Table1[[#This Row],[Tonnage]],NA())</f>
        <v>25.74</v>
      </c>
      <c r="J4894">
        <f t="shared" si="230"/>
        <v>7</v>
      </c>
    </row>
    <row r="4895" spans="1:10">
      <c r="A4895" t="s">
        <v>188</v>
      </c>
      <c r="B4895" t="s">
        <v>123</v>
      </c>
      <c r="C4895" s="60">
        <v>40360</v>
      </c>
      <c r="D4895" s="3">
        <f>Table1[[#This Row],[End Year]]-1</f>
        <v>2010</v>
      </c>
      <c r="E4895" s="3">
        <f t="shared" si="228"/>
        <v>2011</v>
      </c>
      <c r="F4895" s="1" t="str">
        <f t="shared" si="229"/>
        <v>2010/2011</v>
      </c>
      <c r="G4895">
        <v>191</v>
      </c>
      <c r="H4895" t="s">
        <v>130</v>
      </c>
      <c r="I4895">
        <f>IFERROR(INDEX(Lookup_Misc!$A$1:$C$7,MATCH(Table1[[#This Row],[Product]],Lookup_Misc!$B$1:$B$7,0),3)*Table1[[#This Row],[Tonnage]],NA())</f>
        <v>34.379999999999995</v>
      </c>
      <c r="J4895">
        <f t="shared" si="230"/>
        <v>7</v>
      </c>
    </row>
    <row r="4896" spans="1:10">
      <c r="A4896" t="s">
        <v>188</v>
      </c>
      <c r="B4896" t="s">
        <v>123</v>
      </c>
      <c r="C4896" s="60">
        <v>40360</v>
      </c>
      <c r="D4896" s="3">
        <f>Table1[[#This Row],[End Year]]-1</f>
        <v>2010</v>
      </c>
      <c r="E4896" s="3">
        <f t="shared" si="228"/>
        <v>2011</v>
      </c>
      <c r="F4896" s="1" t="str">
        <f t="shared" si="229"/>
        <v>2010/2011</v>
      </c>
      <c r="G4896">
        <v>1</v>
      </c>
      <c r="H4896" t="s">
        <v>81</v>
      </c>
      <c r="I4896">
        <f>IFERROR(INDEX(Lookup_Misc!$A$1:$C$7,MATCH(Table1[[#This Row],[Product]],Lookup_Misc!$B$1:$B$7,0),3)*Table1[[#This Row],[Tonnage]],NA())</f>
        <v>0.18</v>
      </c>
      <c r="J4896">
        <f t="shared" si="230"/>
        <v>7</v>
      </c>
    </row>
    <row r="4897" spans="1:10">
      <c r="A4897" t="s">
        <v>188</v>
      </c>
      <c r="B4897" t="s">
        <v>123</v>
      </c>
      <c r="C4897" s="60">
        <v>40391</v>
      </c>
      <c r="D4897" s="3">
        <f>Table1[[#This Row],[End Year]]-1</f>
        <v>2010</v>
      </c>
      <c r="E4897" s="3">
        <f t="shared" si="228"/>
        <v>2011</v>
      </c>
      <c r="F4897" s="1" t="str">
        <f t="shared" si="229"/>
        <v>2010/2011</v>
      </c>
      <c r="G4897">
        <v>657</v>
      </c>
      <c r="H4897" t="s">
        <v>79</v>
      </c>
      <c r="I4897">
        <f>IFERROR(INDEX(Lookup_Misc!$A$1:$C$7,MATCH(Table1[[#This Row],[Product]],Lookup_Misc!$B$1:$B$7,0),3)*Table1[[#This Row],[Tonnage]],NA())</f>
        <v>118.25999999999999</v>
      </c>
      <c r="J4897">
        <f t="shared" si="230"/>
        <v>8</v>
      </c>
    </row>
    <row r="4898" spans="1:10">
      <c r="A4898" t="s">
        <v>188</v>
      </c>
      <c r="B4898" t="s">
        <v>123</v>
      </c>
      <c r="C4898" s="60">
        <v>40391</v>
      </c>
      <c r="D4898" s="3">
        <f>Table1[[#This Row],[End Year]]-1</f>
        <v>2010</v>
      </c>
      <c r="E4898" s="3">
        <f t="shared" si="228"/>
        <v>2011</v>
      </c>
      <c r="F4898" s="1" t="str">
        <f t="shared" si="229"/>
        <v>2010/2011</v>
      </c>
      <c r="G4898">
        <v>175</v>
      </c>
      <c r="H4898" t="s">
        <v>133</v>
      </c>
      <c r="I4898">
        <f>IFERROR(INDEX(Lookup_Misc!$A$1:$C$7,MATCH(Table1[[#This Row],[Product]],Lookup_Misc!$B$1:$B$7,0),3)*Table1[[#This Row],[Tonnage]],NA())</f>
        <v>31.5</v>
      </c>
      <c r="J4898">
        <f t="shared" si="230"/>
        <v>8</v>
      </c>
    </row>
    <row r="4899" spans="1:10">
      <c r="A4899" t="s">
        <v>188</v>
      </c>
      <c r="B4899" t="s">
        <v>123</v>
      </c>
      <c r="C4899" s="60">
        <v>40391</v>
      </c>
      <c r="D4899" s="3">
        <f>Table1[[#This Row],[End Year]]-1</f>
        <v>2010</v>
      </c>
      <c r="E4899" s="3">
        <f t="shared" si="228"/>
        <v>2011</v>
      </c>
      <c r="F4899" s="1" t="str">
        <f t="shared" si="229"/>
        <v>2010/2011</v>
      </c>
      <c r="G4899">
        <v>38</v>
      </c>
      <c r="H4899" t="s">
        <v>130</v>
      </c>
      <c r="I4899">
        <f>IFERROR(INDEX(Lookup_Misc!$A$1:$C$7,MATCH(Table1[[#This Row],[Product]],Lookup_Misc!$B$1:$B$7,0),3)*Table1[[#This Row],[Tonnage]],NA())</f>
        <v>6.84</v>
      </c>
      <c r="J4899">
        <f t="shared" si="230"/>
        <v>8</v>
      </c>
    </row>
    <row r="4900" spans="1:10">
      <c r="A4900" t="s">
        <v>188</v>
      </c>
      <c r="B4900" t="s">
        <v>123</v>
      </c>
      <c r="C4900" s="60">
        <v>40391</v>
      </c>
      <c r="D4900" s="3">
        <f>Table1[[#This Row],[End Year]]-1</f>
        <v>2010</v>
      </c>
      <c r="E4900" s="3">
        <f t="shared" si="228"/>
        <v>2011</v>
      </c>
      <c r="F4900" s="1" t="str">
        <f t="shared" si="229"/>
        <v>2010/2011</v>
      </c>
      <c r="G4900">
        <v>22</v>
      </c>
      <c r="H4900" t="s">
        <v>93</v>
      </c>
      <c r="I4900">
        <f>IFERROR(INDEX(Lookup_Misc!$A$1:$C$7,MATCH(Table1[[#This Row],[Product]],Lookup_Misc!$B$1:$B$7,0),3)*Table1[[#This Row],[Tonnage]],NA())</f>
        <v>3.96</v>
      </c>
      <c r="J4900">
        <f t="shared" si="230"/>
        <v>8</v>
      </c>
    </row>
    <row r="4901" spans="1:10">
      <c r="A4901" t="s">
        <v>188</v>
      </c>
      <c r="B4901" t="s">
        <v>123</v>
      </c>
      <c r="C4901" s="60">
        <v>40422</v>
      </c>
      <c r="D4901" s="3">
        <f>Table1[[#This Row],[End Year]]-1</f>
        <v>2010</v>
      </c>
      <c r="E4901" s="3">
        <f t="shared" si="228"/>
        <v>2011</v>
      </c>
      <c r="F4901" s="1" t="str">
        <f t="shared" si="229"/>
        <v>2010/2011</v>
      </c>
      <c r="G4901">
        <v>12</v>
      </c>
      <c r="H4901" t="s">
        <v>133</v>
      </c>
      <c r="I4901">
        <f>IFERROR(INDEX(Lookup_Misc!$A$1:$C$7,MATCH(Table1[[#This Row],[Product]],Lookup_Misc!$B$1:$B$7,0),3)*Table1[[#This Row],[Tonnage]],NA())</f>
        <v>2.16</v>
      </c>
      <c r="J4901">
        <f t="shared" si="230"/>
        <v>9</v>
      </c>
    </row>
    <row r="4902" spans="1:10">
      <c r="A4902" t="s">
        <v>188</v>
      </c>
      <c r="B4902" t="s">
        <v>123</v>
      </c>
      <c r="C4902" s="60">
        <v>40422</v>
      </c>
      <c r="D4902" s="3">
        <f>Table1[[#This Row],[End Year]]-1</f>
        <v>2010</v>
      </c>
      <c r="E4902" s="3">
        <f t="shared" si="228"/>
        <v>2011</v>
      </c>
      <c r="F4902" s="1" t="str">
        <f t="shared" si="229"/>
        <v>2010/2011</v>
      </c>
      <c r="G4902">
        <v>192</v>
      </c>
      <c r="H4902" t="s">
        <v>130</v>
      </c>
      <c r="I4902">
        <f>IFERROR(INDEX(Lookup_Misc!$A$1:$C$7,MATCH(Table1[[#This Row],[Product]],Lookup_Misc!$B$1:$B$7,0),3)*Table1[[#This Row],[Tonnage]],NA())</f>
        <v>34.56</v>
      </c>
      <c r="J4902">
        <f t="shared" si="230"/>
        <v>9</v>
      </c>
    </row>
    <row r="4903" spans="1:10">
      <c r="A4903" t="s">
        <v>188</v>
      </c>
      <c r="B4903" t="s">
        <v>123</v>
      </c>
      <c r="C4903" s="60">
        <v>40422</v>
      </c>
      <c r="D4903" s="3">
        <f>Table1[[#This Row],[End Year]]-1</f>
        <v>2010</v>
      </c>
      <c r="E4903" s="3">
        <f t="shared" si="228"/>
        <v>2011</v>
      </c>
      <c r="F4903" s="1" t="str">
        <f t="shared" si="229"/>
        <v>2010/2011</v>
      </c>
      <c r="G4903">
        <v>6</v>
      </c>
      <c r="H4903" t="s">
        <v>79</v>
      </c>
      <c r="I4903">
        <f>IFERROR(INDEX(Lookup_Misc!$A$1:$C$7,MATCH(Table1[[#This Row],[Product]],Lookup_Misc!$B$1:$B$7,0),3)*Table1[[#This Row],[Tonnage]],NA())</f>
        <v>1.08</v>
      </c>
      <c r="J4903">
        <f t="shared" si="230"/>
        <v>9</v>
      </c>
    </row>
    <row r="4904" spans="1:10">
      <c r="A4904" t="s">
        <v>188</v>
      </c>
      <c r="B4904" t="s">
        <v>123</v>
      </c>
      <c r="C4904" s="60">
        <v>40452</v>
      </c>
      <c r="D4904" s="3">
        <f>Table1[[#This Row],[End Year]]-1</f>
        <v>2010</v>
      </c>
      <c r="E4904" s="3">
        <f t="shared" si="228"/>
        <v>2011</v>
      </c>
      <c r="F4904" s="1" t="str">
        <f t="shared" si="229"/>
        <v>2010/2011</v>
      </c>
      <c r="G4904">
        <v>78</v>
      </c>
      <c r="H4904" t="s">
        <v>130</v>
      </c>
      <c r="I4904">
        <f>IFERROR(INDEX(Lookup_Misc!$A$1:$C$7,MATCH(Table1[[#This Row],[Product]],Lookup_Misc!$B$1:$B$7,0),3)*Table1[[#This Row],[Tonnage]],NA())</f>
        <v>14.04</v>
      </c>
      <c r="J4904">
        <f t="shared" si="230"/>
        <v>10</v>
      </c>
    </row>
    <row r="4905" spans="1:10">
      <c r="A4905" t="s">
        <v>188</v>
      </c>
      <c r="B4905" t="s">
        <v>123</v>
      </c>
      <c r="C4905" s="60">
        <v>40452</v>
      </c>
      <c r="D4905" s="3">
        <f>Table1[[#This Row],[End Year]]-1</f>
        <v>2010</v>
      </c>
      <c r="E4905" s="3">
        <f t="shared" si="228"/>
        <v>2011</v>
      </c>
      <c r="F4905" s="1" t="str">
        <f t="shared" si="229"/>
        <v>2010/2011</v>
      </c>
      <c r="G4905">
        <v>5</v>
      </c>
      <c r="H4905" t="s">
        <v>79</v>
      </c>
      <c r="I4905">
        <f>IFERROR(INDEX(Lookup_Misc!$A$1:$C$7,MATCH(Table1[[#This Row],[Product]],Lookup_Misc!$B$1:$B$7,0),3)*Table1[[#This Row],[Tonnage]],NA())</f>
        <v>0.89999999999999991</v>
      </c>
      <c r="J4905">
        <f t="shared" si="230"/>
        <v>10</v>
      </c>
    </row>
    <row r="4906" spans="1:10">
      <c r="A4906" t="s">
        <v>188</v>
      </c>
      <c r="B4906" t="s">
        <v>123</v>
      </c>
      <c r="C4906" s="60">
        <v>40483</v>
      </c>
      <c r="D4906" s="3">
        <f>Table1[[#This Row],[End Year]]-1</f>
        <v>2010</v>
      </c>
      <c r="E4906" s="3">
        <f t="shared" si="228"/>
        <v>2011</v>
      </c>
      <c r="F4906" s="1" t="str">
        <f t="shared" si="229"/>
        <v>2010/2011</v>
      </c>
      <c r="G4906">
        <v>178</v>
      </c>
      <c r="H4906" t="s">
        <v>141</v>
      </c>
      <c r="I4906">
        <f>IFERROR(INDEX(Lookup_Misc!$A$1:$C$7,MATCH(Table1[[#This Row],[Product]],Lookup_Misc!$B$1:$B$7,0),3)*Table1[[#This Row],[Tonnage]],NA())</f>
        <v>32.04</v>
      </c>
      <c r="J4906">
        <f t="shared" si="230"/>
        <v>11</v>
      </c>
    </row>
    <row r="4907" spans="1:10">
      <c r="A4907" t="s">
        <v>188</v>
      </c>
      <c r="B4907" t="s">
        <v>123</v>
      </c>
      <c r="C4907" s="60">
        <v>40483</v>
      </c>
      <c r="D4907" s="3">
        <f>Table1[[#This Row],[End Year]]-1</f>
        <v>2010</v>
      </c>
      <c r="E4907" s="3">
        <f t="shared" si="228"/>
        <v>2011</v>
      </c>
      <c r="F4907" s="1" t="str">
        <f t="shared" si="229"/>
        <v>2010/2011</v>
      </c>
      <c r="G4907">
        <v>64</v>
      </c>
      <c r="H4907" t="s">
        <v>60</v>
      </c>
      <c r="I4907">
        <f>IFERROR(INDEX(Lookup_Misc!$A$1:$C$7,MATCH(Table1[[#This Row],[Product]],Lookup_Misc!$B$1:$B$7,0),3)*Table1[[#This Row],[Tonnage]],NA())</f>
        <v>11.52</v>
      </c>
      <c r="J4907">
        <f t="shared" si="230"/>
        <v>11</v>
      </c>
    </row>
    <row r="4908" spans="1:10">
      <c r="A4908" t="s">
        <v>188</v>
      </c>
      <c r="B4908" t="s">
        <v>123</v>
      </c>
      <c r="C4908" s="60">
        <v>40483</v>
      </c>
      <c r="D4908" s="3">
        <f>Table1[[#This Row],[End Year]]-1</f>
        <v>2010</v>
      </c>
      <c r="E4908" s="3">
        <f t="shared" si="228"/>
        <v>2011</v>
      </c>
      <c r="F4908" s="1" t="str">
        <f t="shared" si="229"/>
        <v>2010/2011</v>
      </c>
      <c r="G4908">
        <v>6</v>
      </c>
      <c r="H4908" t="s">
        <v>79</v>
      </c>
      <c r="I4908">
        <f>IFERROR(INDEX(Lookup_Misc!$A$1:$C$7,MATCH(Table1[[#This Row],[Product]],Lookup_Misc!$B$1:$B$7,0),3)*Table1[[#This Row],[Tonnage]],NA())</f>
        <v>1.08</v>
      </c>
      <c r="J4908">
        <f t="shared" si="230"/>
        <v>11</v>
      </c>
    </row>
    <row r="4909" spans="1:10">
      <c r="A4909" t="s">
        <v>188</v>
      </c>
      <c r="B4909" t="s">
        <v>123</v>
      </c>
      <c r="C4909" s="60">
        <v>40513</v>
      </c>
      <c r="D4909" s="3">
        <f>Table1[[#This Row],[End Year]]-1</f>
        <v>2010</v>
      </c>
      <c r="E4909" s="3">
        <f t="shared" si="228"/>
        <v>2011</v>
      </c>
      <c r="F4909" s="1" t="str">
        <f t="shared" si="229"/>
        <v>2010/2011</v>
      </c>
      <c r="G4909">
        <v>24</v>
      </c>
      <c r="H4909" t="s">
        <v>73</v>
      </c>
      <c r="I4909">
        <f>IFERROR(INDEX(Lookup_Misc!$A$1:$C$7,MATCH(Table1[[#This Row],[Product]],Lookup_Misc!$B$1:$B$7,0),3)*Table1[[#This Row],[Tonnage]],NA())</f>
        <v>4.32</v>
      </c>
      <c r="J4909">
        <f t="shared" si="230"/>
        <v>12</v>
      </c>
    </row>
    <row r="4910" spans="1:10">
      <c r="A4910" t="s">
        <v>188</v>
      </c>
      <c r="B4910" t="s">
        <v>123</v>
      </c>
      <c r="C4910" s="60">
        <v>40513</v>
      </c>
      <c r="D4910" s="3">
        <f>Table1[[#This Row],[End Year]]-1</f>
        <v>2010</v>
      </c>
      <c r="E4910" s="3">
        <f t="shared" si="228"/>
        <v>2011</v>
      </c>
      <c r="F4910" s="1" t="str">
        <f t="shared" si="229"/>
        <v>2010/2011</v>
      </c>
      <c r="G4910">
        <v>76</v>
      </c>
      <c r="H4910" t="s">
        <v>130</v>
      </c>
      <c r="I4910">
        <f>IFERROR(INDEX(Lookup_Misc!$A$1:$C$7,MATCH(Table1[[#This Row],[Product]],Lookup_Misc!$B$1:$B$7,0),3)*Table1[[#This Row],[Tonnage]],NA())</f>
        <v>13.68</v>
      </c>
      <c r="J4910">
        <f t="shared" si="230"/>
        <v>12</v>
      </c>
    </row>
    <row r="4911" spans="1:10">
      <c r="A4911" t="s">
        <v>188</v>
      </c>
      <c r="B4911" t="s">
        <v>123</v>
      </c>
      <c r="C4911" s="60">
        <v>40513</v>
      </c>
      <c r="D4911" s="3">
        <f>Table1[[#This Row],[End Year]]-1</f>
        <v>2010</v>
      </c>
      <c r="E4911" s="3">
        <f t="shared" si="228"/>
        <v>2011</v>
      </c>
      <c r="F4911" s="1" t="str">
        <f t="shared" si="229"/>
        <v>2010/2011</v>
      </c>
      <c r="G4911">
        <v>17</v>
      </c>
      <c r="H4911" t="s">
        <v>87</v>
      </c>
      <c r="I4911">
        <f>IFERROR(INDEX(Lookup_Misc!$A$1:$C$7,MATCH(Table1[[#This Row],[Product]],Lookup_Misc!$B$1:$B$7,0),3)*Table1[[#This Row],[Tonnage]],NA())</f>
        <v>3.06</v>
      </c>
      <c r="J4911">
        <f t="shared" si="230"/>
        <v>12</v>
      </c>
    </row>
    <row r="4912" spans="1:10">
      <c r="A4912" t="s">
        <v>188</v>
      </c>
      <c r="B4912" t="s">
        <v>123</v>
      </c>
      <c r="C4912" s="60">
        <v>40544</v>
      </c>
      <c r="D4912" s="3">
        <f>Table1[[#This Row],[End Year]]-1</f>
        <v>2010</v>
      </c>
      <c r="E4912" s="3">
        <f t="shared" si="228"/>
        <v>2011</v>
      </c>
      <c r="F4912" s="1" t="str">
        <f t="shared" si="229"/>
        <v>2010/2011</v>
      </c>
      <c r="G4912">
        <v>1</v>
      </c>
      <c r="H4912" t="s">
        <v>87</v>
      </c>
      <c r="I4912">
        <f>IFERROR(INDEX(Lookup_Misc!$A$1:$C$7,MATCH(Table1[[#This Row],[Product]],Lookup_Misc!$B$1:$B$7,0),3)*Table1[[#This Row],[Tonnage]],NA())</f>
        <v>0.18</v>
      </c>
      <c r="J4912">
        <f t="shared" si="230"/>
        <v>1</v>
      </c>
    </row>
    <row r="4913" spans="1:10">
      <c r="A4913" t="s">
        <v>188</v>
      </c>
      <c r="B4913" t="s">
        <v>123</v>
      </c>
      <c r="C4913" s="60">
        <v>40544</v>
      </c>
      <c r="D4913" s="3">
        <f>Table1[[#This Row],[End Year]]-1</f>
        <v>2010</v>
      </c>
      <c r="E4913" s="3">
        <f t="shared" si="228"/>
        <v>2011</v>
      </c>
      <c r="F4913" s="1" t="str">
        <f t="shared" si="229"/>
        <v>2010/2011</v>
      </c>
      <c r="G4913">
        <v>380</v>
      </c>
      <c r="H4913" t="s">
        <v>130</v>
      </c>
      <c r="I4913">
        <f>IFERROR(INDEX(Lookup_Misc!$A$1:$C$7,MATCH(Table1[[#This Row],[Product]],Lookup_Misc!$B$1:$B$7,0),3)*Table1[[#This Row],[Tonnage]],NA())</f>
        <v>68.399999999999991</v>
      </c>
      <c r="J4913">
        <f t="shared" si="230"/>
        <v>1</v>
      </c>
    </row>
    <row r="4914" spans="1:10">
      <c r="A4914" t="s">
        <v>188</v>
      </c>
      <c r="B4914" t="s">
        <v>123</v>
      </c>
      <c r="C4914" s="60">
        <v>40544</v>
      </c>
      <c r="D4914" s="3">
        <f>Table1[[#This Row],[End Year]]-1</f>
        <v>2010</v>
      </c>
      <c r="E4914" s="3">
        <f t="shared" si="228"/>
        <v>2011</v>
      </c>
      <c r="F4914" s="1" t="str">
        <f t="shared" si="229"/>
        <v>2010/2011</v>
      </c>
      <c r="G4914">
        <v>20</v>
      </c>
      <c r="H4914" t="s">
        <v>137</v>
      </c>
      <c r="I4914">
        <f>IFERROR(INDEX(Lookup_Misc!$A$1:$C$7,MATCH(Table1[[#This Row],[Product]],Lookup_Misc!$B$1:$B$7,0),3)*Table1[[#This Row],[Tonnage]],NA())</f>
        <v>3.5999999999999996</v>
      </c>
      <c r="J4914">
        <f t="shared" si="230"/>
        <v>1</v>
      </c>
    </row>
    <row r="4915" spans="1:10">
      <c r="A4915" t="s">
        <v>188</v>
      </c>
      <c r="B4915" t="s">
        <v>123</v>
      </c>
      <c r="C4915" s="60">
        <v>40575</v>
      </c>
      <c r="D4915" s="3">
        <f>Table1[[#This Row],[End Year]]-1</f>
        <v>2010</v>
      </c>
      <c r="E4915" s="3">
        <f t="shared" si="228"/>
        <v>2011</v>
      </c>
      <c r="F4915" s="1" t="str">
        <f t="shared" si="229"/>
        <v>2010/2011</v>
      </c>
      <c r="G4915">
        <v>174</v>
      </c>
      <c r="H4915" t="s">
        <v>60</v>
      </c>
      <c r="I4915">
        <f>IFERROR(INDEX(Lookup_Misc!$A$1:$C$7,MATCH(Table1[[#This Row],[Product]],Lookup_Misc!$B$1:$B$7,0),3)*Table1[[#This Row],[Tonnage]],NA())</f>
        <v>31.32</v>
      </c>
      <c r="J4915">
        <f t="shared" si="230"/>
        <v>2</v>
      </c>
    </row>
    <row r="4916" spans="1:10">
      <c r="A4916" t="s">
        <v>188</v>
      </c>
      <c r="B4916" t="s">
        <v>123</v>
      </c>
      <c r="C4916" s="60">
        <v>40603</v>
      </c>
      <c r="D4916" s="3">
        <f>Table1[[#This Row],[End Year]]-1</f>
        <v>2010</v>
      </c>
      <c r="E4916" s="3">
        <f t="shared" si="228"/>
        <v>2011</v>
      </c>
      <c r="F4916" s="1" t="str">
        <f t="shared" si="229"/>
        <v>2010/2011</v>
      </c>
      <c r="G4916">
        <v>1</v>
      </c>
      <c r="H4916" t="s">
        <v>75</v>
      </c>
      <c r="I4916">
        <f>IFERROR(INDEX(Lookup_Misc!$A$1:$C$7,MATCH(Table1[[#This Row],[Product]],Lookup_Misc!$B$1:$B$7,0),3)*Table1[[#This Row],[Tonnage]],NA())</f>
        <v>0.18</v>
      </c>
      <c r="J4916">
        <f t="shared" si="230"/>
        <v>3</v>
      </c>
    </row>
    <row r="4917" spans="1:10">
      <c r="A4917" t="s">
        <v>188</v>
      </c>
      <c r="B4917" t="s">
        <v>123</v>
      </c>
      <c r="C4917" s="60">
        <v>40603</v>
      </c>
      <c r="D4917" s="3">
        <f>Table1[[#This Row],[End Year]]-1</f>
        <v>2010</v>
      </c>
      <c r="E4917" s="3">
        <f t="shared" si="228"/>
        <v>2011</v>
      </c>
      <c r="F4917" s="1" t="str">
        <f t="shared" si="229"/>
        <v>2010/2011</v>
      </c>
      <c r="G4917">
        <v>3</v>
      </c>
      <c r="H4917" t="s">
        <v>136</v>
      </c>
      <c r="I4917">
        <f>IFERROR(INDEX(Lookup_Misc!$A$1:$C$7,MATCH(Table1[[#This Row],[Product]],Lookup_Misc!$B$1:$B$7,0),3)*Table1[[#This Row],[Tonnage]],NA())</f>
        <v>0.54</v>
      </c>
      <c r="J4917">
        <f t="shared" si="230"/>
        <v>3</v>
      </c>
    </row>
    <row r="4918" spans="1:10">
      <c r="A4918" t="s">
        <v>188</v>
      </c>
      <c r="B4918" t="s">
        <v>123</v>
      </c>
      <c r="C4918" s="60">
        <v>40603</v>
      </c>
      <c r="D4918" s="3">
        <f>Table1[[#This Row],[End Year]]-1</f>
        <v>2010</v>
      </c>
      <c r="E4918" s="3">
        <f t="shared" si="228"/>
        <v>2011</v>
      </c>
      <c r="F4918" s="1" t="str">
        <f t="shared" si="229"/>
        <v>2010/2011</v>
      </c>
      <c r="G4918">
        <v>143</v>
      </c>
      <c r="H4918" t="s">
        <v>137</v>
      </c>
      <c r="I4918">
        <f>IFERROR(INDEX(Lookup_Misc!$A$1:$C$7,MATCH(Table1[[#This Row],[Product]],Lookup_Misc!$B$1:$B$7,0),3)*Table1[[#This Row],[Tonnage]],NA())</f>
        <v>25.74</v>
      </c>
      <c r="J4918">
        <f t="shared" si="230"/>
        <v>3</v>
      </c>
    </row>
    <row r="4919" spans="1:10">
      <c r="A4919" t="s">
        <v>188</v>
      </c>
      <c r="B4919" t="s">
        <v>123</v>
      </c>
      <c r="C4919" s="60">
        <v>40603</v>
      </c>
      <c r="D4919" s="3">
        <f>Table1[[#This Row],[End Year]]-1</f>
        <v>2010</v>
      </c>
      <c r="E4919" s="3">
        <f t="shared" si="228"/>
        <v>2011</v>
      </c>
      <c r="F4919" s="1" t="str">
        <f t="shared" si="229"/>
        <v>2010/2011</v>
      </c>
      <c r="G4919">
        <v>48</v>
      </c>
      <c r="H4919" t="s">
        <v>93</v>
      </c>
      <c r="I4919">
        <f>IFERROR(INDEX(Lookup_Misc!$A$1:$C$7,MATCH(Table1[[#This Row],[Product]],Lookup_Misc!$B$1:$B$7,0),3)*Table1[[#This Row],[Tonnage]],NA())</f>
        <v>8.64</v>
      </c>
      <c r="J4919">
        <f t="shared" si="230"/>
        <v>3</v>
      </c>
    </row>
    <row r="4920" spans="1:10">
      <c r="A4920" t="s">
        <v>188</v>
      </c>
      <c r="B4920" t="s">
        <v>123</v>
      </c>
      <c r="C4920" s="60">
        <v>40603</v>
      </c>
      <c r="D4920" s="3">
        <f>Table1[[#This Row],[End Year]]-1</f>
        <v>2010</v>
      </c>
      <c r="E4920" s="3">
        <f t="shared" si="228"/>
        <v>2011</v>
      </c>
      <c r="F4920" s="1" t="str">
        <f t="shared" si="229"/>
        <v>2010/2011</v>
      </c>
      <c r="G4920">
        <v>235</v>
      </c>
      <c r="H4920" t="s">
        <v>60</v>
      </c>
      <c r="I4920">
        <f>IFERROR(INDEX(Lookup_Misc!$A$1:$C$7,MATCH(Table1[[#This Row],[Product]],Lookup_Misc!$B$1:$B$7,0),3)*Table1[[#This Row],[Tonnage]],NA())</f>
        <v>42.3</v>
      </c>
      <c r="J4920">
        <f t="shared" si="230"/>
        <v>3</v>
      </c>
    </row>
    <row r="4921" spans="1:10">
      <c r="A4921" t="s">
        <v>188</v>
      </c>
      <c r="B4921" t="s">
        <v>123</v>
      </c>
      <c r="C4921" s="60">
        <v>40634</v>
      </c>
      <c r="D4921" s="3">
        <f>Table1[[#This Row],[End Year]]-1</f>
        <v>2010</v>
      </c>
      <c r="E4921" s="3">
        <f t="shared" si="228"/>
        <v>2011</v>
      </c>
      <c r="F4921" s="1" t="str">
        <f t="shared" si="229"/>
        <v>2010/2011</v>
      </c>
      <c r="G4921">
        <v>1</v>
      </c>
      <c r="H4921" t="s">
        <v>73</v>
      </c>
      <c r="I4921">
        <f>IFERROR(INDEX(Lookup_Misc!$A$1:$C$7,MATCH(Table1[[#This Row],[Product]],Lookup_Misc!$B$1:$B$7,0),3)*Table1[[#This Row],[Tonnage]],NA())</f>
        <v>0.18</v>
      </c>
      <c r="J4921">
        <f t="shared" si="230"/>
        <v>4</v>
      </c>
    </row>
    <row r="4922" spans="1:10">
      <c r="A4922" t="s">
        <v>188</v>
      </c>
      <c r="B4922" t="s">
        <v>123</v>
      </c>
      <c r="C4922" s="60">
        <v>40634</v>
      </c>
      <c r="D4922" s="3">
        <f>Table1[[#This Row],[End Year]]-1</f>
        <v>2010</v>
      </c>
      <c r="E4922" s="3">
        <f t="shared" si="228"/>
        <v>2011</v>
      </c>
      <c r="F4922" s="1" t="str">
        <f t="shared" si="229"/>
        <v>2010/2011</v>
      </c>
      <c r="G4922">
        <v>1</v>
      </c>
      <c r="H4922" t="s">
        <v>79</v>
      </c>
      <c r="I4922">
        <f>IFERROR(INDEX(Lookup_Misc!$A$1:$C$7,MATCH(Table1[[#This Row],[Product]],Lookup_Misc!$B$1:$B$7,0),3)*Table1[[#This Row],[Tonnage]],NA())</f>
        <v>0.18</v>
      </c>
      <c r="J4922">
        <f t="shared" si="230"/>
        <v>4</v>
      </c>
    </row>
    <row r="4923" spans="1:10">
      <c r="A4923" t="s">
        <v>188</v>
      </c>
      <c r="B4923" t="s">
        <v>123</v>
      </c>
      <c r="C4923" s="60">
        <v>40634</v>
      </c>
      <c r="D4923" s="3">
        <f>Table1[[#This Row],[End Year]]-1</f>
        <v>2010</v>
      </c>
      <c r="E4923" s="3">
        <f t="shared" si="228"/>
        <v>2011</v>
      </c>
      <c r="F4923" s="1" t="str">
        <f t="shared" si="229"/>
        <v>2010/2011</v>
      </c>
      <c r="G4923">
        <v>406</v>
      </c>
      <c r="H4923" t="s">
        <v>130</v>
      </c>
      <c r="I4923">
        <f>IFERROR(INDEX(Lookup_Misc!$A$1:$C$7,MATCH(Table1[[#This Row],[Product]],Lookup_Misc!$B$1:$B$7,0),3)*Table1[[#This Row],[Tonnage]],NA())</f>
        <v>73.08</v>
      </c>
      <c r="J4923">
        <f t="shared" si="230"/>
        <v>4</v>
      </c>
    </row>
    <row r="4924" spans="1:10">
      <c r="A4924" t="s">
        <v>188</v>
      </c>
      <c r="B4924" t="s">
        <v>123</v>
      </c>
      <c r="C4924" s="60">
        <v>40634</v>
      </c>
      <c r="D4924" s="3">
        <f>Table1[[#This Row],[End Year]]-1</f>
        <v>2010</v>
      </c>
      <c r="E4924" s="3">
        <f t="shared" si="228"/>
        <v>2011</v>
      </c>
      <c r="F4924" s="1" t="str">
        <f t="shared" si="229"/>
        <v>2010/2011</v>
      </c>
      <c r="G4924">
        <v>217</v>
      </c>
      <c r="H4924" t="s">
        <v>141</v>
      </c>
      <c r="I4924">
        <f>IFERROR(INDEX(Lookup_Misc!$A$1:$C$7,MATCH(Table1[[#This Row],[Product]],Lookup_Misc!$B$1:$B$7,0),3)*Table1[[#This Row],[Tonnage]],NA())</f>
        <v>39.059999999999995</v>
      </c>
      <c r="J4924">
        <f t="shared" si="230"/>
        <v>4</v>
      </c>
    </row>
    <row r="4925" spans="1:10">
      <c r="A4925" t="s">
        <v>188</v>
      </c>
      <c r="B4925" t="s">
        <v>123</v>
      </c>
      <c r="C4925" s="60">
        <v>40634</v>
      </c>
      <c r="D4925" s="3">
        <f>Table1[[#This Row],[End Year]]-1</f>
        <v>2010</v>
      </c>
      <c r="E4925" s="3">
        <f t="shared" si="228"/>
        <v>2011</v>
      </c>
      <c r="F4925" s="1" t="str">
        <f t="shared" si="229"/>
        <v>2010/2011</v>
      </c>
      <c r="G4925">
        <v>24</v>
      </c>
      <c r="H4925" t="s">
        <v>93</v>
      </c>
      <c r="I4925">
        <f>IFERROR(INDEX(Lookup_Misc!$A$1:$C$7,MATCH(Table1[[#This Row],[Product]],Lookup_Misc!$B$1:$B$7,0),3)*Table1[[#This Row],[Tonnage]],NA())</f>
        <v>4.32</v>
      </c>
      <c r="J4925">
        <f t="shared" si="230"/>
        <v>4</v>
      </c>
    </row>
    <row r="4926" spans="1:10">
      <c r="A4926" t="s">
        <v>188</v>
      </c>
      <c r="B4926" t="s">
        <v>123</v>
      </c>
      <c r="C4926" s="60">
        <v>40634</v>
      </c>
      <c r="D4926" s="3">
        <f>Table1[[#This Row],[End Year]]-1</f>
        <v>2010</v>
      </c>
      <c r="E4926" s="3">
        <f t="shared" si="228"/>
        <v>2011</v>
      </c>
      <c r="F4926" s="1" t="str">
        <f t="shared" si="229"/>
        <v>2010/2011</v>
      </c>
      <c r="G4926">
        <v>36</v>
      </c>
      <c r="H4926" t="s">
        <v>87</v>
      </c>
      <c r="I4926">
        <f>IFERROR(INDEX(Lookup_Misc!$A$1:$C$7,MATCH(Table1[[#This Row],[Product]],Lookup_Misc!$B$1:$B$7,0),3)*Table1[[#This Row],[Tonnage]],NA())</f>
        <v>6.4799999999999995</v>
      </c>
      <c r="J4926">
        <f t="shared" si="230"/>
        <v>4</v>
      </c>
    </row>
    <row r="4927" spans="1:10">
      <c r="A4927" t="s">
        <v>188</v>
      </c>
      <c r="B4927" t="s">
        <v>123</v>
      </c>
      <c r="C4927" s="60">
        <v>40634</v>
      </c>
      <c r="D4927" s="3">
        <f>Table1[[#This Row],[End Year]]-1</f>
        <v>2010</v>
      </c>
      <c r="E4927" s="3">
        <f t="shared" si="228"/>
        <v>2011</v>
      </c>
      <c r="F4927" s="1" t="str">
        <f t="shared" si="229"/>
        <v>2010/2011</v>
      </c>
      <c r="G4927">
        <v>274</v>
      </c>
      <c r="H4927" t="s">
        <v>60</v>
      </c>
      <c r="I4927">
        <f>IFERROR(INDEX(Lookup_Misc!$A$1:$C$7,MATCH(Table1[[#This Row],[Product]],Lookup_Misc!$B$1:$B$7,0),3)*Table1[[#This Row],[Tonnage]],NA())</f>
        <v>49.32</v>
      </c>
      <c r="J4927">
        <f t="shared" si="230"/>
        <v>4</v>
      </c>
    </row>
    <row r="4928" spans="1:10">
      <c r="A4928" t="s">
        <v>188</v>
      </c>
      <c r="B4928" t="s">
        <v>123</v>
      </c>
      <c r="C4928" s="60">
        <v>40634</v>
      </c>
      <c r="D4928" s="3">
        <f>Table1[[#This Row],[End Year]]-1</f>
        <v>2010</v>
      </c>
      <c r="E4928" s="3">
        <f t="shared" si="228"/>
        <v>2011</v>
      </c>
      <c r="F4928" s="1" t="str">
        <f t="shared" si="229"/>
        <v>2010/2011</v>
      </c>
      <c r="G4928">
        <v>5798</v>
      </c>
      <c r="H4928" t="s">
        <v>113</v>
      </c>
      <c r="I4928">
        <f>IFERROR(INDEX(Lookup_Misc!$A$1:$C$7,MATCH(Table1[[#This Row],[Product]],Lookup_Misc!$B$1:$B$7,0),3)*Table1[[#This Row],[Tonnage]],NA())</f>
        <v>1043.6399999999999</v>
      </c>
      <c r="J4928">
        <f t="shared" si="230"/>
        <v>4</v>
      </c>
    </row>
    <row r="4929" spans="1:10">
      <c r="A4929" t="s">
        <v>188</v>
      </c>
      <c r="B4929" t="s">
        <v>123</v>
      </c>
      <c r="C4929" s="60">
        <v>40664</v>
      </c>
      <c r="D4929" s="3">
        <f>Table1[[#This Row],[End Year]]-1</f>
        <v>2010</v>
      </c>
      <c r="E4929" s="3">
        <f t="shared" si="228"/>
        <v>2011</v>
      </c>
      <c r="F4929" s="1" t="str">
        <f t="shared" si="229"/>
        <v>2010/2011</v>
      </c>
      <c r="G4929">
        <v>1</v>
      </c>
      <c r="H4929" t="s">
        <v>87</v>
      </c>
      <c r="I4929">
        <f>IFERROR(INDEX(Lookup_Misc!$A$1:$C$7,MATCH(Table1[[#This Row],[Product]],Lookup_Misc!$B$1:$B$7,0),3)*Table1[[#This Row],[Tonnage]],NA())</f>
        <v>0.18</v>
      </c>
      <c r="J4929">
        <f t="shared" si="230"/>
        <v>5</v>
      </c>
    </row>
    <row r="4930" spans="1:10">
      <c r="A4930" t="s">
        <v>188</v>
      </c>
      <c r="B4930" t="s">
        <v>123</v>
      </c>
      <c r="C4930" s="60">
        <v>40664</v>
      </c>
      <c r="D4930" s="3">
        <f>Table1[[#This Row],[End Year]]-1</f>
        <v>2010</v>
      </c>
      <c r="E4930" s="3">
        <f t="shared" si="228"/>
        <v>2011</v>
      </c>
      <c r="F4930" s="1" t="str">
        <f t="shared" si="229"/>
        <v>2010/2011</v>
      </c>
      <c r="G4930">
        <v>2</v>
      </c>
      <c r="H4930" t="s">
        <v>79</v>
      </c>
      <c r="I4930">
        <f>IFERROR(INDEX(Lookup_Misc!$A$1:$C$7,MATCH(Table1[[#This Row],[Product]],Lookup_Misc!$B$1:$B$7,0),3)*Table1[[#This Row],[Tonnage]],NA())</f>
        <v>0.36</v>
      </c>
      <c r="J4930">
        <f t="shared" si="230"/>
        <v>5</v>
      </c>
    </row>
    <row r="4931" spans="1:10">
      <c r="A4931" t="s">
        <v>188</v>
      </c>
      <c r="B4931" t="s">
        <v>123</v>
      </c>
      <c r="C4931" s="60">
        <v>40664</v>
      </c>
      <c r="D4931" s="3">
        <f>Table1[[#This Row],[End Year]]-1</f>
        <v>2010</v>
      </c>
      <c r="E4931" s="3">
        <f t="shared" si="228"/>
        <v>2011</v>
      </c>
      <c r="F4931" s="1" t="str">
        <f t="shared" si="229"/>
        <v>2010/2011</v>
      </c>
      <c r="G4931">
        <v>245</v>
      </c>
      <c r="H4931" t="s">
        <v>93</v>
      </c>
      <c r="I4931">
        <f>IFERROR(INDEX(Lookup_Misc!$A$1:$C$7,MATCH(Table1[[#This Row],[Product]],Lookup_Misc!$B$1:$B$7,0),3)*Table1[[#This Row],[Tonnage]],NA())</f>
        <v>44.1</v>
      </c>
      <c r="J4931">
        <f t="shared" si="230"/>
        <v>5</v>
      </c>
    </row>
    <row r="4932" spans="1:10">
      <c r="A4932" t="s">
        <v>188</v>
      </c>
      <c r="B4932" t="s">
        <v>123</v>
      </c>
      <c r="C4932" s="60">
        <v>40664</v>
      </c>
      <c r="D4932" s="3">
        <f>Table1[[#This Row],[End Year]]-1</f>
        <v>2010</v>
      </c>
      <c r="E4932" s="3">
        <f t="shared" si="228"/>
        <v>2011</v>
      </c>
      <c r="F4932" s="1" t="str">
        <f t="shared" si="229"/>
        <v>2010/2011</v>
      </c>
      <c r="G4932">
        <v>346</v>
      </c>
      <c r="H4932" t="s">
        <v>60</v>
      </c>
      <c r="I4932">
        <f>IFERROR(INDEX(Lookup_Misc!$A$1:$C$7,MATCH(Table1[[#This Row],[Product]],Lookup_Misc!$B$1:$B$7,0),3)*Table1[[#This Row],[Tonnage]],NA())</f>
        <v>62.28</v>
      </c>
      <c r="J4932">
        <f t="shared" si="230"/>
        <v>5</v>
      </c>
    </row>
    <row r="4933" spans="1:10">
      <c r="A4933" t="s">
        <v>188</v>
      </c>
      <c r="B4933" t="s">
        <v>123</v>
      </c>
      <c r="C4933" s="60">
        <v>40695</v>
      </c>
      <c r="D4933" s="3">
        <f>Table1[[#This Row],[End Year]]-1</f>
        <v>2010</v>
      </c>
      <c r="E4933" s="3">
        <f t="shared" si="228"/>
        <v>2011</v>
      </c>
      <c r="F4933" s="1" t="str">
        <f t="shared" si="229"/>
        <v>2010/2011</v>
      </c>
      <c r="G4933">
        <v>37</v>
      </c>
      <c r="H4933" t="s">
        <v>94</v>
      </c>
      <c r="I4933">
        <f>IFERROR(INDEX(Lookup_Misc!$A$1:$C$7,MATCH(Table1[[#This Row],[Product]],Lookup_Misc!$B$1:$B$7,0),3)*Table1[[#This Row],[Tonnage]],NA())</f>
        <v>6.66</v>
      </c>
      <c r="J4933">
        <f t="shared" si="230"/>
        <v>6</v>
      </c>
    </row>
    <row r="4934" spans="1:10">
      <c r="A4934" t="s">
        <v>188</v>
      </c>
      <c r="B4934" t="s">
        <v>123</v>
      </c>
      <c r="C4934" s="60">
        <v>40695</v>
      </c>
      <c r="D4934" s="3">
        <f>Table1[[#This Row],[End Year]]-1</f>
        <v>2010</v>
      </c>
      <c r="E4934" s="3">
        <f t="shared" ref="E4934:E4997" si="231">IF(AND(MONTH(C4934)&gt;=7,MONTH(C4934)&lt;=12),YEAR(C4934)+1,YEAR(C4934))</f>
        <v>2011</v>
      </c>
      <c r="F4934" s="1" t="str">
        <f t="shared" ref="F4934:F4997" si="232">D4934&amp;"/"&amp;E4934</f>
        <v>2010/2011</v>
      </c>
      <c r="G4934">
        <v>364</v>
      </c>
      <c r="H4934" t="s">
        <v>60</v>
      </c>
      <c r="I4934">
        <f>IFERROR(INDEX(Lookup_Misc!$A$1:$C$7,MATCH(Table1[[#This Row],[Product]],Lookup_Misc!$B$1:$B$7,0),3)*Table1[[#This Row],[Tonnage]],NA())</f>
        <v>65.52</v>
      </c>
      <c r="J4934">
        <f t="shared" ref="J4934:J4997" si="233">MONTH(C4934)</f>
        <v>6</v>
      </c>
    </row>
    <row r="4935" spans="1:10">
      <c r="A4935" t="s">
        <v>188</v>
      </c>
      <c r="B4935" t="s">
        <v>123</v>
      </c>
      <c r="C4935" s="60">
        <v>40695</v>
      </c>
      <c r="D4935" s="3">
        <f>Table1[[#This Row],[End Year]]-1</f>
        <v>2010</v>
      </c>
      <c r="E4935" s="3">
        <f t="shared" si="231"/>
        <v>2011</v>
      </c>
      <c r="F4935" s="1" t="str">
        <f t="shared" si="232"/>
        <v>2010/2011</v>
      </c>
      <c r="G4935">
        <v>53</v>
      </c>
      <c r="H4935" t="s">
        <v>170</v>
      </c>
      <c r="I4935">
        <f>IFERROR(INDEX(Lookup_Misc!$A$1:$C$7,MATCH(Table1[[#This Row],[Product]],Lookup_Misc!$B$1:$B$7,0),3)*Table1[[#This Row],[Tonnage]],NA())</f>
        <v>9.5399999999999991</v>
      </c>
      <c r="J4935">
        <f t="shared" si="233"/>
        <v>6</v>
      </c>
    </row>
    <row r="4936" spans="1:10">
      <c r="A4936" t="s">
        <v>188</v>
      </c>
      <c r="B4936" t="s">
        <v>123</v>
      </c>
      <c r="C4936" s="60">
        <v>40695</v>
      </c>
      <c r="D4936" s="3">
        <f>Table1[[#This Row],[End Year]]-1</f>
        <v>2010</v>
      </c>
      <c r="E4936" s="3">
        <f t="shared" si="231"/>
        <v>2011</v>
      </c>
      <c r="F4936" s="1" t="str">
        <f t="shared" si="232"/>
        <v>2010/2011</v>
      </c>
      <c r="G4936">
        <v>36</v>
      </c>
      <c r="H4936" t="s">
        <v>93</v>
      </c>
      <c r="I4936">
        <f>IFERROR(INDEX(Lookup_Misc!$A$1:$C$7,MATCH(Table1[[#This Row],[Product]],Lookup_Misc!$B$1:$B$7,0),3)*Table1[[#This Row],[Tonnage]],NA())</f>
        <v>6.4799999999999995</v>
      </c>
      <c r="J4936">
        <f t="shared" si="233"/>
        <v>6</v>
      </c>
    </row>
    <row r="4937" spans="1:10">
      <c r="A4937" t="s">
        <v>188</v>
      </c>
      <c r="B4937" t="s">
        <v>123</v>
      </c>
      <c r="C4937" s="60">
        <v>40695</v>
      </c>
      <c r="D4937" s="3">
        <f>Table1[[#This Row],[End Year]]-1</f>
        <v>2010</v>
      </c>
      <c r="E4937" s="3">
        <f t="shared" si="231"/>
        <v>2011</v>
      </c>
      <c r="F4937" s="1" t="str">
        <f t="shared" si="232"/>
        <v>2010/2011</v>
      </c>
      <c r="G4937">
        <v>2</v>
      </c>
      <c r="H4937" t="s">
        <v>86</v>
      </c>
      <c r="I4937">
        <f>IFERROR(INDEX(Lookup_Misc!$A$1:$C$7,MATCH(Table1[[#This Row],[Product]],Lookup_Misc!$B$1:$B$7,0),3)*Table1[[#This Row],[Tonnage]],NA())</f>
        <v>0.36</v>
      </c>
      <c r="J4937">
        <f t="shared" si="233"/>
        <v>6</v>
      </c>
    </row>
    <row r="4938" spans="1:10">
      <c r="A4938" t="s">
        <v>188</v>
      </c>
      <c r="B4938" t="s">
        <v>123</v>
      </c>
      <c r="C4938" s="60">
        <v>40695</v>
      </c>
      <c r="D4938" s="3">
        <f>Table1[[#This Row],[End Year]]-1</f>
        <v>2010</v>
      </c>
      <c r="E4938" s="3">
        <f t="shared" si="231"/>
        <v>2011</v>
      </c>
      <c r="F4938" s="1" t="str">
        <f t="shared" si="232"/>
        <v>2010/2011</v>
      </c>
      <c r="G4938">
        <v>2</v>
      </c>
      <c r="H4938" t="s">
        <v>98</v>
      </c>
      <c r="I4938">
        <f>IFERROR(INDEX(Lookup_Misc!$A$1:$C$7,MATCH(Table1[[#This Row],[Product]],Lookup_Misc!$B$1:$B$7,0),3)*Table1[[#This Row],[Tonnage]],NA())</f>
        <v>0.36</v>
      </c>
      <c r="J4938">
        <f t="shared" si="233"/>
        <v>6</v>
      </c>
    </row>
    <row r="4939" spans="1:10">
      <c r="A4939" t="s">
        <v>188</v>
      </c>
      <c r="B4939" t="s">
        <v>123</v>
      </c>
      <c r="C4939" s="60">
        <v>40725</v>
      </c>
      <c r="D4939" s="3">
        <f>Table1[[#This Row],[End Year]]-1</f>
        <v>2011</v>
      </c>
      <c r="E4939" s="3">
        <f t="shared" si="231"/>
        <v>2012</v>
      </c>
      <c r="F4939" s="1" t="str">
        <f t="shared" si="232"/>
        <v>2011/2012</v>
      </c>
      <c r="G4939">
        <v>16</v>
      </c>
      <c r="H4939" t="s">
        <v>60</v>
      </c>
      <c r="I4939">
        <f>IFERROR(INDEX(Lookup_Misc!$A$1:$C$7,MATCH(Table1[[#This Row],[Product]],Lookup_Misc!$B$1:$B$7,0),3)*Table1[[#This Row],[Tonnage]],NA())</f>
        <v>2.88</v>
      </c>
      <c r="J4939">
        <f t="shared" si="233"/>
        <v>7</v>
      </c>
    </row>
    <row r="4940" spans="1:10">
      <c r="A4940" t="s">
        <v>188</v>
      </c>
      <c r="B4940" t="s">
        <v>123</v>
      </c>
      <c r="C4940" s="60">
        <v>40725</v>
      </c>
      <c r="D4940" s="3">
        <f>Table1[[#This Row],[End Year]]-1</f>
        <v>2011</v>
      </c>
      <c r="E4940" s="3">
        <f t="shared" si="231"/>
        <v>2012</v>
      </c>
      <c r="F4940" s="1" t="str">
        <f t="shared" si="232"/>
        <v>2011/2012</v>
      </c>
      <c r="G4940">
        <v>175</v>
      </c>
      <c r="H4940" t="s">
        <v>133</v>
      </c>
      <c r="I4940">
        <f>IFERROR(INDEX(Lookup_Misc!$A$1:$C$7,MATCH(Table1[[#This Row],[Product]],Lookup_Misc!$B$1:$B$7,0),3)*Table1[[#This Row],[Tonnage]],NA())</f>
        <v>31.5</v>
      </c>
      <c r="J4940">
        <f t="shared" si="233"/>
        <v>7</v>
      </c>
    </row>
    <row r="4941" spans="1:10">
      <c r="A4941" t="s">
        <v>188</v>
      </c>
      <c r="B4941" t="s">
        <v>123</v>
      </c>
      <c r="C4941" s="60">
        <v>40725</v>
      </c>
      <c r="D4941" s="3">
        <f>Table1[[#This Row],[End Year]]-1</f>
        <v>2011</v>
      </c>
      <c r="E4941" s="3">
        <f t="shared" si="231"/>
        <v>2012</v>
      </c>
      <c r="F4941" s="1" t="str">
        <f t="shared" si="232"/>
        <v>2011/2012</v>
      </c>
      <c r="G4941">
        <v>18</v>
      </c>
      <c r="H4941" t="s">
        <v>170</v>
      </c>
      <c r="I4941">
        <f>IFERROR(INDEX(Lookup_Misc!$A$1:$C$7,MATCH(Table1[[#This Row],[Product]],Lookup_Misc!$B$1:$B$7,0),3)*Table1[[#This Row],[Tonnage]],NA())</f>
        <v>3.2399999999999998</v>
      </c>
      <c r="J4941">
        <f t="shared" si="233"/>
        <v>7</v>
      </c>
    </row>
    <row r="4942" spans="1:10">
      <c r="A4942" t="s">
        <v>188</v>
      </c>
      <c r="B4942" t="s">
        <v>123</v>
      </c>
      <c r="C4942" s="60">
        <v>40725</v>
      </c>
      <c r="D4942" s="3">
        <f>Table1[[#This Row],[End Year]]-1</f>
        <v>2011</v>
      </c>
      <c r="E4942" s="3">
        <f t="shared" si="231"/>
        <v>2012</v>
      </c>
      <c r="F4942" s="1" t="str">
        <f t="shared" si="232"/>
        <v>2011/2012</v>
      </c>
      <c r="G4942">
        <v>241</v>
      </c>
      <c r="H4942" t="s">
        <v>93</v>
      </c>
      <c r="I4942">
        <f>IFERROR(INDEX(Lookup_Misc!$A$1:$C$7,MATCH(Table1[[#This Row],[Product]],Lookup_Misc!$B$1:$B$7,0),3)*Table1[[#This Row],[Tonnage]],NA())</f>
        <v>43.379999999999995</v>
      </c>
      <c r="J4942">
        <f t="shared" si="233"/>
        <v>7</v>
      </c>
    </row>
    <row r="4943" spans="1:10">
      <c r="A4943" t="s">
        <v>188</v>
      </c>
      <c r="B4943" t="s">
        <v>123</v>
      </c>
      <c r="C4943" s="60">
        <v>40756</v>
      </c>
      <c r="D4943" s="3">
        <f>Table1[[#This Row],[End Year]]-1</f>
        <v>2011</v>
      </c>
      <c r="E4943" s="3">
        <f t="shared" si="231"/>
        <v>2012</v>
      </c>
      <c r="F4943" s="1" t="str">
        <f t="shared" si="232"/>
        <v>2011/2012</v>
      </c>
      <c r="G4943">
        <v>86</v>
      </c>
      <c r="H4943" t="s">
        <v>60</v>
      </c>
      <c r="I4943">
        <f>IFERROR(INDEX(Lookup_Misc!$A$1:$C$7,MATCH(Table1[[#This Row],[Product]],Lookup_Misc!$B$1:$B$7,0),3)*Table1[[#This Row],[Tonnage]],NA())</f>
        <v>15.479999999999999</v>
      </c>
      <c r="J4943">
        <f t="shared" si="233"/>
        <v>8</v>
      </c>
    </row>
    <row r="4944" spans="1:10">
      <c r="A4944" t="s">
        <v>188</v>
      </c>
      <c r="B4944" t="s">
        <v>123</v>
      </c>
      <c r="C4944" s="60">
        <v>40756</v>
      </c>
      <c r="D4944" s="3">
        <f>Table1[[#This Row],[End Year]]-1</f>
        <v>2011</v>
      </c>
      <c r="E4944" s="3">
        <f t="shared" si="231"/>
        <v>2012</v>
      </c>
      <c r="F4944" s="1" t="str">
        <f t="shared" si="232"/>
        <v>2011/2012</v>
      </c>
      <c r="G4944">
        <v>235</v>
      </c>
      <c r="H4944" t="s">
        <v>130</v>
      </c>
      <c r="I4944">
        <f>IFERROR(INDEX(Lookup_Misc!$A$1:$C$7,MATCH(Table1[[#This Row],[Product]],Lookup_Misc!$B$1:$B$7,0),3)*Table1[[#This Row],[Tonnage]],NA())</f>
        <v>42.3</v>
      </c>
      <c r="J4944">
        <f t="shared" si="233"/>
        <v>8</v>
      </c>
    </row>
    <row r="4945" spans="1:10">
      <c r="A4945" t="s">
        <v>188</v>
      </c>
      <c r="B4945" t="s">
        <v>123</v>
      </c>
      <c r="C4945" s="60">
        <v>40756</v>
      </c>
      <c r="D4945" s="3">
        <f>Table1[[#This Row],[End Year]]-1</f>
        <v>2011</v>
      </c>
      <c r="E4945" s="3">
        <f t="shared" si="231"/>
        <v>2012</v>
      </c>
      <c r="F4945" s="1" t="str">
        <f t="shared" si="232"/>
        <v>2011/2012</v>
      </c>
      <c r="G4945">
        <v>11</v>
      </c>
      <c r="H4945" t="s">
        <v>93</v>
      </c>
      <c r="I4945">
        <f>IFERROR(INDEX(Lookup_Misc!$A$1:$C$7,MATCH(Table1[[#This Row],[Product]],Lookup_Misc!$B$1:$B$7,0),3)*Table1[[#This Row],[Tonnage]],NA())</f>
        <v>1.98</v>
      </c>
      <c r="J4945">
        <f t="shared" si="233"/>
        <v>8</v>
      </c>
    </row>
    <row r="4946" spans="1:10">
      <c r="A4946" t="s">
        <v>188</v>
      </c>
      <c r="B4946" t="s">
        <v>123</v>
      </c>
      <c r="C4946" s="60">
        <v>40787</v>
      </c>
      <c r="D4946" s="3">
        <f>Table1[[#This Row],[End Year]]-1</f>
        <v>2011</v>
      </c>
      <c r="E4946" s="3">
        <f t="shared" si="231"/>
        <v>2012</v>
      </c>
      <c r="F4946" s="1" t="str">
        <f t="shared" si="232"/>
        <v>2011/2012</v>
      </c>
      <c r="G4946">
        <v>12</v>
      </c>
      <c r="H4946" t="s">
        <v>60</v>
      </c>
      <c r="I4946">
        <f>IFERROR(INDEX(Lookup_Misc!$A$1:$C$7,MATCH(Table1[[#This Row],[Product]],Lookup_Misc!$B$1:$B$7,0),3)*Table1[[#This Row],[Tonnage]],NA())</f>
        <v>2.16</v>
      </c>
      <c r="J4946">
        <f t="shared" si="233"/>
        <v>9</v>
      </c>
    </row>
    <row r="4947" spans="1:10">
      <c r="A4947" t="s">
        <v>188</v>
      </c>
      <c r="B4947" t="s">
        <v>123</v>
      </c>
      <c r="C4947" s="60">
        <v>40787</v>
      </c>
      <c r="D4947" s="3">
        <f>Table1[[#This Row],[End Year]]-1</f>
        <v>2011</v>
      </c>
      <c r="E4947" s="3">
        <f t="shared" si="231"/>
        <v>2012</v>
      </c>
      <c r="F4947" s="1" t="str">
        <f t="shared" si="232"/>
        <v>2011/2012</v>
      </c>
      <c r="G4947">
        <v>352</v>
      </c>
      <c r="H4947" t="s">
        <v>130</v>
      </c>
      <c r="I4947">
        <f>IFERROR(INDEX(Lookup_Misc!$A$1:$C$7,MATCH(Table1[[#This Row],[Product]],Lookup_Misc!$B$1:$B$7,0),3)*Table1[[#This Row],[Tonnage]],NA())</f>
        <v>63.36</v>
      </c>
      <c r="J4947">
        <f t="shared" si="233"/>
        <v>9</v>
      </c>
    </row>
    <row r="4948" spans="1:10">
      <c r="A4948" t="s">
        <v>188</v>
      </c>
      <c r="B4948" t="s">
        <v>123</v>
      </c>
      <c r="C4948" s="60">
        <v>40787</v>
      </c>
      <c r="D4948" s="3">
        <f>Table1[[#This Row],[End Year]]-1</f>
        <v>2011</v>
      </c>
      <c r="E4948" s="3">
        <f t="shared" si="231"/>
        <v>2012</v>
      </c>
      <c r="F4948" s="1" t="str">
        <f t="shared" si="232"/>
        <v>2011/2012</v>
      </c>
      <c r="G4948">
        <v>2</v>
      </c>
      <c r="H4948" t="s">
        <v>79</v>
      </c>
      <c r="I4948">
        <f>IFERROR(INDEX(Lookup_Misc!$A$1:$C$7,MATCH(Table1[[#This Row],[Product]],Lookup_Misc!$B$1:$B$7,0),3)*Table1[[#This Row],[Tonnage]],NA())</f>
        <v>0.36</v>
      </c>
      <c r="J4948">
        <f t="shared" si="233"/>
        <v>9</v>
      </c>
    </row>
    <row r="4949" spans="1:10">
      <c r="A4949" t="s">
        <v>188</v>
      </c>
      <c r="B4949" t="s">
        <v>123</v>
      </c>
      <c r="C4949" s="60">
        <v>40817</v>
      </c>
      <c r="D4949" s="3">
        <f>Table1[[#This Row],[End Year]]-1</f>
        <v>2011</v>
      </c>
      <c r="E4949" s="3">
        <f t="shared" si="231"/>
        <v>2012</v>
      </c>
      <c r="F4949" s="1" t="str">
        <f t="shared" si="232"/>
        <v>2011/2012</v>
      </c>
      <c r="G4949">
        <v>59</v>
      </c>
      <c r="H4949" t="s">
        <v>133</v>
      </c>
      <c r="I4949">
        <f>IFERROR(INDEX(Lookup_Misc!$A$1:$C$7,MATCH(Table1[[#This Row],[Product]],Lookup_Misc!$B$1:$B$7,0),3)*Table1[[#This Row],[Tonnage]],NA())</f>
        <v>10.62</v>
      </c>
      <c r="J4949">
        <f t="shared" si="233"/>
        <v>10</v>
      </c>
    </row>
    <row r="4950" spans="1:10">
      <c r="A4950" t="s">
        <v>188</v>
      </c>
      <c r="B4950" t="s">
        <v>123</v>
      </c>
      <c r="C4950" s="60">
        <v>40817</v>
      </c>
      <c r="D4950" s="3">
        <f>Table1[[#This Row],[End Year]]-1</f>
        <v>2011</v>
      </c>
      <c r="E4950" s="3">
        <f t="shared" si="231"/>
        <v>2012</v>
      </c>
      <c r="F4950" s="1" t="str">
        <f t="shared" si="232"/>
        <v>2011/2012</v>
      </c>
      <c r="G4950">
        <v>2</v>
      </c>
      <c r="H4950" t="s">
        <v>93</v>
      </c>
      <c r="I4950">
        <f>IFERROR(INDEX(Lookup_Misc!$A$1:$C$7,MATCH(Table1[[#This Row],[Product]],Lookup_Misc!$B$1:$B$7,0),3)*Table1[[#This Row],[Tonnage]],NA())</f>
        <v>0.36</v>
      </c>
      <c r="J4950">
        <f t="shared" si="233"/>
        <v>10</v>
      </c>
    </row>
    <row r="4951" spans="1:10">
      <c r="A4951" t="s">
        <v>188</v>
      </c>
      <c r="B4951" t="s">
        <v>123</v>
      </c>
      <c r="C4951" s="60">
        <v>40817</v>
      </c>
      <c r="D4951" s="3">
        <f>Table1[[#This Row],[End Year]]-1</f>
        <v>2011</v>
      </c>
      <c r="E4951" s="3">
        <f t="shared" si="231"/>
        <v>2012</v>
      </c>
      <c r="F4951" s="1" t="str">
        <f t="shared" si="232"/>
        <v>2011/2012</v>
      </c>
      <c r="G4951">
        <v>508</v>
      </c>
      <c r="H4951" t="s">
        <v>60</v>
      </c>
      <c r="I4951">
        <f>IFERROR(INDEX(Lookup_Misc!$A$1:$C$7,MATCH(Table1[[#This Row],[Product]],Lookup_Misc!$B$1:$B$7,0),3)*Table1[[#This Row],[Tonnage]],NA())</f>
        <v>91.44</v>
      </c>
      <c r="J4951">
        <f t="shared" si="233"/>
        <v>10</v>
      </c>
    </row>
    <row r="4952" spans="1:10">
      <c r="A4952" t="s">
        <v>188</v>
      </c>
      <c r="B4952" t="s">
        <v>123</v>
      </c>
      <c r="C4952" s="60">
        <v>40817</v>
      </c>
      <c r="D4952" s="3">
        <f>Table1[[#This Row],[End Year]]-1</f>
        <v>2011</v>
      </c>
      <c r="E4952" s="3">
        <f t="shared" si="231"/>
        <v>2012</v>
      </c>
      <c r="F4952" s="1" t="str">
        <f t="shared" si="232"/>
        <v>2011/2012</v>
      </c>
      <c r="G4952">
        <v>3</v>
      </c>
      <c r="H4952" t="s">
        <v>100</v>
      </c>
      <c r="I4952">
        <f>IFERROR(INDEX(Lookup_Misc!$A$1:$C$7,MATCH(Table1[[#This Row],[Product]],Lookup_Misc!$B$1:$B$7,0),3)*Table1[[#This Row],[Tonnage]],NA())</f>
        <v>0.54</v>
      </c>
      <c r="J4952">
        <f t="shared" si="233"/>
        <v>10</v>
      </c>
    </row>
    <row r="4953" spans="1:10">
      <c r="A4953" t="s">
        <v>188</v>
      </c>
      <c r="B4953" t="s">
        <v>123</v>
      </c>
      <c r="C4953" s="60">
        <v>40848</v>
      </c>
      <c r="D4953" s="3">
        <f>Table1[[#This Row],[End Year]]-1</f>
        <v>2011</v>
      </c>
      <c r="E4953" s="3">
        <f t="shared" si="231"/>
        <v>2012</v>
      </c>
      <c r="F4953" s="1" t="str">
        <f t="shared" si="232"/>
        <v>2011/2012</v>
      </c>
      <c r="G4953">
        <v>3</v>
      </c>
      <c r="H4953" t="s">
        <v>86</v>
      </c>
      <c r="I4953">
        <f>IFERROR(INDEX(Lookup_Misc!$A$1:$C$7,MATCH(Table1[[#This Row],[Product]],Lookup_Misc!$B$1:$B$7,0),3)*Table1[[#This Row],[Tonnage]],NA())</f>
        <v>0.54</v>
      </c>
      <c r="J4953">
        <f t="shared" si="233"/>
        <v>11</v>
      </c>
    </row>
    <row r="4954" spans="1:10">
      <c r="A4954" t="s">
        <v>188</v>
      </c>
      <c r="B4954" t="s">
        <v>123</v>
      </c>
      <c r="C4954" s="60">
        <v>40848</v>
      </c>
      <c r="D4954" s="3">
        <f>Table1[[#This Row],[End Year]]-1</f>
        <v>2011</v>
      </c>
      <c r="E4954" s="3">
        <f t="shared" si="231"/>
        <v>2012</v>
      </c>
      <c r="F4954" s="1" t="str">
        <f t="shared" si="232"/>
        <v>2011/2012</v>
      </c>
      <c r="G4954">
        <v>18</v>
      </c>
      <c r="H4954" t="s">
        <v>87</v>
      </c>
      <c r="I4954">
        <f>IFERROR(INDEX(Lookup_Misc!$A$1:$C$7,MATCH(Table1[[#This Row],[Product]],Lookup_Misc!$B$1:$B$7,0),3)*Table1[[#This Row],[Tonnage]],NA())</f>
        <v>3.2399999999999998</v>
      </c>
      <c r="J4954">
        <f t="shared" si="233"/>
        <v>11</v>
      </c>
    </row>
    <row r="4955" spans="1:10">
      <c r="A4955" t="s">
        <v>188</v>
      </c>
      <c r="B4955" t="s">
        <v>123</v>
      </c>
      <c r="C4955" s="60">
        <v>40848</v>
      </c>
      <c r="D4955" s="3">
        <f>Table1[[#This Row],[End Year]]-1</f>
        <v>2011</v>
      </c>
      <c r="E4955" s="3">
        <f t="shared" si="231"/>
        <v>2012</v>
      </c>
      <c r="F4955" s="1" t="str">
        <f t="shared" si="232"/>
        <v>2011/2012</v>
      </c>
      <c r="G4955">
        <v>34</v>
      </c>
      <c r="H4955" t="s">
        <v>60</v>
      </c>
      <c r="I4955">
        <f>IFERROR(INDEX(Lookup_Misc!$A$1:$C$7,MATCH(Table1[[#This Row],[Product]],Lookup_Misc!$B$1:$B$7,0),3)*Table1[[#This Row],[Tonnage]],NA())</f>
        <v>6.12</v>
      </c>
      <c r="J4955">
        <f t="shared" si="233"/>
        <v>11</v>
      </c>
    </row>
    <row r="4956" spans="1:10">
      <c r="A4956" t="s">
        <v>188</v>
      </c>
      <c r="B4956" t="s">
        <v>123</v>
      </c>
      <c r="C4956" s="60">
        <v>40878</v>
      </c>
      <c r="D4956" s="3">
        <f>Table1[[#This Row],[End Year]]-1</f>
        <v>2011</v>
      </c>
      <c r="E4956" s="3">
        <f t="shared" si="231"/>
        <v>2012</v>
      </c>
      <c r="F4956" s="1" t="str">
        <f t="shared" si="232"/>
        <v>2011/2012</v>
      </c>
      <c r="G4956">
        <v>645</v>
      </c>
      <c r="H4956" t="s">
        <v>130</v>
      </c>
      <c r="I4956">
        <f>IFERROR(INDEX(Lookup_Misc!$A$1:$C$7,MATCH(Table1[[#This Row],[Product]],Lookup_Misc!$B$1:$B$7,0),3)*Table1[[#This Row],[Tonnage]],NA())</f>
        <v>116.1</v>
      </c>
      <c r="J4956">
        <f t="shared" si="233"/>
        <v>12</v>
      </c>
    </row>
    <row r="4957" spans="1:10">
      <c r="A4957" t="s">
        <v>188</v>
      </c>
      <c r="B4957" t="s">
        <v>123</v>
      </c>
      <c r="C4957" s="60">
        <v>40878</v>
      </c>
      <c r="D4957" s="3">
        <f>Table1[[#This Row],[End Year]]-1</f>
        <v>2011</v>
      </c>
      <c r="E4957" s="3">
        <f t="shared" si="231"/>
        <v>2012</v>
      </c>
      <c r="F4957" s="1" t="str">
        <f t="shared" si="232"/>
        <v>2011/2012</v>
      </c>
      <c r="G4957">
        <v>117</v>
      </c>
      <c r="H4957" t="s">
        <v>137</v>
      </c>
      <c r="I4957">
        <f>IFERROR(INDEX(Lookup_Misc!$A$1:$C$7,MATCH(Table1[[#This Row],[Product]],Lookup_Misc!$B$1:$B$7,0),3)*Table1[[#This Row],[Tonnage]],NA())</f>
        <v>21.06</v>
      </c>
      <c r="J4957">
        <f t="shared" si="233"/>
        <v>12</v>
      </c>
    </row>
    <row r="4958" spans="1:10">
      <c r="A4958" t="s">
        <v>188</v>
      </c>
      <c r="B4958" t="s">
        <v>123</v>
      </c>
      <c r="C4958" s="60">
        <v>40878</v>
      </c>
      <c r="D4958" s="3">
        <f>Table1[[#This Row],[End Year]]-1</f>
        <v>2011</v>
      </c>
      <c r="E4958" s="3">
        <f t="shared" si="231"/>
        <v>2012</v>
      </c>
      <c r="F4958" s="1" t="str">
        <f t="shared" si="232"/>
        <v>2011/2012</v>
      </c>
      <c r="G4958">
        <v>24</v>
      </c>
      <c r="H4958" t="s">
        <v>93</v>
      </c>
      <c r="I4958">
        <f>IFERROR(INDEX(Lookup_Misc!$A$1:$C$7,MATCH(Table1[[#This Row],[Product]],Lookup_Misc!$B$1:$B$7,0),3)*Table1[[#This Row],[Tonnage]],NA())</f>
        <v>4.32</v>
      </c>
      <c r="J4958">
        <f t="shared" si="233"/>
        <v>12</v>
      </c>
    </row>
    <row r="4959" spans="1:10">
      <c r="A4959" t="s">
        <v>188</v>
      </c>
      <c r="B4959" t="s">
        <v>123</v>
      </c>
      <c r="C4959" s="60">
        <v>40878</v>
      </c>
      <c r="D4959" s="3">
        <f>Table1[[#This Row],[End Year]]-1</f>
        <v>2011</v>
      </c>
      <c r="E4959" s="3">
        <f t="shared" si="231"/>
        <v>2012</v>
      </c>
      <c r="F4959" s="1" t="str">
        <f t="shared" si="232"/>
        <v>2011/2012</v>
      </c>
      <c r="G4959">
        <v>18</v>
      </c>
      <c r="H4959" t="s">
        <v>87</v>
      </c>
      <c r="I4959">
        <f>IFERROR(INDEX(Lookup_Misc!$A$1:$C$7,MATCH(Table1[[#This Row],[Product]],Lookup_Misc!$B$1:$B$7,0),3)*Table1[[#This Row],[Tonnage]],NA())</f>
        <v>3.2399999999999998</v>
      </c>
      <c r="J4959">
        <f t="shared" si="233"/>
        <v>12</v>
      </c>
    </row>
    <row r="4960" spans="1:10">
      <c r="A4960" t="s">
        <v>188</v>
      </c>
      <c r="B4960" t="s">
        <v>123</v>
      </c>
      <c r="C4960" s="60">
        <v>40878</v>
      </c>
      <c r="D4960" s="3">
        <f>Table1[[#This Row],[End Year]]-1</f>
        <v>2011</v>
      </c>
      <c r="E4960" s="3">
        <f t="shared" si="231"/>
        <v>2012</v>
      </c>
      <c r="F4960" s="1" t="str">
        <f t="shared" si="232"/>
        <v>2011/2012</v>
      </c>
      <c r="G4960">
        <v>98</v>
      </c>
      <c r="H4960" t="s">
        <v>60</v>
      </c>
      <c r="I4960">
        <f>IFERROR(INDEX(Lookup_Misc!$A$1:$C$7,MATCH(Table1[[#This Row],[Product]],Lookup_Misc!$B$1:$B$7,0),3)*Table1[[#This Row],[Tonnage]],NA())</f>
        <v>17.64</v>
      </c>
      <c r="J4960">
        <f t="shared" si="233"/>
        <v>12</v>
      </c>
    </row>
    <row r="4961" spans="1:10">
      <c r="A4961" t="s">
        <v>188</v>
      </c>
      <c r="B4961" t="s">
        <v>123</v>
      </c>
      <c r="C4961" s="60">
        <v>40909</v>
      </c>
      <c r="D4961" s="3">
        <f>Table1[[#This Row],[End Year]]-1</f>
        <v>2011</v>
      </c>
      <c r="E4961" s="3">
        <f t="shared" si="231"/>
        <v>2012</v>
      </c>
      <c r="F4961" s="1" t="str">
        <f t="shared" si="232"/>
        <v>2011/2012</v>
      </c>
      <c r="G4961">
        <v>1</v>
      </c>
      <c r="H4961" t="s">
        <v>87</v>
      </c>
      <c r="I4961">
        <f>IFERROR(INDEX(Lookup_Misc!$A$1:$C$7,MATCH(Table1[[#This Row],[Product]],Lookup_Misc!$B$1:$B$7,0),3)*Table1[[#This Row],[Tonnage]],NA())</f>
        <v>0.18</v>
      </c>
      <c r="J4961">
        <f t="shared" si="233"/>
        <v>1</v>
      </c>
    </row>
    <row r="4962" spans="1:10">
      <c r="A4962" t="s">
        <v>188</v>
      </c>
      <c r="B4962" t="s">
        <v>123</v>
      </c>
      <c r="C4962" s="60">
        <v>40909</v>
      </c>
      <c r="D4962" s="3">
        <f>Table1[[#This Row],[End Year]]-1</f>
        <v>2011</v>
      </c>
      <c r="E4962" s="3">
        <f t="shared" si="231"/>
        <v>2012</v>
      </c>
      <c r="F4962" s="1" t="str">
        <f t="shared" si="232"/>
        <v>2011/2012</v>
      </c>
      <c r="G4962">
        <v>606</v>
      </c>
      <c r="H4962" t="s">
        <v>130</v>
      </c>
      <c r="I4962">
        <f>IFERROR(INDEX(Lookup_Misc!$A$1:$C$7,MATCH(Table1[[#This Row],[Product]],Lookup_Misc!$B$1:$B$7,0),3)*Table1[[#This Row],[Tonnage]],NA())</f>
        <v>109.08</v>
      </c>
      <c r="J4962">
        <f t="shared" si="233"/>
        <v>1</v>
      </c>
    </row>
    <row r="4963" spans="1:10">
      <c r="A4963" t="s">
        <v>188</v>
      </c>
      <c r="B4963" t="s">
        <v>123</v>
      </c>
      <c r="C4963" s="60">
        <v>40940</v>
      </c>
      <c r="D4963" s="3">
        <f>Table1[[#This Row],[End Year]]-1</f>
        <v>2011</v>
      </c>
      <c r="E4963" s="3">
        <f t="shared" si="231"/>
        <v>2012</v>
      </c>
      <c r="F4963" s="1" t="str">
        <f t="shared" si="232"/>
        <v>2011/2012</v>
      </c>
      <c r="G4963">
        <v>189</v>
      </c>
      <c r="H4963" t="s">
        <v>60</v>
      </c>
      <c r="I4963">
        <f>IFERROR(INDEX(Lookup_Misc!$A$1:$C$7,MATCH(Table1[[#This Row],[Product]],Lookup_Misc!$B$1:$B$7,0),3)*Table1[[#This Row],[Tonnage]],NA())</f>
        <v>34.019999999999996</v>
      </c>
      <c r="J4963">
        <f t="shared" si="233"/>
        <v>2</v>
      </c>
    </row>
    <row r="4964" spans="1:10">
      <c r="A4964" t="s">
        <v>188</v>
      </c>
      <c r="B4964" t="s">
        <v>123</v>
      </c>
      <c r="C4964" s="60">
        <v>40940</v>
      </c>
      <c r="D4964" s="3">
        <f>Table1[[#This Row],[End Year]]-1</f>
        <v>2011</v>
      </c>
      <c r="E4964" s="3">
        <f t="shared" si="231"/>
        <v>2012</v>
      </c>
      <c r="F4964" s="1" t="str">
        <f t="shared" si="232"/>
        <v>2011/2012</v>
      </c>
      <c r="G4964">
        <v>118</v>
      </c>
      <c r="H4964" t="s">
        <v>130</v>
      </c>
      <c r="I4964">
        <f>IFERROR(INDEX(Lookup_Misc!$A$1:$C$7,MATCH(Table1[[#This Row],[Product]],Lookup_Misc!$B$1:$B$7,0),3)*Table1[[#This Row],[Tonnage]],NA())</f>
        <v>21.24</v>
      </c>
      <c r="J4964">
        <f t="shared" si="233"/>
        <v>2</v>
      </c>
    </row>
    <row r="4965" spans="1:10">
      <c r="A4965" t="s">
        <v>188</v>
      </c>
      <c r="B4965" t="s">
        <v>123</v>
      </c>
      <c r="C4965" s="60">
        <v>40940</v>
      </c>
      <c r="D4965" s="3">
        <f>Table1[[#This Row],[End Year]]-1</f>
        <v>2011</v>
      </c>
      <c r="E4965" s="3">
        <f t="shared" si="231"/>
        <v>2012</v>
      </c>
      <c r="F4965" s="1" t="str">
        <f t="shared" si="232"/>
        <v>2011/2012</v>
      </c>
      <c r="G4965">
        <v>36</v>
      </c>
      <c r="H4965" t="s">
        <v>87</v>
      </c>
      <c r="I4965">
        <f>IFERROR(INDEX(Lookup_Misc!$A$1:$C$7,MATCH(Table1[[#This Row],[Product]],Lookup_Misc!$B$1:$B$7,0),3)*Table1[[#This Row],[Tonnage]],NA())</f>
        <v>6.4799999999999995</v>
      </c>
      <c r="J4965">
        <f t="shared" si="233"/>
        <v>2</v>
      </c>
    </row>
    <row r="4966" spans="1:10">
      <c r="A4966" t="s">
        <v>188</v>
      </c>
      <c r="B4966" t="s">
        <v>123</v>
      </c>
      <c r="C4966" s="60">
        <v>40940</v>
      </c>
      <c r="D4966" s="3">
        <f>Table1[[#This Row],[End Year]]-1</f>
        <v>2011</v>
      </c>
      <c r="E4966" s="3">
        <f t="shared" si="231"/>
        <v>2012</v>
      </c>
      <c r="F4966" s="1" t="str">
        <f t="shared" si="232"/>
        <v>2011/2012</v>
      </c>
      <c r="G4966">
        <v>1</v>
      </c>
      <c r="H4966" t="s">
        <v>173</v>
      </c>
      <c r="I4966">
        <f>IFERROR(INDEX(Lookup_Misc!$A$1:$C$7,MATCH(Table1[[#This Row],[Product]],Lookup_Misc!$B$1:$B$7,0),3)*Table1[[#This Row],[Tonnage]],NA())</f>
        <v>0.18</v>
      </c>
      <c r="J4966">
        <f t="shared" si="233"/>
        <v>2</v>
      </c>
    </row>
    <row r="4967" spans="1:10">
      <c r="A4967" t="s">
        <v>188</v>
      </c>
      <c r="B4967" t="s">
        <v>123</v>
      </c>
      <c r="C4967" s="60">
        <v>40969</v>
      </c>
      <c r="D4967" s="3">
        <f>Table1[[#This Row],[End Year]]-1</f>
        <v>2011</v>
      </c>
      <c r="E4967" s="3">
        <f t="shared" si="231"/>
        <v>2012</v>
      </c>
      <c r="F4967" s="1" t="str">
        <f t="shared" si="232"/>
        <v>2011/2012</v>
      </c>
      <c r="G4967">
        <v>22</v>
      </c>
      <c r="H4967" t="s">
        <v>94</v>
      </c>
      <c r="I4967">
        <f>IFERROR(INDEX(Lookup_Misc!$A$1:$C$7,MATCH(Table1[[#This Row],[Product]],Lookup_Misc!$B$1:$B$7,0),3)*Table1[[#This Row],[Tonnage]],NA())</f>
        <v>3.96</v>
      </c>
      <c r="J4967">
        <f t="shared" si="233"/>
        <v>3</v>
      </c>
    </row>
    <row r="4968" spans="1:10">
      <c r="A4968" t="s">
        <v>188</v>
      </c>
      <c r="B4968" t="s">
        <v>123</v>
      </c>
      <c r="C4968" s="60">
        <v>40969</v>
      </c>
      <c r="D4968" s="3">
        <f>Table1[[#This Row],[End Year]]-1</f>
        <v>2011</v>
      </c>
      <c r="E4968" s="3">
        <f t="shared" si="231"/>
        <v>2012</v>
      </c>
      <c r="F4968" s="1" t="str">
        <f t="shared" si="232"/>
        <v>2011/2012</v>
      </c>
      <c r="G4968">
        <v>199</v>
      </c>
      <c r="H4968" t="s">
        <v>60</v>
      </c>
      <c r="I4968">
        <f>IFERROR(INDEX(Lookup_Misc!$A$1:$C$7,MATCH(Table1[[#This Row],[Product]],Lookup_Misc!$B$1:$B$7,0),3)*Table1[[#This Row],[Tonnage]],NA())</f>
        <v>35.82</v>
      </c>
      <c r="J4968">
        <f t="shared" si="233"/>
        <v>3</v>
      </c>
    </row>
    <row r="4969" spans="1:10">
      <c r="A4969" t="s">
        <v>188</v>
      </c>
      <c r="B4969" t="s">
        <v>123</v>
      </c>
      <c r="C4969" s="60">
        <v>40969</v>
      </c>
      <c r="D4969" s="3">
        <f>Table1[[#This Row],[End Year]]-1</f>
        <v>2011</v>
      </c>
      <c r="E4969" s="3">
        <f t="shared" si="231"/>
        <v>2012</v>
      </c>
      <c r="F4969" s="1" t="str">
        <f t="shared" si="232"/>
        <v>2011/2012</v>
      </c>
      <c r="G4969">
        <v>449</v>
      </c>
      <c r="H4969" t="s">
        <v>130</v>
      </c>
      <c r="I4969">
        <f>IFERROR(INDEX(Lookup_Misc!$A$1:$C$7,MATCH(Table1[[#This Row],[Product]],Lookup_Misc!$B$1:$B$7,0),3)*Table1[[#This Row],[Tonnage]],NA())</f>
        <v>80.819999999999993</v>
      </c>
      <c r="J4969">
        <f t="shared" si="233"/>
        <v>3</v>
      </c>
    </row>
    <row r="4970" spans="1:10">
      <c r="A4970" t="s">
        <v>188</v>
      </c>
      <c r="B4970" t="s">
        <v>123</v>
      </c>
      <c r="C4970" s="60">
        <v>40969</v>
      </c>
      <c r="D4970" s="3">
        <f>Table1[[#This Row],[End Year]]-1</f>
        <v>2011</v>
      </c>
      <c r="E4970" s="3">
        <f t="shared" si="231"/>
        <v>2012</v>
      </c>
      <c r="F4970" s="1" t="str">
        <f t="shared" si="232"/>
        <v>2011/2012</v>
      </c>
      <c r="G4970">
        <v>2</v>
      </c>
      <c r="H4970" t="s">
        <v>93</v>
      </c>
      <c r="I4970">
        <f>IFERROR(INDEX(Lookup_Misc!$A$1:$C$7,MATCH(Table1[[#This Row],[Product]],Lookup_Misc!$B$1:$B$7,0),3)*Table1[[#This Row],[Tonnage]],NA())</f>
        <v>0.36</v>
      </c>
      <c r="J4970">
        <f t="shared" si="233"/>
        <v>3</v>
      </c>
    </row>
    <row r="4971" spans="1:10">
      <c r="A4971" t="s">
        <v>188</v>
      </c>
      <c r="B4971" t="s">
        <v>123</v>
      </c>
      <c r="C4971" s="60">
        <v>41000</v>
      </c>
      <c r="D4971" s="3">
        <f>Table1[[#This Row],[End Year]]-1</f>
        <v>2011</v>
      </c>
      <c r="E4971" s="3">
        <f t="shared" si="231"/>
        <v>2012</v>
      </c>
      <c r="F4971" s="1" t="str">
        <f t="shared" si="232"/>
        <v>2011/2012</v>
      </c>
      <c r="G4971">
        <v>372</v>
      </c>
      <c r="H4971" t="s">
        <v>60</v>
      </c>
      <c r="I4971">
        <f>IFERROR(INDEX(Lookup_Misc!$A$1:$C$7,MATCH(Table1[[#This Row],[Product]],Lookup_Misc!$B$1:$B$7,0),3)*Table1[[#This Row],[Tonnage]],NA())</f>
        <v>66.959999999999994</v>
      </c>
      <c r="J4971">
        <f t="shared" si="233"/>
        <v>4</v>
      </c>
    </row>
    <row r="4972" spans="1:10">
      <c r="A4972" t="s">
        <v>188</v>
      </c>
      <c r="B4972" t="s">
        <v>123</v>
      </c>
      <c r="C4972" s="60">
        <v>41000</v>
      </c>
      <c r="D4972" s="3">
        <f>Table1[[#This Row],[End Year]]-1</f>
        <v>2011</v>
      </c>
      <c r="E4972" s="3">
        <f t="shared" si="231"/>
        <v>2012</v>
      </c>
      <c r="F4972" s="1" t="str">
        <f t="shared" si="232"/>
        <v>2011/2012</v>
      </c>
      <c r="G4972">
        <v>2</v>
      </c>
      <c r="H4972" t="s">
        <v>79</v>
      </c>
      <c r="I4972">
        <f>IFERROR(INDEX(Lookup_Misc!$A$1:$C$7,MATCH(Table1[[#This Row],[Product]],Lookup_Misc!$B$1:$B$7,0),3)*Table1[[#This Row],[Tonnage]],NA())</f>
        <v>0.36</v>
      </c>
      <c r="J4972">
        <f t="shared" si="233"/>
        <v>4</v>
      </c>
    </row>
    <row r="4973" spans="1:10">
      <c r="A4973" t="s">
        <v>188</v>
      </c>
      <c r="B4973" t="s">
        <v>123</v>
      </c>
      <c r="C4973" s="60">
        <v>41000</v>
      </c>
      <c r="D4973" s="3">
        <f>Table1[[#This Row],[End Year]]-1</f>
        <v>2011</v>
      </c>
      <c r="E4973" s="3">
        <f t="shared" si="231"/>
        <v>2012</v>
      </c>
      <c r="F4973" s="1" t="str">
        <f t="shared" si="232"/>
        <v>2011/2012</v>
      </c>
      <c r="G4973">
        <v>351</v>
      </c>
      <c r="H4973" t="s">
        <v>130</v>
      </c>
      <c r="I4973">
        <f>IFERROR(INDEX(Lookup_Misc!$A$1:$C$7,MATCH(Table1[[#This Row],[Product]],Lookup_Misc!$B$1:$B$7,0),3)*Table1[[#This Row],[Tonnage]],NA())</f>
        <v>63.18</v>
      </c>
      <c r="J4973">
        <f t="shared" si="233"/>
        <v>4</v>
      </c>
    </row>
    <row r="4974" spans="1:10">
      <c r="A4974" t="s">
        <v>188</v>
      </c>
      <c r="B4974" t="s">
        <v>123</v>
      </c>
      <c r="C4974" s="60">
        <v>41000</v>
      </c>
      <c r="D4974" s="3">
        <f>Table1[[#This Row],[End Year]]-1</f>
        <v>2011</v>
      </c>
      <c r="E4974" s="3">
        <f t="shared" si="231"/>
        <v>2012</v>
      </c>
      <c r="F4974" s="1" t="str">
        <f t="shared" si="232"/>
        <v>2011/2012</v>
      </c>
      <c r="G4974">
        <v>2</v>
      </c>
      <c r="H4974" t="s">
        <v>93</v>
      </c>
      <c r="I4974">
        <f>IFERROR(INDEX(Lookup_Misc!$A$1:$C$7,MATCH(Table1[[#This Row],[Product]],Lookup_Misc!$B$1:$B$7,0),3)*Table1[[#This Row],[Tonnage]],NA())</f>
        <v>0.36</v>
      </c>
      <c r="J4974">
        <f t="shared" si="233"/>
        <v>4</v>
      </c>
    </row>
    <row r="4975" spans="1:10">
      <c r="A4975" t="s">
        <v>188</v>
      </c>
      <c r="B4975" t="s">
        <v>123</v>
      </c>
      <c r="C4975" s="60">
        <v>41000</v>
      </c>
      <c r="D4975" s="3">
        <f>Table1[[#This Row],[End Year]]-1</f>
        <v>2011</v>
      </c>
      <c r="E4975" s="3">
        <f t="shared" si="231"/>
        <v>2012</v>
      </c>
      <c r="F4975" s="1" t="str">
        <f t="shared" si="232"/>
        <v>2011/2012</v>
      </c>
      <c r="G4975">
        <v>36</v>
      </c>
      <c r="H4975" t="s">
        <v>87</v>
      </c>
      <c r="I4975">
        <f>IFERROR(INDEX(Lookup_Misc!$A$1:$C$7,MATCH(Table1[[#This Row],[Product]],Lookup_Misc!$B$1:$B$7,0),3)*Table1[[#This Row],[Tonnage]],NA())</f>
        <v>6.4799999999999995</v>
      </c>
      <c r="J4975">
        <f t="shared" si="233"/>
        <v>4</v>
      </c>
    </row>
    <row r="4976" spans="1:10">
      <c r="A4976" t="s">
        <v>188</v>
      </c>
      <c r="B4976" t="s">
        <v>123</v>
      </c>
      <c r="C4976" s="60">
        <v>41000</v>
      </c>
      <c r="D4976" s="3">
        <f>Table1[[#This Row],[End Year]]-1</f>
        <v>2011</v>
      </c>
      <c r="E4976" s="3">
        <f t="shared" si="231"/>
        <v>2012</v>
      </c>
      <c r="F4976" s="1" t="str">
        <f t="shared" si="232"/>
        <v>2011/2012</v>
      </c>
      <c r="G4976">
        <v>10</v>
      </c>
      <c r="H4976" t="s">
        <v>88</v>
      </c>
      <c r="I4976">
        <f>IFERROR(INDEX(Lookup_Misc!$A$1:$C$7,MATCH(Table1[[#This Row],[Product]],Lookup_Misc!$B$1:$B$7,0),3)*Table1[[#This Row],[Tonnage]],NA())</f>
        <v>1.7999999999999998</v>
      </c>
      <c r="J4976">
        <f t="shared" si="233"/>
        <v>4</v>
      </c>
    </row>
    <row r="4977" spans="1:10">
      <c r="A4977" t="s">
        <v>188</v>
      </c>
      <c r="B4977" t="s">
        <v>123</v>
      </c>
      <c r="C4977" s="60">
        <v>41030</v>
      </c>
      <c r="D4977" s="3">
        <f>Table1[[#This Row],[End Year]]-1</f>
        <v>2011</v>
      </c>
      <c r="E4977" s="3">
        <f t="shared" si="231"/>
        <v>2012</v>
      </c>
      <c r="F4977" s="1" t="str">
        <f t="shared" si="232"/>
        <v>2011/2012</v>
      </c>
      <c r="G4977">
        <v>570</v>
      </c>
      <c r="H4977" t="s">
        <v>60</v>
      </c>
      <c r="I4977">
        <f>IFERROR(INDEX(Lookup_Misc!$A$1:$C$7,MATCH(Table1[[#This Row],[Product]],Lookup_Misc!$B$1:$B$7,0),3)*Table1[[#This Row],[Tonnage]],NA())</f>
        <v>102.6</v>
      </c>
      <c r="J4977">
        <f t="shared" si="233"/>
        <v>5</v>
      </c>
    </row>
    <row r="4978" spans="1:10">
      <c r="A4978" t="s">
        <v>188</v>
      </c>
      <c r="B4978" t="s">
        <v>123</v>
      </c>
      <c r="C4978" s="60">
        <v>41030</v>
      </c>
      <c r="D4978" s="3">
        <f>Table1[[#This Row],[End Year]]-1</f>
        <v>2011</v>
      </c>
      <c r="E4978" s="3">
        <f t="shared" si="231"/>
        <v>2012</v>
      </c>
      <c r="F4978" s="1" t="str">
        <f t="shared" si="232"/>
        <v>2011/2012</v>
      </c>
      <c r="G4978">
        <v>1</v>
      </c>
      <c r="H4978" t="s">
        <v>93</v>
      </c>
      <c r="I4978">
        <f>IFERROR(INDEX(Lookup_Misc!$A$1:$C$7,MATCH(Table1[[#This Row],[Product]],Lookup_Misc!$B$1:$B$7,0),3)*Table1[[#This Row],[Tonnage]],NA())</f>
        <v>0.18</v>
      </c>
      <c r="J4978">
        <f t="shared" si="233"/>
        <v>5</v>
      </c>
    </row>
    <row r="4979" spans="1:10">
      <c r="A4979" t="s">
        <v>188</v>
      </c>
      <c r="B4979" t="s">
        <v>123</v>
      </c>
      <c r="C4979" s="60">
        <v>41061</v>
      </c>
      <c r="D4979" s="3">
        <f>Table1[[#This Row],[End Year]]-1</f>
        <v>2011</v>
      </c>
      <c r="E4979" s="3">
        <f t="shared" si="231"/>
        <v>2012</v>
      </c>
      <c r="F4979" s="1" t="str">
        <f t="shared" si="232"/>
        <v>2011/2012</v>
      </c>
      <c r="G4979">
        <v>148</v>
      </c>
      <c r="H4979" t="s">
        <v>60</v>
      </c>
      <c r="I4979">
        <f>IFERROR(INDEX(Lookup_Misc!$A$1:$C$7,MATCH(Table1[[#This Row],[Product]],Lookup_Misc!$B$1:$B$7,0),3)*Table1[[#This Row],[Tonnage]],NA())</f>
        <v>26.64</v>
      </c>
      <c r="J4979">
        <f t="shared" si="233"/>
        <v>6</v>
      </c>
    </row>
    <row r="4980" spans="1:10">
      <c r="A4980" t="s">
        <v>188</v>
      </c>
      <c r="B4980" t="s">
        <v>123</v>
      </c>
      <c r="C4980" s="60">
        <v>41061</v>
      </c>
      <c r="D4980" s="3">
        <f>Table1[[#This Row],[End Year]]-1</f>
        <v>2011</v>
      </c>
      <c r="E4980" s="3">
        <f t="shared" si="231"/>
        <v>2012</v>
      </c>
      <c r="F4980" s="1" t="str">
        <f t="shared" si="232"/>
        <v>2011/2012</v>
      </c>
      <c r="G4980">
        <v>156</v>
      </c>
      <c r="H4980" t="s">
        <v>130</v>
      </c>
      <c r="I4980">
        <f>IFERROR(INDEX(Lookup_Misc!$A$1:$C$7,MATCH(Table1[[#This Row],[Product]],Lookup_Misc!$B$1:$B$7,0),3)*Table1[[#This Row],[Tonnage]],NA())</f>
        <v>28.08</v>
      </c>
      <c r="J4980">
        <f t="shared" si="233"/>
        <v>6</v>
      </c>
    </row>
    <row r="4981" spans="1:10">
      <c r="A4981" t="s">
        <v>188</v>
      </c>
      <c r="B4981" t="s">
        <v>123</v>
      </c>
      <c r="C4981" s="60">
        <v>41061</v>
      </c>
      <c r="D4981" s="3">
        <f>Table1[[#This Row],[End Year]]-1</f>
        <v>2011</v>
      </c>
      <c r="E4981" s="3">
        <f t="shared" si="231"/>
        <v>2012</v>
      </c>
      <c r="F4981" s="1" t="str">
        <f t="shared" si="232"/>
        <v>2011/2012</v>
      </c>
      <c r="G4981">
        <v>14</v>
      </c>
      <c r="H4981" t="s">
        <v>93</v>
      </c>
      <c r="I4981">
        <f>IFERROR(INDEX(Lookup_Misc!$A$1:$C$7,MATCH(Table1[[#This Row],[Product]],Lookup_Misc!$B$1:$B$7,0),3)*Table1[[#This Row],[Tonnage]],NA())</f>
        <v>2.52</v>
      </c>
      <c r="J4981">
        <f t="shared" si="233"/>
        <v>6</v>
      </c>
    </row>
    <row r="4982" spans="1:10">
      <c r="A4982" t="s">
        <v>188</v>
      </c>
      <c r="B4982" t="s">
        <v>123</v>
      </c>
      <c r="C4982" s="60">
        <v>41091</v>
      </c>
      <c r="D4982" s="3">
        <f>Table1[[#This Row],[End Year]]-1</f>
        <v>2012</v>
      </c>
      <c r="E4982" s="3">
        <f t="shared" si="231"/>
        <v>2013</v>
      </c>
      <c r="F4982" s="1" t="str">
        <f t="shared" si="232"/>
        <v>2012/2013</v>
      </c>
      <c r="G4982">
        <v>1</v>
      </c>
      <c r="H4982" t="s">
        <v>87</v>
      </c>
      <c r="I4982">
        <f>IFERROR(INDEX(Lookup_Misc!$A$1:$C$7,MATCH(Table1[[#This Row],[Product]],Lookup_Misc!$B$1:$B$7,0),3)*Table1[[#This Row],[Tonnage]],NA())</f>
        <v>0.18</v>
      </c>
      <c r="J4982">
        <f t="shared" si="233"/>
        <v>7</v>
      </c>
    </row>
    <row r="4983" spans="1:10">
      <c r="A4983" t="s">
        <v>188</v>
      </c>
      <c r="B4983" t="s">
        <v>123</v>
      </c>
      <c r="C4983" s="60">
        <v>41091</v>
      </c>
      <c r="D4983" s="3">
        <f>Table1[[#This Row],[End Year]]-1</f>
        <v>2012</v>
      </c>
      <c r="E4983" s="3">
        <f t="shared" si="231"/>
        <v>2013</v>
      </c>
      <c r="F4983" s="1" t="str">
        <f t="shared" si="232"/>
        <v>2012/2013</v>
      </c>
      <c r="G4983">
        <v>31</v>
      </c>
      <c r="H4983" t="s">
        <v>60</v>
      </c>
      <c r="I4983">
        <f>IFERROR(INDEX(Lookup_Misc!$A$1:$C$7,MATCH(Table1[[#This Row],[Product]],Lookup_Misc!$B$1:$B$7,0),3)*Table1[[#This Row],[Tonnage]],NA())</f>
        <v>5.58</v>
      </c>
      <c r="J4983">
        <f t="shared" si="233"/>
        <v>7</v>
      </c>
    </row>
    <row r="4984" spans="1:10">
      <c r="A4984" t="s">
        <v>188</v>
      </c>
      <c r="B4984" t="s">
        <v>123</v>
      </c>
      <c r="C4984" s="60">
        <v>41091</v>
      </c>
      <c r="D4984" s="3">
        <f>Table1[[#This Row],[End Year]]-1</f>
        <v>2012</v>
      </c>
      <c r="E4984" s="3">
        <f t="shared" si="231"/>
        <v>2013</v>
      </c>
      <c r="F4984" s="1" t="str">
        <f t="shared" si="232"/>
        <v>2012/2013</v>
      </c>
      <c r="G4984">
        <v>1</v>
      </c>
      <c r="H4984" t="s">
        <v>79</v>
      </c>
      <c r="I4984">
        <f>IFERROR(INDEX(Lookup_Misc!$A$1:$C$7,MATCH(Table1[[#This Row],[Product]],Lookup_Misc!$B$1:$B$7,0),3)*Table1[[#This Row],[Tonnage]],NA())</f>
        <v>0.18</v>
      </c>
      <c r="J4984">
        <f t="shared" si="233"/>
        <v>7</v>
      </c>
    </row>
    <row r="4985" spans="1:10">
      <c r="A4985" t="s">
        <v>188</v>
      </c>
      <c r="B4985" t="s">
        <v>123</v>
      </c>
      <c r="C4985" s="60">
        <v>41091</v>
      </c>
      <c r="D4985" s="3">
        <f>Table1[[#This Row],[End Year]]-1</f>
        <v>2012</v>
      </c>
      <c r="E4985" s="3">
        <f t="shared" si="231"/>
        <v>2013</v>
      </c>
      <c r="F4985" s="1" t="str">
        <f t="shared" si="232"/>
        <v>2012/2013</v>
      </c>
      <c r="G4985">
        <v>190</v>
      </c>
      <c r="H4985" t="s">
        <v>133</v>
      </c>
      <c r="I4985">
        <f>IFERROR(INDEX(Lookup_Misc!$A$1:$C$7,MATCH(Table1[[#This Row],[Product]],Lookup_Misc!$B$1:$B$7,0),3)*Table1[[#This Row],[Tonnage]],NA())</f>
        <v>34.199999999999996</v>
      </c>
      <c r="J4985">
        <f t="shared" si="233"/>
        <v>7</v>
      </c>
    </row>
    <row r="4986" spans="1:10">
      <c r="A4986" t="s">
        <v>188</v>
      </c>
      <c r="B4986" t="s">
        <v>123</v>
      </c>
      <c r="C4986" s="60">
        <v>41091</v>
      </c>
      <c r="D4986" s="3">
        <f>Table1[[#This Row],[End Year]]-1</f>
        <v>2012</v>
      </c>
      <c r="E4986" s="3">
        <f t="shared" si="231"/>
        <v>2013</v>
      </c>
      <c r="F4986" s="1" t="str">
        <f t="shared" si="232"/>
        <v>2012/2013</v>
      </c>
      <c r="G4986">
        <v>24</v>
      </c>
      <c r="H4986" t="s">
        <v>93</v>
      </c>
      <c r="I4986">
        <f>IFERROR(INDEX(Lookup_Misc!$A$1:$C$7,MATCH(Table1[[#This Row],[Product]],Lookup_Misc!$B$1:$B$7,0),3)*Table1[[#This Row],[Tonnage]],NA())</f>
        <v>4.32</v>
      </c>
      <c r="J4986">
        <f t="shared" si="233"/>
        <v>7</v>
      </c>
    </row>
    <row r="4987" spans="1:10">
      <c r="A4987" t="s">
        <v>188</v>
      </c>
      <c r="B4987" t="s">
        <v>123</v>
      </c>
      <c r="C4987" s="60">
        <v>41122</v>
      </c>
      <c r="D4987" s="3">
        <f>Table1[[#This Row],[End Year]]-1</f>
        <v>2012</v>
      </c>
      <c r="E4987" s="3">
        <f t="shared" si="231"/>
        <v>2013</v>
      </c>
      <c r="F4987" s="1" t="str">
        <f t="shared" si="232"/>
        <v>2012/2013</v>
      </c>
      <c r="G4987">
        <v>9</v>
      </c>
      <c r="H4987" t="s">
        <v>133</v>
      </c>
      <c r="I4987">
        <f>IFERROR(INDEX(Lookup_Misc!$A$1:$C$7,MATCH(Table1[[#This Row],[Product]],Lookup_Misc!$B$1:$B$7,0),3)*Table1[[#This Row],[Tonnage]],NA())</f>
        <v>1.6199999999999999</v>
      </c>
      <c r="J4987">
        <f t="shared" si="233"/>
        <v>8</v>
      </c>
    </row>
    <row r="4988" spans="1:10">
      <c r="A4988" t="s">
        <v>188</v>
      </c>
      <c r="B4988" t="s">
        <v>123</v>
      </c>
      <c r="C4988" s="60">
        <v>41122</v>
      </c>
      <c r="D4988" s="3">
        <f>Table1[[#This Row],[End Year]]-1</f>
        <v>2012</v>
      </c>
      <c r="E4988" s="3">
        <f t="shared" si="231"/>
        <v>2013</v>
      </c>
      <c r="F4988" s="1" t="str">
        <f t="shared" si="232"/>
        <v>2012/2013</v>
      </c>
      <c r="G4988">
        <v>114</v>
      </c>
      <c r="H4988" t="s">
        <v>130</v>
      </c>
      <c r="I4988">
        <f>IFERROR(INDEX(Lookup_Misc!$A$1:$C$7,MATCH(Table1[[#This Row],[Product]],Lookup_Misc!$B$1:$B$7,0),3)*Table1[[#This Row],[Tonnage]],NA())</f>
        <v>20.52</v>
      </c>
      <c r="J4988">
        <f t="shared" si="233"/>
        <v>8</v>
      </c>
    </row>
    <row r="4989" spans="1:10">
      <c r="A4989" t="s">
        <v>188</v>
      </c>
      <c r="B4989" t="s">
        <v>123</v>
      </c>
      <c r="C4989" s="60">
        <v>41153</v>
      </c>
      <c r="D4989" s="3">
        <f>Table1[[#This Row],[End Year]]-1</f>
        <v>2012</v>
      </c>
      <c r="E4989" s="3">
        <f t="shared" si="231"/>
        <v>2013</v>
      </c>
      <c r="F4989" s="1" t="str">
        <f t="shared" si="232"/>
        <v>2012/2013</v>
      </c>
      <c r="G4989">
        <v>28</v>
      </c>
      <c r="H4989" t="s">
        <v>60</v>
      </c>
      <c r="I4989">
        <f>IFERROR(INDEX(Lookup_Misc!$A$1:$C$7,MATCH(Table1[[#This Row],[Product]],Lookup_Misc!$B$1:$B$7,0),3)*Table1[[#This Row],[Tonnage]],NA())</f>
        <v>5.04</v>
      </c>
      <c r="J4989">
        <f t="shared" si="233"/>
        <v>9</v>
      </c>
    </row>
    <row r="4990" spans="1:10">
      <c r="A4990" t="s">
        <v>188</v>
      </c>
      <c r="B4990" t="s">
        <v>123</v>
      </c>
      <c r="C4990" s="60">
        <v>41153</v>
      </c>
      <c r="D4990" s="3">
        <f>Table1[[#This Row],[End Year]]-1</f>
        <v>2012</v>
      </c>
      <c r="E4990" s="3">
        <f t="shared" si="231"/>
        <v>2013</v>
      </c>
      <c r="F4990" s="1" t="str">
        <f t="shared" si="232"/>
        <v>2012/2013</v>
      </c>
      <c r="G4990">
        <v>114</v>
      </c>
      <c r="H4990" t="s">
        <v>133</v>
      </c>
      <c r="I4990">
        <f>IFERROR(INDEX(Lookup_Misc!$A$1:$C$7,MATCH(Table1[[#This Row],[Product]],Lookup_Misc!$B$1:$B$7,0),3)*Table1[[#This Row],[Tonnage]],NA())</f>
        <v>20.52</v>
      </c>
      <c r="J4990">
        <f t="shared" si="233"/>
        <v>9</v>
      </c>
    </row>
    <row r="4991" spans="1:10">
      <c r="A4991" t="s">
        <v>188</v>
      </c>
      <c r="B4991" t="s">
        <v>123</v>
      </c>
      <c r="C4991" s="60">
        <v>41153</v>
      </c>
      <c r="D4991" s="3">
        <f>Table1[[#This Row],[End Year]]-1</f>
        <v>2012</v>
      </c>
      <c r="E4991" s="3">
        <f t="shared" si="231"/>
        <v>2013</v>
      </c>
      <c r="F4991" s="1" t="str">
        <f t="shared" si="232"/>
        <v>2012/2013</v>
      </c>
      <c r="G4991">
        <v>152</v>
      </c>
      <c r="H4991" t="s">
        <v>130</v>
      </c>
      <c r="I4991">
        <f>IFERROR(INDEX(Lookup_Misc!$A$1:$C$7,MATCH(Table1[[#This Row],[Product]],Lookup_Misc!$B$1:$B$7,0),3)*Table1[[#This Row],[Tonnage]],NA())</f>
        <v>27.36</v>
      </c>
      <c r="J4991">
        <f t="shared" si="233"/>
        <v>9</v>
      </c>
    </row>
    <row r="4992" spans="1:10">
      <c r="A4992" t="s">
        <v>188</v>
      </c>
      <c r="B4992" t="s">
        <v>123</v>
      </c>
      <c r="C4992" s="60">
        <v>41153</v>
      </c>
      <c r="D4992" s="3">
        <f>Table1[[#This Row],[End Year]]-1</f>
        <v>2012</v>
      </c>
      <c r="E4992" s="3">
        <f t="shared" si="231"/>
        <v>2013</v>
      </c>
      <c r="F4992" s="1" t="str">
        <f t="shared" si="232"/>
        <v>2012/2013</v>
      </c>
      <c r="G4992">
        <v>22</v>
      </c>
      <c r="H4992" t="s">
        <v>93</v>
      </c>
      <c r="I4992">
        <f>IFERROR(INDEX(Lookup_Misc!$A$1:$C$7,MATCH(Table1[[#This Row],[Product]],Lookup_Misc!$B$1:$B$7,0),3)*Table1[[#This Row],[Tonnage]],NA())</f>
        <v>3.96</v>
      </c>
      <c r="J4992">
        <f t="shared" si="233"/>
        <v>9</v>
      </c>
    </row>
    <row r="4993" spans="1:10">
      <c r="A4993" t="s">
        <v>188</v>
      </c>
      <c r="B4993" t="s">
        <v>123</v>
      </c>
      <c r="C4993" s="60">
        <v>41183</v>
      </c>
      <c r="D4993" s="3">
        <f>Table1[[#This Row],[End Year]]-1</f>
        <v>2012</v>
      </c>
      <c r="E4993" s="3">
        <f t="shared" si="231"/>
        <v>2013</v>
      </c>
      <c r="F4993" s="1" t="str">
        <f t="shared" si="232"/>
        <v>2012/2013</v>
      </c>
      <c r="G4993">
        <v>183</v>
      </c>
      <c r="H4993" t="s">
        <v>60</v>
      </c>
      <c r="I4993">
        <f>IFERROR(INDEX(Lookup_Misc!$A$1:$C$7,MATCH(Table1[[#This Row],[Product]],Lookup_Misc!$B$1:$B$7,0),3)*Table1[[#This Row],[Tonnage]],NA())</f>
        <v>32.94</v>
      </c>
      <c r="J4993">
        <f t="shared" si="233"/>
        <v>10</v>
      </c>
    </row>
    <row r="4994" spans="1:10">
      <c r="A4994" t="s">
        <v>188</v>
      </c>
      <c r="B4994" t="s">
        <v>123</v>
      </c>
      <c r="C4994" s="60">
        <v>41183</v>
      </c>
      <c r="D4994" s="3">
        <f>Table1[[#This Row],[End Year]]-1</f>
        <v>2012</v>
      </c>
      <c r="E4994" s="3">
        <f t="shared" si="231"/>
        <v>2013</v>
      </c>
      <c r="F4994" s="1" t="str">
        <f t="shared" si="232"/>
        <v>2012/2013</v>
      </c>
      <c r="G4994">
        <v>646</v>
      </c>
      <c r="H4994" t="s">
        <v>130</v>
      </c>
      <c r="I4994">
        <f>IFERROR(INDEX(Lookup_Misc!$A$1:$C$7,MATCH(Table1[[#This Row],[Product]],Lookup_Misc!$B$1:$B$7,0),3)*Table1[[#This Row],[Tonnage]],NA())</f>
        <v>116.28</v>
      </c>
      <c r="J4994">
        <f t="shared" si="233"/>
        <v>10</v>
      </c>
    </row>
    <row r="4995" spans="1:10">
      <c r="A4995" t="s">
        <v>188</v>
      </c>
      <c r="B4995" t="s">
        <v>123</v>
      </c>
      <c r="C4995" s="60">
        <v>41183</v>
      </c>
      <c r="D4995" s="3">
        <f>Table1[[#This Row],[End Year]]-1</f>
        <v>2012</v>
      </c>
      <c r="E4995" s="3">
        <f t="shared" si="231"/>
        <v>2013</v>
      </c>
      <c r="F4995" s="1" t="str">
        <f t="shared" si="232"/>
        <v>2012/2013</v>
      </c>
      <c r="G4995">
        <v>35</v>
      </c>
      <c r="H4995" t="s">
        <v>116</v>
      </c>
      <c r="I4995">
        <f>IFERROR(INDEX(Lookup_Misc!$A$1:$C$7,MATCH(Table1[[#This Row],[Product]],Lookup_Misc!$B$1:$B$7,0),3)*Table1[[#This Row],[Tonnage]],NA())</f>
        <v>6.3</v>
      </c>
      <c r="J4995">
        <f t="shared" si="233"/>
        <v>10</v>
      </c>
    </row>
    <row r="4996" spans="1:10">
      <c r="A4996" t="s">
        <v>188</v>
      </c>
      <c r="B4996" t="s">
        <v>123</v>
      </c>
      <c r="C4996" s="60">
        <v>41214</v>
      </c>
      <c r="D4996" s="3">
        <f>Table1[[#This Row],[End Year]]-1</f>
        <v>2012</v>
      </c>
      <c r="E4996" s="3">
        <f t="shared" si="231"/>
        <v>2013</v>
      </c>
      <c r="F4996" s="1" t="str">
        <f t="shared" si="232"/>
        <v>2012/2013</v>
      </c>
      <c r="G4996">
        <v>2669</v>
      </c>
      <c r="H4996" t="s">
        <v>60</v>
      </c>
      <c r="I4996">
        <f>IFERROR(INDEX(Lookup_Misc!$A$1:$C$7,MATCH(Table1[[#This Row],[Product]],Lookup_Misc!$B$1:$B$7,0),3)*Table1[[#This Row],[Tonnage]],NA())</f>
        <v>480.41999999999996</v>
      </c>
      <c r="J4996">
        <f t="shared" si="233"/>
        <v>11</v>
      </c>
    </row>
    <row r="4997" spans="1:10">
      <c r="A4997" t="s">
        <v>188</v>
      </c>
      <c r="B4997" t="s">
        <v>123</v>
      </c>
      <c r="C4997" s="60">
        <v>41214</v>
      </c>
      <c r="D4997" s="3">
        <f>Table1[[#This Row],[End Year]]-1</f>
        <v>2012</v>
      </c>
      <c r="E4997" s="3">
        <f t="shared" si="231"/>
        <v>2013</v>
      </c>
      <c r="F4997" s="1" t="str">
        <f t="shared" si="232"/>
        <v>2012/2013</v>
      </c>
      <c r="G4997">
        <v>703</v>
      </c>
      <c r="H4997" t="s">
        <v>130</v>
      </c>
      <c r="I4997">
        <f>IFERROR(INDEX(Lookup_Misc!$A$1:$C$7,MATCH(Table1[[#This Row],[Product]],Lookup_Misc!$B$1:$B$7,0),3)*Table1[[#This Row],[Tonnage]],NA())</f>
        <v>126.53999999999999</v>
      </c>
      <c r="J4997">
        <f t="shared" si="233"/>
        <v>11</v>
      </c>
    </row>
    <row r="4998" spans="1:10">
      <c r="A4998" t="s">
        <v>188</v>
      </c>
      <c r="B4998" t="s">
        <v>123</v>
      </c>
      <c r="C4998" s="60">
        <v>41214</v>
      </c>
      <c r="D4998" s="3">
        <f>Table1[[#This Row],[End Year]]-1</f>
        <v>2012</v>
      </c>
      <c r="E4998" s="3">
        <f t="shared" ref="E4998:E5061" si="234">IF(AND(MONTH(C4998)&gt;=7,MONTH(C4998)&lt;=12),YEAR(C4998)+1,YEAR(C4998))</f>
        <v>2013</v>
      </c>
      <c r="F4998" s="1" t="str">
        <f t="shared" ref="F4998:F5061" si="235">D4998&amp;"/"&amp;E4998</f>
        <v>2012/2013</v>
      </c>
      <c r="G4998">
        <v>24</v>
      </c>
      <c r="H4998" t="s">
        <v>93</v>
      </c>
      <c r="I4998">
        <f>IFERROR(INDEX(Lookup_Misc!$A$1:$C$7,MATCH(Table1[[#This Row],[Product]],Lookup_Misc!$B$1:$B$7,0),3)*Table1[[#This Row],[Tonnage]],NA())</f>
        <v>4.32</v>
      </c>
      <c r="J4998">
        <f t="shared" ref="J4998:J5061" si="236">MONTH(C4998)</f>
        <v>11</v>
      </c>
    </row>
    <row r="4999" spans="1:10">
      <c r="A4999" t="s">
        <v>188</v>
      </c>
      <c r="B4999" t="s">
        <v>123</v>
      </c>
      <c r="C4999" s="60">
        <v>41244</v>
      </c>
      <c r="D4999" s="3">
        <f>Table1[[#This Row],[End Year]]-1</f>
        <v>2012</v>
      </c>
      <c r="E4999" s="3">
        <f t="shared" si="234"/>
        <v>2013</v>
      </c>
      <c r="F4999" s="1" t="str">
        <f t="shared" si="235"/>
        <v>2012/2013</v>
      </c>
      <c r="G4999">
        <v>6574</v>
      </c>
      <c r="H4999" t="s">
        <v>60</v>
      </c>
      <c r="I4999">
        <f>IFERROR(INDEX(Lookup_Misc!$A$1:$C$7,MATCH(Table1[[#This Row],[Product]],Lookup_Misc!$B$1:$B$7,0),3)*Table1[[#This Row],[Tonnage]],NA())</f>
        <v>1183.32</v>
      </c>
      <c r="J4999">
        <f t="shared" si="236"/>
        <v>12</v>
      </c>
    </row>
    <row r="5000" spans="1:10">
      <c r="A5000" t="s">
        <v>188</v>
      </c>
      <c r="B5000" t="s">
        <v>123</v>
      </c>
      <c r="C5000" s="60">
        <v>41244</v>
      </c>
      <c r="D5000" s="3">
        <f>Table1[[#This Row],[End Year]]-1</f>
        <v>2012</v>
      </c>
      <c r="E5000" s="3">
        <f t="shared" si="234"/>
        <v>2013</v>
      </c>
      <c r="F5000" s="1" t="str">
        <f t="shared" si="235"/>
        <v>2012/2013</v>
      </c>
      <c r="G5000">
        <v>38</v>
      </c>
      <c r="H5000" t="s">
        <v>130</v>
      </c>
      <c r="I5000">
        <f>IFERROR(INDEX(Lookup_Misc!$A$1:$C$7,MATCH(Table1[[#This Row],[Product]],Lookup_Misc!$B$1:$B$7,0),3)*Table1[[#This Row],[Tonnage]],NA())</f>
        <v>6.84</v>
      </c>
      <c r="J5000">
        <f t="shared" si="236"/>
        <v>12</v>
      </c>
    </row>
    <row r="5001" spans="1:10">
      <c r="A5001" t="s">
        <v>188</v>
      </c>
      <c r="B5001" t="s">
        <v>123</v>
      </c>
      <c r="C5001" s="60">
        <v>41275</v>
      </c>
      <c r="D5001" s="3">
        <f>Table1[[#This Row],[End Year]]-1</f>
        <v>2012</v>
      </c>
      <c r="E5001" s="3">
        <f t="shared" si="234"/>
        <v>2013</v>
      </c>
      <c r="F5001" s="1" t="str">
        <f t="shared" si="235"/>
        <v>2012/2013</v>
      </c>
      <c r="G5001">
        <v>585</v>
      </c>
      <c r="H5001" t="s">
        <v>60</v>
      </c>
      <c r="I5001">
        <f>IFERROR(INDEX(Lookup_Misc!$A$1:$C$7,MATCH(Table1[[#This Row],[Product]],Lookup_Misc!$B$1:$B$7,0),3)*Table1[[#This Row],[Tonnage]],NA())</f>
        <v>105.3</v>
      </c>
      <c r="J5001">
        <f t="shared" si="236"/>
        <v>1</v>
      </c>
    </row>
    <row r="5002" spans="1:10">
      <c r="A5002" t="s">
        <v>188</v>
      </c>
      <c r="B5002" t="s">
        <v>123</v>
      </c>
      <c r="C5002" s="60">
        <v>41275</v>
      </c>
      <c r="D5002" s="3">
        <f>Table1[[#This Row],[End Year]]-1</f>
        <v>2012</v>
      </c>
      <c r="E5002" s="3">
        <f t="shared" si="234"/>
        <v>2013</v>
      </c>
      <c r="F5002" s="1" t="str">
        <f t="shared" si="235"/>
        <v>2012/2013</v>
      </c>
      <c r="G5002">
        <v>134</v>
      </c>
      <c r="H5002" t="s">
        <v>130</v>
      </c>
      <c r="I5002">
        <f>IFERROR(INDEX(Lookup_Misc!$A$1:$C$7,MATCH(Table1[[#This Row],[Product]],Lookup_Misc!$B$1:$B$7,0),3)*Table1[[#This Row],[Tonnage]],NA())</f>
        <v>24.119999999999997</v>
      </c>
      <c r="J5002">
        <f t="shared" si="236"/>
        <v>1</v>
      </c>
    </row>
    <row r="5003" spans="1:10">
      <c r="A5003" t="s">
        <v>188</v>
      </c>
      <c r="B5003" t="s">
        <v>123</v>
      </c>
      <c r="C5003" s="60">
        <v>41275</v>
      </c>
      <c r="D5003" s="3">
        <f>Table1[[#This Row],[End Year]]-1</f>
        <v>2012</v>
      </c>
      <c r="E5003" s="3">
        <f t="shared" si="234"/>
        <v>2013</v>
      </c>
      <c r="F5003" s="1" t="str">
        <f t="shared" si="235"/>
        <v>2012/2013</v>
      </c>
      <c r="G5003">
        <v>215</v>
      </c>
      <c r="H5003" t="s">
        <v>137</v>
      </c>
      <c r="I5003">
        <f>IFERROR(INDEX(Lookup_Misc!$A$1:$C$7,MATCH(Table1[[#This Row],[Product]],Lookup_Misc!$B$1:$B$7,0),3)*Table1[[#This Row],[Tonnage]],NA())</f>
        <v>38.699999999999996</v>
      </c>
      <c r="J5003">
        <f t="shared" si="236"/>
        <v>1</v>
      </c>
    </row>
    <row r="5004" spans="1:10">
      <c r="A5004" t="s">
        <v>188</v>
      </c>
      <c r="B5004" t="s">
        <v>123</v>
      </c>
      <c r="C5004" s="60">
        <v>41275</v>
      </c>
      <c r="D5004" s="3">
        <f>Table1[[#This Row],[End Year]]-1</f>
        <v>2012</v>
      </c>
      <c r="E5004" s="3">
        <f t="shared" si="234"/>
        <v>2013</v>
      </c>
      <c r="F5004" s="1" t="str">
        <f t="shared" si="235"/>
        <v>2012/2013</v>
      </c>
      <c r="G5004">
        <v>241</v>
      </c>
      <c r="H5004" t="s">
        <v>93</v>
      </c>
      <c r="I5004">
        <f>IFERROR(INDEX(Lookup_Misc!$A$1:$C$7,MATCH(Table1[[#This Row],[Product]],Lookup_Misc!$B$1:$B$7,0),3)*Table1[[#This Row],[Tonnage]],NA())</f>
        <v>43.379999999999995</v>
      </c>
      <c r="J5004">
        <f t="shared" si="236"/>
        <v>1</v>
      </c>
    </row>
    <row r="5005" spans="1:10">
      <c r="A5005" t="s">
        <v>188</v>
      </c>
      <c r="B5005" t="s">
        <v>123</v>
      </c>
      <c r="C5005" s="60">
        <v>41275</v>
      </c>
      <c r="D5005" s="3">
        <f>Table1[[#This Row],[End Year]]-1</f>
        <v>2012</v>
      </c>
      <c r="E5005" s="3">
        <f t="shared" si="234"/>
        <v>2013</v>
      </c>
      <c r="F5005" s="1" t="str">
        <f t="shared" si="235"/>
        <v>2012/2013</v>
      </c>
      <c r="G5005">
        <v>54</v>
      </c>
      <c r="H5005" t="s">
        <v>87</v>
      </c>
      <c r="I5005">
        <f>IFERROR(INDEX(Lookup_Misc!$A$1:$C$7,MATCH(Table1[[#This Row],[Product]],Lookup_Misc!$B$1:$B$7,0),3)*Table1[[#This Row],[Tonnage]],NA())</f>
        <v>9.7199999999999989</v>
      </c>
      <c r="J5005">
        <f t="shared" si="236"/>
        <v>1</v>
      </c>
    </row>
    <row r="5006" spans="1:10">
      <c r="A5006" t="s">
        <v>188</v>
      </c>
      <c r="B5006" t="s">
        <v>123</v>
      </c>
      <c r="C5006" s="60">
        <v>41306</v>
      </c>
      <c r="D5006" s="3">
        <f>Table1[[#This Row],[End Year]]-1</f>
        <v>2012</v>
      </c>
      <c r="E5006" s="3">
        <f t="shared" si="234"/>
        <v>2013</v>
      </c>
      <c r="F5006" s="1" t="str">
        <f t="shared" si="235"/>
        <v>2012/2013</v>
      </c>
      <c r="G5006">
        <v>91</v>
      </c>
      <c r="H5006" t="s">
        <v>87</v>
      </c>
      <c r="I5006">
        <f>IFERROR(INDEX(Lookup_Misc!$A$1:$C$7,MATCH(Table1[[#This Row],[Product]],Lookup_Misc!$B$1:$B$7,0),3)*Table1[[#This Row],[Tonnage]],NA())</f>
        <v>16.38</v>
      </c>
      <c r="J5006">
        <f t="shared" si="236"/>
        <v>2</v>
      </c>
    </row>
    <row r="5007" spans="1:10">
      <c r="A5007" t="s">
        <v>188</v>
      </c>
      <c r="B5007" t="s">
        <v>123</v>
      </c>
      <c r="C5007" s="60">
        <v>41306</v>
      </c>
      <c r="D5007" s="3">
        <f>Table1[[#This Row],[End Year]]-1</f>
        <v>2012</v>
      </c>
      <c r="E5007" s="3">
        <f t="shared" si="234"/>
        <v>2013</v>
      </c>
      <c r="F5007" s="1" t="str">
        <f t="shared" si="235"/>
        <v>2012/2013</v>
      </c>
      <c r="G5007">
        <v>1029</v>
      </c>
      <c r="H5007" t="s">
        <v>60</v>
      </c>
      <c r="I5007">
        <f>IFERROR(INDEX(Lookup_Misc!$A$1:$C$7,MATCH(Table1[[#This Row],[Product]],Lookup_Misc!$B$1:$B$7,0),3)*Table1[[#This Row],[Tonnage]],NA())</f>
        <v>185.22</v>
      </c>
      <c r="J5007">
        <f t="shared" si="236"/>
        <v>2</v>
      </c>
    </row>
    <row r="5008" spans="1:10">
      <c r="A5008" t="s">
        <v>188</v>
      </c>
      <c r="B5008" t="s">
        <v>123</v>
      </c>
      <c r="C5008" s="60">
        <v>41306</v>
      </c>
      <c r="D5008" s="3">
        <f>Table1[[#This Row],[End Year]]-1</f>
        <v>2012</v>
      </c>
      <c r="E5008" s="3">
        <f t="shared" si="234"/>
        <v>2013</v>
      </c>
      <c r="F5008" s="1" t="str">
        <f t="shared" si="235"/>
        <v>2012/2013</v>
      </c>
      <c r="G5008">
        <v>496</v>
      </c>
      <c r="H5008" t="s">
        <v>130</v>
      </c>
      <c r="I5008">
        <f>IFERROR(INDEX(Lookup_Misc!$A$1:$C$7,MATCH(Table1[[#This Row],[Product]],Lookup_Misc!$B$1:$B$7,0),3)*Table1[[#This Row],[Tonnage]],NA())</f>
        <v>89.28</v>
      </c>
      <c r="J5008">
        <f t="shared" si="236"/>
        <v>2</v>
      </c>
    </row>
    <row r="5009" spans="1:10">
      <c r="A5009" t="s">
        <v>188</v>
      </c>
      <c r="B5009" t="s">
        <v>123</v>
      </c>
      <c r="C5009" s="60">
        <v>41306</v>
      </c>
      <c r="D5009" s="3">
        <f>Table1[[#This Row],[End Year]]-1</f>
        <v>2012</v>
      </c>
      <c r="E5009" s="3">
        <f t="shared" si="234"/>
        <v>2013</v>
      </c>
      <c r="F5009" s="1" t="str">
        <f t="shared" si="235"/>
        <v>2012/2013</v>
      </c>
      <c r="G5009">
        <v>241</v>
      </c>
      <c r="H5009" t="s">
        <v>93</v>
      </c>
      <c r="I5009">
        <f>IFERROR(INDEX(Lookup_Misc!$A$1:$C$7,MATCH(Table1[[#This Row],[Product]],Lookup_Misc!$B$1:$B$7,0),3)*Table1[[#This Row],[Tonnage]],NA())</f>
        <v>43.379999999999995</v>
      </c>
      <c r="J5009">
        <f t="shared" si="236"/>
        <v>2</v>
      </c>
    </row>
    <row r="5010" spans="1:10">
      <c r="A5010" t="s">
        <v>188</v>
      </c>
      <c r="B5010" t="s">
        <v>123</v>
      </c>
      <c r="C5010" s="60">
        <v>41306</v>
      </c>
      <c r="D5010" s="3">
        <f>Table1[[#This Row],[End Year]]-1</f>
        <v>2012</v>
      </c>
      <c r="E5010" s="3">
        <f t="shared" si="234"/>
        <v>2013</v>
      </c>
      <c r="F5010" s="1" t="str">
        <f t="shared" si="235"/>
        <v>2012/2013</v>
      </c>
      <c r="G5010">
        <v>6</v>
      </c>
      <c r="H5010" t="s">
        <v>100</v>
      </c>
      <c r="I5010">
        <f>IFERROR(INDEX(Lookup_Misc!$A$1:$C$7,MATCH(Table1[[#This Row],[Product]],Lookup_Misc!$B$1:$B$7,0),3)*Table1[[#This Row],[Tonnage]],NA())</f>
        <v>1.08</v>
      </c>
      <c r="J5010">
        <f t="shared" si="236"/>
        <v>2</v>
      </c>
    </row>
    <row r="5011" spans="1:10">
      <c r="A5011" t="s">
        <v>188</v>
      </c>
      <c r="B5011" t="s">
        <v>123</v>
      </c>
      <c r="C5011" s="60">
        <v>41334</v>
      </c>
      <c r="D5011" s="3">
        <f>Table1[[#This Row],[End Year]]-1</f>
        <v>2012</v>
      </c>
      <c r="E5011" s="3">
        <f t="shared" si="234"/>
        <v>2013</v>
      </c>
      <c r="F5011" s="1" t="str">
        <f t="shared" si="235"/>
        <v>2012/2013</v>
      </c>
      <c r="G5011">
        <v>1266</v>
      </c>
      <c r="H5011" t="s">
        <v>60</v>
      </c>
      <c r="I5011">
        <f>IFERROR(INDEX(Lookup_Misc!$A$1:$C$7,MATCH(Table1[[#This Row],[Product]],Lookup_Misc!$B$1:$B$7,0),3)*Table1[[#This Row],[Tonnage]],NA())</f>
        <v>227.88</v>
      </c>
      <c r="J5011">
        <f t="shared" si="236"/>
        <v>3</v>
      </c>
    </row>
    <row r="5012" spans="1:10">
      <c r="A5012" t="s">
        <v>188</v>
      </c>
      <c r="B5012" t="s">
        <v>123</v>
      </c>
      <c r="C5012" s="60">
        <v>41334</v>
      </c>
      <c r="D5012" s="3">
        <f>Table1[[#This Row],[End Year]]-1</f>
        <v>2012</v>
      </c>
      <c r="E5012" s="3">
        <f t="shared" si="234"/>
        <v>2013</v>
      </c>
      <c r="F5012" s="1" t="str">
        <f t="shared" si="235"/>
        <v>2012/2013</v>
      </c>
      <c r="G5012">
        <v>38</v>
      </c>
      <c r="H5012" t="s">
        <v>130</v>
      </c>
      <c r="I5012">
        <f>IFERROR(INDEX(Lookup_Misc!$A$1:$C$7,MATCH(Table1[[#This Row],[Product]],Lookup_Misc!$B$1:$B$7,0),3)*Table1[[#This Row],[Tonnage]],NA())</f>
        <v>6.84</v>
      </c>
      <c r="J5012">
        <f t="shared" si="236"/>
        <v>3</v>
      </c>
    </row>
    <row r="5013" spans="1:10">
      <c r="A5013" t="s">
        <v>188</v>
      </c>
      <c r="B5013" t="s">
        <v>123</v>
      </c>
      <c r="C5013" s="60">
        <v>41334</v>
      </c>
      <c r="D5013" s="3">
        <f>Table1[[#This Row],[End Year]]-1</f>
        <v>2012</v>
      </c>
      <c r="E5013" s="3">
        <f t="shared" si="234"/>
        <v>2013</v>
      </c>
      <c r="F5013" s="1" t="str">
        <f t="shared" si="235"/>
        <v>2012/2013</v>
      </c>
      <c r="G5013">
        <v>12</v>
      </c>
      <c r="H5013" t="s">
        <v>93</v>
      </c>
      <c r="I5013">
        <f>IFERROR(INDEX(Lookup_Misc!$A$1:$C$7,MATCH(Table1[[#This Row],[Product]],Lookup_Misc!$B$1:$B$7,0),3)*Table1[[#This Row],[Tonnage]],NA())</f>
        <v>2.16</v>
      </c>
      <c r="J5013">
        <f t="shared" si="236"/>
        <v>3</v>
      </c>
    </row>
    <row r="5014" spans="1:10">
      <c r="A5014" t="s">
        <v>188</v>
      </c>
      <c r="B5014" t="s">
        <v>123</v>
      </c>
      <c r="C5014" s="60">
        <v>41334</v>
      </c>
      <c r="D5014" s="3">
        <f>Table1[[#This Row],[End Year]]-1</f>
        <v>2012</v>
      </c>
      <c r="E5014" s="3">
        <f t="shared" si="234"/>
        <v>2013</v>
      </c>
      <c r="F5014" s="1" t="str">
        <f t="shared" si="235"/>
        <v>2012/2013</v>
      </c>
      <c r="G5014">
        <v>54</v>
      </c>
      <c r="H5014" t="s">
        <v>87</v>
      </c>
      <c r="I5014">
        <f>IFERROR(INDEX(Lookup_Misc!$A$1:$C$7,MATCH(Table1[[#This Row],[Product]],Lookup_Misc!$B$1:$B$7,0),3)*Table1[[#This Row],[Tonnage]],NA())</f>
        <v>9.7199999999999989</v>
      </c>
      <c r="J5014">
        <f t="shared" si="236"/>
        <v>3</v>
      </c>
    </row>
    <row r="5015" spans="1:10">
      <c r="A5015" t="s">
        <v>188</v>
      </c>
      <c r="B5015" t="s">
        <v>123</v>
      </c>
      <c r="C5015" s="60">
        <v>41365</v>
      </c>
      <c r="D5015" s="3">
        <f>Table1[[#This Row],[End Year]]-1</f>
        <v>2012</v>
      </c>
      <c r="E5015" s="3">
        <f t="shared" si="234"/>
        <v>2013</v>
      </c>
      <c r="F5015" s="1" t="str">
        <f t="shared" si="235"/>
        <v>2012/2013</v>
      </c>
      <c r="G5015">
        <v>839</v>
      </c>
      <c r="H5015" t="s">
        <v>60</v>
      </c>
      <c r="I5015">
        <f>IFERROR(INDEX(Lookup_Misc!$A$1:$C$7,MATCH(Table1[[#This Row],[Product]],Lookup_Misc!$B$1:$B$7,0),3)*Table1[[#This Row],[Tonnage]],NA())</f>
        <v>151.01999999999998</v>
      </c>
      <c r="J5015">
        <f t="shared" si="236"/>
        <v>4</v>
      </c>
    </row>
    <row r="5016" spans="1:10">
      <c r="A5016" t="s">
        <v>188</v>
      </c>
      <c r="B5016" t="s">
        <v>123</v>
      </c>
      <c r="C5016" s="60">
        <v>41365</v>
      </c>
      <c r="D5016" s="3">
        <f>Table1[[#This Row],[End Year]]-1</f>
        <v>2012</v>
      </c>
      <c r="E5016" s="3">
        <f t="shared" si="234"/>
        <v>2013</v>
      </c>
      <c r="F5016" s="1" t="str">
        <f t="shared" si="235"/>
        <v>2012/2013</v>
      </c>
      <c r="G5016">
        <v>48</v>
      </c>
      <c r="H5016" t="s">
        <v>93</v>
      </c>
      <c r="I5016">
        <f>IFERROR(INDEX(Lookup_Misc!$A$1:$C$7,MATCH(Table1[[#This Row],[Product]],Lookup_Misc!$B$1:$B$7,0),3)*Table1[[#This Row],[Tonnage]],NA())</f>
        <v>8.64</v>
      </c>
      <c r="J5016">
        <f t="shared" si="236"/>
        <v>4</v>
      </c>
    </row>
    <row r="5017" spans="1:10">
      <c r="A5017" t="s">
        <v>188</v>
      </c>
      <c r="B5017" t="s">
        <v>123</v>
      </c>
      <c r="C5017" s="60">
        <v>41395</v>
      </c>
      <c r="D5017" s="3">
        <f>Table1[[#This Row],[End Year]]-1</f>
        <v>2012</v>
      </c>
      <c r="E5017" s="3">
        <f t="shared" si="234"/>
        <v>2013</v>
      </c>
      <c r="F5017" s="1" t="str">
        <f t="shared" si="235"/>
        <v>2012/2013</v>
      </c>
      <c r="G5017">
        <v>410</v>
      </c>
      <c r="H5017" t="s">
        <v>60</v>
      </c>
      <c r="I5017">
        <f>IFERROR(INDEX(Lookup_Misc!$A$1:$C$7,MATCH(Table1[[#This Row],[Product]],Lookup_Misc!$B$1:$B$7,0),3)*Table1[[#This Row],[Tonnage]],NA())</f>
        <v>73.8</v>
      </c>
      <c r="J5017">
        <f t="shared" si="236"/>
        <v>5</v>
      </c>
    </row>
    <row r="5018" spans="1:10">
      <c r="A5018" t="s">
        <v>188</v>
      </c>
      <c r="B5018" t="s">
        <v>123</v>
      </c>
      <c r="C5018" s="60">
        <v>41395</v>
      </c>
      <c r="D5018" s="3">
        <f>Table1[[#This Row],[End Year]]-1</f>
        <v>2012</v>
      </c>
      <c r="E5018" s="3">
        <f t="shared" si="234"/>
        <v>2013</v>
      </c>
      <c r="F5018" s="1" t="str">
        <f t="shared" si="235"/>
        <v>2012/2013</v>
      </c>
      <c r="G5018">
        <v>7</v>
      </c>
      <c r="H5018" t="s">
        <v>79</v>
      </c>
      <c r="I5018">
        <f>IFERROR(INDEX(Lookup_Misc!$A$1:$C$7,MATCH(Table1[[#This Row],[Product]],Lookup_Misc!$B$1:$B$7,0),3)*Table1[[#This Row],[Tonnage]],NA())</f>
        <v>1.26</v>
      </c>
      <c r="J5018">
        <f t="shared" si="236"/>
        <v>5</v>
      </c>
    </row>
    <row r="5019" spans="1:10">
      <c r="A5019" t="s">
        <v>188</v>
      </c>
      <c r="B5019" t="s">
        <v>123</v>
      </c>
      <c r="C5019" s="60">
        <v>41395</v>
      </c>
      <c r="D5019" s="3">
        <f>Table1[[#This Row],[End Year]]-1</f>
        <v>2012</v>
      </c>
      <c r="E5019" s="3">
        <f t="shared" si="234"/>
        <v>2013</v>
      </c>
      <c r="F5019" s="1" t="str">
        <f t="shared" si="235"/>
        <v>2012/2013</v>
      </c>
      <c r="G5019">
        <v>24</v>
      </c>
      <c r="H5019" t="s">
        <v>93</v>
      </c>
      <c r="I5019">
        <f>IFERROR(INDEX(Lookup_Misc!$A$1:$C$7,MATCH(Table1[[#This Row],[Product]],Lookup_Misc!$B$1:$B$7,0),3)*Table1[[#This Row],[Tonnage]],NA())</f>
        <v>4.32</v>
      </c>
      <c r="J5019">
        <f t="shared" si="236"/>
        <v>5</v>
      </c>
    </row>
    <row r="5020" spans="1:10">
      <c r="A5020" t="s">
        <v>188</v>
      </c>
      <c r="B5020" t="s">
        <v>123</v>
      </c>
      <c r="C5020" s="60">
        <v>41426</v>
      </c>
      <c r="D5020" s="3">
        <f>Table1[[#This Row],[End Year]]-1</f>
        <v>2012</v>
      </c>
      <c r="E5020" s="3">
        <f t="shared" si="234"/>
        <v>2013</v>
      </c>
      <c r="F5020" s="1" t="str">
        <f t="shared" si="235"/>
        <v>2012/2013</v>
      </c>
      <c r="G5020">
        <v>24</v>
      </c>
      <c r="H5020" t="s">
        <v>60</v>
      </c>
      <c r="I5020">
        <f>IFERROR(INDEX(Lookup_Misc!$A$1:$C$7,MATCH(Table1[[#This Row],[Product]],Lookup_Misc!$B$1:$B$7,0),3)*Table1[[#This Row],[Tonnage]],NA())</f>
        <v>4.32</v>
      </c>
      <c r="J5020">
        <f t="shared" si="236"/>
        <v>6</v>
      </c>
    </row>
    <row r="5021" spans="1:10">
      <c r="A5021" t="s">
        <v>188</v>
      </c>
      <c r="B5021" t="s">
        <v>123</v>
      </c>
      <c r="C5021" s="60">
        <v>41426</v>
      </c>
      <c r="D5021" s="3">
        <f>Table1[[#This Row],[End Year]]-1</f>
        <v>2012</v>
      </c>
      <c r="E5021" s="3">
        <f t="shared" si="234"/>
        <v>2013</v>
      </c>
      <c r="F5021" s="1" t="str">
        <f t="shared" si="235"/>
        <v>2012/2013</v>
      </c>
      <c r="G5021">
        <v>36</v>
      </c>
      <c r="H5021" t="s">
        <v>87</v>
      </c>
      <c r="I5021">
        <f>IFERROR(INDEX(Lookup_Misc!$A$1:$C$7,MATCH(Table1[[#This Row],[Product]],Lookup_Misc!$B$1:$B$7,0),3)*Table1[[#This Row],[Tonnage]],NA())</f>
        <v>6.4799999999999995</v>
      </c>
      <c r="J5021">
        <f t="shared" si="236"/>
        <v>6</v>
      </c>
    </row>
    <row r="5022" spans="1:10">
      <c r="A5022" t="s">
        <v>188</v>
      </c>
      <c r="B5022" t="s">
        <v>123</v>
      </c>
      <c r="C5022" s="60">
        <v>41456</v>
      </c>
      <c r="D5022" s="3">
        <f>Table1[[#This Row],[End Year]]-1</f>
        <v>2013</v>
      </c>
      <c r="E5022" s="3">
        <f t="shared" si="234"/>
        <v>2014</v>
      </c>
      <c r="F5022" s="1" t="str">
        <f t="shared" si="235"/>
        <v>2013/2014</v>
      </c>
      <c r="G5022">
        <v>16</v>
      </c>
      <c r="H5022" t="s">
        <v>60</v>
      </c>
      <c r="I5022">
        <f>IFERROR(INDEX(Lookup_Misc!$A$1:$C$7,MATCH(Table1[[#This Row],[Product]],Lookup_Misc!$B$1:$B$7,0),3)*Table1[[#This Row],[Tonnage]],NA())</f>
        <v>2.88</v>
      </c>
      <c r="J5022">
        <f t="shared" si="236"/>
        <v>7</v>
      </c>
    </row>
    <row r="5023" spans="1:10">
      <c r="A5023" t="s">
        <v>188</v>
      </c>
      <c r="B5023" t="s">
        <v>123</v>
      </c>
      <c r="C5023" s="60">
        <v>41456</v>
      </c>
      <c r="D5023" s="3">
        <f>Table1[[#This Row],[End Year]]-1</f>
        <v>2013</v>
      </c>
      <c r="E5023" s="3">
        <f t="shared" si="234"/>
        <v>2014</v>
      </c>
      <c r="F5023" s="1" t="str">
        <f t="shared" si="235"/>
        <v>2013/2014</v>
      </c>
      <c r="G5023">
        <v>39</v>
      </c>
      <c r="H5023" t="s">
        <v>87</v>
      </c>
      <c r="I5023">
        <f>IFERROR(INDEX(Lookup_Misc!$A$1:$C$7,MATCH(Table1[[#This Row],[Product]],Lookup_Misc!$B$1:$B$7,0),3)*Table1[[#This Row],[Tonnage]],NA())</f>
        <v>7.02</v>
      </c>
      <c r="J5023">
        <f t="shared" si="236"/>
        <v>7</v>
      </c>
    </row>
    <row r="5024" spans="1:10">
      <c r="A5024" t="s">
        <v>188</v>
      </c>
      <c r="B5024" t="s">
        <v>123</v>
      </c>
      <c r="C5024" s="60">
        <v>41487</v>
      </c>
      <c r="D5024" s="3">
        <f>Table1[[#This Row],[End Year]]-1</f>
        <v>2013</v>
      </c>
      <c r="E5024" s="3">
        <f t="shared" si="234"/>
        <v>2014</v>
      </c>
      <c r="F5024" s="1" t="str">
        <f t="shared" si="235"/>
        <v>2013/2014</v>
      </c>
      <c r="G5024">
        <v>1397</v>
      </c>
      <c r="H5024" t="s">
        <v>60</v>
      </c>
      <c r="I5024">
        <f>IFERROR(INDEX(Lookup_Misc!$A$1:$C$7,MATCH(Table1[[#This Row],[Product]],Lookup_Misc!$B$1:$B$7,0),3)*Table1[[#This Row],[Tonnage]],NA())</f>
        <v>251.45999999999998</v>
      </c>
      <c r="J5024">
        <f t="shared" si="236"/>
        <v>8</v>
      </c>
    </row>
    <row r="5025" spans="1:10">
      <c r="A5025" t="s">
        <v>188</v>
      </c>
      <c r="B5025" t="s">
        <v>123</v>
      </c>
      <c r="C5025" s="60">
        <v>41487</v>
      </c>
      <c r="D5025" s="3">
        <f>Table1[[#This Row],[End Year]]-1</f>
        <v>2013</v>
      </c>
      <c r="E5025" s="3">
        <f t="shared" si="234"/>
        <v>2014</v>
      </c>
      <c r="F5025" s="1" t="str">
        <f t="shared" si="235"/>
        <v>2013/2014</v>
      </c>
      <c r="G5025">
        <v>1</v>
      </c>
      <c r="H5025" t="s">
        <v>79</v>
      </c>
      <c r="I5025">
        <f>IFERROR(INDEX(Lookup_Misc!$A$1:$C$7,MATCH(Table1[[#This Row],[Product]],Lookup_Misc!$B$1:$B$7,0),3)*Table1[[#This Row],[Tonnage]],NA())</f>
        <v>0.18</v>
      </c>
      <c r="J5025">
        <f t="shared" si="236"/>
        <v>8</v>
      </c>
    </row>
    <row r="5026" spans="1:10">
      <c r="A5026" t="s">
        <v>188</v>
      </c>
      <c r="B5026" t="s">
        <v>123</v>
      </c>
      <c r="C5026" s="60">
        <v>41487</v>
      </c>
      <c r="D5026" s="3">
        <f>Table1[[#This Row],[End Year]]-1</f>
        <v>2013</v>
      </c>
      <c r="E5026" s="3">
        <f t="shared" si="234"/>
        <v>2014</v>
      </c>
      <c r="F5026" s="1" t="str">
        <f t="shared" si="235"/>
        <v>2013/2014</v>
      </c>
      <c r="G5026">
        <v>152</v>
      </c>
      <c r="H5026" t="s">
        <v>133</v>
      </c>
      <c r="I5026">
        <f>IFERROR(INDEX(Lookup_Misc!$A$1:$C$7,MATCH(Table1[[#This Row],[Product]],Lookup_Misc!$B$1:$B$7,0),3)*Table1[[#This Row],[Tonnage]],NA())</f>
        <v>27.36</v>
      </c>
      <c r="J5026">
        <f t="shared" si="236"/>
        <v>8</v>
      </c>
    </row>
    <row r="5027" spans="1:10">
      <c r="A5027" t="s">
        <v>188</v>
      </c>
      <c r="B5027" t="s">
        <v>123</v>
      </c>
      <c r="C5027" s="60">
        <v>41518</v>
      </c>
      <c r="D5027" s="3">
        <f>Table1[[#This Row],[End Year]]-1</f>
        <v>2013</v>
      </c>
      <c r="E5027" s="3">
        <f t="shared" si="234"/>
        <v>2014</v>
      </c>
      <c r="F5027" s="1" t="str">
        <f t="shared" si="235"/>
        <v>2013/2014</v>
      </c>
      <c r="G5027">
        <v>263</v>
      </c>
      <c r="H5027" t="s">
        <v>60</v>
      </c>
      <c r="I5027">
        <f>IFERROR(INDEX(Lookup_Misc!$A$1:$C$7,MATCH(Table1[[#This Row],[Product]],Lookup_Misc!$B$1:$B$7,0),3)*Table1[[#This Row],[Tonnage]],NA())</f>
        <v>47.339999999999996</v>
      </c>
      <c r="J5027">
        <f t="shared" si="236"/>
        <v>9</v>
      </c>
    </row>
    <row r="5028" spans="1:10">
      <c r="A5028" t="s">
        <v>188</v>
      </c>
      <c r="B5028" t="s">
        <v>123</v>
      </c>
      <c r="C5028" s="60">
        <v>41518</v>
      </c>
      <c r="D5028" s="3">
        <f>Table1[[#This Row],[End Year]]-1</f>
        <v>2013</v>
      </c>
      <c r="E5028" s="3">
        <f t="shared" si="234"/>
        <v>2014</v>
      </c>
      <c r="F5028" s="1" t="str">
        <f t="shared" si="235"/>
        <v>2013/2014</v>
      </c>
      <c r="G5028">
        <v>66</v>
      </c>
      <c r="H5028" t="s">
        <v>133</v>
      </c>
      <c r="I5028">
        <f>IFERROR(INDEX(Lookup_Misc!$A$1:$C$7,MATCH(Table1[[#This Row],[Product]],Lookup_Misc!$B$1:$B$7,0),3)*Table1[[#This Row],[Tonnage]],NA())</f>
        <v>11.879999999999999</v>
      </c>
      <c r="J5028">
        <f t="shared" si="236"/>
        <v>9</v>
      </c>
    </row>
    <row r="5029" spans="1:10">
      <c r="A5029" t="s">
        <v>188</v>
      </c>
      <c r="B5029" t="s">
        <v>123</v>
      </c>
      <c r="C5029" s="60">
        <v>41518</v>
      </c>
      <c r="D5029" s="3">
        <f>Table1[[#This Row],[End Year]]-1</f>
        <v>2013</v>
      </c>
      <c r="E5029" s="3">
        <f t="shared" si="234"/>
        <v>2014</v>
      </c>
      <c r="F5029" s="1" t="str">
        <f t="shared" si="235"/>
        <v>2013/2014</v>
      </c>
      <c r="G5029">
        <v>18</v>
      </c>
      <c r="H5029" t="s">
        <v>87</v>
      </c>
      <c r="I5029">
        <f>IFERROR(INDEX(Lookup_Misc!$A$1:$C$7,MATCH(Table1[[#This Row],[Product]],Lookup_Misc!$B$1:$B$7,0),3)*Table1[[#This Row],[Tonnage]],NA())</f>
        <v>3.2399999999999998</v>
      </c>
      <c r="J5029">
        <f t="shared" si="236"/>
        <v>9</v>
      </c>
    </row>
    <row r="5030" spans="1:10">
      <c r="A5030" t="s">
        <v>188</v>
      </c>
      <c r="B5030" t="s">
        <v>123</v>
      </c>
      <c r="C5030" s="60">
        <v>41518</v>
      </c>
      <c r="D5030" s="3">
        <f>Table1[[#This Row],[End Year]]-1</f>
        <v>2013</v>
      </c>
      <c r="E5030" s="3">
        <f t="shared" si="234"/>
        <v>2014</v>
      </c>
      <c r="F5030" s="1" t="str">
        <f t="shared" si="235"/>
        <v>2013/2014</v>
      </c>
      <c r="G5030">
        <v>4</v>
      </c>
      <c r="H5030" t="s">
        <v>79</v>
      </c>
      <c r="I5030">
        <f>IFERROR(INDEX(Lookup_Misc!$A$1:$C$7,MATCH(Table1[[#This Row],[Product]],Lookup_Misc!$B$1:$B$7,0),3)*Table1[[#This Row],[Tonnage]],NA())</f>
        <v>0.72</v>
      </c>
      <c r="J5030">
        <f t="shared" si="236"/>
        <v>9</v>
      </c>
    </row>
    <row r="5031" spans="1:10">
      <c r="A5031" t="s">
        <v>188</v>
      </c>
      <c r="B5031" t="s">
        <v>123</v>
      </c>
      <c r="C5031" s="60">
        <v>41548</v>
      </c>
      <c r="D5031" s="3">
        <f>Table1[[#This Row],[End Year]]-1</f>
        <v>2013</v>
      </c>
      <c r="E5031" s="3">
        <f t="shared" si="234"/>
        <v>2014</v>
      </c>
      <c r="F5031" s="1" t="str">
        <f t="shared" si="235"/>
        <v>2013/2014</v>
      </c>
      <c r="G5031">
        <v>193</v>
      </c>
      <c r="H5031" t="s">
        <v>60</v>
      </c>
      <c r="I5031">
        <f>IFERROR(INDEX(Lookup_Misc!$A$1:$C$7,MATCH(Table1[[#This Row],[Product]],Lookup_Misc!$B$1:$B$7,0),3)*Table1[[#This Row],[Tonnage]],NA())</f>
        <v>34.74</v>
      </c>
      <c r="J5031">
        <f t="shared" si="236"/>
        <v>10</v>
      </c>
    </row>
    <row r="5032" spans="1:10">
      <c r="A5032" t="s">
        <v>188</v>
      </c>
      <c r="B5032" t="s">
        <v>123</v>
      </c>
      <c r="C5032" s="60">
        <v>41579</v>
      </c>
      <c r="D5032" s="3">
        <f>Table1[[#This Row],[End Year]]-1</f>
        <v>2013</v>
      </c>
      <c r="E5032" s="3">
        <f t="shared" si="234"/>
        <v>2014</v>
      </c>
      <c r="F5032" s="1" t="str">
        <f t="shared" si="235"/>
        <v>2013/2014</v>
      </c>
      <c r="G5032">
        <v>90</v>
      </c>
      <c r="H5032" t="s">
        <v>60</v>
      </c>
      <c r="I5032">
        <f>IFERROR(INDEX(Lookup_Misc!$A$1:$C$7,MATCH(Table1[[#This Row],[Product]],Lookup_Misc!$B$1:$B$7,0),3)*Table1[[#This Row],[Tonnage]],NA())</f>
        <v>16.2</v>
      </c>
      <c r="J5032">
        <f t="shared" si="236"/>
        <v>11</v>
      </c>
    </row>
    <row r="5033" spans="1:10">
      <c r="A5033" t="s">
        <v>188</v>
      </c>
      <c r="B5033" t="s">
        <v>123</v>
      </c>
      <c r="C5033" s="60">
        <v>41579</v>
      </c>
      <c r="D5033" s="3">
        <f>Table1[[#This Row],[End Year]]-1</f>
        <v>2013</v>
      </c>
      <c r="E5033" s="3">
        <f t="shared" si="234"/>
        <v>2014</v>
      </c>
      <c r="F5033" s="1" t="str">
        <f t="shared" si="235"/>
        <v>2013/2014</v>
      </c>
      <c r="G5033">
        <v>12</v>
      </c>
      <c r="H5033" t="s">
        <v>100</v>
      </c>
      <c r="I5033">
        <f>IFERROR(INDEX(Lookup_Misc!$A$1:$C$7,MATCH(Table1[[#This Row],[Product]],Lookup_Misc!$B$1:$B$7,0),3)*Table1[[#This Row],[Tonnage]],NA())</f>
        <v>2.16</v>
      </c>
      <c r="J5033">
        <f t="shared" si="236"/>
        <v>11</v>
      </c>
    </row>
    <row r="5034" spans="1:10">
      <c r="A5034" t="s">
        <v>188</v>
      </c>
      <c r="B5034" t="s">
        <v>123</v>
      </c>
      <c r="C5034" s="60">
        <v>41609</v>
      </c>
      <c r="D5034" s="3">
        <f>Table1[[#This Row],[End Year]]-1</f>
        <v>2013</v>
      </c>
      <c r="E5034" s="3">
        <f t="shared" si="234"/>
        <v>2014</v>
      </c>
      <c r="F5034" s="1" t="str">
        <f t="shared" si="235"/>
        <v>2013/2014</v>
      </c>
      <c r="G5034">
        <v>123</v>
      </c>
      <c r="H5034" t="s">
        <v>60</v>
      </c>
      <c r="I5034">
        <f>IFERROR(INDEX(Lookup_Misc!$A$1:$C$7,MATCH(Table1[[#This Row],[Product]],Lookup_Misc!$B$1:$B$7,0),3)*Table1[[#This Row],[Tonnage]],NA())</f>
        <v>22.14</v>
      </c>
      <c r="J5034">
        <f t="shared" si="236"/>
        <v>12</v>
      </c>
    </row>
    <row r="5035" spans="1:10">
      <c r="A5035" t="s">
        <v>188</v>
      </c>
      <c r="B5035" t="s">
        <v>123</v>
      </c>
      <c r="C5035" s="60">
        <v>41609</v>
      </c>
      <c r="D5035" s="3">
        <f>Table1[[#This Row],[End Year]]-1</f>
        <v>2013</v>
      </c>
      <c r="E5035" s="3">
        <f t="shared" si="234"/>
        <v>2014</v>
      </c>
      <c r="F5035" s="1" t="str">
        <f t="shared" si="235"/>
        <v>2013/2014</v>
      </c>
      <c r="G5035">
        <v>464</v>
      </c>
      <c r="H5035" t="s">
        <v>130</v>
      </c>
      <c r="I5035">
        <f>IFERROR(INDEX(Lookup_Misc!$A$1:$C$7,MATCH(Table1[[#This Row],[Product]],Lookup_Misc!$B$1:$B$7,0),3)*Table1[[#This Row],[Tonnage]],NA())</f>
        <v>83.52</v>
      </c>
      <c r="J5035">
        <f t="shared" si="236"/>
        <v>12</v>
      </c>
    </row>
    <row r="5036" spans="1:10">
      <c r="A5036" t="s">
        <v>188</v>
      </c>
      <c r="B5036" t="s">
        <v>123</v>
      </c>
      <c r="C5036" s="60">
        <v>41609</v>
      </c>
      <c r="D5036" s="3">
        <f>Table1[[#This Row],[End Year]]-1</f>
        <v>2013</v>
      </c>
      <c r="E5036" s="3">
        <f t="shared" si="234"/>
        <v>2014</v>
      </c>
      <c r="F5036" s="1" t="str">
        <f t="shared" si="235"/>
        <v>2013/2014</v>
      </c>
      <c r="G5036">
        <v>134</v>
      </c>
      <c r="H5036" t="s">
        <v>137</v>
      </c>
      <c r="I5036">
        <f>IFERROR(INDEX(Lookup_Misc!$A$1:$C$7,MATCH(Table1[[#This Row],[Product]],Lookup_Misc!$B$1:$B$7,0),3)*Table1[[#This Row],[Tonnage]],NA())</f>
        <v>24.119999999999997</v>
      </c>
      <c r="J5036">
        <f t="shared" si="236"/>
        <v>12</v>
      </c>
    </row>
    <row r="5037" spans="1:10">
      <c r="A5037" t="s">
        <v>188</v>
      </c>
      <c r="B5037" t="s">
        <v>123</v>
      </c>
      <c r="C5037" s="60">
        <v>41640</v>
      </c>
      <c r="D5037" s="3">
        <f>Table1[[#This Row],[End Year]]-1</f>
        <v>2013</v>
      </c>
      <c r="E5037" s="3">
        <f t="shared" si="234"/>
        <v>2014</v>
      </c>
      <c r="F5037" s="1" t="str">
        <f t="shared" si="235"/>
        <v>2013/2014</v>
      </c>
      <c r="G5037">
        <v>282</v>
      </c>
      <c r="H5037" t="s">
        <v>60</v>
      </c>
      <c r="I5037">
        <f>IFERROR(INDEX(Lookup_Misc!$A$1:$C$7,MATCH(Table1[[#This Row],[Product]],Lookup_Misc!$B$1:$B$7,0),3)*Table1[[#This Row],[Tonnage]],NA())</f>
        <v>50.76</v>
      </c>
      <c r="J5037">
        <f t="shared" si="236"/>
        <v>1</v>
      </c>
    </row>
    <row r="5038" spans="1:10">
      <c r="A5038" t="s">
        <v>188</v>
      </c>
      <c r="B5038" t="s">
        <v>123</v>
      </c>
      <c r="C5038" s="60">
        <v>41640</v>
      </c>
      <c r="D5038" s="3">
        <f>Table1[[#This Row],[End Year]]-1</f>
        <v>2013</v>
      </c>
      <c r="E5038" s="3">
        <f t="shared" si="234"/>
        <v>2014</v>
      </c>
      <c r="F5038" s="1" t="str">
        <f t="shared" si="235"/>
        <v>2013/2014</v>
      </c>
      <c r="G5038">
        <v>171</v>
      </c>
      <c r="H5038" t="s">
        <v>130</v>
      </c>
      <c r="I5038">
        <f>IFERROR(INDEX(Lookup_Misc!$A$1:$C$7,MATCH(Table1[[#This Row],[Product]],Lookup_Misc!$B$1:$B$7,0),3)*Table1[[#This Row],[Tonnage]],NA())</f>
        <v>30.779999999999998</v>
      </c>
      <c r="J5038">
        <f t="shared" si="236"/>
        <v>1</v>
      </c>
    </row>
    <row r="5039" spans="1:10">
      <c r="A5039" t="s">
        <v>188</v>
      </c>
      <c r="B5039" t="s">
        <v>123</v>
      </c>
      <c r="C5039" s="60">
        <v>41640</v>
      </c>
      <c r="D5039" s="3">
        <f>Table1[[#This Row],[End Year]]-1</f>
        <v>2013</v>
      </c>
      <c r="E5039" s="3">
        <f t="shared" si="234"/>
        <v>2014</v>
      </c>
      <c r="F5039" s="1" t="str">
        <f t="shared" si="235"/>
        <v>2013/2014</v>
      </c>
      <c r="G5039">
        <v>83</v>
      </c>
      <c r="H5039" t="s">
        <v>137</v>
      </c>
      <c r="I5039">
        <f>IFERROR(INDEX(Lookup_Misc!$A$1:$C$7,MATCH(Table1[[#This Row],[Product]],Lookup_Misc!$B$1:$B$7,0),3)*Table1[[#This Row],[Tonnage]],NA())</f>
        <v>14.94</v>
      </c>
      <c r="J5039">
        <f t="shared" si="236"/>
        <v>1</v>
      </c>
    </row>
    <row r="5040" spans="1:10">
      <c r="A5040" t="s">
        <v>188</v>
      </c>
      <c r="B5040" t="s">
        <v>123</v>
      </c>
      <c r="C5040" s="60">
        <v>41671</v>
      </c>
      <c r="D5040" s="3">
        <f>Table1[[#This Row],[End Year]]-1</f>
        <v>2013</v>
      </c>
      <c r="E5040" s="3">
        <f t="shared" si="234"/>
        <v>2014</v>
      </c>
      <c r="F5040" s="1" t="str">
        <f t="shared" si="235"/>
        <v>2013/2014</v>
      </c>
      <c r="G5040">
        <v>229</v>
      </c>
      <c r="H5040" t="s">
        <v>60</v>
      </c>
      <c r="I5040">
        <f>IFERROR(INDEX(Lookup_Misc!$A$1:$C$7,MATCH(Table1[[#This Row],[Product]],Lookup_Misc!$B$1:$B$7,0),3)*Table1[[#This Row],[Tonnage]],NA())</f>
        <v>41.22</v>
      </c>
      <c r="J5040">
        <f t="shared" si="236"/>
        <v>2</v>
      </c>
    </row>
    <row r="5041" spans="1:10">
      <c r="A5041" t="s">
        <v>188</v>
      </c>
      <c r="B5041" t="s">
        <v>123</v>
      </c>
      <c r="C5041" s="60">
        <v>41671</v>
      </c>
      <c r="D5041" s="3">
        <f>Table1[[#This Row],[End Year]]-1</f>
        <v>2013</v>
      </c>
      <c r="E5041" s="3">
        <f t="shared" si="234"/>
        <v>2014</v>
      </c>
      <c r="F5041" s="1" t="str">
        <f t="shared" si="235"/>
        <v>2013/2014</v>
      </c>
      <c r="G5041">
        <v>1</v>
      </c>
      <c r="H5041" t="s">
        <v>79</v>
      </c>
      <c r="I5041">
        <f>IFERROR(INDEX(Lookup_Misc!$A$1:$C$7,MATCH(Table1[[#This Row],[Product]],Lookup_Misc!$B$1:$B$7,0),3)*Table1[[#This Row],[Tonnage]],NA())</f>
        <v>0.18</v>
      </c>
      <c r="J5041">
        <f t="shared" si="236"/>
        <v>2</v>
      </c>
    </row>
    <row r="5042" spans="1:10">
      <c r="A5042" t="s">
        <v>188</v>
      </c>
      <c r="B5042" t="s">
        <v>123</v>
      </c>
      <c r="C5042" s="60">
        <v>41671</v>
      </c>
      <c r="D5042" s="3">
        <f>Table1[[#This Row],[End Year]]-1</f>
        <v>2013</v>
      </c>
      <c r="E5042" s="3">
        <f t="shared" si="234"/>
        <v>2014</v>
      </c>
      <c r="F5042" s="1" t="str">
        <f t="shared" si="235"/>
        <v>2013/2014</v>
      </c>
      <c r="G5042">
        <v>1</v>
      </c>
      <c r="H5042" t="s">
        <v>86</v>
      </c>
      <c r="I5042">
        <f>IFERROR(INDEX(Lookup_Misc!$A$1:$C$7,MATCH(Table1[[#This Row],[Product]],Lookup_Misc!$B$1:$B$7,0),3)*Table1[[#This Row],[Tonnage]],NA())</f>
        <v>0.18</v>
      </c>
      <c r="J5042">
        <f t="shared" si="236"/>
        <v>2</v>
      </c>
    </row>
    <row r="5043" spans="1:10">
      <c r="A5043" t="s">
        <v>188</v>
      </c>
      <c r="B5043" t="s">
        <v>123</v>
      </c>
      <c r="C5043" s="60">
        <v>41671</v>
      </c>
      <c r="D5043" s="3">
        <f>Table1[[#This Row],[End Year]]-1</f>
        <v>2013</v>
      </c>
      <c r="E5043" s="3">
        <f t="shared" si="234"/>
        <v>2014</v>
      </c>
      <c r="F5043" s="1" t="str">
        <f t="shared" si="235"/>
        <v>2013/2014</v>
      </c>
      <c r="G5043">
        <v>91</v>
      </c>
      <c r="H5043" t="s">
        <v>87</v>
      </c>
      <c r="I5043">
        <f>IFERROR(INDEX(Lookup_Misc!$A$1:$C$7,MATCH(Table1[[#This Row],[Product]],Lookup_Misc!$B$1:$B$7,0),3)*Table1[[#This Row],[Tonnage]],NA())</f>
        <v>16.38</v>
      </c>
      <c r="J5043">
        <f t="shared" si="236"/>
        <v>2</v>
      </c>
    </row>
    <row r="5044" spans="1:10">
      <c r="A5044" t="s">
        <v>188</v>
      </c>
      <c r="B5044" t="s">
        <v>123</v>
      </c>
      <c r="C5044" s="60">
        <v>41699</v>
      </c>
      <c r="D5044" s="3">
        <f>Table1[[#This Row],[End Year]]-1</f>
        <v>2013</v>
      </c>
      <c r="E5044" s="3">
        <f t="shared" si="234"/>
        <v>2014</v>
      </c>
      <c r="F5044" s="1" t="str">
        <f t="shared" si="235"/>
        <v>2013/2014</v>
      </c>
      <c r="G5044">
        <v>586</v>
      </c>
      <c r="H5044" t="s">
        <v>60</v>
      </c>
      <c r="I5044">
        <f>IFERROR(INDEX(Lookup_Misc!$A$1:$C$7,MATCH(Table1[[#This Row],[Product]],Lookup_Misc!$B$1:$B$7,0),3)*Table1[[#This Row],[Tonnage]],NA())</f>
        <v>105.47999999999999</v>
      </c>
      <c r="J5044">
        <f t="shared" si="236"/>
        <v>3</v>
      </c>
    </row>
    <row r="5045" spans="1:10">
      <c r="A5045" t="s">
        <v>188</v>
      </c>
      <c r="B5045" t="s">
        <v>123</v>
      </c>
      <c r="C5045" s="60">
        <v>41730</v>
      </c>
      <c r="D5045" s="3">
        <f>Table1[[#This Row],[End Year]]-1</f>
        <v>2013</v>
      </c>
      <c r="E5045" s="3">
        <f t="shared" si="234"/>
        <v>2014</v>
      </c>
      <c r="F5045" s="1" t="str">
        <f t="shared" si="235"/>
        <v>2013/2014</v>
      </c>
      <c r="G5045">
        <v>432</v>
      </c>
      <c r="H5045" t="s">
        <v>60</v>
      </c>
      <c r="I5045">
        <f>IFERROR(INDEX(Lookup_Misc!$A$1:$C$7,MATCH(Table1[[#This Row],[Product]],Lookup_Misc!$B$1:$B$7,0),3)*Table1[[#This Row],[Tonnage]],NA())</f>
        <v>77.759999999999991</v>
      </c>
      <c r="J5045">
        <f t="shared" si="236"/>
        <v>4</v>
      </c>
    </row>
    <row r="5046" spans="1:10">
      <c r="A5046" t="s">
        <v>188</v>
      </c>
      <c r="B5046" t="s">
        <v>123</v>
      </c>
      <c r="C5046" s="60">
        <v>41730</v>
      </c>
      <c r="D5046" s="3">
        <f>Table1[[#This Row],[End Year]]-1</f>
        <v>2013</v>
      </c>
      <c r="E5046" s="3">
        <f t="shared" si="234"/>
        <v>2014</v>
      </c>
      <c r="F5046" s="1" t="str">
        <f t="shared" si="235"/>
        <v>2013/2014</v>
      </c>
      <c r="G5046">
        <v>90</v>
      </c>
      <c r="H5046" t="s">
        <v>87</v>
      </c>
      <c r="I5046">
        <f>IFERROR(INDEX(Lookup_Misc!$A$1:$C$7,MATCH(Table1[[#This Row],[Product]],Lookup_Misc!$B$1:$B$7,0),3)*Table1[[#This Row],[Tonnage]],NA())</f>
        <v>16.2</v>
      </c>
      <c r="J5046">
        <f t="shared" si="236"/>
        <v>4</v>
      </c>
    </row>
    <row r="5047" spans="1:10">
      <c r="A5047" t="s">
        <v>188</v>
      </c>
      <c r="B5047" t="s">
        <v>123</v>
      </c>
      <c r="C5047" s="60">
        <v>41730</v>
      </c>
      <c r="D5047" s="3">
        <f>Table1[[#This Row],[End Year]]-1</f>
        <v>2013</v>
      </c>
      <c r="E5047" s="3">
        <f t="shared" si="234"/>
        <v>2014</v>
      </c>
      <c r="F5047" s="1" t="str">
        <f t="shared" si="235"/>
        <v>2013/2014</v>
      </c>
      <c r="G5047">
        <v>4</v>
      </c>
      <c r="H5047" t="s">
        <v>79</v>
      </c>
      <c r="I5047">
        <f>IFERROR(INDEX(Lookup_Misc!$A$1:$C$7,MATCH(Table1[[#This Row],[Product]],Lookup_Misc!$B$1:$B$7,0),3)*Table1[[#This Row],[Tonnage]],NA())</f>
        <v>0.72</v>
      </c>
      <c r="J5047">
        <f t="shared" si="236"/>
        <v>4</v>
      </c>
    </row>
    <row r="5048" spans="1:10">
      <c r="A5048" t="s">
        <v>188</v>
      </c>
      <c r="B5048" t="s">
        <v>123</v>
      </c>
      <c r="C5048" s="60">
        <v>41760</v>
      </c>
      <c r="D5048" s="3">
        <f>Table1[[#This Row],[End Year]]-1</f>
        <v>2013</v>
      </c>
      <c r="E5048" s="3">
        <f t="shared" si="234"/>
        <v>2014</v>
      </c>
      <c r="F5048" s="1" t="str">
        <f t="shared" si="235"/>
        <v>2013/2014</v>
      </c>
      <c r="G5048">
        <v>497</v>
      </c>
      <c r="H5048" t="s">
        <v>60</v>
      </c>
      <c r="I5048">
        <f>IFERROR(INDEX(Lookup_Misc!$A$1:$C$7,MATCH(Table1[[#This Row],[Product]],Lookup_Misc!$B$1:$B$7,0),3)*Table1[[#This Row],[Tonnage]],NA())</f>
        <v>89.46</v>
      </c>
      <c r="J5048">
        <f t="shared" si="236"/>
        <v>5</v>
      </c>
    </row>
    <row r="5049" spans="1:10">
      <c r="A5049" t="s">
        <v>188</v>
      </c>
      <c r="B5049" t="s">
        <v>123</v>
      </c>
      <c r="C5049" s="60">
        <v>41760</v>
      </c>
      <c r="D5049" s="3">
        <f>Table1[[#This Row],[End Year]]-1</f>
        <v>2013</v>
      </c>
      <c r="E5049" s="3">
        <f t="shared" si="234"/>
        <v>2014</v>
      </c>
      <c r="F5049" s="1" t="str">
        <f t="shared" si="235"/>
        <v>2013/2014</v>
      </c>
      <c r="G5049">
        <v>7</v>
      </c>
      <c r="H5049" t="s">
        <v>79</v>
      </c>
      <c r="I5049">
        <f>IFERROR(INDEX(Lookup_Misc!$A$1:$C$7,MATCH(Table1[[#This Row],[Product]],Lookup_Misc!$B$1:$B$7,0),3)*Table1[[#This Row],[Tonnage]],NA())</f>
        <v>1.26</v>
      </c>
      <c r="J5049">
        <f t="shared" si="236"/>
        <v>5</v>
      </c>
    </row>
    <row r="5050" spans="1:10">
      <c r="A5050" t="s">
        <v>188</v>
      </c>
      <c r="B5050" t="s">
        <v>123</v>
      </c>
      <c r="C5050" s="60">
        <v>41791</v>
      </c>
      <c r="D5050" s="3">
        <f>Table1[[#This Row],[End Year]]-1</f>
        <v>2013</v>
      </c>
      <c r="E5050" s="3">
        <f t="shared" si="234"/>
        <v>2014</v>
      </c>
      <c r="F5050" s="1" t="str">
        <f t="shared" si="235"/>
        <v>2013/2014</v>
      </c>
      <c r="G5050">
        <v>161</v>
      </c>
      <c r="H5050" t="s">
        <v>60</v>
      </c>
      <c r="I5050">
        <f>IFERROR(INDEX(Lookup_Misc!$A$1:$C$7,MATCH(Table1[[#This Row],[Product]],Lookup_Misc!$B$1:$B$7,0),3)*Table1[[#This Row],[Tonnage]],NA())</f>
        <v>28.98</v>
      </c>
      <c r="J5050">
        <f t="shared" si="236"/>
        <v>6</v>
      </c>
    </row>
    <row r="5051" spans="1:10">
      <c r="A5051" t="s">
        <v>188</v>
      </c>
      <c r="B5051" t="s">
        <v>123</v>
      </c>
      <c r="C5051" s="60">
        <v>41791</v>
      </c>
      <c r="D5051" s="3">
        <f>Table1[[#This Row],[End Year]]-1</f>
        <v>2013</v>
      </c>
      <c r="E5051" s="3">
        <f t="shared" si="234"/>
        <v>2014</v>
      </c>
      <c r="F5051" s="1" t="str">
        <f t="shared" si="235"/>
        <v>2013/2014</v>
      </c>
      <c r="G5051">
        <v>9</v>
      </c>
      <c r="H5051" t="s">
        <v>79</v>
      </c>
      <c r="I5051">
        <f>IFERROR(INDEX(Lookup_Misc!$A$1:$C$7,MATCH(Table1[[#This Row],[Product]],Lookup_Misc!$B$1:$B$7,0),3)*Table1[[#This Row],[Tonnage]],NA())</f>
        <v>1.6199999999999999</v>
      </c>
      <c r="J5051">
        <f t="shared" si="236"/>
        <v>6</v>
      </c>
    </row>
    <row r="5052" spans="1:10">
      <c r="A5052" t="s">
        <v>188</v>
      </c>
      <c r="B5052" t="s">
        <v>123</v>
      </c>
      <c r="C5052" s="60">
        <v>41791</v>
      </c>
      <c r="D5052" s="3">
        <f>Table1[[#This Row],[End Year]]-1</f>
        <v>2013</v>
      </c>
      <c r="E5052" s="3">
        <f t="shared" si="234"/>
        <v>2014</v>
      </c>
      <c r="F5052" s="1" t="str">
        <f t="shared" si="235"/>
        <v>2013/2014</v>
      </c>
      <c r="G5052">
        <v>10</v>
      </c>
      <c r="H5052" t="s">
        <v>93</v>
      </c>
      <c r="I5052">
        <f>IFERROR(INDEX(Lookup_Misc!$A$1:$C$7,MATCH(Table1[[#This Row],[Product]],Lookup_Misc!$B$1:$B$7,0),3)*Table1[[#This Row],[Tonnage]],NA())</f>
        <v>1.7999999999999998</v>
      </c>
      <c r="J5052">
        <f t="shared" si="236"/>
        <v>6</v>
      </c>
    </row>
    <row r="5053" spans="1:10">
      <c r="A5053" t="s">
        <v>188</v>
      </c>
      <c r="B5053" t="s">
        <v>123</v>
      </c>
      <c r="C5053" s="60">
        <v>41821</v>
      </c>
      <c r="D5053" s="3">
        <f>Table1[[#This Row],[End Year]]-1</f>
        <v>2014</v>
      </c>
      <c r="E5053" s="3">
        <f t="shared" si="234"/>
        <v>2015</v>
      </c>
      <c r="F5053" s="1" t="str">
        <f t="shared" si="235"/>
        <v>2014/2015</v>
      </c>
      <c r="G5053">
        <v>15</v>
      </c>
      <c r="H5053" t="s">
        <v>60</v>
      </c>
      <c r="I5053">
        <f>IFERROR(INDEX(Lookup_Misc!$A$1:$C$7,MATCH(Table1[[#This Row],[Product]],Lookup_Misc!$B$1:$B$7,0),3)*Table1[[#This Row],[Tonnage]],NA())</f>
        <v>2.6999999999999997</v>
      </c>
      <c r="J5053">
        <f t="shared" si="236"/>
        <v>7</v>
      </c>
    </row>
    <row r="5054" spans="1:10">
      <c r="A5054" t="s">
        <v>188</v>
      </c>
      <c r="B5054" t="s">
        <v>123</v>
      </c>
      <c r="C5054" s="60">
        <v>41821</v>
      </c>
      <c r="D5054" s="3">
        <f>Table1[[#This Row],[End Year]]-1</f>
        <v>2014</v>
      </c>
      <c r="E5054" s="3">
        <f t="shared" si="234"/>
        <v>2015</v>
      </c>
      <c r="F5054" s="1" t="str">
        <f t="shared" si="235"/>
        <v>2014/2015</v>
      </c>
      <c r="G5054">
        <v>448</v>
      </c>
      <c r="H5054" t="s">
        <v>133</v>
      </c>
      <c r="I5054">
        <f>IFERROR(INDEX(Lookup_Misc!$A$1:$C$7,MATCH(Table1[[#This Row],[Product]],Lookup_Misc!$B$1:$B$7,0),3)*Table1[[#This Row],[Tonnage]],NA())</f>
        <v>80.64</v>
      </c>
      <c r="J5054">
        <f t="shared" si="236"/>
        <v>7</v>
      </c>
    </row>
    <row r="5055" spans="1:10">
      <c r="A5055" t="s">
        <v>188</v>
      </c>
      <c r="B5055" t="s">
        <v>123</v>
      </c>
      <c r="C5055" s="60">
        <v>41852</v>
      </c>
      <c r="D5055" s="3">
        <f>Table1[[#This Row],[End Year]]-1</f>
        <v>2014</v>
      </c>
      <c r="E5055" s="3">
        <f t="shared" si="234"/>
        <v>2015</v>
      </c>
      <c r="F5055" s="1" t="str">
        <f t="shared" si="235"/>
        <v>2014/2015</v>
      </c>
      <c r="G5055">
        <v>1</v>
      </c>
      <c r="H5055" t="s">
        <v>81</v>
      </c>
      <c r="I5055">
        <f>IFERROR(INDEX(Lookup_Misc!$A$1:$C$7,MATCH(Table1[[#This Row],[Product]],Lookup_Misc!$B$1:$B$7,0),3)*Table1[[#This Row],[Tonnage]],NA())</f>
        <v>0.18</v>
      </c>
      <c r="J5055">
        <f t="shared" si="236"/>
        <v>8</v>
      </c>
    </row>
    <row r="5056" spans="1:10">
      <c r="A5056" t="s">
        <v>188</v>
      </c>
      <c r="B5056" t="s">
        <v>123</v>
      </c>
      <c r="C5056" s="60">
        <v>41852</v>
      </c>
      <c r="D5056" s="3">
        <f>Table1[[#This Row],[End Year]]-1</f>
        <v>2014</v>
      </c>
      <c r="E5056" s="3">
        <f t="shared" si="234"/>
        <v>2015</v>
      </c>
      <c r="F5056" s="1" t="str">
        <f t="shared" si="235"/>
        <v>2014/2015</v>
      </c>
      <c r="G5056">
        <v>21</v>
      </c>
      <c r="H5056" t="s">
        <v>121</v>
      </c>
      <c r="I5056">
        <f>IFERROR(INDEX(Lookup_Misc!$A$1:$C$7,MATCH(Table1[[#This Row],[Product]],Lookup_Misc!$B$1:$B$7,0),3)*Table1[[#This Row],[Tonnage]],NA())</f>
        <v>3.78</v>
      </c>
      <c r="J5056">
        <f t="shared" si="236"/>
        <v>8</v>
      </c>
    </row>
    <row r="5057" spans="1:10">
      <c r="A5057" t="s">
        <v>188</v>
      </c>
      <c r="B5057" t="s">
        <v>123</v>
      </c>
      <c r="C5057" s="60">
        <v>41852</v>
      </c>
      <c r="D5057" s="3">
        <f>Table1[[#This Row],[End Year]]-1</f>
        <v>2014</v>
      </c>
      <c r="E5057" s="3">
        <f t="shared" si="234"/>
        <v>2015</v>
      </c>
      <c r="F5057" s="1" t="str">
        <f t="shared" si="235"/>
        <v>2014/2015</v>
      </c>
      <c r="G5057">
        <v>20</v>
      </c>
      <c r="H5057" t="s">
        <v>92</v>
      </c>
      <c r="I5057">
        <f>IFERROR(INDEX(Lookup_Misc!$A$1:$C$7,MATCH(Table1[[#This Row],[Product]],Lookup_Misc!$B$1:$B$7,0),3)*Table1[[#This Row],[Tonnage]],NA())</f>
        <v>3.5999999999999996</v>
      </c>
      <c r="J5057">
        <f t="shared" si="236"/>
        <v>8</v>
      </c>
    </row>
    <row r="5058" spans="1:10">
      <c r="A5058" t="s">
        <v>188</v>
      </c>
      <c r="B5058" t="s">
        <v>123</v>
      </c>
      <c r="C5058" s="60">
        <v>41883</v>
      </c>
      <c r="D5058" s="3">
        <f>Table1[[#This Row],[End Year]]-1</f>
        <v>2014</v>
      </c>
      <c r="E5058" s="3">
        <f t="shared" si="234"/>
        <v>2015</v>
      </c>
      <c r="F5058" s="1" t="str">
        <f t="shared" si="235"/>
        <v>2014/2015</v>
      </c>
      <c r="G5058">
        <v>75</v>
      </c>
      <c r="H5058" t="s">
        <v>60</v>
      </c>
      <c r="I5058">
        <f>IFERROR(INDEX(Lookup_Misc!$A$1:$C$7,MATCH(Table1[[#This Row],[Product]],Lookup_Misc!$B$1:$B$7,0),3)*Table1[[#This Row],[Tonnage]],NA())</f>
        <v>13.5</v>
      </c>
      <c r="J5058">
        <f t="shared" si="236"/>
        <v>9</v>
      </c>
    </row>
    <row r="5059" spans="1:10">
      <c r="A5059" t="s">
        <v>188</v>
      </c>
      <c r="B5059" t="s">
        <v>123</v>
      </c>
      <c r="C5059" s="60">
        <v>41913</v>
      </c>
      <c r="D5059" s="3">
        <f>Table1[[#This Row],[End Year]]-1</f>
        <v>2014</v>
      </c>
      <c r="E5059" s="3">
        <f t="shared" si="234"/>
        <v>2015</v>
      </c>
      <c r="F5059" s="1" t="str">
        <f t="shared" si="235"/>
        <v>2014/2015</v>
      </c>
      <c r="G5059">
        <v>101</v>
      </c>
      <c r="H5059" t="s">
        <v>60</v>
      </c>
      <c r="I5059">
        <f>IFERROR(INDEX(Lookup_Misc!$A$1:$C$7,MATCH(Table1[[#This Row],[Product]],Lookup_Misc!$B$1:$B$7,0),3)*Table1[[#This Row],[Tonnage]],NA())</f>
        <v>18.18</v>
      </c>
      <c r="J5059">
        <f t="shared" si="236"/>
        <v>10</v>
      </c>
    </row>
    <row r="5060" spans="1:10">
      <c r="A5060" t="s">
        <v>188</v>
      </c>
      <c r="B5060" t="s">
        <v>123</v>
      </c>
      <c r="C5060" s="60">
        <v>41913</v>
      </c>
      <c r="D5060" s="3">
        <f>Table1[[#This Row],[End Year]]-1</f>
        <v>2014</v>
      </c>
      <c r="E5060" s="3">
        <f t="shared" si="234"/>
        <v>2015</v>
      </c>
      <c r="F5060" s="1" t="str">
        <f t="shared" si="235"/>
        <v>2014/2015</v>
      </c>
      <c r="G5060">
        <v>1</v>
      </c>
      <c r="H5060" t="s">
        <v>93</v>
      </c>
      <c r="I5060">
        <f>IFERROR(INDEX(Lookup_Misc!$A$1:$C$7,MATCH(Table1[[#This Row],[Product]],Lookup_Misc!$B$1:$B$7,0),3)*Table1[[#This Row],[Tonnage]],NA())</f>
        <v>0.18</v>
      </c>
      <c r="J5060">
        <f t="shared" si="236"/>
        <v>10</v>
      </c>
    </row>
    <row r="5061" spans="1:10">
      <c r="A5061" t="s">
        <v>188</v>
      </c>
      <c r="B5061" t="s">
        <v>123</v>
      </c>
      <c r="C5061" s="60">
        <v>41944</v>
      </c>
      <c r="D5061" s="3">
        <f>Table1[[#This Row],[End Year]]-1</f>
        <v>2014</v>
      </c>
      <c r="E5061" s="3">
        <f t="shared" si="234"/>
        <v>2015</v>
      </c>
      <c r="F5061" s="1" t="str">
        <f t="shared" si="235"/>
        <v>2014/2015</v>
      </c>
      <c r="G5061">
        <v>2</v>
      </c>
      <c r="H5061" t="s">
        <v>79</v>
      </c>
      <c r="I5061">
        <f>IFERROR(INDEX(Lookup_Misc!$A$1:$C$7,MATCH(Table1[[#This Row],[Product]],Lookup_Misc!$B$1:$B$7,0),3)*Table1[[#This Row],[Tonnage]],NA())</f>
        <v>0.36</v>
      </c>
      <c r="J5061">
        <f t="shared" si="236"/>
        <v>11</v>
      </c>
    </row>
    <row r="5062" spans="1:10">
      <c r="A5062" t="s">
        <v>188</v>
      </c>
      <c r="B5062" t="s">
        <v>123</v>
      </c>
      <c r="C5062" s="60">
        <v>41974</v>
      </c>
      <c r="D5062" s="3">
        <f>Table1[[#This Row],[End Year]]-1</f>
        <v>2014</v>
      </c>
      <c r="E5062" s="3">
        <f t="shared" ref="E5062:E5125" si="237">IF(AND(MONTH(C5062)&gt;=7,MONTH(C5062)&lt;=12),YEAR(C5062)+1,YEAR(C5062))</f>
        <v>2015</v>
      </c>
      <c r="F5062" s="1" t="str">
        <f t="shared" ref="F5062:F5125" si="238">D5062&amp;"/"&amp;E5062</f>
        <v>2014/2015</v>
      </c>
      <c r="G5062">
        <v>21</v>
      </c>
      <c r="H5062" t="s">
        <v>60</v>
      </c>
      <c r="I5062">
        <f>IFERROR(INDEX(Lookup_Misc!$A$1:$C$7,MATCH(Table1[[#This Row],[Product]],Lookup_Misc!$B$1:$B$7,0),3)*Table1[[#This Row],[Tonnage]],NA())</f>
        <v>3.78</v>
      </c>
      <c r="J5062">
        <f t="shared" ref="J5062:J5125" si="239">MONTH(C5062)</f>
        <v>12</v>
      </c>
    </row>
    <row r="5063" spans="1:10">
      <c r="A5063" t="s">
        <v>188</v>
      </c>
      <c r="B5063" t="s">
        <v>123</v>
      </c>
      <c r="C5063" s="60">
        <v>41974</v>
      </c>
      <c r="D5063" s="3">
        <f>Table1[[#This Row],[End Year]]-1</f>
        <v>2014</v>
      </c>
      <c r="E5063" s="3">
        <f t="shared" si="237"/>
        <v>2015</v>
      </c>
      <c r="F5063" s="1" t="str">
        <f t="shared" si="238"/>
        <v>2014/2015</v>
      </c>
      <c r="G5063">
        <v>61</v>
      </c>
      <c r="H5063" t="s">
        <v>137</v>
      </c>
      <c r="I5063">
        <f>IFERROR(INDEX(Lookup_Misc!$A$1:$C$7,MATCH(Table1[[#This Row],[Product]],Lookup_Misc!$B$1:$B$7,0),3)*Table1[[#This Row],[Tonnage]],NA())</f>
        <v>10.98</v>
      </c>
      <c r="J5063">
        <f t="shared" si="239"/>
        <v>12</v>
      </c>
    </row>
    <row r="5064" spans="1:10">
      <c r="A5064" t="s">
        <v>188</v>
      </c>
      <c r="B5064" t="s">
        <v>123</v>
      </c>
      <c r="C5064" s="60">
        <v>41974</v>
      </c>
      <c r="D5064" s="3">
        <f>Table1[[#This Row],[End Year]]-1</f>
        <v>2014</v>
      </c>
      <c r="E5064" s="3">
        <f t="shared" si="237"/>
        <v>2015</v>
      </c>
      <c r="F5064" s="1" t="str">
        <f t="shared" si="238"/>
        <v>2014/2015</v>
      </c>
      <c r="G5064">
        <v>6</v>
      </c>
      <c r="H5064" t="s">
        <v>79</v>
      </c>
      <c r="I5064">
        <f>IFERROR(INDEX(Lookup_Misc!$A$1:$C$7,MATCH(Table1[[#This Row],[Product]],Lookup_Misc!$B$1:$B$7,0),3)*Table1[[#This Row],[Tonnage]],NA())</f>
        <v>1.08</v>
      </c>
      <c r="J5064">
        <f t="shared" si="239"/>
        <v>12</v>
      </c>
    </row>
    <row r="5065" spans="1:10">
      <c r="A5065" t="s">
        <v>188</v>
      </c>
      <c r="B5065" t="s">
        <v>123</v>
      </c>
      <c r="C5065" s="60">
        <v>41974</v>
      </c>
      <c r="D5065" s="3">
        <f>Table1[[#This Row],[End Year]]-1</f>
        <v>2014</v>
      </c>
      <c r="E5065" s="3">
        <f t="shared" si="237"/>
        <v>2015</v>
      </c>
      <c r="F5065" s="1" t="str">
        <f t="shared" si="238"/>
        <v>2014/2015</v>
      </c>
      <c r="G5065">
        <v>2</v>
      </c>
      <c r="H5065" t="s">
        <v>81</v>
      </c>
      <c r="I5065">
        <f>IFERROR(INDEX(Lookup_Misc!$A$1:$C$7,MATCH(Table1[[#This Row],[Product]],Lookup_Misc!$B$1:$B$7,0),3)*Table1[[#This Row],[Tonnage]],NA())</f>
        <v>0.36</v>
      </c>
      <c r="J5065">
        <f t="shared" si="239"/>
        <v>12</v>
      </c>
    </row>
    <row r="5066" spans="1:10">
      <c r="A5066" t="s">
        <v>188</v>
      </c>
      <c r="B5066" t="s">
        <v>123</v>
      </c>
      <c r="C5066" s="60">
        <v>42005</v>
      </c>
      <c r="D5066" s="3">
        <f>Table1[[#This Row],[End Year]]-1</f>
        <v>2014</v>
      </c>
      <c r="E5066" s="3">
        <f t="shared" si="237"/>
        <v>2015</v>
      </c>
      <c r="F5066" s="1" t="str">
        <f t="shared" si="238"/>
        <v>2014/2015</v>
      </c>
      <c r="G5066">
        <v>51</v>
      </c>
      <c r="H5066" t="s">
        <v>60</v>
      </c>
      <c r="I5066">
        <f>IFERROR(INDEX(Lookup_Misc!$A$1:$C$7,MATCH(Table1[[#This Row],[Product]],Lookup_Misc!$B$1:$B$7,0),3)*Table1[[#This Row],[Tonnage]],NA())</f>
        <v>9.18</v>
      </c>
      <c r="J5066">
        <f t="shared" si="239"/>
        <v>1</v>
      </c>
    </row>
    <row r="5067" spans="1:10">
      <c r="A5067" t="s">
        <v>188</v>
      </c>
      <c r="B5067" t="s">
        <v>123</v>
      </c>
      <c r="C5067" s="60">
        <v>42005</v>
      </c>
      <c r="D5067" s="3">
        <f>Table1[[#This Row],[End Year]]-1</f>
        <v>2014</v>
      </c>
      <c r="E5067" s="3">
        <f t="shared" si="237"/>
        <v>2015</v>
      </c>
      <c r="F5067" s="1" t="str">
        <f t="shared" si="238"/>
        <v>2014/2015</v>
      </c>
      <c r="G5067">
        <v>353</v>
      </c>
      <c r="H5067" t="s">
        <v>137</v>
      </c>
      <c r="I5067">
        <f>IFERROR(INDEX(Lookup_Misc!$A$1:$C$7,MATCH(Table1[[#This Row],[Product]],Lookup_Misc!$B$1:$B$7,0),3)*Table1[[#This Row],[Tonnage]],NA())</f>
        <v>63.54</v>
      </c>
      <c r="J5067">
        <f t="shared" si="239"/>
        <v>1</v>
      </c>
    </row>
    <row r="5068" spans="1:10">
      <c r="A5068" t="s">
        <v>188</v>
      </c>
      <c r="B5068" t="s">
        <v>123</v>
      </c>
      <c r="C5068" s="60">
        <v>42036</v>
      </c>
      <c r="D5068" s="3">
        <f>Table1[[#This Row],[End Year]]-1</f>
        <v>2014</v>
      </c>
      <c r="E5068" s="3">
        <f t="shared" si="237"/>
        <v>2015</v>
      </c>
      <c r="F5068" s="1" t="str">
        <f t="shared" si="238"/>
        <v>2014/2015</v>
      </c>
      <c r="G5068">
        <v>8</v>
      </c>
      <c r="H5068" t="s">
        <v>101</v>
      </c>
      <c r="I5068">
        <f>IFERROR(INDEX(Lookup_Misc!$A$1:$C$7,MATCH(Table1[[#This Row],[Product]],Lookup_Misc!$B$1:$B$7,0),3)*Table1[[#This Row],[Tonnage]],NA())</f>
        <v>1.44</v>
      </c>
      <c r="J5068">
        <f t="shared" si="239"/>
        <v>2</v>
      </c>
    </row>
    <row r="5069" spans="1:10">
      <c r="A5069" t="s">
        <v>188</v>
      </c>
      <c r="B5069" t="s">
        <v>123</v>
      </c>
      <c r="C5069" s="60">
        <v>42036</v>
      </c>
      <c r="D5069" s="3">
        <f>Table1[[#This Row],[End Year]]-1</f>
        <v>2014</v>
      </c>
      <c r="E5069" s="3">
        <f t="shared" si="237"/>
        <v>2015</v>
      </c>
      <c r="F5069" s="1" t="str">
        <f t="shared" si="238"/>
        <v>2014/2015</v>
      </c>
      <c r="G5069">
        <v>160</v>
      </c>
      <c r="H5069" t="s">
        <v>60</v>
      </c>
      <c r="I5069">
        <f>IFERROR(INDEX(Lookup_Misc!$A$1:$C$7,MATCH(Table1[[#This Row],[Product]],Lookup_Misc!$B$1:$B$7,0),3)*Table1[[#This Row],[Tonnage]],NA())</f>
        <v>28.799999999999997</v>
      </c>
      <c r="J5069">
        <f t="shared" si="239"/>
        <v>2</v>
      </c>
    </row>
    <row r="5070" spans="1:10">
      <c r="A5070" t="s">
        <v>188</v>
      </c>
      <c r="B5070" t="s">
        <v>123</v>
      </c>
      <c r="C5070" s="60">
        <v>42036</v>
      </c>
      <c r="D5070" s="3">
        <f>Table1[[#This Row],[End Year]]-1</f>
        <v>2014</v>
      </c>
      <c r="E5070" s="3">
        <f t="shared" si="237"/>
        <v>2015</v>
      </c>
      <c r="F5070" s="1" t="str">
        <f t="shared" si="238"/>
        <v>2014/2015</v>
      </c>
      <c r="G5070">
        <v>12</v>
      </c>
      <c r="H5070" t="s">
        <v>93</v>
      </c>
      <c r="I5070">
        <f>IFERROR(INDEX(Lookup_Misc!$A$1:$C$7,MATCH(Table1[[#This Row],[Product]],Lookup_Misc!$B$1:$B$7,0),3)*Table1[[#This Row],[Tonnage]],NA())</f>
        <v>2.16</v>
      </c>
      <c r="J5070">
        <f t="shared" si="239"/>
        <v>2</v>
      </c>
    </row>
    <row r="5071" spans="1:10">
      <c r="A5071" t="s">
        <v>188</v>
      </c>
      <c r="B5071" t="s">
        <v>123</v>
      </c>
      <c r="C5071" s="60">
        <v>42064</v>
      </c>
      <c r="D5071" s="3">
        <f>Table1[[#This Row],[End Year]]-1</f>
        <v>2014</v>
      </c>
      <c r="E5071" s="3">
        <f t="shared" si="237"/>
        <v>2015</v>
      </c>
      <c r="F5071" s="1" t="str">
        <f t="shared" si="238"/>
        <v>2014/2015</v>
      </c>
      <c r="G5071">
        <v>1</v>
      </c>
      <c r="H5071" t="s">
        <v>87</v>
      </c>
      <c r="I5071">
        <f>IFERROR(INDEX(Lookup_Misc!$A$1:$C$7,MATCH(Table1[[#This Row],[Product]],Lookup_Misc!$B$1:$B$7,0),3)*Table1[[#This Row],[Tonnage]],NA())</f>
        <v>0.18</v>
      </c>
      <c r="J5071">
        <f t="shared" si="239"/>
        <v>3</v>
      </c>
    </row>
    <row r="5072" spans="1:10">
      <c r="A5072" t="s">
        <v>188</v>
      </c>
      <c r="B5072" t="s">
        <v>123</v>
      </c>
      <c r="C5072" s="60">
        <v>42064</v>
      </c>
      <c r="D5072" s="3">
        <f>Table1[[#This Row],[End Year]]-1</f>
        <v>2014</v>
      </c>
      <c r="E5072" s="3">
        <f t="shared" si="237"/>
        <v>2015</v>
      </c>
      <c r="F5072" s="1" t="str">
        <f t="shared" si="238"/>
        <v>2014/2015</v>
      </c>
      <c r="G5072">
        <v>670</v>
      </c>
      <c r="H5072" t="s">
        <v>60</v>
      </c>
      <c r="I5072">
        <f>IFERROR(INDEX(Lookup_Misc!$A$1:$C$7,MATCH(Table1[[#This Row],[Product]],Lookup_Misc!$B$1:$B$7,0),3)*Table1[[#This Row],[Tonnage]],NA())</f>
        <v>120.6</v>
      </c>
      <c r="J5072">
        <f t="shared" si="239"/>
        <v>3</v>
      </c>
    </row>
    <row r="5073" spans="1:10">
      <c r="A5073" t="s">
        <v>188</v>
      </c>
      <c r="B5073" t="s">
        <v>123</v>
      </c>
      <c r="C5073" s="60">
        <v>42064</v>
      </c>
      <c r="D5073" s="3">
        <f>Table1[[#This Row],[End Year]]-1</f>
        <v>2014</v>
      </c>
      <c r="E5073" s="3">
        <f t="shared" si="237"/>
        <v>2015</v>
      </c>
      <c r="F5073" s="1" t="str">
        <f t="shared" si="238"/>
        <v>2014/2015</v>
      </c>
      <c r="G5073">
        <v>2</v>
      </c>
      <c r="H5073" t="s">
        <v>130</v>
      </c>
      <c r="I5073">
        <f>IFERROR(INDEX(Lookup_Misc!$A$1:$C$7,MATCH(Table1[[#This Row],[Product]],Lookup_Misc!$B$1:$B$7,0),3)*Table1[[#This Row],[Tonnage]],NA())</f>
        <v>0.36</v>
      </c>
      <c r="J5073">
        <f t="shared" si="239"/>
        <v>3</v>
      </c>
    </row>
    <row r="5074" spans="1:10">
      <c r="A5074" t="s">
        <v>188</v>
      </c>
      <c r="B5074" t="s">
        <v>123</v>
      </c>
      <c r="C5074" s="60">
        <v>42095</v>
      </c>
      <c r="D5074" s="3">
        <f>Table1[[#This Row],[End Year]]-1</f>
        <v>2014</v>
      </c>
      <c r="E5074" s="3">
        <f t="shared" si="237"/>
        <v>2015</v>
      </c>
      <c r="F5074" s="1" t="str">
        <f t="shared" si="238"/>
        <v>2014/2015</v>
      </c>
      <c r="G5074">
        <v>162</v>
      </c>
      <c r="H5074" t="s">
        <v>60</v>
      </c>
      <c r="I5074">
        <f>IFERROR(INDEX(Lookup_Misc!$A$1:$C$7,MATCH(Table1[[#This Row],[Product]],Lookup_Misc!$B$1:$B$7,0),3)*Table1[[#This Row],[Tonnage]],NA())</f>
        <v>29.16</v>
      </c>
      <c r="J5074">
        <f t="shared" si="239"/>
        <v>4</v>
      </c>
    </row>
    <row r="5075" spans="1:10">
      <c r="A5075" t="s">
        <v>188</v>
      </c>
      <c r="B5075" t="s">
        <v>123</v>
      </c>
      <c r="C5075" s="60">
        <v>42125</v>
      </c>
      <c r="D5075" s="3">
        <f>Table1[[#This Row],[End Year]]-1</f>
        <v>2014</v>
      </c>
      <c r="E5075" s="3">
        <f t="shared" si="237"/>
        <v>2015</v>
      </c>
      <c r="F5075" s="1" t="str">
        <f t="shared" si="238"/>
        <v>2014/2015</v>
      </c>
      <c r="G5075">
        <v>479</v>
      </c>
      <c r="H5075" t="s">
        <v>60</v>
      </c>
      <c r="I5075">
        <f>IFERROR(INDEX(Lookup_Misc!$A$1:$C$7,MATCH(Table1[[#This Row],[Product]],Lookup_Misc!$B$1:$B$7,0),3)*Table1[[#This Row],[Tonnage]],NA())</f>
        <v>86.22</v>
      </c>
      <c r="J5075">
        <f t="shared" si="239"/>
        <v>5</v>
      </c>
    </row>
    <row r="5076" spans="1:10">
      <c r="A5076" t="s">
        <v>188</v>
      </c>
      <c r="B5076" t="s">
        <v>123</v>
      </c>
      <c r="C5076" s="60">
        <v>42125</v>
      </c>
      <c r="D5076" s="3">
        <f>Table1[[#This Row],[End Year]]-1</f>
        <v>2014</v>
      </c>
      <c r="E5076" s="3">
        <f t="shared" si="237"/>
        <v>2015</v>
      </c>
      <c r="F5076" s="1" t="str">
        <f t="shared" si="238"/>
        <v>2014/2015</v>
      </c>
      <c r="G5076">
        <v>2</v>
      </c>
      <c r="H5076" t="s">
        <v>79</v>
      </c>
      <c r="I5076">
        <f>IFERROR(INDEX(Lookup_Misc!$A$1:$C$7,MATCH(Table1[[#This Row],[Product]],Lookup_Misc!$B$1:$B$7,0),3)*Table1[[#This Row],[Tonnage]],NA())</f>
        <v>0.36</v>
      </c>
      <c r="J5076">
        <f t="shared" si="239"/>
        <v>5</v>
      </c>
    </row>
    <row r="5077" spans="1:10">
      <c r="A5077" t="s">
        <v>188</v>
      </c>
      <c r="B5077" t="s">
        <v>123</v>
      </c>
      <c r="C5077" s="60">
        <v>42125</v>
      </c>
      <c r="D5077" s="3">
        <f>Table1[[#This Row],[End Year]]-1</f>
        <v>2014</v>
      </c>
      <c r="E5077" s="3">
        <f t="shared" si="237"/>
        <v>2015</v>
      </c>
      <c r="F5077" s="1" t="str">
        <f t="shared" si="238"/>
        <v>2014/2015</v>
      </c>
      <c r="G5077">
        <v>158</v>
      </c>
      <c r="H5077" t="s">
        <v>130</v>
      </c>
      <c r="I5077">
        <f>IFERROR(INDEX(Lookup_Misc!$A$1:$C$7,MATCH(Table1[[#This Row],[Product]],Lookup_Misc!$B$1:$B$7,0),3)*Table1[[#This Row],[Tonnage]],NA())</f>
        <v>28.439999999999998</v>
      </c>
      <c r="J5077">
        <f t="shared" si="239"/>
        <v>5</v>
      </c>
    </row>
    <row r="5078" spans="1:10">
      <c r="A5078" t="s">
        <v>188</v>
      </c>
      <c r="B5078" t="s">
        <v>123</v>
      </c>
      <c r="C5078" s="60">
        <v>42125</v>
      </c>
      <c r="D5078" s="3">
        <f>Table1[[#This Row],[End Year]]-1</f>
        <v>2014</v>
      </c>
      <c r="E5078" s="3">
        <f t="shared" si="237"/>
        <v>2015</v>
      </c>
      <c r="F5078" s="1" t="str">
        <f t="shared" si="238"/>
        <v>2014/2015</v>
      </c>
      <c r="G5078">
        <v>4</v>
      </c>
      <c r="H5078" t="s">
        <v>154</v>
      </c>
      <c r="I5078">
        <f>IFERROR(INDEX(Lookup_Misc!$A$1:$C$7,MATCH(Table1[[#This Row],[Product]],Lookup_Misc!$B$1:$B$7,0),3)*Table1[[#This Row],[Tonnage]],NA())</f>
        <v>0.72</v>
      </c>
      <c r="J5078">
        <f t="shared" si="239"/>
        <v>5</v>
      </c>
    </row>
    <row r="5079" spans="1:10">
      <c r="A5079" t="s">
        <v>188</v>
      </c>
      <c r="B5079" t="s">
        <v>123</v>
      </c>
      <c r="C5079" s="60">
        <v>42125</v>
      </c>
      <c r="D5079" s="3">
        <f>Table1[[#This Row],[End Year]]-1</f>
        <v>2014</v>
      </c>
      <c r="E5079" s="3">
        <f t="shared" si="237"/>
        <v>2015</v>
      </c>
      <c r="F5079" s="1" t="str">
        <f t="shared" si="238"/>
        <v>2014/2015</v>
      </c>
      <c r="G5079">
        <v>12</v>
      </c>
      <c r="H5079" t="s">
        <v>93</v>
      </c>
      <c r="I5079">
        <f>IFERROR(INDEX(Lookup_Misc!$A$1:$C$7,MATCH(Table1[[#This Row],[Product]],Lookup_Misc!$B$1:$B$7,0),3)*Table1[[#This Row],[Tonnage]],NA())</f>
        <v>2.16</v>
      </c>
      <c r="J5079">
        <f t="shared" si="239"/>
        <v>5</v>
      </c>
    </row>
    <row r="5080" spans="1:10">
      <c r="A5080" t="s">
        <v>188</v>
      </c>
      <c r="B5080" t="s">
        <v>123</v>
      </c>
      <c r="C5080" s="60">
        <v>42156</v>
      </c>
      <c r="D5080" s="3">
        <f>Table1[[#This Row],[End Year]]-1</f>
        <v>2014</v>
      </c>
      <c r="E5080" s="3">
        <f t="shared" si="237"/>
        <v>2015</v>
      </c>
      <c r="F5080" s="1" t="str">
        <f t="shared" si="238"/>
        <v>2014/2015</v>
      </c>
      <c r="G5080">
        <v>51</v>
      </c>
      <c r="H5080" t="s">
        <v>60</v>
      </c>
      <c r="I5080">
        <f>IFERROR(INDEX(Lookup_Misc!$A$1:$C$7,MATCH(Table1[[#This Row],[Product]],Lookup_Misc!$B$1:$B$7,0),3)*Table1[[#This Row],[Tonnage]],NA())</f>
        <v>9.18</v>
      </c>
      <c r="J5080">
        <f t="shared" si="239"/>
        <v>6</v>
      </c>
    </row>
    <row r="5081" spans="1:10">
      <c r="A5081" t="s">
        <v>188</v>
      </c>
      <c r="B5081" t="s">
        <v>123</v>
      </c>
      <c r="C5081" s="60">
        <v>42156</v>
      </c>
      <c r="D5081" s="3">
        <f>Table1[[#This Row],[End Year]]-1</f>
        <v>2014</v>
      </c>
      <c r="E5081" s="3">
        <f t="shared" si="237"/>
        <v>2015</v>
      </c>
      <c r="F5081" s="1" t="str">
        <f t="shared" si="238"/>
        <v>2014/2015</v>
      </c>
      <c r="G5081">
        <v>98</v>
      </c>
      <c r="H5081" t="s">
        <v>125</v>
      </c>
      <c r="I5081">
        <f>IFERROR(INDEX(Lookup_Misc!$A$1:$C$7,MATCH(Table1[[#This Row],[Product]],Lookup_Misc!$B$1:$B$7,0),3)*Table1[[#This Row],[Tonnage]],NA())</f>
        <v>17.64</v>
      </c>
      <c r="J5081">
        <f t="shared" si="239"/>
        <v>6</v>
      </c>
    </row>
    <row r="5082" spans="1:10">
      <c r="A5082" t="s">
        <v>188</v>
      </c>
      <c r="B5082" t="s">
        <v>123</v>
      </c>
      <c r="C5082" s="60">
        <v>42186</v>
      </c>
      <c r="D5082" s="3">
        <f>Table1[[#This Row],[End Year]]-1</f>
        <v>2015</v>
      </c>
      <c r="E5082" s="3">
        <f t="shared" si="237"/>
        <v>2016</v>
      </c>
      <c r="F5082" s="1" t="str">
        <f t="shared" si="238"/>
        <v>2015/2016</v>
      </c>
      <c r="G5082">
        <v>12</v>
      </c>
      <c r="H5082" t="s">
        <v>93</v>
      </c>
      <c r="I5082">
        <f>IFERROR(INDEX(Lookup_Misc!$A$1:$C$7,MATCH(Table1[[#This Row],[Product]],Lookup_Misc!$B$1:$B$7,0),3)*Table1[[#This Row],[Tonnage]],NA())</f>
        <v>2.16</v>
      </c>
      <c r="J5082">
        <f t="shared" si="239"/>
        <v>7</v>
      </c>
    </row>
    <row r="5083" spans="1:10">
      <c r="A5083" t="s">
        <v>188</v>
      </c>
      <c r="B5083" t="s">
        <v>123</v>
      </c>
      <c r="C5083" s="60">
        <v>42186</v>
      </c>
      <c r="D5083" s="3">
        <f>Table1[[#This Row],[End Year]]-1</f>
        <v>2015</v>
      </c>
      <c r="E5083" s="3">
        <f t="shared" si="237"/>
        <v>2016</v>
      </c>
      <c r="F5083" s="1" t="str">
        <f t="shared" si="238"/>
        <v>2015/2016</v>
      </c>
      <c r="G5083">
        <v>12</v>
      </c>
      <c r="H5083" t="s">
        <v>79</v>
      </c>
      <c r="I5083">
        <f>IFERROR(INDEX(Lookup_Misc!$A$1:$C$7,MATCH(Table1[[#This Row],[Product]],Lookup_Misc!$B$1:$B$7,0),3)*Table1[[#This Row],[Tonnage]],NA())</f>
        <v>2.16</v>
      </c>
      <c r="J5083">
        <f t="shared" si="239"/>
        <v>7</v>
      </c>
    </row>
    <row r="5084" spans="1:10">
      <c r="A5084" t="s">
        <v>188</v>
      </c>
      <c r="B5084" t="s">
        <v>123</v>
      </c>
      <c r="C5084" s="60">
        <v>42217</v>
      </c>
      <c r="D5084" s="3">
        <f>Table1[[#This Row],[End Year]]-1</f>
        <v>2015</v>
      </c>
      <c r="E5084" s="3">
        <f t="shared" si="237"/>
        <v>2016</v>
      </c>
      <c r="F5084" s="1" t="str">
        <f t="shared" si="238"/>
        <v>2015/2016</v>
      </c>
      <c r="G5084">
        <v>75</v>
      </c>
      <c r="H5084" t="s">
        <v>60</v>
      </c>
      <c r="I5084">
        <f>IFERROR(INDEX(Lookup_Misc!$A$1:$C$7,MATCH(Table1[[#This Row],[Product]],Lookup_Misc!$B$1:$B$7,0),3)*Table1[[#This Row],[Tonnage]],NA())</f>
        <v>13.5</v>
      </c>
      <c r="J5084">
        <f t="shared" si="239"/>
        <v>8</v>
      </c>
    </row>
    <row r="5085" spans="1:10">
      <c r="A5085" t="s">
        <v>188</v>
      </c>
      <c r="B5085" t="s">
        <v>123</v>
      </c>
      <c r="C5085" s="60">
        <v>42217</v>
      </c>
      <c r="D5085" s="3">
        <f>Table1[[#This Row],[End Year]]-1</f>
        <v>2015</v>
      </c>
      <c r="E5085" s="3">
        <f t="shared" si="237"/>
        <v>2016</v>
      </c>
      <c r="F5085" s="1" t="str">
        <f t="shared" si="238"/>
        <v>2015/2016</v>
      </c>
      <c r="G5085">
        <v>1</v>
      </c>
      <c r="H5085" t="s">
        <v>109</v>
      </c>
      <c r="I5085">
        <f>IFERROR(INDEX(Lookup_Misc!$A$1:$C$7,MATCH(Table1[[#This Row],[Product]],Lookup_Misc!$B$1:$B$7,0),3)*Table1[[#This Row],[Tonnage]],NA())</f>
        <v>0.18</v>
      </c>
      <c r="J5085">
        <f t="shared" si="239"/>
        <v>8</v>
      </c>
    </row>
    <row r="5086" spans="1:10">
      <c r="A5086" t="s">
        <v>188</v>
      </c>
      <c r="B5086" t="s">
        <v>123</v>
      </c>
      <c r="C5086" s="60">
        <v>42248</v>
      </c>
      <c r="D5086" s="3">
        <f>Table1[[#This Row],[End Year]]-1</f>
        <v>2015</v>
      </c>
      <c r="E5086" s="3">
        <f t="shared" si="237"/>
        <v>2016</v>
      </c>
      <c r="F5086" s="1" t="str">
        <f t="shared" si="238"/>
        <v>2015/2016</v>
      </c>
      <c r="G5086">
        <v>21</v>
      </c>
      <c r="H5086" t="s">
        <v>60</v>
      </c>
      <c r="I5086">
        <f>IFERROR(INDEX(Lookup_Misc!$A$1:$C$7,MATCH(Table1[[#This Row],[Product]],Lookup_Misc!$B$1:$B$7,0),3)*Table1[[#This Row],[Tonnage]],NA())</f>
        <v>3.78</v>
      </c>
      <c r="J5086">
        <f t="shared" si="239"/>
        <v>9</v>
      </c>
    </row>
    <row r="5087" spans="1:10">
      <c r="A5087" t="s">
        <v>188</v>
      </c>
      <c r="B5087" t="s">
        <v>123</v>
      </c>
      <c r="C5087" s="60">
        <v>42248</v>
      </c>
      <c r="D5087" s="3">
        <f>Table1[[#This Row],[End Year]]-1</f>
        <v>2015</v>
      </c>
      <c r="E5087" s="3">
        <f t="shared" si="237"/>
        <v>2016</v>
      </c>
      <c r="F5087" s="1" t="str">
        <f t="shared" si="238"/>
        <v>2015/2016</v>
      </c>
      <c r="G5087">
        <v>1</v>
      </c>
      <c r="H5087" t="s">
        <v>80</v>
      </c>
      <c r="I5087">
        <f>IFERROR(INDEX(Lookup_Misc!$A$1:$C$7,MATCH(Table1[[#This Row],[Product]],Lookup_Misc!$B$1:$B$7,0),3)*Table1[[#This Row],[Tonnage]],NA())</f>
        <v>0.18</v>
      </c>
      <c r="J5087">
        <f t="shared" si="239"/>
        <v>9</v>
      </c>
    </row>
    <row r="5088" spans="1:10">
      <c r="A5088" t="s">
        <v>188</v>
      </c>
      <c r="B5088" t="s">
        <v>123</v>
      </c>
      <c r="C5088" s="60">
        <v>42248</v>
      </c>
      <c r="D5088" s="3">
        <f>Table1[[#This Row],[End Year]]-1</f>
        <v>2015</v>
      </c>
      <c r="E5088" s="3">
        <f t="shared" si="237"/>
        <v>2016</v>
      </c>
      <c r="F5088" s="1" t="str">
        <f t="shared" si="238"/>
        <v>2015/2016</v>
      </c>
      <c r="G5088">
        <v>13</v>
      </c>
      <c r="H5088" t="s">
        <v>136</v>
      </c>
      <c r="I5088">
        <f>IFERROR(INDEX(Lookup_Misc!$A$1:$C$7,MATCH(Table1[[#This Row],[Product]],Lookup_Misc!$B$1:$B$7,0),3)*Table1[[#This Row],[Tonnage]],NA())</f>
        <v>2.34</v>
      </c>
      <c r="J5088">
        <f t="shared" si="239"/>
        <v>9</v>
      </c>
    </row>
    <row r="5089" spans="1:10">
      <c r="A5089" t="s">
        <v>188</v>
      </c>
      <c r="B5089" t="s">
        <v>123</v>
      </c>
      <c r="C5089" s="60">
        <v>42248</v>
      </c>
      <c r="D5089" s="3">
        <f>Table1[[#This Row],[End Year]]-1</f>
        <v>2015</v>
      </c>
      <c r="E5089" s="3">
        <f t="shared" si="237"/>
        <v>2016</v>
      </c>
      <c r="F5089" s="1" t="str">
        <f t="shared" si="238"/>
        <v>2015/2016</v>
      </c>
      <c r="G5089">
        <v>1</v>
      </c>
      <c r="H5089" t="s">
        <v>128</v>
      </c>
      <c r="I5089">
        <f>IFERROR(INDEX(Lookup_Misc!$A$1:$C$7,MATCH(Table1[[#This Row],[Product]],Lookup_Misc!$B$1:$B$7,0),3)*Table1[[#This Row],[Tonnage]],NA())</f>
        <v>0.18</v>
      </c>
      <c r="J5089">
        <f t="shared" si="239"/>
        <v>9</v>
      </c>
    </row>
    <row r="5090" spans="1:10">
      <c r="A5090" t="s">
        <v>188</v>
      </c>
      <c r="B5090" t="s">
        <v>123</v>
      </c>
      <c r="C5090" s="60">
        <v>42278</v>
      </c>
      <c r="D5090" s="3">
        <f>Table1[[#This Row],[End Year]]-1</f>
        <v>2015</v>
      </c>
      <c r="E5090" s="3">
        <f t="shared" si="237"/>
        <v>2016</v>
      </c>
      <c r="F5090" s="1" t="str">
        <f t="shared" si="238"/>
        <v>2015/2016</v>
      </c>
      <c r="G5090">
        <v>79</v>
      </c>
      <c r="H5090" t="s">
        <v>60</v>
      </c>
      <c r="I5090">
        <f>IFERROR(INDEX(Lookup_Misc!$A$1:$C$7,MATCH(Table1[[#This Row],[Product]],Lookup_Misc!$B$1:$B$7,0),3)*Table1[[#This Row],[Tonnage]],NA())</f>
        <v>14.219999999999999</v>
      </c>
      <c r="J5090">
        <f t="shared" si="239"/>
        <v>10</v>
      </c>
    </row>
    <row r="5091" spans="1:10">
      <c r="A5091" t="s">
        <v>188</v>
      </c>
      <c r="B5091" t="s">
        <v>123</v>
      </c>
      <c r="C5091" s="60">
        <v>42278</v>
      </c>
      <c r="D5091" s="3">
        <f>Table1[[#This Row],[End Year]]-1</f>
        <v>2015</v>
      </c>
      <c r="E5091" s="3">
        <f t="shared" si="237"/>
        <v>2016</v>
      </c>
      <c r="F5091" s="1" t="str">
        <f t="shared" si="238"/>
        <v>2015/2016</v>
      </c>
      <c r="G5091">
        <v>3</v>
      </c>
      <c r="H5091" t="s">
        <v>154</v>
      </c>
      <c r="I5091">
        <f>IFERROR(INDEX(Lookup_Misc!$A$1:$C$7,MATCH(Table1[[#This Row],[Product]],Lookup_Misc!$B$1:$B$7,0),3)*Table1[[#This Row],[Tonnage]],NA())</f>
        <v>0.54</v>
      </c>
      <c r="J5091">
        <f t="shared" si="239"/>
        <v>10</v>
      </c>
    </row>
    <row r="5092" spans="1:10">
      <c r="A5092" t="s">
        <v>188</v>
      </c>
      <c r="B5092" t="s">
        <v>123</v>
      </c>
      <c r="C5092" s="60">
        <v>42278</v>
      </c>
      <c r="D5092" s="3">
        <f>Table1[[#This Row],[End Year]]-1</f>
        <v>2015</v>
      </c>
      <c r="E5092" s="3">
        <f t="shared" si="237"/>
        <v>2016</v>
      </c>
      <c r="F5092" s="1" t="str">
        <f t="shared" si="238"/>
        <v>2015/2016</v>
      </c>
      <c r="G5092">
        <v>2</v>
      </c>
      <c r="H5092" t="s">
        <v>146</v>
      </c>
      <c r="I5092">
        <f>IFERROR(INDEX(Lookup_Misc!$A$1:$C$7,MATCH(Table1[[#This Row],[Product]],Lookup_Misc!$B$1:$B$7,0),3)*Table1[[#This Row],[Tonnage]],NA())</f>
        <v>0.36</v>
      </c>
      <c r="J5092">
        <f t="shared" si="239"/>
        <v>10</v>
      </c>
    </row>
    <row r="5093" spans="1:10">
      <c r="A5093" t="s">
        <v>188</v>
      </c>
      <c r="B5093" t="s">
        <v>123</v>
      </c>
      <c r="C5093" s="60">
        <v>42309</v>
      </c>
      <c r="D5093" s="3">
        <f>Table1[[#This Row],[End Year]]-1</f>
        <v>2015</v>
      </c>
      <c r="E5093" s="3">
        <f t="shared" si="237"/>
        <v>2016</v>
      </c>
      <c r="F5093" s="1" t="str">
        <f t="shared" si="238"/>
        <v>2015/2016</v>
      </c>
      <c r="G5093">
        <v>19</v>
      </c>
      <c r="H5093" t="s">
        <v>60</v>
      </c>
      <c r="I5093">
        <f>IFERROR(INDEX(Lookup_Misc!$A$1:$C$7,MATCH(Table1[[#This Row],[Product]],Lookup_Misc!$B$1:$B$7,0),3)*Table1[[#This Row],[Tonnage]],NA())</f>
        <v>3.42</v>
      </c>
      <c r="J5093">
        <f t="shared" si="239"/>
        <v>11</v>
      </c>
    </row>
    <row r="5094" spans="1:10">
      <c r="A5094" t="s">
        <v>188</v>
      </c>
      <c r="B5094" t="s">
        <v>123</v>
      </c>
      <c r="C5094" s="60">
        <v>42339</v>
      </c>
      <c r="D5094" s="3">
        <f>Table1[[#This Row],[End Year]]-1</f>
        <v>2015</v>
      </c>
      <c r="E5094" s="3">
        <f t="shared" si="237"/>
        <v>2016</v>
      </c>
      <c r="F5094" s="1" t="str">
        <f t="shared" si="238"/>
        <v>2015/2016</v>
      </c>
      <c r="G5094">
        <v>1714</v>
      </c>
      <c r="H5094" t="s">
        <v>60</v>
      </c>
      <c r="I5094">
        <f>IFERROR(INDEX(Lookup_Misc!$A$1:$C$7,MATCH(Table1[[#This Row],[Product]],Lookup_Misc!$B$1:$B$7,0),3)*Table1[[#This Row],[Tonnage]],NA())</f>
        <v>308.52</v>
      </c>
      <c r="J5094">
        <f t="shared" si="239"/>
        <v>12</v>
      </c>
    </row>
    <row r="5095" spans="1:10">
      <c r="A5095" t="s">
        <v>188</v>
      </c>
      <c r="B5095" t="s">
        <v>123</v>
      </c>
      <c r="C5095" s="60">
        <v>42339</v>
      </c>
      <c r="D5095" s="3">
        <f>Table1[[#This Row],[End Year]]-1</f>
        <v>2015</v>
      </c>
      <c r="E5095" s="3">
        <f t="shared" si="237"/>
        <v>2016</v>
      </c>
      <c r="F5095" s="1" t="str">
        <f t="shared" si="238"/>
        <v>2015/2016</v>
      </c>
      <c r="G5095">
        <v>1636</v>
      </c>
      <c r="H5095" t="s">
        <v>79</v>
      </c>
      <c r="I5095">
        <f>IFERROR(INDEX(Lookup_Misc!$A$1:$C$7,MATCH(Table1[[#This Row],[Product]],Lookup_Misc!$B$1:$B$7,0),3)*Table1[[#This Row],[Tonnage]],NA())</f>
        <v>294.47999999999996</v>
      </c>
      <c r="J5095">
        <f t="shared" si="239"/>
        <v>12</v>
      </c>
    </row>
    <row r="5096" spans="1:10">
      <c r="A5096" t="s">
        <v>188</v>
      </c>
      <c r="B5096" t="s">
        <v>123</v>
      </c>
      <c r="C5096" s="60">
        <v>42370</v>
      </c>
      <c r="D5096" s="3">
        <f>Table1[[#This Row],[End Year]]-1</f>
        <v>2015</v>
      </c>
      <c r="E5096" s="3">
        <f t="shared" si="237"/>
        <v>2016</v>
      </c>
      <c r="F5096" s="1" t="str">
        <f t="shared" si="238"/>
        <v>2015/2016</v>
      </c>
      <c r="G5096">
        <v>1661</v>
      </c>
      <c r="H5096" t="s">
        <v>60</v>
      </c>
      <c r="I5096">
        <f>IFERROR(INDEX(Lookup_Misc!$A$1:$C$7,MATCH(Table1[[#This Row],[Product]],Lookup_Misc!$B$1:$B$7,0),3)*Table1[[#This Row],[Tonnage]],NA())</f>
        <v>298.97999999999996</v>
      </c>
      <c r="J5096">
        <f t="shared" si="239"/>
        <v>1</v>
      </c>
    </row>
    <row r="5097" spans="1:10">
      <c r="A5097" t="s">
        <v>188</v>
      </c>
      <c r="B5097" t="s">
        <v>123</v>
      </c>
      <c r="C5097" s="60">
        <v>42401</v>
      </c>
      <c r="D5097" s="3">
        <f>Table1[[#This Row],[End Year]]-1</f>
        <v>2015</v>
      </c>
      <c r="E5097" s="3">
        <f t="shared" si="237"/>
        <v>2016</v>
      </c>
      <c r="F5097" s="1" t="str">
        <f t="shared" si="238"/>
        <v>2015/2016</v>
      </c>
      <c r="G5097">
        <v>612</v>
      </c>
      <c r="H5097" t="s">
        <v>60</v>
      </c>
      <c r="I5097">
        <f>IFERROR(INDEX(Lookup_Misc!$A$1:$C$7,MATCH(Table1[[#This Row],[Product]],Lookup_Misc!$B$1:$B$7,0),3)*Table1[[#This Row],[Tonnage]],NA())</f>
        <v>110.16</v>
      </c>
      <c r="J5097">
        <f t="shared" si="239"/>
        <v>2</v>
      </c>
    </row>
    <row r="5098" spans="1:10">
      <c r="A5098" t="s">
        <v>188</v>
      </c>
      <c r="B5098" t="s">
        <v>123</v>
      </c>
      <c r="C5098" s="60">
        <v>42401</v>
      </c>
      <c r="D5098" s="3">
        <f>Table1[[#This Row],[End Year]]-1</f>
        <v>2015</v>
      </c>
      <c r="E5098" s="3">
        <f t="shared" si="237"/>
        <v>2016</v>
      </c>
      <c r="F5098" s="1" t="str">
        <f t="shared" si="238"/>
        <v>2015/2016</v>
      </c>
      <c r="G5098">
        <v>12</v>
      </c>
      <c r="H5098" t="s">
        <v>79</v>
      </c>
      <c r="I5098">
        <f>IFERROR(INDEX(Lookup_Misc!$A$1:$C$7,MATCH(Table1[[#This Row],[Product]],Lookup_Misc!$B$1:$B$7,0),3)*Table1[[#This Row],[Tonnage]],NA())</f>
        <v>2.16</v>
      </c>
      <c r="J5098">
        <f t="shared" si="239"/>
        <v>2</v>
      </c>
    </row>
    <row r="5099" spans="1:10">
      <c r="A5099" t="s">
        <v>188</v>
      </c>
      <c r="B5099" t="s">
        <v>123</v>
      </c>
      <c r="C5099" s="60">
        <v>42430</v>
      </c>
      <c r="D5099" s="3">
        <f>Table1[[#This Row],[End Year]]-1</f>
        <v>2015</v>
      </c>
      <c r="E5099" s="3">
        <f t="shared" si="237"/>
        <v>2016</v>
      </c>
      <c r="F5099" s="1" t="str">
        <f t="shared" si="238"/>
        <v>2015/2016</v>
      </c>
      <c r="G5099">
        <v>3</v>
      </c>
      <c r="H5099" t="s">
        <v>139</v>
      </c>
      <c r="I5099">
        <f>IFERROR(INDEX(Lookup_Misc!$A$1:$C$7,MATCH(Table1[[#This Row],[Product]],Lookup_Misc!$B$1:$B$7,0),3)*Table1[[#This Row],[Tonnage]],NA())</f>
        <v>0.54</v>
      </c>
      <c r="J5099">
        <f t="shared" si="239"/>
        <v>3</v>
      </c>
    </row>
    <row r="5100" spans="1:10">
      <c r="A5100" t="s">
        <v>188</v>
      </c>
      <c r="B5100" t="s">
        <v>123</v>
      </c>
      <c r="C5100" s="60">
        <v>42430</v>
      </c>
      <c r="D5100" s="3">
        <f>Table1[[#This Row],[End Year]]-1</f>
        <v>2015</v>
      </c>
      <c r="E5100" s="3">
        <f t="shared" si="237"/>
        <v>2016</v>
      </c>
      <c r="F5100" s="1" t="str">
        <f t="shared" si="238"/>
        <v>2015/2016</v>
      </c>
      <c r="G5100">
        <v>988</v>
      </c>
      <c r="H5100" t="s">
        <v>60</v>
      </c>
      <c r="I5100">
        <f>IFERROR(INDEX(Lookup_Misc!$A$1:$C$7,MATCH(Table1[[#This Row],[Product]],Lookup_Misc!$B$1:$B$7,0),3)*Table1[[#This Row],[Tonnage]],NA())</f>
        <v>177.84</v>
      </c>
      <c r="J5100">
        <f t="shared" si="239"/>
        <v>3</v>
      </c>
    </row>
    <row r="5101" spans="1:10">
      <c r="A5101" t="s">
        <v>188</v>
      </c>
      <c r="B5101" t="s">
        <v>123</v>
      </c>
      <c r="C5101" s="60">
        <v>42430</v>
      </c>
      <c r="D5101" s="3">
        <f>Table1[[#This Row],[End Year]]-1</f>
        <v>2015</v>
      </c>
      <c r="E5101" s="3">
        <f t="shared" si="237"/>
        <v>2016</v>
      </c>
      <c r="F5101" s="1" t="str">
        <f t="shared" si="238"/>
        <v>2015/2016</v>
      </c>
      <c r="G5101">
        <v>5</v>
      </c>
      <c r="H5101" t="s">
        <v>79</v>
      </c>
      <c r="I5101">
        <f>IFERROR(INDEX(Lookup_Misc!$A$1:$C$7,MATCH(Table1[[#This Row],[Product]],Lookup_Misc!$B$1:$B$7,0),3)*Table1[[#This Row],[Tonnage]],NA())</f>
        <v>0.89999999999999991</v>
      </c>
      <c r="J5101">
        <f t="shared" si="239"/>
        <v>3</v>
      </c>
    </row>
    <row r="5102" spans="1:10">
      <c r="A5102" t="s">
        <v>188</v>
      </c>
      <c r="B5102" t="s">
        <v>123</v>
      </c>
      <c r="C5102" s="60">
        <v>42430</v>
      </c>
      <c r="D5102" s="3">
        <f>Table1[[#This Row],[End Year]]-1</f>
        <v>2015</v>
      </c>
      <c r="E5102" s="3">
        <f t="shared" si="237"/>
        <v>2016</v>
      </c>
      <c r="F5102" s="1" t="str">
        <f t="shared" si="238"/>
        <v>2015/2016</v>
      </c>
      <c r="G5102">
        <v>11</v>
      </c>
      <c r="H5102" t="s">
        <v>136</v>
      </c>
      <c r="I5102">
        <f>IFERROR(INDEX(Lookup_Misc!$A$1:$C$7,MATCH(Table1[[#This Row],[Product]],Lookup_Misc!$B$1:$B$7,0),3)*Table1[[#This Row],[Tonnage]],NA())</f>
        <v>1.98</v>
      </c>
      <c r="J5102">
        <f t="shared" si="239"/>
        <v>3</v>
      </c>
    </row>
    <row r="5103" spans="1:10">
      <c r="A5103" t="s">
        <v>188</v>
      </c>
      <c r="B5103" t="s">
        <v>123</v>
      </c>
      <c r="C5103" s="60">
        <v>42461</v>
      </c>
      <c r="D5103" s="3">
        <f>Table1[[#This Row],[End Year]]-1</f>
        <v>2015</v>
      </c>
      <c r="E5103" s="3">
        <f t="shared" si="237"/>
        <v>2016</v>
      </c>
      <c r="F5103" s="1" t="str">
        <f t="shared" si="238"/>
        <v>2015/2016</v>
      </c>
      <c r="G5103">
        <v>178</v>
      </c>
      <c r="H5103" t="s">
        <v>60</v>
      </c>
      <c r="I5103">
        <f>IFERROR(INDEX(Lookup_Misc!$A$1:$C$7,MATCH(Table1[[#This Row],[Product]],Lookup_Misc!$B$1:$B$7,0),3)*Table1[[#This Row],[Tonnage]],NA())</f>
        <v>32.04</v>
      </c>
      <c r="J5103">
        <f t="shared" si="239"/>
        <v>4</v>
      </c>
    </row>
    <row r="5104" spans="1:10">
      <c r="A5104" t="s">
        <v>188</v>
      </c>
      <c r="B5104" t="s">
        <v>123</v>
      </c>
      <c r="C5104" s="60">
        <v>42461</v>
      </c>
      <c r="D5104" s="3">
        <f>Table1[[#This Row],[End Year]]-1</f>
        <v>2015</v>
      </c>
      <c r="E5104" s="3">
        <f t="shared" si="237"/>
        <v>2016</v>
      </c>
      <c r="F5104" s="1" t="str">
        <f t="shared" si="238"/>
        <v>2015/2016</v>
      </c>
      <c r="G5104">
        <v>9</v>
      </c>
      <c r="H5104" t="s">
        <v>100</v>
      </c>
      <c r="I5104">
        <f>IFERROR(INDEX(Lookup_Misc!$A$1:$C$7,MATCH(Table1[[#This Row],[Product]],Lookup_Misc!$B$1:$B$7,0),3)*Table1[[#This Row],[Tonnage]],NA())</f>
        <v>1.6199999999999999</v>
      </c>
      <c r="J5104">
        <f t="shared" si="239"/>
        <v>4</v>
      </c>
    </row>
    <row r="5105" spans="1:10">
      <c r="A5105" t="s">
        <v>188</v>
      </c>
      <c r="B5105" t="s">
        <v>123</v>
      </c>
      <c r="C5105" s="60">
        <v>42491</v>
      </c>
      <c r="D5105" s="3">
        <f>Table1[[#This Row],[End Year]]-1</f>
        <v>2015</v>
      </c>
      <c r="E5105" s="3">
        <f t="shared" si="237"/>
        <v>2016</v>
      </c>
      <c r="F5105" s="1" t="str">
        <f t="shared" si="238"/>
        <v>2015/2016</v>
      </c>
      <c r="G5105">
        <v>328</v>
      </c>
      <c r="H5105" t="s">
        <v>60</v>
      </c>
      <c r="I5105">
        <f>IFERROR(INDEX(Lookup_Misc!$A$1:$C$7,MATCH(Table1[[#This Row],[Product]],Lookup_Misc!$B$1:$B$7,0),3)*Table1[[#This Row],[Tonnage]],NA())</f>
        <v>59.04</v>
      </c>
      <c r="J5105">
        <f t="shared" si="239"/>
        <v>5</v>
      </c>
    </row>
    <row r="5106" spans="1:10">
      <c r="A5106" t="s">
        <v>188</v>
      </c>
      <c r="B5106" t="s">
        <v>123</v>
      </c>
      <c r="C5106" s="60">
        <v>42522</v>
      </c>
      <c r="D5106" s="3">
        <f>Table1[[#This Row],[End Year]]-1</f>
        <v>2015</v>
      </c>
      <c r="E5106" s="3">
        <f t="shared" si="237"/>
        <v>2016</v>
      </c>
      <c r="F5106" s="1" t="str">
        <f t="shared" si="238"/>
        <v>2015/2016</v>
      </c>
      <c r="G5106">
        <v>15</v>
      </c>
      <c r="H5106" t="s">
        <v>60</v>
      </c>
      <c r="I5106">
        <f>IFERROR(INDEX(Lookup_Misc!$A$1:$C$7,MATCH(Table1[[#This Row],[Product]],Lookup_Misc!$B$1:$B$7,0),3)*Table1[[#This Row],[Tonnage]],NA())</f>
        <v>2.6999999999999997</v>
      </c>
      <c r="J5106">
        <f t="shared" si="239"/>
        <v>6</v>
      </c>
    </row>
    <row r="5107" spans="1:10">
      <c r="A5107" t="s">
        <v>188</v>
      </c>
      <c r="B5107" t="s">
        <v>123</v>
      </c>
      <c r="C5107" s="60">
        <v>42552</v>
      </c>
      <c r="D5107" s="3">
        <f>Table1[[#This Row],[End Year]]-1</f>
        <v>2016</v>
      </c>
      <c r="E5107" s="3">
        <f t="shared" si="237"/>
        <v>2017</v>
      </c>
      <c r="F5107" s="1" t="str">
        <f t="shared" si="238"/>
        <v>2016/2017</v>
      </c>
      <c r="G5107">
        <v>28</v>
      </c>
      <c r="H5107" t="s">
        <v>60</v>
      </c>
      <c r="I5107">
        <f>IFERROR(INDEX(Lookup_Misc!$A$1:$C$7,MATCH(Table1[[#This Row],[Product]],Lookup_Misc!$B$1:$B$7,0),3)*Table1[[#This Row],[Tonnage]],NA())</f>
        <v>5.04</v>
      </c>
      <c r="J5107">
        <f t="shared" si="239"/>
        <v>7</v>
      </c>
    </row>
    <row r="5108" spans="1:10">
      <c r="A5108" t="s">
        <v>188</v>
      </c>
      <c r="B5108" t="s">
        <v>123</v>
      </c>
      <c r="C5108" s="60">
        <v>42552</v>
      </c>
      <c r="D5108" s="3">
        <f>Table1[[#This Row],[End Year]]-1</f>
        <v>2016</v>
      </c>
      <c r="E5108" s="3">
        <f t="shared" si="237"/>
        <v>2017</v>
      </c>
      <c r="F5108" s="1" t="str">
        <f t="shared" si="238"/>
        <v>2016/2017</v>
      </c>
      <c r="G5108">
        <v>22</v>
      </c>
      <c r="H5108" t="s">
        <v>79</v>
      </c>
      <c r="I5108">
        <f>IFERROR(INDEX(Lookup_Misc!$A$1:$C$7,MATCH(Table1[[#This Row],[Product]],Lookup_Misc!$B$1:$B$7,0),3)*Table1[[#This Row],[Tonnage]],NA())</f>
        <v>3.96</v>
      </c>
      <c r="J5108">
        <f t="shared" si="239"/>
        <v>7</v>
      </c>
    </row>
    <row r="5109" spans="1:10">
      <c r="A5109" t="s">
        <v>188</v>
      </c>
      <c r="B5109" t="s">
        <v>123</v>
      </c>
      <c r="C5109" s="60">
        <v>42552</v>
      </c>
      <c r="D5109" s="3">
        <f>Table1[[#This Row],[End Year]]-1</f>
        <v>2016</v>
      </c>
      <c r="E5109" s="3">
        <f t="shared" si="237"/>
        <v>2017</v>
      </c>
      <c r="F5109" s="1" t="str">
        <f t="shared" si="238"/>
        <v>2016/2017</v>
      </c>
      <c r="G5109">
        <v>5</v>
      </c>
      <c r="H5109" t="s">
        <v>146</v>
      </c>
      <c r="I5109">
        <f>IFERROR(INDEX(Lookup_Misc!$A$1:$C$7,MATCH(Table1[[#This Row],[Product]],Lookup_Misc!$B$1:$B$7,0),3)*Table1[[#This Row],[Tonnage]],NA())</f>
        <v>0.89999999999999991</v>
      </c>
      <c r="J5109">
        <f t="shared" si="239"/>
        <v>7</v>
      </c>
    </row>
    <row r="5110" spans="1:10">
      <c r="A5110" t="s">
        <v>188</v>
      </c>
      <c r="B5110" t="s">
        <v>123</v>
      </c>
      <c r="C5110" s="60">
        <v>42552</v>
      </c>
      <c r="D5110" s="3">
        <f>Table1[[#This Row],[End Year]]-1</f>
        <v>2016</v>
      </c>
      <c r="E5110" s="3">
        <f t="shared" si="237"/>
        <v>2017</v>
      </c>
      <c r="F5110" s="1" t="str">
        <f t="shared" si="238"/>
        <v>2016/2017</v>
      </c>
      <c r="G5110">
        <v>1</v>
      </c>
      <c r="H5110" t="s">
        <v>80</v>
      </c>
      <c r="I5110">
        <f>IFERROR(INDEX(Lookup_Misc!$A$1:$C$7,MATCH(Table1[[#This Row],[Product]],Lookup_Misc!$B$1:$B$7,0),3)*Table1[[#This Row],[Tonnage]],NA())</f>
        <v>0.18</v>
      </c>
      <c r="J5110">
        <f t="shared" si="239"/>
        <v>7</v>
      </c>
    </row>
    <row r="5111" spans="1:10">
      <c r="A5111" t="s">
        <v>188</v>
      </c>
      <c r="B5111" t="s">
        <v>123</v>
      </c>
      <c r="C5111" s="60">
        <v>42583</v>
      </c>
      <c r="D5111" s="3">
        <f>Table1[[#This Row],[End Year]]-1</f>
        <v>2016</v>
      </c>
      <c r="E5111" s="3">
        <f t="shared" si="237"/>
        <v>2017</v>
      </c>
      <c r="F5111" s="1" t="str">
        <f t="shared" si="238"/>
        <v>2016/2017</v>
      </c>
      <c r="G5111">
        <v>38</v>
      </c>
      <c r="H5111" t="s">
        <v>79</v>
      </c>
      <c r="I5111">
        <f>IFERROR(INDEX(Lookup_Misc!$A$1:$C$7,MATCH(Table1[[#This Row],[Product]],Lookup_Misc!$B$1:$B$7,0),3)*Table1[[#This Row],[Tonnage]],NA())</f>
        <v>6.84</v>
      </c>
      <c r="J5111">
        <f t="shared" si="239"/>
        <v>8</v>
      </c>
    </row>
    <row r="5112" spans="1:10">
      <c r="A5112" t="s">
        <v>188</v>
      </c>
      <c r="B5112" t="s">
        <v>123</v>
      </c>
      <c r="C5112" s="60">
        <v>42583</v>
      </c>
      <c r="D5112" s="3">
        <f>Table1[[#This Row],[End Year]]-1</f>
        <v>2016</v>
      </c>
      <c r="E5112" s="3">
        <f t="shared" si="237"/>
        <v>2017</v>
      </c>
      <c r="F5112" s="1" t="str">
        <f t="shared" si="238"/>
        <v>2016/2017</v>
      </c>
      <c r="G5112">
        <v>14</v>
      </c>
      <c r="H5112" t="s">
        <v>136</v>
      </c>
      <c r="I5112">
        <f>IFERROR(INDEX(Lookup_Misc!$A$1:$C$7,MATCH(Table1[[#This Row],[Product]],Lookup_Misc!$B$1:$B$7,0),3)*Table1[[#This Row],[Tonnage]],NA())</f>
        <v>2.52</v>
      </c>
      <c r="J5112">
        <f t="shared" si="239"/>
        <v>8</v>
      </c>
    </row>
    <row r="5113" spans="1:10">
      <c r="A5113" t="s">
        <v>188</v>
      </c>
      <c r="B5113" t="s">
        <v>123</v>
      </c>
      <c r="C5113" s="60">
        <v>42644</v>
      </c>
      <c r="D5113" s="3">
        <f>Table1[[#This Row],[End Year]]-1</f>
        <v>2016</v>
      </c>
      <c r="E5113" s="3">
        <f t="shared" si="237"/>
        <v>2017</v>
      </c>
      <c r="F5113" s="1" t="str">
        <f t="shared" si="238"/>
        <v>2016/2017</v>
      </c>
      <c r="G5113">
        <v>29</v>
      </c>
      <c r="H5113" t="s">
        <v>60</v>
      </c>
      <c r="I5113">
        <f>IFERROR(INDEX(Lookup_Misc!$A$1:$C$7,MATCH(Table1[[#This Row],[Product]],Lookup_Misc!$B$1:$B$7,0),3)*Table1[[#This Row],[Tonnage]],NA())</f>
        <v>5.22</v>
      </c>
      <c r="J5113">
        <f t="shared" si="239"/>
        <v>10</v>
      </c>
    </row>
    <row r="5114" spans="1:10">
      <c r="A5114" t="s">
        <v>188</v>
      </c>
      <c r="B5114" t="s">
        <v>123</v>
      </c>
      <c r="C5114" s="60">
        <v>42644</v>
      </c>
      <c r="D5114" s="3">
        <f>Table1[[#This Row],[End Year]]-1</f>
        <v>2016</v>
      </c>
      <c r="E5114" s="3">
        <f t="shared" si="237"/>
        <v>2017</v>
      </c>
      <c r="F5114" s="1" t="str">
        <f t="shared" si="238"/>
        <v>2016/2017</v>
      </c>
      <c r="G5114">
        <v>3</v>
      </c>
      <c r="H5114" t="s">
        <v>133</v>
      </c>
      <c r="I5114">
        <f>IFERROR(INDEX(Lookup_Misc!$A$1:$C$7,MATCH(Table1[[#This Row],[Product]],Lookup_Misc!$B$1:$B$7,0),3)*Table1[[#This Row],[Tonnage]],NA())</f>
        <v>0.54</v>
      </c>
      <c r="J5114">
        <f t="shared" si="239"/>
        <v>10</v>
      </c>
    </row>
    <row r="5115" spans="1:10">
      <c r="A5115" t="s">
        <v>188</v>
      </c>
      <c r="B5115" t="s">
        <v>123</v>
      </c>
      <c r="C5115" s="60">
        <v>42675</v>
      </c>
      <c r="D5115" s="3">
        <f>Table1[[#This Row],[End Year]]-1</f>
        <v>2016</v>
      </c>
      <c r="E5115" s="3">
        <f t="shared" si="237"/>
        <v>2017</v>
      </c>
      <c r="F5115" s="1" t="str">
        <f t="shared" si="238"/>
        <v>2016/2017</v>
      </c>
      <c r="G5115">
        <v>190</v>
      </c>
      <c r="H5115" t="s">
        <v>60</v>
      </c>
      <c r="I5115">
        <f>IFERROR(INDEX(Lookup_Misc!$A$1:$C$7,MATCH(Table1[[#This Row],[Product]],Lookup_Misc!$B$1:$B$7,0),3)*Table1[[#This Row],[Tonnage]],NA())</f>
        <v>34.199999999999996</v>
      </c>
      <c r="J5115">
        <f t="shared" si="239"/>
        <v>11</v>
      </c>
    </row>
    <row r="5116" spans="1:10">
      <c r="A5116" t="s">
        <v>188</v>
      </c>
      <c r="B5116" t="s">
        <v>123</v>
      </c>
      <c r="C5116" s="60">
        <v>42675</v>
      </c>
      <c r="D5116" s="3">
        <f>Table1[[#This Row],[End Year]]-1</f>
        <v>2016</v>
      </c>
      <c r="E5116" s="3">
        <f t="shared" si="237"/>
        <v>2017</v>
      </c>
      <c r="F5116" s="1" t="str">
        <f t="shared" si="238"/>
        <v>2016/2017</v>
      </c>
      <c r="G5116">
        <v>58</v>
      </c>
      <c r="H5116" t="s">
        <v>130</v>
      </c>
      <c r="I5116">
        <f>IFERROR(INDEX(Lookup_Misc!$A$1:$C$7,MATCH(Table1[[#This Row],[Product]],Lookup_Misc!$B$1:$B$7,0),3)*Table1[[#This Row],[Tonnage]],NA())</f>
        <v>10.44</v>
      </c>
      <c r="J5116">
        <f t="shared" si="239"/>
        <v>11</v>
      </c>
    </row>
    <row r="5117" spans="1:10">
      <c r="A5117" t="s">
        <v>188</v>
      </c>
      <c r="B5117" t="s">
        <v>123</v>
      </c>
      <c r="C5117" s="60">
        <v>42675</v>
      </c>
      <c r="D5117" s="3">
        <f>Table1[[#This Row],[End Year]]-1</f>
        <v>2016</v>
      </c>
      <c r="E5117" s="3">
        <f t="shared" si="237"/>
        <v>2017</v>
      </c>
      <c r="F5117" s="1" t="str">
        <f t="shared" si="238"/>
        <v>2016/2017</v>
      </c>
      <c r="G5117">
        <v>5</v>
      </c>
      <c r="H5117" t="s">
        <v>100</v>
      </c>
      <c r="I5117">
        <f>IFERROR(INDEX(Lookup_Misc!$A$1:$C$7,MATCH(Table1[[#This Row],[Product]],Lookup_Misc!$B$1:$B$7,0),3)*Table1[[#This Row],[Tonnage]],NA())</f>
        <v>0.89999999999999991</v>
      </c>
      <c r="J5117">
        <f t="shared" si="239"/>
        <v>11</v>
      </c>
    </row>
    <row r="5118" spans="1:10">
      <c r="A5118" t="s">
        <v>188</v>
      </c>
      <c r="B5118" t="s">
        <v>123</v>
      </c>
      <c r="C5118" s="60">
        <v>42675</v>
      </c>
      <c r="D5118" s="3">
        <f>Table1[[#This Row],[End Year]]-1</f>
        <v>2016</v>
      </c>
      <c r="E5118" s="3">
        <f t="shared" si="237"/>
        <v>2017</v>
      </c>
      <c r="F5118" s="1" t="str">
        <f t="shared" si="238"/>
        <v>2016/2017</v>
      </c>
      <c r="G5118">
        <v>14</v>
      </c>
      <c r="H5118" t="s">
        <v>136</v>
      </c>
      <c r="I5118">
        <f>IFERROR(INDEX(Lookup_Misc!$A$1:$C$7,MATCH(Table1[[#This Row],[Product]],Lookup_Misc!$B$1:$B$7,0),3)*Table1[[#This Row],[Tonnage]],NA())</f>
        <v>2.52</v>
      </c>
      <c r="J5118">
        <f t="shared" si="239"/>
        <v>11</v>
      </c>
    </row>
    <row r="5119" spans="1:10">
      <c r="A5119" t="s">
        <v>188</v>
      </c>
      <c r="B5119" t="s">
        <v>123</v>
      </c>
      <c r="C5119" s="60">
        <v>42705</v>
      </c>
      <c r="D5119" s="3">
        <f>Table1[[#This Row],[End Year]]-1</f>
        <v>2016</v>
      </c>
      <c r="E5119" s="3">
        <f t="shared" si="237"/>
        <v>2017</v>
      </c>
      <c r="F5119" s="1" t="str">
        <f t="shared" si="238"/>
        <v>2016/2017</v>
      </c>
      <c r="G5119">
        <v>19</v>
      </c>
      <c r="H5119" t="s">
        <v>104</v>
      </c>
      <c r="I5119">
        <f>IFERROR(INDEX(Lookup_Misc!$A$1:$C$7,MATCH(Table1[[#This Row],[Product]],Lookup_Misc!$B$1:$B$7,0),3)*Table1[[#This Row],[Tonnage]],NA())</f>
        <v>3.42</v>
      </c>
      <c r="J5119">
        <f t="shared" si="239"/>
        <v>12</v>
      </c>
    </row>
    <row r="5120" spans="1:10">
      <c r="A5120" t="s">
        <v>189</v>
      </c>
      <c r="B5120" t="s">
        <v>33</v>
      </c>
      <c r="C5120" s="60">
        <v>40179</v>
      </c>
      <c r="D5120" s="3">
        <f>Table1[[#This Row],[End Year]]-1</f>
        <v>2009</v>
      </c>
      <c r="E5120" s="3">
        <f t="shared" si="237"/>
        <v>2010</v>
      </c>
      <c r="F5120" s="1" t="str">
        <f t="shared" si="238"/>
        <v>2009/2010</v>
      </c>
      <c r="G5120">
        <v>252</v>
      </c>
      <c r="H5120" t="s">
        <v>94</v>
      </c>
      <c r="I5120">
        <f>IFERROR(INDEX(Lookup_Misc!$A$1:$C$7,MATCH(Table1[[#This Row],[Product]],Lookup_Misc!$B$1:$B$7,0),3)*Table1[[#This Row],[Tonnage]],NA())</f>
        <v>100.80000000000001</v>
      </c>
      <c r="J5120">
        <f t="shared" si="239"/>
        <v>1</v>
      </c>
    </row>
    <row r="5121" spans="1:10">
      <c r="A5121" t="s">
        <v>189</v>
      </c>
      <c r="B5121" t="s">
        <v>33</v>
      </c>
      <c r="C5121" s="60">
        <v>40179</v>
      </c>
      <c r="D5121" s="3">
        <f>Table1[[#This Row],[End Year]]-1</f>
        <v>2009</v>
      </c>
      <c r="E5121" s="3">
        <f t="shared" si="237"/>
        <v>2010</v>
      </c>
      <c r="F5121" s="1" t="str">
        <f t="shared" si="238"/>
        <v>2009/2010</v>
      </c>
      <c r="G5121">
        <v>2</v>
      </c>
      <c r="H5121" t="s">
        <v>79</v>
      </c>
      <c r="I5121">
        <f>IFERROR(INDEX(Lookup_Misc!$A$1:$C$7,MATCH(Table1[[#This Row],[Product]],Lookup_Misc!$B$1:$B$7,0),3)*Table1[[#This Row],[Tonnage]],NA())</f>
        <v>0.8</v>
      </c>
      <c r="J5121">
        <f t="shared" si="239"/>
        <v>1</v>
      </c>
    </row>
    <row r="5122" spans="1:10">
      <c r="A5122" t="s">
        <v>189</v>
      </c>
      <c r="B5122" t="s">
        <v>33</v>
      </c>
      <c r="C5122" s="60">
        <v>40179</v>
      </c>
      <c r="D5122" s="3">
        <f>Table1[[#This Row],[End Year]]-1</f>
        <v>2009</v>
      </c>
      <c r="E5122" s="3">
        <f t="shared" si="237"/>
        <v>2010</v>
      </c>
      <c r="F5122" s="1" t="str">
        <f t="shared" si="238"/>
        <v>2009/2010</v>
      </c>
      <c r="G5122">
        <v>36</v>
      </c>
      <c r="H5122" t="s">
        <v>84</v>
      </c>
      <c r="I5122">
        <f>IFERROR(INDEX(Lookup_Misc!$A$1:$C$7,MATCH(Table1[[#This Row],[Product]],Lookup_Misc!$B$1:$B$7,0),3)*Table1[[#This Row],[Tonnage]],NA())</f>
        <v>14.4</v>
      </c>
      <c r="J5122">
        <f t="shared" si="239"/>
        <v>1</v>
      </c>
    </row>
    <row r="5123" spans="1:10">
      <c r="A5123" t="s">
        <v>189</v>
      </c>
      <c r="B5123" t="s">
        <v>33</v>
      </c>
      <c r="C5123" s="60">
        <v>40210</v>
      </c>
      <c r="D5123" s="3">
        <f>Table1[[#This Row],[End Year]]-1</f>
        <v>2009</v>
      </c>
      <c r="E5123" s="3">
        <f t="shared" si="237"/>
        <v>2010</v>
      </c>
      <c r="F5123" s="1" t="str">
        <f t="shared" si="238"/>
        <v>2009/2010</v>
      </c>
      <c r="G5123">
        <v>1</v>
      </c>
      <c r="H5123" t="s">
        <v>86</v>
      </c>
      <c r="I5123">
        <f>IFERROR(INDEX(Lookup_Misc!$A$1:$C$7,MATCH(Table1[[#This Row],[Product]],Lookup_Misc!$B$1:$B$7,0),3)*Table1[[#This Row],[Tonnage]],NA())</f>
        <v>0.4</v>
      </c>
      <c r="J5123">
        <f t="shared" si="239"/>
        <v>2</v>
      </c>
    </row>
    <row r="5124" spans="1:10">
      <c r="A5124" t="s">
        <v>189</v>
      </c>
      <c r="B5124" t="s">
        <v>33</v>
      </c>
      <c r="C5124" s="60">
        <v>40238</v>
      </c>
      <c r="D5124" s="3">
        <f>Table1[[#This Row],[End Year]]-1</f>
        <v>2009</v>
      </c>
      <c r="E5124" s="3">
        <f t="shared" si="237"/>
        <v>2010</v>
      </c>
      <c r="F5124" s="1" t="str">
        <f t="shared" si="238"/>
        <v>2009/2010</v>
      </c>
      <c r="G5124">
        <v>152</v>
      </c>
      <c r="H5124" t="s">
        <v>94</v>
      </c>
      <c r="I5124">
        <f>IFERROR(INDEX(Lookup_Misc!$A$1:$C$7,MATCH(Table1[[#This Row],[Product]],Lookup_Misc!$B$1:$B$7,0),3)*Table1[[#This Row],[Tonnage]],NA())</f>
        <v>60.800000000000004</v>
      </c>
      <c r="J5124">
        <f t="shared" si="239"/>
        <v>3</v>
      </c>
    </row>
    <row r="5125" spans="1:10">
      <c r="A5125" t="s">
        <v>189</v>
      </c>
      <c r="B5125" t="s">
        <v>33</v>
      </c>
      <c r="C5125" s="60">
        <v>40238</v>
      </c>
      <c r="D5125" s="3">
        <f>Table1[[#This Row],[End Year]]-1</f>
        <v>2009</v>
      </c>
      <c r="E5125" s="3">
        <f t="shared" si="237"/>
        <v>2010</v>
      </c>
      <c r="F5125" s="1" t="str">
        <f t="shared" si="238"/>
        <v>2009/2010</v>
      </c>
      <c r="G5125">
        <v>69</v>
      </c>
      <c r="H5125" t="s">
        <v>60</v>
      </c>
      <c r="I5125">
        <f>IFERROR(INDEX(Lookup_Misc!$A$1:$C$7,MATCH(Table1[[#This Row],[Product]],Lookup_Misc!$B$1:$B$7,0),3)*Table1[[#This Row],[Tonnage]],NA())</f>
        <v>27.6</v>
      </c>
      <c r="J5125">
        <f t="shared" si="239"/>
        <v>3</v>
      </c>
    </row>
    <row r="5126" spans="1:10">
      <c r="A5126" t="s">
        <v>189</v>
      </c>
      <c r="B5126" t="s">
        <v>33</v>
      </c>
      <c r="C5126" s="60">
        <v>40238</v>
      </c>
      <c r="D5126" s="3">
        <f>Table1[[#This Row],[End Year]]-1</f>
        <v>2009</v>
      </c>
      <c r="E5126" s="3">
        <f t="shared" ref="E5126:E5189" si="240">IF(AND(MONTH(C5126)&gt;=7,MONTH(C5126)&lt;=12),YEAR(C5126)+1,YEAR(C5126))</f>
        <v>2010</v>
      </c>
      <c r="F5126" s="1" t="str">
        <f t="shared" ref="F5126:F5189" si="241">D5126&amp;"/"&amp;E5126</f>
        <v>2009/2010</v>
      </c>
      <c r="G5126">
        <v>2</v>
      </c>
      <c r="H5126" t="s">
        <v>79</v>
      </c>
      <c r="I5126">
        <f>IFERROR(INDEX(Lookup_Misc!$A$1:$C$7,MATCH(Table1[[#This Row],[Product]],Lookup_Misc!$B$1:$B$7,0),3)*Table1[[#This Row],[Tonnage]],NA())</f>
        <v>0.8</v>
      </c>
      <c r="J5126">
        <f t="shared" ref="J5126:J5189" si="242">MONTH(C5126)</f>
        <v>3</v>
      </c>
    </row>
    <row r="5127" spans="1:10">
      <c r="A5127" t="s">
        <v>189</v>
      </c>
      <c r="B5127" t="s">
        <v>33</v>
      </c>
      <c r="C5127" s="60">
        <v>40238</v>
      </c>
      <c r="D5127" s="3">
        <f>Table1[[#This Row],[End Year]]-1</f>
        <v>2009</v>
      </c>
      <c r="E5127" s="3">
        <f t="shared" si="240"/>
        <v>2010</v>
      </c>
      <c r="F5127" s="1" t="str">
        <f t="shared" si="241"/>
        <v>2009/2010</v>
      </c>
      <c r="G5127">
        <v>36</v>
      </c>
      <c r="H5127" t="s">
        <v>84</v>
      </c>
      <c r="I5127">
        <f>IFERROR(INDEX(Lookup_Misc!$A$1:$C$7,MATCH(Table1[[#This Row],[Product]],Lookup_Misc!$B$1:$B$7,0),3)*Table1[[#This Row],[Tonnage]],NA())</f>
        <v>14.4</v>
      </c>
      <c r="J5127">
        <f t="shared" si="242"/>
        <v>3</v>
      </c>
    </row>
    <row r="5128" spans="1:10">
      <c r="A5128" t="s">
        <v>189</v>
      </c>
      <c r="B5128" t="s">
        <v>33</v>
      </c>
      <c r="C5128" s="60">
        <v>40269</v>
      </c>
      <c r="D5128" s="3">
        <f>Table1[[#This Row],[End Year]]-1</f>
        <v>2009</v>
      </c>
      <c r="E5128" s="3">
        <f t="shared" si="240"/>
        <v>2010</v>
      </c>
      <c r="F5128" s="1" t="str">
        <f t="shared" si="241"/>
        <v>2009/2010</v>
      </c>
      <c r="G5128">
        <v>431</v>
      </c>
      <c r="H5128" t="s">
        <v>94</v>
      </c>
      <c r="I5128">
        <f>IFERROR(INDEX(Lookup_Misc!$A$1:$C$7,MATCH(Table1[[#This Row],[Product]],Lookup_Misc!$B$1:$B$7,0),3)*Table1[[#This Row],[Tonnage]],NA())</f>
        <v>172.4</v>
      </c>
      <c r="J5128">
        <f t="shared" si="242"/>
        <v>4</v>
      </c>
    </row>
    <row r="5129" spans="1:10">
      <c r="A5129" t="s">
        <v>189</v>
      </c>
      <c r="B5129" t="s">
        <v>33</v>
      </c>
      <c r="C5129" s="60">
        <v>40269</v>
      </c>
      <c r="D5129" s="3">
        <f>Table1[[#This Row],[End Year]]-1</f>
        <v>2009</v>
      </c>
      <c r="E5129" s="3">
        <f t="shared" si="240"/>
        <v>2010</v>
      </c>
      <c r="F5129" s="1" t="str">
        <f t="shared" si="241"/>
        <v>2009/2010</v>
      </c>
      <c r="G5129">
        <v>128</v>
      </c>
      <c r="H5129" t="s">
        <v>60</v>
      </c>
      <c r="I5129">
        <f>IFERROR(INDEX(Lookup_Misc!$A$1:$C$7,MATCH(Table1[[#This Row],[Product]],Lookup_Misc!$B$1:$B$7,0),3)*Table1[[#This Row],[Tonnage]],NA())</f>
        <v>51.2</v>
      </c>
      <c r="J5129">
        <f t="shared" si="242"/>
        <v>4</v>
      </c>
    </row>
    <row r="5130" spans="1:10">
      <c r="A5130" t="s">
        <v>189</v>
      </c>
      <c r="B5130" t="s">
        <v>33</v>
      </c>
      <c r="C5130" s="60">
        <v>40269</v>
      </c>
      <c r="D5130" s="3">
        <f>Table1[[#This Row],[End Year]]-1</f>
        <v>2009</v>
      </c>
      <c r="E5130" s="3">
        <f t="shared" si="240"/>
        <v>2010</v>
      </c>
      <c r="F5130" s="1" t="str">
        <f t="shared" si="241"/>
        <v>2009/2010</v>
      </c>
      <c r="G5130">
        <v>3</v>
      </c>
      <c r="H5130" t="s">
        <v>79</v>
      </c>
      <c r="I5130">
        <f>IFERROR(INDEX(Lookup_Misc!$A$1:$C$7,MATCH(Table1[[#This Row],[Product]],Lookup_Misc!$B$1:$B$7,0),3)*Table1[[#This Row],[Tonnage]],NA())</f>
        <v>1.2000000000000002</v>
      </c>
      <c r="J5130">
        <f t="shared" si="242"/>
        <v>4</v>
      </c>
    </row>
    <row r="5131" spans="1:10">
      <c r="A5131" t="s">
        <v>189</v>
      </c>
      <c r="B5131" t="s">
        <v>33</v>
      </c>
      <c r="C5131" s="60">
        <v>40269</v>
      </c>
      <c r="D5131" s="3">
        <f>Table1[[#This Row],[End Year]]-1</f>
        <v>2009</v>
      </c>
      <c r="E5131" s="3">
        <f t="shared" si="240"/>
        <v>2010</v>
      </c>
      <c r="F5131" s="1" t="str">
        <f t="shared" si="241"/>
        <v>2009/2010</v>
      </c>
      <c r="G5131">
        <v>36</v>
      </c>
      <c r="H5131" t="s">
        <v>84</v>
      </c>
      <c r="I5131">
        <f>IFERROR(INDEX(Lookup_Misc!$A$1:$C$7,MATCH(Table1[[#This Row],[Product]],Lookup_Misc!$B$1:$B$7,0),3)*Table1[[#This Row],[Tonnage]],NA())</f>
        <v>14.4</v>
      </c>
      <c r="J5131">
        <f t="shared" si="242"/>
        <v>4</v>
      </c>
    </row>
    <row r="5132" spans="1:10">
      <c r="A5132" t="s">
        <v>189</v>
      </c>
      <c r="B5132" t="s">
        <v>33</v>
      </c>
      <c r="C5132" s="60">
        <v>40299</v>
      </c>
      <c r="D5132" s="3">
        <f>Table1[[#This Row],[End Year]]-1</f>
        <v>2009</v>
      </c>
      <c r="E5132" s="3">
        <f t="shared" si="240"/>
        <v>2010</v>
      </c>
      <c r="F5132" s="1" t="str">
        <f t="shared" si="241"/>
        <v>2009/2010</v>
      </c>
      <c r="G5132">
        <v>150</v>
      </c>
      <c r="H5132" t="s">
        <v>94</v>
      </c>
      <c r="I5132">
        <f>IFERROR(INDEX(Lookup_Misc!$A$1:$C$7,MATCH(Table1[[#This Row],[Product]],Lookup_Misc!$B$1:$B$7,0),3)*Table1[[#This Row],[Tonnage]],NA())</f>
        <v>60</v>
      </c>
      <c r="J5132">
        <f t="shared" si="242"/>
        <v>5</v>
      </c>
    </row>
    <row r="5133" spans="1:10">
      <c r="A5133" t="s">
        <v>189</v>
      </c>
      <c r="B5133" t="s">
        <v>33</v>
      </c>
      <c r="C5133" s="60">
        <v>40299</v>
      </c>
      <c r="D5133" s="3">
        <f>Table1[[#This Row],[End Year]]-1</f>
        <v>2009</v>
      </c>
      <c r="E5133" s="3">
        <f t="shared" si="240"/>
        <v>2010</v>
      </c>
      <c r="F5133" s="1" t="str">
        <f t="shared" si="241"/>
        <v>2009/2010</v>
      </c>
      <c r="G5133">
        <v>16</v>
      </c>
      <c r="H5133" t="s">
        <v>60</v>
      </c>
      <c r="I5133">
        <f>IFERROR(INDEX(Lookup_Misc!$A$1:$C$7,MATCH(Table1[[#This Row],[Product]],Lookup_Misc!$B$1:$B$7,0),3)*Table1[[#This Row],[Tonnage]],NA())</f>
        <v>6.4</v>
      </c>
      <c r="J5133">
        <f t="shared" si="242"/>
        <v>5</v>
      </c>
    </row>
    <row r="5134" spans="1:10">
      <c r="A5134" t="s">
        <v>189</v>
      </c>
      <c r="B5134" t="s">
        <v>33</v>
      </c>
      <c r="C5134" s="60">
        <v>40299</v>
      </c>
      <c r="D5134" s="3">
        <f>Table1[[#This Row],[End Year]]-1</f>
        <v>2009</v>
      </c>
      <c r="E5134" s="3">
        <f t="shared" si="240"/>
        <v>2010</v>
      </c>
      <c r="F5134" s="1" t="str">
        <f t="shared" si="241"/>
        <v>2009/2010</v>
      </c>
      <c r="G5134">
        <v>51</v>
      </c>
      <c r="H5134" t="s">
        <v>84</v>
      </c>
      <c r="I5134">
        <f>IFERROR(INDEX(Lookup_Misc!$A$1:$C$7,MATCH(Table1[[#This Row],[Product]],Lookup_Misc!$B$1:$B$7,0),3)*Table1[[#This Row],[Tonnage]],NA())</f>
        <v>20.400000000000002</v>
      </c>
      <c r="J5134">
        <f t="shared" si="242"/>
        <v>5</v>
      </c>
    </row>
    <row r="5135" spans="1:10">
      <c r="A5135" t="s">
        <v>189</v>
      </c>
      <c r="B5135" t="s">
        <v>33</v>
      </c>
      <c r="C5135" s="60">
        <v>40299</v>
      </c>
      <c r="D5135" s="3">
        <f>Table1[[#This Row],[End Year]]-1</f>
        <v>2009</v>
      </c>
      <c r="E5135" s="3">
        <f t="shared" si="240"/>
        <v>2010</v>
      </c>
      <c r="F5135" s="1" t="str">
        <f t="shared" si="241"/>
        <v>2009/2010</v>
      </c>
      <c r="G5135">
        <v>147</v>
      </c>
      <c r="H5135" t="s">
        <v>86</v>
      </c>
      <c r="I5135">
        <f>IFERROR(INDEX(Lookup_Misc!$A$1:$C$7,MATCH(Table1[[#This Row],[Product]],Lookup_Misc!$B$1:$B$7,0),3)*Table1[[#This Row],[Tonnage]],NA())</f>
        <v>58.800000000000004</v>
      </c>
      <c r="J5135">
        <f t="shared" si="242"/>
        <v>5</v>
      </c>
    </row>
    <row r="5136" spans="1:10">
      <c r="A5136" t="s">
        <v>189</v>
      </c>
      <c r="B5136" t="s">
        <v>33</v>
      </c>
      <c r="C5136" s="60">
        <v>40330</v>
      </c>
      <c r="D5136" s="3">
        <f>Table1[[#This Row],[End Year]]-1</f>
        <v>2009</v>
      </c>
      <c r="E5136" s="3">
        <f t="shared" si="240"/>
        <v>2010</v>
      </c>
      <c r="F5136" s="1" t="str">
        <f t="shared" si="241"/>
        <v>2009/2010</v>
      </c>
      <c r="G5136">
        <v>44</v>
      </c>
      <c r="H5136" t="s">
        <v>60</v>
      </c>
      <c r="I5136">
        <f>IFERROR(INDEX(Lookup_Misc!$A$1:$C$7,MATCH(Table1[[#This Row],[Product]],Lookup_Misc!$B$1:$B$7,0),3)*Table1[[#This Row],[Tonnage]],NA())</f>
        <v>17.600000000000001</v>
      </c>
      <c r="J5136">
        <f t="shared" si="242"/>
        <v>6</v>
      </c>
    </row>
    <row r="5137" spans="1:10">
      <c r="A5137" t="s">
        <v>189</v>
      </c>
      <c r="B5137" t="s">
        <v>33</v>
      </c>
      <c r="C5137" s="60">
        <v>40330</v>
      </c>
      <c r="D5137" s="3">
        <f>Table1[[#This Row],[End Year]]-1</f>
        <v>2009</v>
      </c>
      <c r="E5137" s="3">
        <f t="shared" si="240"/>
        <v>2010</v>
      </c>
      <c r="F5137" s="1" t="str">
        <f t="shared" si="241"/>
        <v>2009/2010</v>
      </c>
      <c r="G5137">
        <v>3</v>
      </c>
      <c r="H5137" t="s">
        <v>79</v>
      </c>
      <c r="I5137">
        <f>IFERROR(INDEX(Lookup_Misc!$A$1:$C$7,MATCH(Table1[[#This Row],[Product]],Lookup_Misc!$B$1:$B$7,0),3)*Table1[[#This Row],[Tonnage]],NA())</f>
        <v>1.2000000000000002</v>
      </c>
      <c r="J5137">
        <f t="shared" si="242"/>
        <v>6</v>
      </c>
    </row>
    <row r="5138" spans="1:10">
      <c r="A5138" t="s">
        <v>189</v>
      </c>
      <c r="B5138" t="s">
        <v>33</v>
      </c>
      <c r="C5138" s="60">
        <v>40330</v>
      </c>
      <c r="D5138" s="3">
        <f>Table1[[#This Row],[End Year]]-1</f>
        <v>2009</v>
      </c>
      <c r="E5138" s="3">
        <f t="shared" si="240"/>
        <v>2010</v>
      </c>
      <c r="F5138" s="1" t="str">
        <f t="shared" si="241"/>
        <v>2009/2010</v>
      </c>
      <c r="G5138">
        <v>15</v>
      </c>
      <c r="H5138" t="s">
        <v>86</v>
      </c>
      <c r="I5138">
        <f>IFERROR(INDEX(Lookup_Misc!$A$1:$C$7,MATCH(Table1[[#This Row],[Product]],Lookup_Misc!$B$1:$B$7,0),3)*Table1[[#This Row],[Tonnage]],NA())</f>
        <v>6</v>
      </c>
      <c r="J5138">
        <f t="shared" si="242"/>
        <v>6</v>
      </c>
    </row>
    <row r="5139" spans="1:10">
      <c r="A5139" t="s">
        <v>189</v>
      </c>
      <c r="B5139" t="s">
        <v>33</v>
      </c>
      <c r="C5139" s="60">
        <v>40360</v>
      </c>
      <c r="D5139" s="3">
        <f>Table1[[#This Row],[End Year]]-1</f>
        <v>2010</v>
      </c>
      <c r="E5139" s="3">
        <f t="shared" si="240"/>
        <v>2011</v>
      </c>
      <c r="F5139" s="1" t="str">
        <f t="shared" si="241"/>
        <v>2010/2011</v>
      </c>
      <c r="G5139">
        <v>174</v>
      </c>
      <c r="H5139" t="s">
        <v>94</v>
      </c>
      <c r="I5139">
        <f>IFERROR(INDEX(Lookup_Misc!$A$1:$C$7,MATCH(Table1[[#This Row],[Product]],Lookup_Misc!$B$1:$B$7,0),3)*Table1[[#This Row],[Tonnage]],NA())</f>
        <v>69.600000000000009</v>
      </c>
      <c r="J5139">
        <f t="shared" si="242"/>
        <v>7</v>
      </c>
    </row>
    <row r="5140" spans="1:10">
      <c r="A5140" t="s">
        <v>189</v>
      </c>
      <c r="B5140" t="s">
        <v>33</v>
      </c>
      <c r="C5140" s="60">
        <v>40360</v>
      </c>
      <c r="D5140" s="3">
        <f>Table1[[#This Row],[End Year]]-1</f>
        <v>2010</v>
      </c>
      <c r="E5140" s="3">
        <f t="shared" si="240"/>
        <v>2011</v>
      </c>
      <c r="F5140" s="1" t="str">
        <f t="shared" si="241"/>
        <v>2010/2011</v>
      </c>
      <c r="G5140">
        <v>14</v>
      </c>
      <c r="H5140" t="s">
        <v>60</v>
      </c>
      <c r="I5140">
        <f>IFERROR(INDEX(Lookup_Misc!$A$1:$C$7,MATCH(Table1[[#This Row],[Product]],Lookup_Misc!$B$1:$B$7,0),3)*Table1[[#This Row],[Tonnage]],NA())</f>
        <v>5.6000000000000005</v>
      </c>
      <c r="J5140">
        <f t="shared" si="242"/>
        <v>7</v>
      </c>
    </row>
    <row r="5141" spans="1:10">
      <c r="A5141" t="s">
        <v>189</v>
      </c>
      <c r="B5141" t="s">
        <v>33</v>
      </c>
      <c r="C5141" s="60">
        <v>40360</v>
      </c>
      <c r="D5141" s="3">
        <f>Table1[[#This Row],[End Year]]-1</f>
        <v>2010</v>
      </c>
      <c r="E5141" s="3">
        <f t="shared" si="240"/>
        <v>2011</v>
      </c>
      <c r="F5141" s="1" t="str">
        <f t="shared" si="241"/>
        <v>2010/2011</v>
      </c>
      <c r="G5141">
        <v>162</v>
      </c>
      <c r="H5141" t="s">
        <v>86</v>
      </c>
      <c r="I5141">
        <f>IFERROR(INDEX(Lookup_Misc!$A$1:$C$7,MATCH(Table1[[#This Row],[Product]],Lookup_Misc!$B$1:$B$7,0),3)*Table1[[#This Row],[Tonnage]],NA())</f>
        <v>64.8</v>
      </c>
      <c r="J5141">
        <f t="shared" si="242"/>
        <v>7</v>
      </c>
    </row>
    <row r="5142" spans="1:10">
      <c r="A5142" t="s">
        <v>189</v>
      </c>
      <c r="B5142" t="s">
        <v>33</v>
      </c>
      <c r="C5142" s="60">
        <v>40391</v>
      </c>
      <c r="D5142" s="3">
        <f>Table1[[#This Row],[End Year]]-1</f>
        <v>2010</v>
      </c>
      <c r="E5142" s="3">
        <f t="shared" si="240"/>
        <v>2011</v>
      </c>
      <c r="F5142" s="1" t="str">
        <f t="shared" si="241"/>
        <v>2010/2011</v>
      </c>
      <c r="G5142">
        <v>74</v>
      </c>
      <c r="H5142" t="s">
        <v>60</v>
      </c>
      <c r="I5142">
        <f>IFERROR(INDEX(Lookup_Misc!$A$1:$C$7,MATCH(Table1[[#This Row],[Product]],Lookup_Misc!$B$1:$B$7,0),3)*Table1[[#This Row],[Tonnage]],NA())</f>
        <v>29.6</v>
      </c>
      <c r="J5142">
        <f t="shared" si="242"/>
        <v>8</v>
      </c>
    </row>
    <row r="5143" spans="1:10">
      <c r="A5143" t="s">
        <v>189</v>
      </c>
      <c r="B5143" t="s">
        <v>33</v>
      </c>
      <c r="C5143" s="60">
        <v>40391</v>
      </c>
      <c r="D5143" s="3">
        <f>Table1[[#This Row],[End Year]]-1</f>
        <v>2010</v>
      </c>
      <c r="E5143" s="3">
        <f t="shared" si="240"/>
        <v>2011</v>
      </c>
      <c r="F5143" s="1" t="str">
        <f t="shared" si="241"/>
        <v>2010/2011</v>
      </c>
      <c r="G5143">
        <v>2</v>
      </c>
      <c r="H5143" t="s">
        <v>79</v>
      </c>
      <c r="I5143">
        <f>IFERROR(INDEX(Lookup_Misc!$A$1:$C$7,MATCH(Table1[[#This Row],[Product]],Lookup_Misc!$B$1:$B$7,0),3)*Table1[[#This Row],[Tonnage]],NA())</f>
        <v>0.8</v>
      </c>
      <c r="J5143">
        <f t="shared" si="242"/>
        <v>8</v>
      </c>
    </row>
    <row r="5144" spans="1:10">
      <c r="A5144" t="s">
        <v>189</v>
      </c>
      <c r="B5144" t="s">
        <v>33</v>
      </c>
      <c r="C5144" s="60">
        <v>40422</v>
      </c>
      <c r="D5144" s="3">
        <f>Table1[[#This Row],[End Year]]-1</f>
        <v>2010</v>
      </c>
      <c r="E5144" s="3">
        <f t="shared" si="240"/>
        <v>2011</v>
      </c>
      <c r="F5144" s="1" t="str">
        <f t="shared" si="241"/>
        <v>2010/2011</v>
      </c>
      <c r="G5144">
        <v>291</v>
      </c>
      <c r="H5144" t="s">
        <v>94</v>
      </c>
      <c r="I5144">
        <f>IFERROR(INDEX(Lookup_Misc!$A$1:$C$7,MATCH(Table1[[#This Row],[Product]],Lookup_Misc!$B$1:$B$7,0),3)*Table1[[#This Row],[Tonnage]],NA())</f>
        <v>116.4</v>
      </c>
      <c r="J5144">
        <f t="shared" si="242"/>
        <v>9</v>
      </c>
    </row>
    <row r="5145" spans="1:10">
      <c r="A5145" t="s">
        <v>189</v>
      </c>
      <c r="B5145" t="s">
        <v>33</v>
      </c>
      <c r="C5145" s="60">
        <v>40422</v>
      </c>
      <c r="D5145" s="3">
        <f>Table1[[#This Row],[End Year]]-1</f>
        <v>2010</v>
      </c>
      <c r="E5145" s="3">
        <f t="shared" si="240"/>
        <v>2011</v>
      </c>
      <c r="F5145" s="1" t="str">
        <f t="shared" si="241"/>
        <v>2010/2011</v>
      </c>
      <c r="G5145">
        <v>18</v>
      </c>
      <c r="H5145" t="s">
        <v>60</v>
      </c>
      <c r="I5145">
        <f>IFERROR(INDEX(Lookup_Misc!$A$1:$C$7,MATCH(Table1[[#This Row],[Product]],Lookup_Misc!$B$1:$B$7,0),3)*Table1[[#This Row],[Tonnage]],NA())</f>
        <v>7.2</v>
      </c>
      <c r="J5145">
        <f t="shared" si="242"/>
        <v>9</v>
      </c>
    </row>
    <row r="5146" spans="1:10">
      <c r="A5146" t="s">
        <v>189</v>
      </c>
      <c r="B5146" t="s">
        <v>33</v>
      </c>
      <c r="C5146" s="60">
        <v>40422</v>
      </c>
      <c r="D5146" s="3">
        <f>Table1[[#This Row],[End Year]]-1</f>
        <v>2010</v>
      </c>
      <c r="E5146" s="3">
        <f t="shared" si="240"/>
        <v>2011</v>
      </c>
      <c r="F5146" s="1" t="str">
        <f t="shared" si="241"/>
        <v>2010/2011</v>
      </c>
      <c r="G5146">
        <v>51</v>
      </c>
      <c r="H5146" t="s">
        <v>84</v>
      </c>
      <c r="I5146">
        <f>IFERROR(INDEX(Lookup_Misc!$A$1:$C$7,MATCH(Table1[[#This Row],[Product]],Lookup_Misc!$B$1:$B$7,0),3)*Table1[[#This Row],[Tonnage]],NA())</f>
        <v>20.400000000000002</v>
      </c>
      <c r="J5146">
        <f t="shared" si="242"/>
        <v>9</v>
      </c>
    </row>
    <row r="5147" spans="1:10">
      <c r="A5147" t="s">
        <v>189</v>
      </c>
      <c r="B5147" t="s">
        <v>33</v>
      </c>
      <c r="C5147" s="60">
        <v>40422</v>
      </c>
      <c r="D5147" s="3">
        <f>Table1[[#This Row],[End Year]]-1</f>
        <v>2010</v>
      </c>
      <c r="E5147" s="3">
        <f t="shared" si="240"/>
        <v>2011</v>
      </c>
      <c r="F5147" s="1" t="str">
        <f t="shared" si="241"/>
        <v>2010/2011</v>
      </c>
      <c r="G5147">
        <v>85</v>
      </c>
      <c r="H5147" t="s">
        <v>86</v>
      </c>
      <c r="I5147">
        <f>IFERROR(INDEX(Lookup_Misc!$A$1:$C$7,MATCH(Table1[[#This Row],[Product]],Lookup_Misc!$B$1:$B$7,0),3)*Table1[[#This Row],[Tonnage]],NA())</f>
        <v>34</v>
      </c>
      <c r="J5147">
        <f t="shared" si="242"/>
        <v>9</v>
      </c>
    </row>
    <row r="5148" spans="1:10">
      <c r="A5148" t="s">
        <v>189</v>
      </c>
      <c r="B5148" t="s">
        <v>33</v>
      </c>
      <c r="C5148" s="60">
        <v>40452</v>
      </c>
      <c r="D5148" s="3">
        <f>Table1[[#This Row],[End Year]]-1</f>
        <v>2010</v>
      </c>
      <c r="E5148" s="3">
        <f t="shared" si="240"/>
        <v>2011</v>
      </c>
      <c r="F5148" s="1" t="str">
        <f t="shared" si="241"/>
        <v>2010/2011</v>
      </c>
      <c r="G5148">
        <v>30</v>
      </c>
      <c r="H5148" t="s">
        <v>60</v>
      </c>
      <c r="I5148">
        <f>IFERROR(INDEX(Lookup_Misc!$A$1:$C$7,MATCH(Table1[[#This Row],[Product]],Lookup_Misc!$B$1:$B$7,0),3)*Table1[[#This Row],[Tonnage]],NA())</f>
        <v>12</v>
      </c>
      <c r="J5148">
        <f t="shared" si="242"/>
        <v>10</v>
      </c>
    </row>
    <row r="5149" spans="1:10">
      <c r="A5149" t="s">
        <v>189</v>
      </c>
      <c r="B5149" t="s">
        <v>33</v>
      </c>
      <c r="C5149" s="60">
        <v>40452</v>
      </c>
      <c r="D5149" s="3">
        <f>Table1[[#This Row],[End Year]]-1</f>
        <v>2010</v>
      </c>
      <c r="E5149" s="3">
        <f t="shared" si="240"/>
        <v>2011</v>
      </c>
      <c r="F5149" s="1" t="str">
        <f t="shared" si="241"/>
        <v>2010/2011</v>
      </c>
      <c r="G5149">
        <v>18</v>
      </c>
      <c r="H5149" t="s">
        <v>84</v>
      </c>
      <c r="I5149">
        <f>IFERROR(INDEX(Lookup_Misc!$A$1:$C$7,MATCH(Table1[[#This Row],[Product]],Lookup_Misc!$B$1:$B$7,0),3)*Table1[[#This Row],[Tonnage]],NA())</f>
        <v>7.2</v>
      </c>
      <c r="J5149">
        <f t="shared" si="242"/>
        <v>10</v>
      </c>
    </row>
    <row r="5150" spans="1:10">
      <c r="A5150" t="s">
        <v>189</v>
      </c>
      <c r="B5150" t="s">
        <v>33</v>
      </c>
      <c r="C5150" s="60">
        <v>40452</v>
      </c>
      <c r="D5150" s="3">
        <f>Table1[[#This Row],[End Year]]-1</f>
        <v>2010</v>
      </c>
      <c r="E5150" s="3">
        <f t="shared" si="240"/>
        <v>2011</v>
      </c>
      <c r="F5150" s="1" t="str">
        <f t="shared" si="241"/>
        <v>2010/2011</v>
      </c>
      <c r="G5150">
        <v>170</v>
      </c>
      <c r="H5150" t="s">
        <v>86</v>
      </c>
      <c r="I5150">
        <f>IFERROR(INDEX(Lookup_Misc!$A$1:$C$7,MATCH(Table1[[#This Row],[Product]],Lookup_Misc!$B$1:$B$7,0),3)*Table1[[#This Row],[Tonnage]],NA())</f>
        <v>68</v>
      </c>
      <c r="J5150">
        <f t="shared" si="242"/>
        <v>10</v>
      </c>
    </row>
    <row r="5151" spans="1:10">
      <c r="A5151" t="s">
        <v>189</v>
      </c>
      <c r="B5151" t="s">
        <v>33</v>
      </c>
      <c r="C5151" s="60">
        <v>40483</v>
      </c>
      <c r="D5151" s="3">
        <f>Table1[[#This Row],[End Year]]-1</f>
        <v>2010</v>
      </c>
      <c r="E5151" s="3">
        <f t="shared" si="240"/>
        <v>2011</v>
      </c>
      <c r="F5151" s="1" t="str">
        <f t="shared" si="241"/>
        <v>2010/2011</v>
      </c>
      <c r="G5151">
        <v>56</v>
      </c>
      <c r="H5151" t="s">
        <v>60</v>
      </c>
      <c r="I5151">
        <f>IFERROR(INDEX(Lookup_Misc!$A$1:$C$7,MATCH(Table1[[#This Row],[Product]],Lookup_Misc!$B$1:$B$7,0),3)*Table1[[#This Row],[Tonnage]],NA())</f>
        <v>22.400000000000002</v>
      </c>
      <c r="J5151">
        <f t="shared" si="242"/>
        <v>11</v>
      </c>
    </row>
    <row r="5152" spans="1:10">
      <c r="A5152" t="s">
        <v>189</v>
      </c>
      <c r="B5152" t="s">
        <v>33</v>
      </c>
      <c r="C5152" s="60">
        <v>40513</v>
      </c>
      <c r="D5152" s="3">
        <f>Table1[[#This Row],[End Year]]-1</f>
        <v>2010</v>
      </c>
      <c r="E5152" s="3">
        <f t="shared" si="240"/>
        <v>2011</v>
      </c>
      <c r="F5152" s="1" t="str">
        <f t="shared" si="241"/>
        <v>2010/2011</v>
      </c>
      <c r="G5152">
        <v>86</v>
      </c>
      <c r="H5152" t="s">
        <v>94</v>
      </c>
      <c r="I5152">
        <f>IFERROR(INDEX(Lookup_Misc!$A$1:$C$7,MATCH(Table1[[#This Row],[Product]],Lookup_Misc!$B$1:$B$7,0),3)*Table1[[#This Row],[Tonnage]],NA())</f>
        <v>34.4</v>
      </c>
      <c r="J5152">
        <f t="shared" si="242"/>
        <v>12</v>
      </c>
    </row>
    <row r="5153" spans="1:10">
      <c r="A5153" t="s">
        <v>189</v>
      </c>
      <c r="B5153" t="s">
        <v>33</v>
      </c>
      <c r="C5153" s="60">
        <v>40513</v>
      </c>
      <c r="D5153" s="3">
        <f>Table1[[#This Row],[End Year]]-1</f>
        <v>2010</v>
      </c>
      <c r="E5153" s="3">
        <f t="shared" si="240"/>
        <v>2011</v>
      </c>
      <c r="F5153" s="1" t="str">
        <f t="shared" si="241"/>
        <v>2010/2011</v>
      </c>
      <c r="G5153">
        <v>30</v>
      </c>
      <c r="H5153" t="s">
        <v>60</v>
      </c>
      <c r="I5153">
        <f>IFERROR(INDEX(Lookup_Misc!$A$1:$C$7,MATCH(Table1[[#This Row],[Product]],Lookup_Misc!$B$1:$B$7,0),3)*Table1[[#This Row],[Tonnage]],NA())</f>
        <v>12</v>
      </c>
      <c r="J5153">
        <f t="shared" si="242"/>
        <v>12</v>
      </c>
    </row>
    <row r="5154" spans="1:10">
      <c r="A5154" t="s">
        <v>189</v>
      </c>
      <c r="B5154" t="s">
        <v>33</v>
      </c>
      <c r="C5154" s="60">
        <v>40544</v>
      </c>
      <c r="D5154" s="3">
        <f>Table1[[#This Row],[End Year]]-1</f>
        <v>2010</v>
      </c>
      <c r="E5154" s="3">
        <f t="shared" si="240"/>
        <v>2011</v>
      </c>
      <c r="F5154" s="1" t="str">
        <f t="shared" si="241"/>
        <v>2010/2011</v>
      </c>
      <c r="G5154">
        <v>305</v>
      </c>
      <c r="H5154" t="s">
        <v>94</v>
      </c>
      <c r="I5154">
        <f>IFERROR(INDEX(Lookup_Misc!$A$1:$C$7,MATCH(Table1[[#This Row],[Product]],Lookup_Misc!$B$1:$B$7,0),3)*Table1[[#This Row],[Tonnage]],NA())</f>
        <v>122</v>
      </c>
      <c r="J5154">
        <f t="shared" si="242"/>
        <v>1</v>
      </c>
    </row>
    <row r="5155" spans="1:10">
      <c r="A5155" t="s">
        <v>189</v>
      </c>
      <c r="B5155" t="s">
        <v>33</v>
      </c>
      <c r="C5155" s="60">
        <v>40544</v>
      </c>
      <c r="D5155" s="3">
        <f>Table1[[#This Row],[End Year]]-1</f>
        <v>2010</v>
      </c>
      <c r="E5155" s="3">
        <f t="shared" si="240"/>
        <v>2011</v>
      </c>
      <c r="F5155" s="1" t="str">
        <f t="shared" si="241"/>
        <v>2010/2011</v>
      </c>
      <c r="G5155">
        <v>18</v>
      </c>
      <c r="H5155" t="s">
        <v>84</v>
      </c>
      <c r="I5155">
        <f>IFERROR(INDEX(Lookup_Misc!$A$1:$C$7,MATCH(Table1[[#This Row],[Product]],Lookup_Misc!$B$1:$B$7,0),3)*Table1[[#This Row],[Tonnage]],NA())</f>
        <v>7.2</v>
      </c>
      <c r="J5155">
        <f t="shared" si="242"/>
        <v>1</v>
      </c>
    </row>
    <row r="5156" spans="1:10">
      <c r="A5156" t="s">
        <v>189</v>
      </c>
      <c r="B5156" t="s">
        <v>33</v>
      </c>
      <c r="C5156" s="60">
        <v>40575</v>
      </c>
      <c r="D5156" s="3">
        <f>Table1[[#This Row],[End Year]]-1</f>
        <v>2010</v>
      </c>
      <c r="E5156" s="3">
        <f t="shared" si="240"/>
        <v>2011</v>
      </c>
      <c r="F5156" s="1" t="str">
        <f t="shared" si="241"/>
        <v>2010/2011</v>
      </c>
      <c r="G5156">
        <v>941</v>
      </c>
      <c r="H5156" t="s">
        <v>94</v>
      </c>
      <c r="I5156">
        <f>IFERROR(INDEX(Lookup_Misc!$A$1:$C$7,MATCH(Table1[[#This Row],[Product]],Lookup_Misc!$B$1:$B$7,0),3)*Table1[[#This Row],[Tonnage]],NA())</f>
        <v>376.40000000000003</v>
      </c>
      <c r="J5156">
        <f t="shared" si="242"/>
        <v>2</v>
      </c>
    </row>
    <row r="5157" spans="1:10">
      <c r="A5157" t="s">
        <v>189</v>
      </c>
      <c r="B5157" t="s">
        <v>33</v>
      </c>
      <c r="C5157" s="60">
        <v>40575</v>
      </c>
      <c r="D5157" s="3">
        <f>Table1[[#This Row],[End Year]]-1</f>
        <v>2010</v>
      </c>
      <c r="E5157" s="3">
        <f t="shared" si="240"/>
        <v>2011</v>
      </c>
      <c r="F5157" s="1" t="str">
        <f t="shared" si="241"/>
        <v>2010/2011</v>
      </c>
      <c r="G5157">
        <v>99</v>
      </c>
      <c r="H5157" t="s">
        <v>87</v>
      </c>
      <c r="I5157">
        <f>IFERROR(INDEX(Lookup_Misc!$A$1:$C$7,MATCH(Table1[[#This Row],[Product]],Lookup_Misc!$B$1:$B$7,0),3)*Table1[[#This Row],[Tonnage]],NA())</f>
        <v>39.6</v>
      </c>
      <c r="J5157">
        <f t="shared" si="242"/>
        <v>2</v>
      </c>
    </row>
    <row r="5158" spans="1:10">
      <c r="A5158" t="s">
        <v>189</v>
      </c>
      <c r="B5158" t="s">
        <v>33</v>
      </c>
      <c r="C5158" s="60">
        <v>40575</v>
      </c>
      <c r="D5158" s="3">
        <f>Table1[[#This Row],[End Year]]-1</f>
        <v>2010</v>
      </c>
      <c r="E5158" s="3">
        <f t="shared" si="240"/>
        <v>2011</v>
      </c>
      <c r="F5158" s="1" t="str">
        <f t="shared" si="241"/>
        <v>2010/2011</v>
      </c>
      <c r="G5158">
        <v>21</v>
      </c>
      <c r="H5158" t="s">
        <v>60</v>
      </c>
      <c r="I5158">
        <f>IFERROR(INDEX(Lookup_Misc!$A$1:$C$7,MATCH(Table1[[#This Row],[Product]],Lookup_Misc!$B$1:$B$7,0),3)*Table1[[#This Row],[Tonnage]],NA())</f>
        <v>8.4</v>
      </c>
      <c r="J5158">
        <f t="shared" si="242"/>
        <v>2</v>
      </c>
    </row>
    <row r="5159" spans="1:10">
      <c r="A5159" t="s">
        <v>189</v>
      </c>
      <c r="B5159" t="s">
        <v>33</v>
      </c>
      <c r="C5159" s="60">
        <v>40575</v>
      </c>
      <c r="D5159" s="3">
        <f>Table1[[#This Row],[End Year]]-1</f>
        <v>2010</v>
      </c>
      <c r="E5159" s="3">
        <f t="shared" si="240"/>
        <v>2011</v>
      </c>
      <c r="F5159" s="1" t="str">
        <f t="shared" si="241"/>
        <v>2010/2011</v>
      </c>
      <c r="G5159">
        <v>38</v>
      </c>
      <c r="H5159" t="s">
        <v>116</v>
      </c>
      <c r="I5159">
        <f>IFERROR(INDEX(Lookup_Misc!$A$1:$C$7,MATCH(Table1[[#This Row],[Product]],Lookup_Misc!$B$1:$B$7,0),3)*Table1[[#This Row],[Tonnage]],NA())</f>
        <v>15.200000000000001</v>
      </c>
      <c r="J5159">
        <f t="shared" si="242"/>
        <v>2</v>
      </c>
    </row>
    <row r="5160" spans="1:10">
      <c r="A5160" t="s">
        <v>189</v>
      </c>
      <c r="B5160" t="s">
        <v>33</v>
      </c>
      <c r="C5160" s="60">
        <v>40575</v>
      </c>
      <c r="D5160" s="3">
        <f>Table1[[#This Row],[End Year]]-1</f>
        <v>2010</v>
      </c>
      <c r="E5160" s="3">
        <f t="shared" si="240"/>
        <v>2011</v>
      </c>
      <c r="F5160" s="1" t="str">
        <f t="shared" si="241"/>
        <v>2010/2011</v>
      </c>
      <c r="G5160">
        <v>3</v>
      </c>
      <c r="H5160" t="s">
        <v>96</v>
      </c>
      <c r="I5160">
        <f>IFERROR(INDEX(Lookup_Misc!$A$1:$C$7,MATCH(Table1[[#This Row],[Product]],Lookup_Misc!$B$1:$B$7,0),3)*Table1[[#This Row],[Tonnage]],NA())</f>
        <v>1.2000000000000002</v>
      </c>
      <c r="J5160">
        <f t="shared" si="242"/>
        <v>2</v>
      </c>
    </row>
    <row r="5161" spans="1:10">
      <c r="A5161" t="s">
        <v>189</v>
      </c>
      <c r="B5161" t="s">
        <v>33</v>
      </c>
      <c r="C5161" s="60">
        <v>40575</v>
      </c>
      <c r="D5161" s="3">
        <f>Table1[[#This Row],[End Year]]-1</f>
        <v>2010</v>
      </c>
      <c r="E5161" s="3">
        <f t="shared" si="240"/>
        <v>2011</v>
      </c>
      <c r="F5161" s="1" t="str">
        <f t="shared" si="241"/>
        <v>2010/2011</v>
      </c>
      <c r="G5161">
        <v>54</v>
      </c>
      <c r="H5161" t="s">
        <v>84</v>
      </c>
      <c r="I5161">
        <f>IFERROR(INDEX(Lookup_Misc!$A$1:$C$7,MATCH(Table1[[#This Row],[Product]],Lookup_Misc!$B$1:$B$7,0),3)*Table1[[#This Row],[Tonnage]],NA())</f>
        <v>21.6</v>
      </c>
      <c r="J5161">
        <f t="shared" si="242"/>
        <v>2</v>
      </c>
    </row>
    <row r="5162" spans="1:10">
      <c r="A5162" t="s">
        <v>189</v>
      </c>
      <c r="B5162" t="s">
        <v>33</v>
      </c>
      <c r="C5162" s="60">
        <v>40575</v>
      </c>
      <c r="D5162" s="3">
        <f>Table1[[#This Row],[End Year]]-1</f>
        <v>2010</v>
      </c>
      <c r="E5162" s="3">
        <f t="shared" si="240"/>
        <v>2011</v>
      </c>
      <c r="F5162" s="1" t="str">
        <f t="shared" si="241"/>
        <v>2010/2011</v>
      </c>
      <c r="G5162">
        <v>186</v>
      </c>
      <c r="H5162" t="s">
        <v>86</v>
      </c>
      <c r="I5162">
        <f>IFERROR(INDEX(Lookup_Misc!$A$1:$C$7,MATCH(Table1[[#This Row],[Product]],Lookup_Misc!$B$1:$B$7,0),3)*Table1[[#This Row],[Tonnage]],NA())</f>
        <v>74.400000000000006</v>
      </c>
      <c r="J5162">
        <f t="shared" si="242"/>
        <v>2</v>
      </c>
    </row>
    <row r="5163" spans="1:10">
      <c r="A5163" t="s">
        <v>189</v>
      </c>
      <c r="B5163" t="s">
        <v>33</v>
      </c>
      <c r="C5163" s="60">
        <v>40603</v>
      </c>
      <c r="D5163" s="3">
        <f>Table1[[#This Row],[End Year]]-1</f>
        <v>2010</v>
      </c>
      <c r="E5163" s="3">
        <f t="shared" si="240"/>
        <v>2011</v>
      </c>
      <c r="F5163" s="1" t="str">
        <f t="shared" si="241"/>
        <v>2010/2011</v>
      </c>
      <c r="G5163">
        <v>486</v>
      </c>
      <c r="H5163" t="s">
        <v>94</v>
      </c>
      <c r="I5163">
        <f>IFERROR(INDEX(Lookup_Misc!$A$1:$C$7,MATCH(Table1[[#This Row],[Product]],Lookup_Misc!$B$1:$B$7,0),3)*Table1[[#This Row],[Tonnage]],NA())</f>
        <v>194.4</v>
      </c>
      <c r="J5163">
        <f t="shared" si="242"/>
        <v>3</v>
      </c>
    </row>
    <row r="5164" spans="1:10">
      <c r="A5164" t="s">
        <v>189</v>
      </c>
      <c r="B5164" t="s">
        <v>33</v>
      </c>
      <c r="C5164" s="60">
        <v>40603</v>
      </c>
      <c r="D5164" s="3">
        <f>Table1[[#This Row],[End Year]]-1</f>
        <v>2010</v>
      </c>
      <c r="E5164" s="3">
        <f t="shared" si="240"/>
        <v>2011</v>
      </c>
      <c r="F5164" s="1" t="str">
        <f t="shared" si="241"/>
        <v>2010/2011</v>
      </c>
      <c r="G5164">
        <v>397</v>
      </c>
      <c r="H5164" t="s">
        <v>60</v>
      </c>
      <c r="I5164">
        <f>IFERROR(INDEX(Lookup_Misc!$A$1:$C$7,MATCH(Table1[[#This Row],[Product]],Lookup_Misc!$B$1:$B$7,0),3)*Table1[[#This Row],[Tonnage]],NA())</f>
        <v>158.80000000000001</v>
      </c>
      <c r="J5164">
        <f t="shared" si="242"/>
        <v>3</v>
      </c>
    </row>
    <row r="5165" spans="1:10">
      <c r="A5165" t="s">
        <v>189</v>
      </c>
      <c r="B5165" t="s">
        <v>33</v>
      </c>
      <c r="C5165" s="60">
        <v>40603</v>
      </c>
      <c r="D5165" s="3">
        <f>Table1[[#This Row],[End Year]]-1</f>
        <v>2010</v>
      </c>
      <c r="E5165" s="3">
        <f t="shared" si="240"/>
        <v>2011</v>
      </c>
      <c r="F5165" s="1" t="str">
        <f t="shared" si="241"/>
        <v>2010/2011</v>
      </c>
      <c r="G5165">
        <v>30</v>
      </c>
      <c r="H5165" t="s">
        <v>79</v>
      </c>
      <c r="I5165">
        <f>IFERROR(INDEX(Lookup_Misc!$A$1:$C$7,MATCH(Table1[[#This Row],[Product]],Lookup_Misc!$B$1:$B$7,0),3)*Table1[[#This Row],[Tonnage]],NA())</f>
        <v>12</v>
      </c>
      <c r="J5165">
        <f t="shared" si="242"/>
        <v>3</v>
      </c>
    </row>
    <row r="5166" spans="1:10">
      <c r="A5166" t="s">
        <v>189</v>
      </c>
      <c r="B5166" t="s">
        <v>33</v>
      </c>
      <c r="C5166" s="60">
        <v>40603</v>
      </c>
      <c r="D5166" s="3">
        <f>Table1[[#This Row],[End Year]]-1</f>
        <v>2010</v>
      </c>
      <c r="E5166" s="3">
        <f t="shared" si="240"/>
        <v>2011</v>
      </c>
      <c r="F5166" s="1" t="str">
        <f t="shared" si="241"/>
        <v>2010/2011</v>
      </c>
      <c r="G5166">
        <v>2</v>
      </c>
      <c r="H5166" t="s">
        <v>96</v>
      </c>
      <c r="I5166">
        <f>IFERROR(INDEX(Lookup_Misc!$A$1:$C$7,MATCH(Table1[[#This Row],[Product]],Lookup_Misc!$B$1:$B$7,0),3)*Table1[[#This Row],[Tonnage]],NA())</f>
        <v>0.8</v>
      </c>
      <c r="J5166">
        <f t="shared" si="242"/>
        <v>3</v>
      </c>
    </row>
    <row r="5167" spans="1:10">
      <c r="A5167" t="s">
        <v>189</v>
      </c>
      <c r="B5167" t="s">
        <v>33</v>
      </c>
      <c r="C5167" s="60">
        <v>40603</v>
      </c>
      <c r="D5167" s="3">
        <f>Table1[[#This Row],[End Year]]-1</f>
        <v>2010</v>
      </c>
      <c r="E5167" s="3">
        <f t="shared" si="240"/>
        <v>2011</v>
      </c>
      <c r="F5167" s="1" t="str">
        <f t="shared" si="241"/>
        <v>2010/2011</v>
      </c>
      <c r="G5167">
        <v>54</v>
      </c>
      <c r="H5167" t="s">
        <v>84</v>
      </c>
      <c r="I5167">
        <f>IFERROR(INDEX(Lookup_Misc!$A$1:$C$7,MATCH(Table1[[#This Row],[Product]],Lookup_Misc!$B$1:$B$7,0),3)*Table1[[#This Row],[Tonnage]],NA())</f>
        <v>21.6</v>
      </c>
      <c r="J5167">
        <f t="shared" si="242"/>
        <v>3</v>
      </c>
    </row>
    <row r="5168" spans="1:10">
      <c r="A5168" t="s">
        <v>189</v>
      </c>
      <c r="B5168" t="s">
        <v>33</v>
      </c>
      <c r="C5168" s="60">
        <v>40603</v>
      </c>
      <c r="D5168" s="3">
        <f>Table1[[#This Row],[End Year]]-1</f>
        <v>2010</v>
      </c>
      <c r="E5168" s="3">
        <f t="shared" si="240"/>
        <v>2011</v>
      </c>
      <c r="F5168" s="1" t="str">
        <f t="shared" si="241"/>
        <v>2010/2011</v>
      </c>
      <c r="G5168">
        <v>93</v>
      </c>
      <c r="H5168" t="s">
        <v>86</v>
      </c>
      <c r="I5168">
        <f>IFERROR(INDEX(Lookup_Misc!$A$1:$C$7,MATCH(Table1[[#This Row],[Product]],Lookup_Misc!$B$1:$B$7,0),3)*Table1[[#This Row],[Tonnage]],NA())</f>
        <v>37.200000000000003</v>
      </c>
      <c r="J5168">
        <f t="shared" si="242"/>
        <v>3</v>
      </c>
    </row>
    <row r="5169" spans="1:10">
      <c r="A5169" t="s">
        <v>189</v>
      </c>
      <c r="B5169" t="s">
        <v>33</v>
      </c>
      <c r="C5169" s="60">
        <v>40634</v>
      </c>
      <c r="D5169" s="3">
        <f>Table1[[#This Row],[End Year]]-1</f>
        <v>2010</v>
      </c>
      <c r="E5169" s="3">
        <f t="shared" si="240"/>
        <v>2011</v>
      </c>
      <c r="F5169" s="1" t="str">
        <f t="shared" si="241"/>
        <v>2010/2011</v>
      </c>
      <c r="G5169">
        <v>111</v>
      </c>
      <c r="H5169" t="s">
        <v>94</v>
      </c>
      <c r="I5169">
        <f>IFERROR(INDEX(Lookup_Misc!$A$1:$C$7,MATCH(Table1[[#This Row],[Product]],Lookup_Misc!$B$1:$B$7,0),3)*Table1[[#This Row],[Tonnage]],NA())</f>
        <v>44.400000000000006</v>
      </c>
      <c r="J5169">
        <f t="shared" si="242"/>
        <v>4</v>
      </c>
    </row>
    <row r="5170" spans="1:10">
      <c r="A5170" t="s">
        <v>189</v>
      </c>
      <c r="B5170" t="s">
        <v>33</v>
      </c>
      <c r="C5170" s="60">
        <v>40634</v>
      </c>
      <c r="D5170" s="3">
        <f>Table1[[#This Row],[End Year]]-1</f>
        <v>2010</v>
      </c>
      <c r="E5170" s="3">
        <f t="shared" si="240"/>
        <v>2011</v>
      </c>
      <c r="F5170" s="1" t="str">
        <f t="shared" si="241"/>
        <v>2010/2011</v>
      </c>
      <c r="G5170">
        <v>402</v>
      </c>
      <c r="H5170" t="s">
        <v>60</v>
      </c>
      <c r="I5170">
        <f>IFERROR(INDEX(Lookup_Misc!$A$1:$C$7,MATCH(Table1[[#This Row],[Product]],Lookup_Misc!$B$1:$B$7,0),3)*Table1[[#This Row],[Tonnage]],NA())</f>
        <v>160.80000000000001</v>
      </c>
      <c r="J5170">
        <f t="shared" si="242"/>
        <v>4</v>
      </c>
    </row>
    <row r="5171" spans="1:10">
      <c r="A5171" t="s">
        <v>189</v>
      </c>
      <c r="B5171" t="s">
        <v>33</v>
      </c>
      <c r="C5171" s="60">
        <v>40634</v>
      </c>
      <c r="D5171" s="3">
        <f>Table1[[#This Row],[End Year]]-1</f>
        <v>2010</v>
      </c>
      <c r="E5171" s="3">
        <f t="shared" si="240"/>
        <v>2011</v>
      </c>
      <c r="F5171" s="1" t="str">
        <f t="shared" si="241"/>
        <v>2010/2011</v>
      </c>
      <c r="G5171">
        <v>476</v>
      </c>
      <c r="H5171" t="s">
        <v>86</v>
      </c>
      <c r="I5171">
        <f>IFERROR(INDEX(Lookup_Misc!$A$1:$C$7,MATCH(Table1[[#This Row],[Product]],Lookup_Misc!$B$1:$B$7,0),3)*Table1[[#This Row],[Tonnage]],NA())</f>
        <v>190.4</v>
      </c>
      <c r="J5171">
        <f t="shared" si="242"/>
        <v>4</v>
      </c>
    </row>
    <row r="5172" spans="1:10">
      <c r="A5172" t="s">
        <v>189</v>
      </c>
      <c r="B5172" t="s">
        <v>33</v>
      </c>
      <c r="C5172" s="60">
        <v>40664</v>
      </c>
      <c r="D5172" s="3">
        <f>Table1[[#This Row],[End Year]]-1</f>
        <v>2010</v>
      </c>
      <c r="E5172" s="3">
        <f t="shared" si="240"/>
        <v>2011</v>
      </c>
      <c r="F5172" s="1" t="str">
        <f t="shared" si="241"/>
        <v>2010/2011</v>
      </c>
      <c r="G5172">
        <v>616</v>
      </c>
      <c r="H5172" t="s">
        <v>60</v>
      </c>
      <c r="I5172">
        <f>IFERROR(INDEX(Lookup_Misc!$A$1:$C$7,MATCH(Table1[[#This Row],[Product]],Lookup_Misc!$B$1:$B$7,0),3)*Table1[[#This Row],[Tonnage]],NA())</f>
        <v>246.4</v>
      </c>
      <c r="J5172">
        <f t="shared" si="242"/>
        <v>5</v>
      </c>
    </row>
    <row r="5173" spans="1:10">
      <c r="A5173" t="s">
        <v>189</v>
      </c>
      <c r="B5173" t="s">
        <v>33</v>
      </c>
      <c r="C5173" s="60">
        <v>40664</v>
      </c>
      <c r="D5173" s="3">
        <f>Table1[[#This Row],[End Year]]-1</f>
        <v>2010</v>
      </c>
      <c r="E5173" s="3">
        <f t="shared" si="240"/>
        <v>2011</v>
      </c>
      <c r="F5173" s="1" t="str">
        <f t="shared" si="241"/>
        <v>2010/2011</v>
      </c>
      <c r="G5173">
        <v>186</v>
      </c>
      <c r="H5173" t="s">
        <v>86</v>
      </c>
      <c r="I5173">
        <f>IFERROR(INDEX(Lookup_Misc!$A$1:$C$7,MATCH(Table1[[#This Row],[Product]],Lookup_Misc!$B$1:$B$7,0),3)*Table1[[#This Row],[Tonnage]],NA())</f>
        <v>74.400000000000006</v>
      </c>
      <c r="J5173">
        <f t="shared" si="242"/>
        <v>5</v>
      </c>
    </row>
    <row r="5174" spans="1:10">
      <c r="A5174" t="s">
        <v>189</v>
      </c>
      <c r="B5174" t="s">
        <v>33</v>
      </c>
      <c r="C5174" s="60">
        <v>40695</v>
      </c>
      <c r="D5174" s="3">
        <f>Table1[[#This Row],[End Year]]-1</f>
        <v>2010</v>
      </c>
      <c r="E5174" s="3">
        <f t="shared" si="240"/>
        <v>2011</v>
      </c>
      <c r="F5174" s="1" t="str">
        <f t="shared" si="241"/>
        <v>2010/2011</v>
      </c>
      <c r="G5174">
        <v>42</v>
      </c>
      <c r="H5174" t="s">
        <v>60</v>
      </c>
      <c r="I5174">
        <f>IFERROR(INDEX(Lookup_Misc!$A$1:$C$7,MATCH(Table1[[#This Row],[Product]],Lookup_Misc!$B$1:$B$7,0),3)*Table1[[#This Row],[Tonnage]],NA())</f>
        <v>16.8</v>
      </c>
      <c r="J5174">
        <f t="shared" si="242"/>
        <v>6</v>
      </c>
    </row>
    <row r="5175" spans="1:10">
      <c r="A5175" t="s">
        <v>189</v>
      </c>
      <c r="B5175" t="s">
        <v>33</v>
      </c>
      <c r="C5175" s="60">
        <v>40695</v>
      </c>
      <c r="D5175" s="3">
        <f>Table1[[#This Row],[End Year]]-1</f>
        <v>2010</v>
      </c>
      <c r="E5175" s="3">
        <f t="shared" si="240"/>
        <v>2011</v>
      </c>
      <c r="F5175" s="1" t="str">
        <f t="shared" si="241"/>
        <v>2010/2011</v>
      </c>
      <c r="G5175">
        <v>2</v>
      </c>
      <c r="H5175" t="s">
        <v>79</v>
      </c>
      <c r="I5175">
        <f>IFERROR(INDEX(Lookup_Misc!$A$1:$C$7,MATCH(Table1[[#This Row],[Product]],Lookup_Misc!$B$1:$B$7,0),3)*Table1[[#This Row],[Tonnage]],NA())</f>
        <v>0.8</v>
      </c>
      <c r="J5175">
        <f t="shared" si="242"/>
        <v>6</v>
      </c>
    </row>
    <row r="5176" spans="1:10">
      <c r="A5176" t="s">
        <v>189</v>
      </c>
      <c r="B5176" t="s">
        <v>33</v>
      </c>
      <c r="C5176" s="60">
        <v>40725</v>
      </c>
      <c r="D5176" s="3">
        <f>Table1[[#This Row],[End Year]]-1</f>
        <v>2011</v>
      </c>
      <c r="E5176" s="3">
        <f t="shared" si="240"/>
        <v>2012</v>
      </c>
      <c r="F5176" s="1" t="str">
        <f t="shared" si="241"/>
        <v>2011/2012</v>
      </c>
      <c r="G5176">
        <v>48</v>
      </c>
      <c r="H5176" t="s">
        <v>60</v>
      </c>
      <c r="I5176">
        <f>IFERROR(INDEX(Lookup_Misc!$A$1:$C$7,MATCH(Table1[[#This Row],[Product]],Lookup_Misc!$B$1:$B$7,0),3)*Table1[[#This Row],[Tonnage]],NA())</f>
        <v>19.200000000000003</v>
      </c>
      <c r="J5176">
        <f t="shared" si="242"/>
        <v>7</v>
      </c>
    </row>
    <row r="5177" spans="1:10">
      <c r="A5177" t="s">
        <v>189</v>
      </c>
      <c r="B5177" t="s">
        <v>33</v>
      </c>
      <c r="C5177" s="60">
        <v>40725</v>
      </c>
      <c r="D5177" s="3">
        <f>Table1[[#This Row],[End Year]]-1</f>
        <v>2011</v>
      </c>
      <c r="E5177" s="3">
        <f t="shared" si="240"/>
        <v>2012</v>
      </c>
      <c r="F5177" s="1" t="str">
        <f t="shared" si="241"/>
        <v>2011/2012</v>
      </c>
      <c r="G5177">
        <v>18</v>
      </c>
      <c r="H5177" t="s">
        <v>84</v>
      </c>
      <c r="I5177">
        <f>IFERROR(INDEX(Lookup_Misc!$A$1:$C$7,MATCH(Table1[[#This Row],[Product]],Lookup_Misc!$B$1:$B$7,0),3)*Table1[[#This Row],[Tonnage]],NA())</f>
        <v>7.2</v>
      </c>
      <c r="J5177">
        <f t="shared" si="242"/>
        <v>7</v>
      </c>
    </row>
    <row r="5178" spans="1:10">
      <c r="A5178" t="s">
        <v>189</v>
      </c>
      <c r="B5178" t="s">
        <v>33</v>
      </c>
      <c r="C5178" s="60">
        <v>40756</v>
      </c>
      <c r="D5178" s="3">
        <f>Table1[[#This Row],[End Year]]-1</f>
        <v>2011</v>
      </c>
      <c r="E5178" s="3">
        <f t="shared" si="240"/>
        <v>2012</v>
      </c>
      <c r="F5178" s="1" t="str">
        <f t="shared" si="241"/>
        <v>2011/2012</v>
      </c>
      <c r="G5178">
        <v>130</v>
      </c>
      <c r="H5178" t="s">
        <v>94</v>
      </c>
      <c r="I5178">
        <f>IFERROR(INDEX(Lookup_Misc!$A$1:$C$7,MATCH(Table1[[#This Row],[Product]],Lookup_Misc!$B$1:$B$7,0),3)*Table1[[#This Row],[Tonnage]],NA())</f>
        <v>52</v>
      </c>
      <c r="J5178">
        <f t="shared" si="242"/>
        <v>8</v>
      </c>
    </row>
    <row r="5179" spans="1:10">
      <c r="A5179" t="s">
        <v>189</v>
      </c>
      <c r="B5179" t="s">
        <v>33</v>
      </c>
      <c r="C5179" s="60">
        <v>40756</v>
      </c>
      <c r="D5179" s="3">
        <f>Table1[[#This Row],[End Year]]-1</f>
        <v>2011</v>
      </c>
      <c r="E5179" s="3">
        <f t="shared" si="240"/>
        <v>2012</v>
      </c>
      <c r="F5179" s="1" t="str">
        <f t="shared" si="241"/>
        <v>2011/2012</v>
      </c>
      <c r="G5179">
        <v>80</v>
      </c>
      <c r="H5179" t="s">
        <v>60</v>
      </c>
      <c r="I5179">
        <f>IFERROR(INDEX(Lookup_Misc!$A$1:$C$7,MATCH(Table1[[#This Row],[Product]],Lookup_Misc!$B$1:$B$7,0),3)*Table1[[#This Row],[Tonnage]],NA())</f>
        <v>32</v>
      </c>
      <c r="J5179">
        <f t="shared" si="242"/>
        <v>8</v>
      </c>
    </row>
    <row r="5180" spans="1:10">
      <c r="A5180" t="s">
        <v>189</v>
      </c>
      <c r="B5180" t="s">
        <v>33</v>
      </c>
      <c r="C5180" s="60">
        <v>40787</v>
      </c>
      <c r="D5180" s="3">
        <f>Table1[[#This Row],[End Year]]-1</f>
        <v>2011</v>
      </c>
      <c r="E5180" s="3">
        <f t="shared" si="240"/>
        <v>2012</v>
      </c>
      <c r="F5180" s="1" t="str">
        <f t="shared" si="241"/>
        <v>2011/2012</v>
      </c>
      <c r="G5180">
        <v>1</v>
      </c>
      <c r="H5180" t="s">
        <v>75</v>
      </c>
      <c r="I5180">
        <f>IFERROR(INDEX(Lookup_Misc!$A$1:$C$7,MATCH(Table1[[#This Row],[Product]],Lookup_Misc!$B$1:$B$7,0),3)*Table1[[#This Row],[Tonnage]],NA())</f>
        <v>0.4</v>
      </c>
      <c r="J5180">
        <f t="shared" si="242"/>
        <v>9</v>
      </c>
    </row>
    <row r="5181" spans="1:10">
      <c r="A5181" t="s">
        <v>189</v>
      </c>
      <c r="B5181" t="s">
        <v>33</v>
      </c>
      <c r="C5181" s="60">
        <v>40787</v>
      </c>
      <c r="D5181" s="3">
        <f>Table1[[#This Row],[End Year]]-1</f>
        <v>2011</v>
      </c>
      <c r="E5181" s="3">
        <f t="shared" si="240"/>
        <v>2012</v>
      </c>
      <c r="F5181" s="1" t="str">
        <f t="shared" si="241"/>
        <v>2011/2012</v>
      </c>
      <c r="G5181">
        <v>191</v>
      </c>
      <c r="H5181" t="s">
        <v>94</v>
      </c>
      <c r="I5181">
        <f>IFERROR(INDEX(Lookup_Misc!$A$1:$C$7,MATCH(Table1[[#This Row],[Product]],Lookup_Misc!$B$1:$B$7,0),3)*Table1[[#This Row],[Tonnage]],NA())</f>
        <v>76.400000000000006</v>
      </c>
      <c r="J5181">
        <f t="shared" si="242"/>
        <v>9</v>
      </c>
    </row>
    <row r="5182" spans="1:10">
      <c r="A5182" t="s">
        <v>189</v>
      </c>
      <c r="B5182" t="s">
        <v>33</v>
      </c>
      <c r="C5182" s="60">
        <v>40787</v>
      </c>
      <c r="D5182" s="3">
        <f>Table1[[#This Row],[End Year]]-1</f>
        <v>2011</v>
      </c>
      <c r="E5182" s="3">
        <f t="shared" si="240"/>
        <v>2012</v>
      </c>
      <c r="F5182" s="1" t="str">
        <f t="shared" si="241"/>
        <v>2011/2012</v>
      </c>
      <c r="G5182">
        <v>52</v>
      </c>
      <c r="H5182" t="s">
        <v>60</v>
      </c>
      <c r="I5182">
        <f>IFERROR(INDEX(Lookup_Misc!$A$1:$C$7,MATCH(Table1[[#This Row],[Product]],Lookup_Misc!$B$1:$B$7,0),3)*Table1[[#This Row],[Tonnage]],NA())</f>
        <v>20.8</v>
      </c>
      <c r="J5182">
        <f t="shared" si="242"/>
        <v>9</v>
      </c>
    </row>
    <row r="5183" spans="1:10">
      <c r="A5183" t="s">
        <v>189</v>
      </c>
      <c r="B5183" t="s">
        <v>33</v>
      </c>
      <c r="C5183" s="60">
        <v>40787</v>
      </c>
      <c r="D5183" s="3">
        <f>Table1[[#This Row],[End Year]]-1</f>
        <v>2011</v>
      </c>
      <c r="E5183" s="3">
        <f t="shared" si="240"/>
        <v>2012</v>
      </c>
      <c r="F5183" s="1" t="str">
        <f t="shared" si="241"/>
        <v>2011/2012</v>
      </c>
      <c r="G5183">
        <v>292</v>
      </c>
      <c r="H5183" t="s">
        <v>86</v>
      </c>
      <c r="I5183">
        <f>IFERROR(INDEX(Lookup_Misc!$A$1:$C$7,MATCH(Table1[[#This Row],[Product]],Lookup_Misc!$B$1:$B$7,0),3)*Table1[[#This Row],[Tonnage]],NA())</f>
        <v>116.80000000000001</v>
      </c>
      <c r="J5183">
        <f t="shared" si="242"/>
        <v>9</v>
      </c>
    </row>
    <row r="5184" spans="1:10">
      <c r="A5184" t="s">
        <v>189</v>
      </c>
      <c r="B5184" t="s">
        <v>33</v>
      </c>
      <c r="C5184" s="60">
        <v>40817</v>
      </c>
      <c r="D5184" s="3">
        <f>Table1[[#This Row],[End Year]]-1</f>
        <v>2011</v>
      </c>
      <c r="E5184" s="3">
        <f t="shared" si="240"/>
        <v>2012</v>
      </c>
      <c r="F5184" s="1" t="str">
        <f t="shared" si="241"/>
        <v>2011/2012</v>
      </c>
      <c r="G5184">
        <v>93</v>
      </c>
      <c r="H5184" t="s">
        <v>60</v>
      </c>
      <c r="I5184">
        <f>IFERROR(INDEX(Lookup_Misc!$A$1:$C$7,MATCH(Table1[[#This Row],[Product]],Lookup_Misc!$B$1:$B$7,0),3)*Table1[[#This Row],[Tonnage]],NA())</f>
        <v>37.200000000000003</v>
      </c>
      <c r="J5184">
        <f t="shared" si="242"/>
        <v>10</v>
      </c>
    </row>
    <row r="5185" spans="1:10">
      <c r="A5185" t="s">
        <v>189</v>
      </c>
      <c r="B5185" t="s">
        <v>33</v>
      </c>
      <c r="C5185" s="60">
        <v>40817</v>
      </c>
      <c r="D5185" s="3">
        <f>Table1[[#This Row],[End Year]]-1</f>
        <v>2011</v>
      </c>
      <c r="E5185" s="3">
        <f t="shared" si="240"/>
        <v>2012</v>
      </c>
      <c r="F5185" s="1" t="str">
        <f t="shared" si="241"/>
        <v>2011/2012</v>
      </c>
      <c r="G5185">
        <v>54</v>
      </c>
      <c r="H5185" t="s">
        <v>84</v>
      </c>
      <c r="I5185">
        <f>IFERROR(INDEX(Lookup_Misc!$A$1:$C$7,MATCH(Table1[[#This Row],[Product]],Lookup_Misc!$B$1:$B$7,0),3)*Table1[[#This Row],[Tonnage]],NA())</f>
        <v>21.6</v>
      </c>
      <c r="J5185">
        <f t="shared" si="242"/>
        <v>10</v>
      </c>
    </row>
    <row r="5186" spans="1:10">
      <c r="A5186" t="s">
        <v>189</v>
      </c>
      <c r="B5186" t="s">
        <v>33</v>
      </c>
      <c r="C5186" s="60">
        <v>40817</v>
      </c>
      <c r="D5186" s="3">
        <f>Table1[[#This Row],[End Year]]-1</f>
        <v>2011</v>
      </c>
      <c r="E5186" s="3">
        <f t="shared" si="240"/>
        <v>2012</v>
      </c>
      <c r="F5186" s="1" t="str">
        <f t="shared" si="241"/>
        <v>2011/2012</v>
      </c>
      <c r="G5186">
        <v>146</v>
      </c>
      <c r="H5186" t="s">
        <v>86</v>
      </c>
      <c r="I5186">
        <f>IFERROR(INDEX(Lookup_Misc!$A$1:$C$7,MATCH(Table1[[#This Row],[Product]],Lookup_Misc!$B$1:$B$7,0),3)*Table1[[#This Row],[Tonnage]],NA())</f>
        <v>58.400000000000006</v>
      </c>
      <c r="J5186">
        <f t="shared" si="242"/>
        <v>10</v>
      </c>
    </row>
    <row r="5187" spans="1:10">
      <c r="A5187" t="s">
        <v>189</v>
      </c>
      <c r="B5187" t="s">
        <v>33</v>
      </c>
      <c r="C5187" s="60">
        <v>40817</v>
      </c>
      <c r="D5187" s="3">
        <f>Table1[[#This Row],[End Year]]-1</f>
        <v>2011</v>
      </c>
      <c r="E5187" s="3">
        <f t="shared" si="240"/>
        <v>2012</v>
      </c>
      <c r="F5187" s="1" t="str">
        <f t="shared" si="241"/>
        <v>2011/2012</v>
      </c>
      <c r="G5187">
        <v>1</v>
      </c>
      <c r="H5187" t="s">
        <v>98</v>
      </c>
      <c r="I5187">
        <f>IFERROR(INDEX(Lookup_Misc!$A$1:$C$7,MATCH(Table1[[#This Row],[Product]],Lookup_Misc!$B$1:$B$7,0),3)*Table1[[#This Row],[Tonnage]],NA())</f>
        <v>0.4</v>
      </c>
      <c r="J5187">
        <f t="shared" si="242"/>
        <v>10</v>
      </c>
    </row>
    <row r="5188" spans="1:10">
      <c r="A5188" t="s">
        <v>189</v>
      </c>
      <c r="B5188" t="s">
        <v>33</v>
      </c>
      <c r="C5188" s="60">
        <v>40848</v>
      </c>
      <c r="D5188" s="3">
        <f>Table1[[#This Row],[End Year]]-1</f>
        <v>2011</v>
      </c>
      <c r="E5188" s="3">
        <f t="shared" si="240"/>
        <v>2012</v>
      </c>
      <c r="F5188" s="1" t="str">
        <f t="shared" si="241"/>
        <v>2011/2012</v>
      </c>
      <c r="G5188">
        <v>4386</v>
      </c>
      <c r="H5188" t="s">
        <v>95</v>
      </c>
      <c r="I5188">
        <f>IFERROR(INDEX(Lookup_Misc!$A$1:$C$7,MATCH(Table1[[#This Row],[Product]],Lookup_Misc!$B$1:$B$7,0),3)*Table1[[#This Row],[Tonnage]],NA())</f>
        <v>1754.4</v>
      </c>
      <c r="J5188">
        <f t="shared" si="242"/>
        <v>11</v>
      </c>
    </row>
    <row r="5189" spans="1:10">
      <c r="A5189" t="s">
        <v>189</v>
      </c>
      <c r="B5189" t="s">
        <v>33</v>
      </c>
      <c r="C5189" s="60">
        <v>40848</v>
      </c>
      <c r="D5189" s="3">
        <f>Table1[[#This Row],[End Year]]-1</f>
        <v>2011</v>
      </c>
      <c r="E5189" s="3">
        <f t="shared" si="240"/>
        <v>2012</v>
      </c>
      <c r="F5189" s="1" t="str">
        <f t="shared" si="241"/>
        <v>2011/2012</v>
      </c>
      <c r="G5189">
        <v>58</v>
      </c>
      <c r="H5189" t="s">
        <v>60</v>
      </c>
      <c r="I5189">
        <f>IFERROR(INDEX(Lookup_Misc!$A$1:$C$7,MATCH(Table1[[#This Row],[Product]],Lookup_Misc!$B$1:$B$7,0),3)*Table1[[#This Row],[Tonnage]],NA())</f>
        <v>23.200000000000003</v>
      </c>
      <c r="J5189">
        <f t="shared" si="242"/>
        <v>11</v>
      </c>
    </row>
    <row r="5190" spans="1:10">
      <c r="A5190" t="s">
        <v>189</v>
      </c>
      <c r="B5190" t="s">
        <v>33</v>
      </c>
      <c r="C5190" s="60">
        <v>40878</v>
      </c>
      <c r="D5190" s="3">
        <f>Table1[[#This Row],[End Year]]-1</f>
        <v>2011</v>
      </c>
      <c r="E5190" s="3">
        <f t="shared" ref="E5190:E5253" si="243">IF(AND(MONTH(C5190)&gt;=7,MONTH(C5190)&lt;=12),YEAR(C5190)+1,YEAR(C5190))</f>
        <v>2012</v>
      </c>
      <c r="F5190" s="1" t="str">
        <f t="shared" ref="F5190:F5253" si="244">D5190&amp;"/"&amp;E5190</f>
        <v>2011/2012</v>
      </c>
      <c r="G5190">
        <v>2888</v>
      </c>
      <c r="H5190" t="s">
        <v>95</v>
      </c>
      <c r="I5190">
        <f>IFERROR(INDEX(Lookup_Misc!$A$1:$C$7,MATCH(Table1[[#This Row],[Product]],Lookup_Misc!$B$1:$B$7,0),3)*Table1[[#This Row],[Tonnage]],NA())</f>
        <v>1155.2</v>
      </c>
      <c r="J5190">
        <f t="shared" ref="J5190:J5253" si="245">MONTH(C5190)</f>
        <v>12</v>
      </c>
    </row>
    <row r="5191" spans="1:10">
      <c r="A5191" t="s">
        <v>189</v>
      </c>
      <c r="B5191" t="s">
        <v>33</v>
      </c>
      <c r="C5191" s="60">
        <v>40878</v>
      </c>
      <c r="D5191" s="3">
        <f>Table1[[#This Row],[End Year]]-1</f>
        <v>2011</v>
      </c>
      <c r="E5191" s="3">
        <f t="shared" si="243"/>
        <v>2012</v>
      </c>
      <c r="F5191" s="1" t="str">
        <f t="shared" si="244"/>
        <v>2011/2012</v>
      </c>
      <c r="G5191">
        <v>1</v>
      </c>
      <c r="H5191" t="s">
        <v>60</v>
      </c>
      <c r="I5191">
        <f>IFERROR(INDEX(Lookup_Misc!$A$1:$C$7,MATCH(Table1[[#This Row],[Product]],Lookup_Misc!$B$1:$B$7,0),3)*Table1[[#This Row],[Tonnage]],NA())</f>
        <v>0.4</v>
      </c>
      <c r="J5191">
        <f t="shared" si="245"/>
        <v>12</v>
      </c>
    </row>
    <row r="5192" spans="1:10">
      <c r="A5192" t="s">
        <v>189</v>
      </c>
      <c r="B5192" t="s">
        <v>33</v>
      </c>
      <c r="C5192" s="60">
        <v>40878</v>
      </c>
      <c r="D5192" s="3">
        <f>Table1[[#This Row],[End Year]]-1</f>
        <v>2011</v>
      </c>
      <c r="E5192" s="3">
        <f t="shared" si="243"/>
        <v>2012</v>
      </c>
      <c r="F5192" s="1" t="str">
        <f t="shared" si="244"/>
        <v>2011/2012</v>
      </c>
      <c r="G5192">
        <v>18</v>
      </c>
      <c r="H5192" t="s">
        <v>84</v>
      </c>
      <c r="I5192">
        <f>IFERROR(INDEX(Lookup_Misc!$A$1:$C$7,MATCH(Table1[[#This Row],[Product]],Lookup_Misc!$B$1:$B$7,0),3)*Table1[[#This Row],[Tonnage]],NA())</f>
        <v>7.2</v>
      </c>
      <c r="J5192">
        <f t="shared" si="245"/>
        <v>12</v>
      </c>
    </row>
    <row r="5193" spans="1:10">
      <c r="A5193" t="s">
        <v>189</v>
      </c>
      <c r="B5193" t="s">
        <v>33</v>
      </c>
      <c r="C5193" s="60">
        <v>40909</v>
      </c>
      <c r="D5193" s="3">
        <f>Table1[[#This Row],[End Year]]-1</f>
        <v>2011</v>
      </c>
      <c r="E5193" s="3">
        <f t="shared" si="243"/>
        <v>2012</v>
      </c>
      <c r="F5193" s="1" t="str">
        <f t="shared" si="244"/>
        <v>2011/2012</v>
      </c>
      <c r="G5193">
        <v>502</v>
      </c>
      <c r="H5193" t="s">
        <v>94</v>
      </c>
      <c r="I5193">
        <f>IFERROR(INDEX(Lookup_Misc!$A$1:$C$7,MATCH(Table1[[#This Row],[Product]],Lookup_Misc!$B$1:$B$7,0),3)*Table1[[#This Row],[Tonnage]],NA())</f>
        <v>200.8</v>
      </c>
      <c r="J5193">
        <f t="shared" si="245"/>
        <v>1</v>
      </c>
    </row>
    <row r="5194" spans="1:10">
      <c r="A5194" t="s">
        <v>189</v>
      </c>
      <c r="B5194" t="s">
        <v>33</v>
      </c>
      <c r="C5194" s="60">
        <v>40909</v>
      </c>
      <c r="D5194" s="3">
        <f>Table1[[#This Row],[End Year]]-1</f>
        <v>2011</v>
      </c>
      <c r="E5194" s="3">
        <f t="shared" si="243"/>
        <v>2012</v>
      </c>
      <c r="F5194" s="1" t="str">
        <f t="shared" si="244"/>
        <v>2011/2012</v>
      </c>
      <c r="G5194">
        <v>4359</v>
      </c>
      <c r="H5194" t="s">
        <v>95</v>
      </c>
      <c r="I5194">
        <f>IFERROR(INDEX(Lookup_Misc!$A$1:$C$7,MATCH(Table1[[#This Row],[Product]],Lookup_Misc!$B$1:$B$7,0),3)*Table1[[#This Row],[Tonnage]],NA())</f>
        <v>1743.6000000000001</v>
      </c>
      <c r="J5194">
        <f t="shared" si="245"/>
        <v>1</v>
      </c>
    </row>
    <row r="5195" spans="1:10">
      <c r="A5195" t="s">
        <v>189</v>
      </c>
      <c r="B5195" t="s">
        <v>33</v>
      </c>
      <c r="C5195" s="60">
        <v>40909</v>
      </c>
      <c r="D5195" s="3">
        <f>Table1[[#This Row],[End Year]]-1</f>
        <v>2011</v>
      </c>
      <c r="E5195" s="3">
        <f t="shared" si="243"/>
        <v>2012</v>
      </c>
      <c r="F5195" s="1" t="str">
        <f t="shared" si="244"/>
        <v>2011/2012</v>
      </c>
      <c r="G5195">
        <v>4</v>
      </c>
      <c r="H5195" t="s">
        <v>60</v>
      </c>
      <c r="I5195">
        <f>IFERROR(INDEX(Lookup_Misc!$A$1:$C$7,MATCH(Table1[[#This Row],[Product]],Lookup_Misc!$B$1:$B$7,0),3)*Table1[[#This Row],[Tonnage]],NA())</f>
        <v>1.6</v>
      </c>
      <c r="J5195">
        <f t="shared" si="245"/>
        <v>1</v>
      </c>
    </row>
    <row r="5196" spans="1:10">
      <c r="A5196" t="s">
        <v>189</v>
      </c>
      <c r="B5196" t="s">
        <v>33</v>
      </c>
      <c r="C5196" s="60">
        <v>40909</v>
      </c>
      <c r="D5196" s="3">
        <f>Table1[[#This Row],[End Year]]-1</f>
        <v>2011</v>
      </c>
      <c r="E5196" s="3">
        <f t="shared" si="243"/>
        <v>2012</v>
      </c>
      <c r="F5196" s="1" t="str">
        <f t="shared" si="244"/>
        <v>2011/2012</v>
      </c>
      <c r="G5196">
        <v>54</v>
      </c>
      <c r="H5196" t="s">
        <v>84</v>
      </c>
      <c r="I5196">
        <f>IFERROR(INDEX(Lookup_Misc!$A$1:$C$7,MATCH(Table1[[#This Row],[Product]],Lookup_Misc!$B$1:$B$7,0),3)*Table1[[#This Row],[Tonnage]],NA())</f>
        <v>21.6</v>
      </c>
      <c r="J5196">
        <f t="shared" si="245"/>
        <v>1</v>
      </c>
    </row>
    <row r="5197" spans="1:10">
      <c r="A5197" t="s">
        <v>189</v>
      </c>
      <c r="B5197" t="s">
        <v>33</v>
      </c>
      <c r="C5197" s="60">
        <v>40909</v>
      </c>
      <c r="D5197" s="3">
        <f>Table1[[#This Row],[End Year]]-1</f>
        <v>2011</v>
      </c>
      <c r="E5197" s="3">
        <f t="shared" si="243"/>
        <v>2012</v>
      </c>
      <c r="F5197" s="1" t="str">
        <f t="shared" si="244"/>
        <v>2011/2012</v>
      </c>
      <c r="G5197">
        <v>90</v>
      </c>
      <c r="H5197" t="s">
        <v>86</v>
      </c>
      <c r="I5197">
        <f>IFERROR(INDEX(Lookup_Misc!$A$1:$C$7,MATCH(Table1[[#This Row],[Product]],Lookup_Misc!$B$1:$B$7,0),3)*Table1[[#This Row],[Tonnage]],NA())</f>
        <v>36</v>
      </c>
      <c r="J5197">
        <f t="shared" si="245"/>
        <v>1</v>
      </c>
    </row>
    <row r="5198" spans="1:10">
      <c r="A5198" t="s">
        <v>189</v>
      </c>
      <c r="B5198" t="s">
        <v>33</v>
      </c>
      <c r="C5198" s="60">
        <v>40940</v>
      </c>
      <c r="D5198" s="3">
        <f>Table1[[#This Row],[End Year]]-1</f>
        <v>2011</v>
      </c>
      <c r="E5198" s="3">
        <f t="shared" si="243"/>
        <v>2012</v>
      </c>
      <c r="F5198" s="1" t="str">
        <f t="shared" si="244"/>
        <v>2011/2012</v>
      </c>
      <c r="G5198">
        <v>429</v>
      </c>
      <c r="H5198" t="s">
        <v>94</v>
      </c>
      <c r="I5198">
        <f>IFERROR(INDEX(Lookup_Misc!$A$1:$C$7,MATCH(Table1[[#This Row],[Product]],Lookup_Misc!$B$1:$B$7,0),3)*Table1[[#This Row],[Tonnage]],NA())</f>
        <v>171.60000000000002</v>
      </c>
      <c r="J5198">
        <f t="shared" si="245"/>
        <v>2</v>
      </c>
    </row>
    <row r="5199" spans="1:10">
      <c r="A5199" t="s">
        <v>189</v>
      </c>
      <c r="B5199" t="s">
        <v>33</v>
      </c>
      <c r="C5199" s="60">
        <v>40940</v>
      </c>
      <c r="D5199" s="3">
        <f>Table1[[#This Row],[End Year]]-1</f>
        <v>2011</v>
      </c>
      <c r="E5199" s="3">
        <f t="shared" si="243"/>
        <v>2012</v>
      </c>
      <c r="F5199" s="1" t="str">
        <f t="shared" si="244"/>
        <v>2011/2012</v>
      </c>
      <c r="G5199">
        <v>153</v>
      </c>
      <c r="H5199" t="s">
        <v>60</v>
      </c>
      <c r="I5199">
        <f>IFERROR(INDEX(Lookup_Misc!$A$1:$C$7,MATCH(Table1[[#This Row],[Product]],Lookup_Misc!$B$1:$B$7,0),3)*Table1[[#This Row],[Tonnage]],NA())</f>
        <v>61.2</v>
      </c>
      <c r="J5199">
        <f t="shared" si="245"/>
        <v>2</v>
      </c>
    </row>
    <row r="5200" spans="1:10">
      <c r="A5200" t="s">
        <v>189</v>
      </c>
      <c r="B5200" t="s">
        <v>33</v>
      </c>
      <c r="C5200" s="60">
        <v>40940</v>
      </c>
      <c r="D5200" s="3">
        <f>Table1[[#This Row],[End Year]]-1</f>
        <v>2011</v>
      </c>
      <c r="E5200" s="3">
        <f t="shared" si="243"/>
        <v>2012</v>
      </c>
      <c r="F5200" s="1" t="str">
        <f t="shared" si="244"/>
        <v>2011/2012</v>
      </c>
      <c r="G5200">
        <v>31</v>
      </c>
      <c r="H5200" t="s">
        <v>79</v>
      </c>
      <c r="I5200">
        <f>IFERROR(INDEX(Lookup_Misc!$A$1:$C$7,MATCH(Table1[[#This Row],[Product]],Lookup_Misc!$B$1:$B$7,0),3)*Table1[[#This Row],[Tonnage]],NA())</f>
        <v>12.4</v>
      </c>
      <c r="J5200">
        <f t="shared" si="245"/>
        <v>2</v>
      </c>
    </row>
    <row r="5201" spans="1:10">
      <c r="A5201" t="s">
        <v>189</v>
      </c>
      <c r="B5201" t="s">
        <v>33</v>
      </c>
      <c r="C5201" s="60">
        <v>40940</v>
      </c>
      <c r="D5201" s="3">
        <f>Table1[[#This Row],[End Year]]-1</f>
        <v>2011</v>
      </c>
      <c r="E5201" s="3">
        <f t="shared" si="243"/>
        <v>2012</v>
      </c>
      <c r="F5201" s="1" t="str">
        <f t="shared" si="244"/>
        <v>2011/2012</v>
      </c>
      <c r="G5201">
        <v>18</v>
      </c>
      <c r="H5201" t="s">
        <v>84</v>
      </c>
      <c r="I5201">
        <f>IFERROR(INDEX(Lookup_Misc!$A$1:$C$7,MATCH(Table1[[#This Row],[Product]],Lookup_Misc!$B$1:$B$7,0),3)*Table1[[#This Row],[Tonnage]],NA())</f>
        <v>7.2</v>
      </c>
      <c r="J5201">
        <f t="shared" si="245"/>
        <v>2</v>
      </c>
    </row>
    <row r="5202" spans="1:10">
      <c r="A5202" t="s">
        <v>189</v>
      </c>
      <c r="B5202" t="s">
        <v>33</v>
      </c>
      <c r="C5202" s="60">
        <v>40940</v>
      </c>
      <c r="D5202" s="3">
        <f>Table1[[#This Row],[End Year]]-1</f>
        <v>2011</v>
      </c>
      <c r="E5202" s="3">
        <f t="shared" si="243"/>
        <v>2012</v>
      </c>
      <c r="F5202" s="1" t="str">
        <f t="shared" si="244"/>
        <v>2011/2012</v>
      </c>
      <c r="G5202">
        <v>180</v>
      </c>
      <c r="H5202" t="s">
        <v>86</v>
      </c>
      <c r="I5202">
        <f>IFERROR(INDEX(Lookup_Misc!$A$1:$C$7,MATCH(Table1[[#This Row],[Product]],Lookup_Misc!$B$1:$B$7,0),3)*Table1[[#This Row],[Tonnage]],NA())</f>
        <v>72</v>
      </c>
      <c r="J5202">
        <f t="shared" si="245"/>
        <v>2</v>
      </c>
    </row>
    <row r="5203" spans="1:10">
      <c r="A5203" t="s">
        <v>189</v>
      </c>
      <c r="B5203" t="s">
        <v>33</v>
      </c>
      <c r="C5203" s="60">
        <v>40940</v>
      </c>
      <c r="D5203" s="3">
        <f>Table1[[#This Row],[End Year]]-1</f>
        <v>2011</v>
      </c>
      <c r="E5203" s="3">
        <f t="shared" si="243"/>
        <v>2012</v>
      </c>
      <c r="F5203" s="1" t="str">
        <f t="shared" si="244"/>
        <v>2011/2012</v>
      </c>
      <c r="G5203">
        <v>1</v>
      </c>
      <c r="H5203" t="s">
        <v>98</v>
      </c>
      <c r="I5203">
        <f>IFERROR(INDEX(Lookup_Misc!$A$1:$C$7,MATCH(Table1[[#This Row],[Product]],Lookup_Misc!$B$1:$B$7,0),3)*Table1[[#This Row],[Tonnage]],NA())</f>
        <v>0.4</v>
      </c>
      <c r="J5203">
        <f t="shared" si="245"/>
        <v>2</v>
      </c>
    </row>
    <row r="5204" spans="1:10">
      <c r="A5204" t="s">
        <v>189</v>
      </c>
      <c r="B5204" t="s">
        <v>33</v>
      </c>
      <c r="C5204" s="60">
        <v>40969</v>
      </c>
      <c r="D5204" s="3">
        <f>Table1[[#This Row],[End Year]]-1</f>
        <v>2011</v>
      </c>
      <c r="E5204" s="3">
        <f t="shared" si="243"/>
        <v>2012</v>
      </c>
      <c r="F5204" s="1" t="str">
        <f t="shared" si="244"/>
        <v>2011/2012</v>
      </c>
      <c r="G5204">
        <v>184</v>
      </c>
      <c r="H5204" t="s">
        <v>94</v>
      </c>
      <c r="I5204">
        <f>IFERROR(INDEX(Lookup_Misc!$A$1:$C$7,MATCH(Table1[[#This Row],[Product]],Lookup_Misc!$B$1:$B$7,0),3)*Table1[[#This Row],[Tonnage]],NA())</f>
        <v>73.600000000000009</v>
      </c>
      <c r="J5204">
        <f t="shared" si="245"/>
        <v>3</v>
      </c>
    </row>
    <row r="5205" spans="1:10">
      <c r="A5205" t="s">
        <v>189</v>
      </c>
      <c r="B5205" t="s">
        <v>33</v>
      </c>
      <c r="C5205" s="60">
        <v>40969</v>
      </c>
      <c r="D5205" s="3">
        <f>Table1[[#This Row],[End Year]]-1</f>
        <v>2011</v>
      </c>
      <c r="E5205" s="3">
        <f t="shared" si="243"/>
        <v>2012</v>
      </c>
      <c r="F5205" s="1" t="str">
        <f t="shared" si="244"/>
        <v>2011/2012</v>
      </c>
      <c r="G5205">
        <v>225</v>
      </c>
      <c r="H5205" t="s">
        <v>60</v>
      </c>
      <c r="I5205">
        <f>IFERROR(INDEX(Lookup_Misc!$A$1:$C$7,MATCH(Table1[[#This Row],[Product]],Lookup_Misc!$B$1:$B$7,0),3)*Table1[[#This Row],[Tonnage]],NA())</f>
        <v>90</v>
      </c>
      <c r="J5205">
        <f t="shared" si="245"/>
        <v>3</v>
      </c>
    </row>
    <row r="5206" spans="1:10">
      <c r="A5206" t="s">
        <v>189</v>
      </c>
      <c r="B5206" t="s">
        <v>33</v>
      </c>
      <c r="C5206" s="60">
        <v>40969</v>
      </c>
      <c r="D5206" s="3">
        <f>Table1[[#This Row],[End Year]]-1</f>
        <v>2011</v>
      </c>
      <c r="E5206" s="3">
        <f t="shared" si="243"/>
        <v>2012</v>
      </c>
      <c r="F5206" s="1" t="str">
        <f t="shared" si="244"/>
        <v>2011/2012</v>
      </c>
      <c r="G5206">
        <v>36</v>
      </c>
      <c r="H5206" t="s">
        <v>84</v>
      </c>
      <c r="I5206">
        <f>IFERROR(INDEX(Lookup_Misc!$A$1:$C$7,MATCH(Table1[[#This Row],[Product]],Lookup_Misc!$B$1:$B$7,0),3)*Table1[[#This Row],[Tonnage]],NA())</f>
        <v>14.4</v>
      </c>
      <c r="J5206">
        <f t="shared" si="245"/>
        <v>3</v>
      </c>
    </row>
    <row r="5207" spans="1:10">
      <c r="A5207" t="s">
        <v>189</v>
      </c>
      <c r="B5207" t="s">
        <v>33</v>
      </c>
      <c r="C5207" s="60">
        <v>41000</v>
      </c>
      <c r="D5207" s="3">
        <f>Table1[[#This Row],[End Year]]-1</f>
        <v>2011</v>
      </c>
      <c r="E5207" s="3">
        <f t="shared" si="243"/>
        <v>2012</v>
      </c>
      <c r="F5207" s="1" t="str">
        <f t="shared" si="244"/>
        <v>2011/2012</v>
      </c>
      <c r="G5207">
        <v>209</v>
      </c>
      <c r="H5207" t="s">
        <v>60</v>
      </c>
      <c r="I5207">
        <f>IFERROR(INDEX(Lookup_Misc!$A$1:$C$7,MATCH(Table1[[#This Row],[Product]],Lookup_Misc!$B$1:$B$7,0),3)*Table1[[#This Row],[Tonnage]],NA())</f>
        <v>83.600000000000009</v>
      </c>
      <c r="J5207">
        <f t="shared" si="245"/>
        <v>4</v>
      </c>
    </row>
    <row r="5208" spans="1:10">
      <c r="A5208" t="s">
        <v>189</v>
      </c>
      <c r="B5208" t="s">
        <v>33</v>
      </c>
      <c r="C5208" s="60">
        <v>41000</v>
      </c>
      <c r="D5208" s="3">
        <f>Table1[[#This Row],[End Year]]-1</f>
        <v>2011</v>
      </c>
      <c r="E5208" s="3">
        <f t="shared" si="243"/>
        <v>2012</v>
      </c>
      <c r="F5208" s="1" t="str">
        <f t="shared" si="244"/>
        <v>2011/2012</v>
      </c>
      <c r="G5208">
        <v>383</v>
      </c>
      <c r="H5208" t="s">
        <v>113</v>
      </c>
      <c r="I5208">
        <f>IFERROR(INDEX(Lookup_Misc!$A$1:$C$7,MATCH(Table1[[#This Row],[Product]],Lookup_Misc!$B$1:$B$7,0),3)*Table1[[#This Row],[Tonnage]],NA())</f>
        <v>153.20000000000002</v>
      </c>
      <c r="J5208">
        <f t="shared" si="245"/>
        <v>4</v>
      </c>
    </row>
    <row r="5209" spans="1:10">
      <c r="A5209" t="s">
        <v>189</v>
      </c>
      <c r="B5209" t="s">
        <v>33</v>
      </c>
      <c r="C5209" s="60">
        <v>41000</v>
      </c>
      <c r="D5209" s="3">
        <f>Table1[[#This Row],[End Year]]-1</f>
        <v>2011</v>
      </c>
      <c r="E5209" s="3">
        <f t="shared" si="243"/>
        <v>2012</v>
      </c>
      <c r="F5209" s="1" t="str">
        <f t="shared" si="244"/>
        <v>2011/2012</v>
      </c>
      <c r="G5209">
        <v>85</v>
      </c>
      <c r="H5209" t="s">
        <v>86</v>
      </c>
      <c r="I5209">
        <f>IFERROR(INDEX(Lookup_Misc!$A$1:$C$7,MATCH(Table1[[#This Row],[Product]],Lookup_Misc!$B$1:$B$7,0),3)*Table1[[#This Row],[Tonnage]],NA())</f>
        <v>34</v>
      </c>
      <c r="J5209">
        <f t="shared" si="245"/>
        <v>4</v>
      </c>
    </row>
    <row r="5210" spans="1:10">
      <c r="A5210" t="s">
        <v>189</v>
      </c>
      <c r="B5210" t="s">
        <v>33</v>
      </c>
      <c r="C5210" s="60">
        <v>41030</v>
      </c>
      <c r="D5210" s="3">
        <f>Table1[[#This Row],[End Year]]-1</f>
        <v>2011</v>
      </c>
      <c r="E5210" s="3">
        <f t="shared" si="243"/>
        <v>2012</v>
      </c>
      <c r="F5210" s="1" t="str">
        <f t="shared" si="244"/>
        <v>2011/2012</v>
      </c>
      <c r="G5210">
        <v>3</v>
      </c>
      <c r="H5210" t="s">
        <v>76</v>
      </c>
      <c r="I5210">
        <f>IFERROR(INDEX(Lookup_Misc!$A$1:$C$7,MATCH(Table1[[#This Row],[Product]],Lookup_Misc!$B$1:$B$7,0),3)*Table1[[#This Row],[Tonnage]],NA())</f>
        <v>1.2000000000000002</v>
      </c>
      <c r="J5210">
        <f t="shared" si="245"/>
        <v>5</v>
      </c>
    </row>
    <row r="5211" spans="1:10">
      <c r="A5211" t="s">
        <v>189</v>
      </c>
      <c r="B5211" t="s">
        <v>33</v>
      </c>
      <c r="C5211" s="60">
        <v>41030</v>
      </c>
      <c r="D5211" s="3">
        <f>Table1[[#This Row],[End Year]]-1</f>
        <v>2011</v>
      </c>
      <c r="E5211" s="3">
        <f t="shared" si="243"/>
        <v>2012</v>
      </c>
      <c r="F5211" s="1" t="str">
        <f t="shared" si="244"/>
        <v>2011/2012</v>
      </c>
      <c r="G5211">
        <v>228</v>
      </c>
      <c r="H5211" t="s">
        <v>94</v>
      </c>
      <c r="I5211">
        <f>IFERROR(INDEX(Lookup_Misc!$A$1:$C$7,MATCH(Table1[[#This Row],[Product]],Lookup_Misc!$B$1:$B$7,0),3)*Table1[[#This Row],[Tonnage]],NA())</f>
        <v>91.2</v>
      </c>
      <c r="J5211">
        <f t="shared" si="245"/>
        <v>5</v>
      </c>
    </row>
    <row r="5212" spans="1:10">
      <c r="A5212" t="s">
        <v>189</v>
      </c>
      <c r="B5212" t="s">
        <v>33</v>
      </c>
      <c r="C5212" s="60">
        <v>41030</v>
      </c>
      <c r="D5212" s="3">
        <f>Table1[[#This Row],[End Year]]-1</f>
        <v>2011</v>
      </c>
      <c r="E5212" s="3">
        <f t="shared" si="243"/>
        <v>2012</v>
      </c>
      <c r="F5212" s="1" t="str">
        <f t="shared" si="244"/>
        <v>2011/2012</v>
      </c>
      <c r="G5212">
        <v>160</v>
      </c>
      <c r="H5212" t="s">
        <v>60</v>
      </c>
      <c r="I5212">
        <f>IFERROR(INDEX(Lookup_Misc!$A$1:$C$7,MATCH(Table1[[#This Row],[Product]],Lookup_Misc!$B$1:$B$7,0),3)*Table1[[#This Row],[Tonnage]],NA())</f>
        <v>64</v>
      </c>
      <c r="J5212">
        <f t="shared" si="245"/>
        <v>5</v>
      </c>
    </row>
    <row r="5213" spans="1:10">
      <c r="A5213" t="s">
        <v>189</v>
      </c>
      <c r="B5213" t="s">
        <v>33</v>
      </c>
      <c r="C5213" s="60">
        <v>41030</v>
      </c>
      <c r="D5213" s="3">
        <f>Table1[[#This Row],[End Year]]-1</f>
        <v>2011</v>
      </c>
      <c r="E5213" s="3">
        <f t="shared" si="243"/>
        <v>2012</v>
      </c>
      <c r="F5213" s="1" t="str">
        <f t="shared" si="244"/>
        <v>2011/2012</v>
      </c>
      <c r="G5213">
        <v>18</v>
      </c>
      <c r="H5213" t="s">
        <v>84</v>
      </c>
      <c r="I5213">
        <f>IFERROR(INDEX(Lookup_Misc!$A$1:$C$7,MATCH(Table1[[#This Row],[Product]],Lookup_Misc!$B$1:$B$7,0),3)*Table1[[#This Row],[Tonnage]],NA())</f>
        <v>7.2</v>
      </c>
      <c r="J5213">
        <f t="shared" si="245"/>
        <v>5</v>
      </c>
    </row>
    <row r="5214" spans="1:10">
      <c r="A5214" t="s">
        <v>189</v>
      </c>
      <c r="B5214" t="s">
        <v>33</v>
      </c>
      <c r="C5214" s="60">
        <v>41061</v>
      </c>
      <c r="D5214" s="3">
        <f>Table1[[#This Row],[End Year]]-1</f>
        <v>2011</v>
      </c>
      <c r="E5214" s="3">
        <f t="shared" si="243"/>
        <v>2012</v>
      </c>
      <c r="F5214" s="1" t="str">
        <f t="shared" si="244"/>
        <v>2011/2012</v>
      </c>
      <c r="G5214">
        <v>92</v>
      </c>
      <c r="H5214" t="s">
        <v>94</v>
      </c>
      <c r="I5214">
        <f>IFERROR(INDEX(Lookup_Misc!$A$1:$C$7,MATCH(Table1[[#This Row],[Product]],Lookup_Misc!$B$1:$B$7,0),3)*Table1[[#This Row],[Tonnage]],NA())</f>
        <v>36.800000000000004</v>
      </c>
      <c r="J5214">
        <f t="shared" si="245"/>
        <v>6</v>
      </c>
    </row>
    <row r="5215" spans="1:10">
      <c r="A5215" t="s">
        <v>189</v>
      </c>
      <c r="B5215" t="s">
        <v>33</v>
      </c>
      <c r="C5215" s="60">
        <v>41061</v>
      </c>
      <c r="D5215" s="3">
        <f>Table1[[#This Row],[End Year]]-1</f>
        <v>2011</v>
      </c>
      <c r="E5215" s="3">
        <f t="shared" si="243"/>
        <v>2012</v>
      </c>
      <c r="F5215" s="1" t="str">
        <f t="shared" si="244"/>
        <v>2011/2012</v>
      </c>
      <c r="G5215">
        <v>75</v>
      </c>
      <c r="H5215" t="s">
        <v>60</v>
      </c>
      <c r="I5215">
        <f>IFERROR(INDEX(Lookup_Misc!$A$1:$C$7,MATCH(Table1[[#This Row],[Product]],Lookup_Misc!$B$1:$B$7,0),3)*Table1[[#This Row],[Tonnage]],NA())</f>
        <v>30</v>
      </c>
      <c r="J5215">
        <f t="shared" si="245"/>
        <v>6</v>
      </c>
    </row>
    <row r="5216" spans="1:10">
      <c r="A5216" t="s">
        <v>189</v>
      </c>
      <c r="B5216" t="s">
        <v>33</v>
      </c>
      <c r="C5216" s="60">
        <v>41061</v>
      </c>
      <c r="D5216" s="3">
        <f>Table1[[#This Row],[End Year]]-1</f>
        <v>2011</v>
      </c>
      <c r="E5216" s="3">
        <f t="shared" si="243"/>
        <v>2012</v>
      </c>
      <c r="F5216" s="1" t="str">
        <f t="shared" si="244"/>
        <v>2011/2012</v>
      </c>
      <c r="G5216">
        <v>36</v>
      </c>
      <c r="H5216" t="s">
        <v>84</v>
      </c>
      <c r="I5216">
        <f>IFERROR(INDEX(Lookup_Misc!$A$1:$C$7,MATCH(Table1[[#This Row],[Product]],Lookup_Misc!$B$1:$B$7,0),3)*Table1[[#This Row],[Tonnage]],NA())</f>
        <v>14.4</v>
      </c>
      <c r="J5216">
        <f t="shared" si="245"/>
        <v>6</v>
      </c>
    </row>
    <row r="5217" spans="1:10">
      <c r="A5217" t="s">
        <v>189</v>
      </c>
      <c r="B5217" t="s">
        <v>33</v>
      </c>
      <c r="C5217" s="60">
        <v>41091</v>
      </c>
      <c r="D5217" s="3">
        <f>Table1[[#This Row],[End Year]]-1</f>
        <v>2012</v>
      </c>
      <c r="E5217" s="3">
        <f t="shared" si="243"/>
        <v>2013</v>
      </c>
      <c r="F5217" s="1" t="str">
        <f t="shared" si="244"/>
        <v>2012/2013</v>
      </c>
      <c r="G5217">
        <v>23</v>
      </c>
      <c r="H5217" t="s">
        <v>60</v>
      </c>
      <c r="I5217">
        <f>IFERROR(INDEX(Lookup_Misc!$A$1:$C$7,MATCH(Table1[[#This Row],[Product]],Lookup_Misc!$B$1:$B$7,0),3)*Table1[[#This Row],[Tonnage]],NA())</f>
        <v>9.2000000000000011</v>
      </c>
      <c r="J5217">
        <f t="shared" si="245"/>
        <v>7</v>
      </c>
    </row>
    <row r="5218" spans="1:10">
      <c r="A5218" t="s">
        <v>189</v>
      </c>
      <c r="B5218" t="s">
        <v>33</v>
      </c>
      <c r="C5218" s="60">
        <v>41122</v>
      </c>
      <c r="D5218" s="3">
        <f>Table1[[#This Row],[End Year]]-1</f>
        <v>2012</v>
      </c>
      <c r="E5218" s="3">
        <f t="shared" si="243"/>
        <v>2013</v>
      </c>
      <c r="F5218" s="1" t="str">
        <f t="shared" si="244"/>
        <v>2012/2013</v>
      </c>
      <c r="G5218">
        <v>35</v>
      </c>
      <c r="H5218" t="s">
        <v>60</v>
      </c>
      <c r="I5218">
        <f>IFERROR(INDEX(Lookup_Misc!$A$1:$C$7,MATCH(Table1[[#This Row],[Product]],Lookup_Misc!$B$1:$B$7,0),3)*Table1[[#This Row],[Tonnage]],NA())</f>
        <v>14</v>
      </c>
      <c r="J5218">
        <f t="shared" si="245"/>
        <v>8</v>
      </c>
    </row>
    <row r="5219" spans="1:10">
      <c r="A5219" t="s">
        <v>189</v>
      </c>
      <c r="B5219" t="s">
        <v>33</v>
      </c>
      <c r="C5219" s="60">
        <v>41122</v>
      </c>
      <c r="D5219" s="3">
        <f>Table1[[#This Row],[End Year]]-1</f>
        <v>2012</v>
      </c>
      <c r="E5219" s="3">
        <f t="shared" si="243"/>
        <v>2013</v>
      </c>
      <c r="F5219" s="1" t="str">
        <f t="shared" si="244"/>
        <v>2012/2013</v>
      </c>
      <c r="G5219">
        <v>77</v>
      </c>
      <c r="H5219" t="s">
        <v>86</v>
      </c>
      <c r="I5219">
        <f>IFERROR(INDEX(Lookup_Misc!$A$1:$C$7,MATCH(Table1[[#This Row],[Product]],Lookup_Misc!$B$1:$B$7,0),3)*Table1[[#This Row],[Tonnage]],NA())</f>
        <v>30.8</v>
      </c>
      <c r="J5219">
        <f t="shared" si="245"/>
        <v>8</v>
      </c>
    </row>
    <row r="5220" spans="1:10">
      <c r="A5220" t="s">
        <v>189</v>
      </c>
      <c r="B5220" t="s">
        <v>33</v>
      </c>
      <c r="C5220" s="60">
        <v>41153</v>
      </c>
      <c r="D5220" s="3">
        <f>Table1[[#This Row],[End Year]]-1</f>
        <v>2012</v>
      </c>
      <c r="E5220" s="3">
        <f t="shared" si="243"/>
        <v>2013</v>
      </c>
      <c r="F5220" s="1" t="str">
        <f t="shared" si="244"/>
        <v>2012/2013</v>
      </c>
      <c r="G5220">
        <v>8</v>
      </c>
      <c r="H5220" t="s">
        <v>74</v>
      </c>
      <c r="I5220">
        <f>IFERROR(INDEX(Lookup_Misc!$A$1:$C$7,MATCH(Table1[[#This Row],[Product]],Lookup_Misc!$B$1:$B$7,0),3)*Table1[[#This Row],[Tonnage]],NA())</f>
        <v>3.2</v>
      </c>
      <c r="J5220">
        <f t="shared" si="245"/>
        <v>9</v>
      </c>
    </row>
    <row r="5221" spans="1:10">
      <c r="A5221" t="s">
        <v>189</v>
      </c>
      <c r="B5221" t="s">
        <v>33</v>
      </c>
      <c r="C5221" s="60">
        <v>41153</v>
      </c>
      <c r="D5221" s="3">
        <f>Table1[[#This Row],[End Year]]-1</f>
        <v>2012</v>
      </c>
      <c r="E5221" s="3">
        <f t="shared" si="243"/>
        <v>2013</v>
      </c>
      <c r="F5221" s="1" t="str">
        <f t="shared" si="244"/>
        <v>2012/2013</v>
      </c>
      <c r="G5221">
        <v>156</v>
      </c>
      <c r="H5221" t="s">
        <v>60</v>
      </c>
      <c r="I5221">
        <f>IFERROR(INDEX(Lookup_Misc!$A$1:$C$7,MATCH(Table1[[#This Row],[Product]],Lookup_Misc!$B$1:$B$7,0),3)*Table1[[#This Row],[Tonnage]],NA())</f>
        <v>62.400000000000006</v>
      </c>
      <c r="J5221">
        <f t="shared" si="245"/>
        <v>9</v>
      </c>
    </row>
    <row r="5222" spans="1:10">
      <c r="A5222" t="s">
        <v>189</v>
      </c>
      <c r="B5222" t="s">
        <v>33</v>
      </c>
      <c r="C5222" s="60">
        <v>41153</v>
      </c>
      <c r="D5222" s="3">
        <f>Table1[[#This Row],[End Year]]-1</f>
        <v>2012</v>
      </c>
      <c r="E5222" s="3">
        <f t="shared" si="243"/>
        <v>2013</v>
      </c>
      <c r="F5222" s="1" t="str">
        <f t="shared" si="244"/>
        <v>2012/2013</v>
      </c>
      <c r="G5222">
        <v>36</v>
      </c>
      <c r="H5222" t="s">
        <v>84</v>
      </c>
      <c r="I5222">
        <f>IFERROR(INDEX(Lookup_Misc!$A$1:$C$7,MATCH(Table1[[#This Row],[Product]],Lookup_Misc!$B$1:$B$7,0),3)*Table1[[#This Row],[Tonnage]],NA())</f>
        <v>14.4</v>
      </c>
      <c r="J5222">
        <f t="shared" si="245"/>
        <v>9</v>
      </c>
    </row>
    <row r="5223" spans="1:10">
      <c r="A5223" t="s">
        <v>189</v>
      </c>
      <c r="B5223" t="s">
        <v>33</v>
      </c>
      <c r="C5223" s="60">
        <v>41153</v>
      </c>
      <c r="D5223" s="3">
        <f>Table1[[#This Row],[End Year]]-1</f>
        <v>2012</v>
      </c>
      <c r="E5223" s="3">
        <f t="shared" si="243"/>
        <v>2013</v>
      </c>
      <c r="F5223" s="1" t="str">
        <f t="shared" si="244"/>
        <v>2012/2013</v>
      </c>
      <c r="G5223">
        <v>163</v>
      </c>
      <c r="H5223" t="s">
        <v>86</v>
      </c>
      <c r="I5223">
        <f>IFERROR(INDEX(Lookup_Misc!$A$1:$C$7,MATCH(Table1[[#This Row],[Product]],Lookup_Misc!$B$1:$B$7,0),3)*Table1[[#This Row],[Tonnage]],NA())</f>
        <v>65.2</v>
      </c>
      <c r="J5223">
        <f t="shared" si="245"/>
        <v>9</v>
      </c>
    </row>
    <row r="5224" spans="1:10">
      <c r="A5224" t="s">
        <v>189</v>
      </c>
      <c r="B5224" t="s">
        <v>33</v>
      </c>
      <c r="C5224" s="60">
        <v>41183</v>
      </c>
      <c r="D5224" s="3">
        <f>Table1[[#This Row],[End Year]]-1</f>
        <v>2012</v>
      </c>
      <c r="E5224" s="3">
        <f t="shared" si="243"/>
        <v>2013</v>
      </c>
      <c r="F5224" s="1" t="str">
        <f t="shared" si="244"/>
        <v>2012/2013</v>
      </c>
      <c r="G5224">
        <v>8529</v>
      </c>
      <c r="H5224" t="s">
        <v>151</v>
      </c>
      <c r="I5224">
        <f>IFERROR(INDEX(Lookup_Misc!$A$1:$C$7,MATCH(Table1[[#This Row],[Product]],Lookup_Misc!$B$1:$B$7,0),3)*Table1[[#This Row],[Tonnage]],NA())</f>
        <v>3411.6000000000004</v>
      </c>
      <c r="J5224">
        <f t="shared" si="245"/>
        <v>10</v>
      </c>
    </row>
    <row r="5225" spans="1:10">
      <c r="A5225" t="s">
        <v>189</v>
      </c>
      <c r="B5225" t="s">
        <v>33</v>
      </c>
      <c r="C5225" s="60">
        <v>41183</v>
      </c>
      <c r="D5225" s="3">
        <f>Table1[[#This Row],[End Year]]-1</f>
        <v>2012</v>
      </c>
      <c r="E5225" s="3">
        <f t="shared" si="243"/>
        <v>2013</v>
      </c>
      <c r="F5225" s="1" t="str">
        <f t="shared" si="244"/>
        <v>2012/2013</v>
      </c>
      <c r="G5225">
        <v>30</v>
      </c>
      <c r="H5225" t="s">
        <v>60</v>
      </c>
      <c r="I5225">
        <f>IFERROR(INDEX(Lookup_Misc!$A$1:$C$7,MATCH(Table1[[#This Row],[Product]],Lookup_Misc!$B$1:$B$7,0),3)*Table1[[#This Row],[Tonnage]],NA())</f>
        <v>12</v>
      </c>
      <c r="J5225">
        <f t="shared" si="245"/>
        <v>10</v>
      </c>
    </row>
    <row r="5226" spans="1:10">
      <c r="A5226" t="s">
        <v>189</v>
      </c>
      <c r="B5226" t="s">
        <v>33</v>
      </c>
      <c r="C5226" s="60">
        <v>41183</v>
      </c>
      <c r="D5226" s="3">
        <f>Table1[[#This Row],[End Year]]-1</f>
        <v>2012</v>
      </c>
      <c r="E5226" s="3">
        <f t="shared" si="243"/>
        <v>2013</v>
      </c>
      <c r="F5226" s="1" t="str">
        <f t="shared" si="244"/>
        <v>2012/2013</v>
      </c>
      <c r="G5226">
        <v>54</v>
      </c>
      <c r="H5226" t="s">
        <v>84</v>
      </c>
      <c r="I5226">
        <f>IFERROR(INDEX(Lookup_Misc!$A$1:$C$7,MATCH(Table1[[#This Row],[Product]],Lookup_Misc!$B$1:$B$7,0),3)*Table1[[#This Row],[Tonnage]],NA())</f>
        <v>21.6</v>
      </c>
      <c r="J5226">
        <f t="shared" si="245"/>
        <v>10</v>
      </c>
    </row>
    <row r="5227" spans="1:10">
      <c r="A5227" t="s">
        <v>189</v>
      </c>
      <c r="B5227" t="s">
        <v>33</v>
      </c>
      <c r="C5227" s="60">
        <v>41183</v>
      </c>
      <c r="D5227" s="3">
        <f>Table1[[#This Row],[End Year]]-1</f>
        <v>2012</v>
      </c>
      <c r="E5227" s="3">
        <f t="shared" si="243"/>
        <v>2013</v>
      </c>
      <c r="F5227" s="1" t="str">
        <f t="shared" si="244"/>
        <v>2012/2013</v>
      </c>
      <c r="G5227">
        <v>326</v>
      </c>
      <c r="H5227" t="s">
        <v>86</v>
      </c>
      <c r="I5227">
        <f>IFERROR(INDEX(Lookup_Misc!$A$1:$C$7,MATCH(Table1[[#This Row],[Product]],Lookup_Misc!$B$1:$B$7,0),3)*Table1[[#This Row],[Tonnage]],NA())</f>
        <v>130.4</v>
      </c>
      <c r="J5227">
        <f t="shared" si="245"/>
        <v>10</v>
      </c>
    </row>
    <row r="5228" spans="1:10">
      <c r="A5228" t="s">
        <v>189</v>
      </c>
      <c r="B5228" t="s">
        <v>33</v>
      </c>
      <c r="C5228" s="60">
        <v>41214</v>
      </c>
      <c r="D5228" s="3">
        <f>Table1[[#This Row],[End Year]]-1</f>
        <v>2012</v>
      </c>
      <c r="E5228" s="3">
        <f t="shared" si="243"/>
        <v>2013</v>
      </c>
      <c r="F5228" s="1" t="str">
        <f t="shared" si="244"/>
        <v>2012/2013</v>
      </c>
      <c r="G5228">
        <v>3056</v>
      </c>
      <c r="H5228" t="s">
        <v>95</v>
      </c>
      <c r="I5228">
        <f>IFERROR(INDEX(Lookup_Misc!$A$1:$C$7,MATCH(Table1[[#This Row],[Product]],Lookup_Misc!$B$1:$B$7,0),3)*Table1[[#This Row],[Tonnage]],NA())</f>
        <v>1222.4000000000001</v>
      </c>
      <c r="J5228">
        <f t="shared" si="245"/>
        <v>11</v>
      </c>
    </row>
    <row r="5229" spans="1:10">
      <c r="A5229" t="s">
        <v>189</v>
      </c>
      <c r="B5229" t="s">
        <v>33</v>
      </c>
      <c r="C5229" s="60">
        <v>41214</v>
      </c>
      <c r="D5229" s="3">
        <f>Table1[[#This Row],[End Year]]-1</f>
        <v>2012</v>
      </c>
      <c r="E5229" s="3">
        <f t="shared" si="243"/>
        <v>2013</v>
      </c>
      <c r="F5229" s="1" t="str">
        <f t="shared" si="244"/>
        <v>2012/2013</v>
      </c>
      <c r="G5229">
        <v>101</v>
      </c>
      <c r="H5229" t="s">
        <v>60</v>
      </c>
      <c r="I5229">
        <f>IFERROR(INDEX(Lookup_Misc!$A$1:$C$7,MATCH(Table1[[#This Row],[Product]],Lookup_Misc!$B$1:$B$7,0),3)*Table1[[#This Row],[Tonnage]],NA())</f>
        <v>40.400000000000006</v>
      </c>
      <c r="J5229">
        <f t="shared" si="245"/>
        <v>11</v>
      </c>
    </row>
    <row r="5230" spans="1:10">
      <c r="A5230" t="s">
        <v>189</v>
      </c>
      <c r="B5230" t="s">
        <v>33</v>
      </c>
      <c r="C5230" s="60">
        <v>41214</v>
      </c>
      <c r="D5230" s="3">
        <f>Table1[[#This Row],[End Year]]-1</f>
        <v>2012</v>
      </c>
      <c r="E5230" s="3">
        <f t="shared" si="243"/>
        <v>2013</v>
      </c>
      <c r="F5230" s="1" t="str">
        <f t="shared" si="244"/>
        <v>2012/2013</v>
      </c>
      <c r="G5230">
        <v>18</v>
      </c>
      <c r="H5230" t="s">
        <v>84</v>
      </c>
      <c r="I5230">
        <f>IFERROR(INDEX(Lookup_Misc!$A$1:$C$7,MATCH(Table1[[#This Row],[Product]],Lookup_Misc!$B$1:$B$7,0),3)*Table1[[#This Row],[Tonnage]],NA())</f>
        <v>7.2</v>
      </c>
      <c r="J5230">
        <f t="shared" si="245"/>
        <v>11</v>
      </c>
    </row>
    <row r="5231" spans="1:10">
      <c r="A5231" t="s">
        <v>189</v>
      </c>
      <c r="B5231" t="s">
        <v>33</v>
      </c>
      <c r="C5231" s="60">
        <v>41244</v>
      </c>
      <c r="D5231" s="3">
        <f>Table1[[#This Row],[End Year]]-1</f>
        <v>2012</v>
      </c>
      <c r="E5231" s="3">
        <f t="shared" si="243"/>
        <v>2013</v>
      </c>
      <c r="F5231" s="1" t="str">
        <f t="shared" si="244"/>
        <v>2012/2013</v>
      </c>
      <c r="G5231">
        <v>4</v>
      </c>
      <c r="H5231" t="s">
        <v>60</v>
      </c>
      <c r="I5231">
        <f>IFERROR(INDEX(Lookup_Misc!$A$1:$C$7,MATCH(Table1[[#This Row],[Product]],Lookup_Misc!$B$1:$B$7,0),3)*Table1[[#This Row],[Tonnage]],NA())</f>
        <v>1.6</v>
      </c>
      <c r="J5231">
        <f t="shared" si="245"/>
        <v>12</v>
      </c>
    </row>
    <row r="5232" spans="1:10">
      <c r="A5232" t="s">
        <v>189</v>
      </c>
      <c r="B5232" t="s">
        <v>33</v>
      </c>
      <c r="C5232" s="60">
        <v>41244</v>
      </c>
      <c r="D5232" s="3">
        <f>Table1[[#This Row],[End Year]]-1</f>
        <v>2012</v>
      </c>
      <c r="E5232" s="3">
        <f t="shared" si="243"/>
        <v>2013</v>
      </c>
      <c r="F5232" s="1" t="str">
        <f t="shared" si="244"/>
        <v>2012/2013</v>
      </c>
      <c r="G5232">
        <v>18</v>
      </c>
      <c r="H5232" t="s">
        <v>84</v>
      </c>
      <c r="I5232">
        <f>IFERROR(INDEX(Lookup_Misc!$A$1:$C$7,MATCH(Table1[[#This Row],[Product]],Lookup_Misc!$B$1:$B$7,0),3)*Table1[[#This Row],[Tonnage]],NA())</f>
        <v>7.2</v>
      </c>
      <c r="J5232">
        <f t="shared" si="245"/>
        <v>12</v>
      </c>
    </row>
    <row r="5233" spans="1:10">
      <c r="A5233" t="s">
        <v>189</v>
      </c>
      <c r="B5233" t="s">
        <v>33</v>
      </c>
      <c r="C5233" s="60">
        <v>41244</v>
      </c>
      <c r="D5233" s="3">
        <f>Table1[[#This Row],[End Year]]-1</f>
        <v>2012</v>
      </c>
      <c r="E5233" s="3">
        <f t="shared" si="243"/>
        <v>2013</v>
      </c>
      <c r="F5233" s="1" t="str">
        <f t="shared" si="244"/>
        <v>2012/2013</v>
      </c>
      <c r="G5233">
        <v>35</v>
      </c>
      <c r="H5233" t="s">
        <v>86</v>
      </c>
      <c r="I5233">
        <f>IFERROR(INDEX(Lookup_Misc!$A$1:$C$7,MATCH(Table1[[#This Row],[Product]],Lookup_Misc!$B$1:$B$7,0),3)*Table1[[#This Row],[Tonnage]],NA())</f>
        <v>14</v>
      </c>
      <c r="J5233">
        <f t="shared" si="245"/>
        <v>12</v>
      </c>
    </row>
    <row r="5234" spans="1:10">
      <c r="A5234" t="s">
        <v>189</v>
      </c>
      <c r="B5234" t="s">
        <v>33</v>
      </c>
      <c r="C5234" s="60">
        <v>41275</v>
      </c>
      <c r="D5234" s="3">
        <f>Table1[[#This Row],[End Year]]-1</f>
        <v>2012</v>
      </c>
      <c r="E5234" s="3">
        <f t="shared" si="243"/>
        <v>2013</v>
      </c>
      <c r="F5234" s="1" t="str">
        <f t="shared" si="244"/>
        <v>2012/2013</v>
      </c>
      <c r="G5234">
        <v>969</v>
      </c>
      <c r="H5234" t="s">
        <v>94</v>
      </c>
      <c r="I5234">
        <f>IFERROR(INDEX(Lookup_Misc!$A$1:$C$7,MATCH(Table1[[#This Row],[Product]],Lookup_Misc!$B$1:$B$7,0),3)*Table1[[#This Row],[Tonnage]],NA())</f>
        <v>387.6</v>
      </c>
      <c r="J5234">
        <f t="shared" si="245"/>
        <v>1</v>
      </c>
    </row>
    <row r="5235" spans="1:10">
      <c r="A5235" t="s">
        <v>189</v>
      </c>
      <c r="B5235" t="s">
        <v>33</v>
      </c>
      <c r="C5235" s="60">
        <v>41275</v>
      </c>
      <c r="D5235" s="3">
        <f>Table1[[#This Row],[End Year]]-1</f>
        <v>2012</v>
      </c>
      <c r="E5235" s="3">
        <f t="shared" si="243"/>
        <v>2013</v>
      </c>
      <c r="F5235" s="1" t="str">
        <f t="shared" si="244"/>
        <v>2012/2013</v>
      </c>
      <c r="G5235">
        <v>63</v>
      </c>
      <c r="H5235" t="s">
        <v>60</v>
      </c>
      <c r="I5235">
        <f>IFERROR(INDEX(Lookup_Misc!$A$1:$C$7,MATCH(Table1[[#This Row],[Product]],Lookup_Misc!$B$1:$B$7,0),3)*Table1[[#This Row],[Tonnage]],NA())</f>
        <v>25.200000000000003</v>
      </c>
      <c r="J5235">
        <f t="shared" si="245"/>
        <v>1</v>
      </c>
    </row>
    <row r="5236" spans="1:10">
      <c r="A5236" t="s">
        <v>189</v>
      </c>
      <c r="B5236" t="s">
        <v>33</v>
      </c>
      <c r="C5236" s="60">
        <v>41275</v>
      </c>
      <c r="D5236" s="3">
        <f>Table1[[#This Row],[End Year]]-1</f>
        <v>2012</v>
      </c>
      <c r="E5236" s="3">
        <f t="shared" si="243"/>
        <v>2013</v>
      </c>
      <c r="F5236" s="1" t="str">
        <f t="shared" si="244"/>
        <v>2012/2013</v>
      </c>
      <c r="G5236">
        <v>83</v>
      </c>
      <c r="H5236" t="s">
        <v>79</v>
      </c>
      <c r="I5236">
        <f>IFERROR(INDEX(Lookup_Misc!$A$1:$C$7,MATCH(Table1[[#This Row],[Product]],Lookup_Misc!$B$1:$B$7,0),3)*Table1[[#This Row],[Tonnage]],NA())</f>
        <v>33.200000000000003</v>
      </c>
      <c r="J5236">
        <f t="shared" si="245"/>
        <v>1</v>
      </c>
    </row>
    <row r="5237" spans="1:10">
      <c r="A5237" t="s">
        <v>189</v>
      </c>
      <c r="B5237" t="s">
        <v>33</v>
      </c>
      <c r="C5237" s="60">
        <v>41306</v>
      </c>
      <c r="D5237" s="3">
        <f>Table1[[#This Row],[End Year]]-1</f>
        <v>2012</v>
      </c>
      <c r="E5237" s="3">
        <f t="shared" si="243"/>
        <v>2013</v>
      </c>
      <c r="F5237" s="1" t="str">
        <f t="shared" si="244"/>
        <v>2012/2013</v>
      </c>
      <c r="G5237">
        <v>5</v>
      </c>
      <c r="H5237" t="s">
        <v>74</v>
      </c>
      <c r="I5237">
        <f>IFERROR(INDEX(Lookup_Misc!$A$1:$C$7,MATCH(Table1[[#This Row],[Product]],Lookup_Misc!$B$1:$B$7,0),3)*Table1[[#This Row],[Tonnage]],NA())</f>
        <v>2</v>
      </c>
      <c r="J5237">
        <f t="shared" si="245"/>
        <v>2</v>
      </c>
    </row>
    <row r="5238" spans="1:10">
      <c r="A5238" t="s">
        <v>189</v>
      </c>
      <c r="B5238" t="s">
        <v>33</v>
      </c>
      <c r="C5238" s="60">
        <v>41306</v>
      </c>
      <c r="D5238" s="3">
        <f>Table1[[#This Row],[End Year]]-1</f>
        <v>2012</v>
      </c>
      <c r="E5238" s="3">
        <f t="shared" si="243"/>
        <v>2013</v>
      </c>
      <c r="F5238" s="1" t="str">
        <f t="shared" si="244"/>
        <v>2012/2013</v>
      </c>
      <c r="G5238">
        <v>230</v>
      </c>
      <c r="H5238" t="s">
        <v>94</v>
      </c>
      <c r="I5238">
        <f>IFERROR(INDEX(Lookup_Misc!$A$1:$C$7,MATCH(Table1[[#This Row],[Product]],Lookup_Misc!$B$1:$B$7,0),3)*Table1[[#This Row],[Tonnage]],NA())</f>
        <v>92</v>
      </c>
      <c r="J5238">
        <f t="shared" si="245"/>
        <v>2</v>
      </c>
    </row>
    <row r="5239" spans="1:10">
      <c r="A5239" t="s">
        <v>189</v>
      </c>
      <c r="B5239" t="s">
        <v>33</v>
      </c>
      <c r="C5239" s="60">
        <v>41306</v>
      </c>
      <c r="D5239" s="3">
        <f>Table1[[#This Row],[End Year]]-1</f>
        <v>2012</v>
      </c>
      <c r="E5239" s="3">
        <f t="shared" si="243"/>
        <v>2013</v>
      </c>
      <c r="F5239" s="1" t="str">
        <f t="shared" si="244"/>
        <v>2012/2013</v>
      </c>
      <c r="G5239">
        <v>50</v>
      </c>
      <c r="H5239" t="s">
        <v>60</v>
      </c>
      <c r="I5239">
        <f>IFERROR(INDEX(Lookup_Misc!$A$1:$C$7,MATCH(Table1[[#This Row],[Product]],Lookup_Misc!$B$1:$B$7,0),3)*Table1[[#This Row],[Tonnage]],NA())</f>
        <v>20</v>
      </c>
      <c r="J5239">
        <f t="shared" si="245"/>
        <v>2</v>
      </c>
    </row>
    <row r="5240" spans="1:10">
      <c r="A5240" t="s">
        <v>189</v>
      </c>
      <c r="B5240" t="s">
        <v>33</v>
      </c>
      <c r="C5240" s="60">
        <v>41306</v>
      </c>
      <c r="D5240" s="3">
        <f>Table1[[#This Row],[End Year]]-1</f>
        <v>2012</v>
      </c>
      <c r="E5240" s="3">
        <f t="shared" si="243"/>
        <v>2013</v>
      </c>
      <c r="F5240" s="1" t="str">
        <f t="shared" si="244"/>
        <v>2012/2013</v>
      </c>
      <c r="G5240">
        <v>36</v>
      </c>
      <c r="H5240" t="s">
        <v>84</v>
      </c>
      <c r="I5240">
        <f>IFERROR(INDEX(Lookup_Misc!$A$1:$C$7,MATCH(Table1[[#This Row],[Product]],Lookup_Misc!$B$1:$B$7,0),3)*Table1[[#This Row],[Tonnage]],NA())</f>
        <v>14.4</v>
      </c>
      <c r="J5240">
        <f t="shared" si="245"/>
        <v>2</v>
      </c>
    </row>
    <row r="5241" spans="1:10">
      <c r="A5241" t="s">
        <v>189</v>
      </c>
      <c r="B5241" t="s">
        <v>33</v>
      </c>
      <c r="C5241" s="60">
        <v>41306</v>
      </c>
      <c r="D5241" s="3">
        <f>Table1[[#This Row],[End Year]]-1</f>
        <v>2012</v>
      </c>
      <c r="E5241" s="3">
        <f t="shared" si="243"/>
        <v>2013</v>
      </c>
      <c r="F5241" s="1" t="str">
        <f t="shared" si="244"/>
        <v>2012/2013</v>
      </c>
      <c r="G5241">
        <v>21</v>
      </c>
      <c r="H5241" t="s">
        <v>86</v>
      </c>
      <c r="I5241">
        <f>IFERROR(INDEX(Lookup_Misc!$A$1:$C$7,MATCH(Table1[[#This Row],[Product]],Lookup_Misc!$B$1:$B$7,0),3)*Table1[[#This Row],[Tonnage]],NA())</f>
        <v>8.4</v>
      </c>
      <c r="J5241">
        <f t="shared" si="245"/>
        <v>2</v>
      </c>
    </row>
    <row r="5242" spans="1:10">
      <c r="A5242" t="s">
        <v>189</v>
      </c>
      <c r="B5242" t="s">
        <v>33</v>
      </c>
      <c r="C5242" s="60">
        <v>41334</v>
      </c>
      <c r="D5242" s="3">
        <f>Table1[[#This Row],[End Year]]-1</f>
        <v>2012</v>
      </c>
      <c r="E5242" s="3">
        <f t="shared" si="243"/>
        <v>2013</v>
      </c>
      <c r="F5242" s="1" t="str">
        <f t="shared" si="244"/>
        <v>2012/2013</v>
      </c>
      <c r="G5242">
        <v>3</v>
      </c>
      <c r="H5242" t="s">
        <v>74</v>
      </c>
      <c r="I5242">
        <f>IFERROR(INDEX(Lookup_Misc!$A$1:$C$7,MATCH(Table1[[#This Row],[Product]],Lookup_Misc!$B$1:$B$7,0),3)*Table1[[#This Row],[Tonnage]],NA())</f>
        <v>1.2000000000000002</v>
      </c>
      <c r="J5242">
        <f t="shared" si="245"/>
        <v>3</v>
      </c>
    </row>
    <row r="5243" spans="1:10">
      <c r="A5243" t="s">
        <v>189</v>
      </c>
      <c r="B5243" t="s">
        <v>33</v>
      </c>
      <c r="C5243" s="60">
        <v>41334</v>
      </c>
      <c r="D5243" s="3">
        <f>Table1[[#This Row],[End Year]]-1</f>
        <v>2012</v>
      </c>
      <c r="E5243" s="3">
        <f t="shared" si="243"/>
        <v>2013</v>
      </c>
      <c r="F5243" s="1" t="str">
        <f t="shared" si="244"/>
        <v>2012/2013</v>
      </c>
      <c r="G5243">
        <v>336</v>
      </c>
      <c r="H5243" t="s">
        <v>94</v>
      </c>
      <c r="I5243">
        <f>IFERROR(INDEX(Lookup_Misc!$A$1:$C$7,MATCH(Table1[[#This Row],[Product]],Lookup_Misc!$B$1:$B$7,0),3)*Table1[[#This Row],[Tonnage]],NA())</f>
        <v>134.4</v>
      </c>
      <c r="J5243">
        <f t="shared" si="245"/>
        <v>3</v>
      </c>
    </row>
    <row r="5244" spans="1:10">
      <c r="A5244" t="s">
        <v>189</v>
      </c>
      <c r="B5244" t="s">
        <v>33</v>
      </c>
      <c r="C5244" s="60">
        <v>41334</v>
      </c>
      <c r="D5244" s="3">
        <f>Table1[[#This Row],[End Year]]-1</f>
        <v>2012</v>
      </c>
      <c r="E5244" s="3">
        <f t="shared" si="243"/>
        <v>2013</v>
      </c>
      <c r="F5244" s="1" t="str">
        <f t="shared" si="244"/>
        <v>2012/2013</v>
      </c>
      <c r="G5244">
        <v>194</v>
      </c>
      <c r="H5244" t="s">
        <v>60</v>
      </c>
      <c r="I5244">
        <f>IFERROR(INDEX(Lookup_Misc!$A$1:$C$7,MATCH(Table1[[#This Row],[Product]],Lookup_Misc!$B$1:$B$7,0),3)*Table1[[#This Row],[Tonnage]],NA())</f>
        <v>77.600000000000009</v>
      </c>
      <c r="J5244">
        <f t="shared" si="245"/>
        <v>3</v>
      </c>
    </row>
    <row r="5245" spans="1:10">
      <c r="A5245" t="s">
        <v>189</v>
      </c>
      <c r="B5245" t="s">
        <v>33</v>
      </c>
      <c r="C5245" s="60">
        <v>41334</v>
      </c>
      <c r="D5245" s="3">
        <f>Table1[[#This Row],[End Year]]-1</f>
        <v>2012</v>
      </c>
      <c r="E5245" s="3">
        <f t="shared" si="243"/>
        <v>2013</v>
      </c>
      <c r="F5245" s="1" t="str">
        <f t="shared" si="244"/>
        <v>2012/2013</v>
      </c>
      <c r="G5245">
        <v>72</v>
      </c>
      <c r="H5245" t="s">
        <v>84</v>
      </c>
      <c r="I5245">
        <f>IFERROR(INDEX(Lookup_Misc!$A$1:$C$7,MATCH(Table1[[#This Row],[Product]],Lookup_Misc!$B$1:$B$7,0),3)*Table1[[#This Row],[Tonnage]],NA())</f>
        <v>28.8</v>
      </c>
      <c r="J5245">
        <f t="shared" si="245"/>
        <v>3</v>
      </c>
    </row>
    <row r="5246" spans="1:10">
      <c r="A5246" t="s">
        <v>189</v>
      </c>
      <c r="B5246" t="s">
        <v>33</v>
      </c>
      <c r="C5246" s="60">
        <v>41365</v>
      </c>
      <c r="D5246" s="3">
        <f>Table1[[#This Row],[End Year]]-1</f>
        <v>2012</v>
      </c>
      <c r="E5246" s="3">
        <f t="shared" si="243"/>
        <v>2013</v>
      </c>
      <c r="F5246" s="1" t="str">
        <f t="shared" si="244"/>
        <v>2012/2013</v>
      </c>
      <c r="G5246">
        <v>43</v>
      </c>
      <c r="H5246" t="s">
        <v>94</v>
      </c>
      <c r="I5246">
        <f>IFERROR(INDEX(Lookup_Misc!$A$1:$C$7,MATCH(Table1[[#This Row],[Product]],Lookup_Misc!$B$1:$B$7,0),3)*Table1[[#This Row],[Tonnage]],NA())</f>
        <v>17.2</v>
      </c>
      <c r="J5246">
        <f t="shared" si="245"/>
        <v>4</v>
      </c>
    </row>
    <row r="5247" spans="1:10">
      <c r="A5247" t="s">
        <v>189</v>
      </c>
      <c r="B5247" t="s">
        <v>33</v>
      </c>
      <c r="C5247" s="60">
        <v>41365</v>
      </c>
      <c r="D5247" s="3">
        <f>Table1[[#This Row],[End Year]]-1</f>
        <v>2012</v>
      </c>
      <c r="E5247" s="3">
        <f t="shared" si="243"/>
        <v>2013</v>
      </c>
      <c r="F5247" s="1" t="str">
        <f t="shared" si="244"/>
        <v>2012/2013</v>
      </c>
      <c r="G5247">
        <v>295</v>
      </c>
      <c r="H5247" t="s">
        <v>60</v>
      </c>
      <c r="I5247">
        <f>IFERROR(INDEX(Lookup_Misc!$A$1:$C$7,MATCH(Table1[[#This Row],[Product]],Lookup_Misc!$B$1:$B$7,0),3)*Table1[[#This Row],[Tonnage]],NA())</f>
        <v>118</v>
      </c>
      <c r="J5247">
        <f t="shared" si="245"/>
        <v>4</v>
      </c>
    </row>
    <row r="5248" spans="1:10">
      <c r="A5248" t="s">
        <v>189</v>
      </c>
      <c r="B5248" t="s">
        <v>33</v>
      </c>
      <c r="C5248" s="60">
        <v>41395</v>
      </c>
      <c r="D5248" s="3">
        <f>Table1[[#This Row],[End Year]]-1</f>
        <v>2012</v>
      </c>
      <c r="E5248" s="3">
        <f t="shared" si="243"/>
        <v>2013</v>
      </c>
      <c r="F5248" s="1" t="str">
        <f t="shared" si="244"/>
        <v>2012/2013</v>
      </c>
      <c r="G5248">
        <v>44</v>
      </c>
      <c r="H5248" t="s">
        <v>94</v>
      </c>
      <c r="I5248">
        <f>IFERROR(INDEX(Lookup_Misc!$A$1:$C$7,MATCH(Table1[[#This Row],[Product]],Lookup_Misc!$B$1:$B$7,0),3)*Table1[[#This Row],[Tonnage]],NA())</f>
        <v>17.600000000000001</v>
      </c>
      <c r="J5248">
        <f t="shared" si="245"/>
        <v>5</v>
      </c>
    </row>
    <row r="5249" spans="1:10">
      <c r="A5249" t="s">
        <v>189</v>
      </c>
      <c r="B5249" t="s">
        <v>33</v>
      </c>
      <c r="C5249" s="60">
        <v>41395</v>
      </c>
      <c r="D5249" s="3">
        <f>Table1[[#This Row],[End Year]]-1</f>
        <v>2012</v>
      </c>
      <c r="E5249" s="3">
        <f t="shared" si="243"/>
        <v>2013</v>
      </c>
      <c r="F5249" s="1" t="str">
        <f t="shared" si="244"/>
        <v>2012/2013</v>
      </c>
      <c r="G5249">
        <v>135</v>
      </c>
      <c r="H5249" t="s">
        <v>60</v>
      </c>
      <c r="I5249">
        <f>IFERROR(INDEX(Lookup_Misc!$A$1:$C$7,MATCH(Table1[[#This Row],[Product]],Lookup_Misc!$B$1:$B$7,0),3)*Table1[[#This Row],[Tonnage]],NA())</f>
        <v>54</v>
      </c>
      <c r="J5249">
        <f t="shared" si="245"/>
        <v>5</v>
      </c>
    </row>
    <row r="5250" spans="1:10">
      <c r="A5250" t="s">
        <v>189</v>
      </c>
      <c r="B5250" t="s">
        <v>33</v>
      </c>
      <c r="C5250" s="60">
        <v>41395</v>
      </c>
      <c r="D5250" s="3">
        <f>Table1[[#This Row],[End Year]]-1</f>
        <v>2012</v>
      </c>
      <c r="E5250" s="3">
        <f t="shared" si="243"/>
        <v>2013</v>
      </c>
      <c r="F5250" s="1" t="str">
        <f t="shared" si="244"/>
        <v>2012/2013</v>
      </c>
      <c r="G5250">
        <v>54</v>
      </c>
      <c r="H5250" t="s">
        <v>84</v>
      </c>
      <c r="I5250">
        <f>IFERROR(INDEX(Lookup_Misc!$A$1:$C$7,MATCH(Table1[[#This Row],[Product]],Lookup_Misc!$B$1:$B$7,0),3)*Table1[[#This Row],[Tonnage]],NA())</f>
        <v>21.6</v>
      </c>
      <c r="J5250">
        <f t="shared" si="245"/>
        <v>5</v>
      </c>
    </row>
    <row r="5251" spans="1:10">
      <c r="A5251" t="s">
        <v>189</v>
      </c>
      <c r="B5251" t="s">
        <v>33</v>
      </c>
      <c r="C5251" s="60">
        <v>41395</v>
      </c>
      <c r="D5251" s="3">
        <f>Table1[[#This Row],[End Year]]-1</f>
        <v>2012</v>
      </c>
      <c r="E5251" s="3">
        <f t="shared" si="243"/>
        <v>2013</v>
      </c>
      <c r="F5251" s="1" t="str">
        <f t="shared" si="244"/>
        <v>2012/2013</v>
      </c>
      <c r="G5251">
        <v>2</v>
      </c>
      <c r="H5251" t="s">
        <v>106</v>
      </c>
      <c r="I5251">
        <f>IFERROR(INDEX(Lookup_Misc!$A$1:$C$7,MATCH(Table1[[#This Row],[Product]],Lookup_Misc!$B$1:$B$7,0),3)*Table1[[#This Row],[Tonnage]],NA())</f>
        <v>0.8</v>
      </c>
      <c r="J5251">
        <f t="shared" si="245"/>
        <v>5</v>
      </c>
    </row>
    <row r="5252" spans="1:10">
      <c r="A5252" t="s">
        <v>189</v>
      </c>
      <c r="B5252" t="s">
        <v>33</v>
      </c>
      <c r="C5252" s="60">
        <v>41426</v>
      </c>
      <c r="D5252" s="3">
        <f>Table1[[#This Row],[End Year]]-1</f>
        <v>2012</v>
      </c>
      <c r="E5252" s="3">
        <f t="shared" si="243"/>
        <v>2013</v>
      </c>
      <c r="F5252" s="1" t="str">
        <f t="shared" si="244"/>
        <v>2012/2013</v>
      </c>
      <c r="G5252">
        <v>271</v>
      </c>
      <c r="H5252" t="s">
        <v>94</v>
      </c>
      <c r="I5252">
        <f>IFERROR(INDEX(Lookup_Misc!$A$1:$C$7,MATCH(Table1[[#This Row],[Product]],Lookup_Misc!$B$1:$B$7,0),3)*Table1[[#This Row],[Tonnage]],NA())</f>
        <v>108.4</v>
      </c>
      <c r="J5252">
        <f t="shared" si="245"/>
        <v>6</v>
      </c>
    </row>
    <row r="5253" spans="1:10">
      <c r="A5253" t="s">
        <v>189</v>
      </c>
      <c r="B5253" t="s">
        <v>33</v>
      </c>
      <c r="C5253" s="60">
        <v>41426</v>
      </c>
      <c r="D5253" s="3">
        <f>Table1[[#This Row],[End Year]]-1</f>
        <v>2012</v>
      </c>
      <c r="E5253" s="3">
        <f t="shared" si="243"/>
        <v>2013</v>
      </c>
      <c r="F5253" s="1" t="str">
        <f t="shared" si="244"/>
        <v>2012/2013</v>
      </c>
      <c r="G5253">
        <v>62</v>
      </c>
      <c r="H5253" t="s">
        <v>60</v>
      </c>
      <c r="I5253">
        <f>IFERROR(INDEX(Lookup_Misc!$A$1:$C$7,MATCH(Table1[[#This Row],[Product]],Lookup_Misc!$B$1:$B$7,0),3)*Table1[[#This Row],[Tonnage]],NA())</f>
        <v>24.8</v>
      </c>
      <c r="J5253">
        <f t="shared" si="245"/>
        <v>6</v>
      </c>
    </row>
    <row r="5254" spans="1:10">
      <c r="A5254" t="s">
        <v>189</v>
      </c>
      <c r="B5254" t="s">
        <v>33</v>
      </c>
      <c r="C5254" s="60">
        <v>41426</v>
      </c>
      <c r="D5254" s="3">
        <f>Table1[[#This Row],[End Year]]-1</f>
        <v>2012</v>
      </c>
      <c r="E5254" s="3">
        <f t="shared" ref="E5254:E5317" si="246">IF(AND(MONTH(C5254)&gt;=7,MONTH(C5254)&lt;=12),YEAR(C5254)+1,YEAR(C5254))</f>
        <v>2013</v>
      </c>
      <c r="F5254" s="1" t="str">
        <f t="shared" ref="F5254:F5317" si="247">D5254&amp;"/"&amp;E5254</f>
        <v>2012/2013</v>
      </c>
      <c r="G5254">
        <v>36</v>
      </c>
      <c r="H5254" t="s">
        <v>84</v>
      </c>
      <c r="I5254">
        <f>IFERROR(INDEX(Lookup_Misc!$A$1:$C$7,MATCH(Table1[[#This Row],[Product]],Lookup_Misc!$B$1:$B$7,0),3)*Table1[[#This Row],[Tonnage]],NA())</f>
        <v>14.4</v>
      </c>
      <c r="J5254">
        <f t="shared" ref="J5254:J5317" si="248">MONTH(C5254)</f>
        <v>6</v>
      </c>
    </row>
    <row r="5255" spans="1:10">
      <c r="A5255" t="s">
        <v>189</v>
      </c>
      <c r="B5255" t="s">
        <v>33</v>
      </c>
      <c r="C5255" s="60">
        <v>41426</v>
      </c>
      <c r="D5255" s="3">
        <f>Table1[[#This Row],[End Year]]-1</f>
        <v>2012</v>
      </c>
      <c r="E5255" s="3">
        <f t="shared" si="246"/>
        <v>2013</v>
      </c>
      <c r="F5255" s="1" t="str">
        <f t="shared" si="247"/>
        <v>2012/2013</v>
      </c>
      <c r="G5255">
        <v>20</v>
      </c>
      <c r="H5255" t="s">
        <v>86</v>
      </c>
      <c r="I5255">
        <f>IFERROR(INDEX(Lookup_Misc!$A$1:$C$7,MATCH(Table1[[#This Row],[Product]],Lookup_Misc!$B$1:$B$7,0),3)*Table1[[#This Row],[Tonnage]],NA())</f>
        <v>8</v>
      </c>
      <c r="J5255">
        <f t="shared" si="248"/>
        <v>6</v>
      </c>
    </row>
    <row r="5256" spans="1:10">
      <c r="A5256" t="s">
        <v>189</v>
      </c>
      <c r="B5256" t="s">
        <v>33</v>
      </c>
      <c r="C5256" s="60">
        <v>41456</v>
      </c>
      <c r="D5256" s="3">
        <f>Table1[[#This Row],[End Year]]-1</f>
        <v>2013</v>
      </c>
      <c r="E5256" s="3">
        <f t="shared" si="246"/>
        <v>2014</v>
      </c>
      <c r="F5256" s="1" t="str">
        <f t="shared" si="247"/>
        <v>2013/2014</v>
      </c>
      <c r="G5256">
        <v>36</v>
      </c>
      <c r="H5256" t="s">
        <v>60</v>
      </c>
      <c r="I5256">
        <f>IFERROR(INDEX(Lookup_Misc!$A$1:$C$7,MATCH(Table1[[#This Row],[Product]],Lookup_Misc!$B$1:$B$7,0),3)*Table1[[#This Row],[Tonnage]],NA())</f>
        <v>14.4</v>
      </c>
      <c r="J5256">
        <f t="shared" si="248"/>
        <v>7</v>
      </c>
    </row>
    <row r="5257" spans="1:10">
      <c r="A5257" t="s">
        <v>189</v>
      </c>
      <c r="B5257" t="s">
        <v>33</v>
      </c>
      <c r="C5257" s="60">
        <v>41456</v>
      </c>
      <c r="D5257" s="3">
        <f>Table1[[#This Row],[End Year]]-1</f>
        <v>2013</v>
      </c>
      <c r="E5257" s="3">
        <f t="shared" si="246"/>
        <v>2014</v>
      </c>
      <c r="F5257" s="1" t="str">
        <f t="shared" si="247"/>
        <v>2013/2014</v>
      </c>
      <c r="G5257">
        <v>214</v>
      </c>
      <c r="H5257" t="s">
        <v>93</v>
      </c>
      <c r="I5257">
        <f>IFERROR(INDEX(Lookup_Misc!$A$1:$C$7,MATCH(Table1[[#This Row],[Product]],Lookup_Misc!$B$1:$B$7,0),3)*Table1[[#This Row],[Tonnage]],NA())</f>
        <v>85.600000000000009</v>
      </c>
      <c r="J5257">
        <f t="shared" si="248"/>
        <v>7</v>
      </c>
    </row>
    <row r="5258" spans="1:10">
      <c r="A5258" t="s">
        <v>189</v>
      </c>
      <c r="B5258" t="s">
        <v>33</v>
      </c>
      <c r="C5258" s="60">
        <v>41456</v>
      </c>
      <c r="D5258" s="3">
        <f>Table1[[#This Row],[End Year]]-1</f>
        <v>2013</v>
      </c>
      <c r="E5258" s="3">
        <f t="shared" si="246"/>
        <v>2014</v>
      </c>
      <c r="F5258" s="1" t="str">
        <f t="shared" si="247"/>
        <v>2013/2014</v>
      </c>
      <c r="G5258">
        <v>204</v>
      </c>
      <c r="H5258" t="s">
        <v>86</v>
      </c>
      <c r="I5258">
        <f>IFERROR(INDEX(Lookup_Misc!$A$1:$C$7,MATCH(Table1[[#This Row],[Product]],Lookup_Misc!$B$1:$B$7,0),3)*Table1[[#This Row],[Tonnage]],NA())</f>
        <v>81.600000000000009</v>
      </c>
      <c r="J5258">
        <f t="shared" si="248"/>
        <v>7</v>
      </c>
    </row>
    <row r="5259" spans="1:10">
      <c r="A5259" t="s">
        <v>189</v>
      </c>
      <c r="B5259" t="s">
        <v>33</v>
      </c>
      <c r="C5259" s="60">
        <v>41487</v>
      </c>
      <c r="D5259" s="3">
        <f>Table1[[#This Row],[End Year]]-1</f>
        <v>2013</v>
      </c>
      <c r="E5259" s="3">
        <f t="shared" si="246"/>
        <v>2014</v>
      </c>
      <c r="F5259" s="1" t="str">
        <f t="shared" si="247"/>
        <v>2013/2014</v>
      </c>
      <c r="G5259">
        <v>45</v>
      </c>
      <c r="H5259" t="s">
        <v>60</v>
      </c>
      <c r="I5259">
        <f>IFERROR(INDEX(Lookup_Misc!$A$1:$C$7,MATCH(Table1[[#This Row],[Product]],Lookup_Misc!$B$1:$B$7,0),3)*Table1[[#This Row],[Tonnage]],NA())</f>
        <v>18</v>
      </c>
      <c r="J5259">
        <f t="shared" si="248"/>
        <v>8</v>
      </c>
    </row>
    <row r="5260" spans="1:10">
      <c r="A5260" t="s">
        <v>189</v>
      </c>
      <c r="B5260" t="s">
        <v>33</v>
      </c>
      <c r="C5260" s="60">
        <v>41518</v>
      </c>
      <c r="D5260" s="3">
        <f>Table1[[#This Row],[End Year]]-1</f>
        <v>2013</v>
      </c>
      <c r="E5260" s="3">
        <f t="shared" si="246"/>
        <v>2014</v>
      </c>
      <c r="F5260" s="1" t="str">
        <f t="shared" si="247"/>
        <v>2013/2014</v>
      </c>
      <c r="G5260">
        <v>2</v>
      </c>
      <c r="H5260" t="s">
        <v>87</v>
      </c>
      <c r="I5260">
        <f>IFERROR(INDEX(Lookup_Misc!$A$1:$C$7,MATCH(Table1[[#This Row],[Product]],Lookup_Misc!$B$1:$B$7,0),3)*Table1[[#This Row],[Tonnage]],NA())</f>
        <v>0.8</v>
      </c>
      <c r="J5260">
        <f t="shared" si="248"/>
        <v>9</v>
      </c>
    </row>
    <row r="5261" spans="1:10">
      <c r="A5261" t="s">
        <v>189</v>
      </c>
      <c r="B5261" t="s">
        <v>33</v>
      </c>
      <c r="C5261" s="60">
        <v>41518</v>
      </c>
      <c r="D5261" s="3">
        <f>Table1[[#This Row],[End Year]]-1</f>
        <v>2013</v>
      </c>
      <c r="E5261" s="3">
        <f t="shared" si="246"/>
        <v>2014</v>
      </c>
      <c r="F5261" s="1" t="str">
        <f t="shared" si="247"/>
        <v>2013/2014</v>
      </c>
      <c r="G5261">
        <v>26</v>
      </c>
      <c r="H5261" t="s">
        <v>60</v>
      </c>
      <c r="I5261">
        <f>IFERROR(INDEX(Lookup_Misc!$A$1:$C$7,MATCH(Table1[[#This Row],[Product]],Lookup_Misc!$B$1:$B$7,0),3)*Table1[[#This Row],[Tonnage]],NA())</f>
        <v>10.4</v>
      </c>
      <c r="J5261">
        <f t="shared" si="248"/>
        <v>9</v>
      </c>
    </row>
    <row r="5262" spans="1:10">
      <c r="A5262" t="s">
        <v>189</v>
      </c>
      <c r="B5262" t="s">
        <v>33</v>
      </c>
      <c r="C5262" s="60">
        <v>41518</v>
      </c>
      <c r="D5262" s="3">
        <f>Table1[[#This Row],[End Year]]-1</f>
        <v>2013</v>
      </c>
      <c r="E5262" s="3">
        <f t="shared" si="246"/>
        <v>2014</v>
      </c>
      <c r="F5262" s="1" t="str">
        <f t="shared" si="247"/>
        <v>2013/2014</v>
      </c>
      <c r="G5262">
        <v>36</v>
      </c>
      <c r="H5262" t="s">
        <v>84</v>
      </c>
      <c r="I5262">
        <f>IFERROR(INDEX(Lookup_Misc!$A$1:$C$7,MATCH(Table1[[#This Row],[Product]],Lookup_Misc!$B$1:$B$7,0),3)*Table1[[#This Row],[Tonnage]],NA())</f>
        <v>14.4</v>
      </c>
      <c r="J5262">
        <f t="shared" si="248"/>
        <v>9</v>
      </c>
    </row>
    <row r="5263" spans="1:10">
      <c r="A5263" t="s">
        <v>189</v>
      </c>
      <c r="B5263" t="s">
        <v>33</v>
      </c>
      <c r="C5263" s="60">
        <v>41518</v>
      </c>
      <c r="D5263" s="3">
        <f>Table1[[#This Row],[End Year]]-1</f>
        <v>2013</v>
      </c>
      <c r="E5263" s="3">
        <f t="shared" si="246"/>
        <v>2014</v>
      </c>
      <c r="F5263" s="1" t="str">
        <f t="shared" si="247"/>
        <v>2013/2014</v>
      </c>
      <c r="G5263">
        <v>885</v>
      </c>
      <c r="H5263" t="s">
        <v>86</v>
      </c>
      <c r="I5263">
        <f>IFERROR(INDEX(Lookup_Misc!$A$1:$C$7,MATCH(Table1[[#This Row],[Product]],Lookup_Misc!$B$1:$B$7,0),3)*Table1[[#This Row],[Tonnage]],NA())</f>
        <v>354</v>
      </c>
      <c r="J5263">
        <f t="shared" si="248"/>
        <v>9</v>
      </c>
    </row>
    <row r="5264" spans="1:10">
      <c r="A5264" t="s">
        <v>189</v>
      </c>
      <c r="B5264" t="s">
        <v>33</v>
      </c>
      <c r="C5264" s="60">
        <v>41548</v>
      </c>
      <c r="D5264" s="3">
        <f>Table1[[#This Row],[End Year]]-1</f>
        <v>2013</v>
      </c>
      <c r="E5264" s="3">
        <f t="shared" si="246"/>
        <v>2014</v>
      </c>
      <c r="F5264" s="1" t="str">
        <f t="shared" si="247"/>
        <v>2013/2014</v>
      </c>
      <c r="G5264">
        <v>8996</v>
      </c>
      <c r="H5264" t="s">
        <v>151</v>
      </c>
      <c r="I5264">
        <f>IFERROR(INDEX(Lookup_Misc!$A$1:$C$7,MATCH(Table1[[#This Row],[Product]],Lookup_Misc!$B$1:$B$7,0),3)*Table1[[#This Row],[Tonnage]],NA())</f>
        <v>3598.4</v>
      </c>
      <c r="J5264">
        <f t="shared" si="248"/>
        <v>10</v>
      </c>
    </row>
    <row r="5265" spans="1:10">
      <c r="A5265" t="s">
        <v>189</v>
      </c>
      <c r="B5265" t="s">
        <v>33</v>
      </c>
      <c r="C5265" s="60">
        <v>41548</v>
      </c>
      <c r="D5265" s="3">
        <f>Table1[[#This Row],[End Year]]-1</f>
        <v>2013</v>
      </c>
      <c r="E5265" s="3">
        <f t="shared" si="246"/>
        <v>2014</v>
      </c>
      <c r="F5265" s="1" t="str">
        <f t="shared" si="247"/>
        <v>2013/2014</v>
      </c>
      <c r="G5265">
        <v>131</v>
      </c>
      <c r="H5265" t="s">
        <v>60</v>
      </c>
      <c r="I5265">
        <f>IFERROR(INDEX(Lookup_Misc!$A$1:$C$7,MATCH(Table1[[#This Row],[Product]],Lookup_Misc!$B$1:$B$7,0),3)*Table1[[#This Row],[Tonnage]],NA())</f>
        <v>52.400000000000006</v>
      </c>
      <c r="J5265">
        <f t="shared" si="248"/>
        <v>10</v>
      </c>
    </row>
    <row r="5266" spans="1:10">
      <c r="A5266" t="s">
        <v>189</v>
      </c>
      <c r="B5266" t="s">
        <v>33</v>
      </c>
      <c r="C5266" s="60">
        <v>41548</v>
      </c>
      <c r="D5266" s="3">
        <f>Table1[[#This Row],[End Year]]-1</f>
        <v>2013</v>
      </c>
      <c r="E5266" s="3">
        <f t="shared" si="246"/>
        <v>2014</v>
      </c>
      <c r="F5266" s="1" t="str">
        <f t="shared" si="247"/>
        <v>2013/2014</v>
      </c>
      <c r="G5266">
        <v>54</v>
      </c>
      <c r="H5266" t="s">
        <v>84</v>
      </c>
      <c r="I5266">
        <f>IFERROR(INDEX(Lookup_Misc!$A$1:$C$7,MATCH(Table1[[#This Row],[Product]],Lookup_Misc!$B$1:$B$7,0),3)*Table1[[#This Row],[Tonnage]],NA())</f>
        <v>21.6</v>
      </c>
      <c r="J5266">
        <f t="shared" si="248"/>
        <v>10</v>
      </c>
    </row>
    <row r="5267" spans="1:10">
      <c r="A5267" t="s">
        <v>189</v>
      </c>
      <c r="B5267" t="s">
        <v>33</v>
      </c>
      <c r="C5267" s="60">
        <v>41579</v>
      </c>
      <c r="D5267" s="3">
        <f>Table1[[#This Row],[End Year]]-1</f>
        <v>2013</v>
      </c>
      <c r="E5267" s="3">
        <f t="shared" si="246"/>
        <v>2014</v>
      </c>
      <c r="F5267" s="1" t="str">
        <f t="shared" si="247"/>
        <v>2013/2014</v>
      </c>
      <c r="G5267">
        <v>46</v>
      </c>
      <c r="H5267" t="s">
        <v>60</v>
      </c>
      <c r="I5267">
        <f>IFERROR(INDEX(Lookup_Misc!$A$1:$C$7,MATCH(Table1[[#This Row],[Product]],Lookup_Misc!$B$1:$B$7,0),3)*Table1[[#This Row],[Tonnage]],NA())</f>
        <v>18.400000000000002</v>
      </c>
      <c r="J5267">
        <f t="shared" si="248"/>
        <v>11</v>
      </c>
    </row>
    <row r="5268" spans="1:10">
      <c r="A5268" t="s">
        <v>189</v>
      </c>
      <c r="B5268" t="s">
        <v>33</v>
      </c>
      <c r="C5268" s="60">
        <v>41579</v>
      </c>
      <c r="D5268" s="3">
        <f>Table1[[#This Row],[End Year]]-1</f>
        <v>2013</v>
      </c>
      <c r="E5268" s="3">
        <f t="shared" si="246"/>
        <v>2014</v>
      </c>
      <c r="F5268" s="1" t="str">
        <f t="shared" si="247"/>
        <v>2013/2014</v>
      </c>
      <c r="G5268">
        <v>54</v>
      </c>
      <c r="H5268" t="s">
        <v>84</v>
      </c>
      <c r="I5268">
        <f>IFERROR(INDEX(Lookup_Misc!$A$1:$C$7,MATCH(Table1[[#This Row],[Product]],Lookup_Misc!$B$1:$B$7,0),3)*Table1[[#This Row],[Tonnage]],NA())</f>
        <v>21.6</v>
      </c>
      <c r="J5268">
        <f t="shared" si="248"/>
        <v>11</v>
      </c>
    </row>
    <row r="5269" spans="1:10">
      <c r="A5269" t="s">
        <v>189</v>
      </c>
      <c r="B5269" t="s">
        <v>33</v>
      </c>
      <c r="C5269" s="60">
        <v>41609</v>
      </c>
      <c r="D5269" s="3">
        <f>Table1[[#This Row],[End Year]]-1</f>
        <v>2013</v>
      </c>
      <c r="E5269" s="3">
        <f t="shared" si="246"/>
        <v>2014</v>
      </c>
      <c r="F5269" s="1" t="str">
        <f t="shared" si="247"/>
        <v>2013/2014</v>
      </c>
      <c r="G5269">
        <v>12</v>
      </c>
      <c r="H5269" t="s">
        <v>74</v>
      </c>
      <c r="I5269">
        <f>IFERROR(INDEX(Lookup_Misc!$A$1:$C$7,MATCH(Table1[[#This Row],[Product]],Lookup_Misc!$B$1:$B$7,0),3)*Table1[[#This Row],[Tonnage]],NA())</f>
        <v>4.8000000000000007</v>
      </c>
      <c r="J5269">
        <f t="shared" si="248"/>
        <v>12</v>
      </c>
    </row>
    <row r="5270" spans="1:10">
      <c r="A5270" t="s">
        <v>189</v>
      </c>
      <c r="B5270" t="s">
        <v>33</v>
      </c>
      <c r="C5270" s="60">
        <v>41609</v>
      </c>
      <c r="D5270" s="3">
        <f>Table1[[#This Row],[End Year]]-1</f>
        <v>2013</v>
      </c>
      <c r="E5270" s="3">
        <f t="shared" si="246"/>
        <v>2014</v>
      </c>
      <c r="F5270" s="1" t="str">
        <f t="shared" si="247"/>
        <v>2013/2014</v>
      </c>
      <c r="G5270">
        <v>21</v>
      </c>
      <c r="H5270" t="s">
        <v>60</v>
      </c>
      <c r="I5270">
        <f>IFERROR(INDEX(Lookup_Misc!$A$1:$C$7,MATCH(Table1[[#This Row],[Product]],Lookup_Misc!$B$1:$B$7,0),3)*Table1[[#This Row],[Tonnage]],NA())</f>
        <v>8.4</v>
      </c>
      <c r="J5270">
        <f t="shared" si="248"/>
        <v>12</v>
      </c>
    </row>
    <row r="5271" spans="1:10">
      <c r="A5271" t="s">
        <v>189</v>
      </c>
      <c r="B5271" t="s">
        <v>33</v>
      </c>
      <c r="C5271" s="60">
        <v>41640</v>
      </c>
      <c r="D5271" s="3">
        <f>Table1[[#This Row],[End Year]]-1</f>
        <v>2013</v>
      </c>
      <c r="E5271" s="3">
        <f t="shared" si="246"/>
        <v>2014</v>
      </c>
      <c r="F5271" s="1" t="str">
        <f t="shared" si="247"/>
        <v>2013/2014</v>
      </c>
      <c r="G5271">
        <v>43</v>
      </c>
      <c r="H5271" t="s">
        <v>94</v>
      </c>
      <c r="I5271">
        <f>IFERROR(INDEX(Lookup_Misc!$A$1:$C$7,MATCH(Table1[[#This Row],[Product]],Lookup_Misc!$B$1:$B$7,0),3)*Table1[[#This Row],[Tonnage]],NA())</f>
        <v>17.2</v>
      </c>
      <c r="J5271">
        <f t="shared" si="248"/>
        <v>1</v>
      </c>
    </row>
    <row r="5272" spans="1:10">
      <c r="A5272" t="s">
        <v>189</v>
      </c>
      <c r="B5272" t="s">
        <v>33</v>
      </c>
      <c r="C5272" s="60">
        <v>41640</v>
      </c>
      <c r="D5272" s="3">
        <f>Table1[[#This Row],[End Year]]-1</f>
        <v>2013</v>
      </c>
      <c r="E5272" s="3">
        <f t="shared" si="246"/>
        <v>2014</v>
      </c>
      <c r="F5272" s="1" t="str">
        <f t="shared" si="247"/>
        <v>2013/2014</v>
      </c>
      <c r="G5272">
        <v>210</v>
      </c>
      <c r="H5272" t="s">
        <v>122</v>
      </c>
      <c r="I5272">
        <f>IFERROR(INDEX(Lookup_Misc!$A$1:$C$7,MATCH(Table1[[#This Row],[Product]],Lookup_Misc!$B$1:$B$7,0),3)*Table1[[#This Row],[Tonnage]],NA())</f>
        <v>84</v>
      </c>
      <c r="J5272">
        <f t="shared" si="248"/>
        <v>1</v>
      </c>
    </row>
    <row r="5273" spans="1:10">
      <c r="A5273" t="s">
        <v>189</v>
      </c>
      <c r="B5273" t="s">
        <v>33</v>
      </c>
      <c r="C5273" s="60">
        <v>41640</v>
      </c>
      <c r="D5273" s="3">
        <f>Table1[[#This Row],[End Year]]-1</f>
        <v>2013</v>
      </c>
      <c r="E5273" s="3">
        <f t="shared" si="246"/>
        <v>2014</v>
      </c>
      <c r="F5273" s="1" t="str">
        <f t="shared" si="247"/>
        <v>2013/2014</v>
      </c>
      <c r="G5273">
        <v>42</v>
      </c>
      <c r="H5273" t="s">
        <v>60</v>
      </c>
      <c r="I5273">
        <f>IFERROR(INDEX(Lookup_Misc!$A$1:$C$7,MATCH(Table1[[#This Row],[Product]],Lookup_Misc!$B$1:$B$7,0),3)*Table1[[#This Row],[Tonnage]],NA())</f>
        <v>16.8</v>
      </c>
      <c r="J5273">
        <f t="shared" si="248"/>
        <v>1</v>
      </c>
    </row>
    <row r="5274" spans="1:10">
      <c r="A5274" t="s">
        <v>189</v>
      </c>
      <c r="B5274" t="s">
        <v>33</v>
      </c>
      <c r="C5274" s="60">
        <v>41640</v>
      </c>
      <c r="D5274" s="3">
        <f>Table1[[#This Row],[End Year]]-1</f>
        <v>2013</v>
      </c>
      <c r="E5274" s="3">
        <f t="shared" si="246"/>
        <v>2014</v>
      </c>
      <c r="F5274" s="1" t="str">
        <f t="shared" si="247"/>
        <v>2013/2014</v>
      </c>
      <c r="G5274">
        <v>67</v>
      </c>
      <c r="H5274" t="s">
        <v>79</v>
      </c>
      <c r="I5274">
        <f>IFERROR(INDEX(Lookup_Misc!$A$1:$C$7,MATCH(Table1[[#This Row],[Product]],Lookup_Misc!$B$1:$B$7,0),3)*Table1[[#This Row],[Tonnage]],NA())</f>
        <v>26.8</v>
      </c>
      <c r="J5274">
        <f t="shared" si="248"/>
        <v>1</v>
      </c>
    </row>
    <row r="5275" spans="1:10">
      <c r="A5275" t="s">
        <v>189</v>
      </c>
      <c r="B5275" t="s">
        <v>33</v>
      </c>
      <c r="C5275" s="60">
        <v>41671</v>
      </c>
      <c r="D5275" s="3">
        <f>Table1[[#This Row],[End Year]]-1</f>
        <v>2013</v>
      </c>
      <c r="E5275" s="3">
        <f t="shared" si="246"/>
        <v>2014</v>
      </c>
      <c r="F5275" s="1" t="str">
        <f t="shared" si="247"/>
        <v>2013/2014</v>
      </c>
      <c r="G5275">
        <v>37</v>
      </c>
      <c r="H5275" t="s">
        <v>74</v>
      </c>
      <c r="I5275">
        <f>IFERROR(INDEX(Lookup_Misc!$A$1:$C$7,MATCH(Table1[[#This Row],[Product]],Lookup_Misc!$B$1:$B$7,0),3)*Table1[[#This Row],[Tonnage]],NA())</f>
        <v>14.8</v>
      </c>
      <c r="J5275">
        <f t="shared" si="248"/>
        <v>2</v>
      </c>
    </row>
    <row r="5276" spans="1:10">
      <c r="A5276" t="s">
        <v>189</v>
      </c>
      <c r="B5276" t="s">
        <v>33</v>
      </c>
      <c r="C5276" s="60">
        <v>41671</v>
      </c>
      <c r="D5276" s="3">
        <f>Table1[[#This Row],[End Year]]-1</f>
        <v>2013</v>
      </c>
      <c r="E5276" s="3">
        <f t="shared" si="246"/>
        <v>2014</v>
      </c>
      <c r="F5276" s="1" t="str">
        <f t="shared" si="247"/>
        <v>2013/2014</v>
      </c>
      <c r="G5276">
        <v>538</v>
      </c>
      <c r="H5276" t="s">
        <v>94</v>
      </c>
      <c r="I5276">
        <f>IFERROR(INDEX(Lookup_Misc!$A$1:$C$7,MATCH(Table1[[#This Row],[Product]],Lookup_Misc!$B$1:$B$7,0),3)*Table1[[#This Row],[Tonnage]],NA())</f>
        <v>215.20000000000002</v>
      </c>
      <c r="J5276">
        <f t="shared" si="248"/>
        <v>2</v>
      </c>
    </row>
    <row r="5277" spans="1:10">
      <c r="A5277" t="s">
        <v>189</v>
      </c>
      <c r="B5277" t="s">
        <v>33</v>
      </c>
      <c r="C5277" s="60">
        <v>41671</v>
      </c>
      <c r="D5277" s="3">
        <f>Table1[[#This Row],[End Year]]-1</f>
        <v>2013</v>
      </c>
      <c r="E5277" s="3">
        <f t="shared" si="246"/>
        <v>2014</v>
      </c>
      <c r="F5277" s="1" t="str">
        <f t="shared" si="247"/>
        <v>2013/2014</v>
      </c>
      <c r="G5277">
        <v>6</v>
      </c>
      <c r="H5277" t="s">
        <v>60</v>
      </c>
      <c r="I5277">
        <f>IFERROR(INDEX(Lookup_Misc!$A$1:$C$7,MATCH(Table1[[#This Row],[Product]],Lookup_Misc!$B$1:$B$7,0),3)*Table1[[#This Row],[Tonnage]],NA())</f>
        <v>2.4000000000000004</v>
      </c>
      <c r="J5277">
        <f t="shared" si="248"/>
        <v>2</v>
      </c>
    </row>
    <row r="5278" spans="1:10">
      <c r="A5278" t="s">
        <v>189</v>
      </c>
      <c r="B5278" t="s">
        <v>33</v>
      </c>
      <c r="C5278" s="60">
        <v>41671</v>
      </c>
      <c r="D5278" s="3">
        <f>Table1[[#This Row],[End Year]]-1</f>
        <v>2013</v>
      </c>
      <c r="E5278" s="3">
        <f t="shared" si="246"/>
        <v>2014</v>
      </c>
      <c r="F5278" s="1" t="str">
        <f t="shared" si="247"/>
        <v>2013/2014</v>
      </c>
      <c r="G5278">
        <v>31</v>
      </c>
      <c r="H5278" t="s">
        <v>79</v>
      </c>
      <c r="I5278">
        <f>IFERROR(INDEX(Lookup_Misc!$A$1:$C$7,MATCH(Table1[[#This Row],[Product]],Lookup_Misc!$B$1:$B$7,0),3)*Table1[[#This Row],[Tonnage]],NA())</f>
        <v>12.4</v>
      </c>
      <c r="J5278">
        <f t="shared" si="248"/>
        <v>2</v>
      </c>
    </row>
    <row r="5279" spans="1:10">
      <c r="A5279" t="s">
        <v>189</v>
      </c>
      <c r="B5279" t="s">
        <v>33</v>
      </c>
      <c r="C5279" s="60">
        <v>41671</v>
      </c>
      <c r="D5279" s="3">
        <f>Table1[[#This Row],[End Year]]-1</f>
        <v>2013</v>
      </c>
      <c r="E5279" s="3">
        <f t="shared" si="246"/>
        <v>2014</v>
      </c>
      <c r="F5279" s="1" t="str">
        <f t="shared" si="247"/>
        <v>2013/2014</v>
      </c>
      <c r="G5279">
        <v>18</v>
      </c>
      <c r="H5279" t="s">
        <v>84</v>
      </c>
      <c r="I5279">
        <f>IFERROR(INDEX(Lookup_Misc!$A$1:$C$7,MATCH(Table1[[#This Row],[Product]],Lookup_Misc!$B$1:$B$7,0),3)*Table1[[#This Row],[Tonnage]],NA())</f>
        <v>7.2</v>
      </c>
      <c r="J5279">
        <f t="shared" si="248"/>
        <v>2</v>
      </c>
    </row>
    <row r="5280" spans="1:10">
      <c r="A5280" t="s">
        <v>189</v>
      </c>
      <c r="B5280" t="s">
        <v>33</v>
      </c>
      <c r="C5280" s="60">
        <v>41699</v>
      </c>
      <c r="D5280" s="3">
        <f>Table1[[#This Row],[End Year]]-1</f>
        <v>2013</v>
      </c>
      <c r="E5280" s="3">
        <f t="shared" si="246"/>
        <v>2014</v>
      </c>
      <c r="F5280" s="1" t="str">
        <f t="shared" si="247"/>
        <v>2013/2014</v>
      </c>
      <c r="G5280">
        <v>203</v>
      </c>
      <c r="H5280" t="s">
        <v>94</v>
      </c>
      <c r="I5280">
        <f>IFERROR(INDEX(Lookup_Misc!$A$1:$C$7,MATCH(Table1[[#This Row],[Product]],Lookup_Misc!$B$1:$B$7,0),3)*Table1[[#This Row],[Tonnage]],NA())</f>
        <v>81.2</v>
      </c>
      <c r="J5280">
        <f t="shared" si="248"/>
        <v>3</v>
      </c>
    </row>
    <row r="5281" spans="1:10">
      <c r="A5281" t="s">
        <v>189</v>
      </c>
      <c r="B5281" t="s">
        <v>33</v>
      </c>
      <c r="C5281" s="60">
        <v>41699</v>
      </c>
      <c r="D5281" s="3">
        <f>Table1[[#This Row],[End Year]]-1</f>
        <v>2013</v>
      </c>
      <c r="E5281" s="3">
        <f t="shared" si="246"/>
        <v>2014</v>
      </c>
      <c r="F5281" s="1" t="str">
        <f t="shared" si="247"/>
        <v>2013/2014</v>
      </c>
      <c r="G5281">
        <v>119</v>
      </c>
      <c r="H5281" t="s">
        <v>60</v>
      </c>
      <c r="I5281">
        <f>IFERROR(INDEX(Lookup_Misc!$A$1:$C$7,MATCH(Table1[[#This Row],[Product]],Lookup_Misc!$B$1:$B$7,0),3)*Table1[[#This Row],[Tonnage]],NA())</f>
        <v>47.6</v>
      </c>
      <c r="J5281">
        <f t="shared" si="248"/>
        <v>3</v>
      </c>
    </row>
    <row r="5282" spans="1:10">
      <c r="A5282" t="s">
        <v>189</v>
      </c>
      <c r="B5282" t="s">
        <v>33</v>
      </c>
      <c r="C5282" s="60">
        <v>41730</v>
      </c>
      <c r="D5282" s="3">
        <f>Table1[[#This Row],[End Year]]-1</f>
        <v>2013</v>
      </c>
      <c r="E5282" s="3">
        <f t="shared" si="246"/>
        <v>2014</v>
      </c>
      <c r="F5282" s="1" t="str">
        <f t="shared" si="247"/>
        <v>2013/2014</v>
      </c>
      <c r="G5282">
        <v>59</v>
      </c>
      <c r="H5282" t="s">
        <v>94</v>
      </c>
      <c r="I5282">
        <f>IFERROR(INDEX(Lookup_Misc!$A$1:$C$7,MATCH(Table1[[#This Row],[Product]],Lookup_Misc!$B$1:$B$7,0),3)*Table1[[#This Row],[Tonnage]],NA())</f>
        <v>23.6</v>
      </c>
      <c r="J5282">
        <f t="shared" si="248"/>
        <v>4</v>
      </c>
    </row>
    <row r="5283" spans="1:10">
      <c r="A5283" t="s">
        <v>189</v>
      </c>
      <c r="B5283" t="s">
        <v>33</v>
      </c>
      <c r="C5283" s="60">
        <v>41730</v>
      </c>
      <c r="D5283" s="3">
        <f>Table1[[#This Row],[End Year]]-1</f>
        <v>2013</v>
      </c>
      <c r="E5283" s="3">
        <f t="shared" si="246"/>
        <v>2014</v>
      </c>
      <c r="F5283" s="1" t="str">
        <f t="shared" si="247"/>
        <v>2013/2014</v>
      </c>
      <c r="G5283">
        <v>236</v>
      </c>
      <c r="H5283" t="s">
        <v>60</v>
      </c>
      <c r="I5283">
        <f>IFERROR(INDEX(Lookup_Misc!$A$1:$C$7,MATCH(Table1[[#This Row],[Product]],Lookup_Misc!$B$1:$B$7,0),3)*Table1[[#This Row],[Tonnage]],NA())</f>
        <v>94.4</v>
      </c>
      <c r="J5283">
        <f t="shared" si="248"/>
        <v>4</v>
      </c>
    </row>
    <row r="5284" spans="1:10">
      <c r="A5284" t="s">
        <v>189</v>
      </c>
      <c r="B5284" t="s">
        <v>33</v>
      </c>
      <c r="C5284" s="60">
        <v>41730</v>
      </c>
      <c r="D5284" s="3">
        <f>Table1[[#This Row],[End Year]]-1</f>
        <v>2013</v>
      </c>
      <c r="E5284" s="3">
        <f t="shared" si="246"/>
        <v>2014</v>
      </c>
      <c r="F5284" s="1" t="str">
        <f t="shared" si="247"/>
        <v>2013/2014</v>
      </c>
      <c r="G5284">
        <v>36</v>
      </c>
      <c r="H5284" t="s">
        <v>84</v>
      </c>
      <c r="I5284">
        <f>IFERROR(INDEX(Lookup_Misc!$A$1:$C$7,MATCH(Table1[[#This Row],[Product]],Lookup_Misc!$B$1:$B$7,0),3)*Table1[[#This Row],[Tonnage]],NA())</f>
        <v>14.4</v>
      </c>
      <c r="J5284">
        <f t="shared" si="248"/>
        <v>4</v>
      </c>
    </row>
    <row r="5285" spans="1:10">
      <c r="A5285" t="s">
        <v>189</v>
      </c>
      <c r="B5285" t="s">
        <v>33</v>
      </c>
      <c r="C5285" s="60">
        <v>41730</v>
      </c>
      <c r="D5285" s="3">
        <f>Table1[[#This Row],[End Year]]-1</f>
        <v>2013</v>
      </c>
      <c r="E5285" s="3">
        <f t="shared" si="246"/>
        <v>2014</v>
      </c>
      <c r="F5285" s="1" t="str">
        <f t="shared" si="247"/>
        <v>2013/2014</v>
      </c>
      <c r="G5285">
        <v>1</v>
      </c>
      <c r="H5285" t="s">
        <v>93</v>
      </c>
      <c r="I5285">
        <f>IFERROR(INDEX(Lookup_Misc!$A$1:$C$7,MATCH(Table1[[#This Row],[Product]],Lookup_Misc!$B$1:$B$7,0),3)*Table1[[#This Row],[Tonnage]],NA())</f>
        <v>0.4</v>
      </c>
      <c r="J5285">
        <f t="shared" si="248"/>
        <v>4</v>
      </c>
    </row>
    <row r="5286" spans="1:10">
      <c r="A5286" t="s">
        <v>189</v>
      </c>
      <c r="B5286" t="s">
        <v>33</v>
      </c>
      <c r="C5286" s="60">
        <v>41730</v>
      </c>
      <c r="D5286" s="3">
        <f>Table1[[#This Row],[End Year]]-1</f>
        <v>2013</v>
      </c>
      <c r="E5286" s="3">
        <f t="shared" si="246"/>
        <v>2014</v>
      </c>
      <c r="F5286" s="1" t="str">
        <f t="shared" si="247"/>
        <v>2013/2014</v>
      </c>
      <c r="G5286">
        <v>22</v>
      </c>
      <c r="H5286" t="s">
        <v>86</v>
      </c>
      <c r="I5286">
        <f>IFERROR(INDEX(Lookup_Misc!$A$1:$C$7,MATCH(Table1[[#This Row],[Product]],Lookup_Misc!$B$1:$B$7,0),3)*Table1[[#This Row],[Tonnage]],NA())</f>
        <v>8.8000000000000007</v>
      </c>
      <c r="J5286">
        <f t="shared" si="248"/>
        <v>4</v>
      </c>
    </row>
    <row r="5287" spans="1:10">
      <c r="A5287" t="s">
        <v>189</v>
      </c>
      <c r="B5287" t="s">
        <v>33</v>
      </c>
      <c r="C5287" s="60">
        <v>41760</v>
      </c>
      <c r="D5287" s="3">
        <f>Table1[[#This Row],[End Year]]-1</f>
        <v>2013</v>
      </c>
      <c r="E5287" s="3">
        <f t="shared" si="246"/>
        <v>2014</v>
      </c>
      <c r="F5287" s="1" t="str">
        <f t="shared" si="247"/>
        <v>2013/2014</v>
      </c>
      <c r="G5287">
        <v>19</v>
      </c>
      <c r="H5287" t="s">
        <v>105</v>
      </c>
      <c r="I5287">
        <f>IFERROR(INDEX(Lookup_Misc!$A$1:$C$7,MATCH(Table1[[#This Row],[Product]],Lookup_Misc!$B$1:$B$7,0),3)*Table1[[#This Row],[Tonnage]],NA())</f>
        <v>7.6000000000000005</v>
      </c>
      <c r="J5287">
        <f t="shared" si="248"/>
        <v>5</v>
      </c>
    </row>
    <row r="5288" spans="1:10">
      <c r="A5288" t="s">
        <v>189</v>
      </c>
      <c r="B5288" t="s">
        <v>33</v>
      </c>
      <c r="C5288" s="60">
        <v>41760</v>
      </c>
      <c r="D5288" s="3">
        <f>Table1[[#This Row],[End Year]]-1</f>
        <v>2013</v>
      </c>
      <c r="E5288" s="3">
        <f t="shared" si="246"/>
        <v>2014</v>
      </c>
      <c r="F5288" s="1" t="str">
        <f t="shared" si="247"/>
        <v>2013/2014</v>
      </c>
      <c r="G5288">
        <v>76</v>
      </c>
      <c r="H5288" t="s">
        <v>60</v>
      </c>
      <c r="I5288">
        <f>IFERROR(INDEX(Lookup_Misc!$A$1:$C$7,MATCH(Table1[[#This Row],[Product]],Lookup_Misc!$B$1:$B$7,0),3)*Table1[[#This Row],[Tonnage]],NA())</f>
        <v>30.400000000000002</v>
      </c>
      <c r="J5288">
        <f t="shared" si="248"/>
        <v>5</v>
      </c>
    </row>
    <row r="5289" spans="1:10">
      <c r="A5289" t="s">
        <v>189</v>
      </c>
      <c r="B5289" t="s">
        <v>33</v>
      </c>
      <c r="C5289" s="60">
        <v>41760</v>
      </c>
      <c r="D5289" s="3">
        <f>Table1[[#This Row],[End Year]]-1</f>
        <v>2013</v>
      </c>
      <c r="E5289" s="3">
        <f t="shared" si="246"/>
        <v>2014</v>
      </c>
      <c r="F5289" s="1" t="str">
        <f t="shared" si="247"/>
        <v>2013/2014</v>
      </c>
      <c r="G5289">
        <v>36</v>
      </c>
      <c r="H5289" t="s">
        <v>84</v>
      </c>
      <c r="I5289">
        <f>IFERROR(INDEX(Lookup_Misc!$A$1:$C$7,MATCH(Table1[[#This Row],[Product]],Lookup_Misc!$B$1:$B$7,0),3)*Table1[[#This Row],[Tonnage]],NA())</f>
        <v>14.4</v>
      </c>
      <c r="J5289">
        <f t="shared" si="248"/>
        <v>5</v>
      </c>
    </row>
    <row r="5290" spans="1:10">
      <c r="A5290" t="s">
        <v>189</v>
      </c>
      <c r="B5290" t="s">
        <v>33</v>
      </c>
      <c r="C5290" s="60">
        <v>41760</v>
      </c>
      <c r="D5290" s="3">
        <f>Table1[[#This Row],[End Year]]-1</f>
        <v>2013</v>
      </c>
      <c r="E5290" s="3">
        <f t="shared" si="246"/>
        <v>2014</v>
      </c>
      <c r="F5290" s="1" t="str">
        <f t="shared" si="247"/>
        <v>2013/2014</v>
      </c>
      <c r="G5290">
        <v>2</v>
      </c>
      <c r="H5290" t="s">
        <v>90</v>
      </c>
      <c r="I5290">
        <f>IFERROR(INDEX(Lookup_Misc!$A$1:$C$7,MATCH(Table1[[#This Row],[Product]],Lookup_Misc!$B$1:$B$7,0),3)*Table1[[#This Row],[Tonnage]],NA())</f>
        <v>0.8</v>
      </c>
      <c r="J5290">
        <f t="shared" si="248"/>
        <v>5</v>
      </c>
    </row>
    <row r="5291" spans="1:10">
      <c r="A5291" t="s">
        <v>189</v>
      </c>
      <c r="B5291" t="s">
        <v>33</v>
      </c>
      <c r="C5291" s="60">
        <v>41791</v>
      </c>
      <c r="D5291" s="3">
        <f>Table1[[#This Row],[End Year]]-1</f>
        <v>2013</v>
      </c>
      <c r="E5291" s="3">
        <f t="shared" si="246"/>
        <v>2014</v>
      </c>
      <c r="F5291" s="1" t="str">
        <f t="shared" si="247"/>
        <v>2013/2014</v>
      </c>
      <c r="G5291">
        <v>50</v>
      </c>
      <c r="H5291" t="s">
        <v>94</v>
      </c>
      <c r="I5291">
        <f>IFERROR(INDEX(Lookup_Misc!$A$1:$C$7,MATCH(Table1[[#This Row],[Product]],Lookup_Misc!$B$1:$B$7,0),3)*Table1[[#This Row],[Tonnage]],NA())</f>
        <v>20</v>
      </c>
      <c r="J5291">
        <f t="shared" si="248"/>
        <v>6</v>
      </c>
    </row>
    <row r="5292" spans="1:10">
      <c r="A5292" t="s">
        <v>189</v>
      </c>
      <c r="B5292" t="s">
        <v>33</v>
      </c>
      <c r="C5292" s="60">
        <v>41791</v>
      </c>
      <c r="D5292" s="3">
        <f>Table1[[#This Row],[End Year]]-1</f>
        <v>2013</v>
      </c>
      <c r="E5292" s="3">
        <f t="shared" si="246"/>
        <v>2014</v>
      </c>
      <c r="F5292" s="1" t="str">
        <f t="shared" si="247"/>
        <v>2013/2014</v>
      </c>
      <c r="G5292">
        <v>112</v>
      </c>
      <c r="H5292" t="s">
        <v>60</v>
      </c>
      <c r="I5292">
        <f>IFERROR(INDEX(Lookup_Misc!$A$1:$C$7,MATCH(Table1[[#This Row],[Product]],Lookup_Misc!$B$1:$B$7,0),3)*Table1[[#This Row],[Tonnage]],NA())</f>
        <v>44.800000000000004</v>
      </c>
      <c r="J5292">
        <f t="shared" si="248"/>
        <v>6</v>
      </c>
    </row>
    <row r="5293" spans="1:10">
      <c r="A5293" t="s">
        <v>189</v>
      </c>
      <c r="B5293" t="s">
        <v>33</v>
      </c>
      <c r="C5293" s="60">
        <v>41791</v>
      </c>
      <c r="D5293" s="3">
        <f>Table1[[#This Row],[End Year]]-1</f>
        <v>2013</v>
      </c>
      <c r="E5293" s="3">
        <f t="shared" si="246"/>
        <v>2014</v>
      </c>
      <c r="F5293" s="1" t="str">
        <f t="shared" si="247"/>
        <v>2013/2014</v>
      </c>
      <c r="G5293">
        <v>36</v>
      </c>
      <c r="H5293" t="s">
        <v>84</v>
      </c>
      <c r="I5293">
        <f>IFERROR(INDEX(Lookup_Misc!$A$1:$C$7,MATCH(Table1[[#This Row],[Product]],Lookup_Misc!$B$1:$B$7,0),3)*Table1[[#This Row],[Tonnage]],NA())</f>
        <v>14.4</v>
      </c>
      <c r="J5293">
        <f t="shared" si="248"/>
        <v>6</v>
      </c>
    </row>
    <row r="5294" spans="1:10">
      <c r="A5294" t="s">
        <v>189</v>
      </c>
      <c r="B5294" t="s">
        <v>33</v>
      </c>
      <c r="C5294" s="60">
        <v>41791</v>
      </c>
      <c r="D5294" s="3">
        <f>Table1[[#This Row],[End Year]]-1</f>
        <v>2013</v>
      </c>
      <c r="E5294" s="3">
        <f t="shared" si="246"/>
        <v>2014</v>
      </c>
      <c r="F5294" s="1" t="str">
        <f t="shared" si="247"/>
        <v>2013/2014</v>
      </c>
      <c r="G5294">
        <v>1</v>
      </c>
      <c r="H5294" t="s">
        <v>106</v>
      </c>
      <c r="I5294">
        <f>IFERROR(INDEX(Lookup_Misc!$A$1:$C$7,MATCH(Table1[[#This Row],[Product]],Lookup_Misc!$B$1:$B$7,0),3)*Table1[[#This Row],[Tonnage]],NA())</f>
        <v>0.4</v>
      </c>
      <c r="J5294">
        <f t="shared" si="248"/>
        <v>6</v>
      </c>
    </row>
    <row r="5295" spans="1:10">
      <c r="A5295" t="s">
        <v>189</v>
      </c>
      <c r="B5295" t="s">
        <v>33</v>
      </c>
      <c r="C5295" s="60">
        <v>41821</v>
      </c>
      <c r="D5295" s="3">
        <f>Table1[[#This Row],[End Year]]-1</f>
        <v>2014</v>
      </c>
      <c r="E5295" s="3">
        <f t="shared" si="246"/>
        <v>2015</v>
      </c>
      <c r="F5295" s="1" t="str">
        <f t="shared" si="247"/>
        <v>2014/2015</v>
      </c>
      <c r="G5295">
        <v>87</v>
      </c>
      <c r="H5295" t="s">
        <v>94</v>
      </c>
      <c r="I5295">
        <f>IFERROR(INDEX(Lookup_Misc!$A$1:$C$7,MATCH(Table1[[#This Row],[Product]],Lookup_Misc!$B$1:$B$7,0),3)*Table1[[#This Row],[Tonnage]],NA())</f>
        <v>34.800000000000004</v>
      </c>
      <c r="J5295">
        <f t="shared" si="248"/>
        <v>7</v>
      </c>
    </row>
    <row r="5296" spans="1:10">
      <c r="A5296" t="s">
        <v>189</v>
      </c>
      <c r="B5296" t="s">
        <v>33</v>
      </c>
      <c r="C5296" s="60">
        <v>41821</v>
      </c>
      <c r="D5296" s="3">
        <f>Table1[[#This Row],[End Year]]-1</f>
        <v>2014</v>
      </c>
      <c r="E5296" s="3">
        <f t="shared" si="246"/>
        <v>2015</v>
      </c>
      <c r="F5296" s="1" t="str">
        <f t="shared" si="247"/>
        <v>2014/2015</v>
      </c>
      <c r="G5296">
        <v>47</v>
      </c>
      <c r="H5296" t="s">
        <v>60</v>
      </c>
      <c r="I5296">
        <f>IFERROR(INDEX(Lookup_Misc!$A$1:$C$7,MATCH(Table1[[#This Row],[Product]],Lookup_Misc!$B$1:$B$7,0),3)*Table1[[#This Row],[Tonnage]],NA())</f>
        <v>18.8</v>
      </c>
      <c r="J5296">
        <f t="shared" si="248"/>
        <v>7</v>
      </c>
    </row>
    <row r="5297" spans="1:10">
      <c r="A5297" t="s">
        <v>189</v>
      </c>
      <c r="B5297" t="s">
        <v>33</v>
      </c>
      <c r="C5297" s="60">
        <v>41821</v>
      </c>
      <c r="D5297" s="3">
        <f>Table1[[#This Row],[End Year]]-1</f>
        <v>2014</v>
      </c>
      <c r="E5297" s="3">
        <f t="shared" si="246"/>
        <v>2015</v>
      </c>
      <c r="F5297" s="1" t="str">
        <f t="shared" si="247"/>
        <v>2014/2015</v>
      </c>
      <c r="G5297">
        <v>24</v>
      </c>
      <c r="H5297" t="s">
        <v>84</v>
      </c>
      <c r="I5297">
        <f>IFERROR(INDEX(Lookup_Misc!$A$1:$C$7,MATCH(Table1[[#This Row],[Product]],Lookup_Misc!$B$1:$B$7,0),3)*Table1[[#This Row],[Tonnage]],NA())</f>
        <v>9.6000000000000014</v>
      </c>
      <c r="J5297">
        <f t="shared" si="248"/>
        <v>7</v>
      </c>
    </row>
    <row r="5298" spans="1:10">
      <c r="A5298" t="s">
        <v>189</v>
      </c>
      <c r="B5298" t="s">
        <v>33</v>
      </c>
      <c r="C5298" s="60">
        <v>41821</v>
      </c>
      <c r="D5298" s="3">
        <f>Table1[[#This Row],[End Year]]-1</f>
        <v>2014</v>
      </c>
      <c r="E5298" s="3">
        <f t="shared" si="246"/>
        <v>2015</v>
      </c>
      <c r="F5298" s="1" t="str">
        <f t="shared" si="247"/>
        <v>2014/2015</v>
      </c>
      <c r="G5298">
        <v>10</v>
      </c>
      <c r="H5298" t="s">
        <v>86</v>
      </c>
      <c r="I5298">
        <f>IFERROR(INDEX(Lookup_Misc!$A$1:$C$7,MATCH(Table1[[#This Row],[Product]],Lookup_Misc!$B$1:$B$7,0),3)*Table1[[#This Row],[Tonnage]],NA())</f>
        <v>4</v>
      </c>
      <c r="J5298">
        <f t="shared" si="248"/>
        <v>7</v>
      </c>
    </row>
    <row r="5299" spans="1:10">
      <c r="A5299" t="s">
        <v>189</v>
      </c>
      <c r="B5299" t="s">
        <v>33</v>
      </c>
      <c r="C5299" s="60">
        <v>41852</v>
      </c>
      <c r="D5299" s="3">
        <f>Table1[[#This Row],[End Year]]-1</f>
        <v>2014</v>
      </c>
      <c r="E5299" s="3">
        <f t="shared" si="246"/>
        <v>2015</v>
      </c>
      <c r="F5299" s="1" t="str">
        <f t="shared" si="247"/>
        <v>2014/2015</v>
      </c>
      <c r="G5299">
        <v>30</v>
      </c>
      <c r="H5299" t="s">
        <v>74</v>
      </c>
      <c r="I5299">
        <f>IFERROR(INDEX(Lookup_Misc!$A$1:$C$7,MATCH(Table1[[#This Row],[Product]],Lookup_Misc!$B$1:$B$7,0),3)*Table1[[#This Row],[Tonnage]],NA())</f>
        <v>12</v>
      </c>
      <c r="J5299">
        <f t="shared" si="248"/>
        <v>8</v>
      </c>
    </row>
    <row r="5300" spans="1:10">
      <c r="A5300" t="s">
        <v>189</v>
      </c>
      <c r="B5300" t="s">
        <v>33</v>
      </c>
      <c r="C5300" s="60">
        <v>41852</v>
      </c>
      <c r="D5300" s="3">
        <f>Table1[[#This Row],[End Year]]-1</f>
        <v>2014</v>
      </c>
      <c r="E5300" s="3">
        <f t="shared" si="246"/>
        <v>2015</v>
      </c>
      <c r="F5300" s="1" t="str">
        <f t="shared" si="247"/>
        <v>2014/2015</v>
      </c>
      <c r="G5300">
        <v>154</v>
      </c>
      <c r="H5300" t="s">
        <v>94</v>
      </c>
      <c r="I5300">
        <f>IFERROR(INDEX(Lookup_Misc!$A$1:$C$7,MATCH(Table1[[#This Row],[Product]],Lookup_Misc!$B$1:$B$7,0),3)*Table1[[#This Row],[Tonnage]],NA())</f>
        <v>61.6</v>
      </c>
      <c r="J5300">
        <f t="shared" si="248"/>
        <v>8</v>
      </c>
    </row>
    <row r="5301" spans="1:10">
      <c r="A5301" t="s">
        <v>189</v>
      </c>
      <c r="B5301" t="s">
        <v>33</v>
      </c>
      <c r="C5301" s="60">
        <v>41852</v>
      </c>
      <c r="D5301" s="3">
        <f>Table1[[#This Row],[End Year]]-1</f>
        <v>2014</v>
      </c>
      <c r="E5301" s="3">
        <f t="shared" si="246"/>
        <v>2015</v>
      </c>
      <c r="F5301" s="1" t="str">
        <f t="shared" si="247"/>
        <v>2014/2015</v>
      </c>
      <c r="G5301">
        <v>115</v>
      </c>
      <c r="H5301" t="s">
        <v>60</v>
      </c>
      <c r="I5301">
        <f>IFERROR(INDEX(Lookup_Misc!$A$1:$C$7,MATCH(Table1[[#This Row],[Product]],Lookup_Misc!$B$1:$B$7,0),3)*Table1[[#This Row],[Tonnage]],NA())</f>
        <v>46</v>
      </c>
      <c r="J5301">
        <f t="shared" si="248"/>
        <v>8</v>
      </c>
    </row>
    <row r="5302" spans="1:10">
      <c r="A5302" t="s">
        <v>189</v>
      </c>
      <c r="B5302" t="s">
        <v>33</v>
      </c>
      <c r="C5302" s="60">
        <v>41852</v>
      </c>
      <c r="D5302" s="3">
        <f>Table1[[#This Row],[End Year]]-1</f>
        <v>2014</v>
      </c>
      <c r="E5302" s="3">
        <f t="shared" si="246"/>
        <v>2015</v>
      </c>
      <c r="F5302" s="1" t="str">
        <f t="shared" si="247"/>
        <v>2014/2015</v>
      </c>
      <c r="G5302">
        <v>1</v>
      </c>
      <c r="H5302" t="s">
        <v>79</v>
      </c>
      <c r="I5302">
        <f>IFERROR(INDEX(Lookup_Misc!$A$1:$C$7,MATCH(Table1[[#This Row],[Product]],Lookup_Misc!$B$1:$B$7,0),3)*Table1[[#This Row],[Tonnage]],NA())</f>
        <v>0.4</v>
      </c>
      <c r="J5302">
        <f t="shared" si="248"/>
        <v>8</v>
      </c>
    </row>
    <row r="5303" spans="1:10">
      <c r="A5303" t="s">
        <v>189</v>
      </c>
      <c r="B5303" t="s">
        <v>33</v>
      </c>
      <c r="C5303" s="60">
        <v>41852</v>
      </c>
      <c r="D5303" s="3">
        <f>Table1[[#This Row],[End Year]]-1</f>
        <v>2014</v>
      </c>
      <c r="E5303" s="3">
        <f t="shared" si="246"/>
        <v>2015</v>
      </c>
      <c r="F5303" s="1" t="str">
        <f t="shared" si="247"/>
        <v>2014/2015</v>
      </c>
      <c r="G5303">
        <v>90</v>
      </c>
      <c r="H5303" t="s">
        <v>84</v>
      </c>
      <c r="I5303">
        <f>IFERROR(INDEX(Lookup_Misc!$A$1:$C$7,MATCH(Table1[[#This Row],[Product]],Lookup_Misc!$B$1:$B$7,0),3)*Table1[[#This Row],[Tonnage]],NA())</f>
        <v>36</v>
      </c>
      <c r="J5303">
        <f t="shared" si="248"/>
        <v>8</v>
      </c>
    </row>
    <row r="5304" spans="1:10">
      <c r="A5304" t="s">
        <v>189</v>
      </c>
      <c r="B5304" t="s">
        <v>33</v>
      </c>
      <c r="C5304" s="60">
        <v>41852</v>
      </c>
      <c r="D5304" s="3">
        <f>Table1[[#This Row],[End Year]]-1</f>
        <v>2014</v>
      </c>
      <c r="E5304" s="3">
        <f t="shared" si="246"/>
        <v>2015</v>
      </c>
      <c r="F5304" s="1" t="str">
        <f t="shared" si="247"/>
        <v>2014/2015</v>
      </c>
      <c r="G5304">
        <v>40</v>
      </c>
      <c r="H5304" t="s">
        <v>86</v>
      </c>
      <c r="I5304">
        <f>IFERROR(INDEX(Lookup_Misc!$A$1:$C$7,MATCH(Table1[[#This Row],[Product]],Lookup_Misc!$B$1:$B$7,0),3)*Table1[[#This Row],[Tonnage]],NA())</f>
        <v>16</v>
      </c>
      <c r="J5304">
        <f t="shared" si="248"/>
        <v>8</v>
      </c>
    </row>
    <row r="5305" spans="1:10">
      <c r="A5305" t="s">
        <v>189</v>
      </c>
      <c r="B5305" t="s">
        <v>33</v>
      </c>
      <c r="C5305" s="60">
        <v>41852</v>
      </c>
      <c r="D5305" s="3">
        <f>Table1[[#This Row],[End Year]]-1</f>
        <v>2014</v>
      </c>
      <c r="E5305" s="3">
        <f t="shared" si="246"/>
        <v>2015</v>
      </c>
      <c r="F5305" s="1" t="str">
        <f t="shared" si="247"/>
        <v>2014/2015</v>
      </c>
      <c r="G5305">
        <v>123</v>
      </c>
      <c r="H5305" t="s">
        <v>106</v>
      </c>
      <c r="I5305">
        <f>IFERROR(INDEX(Lookup_Misc!$A$1:$C$7,MATCH(Table1[[#This Row],[Product]],Lookup_Misc!$B$1:$B$7,0),3)*Table1[[#This Row],[Tonnage]],NA())</f>
        <v>49.2</v>
      </c>
      <c r="J5305">
        <f t="shared" si="248"/>
        <v>8</v>
      </c>
    </row>
    <row r="5306" spans="1:10">
      <c r="A5306" t="s">
        <v>189</v>
      </c>
      <c r="B5306" t="s">
        <v>33</v>
      </c>
      <c r="C5306" s="60">
        <v>41883</v>
      </c>
      <c r="D5306" s="3">
        <f>Table1[[#This Row],[End Year]]-1</f>
        <v>2014</v>
      </c>
      <c r="E5306" s="3">
        <f t="shared" si="246"/>
        <v>2015</v>
      </c>
      <c r="F5306" s="1" t="str">
        <f t="shared" si="247"/>
        <v>2014/2015</v>
      </c>
      <c r="G5306">
        <v>64</v>
      </c>
      <c r="H5306" t="s">
        <v>60</v>
      </c>
      <c r="I5306">
        <f>IFERROR(INDEX(Lookup_Misc!$A$1:$C$7,MATCH(Table1[[#This Row],[Product]],Lookup_Misc!$B$1:$B$7,0),3)*Table1[[#This Row],[Tonnage]],NA())</f>
        <v>25.6</v>
      </c>
      <c r="J5306">
        <f t="shared" si="248"/>
        <v>9</v>
      </c>
    </row>
    <row r="5307" spans="1:10">
      <c r="A5307" t="s">
        <v>189</v>
      </c>
      <c r="B5307" t="s">
        <v>33</v>
      </c>
      <c r="C5307" s="60">
        <v>41883</v>
      </c>
      <c r="D5307" s="3">
        <f>Table1[[#This Row],[End Year]]-1</f>
        <v>2014</v>
      </c>
      <c r="E5307" s="3">
        <f t="shared" si="246"/>
        <v>2015</v>
      </c>
      <c r="F5307" s="1" t="str">
        <f t="shared" si="247"/>
        <v>2014/2015</v>
      </c>
      <c r="G5307">
        <v>3</v>
      </c>
      <c r="H5307" t="s">
        <v>92</v>
      </c>
      <c r="I5307">
        <f>IFERROR(INDEX(Lookup_Misc!$A$1:$C$7,MATCH(Table1[[#This Row],[Product]],Lookup_Misc!$B$1:$B$7,0),3)*Table1[[#This Row],[Tonnage]],NA())</f>
        <v>1.2000000000000002</v>
      </c>
      <c r="J5307">
        <f t="shared" si="248"/>
        <v>9</v>
      </c>
    </row>
    <row r="5308" spans="1:10">
      <c r="A5308" t="s">
        <v>189</v>
      </c>
      <c r="B5308" t="s">
        <v>33</v>
      </c>
      <c r="C5308" s="60">
        <v>41883</v>
      </c>
      <c r="D5308" s="3">
        <f>Table1[[#This Row],[End Year]]-1</f>
        <v>2014</v>
      </c>
      <c r="E5308" s="3">
        <f t="shared" si="246"/>
        <v>2015</v>
      </c>
      <c r="F5308" s="1" t="str">
        <f t="shared" si="247"/>
        <v>2014/2015</v>
      </c>
      <c r="G5308">
        <v>36</v>
      </c>
      <c r="H5308" t="s">
        <v>84</v>
      </c>
      <c r="I5308">
        <f>IFERROR(INDEX(Lookup_Misc!$A$1:$C$7,MATCH(Table1[[#This Row],[Product]],Lookup_Misc!$B$1:$B$7,0),3)*Table1[[#This Row],[Tonnage]],NA())</f>
        <v>14.4</v>
      </c>
      <c r="J5308">
        <f t="shared" si="248"/>
        <v>9</v>
      </c>
    </row>
    <row r="5309" spans="1:10">
      <c r="A5309" t="s">
        <v>189</v>
      </c>
      <c r="B5309" t="s">
        <v>33</v>
      </c>
      <c r="C5309" s="60">
        <v>41913</v>
      </c>
      <c r="D5309" s="3">
        <f>Table1[[#This Row],[End Year]]-1</f>
        <v>2014</v>
      </c>
      <c r="E5309" s="3">
        <f t="shared" si="246"/>
        <v>2015</v>
      </c>
      <c r="F5309" s="1" t="str">
        <f t="shared" si="247"/>
        <v>2014/2015</v>
      </c>
      <c r="G5309">
        <v>162</v>
      </c>
      <c r="H5309" t="s">
        <v>60</v>
      </c>
      <c r="I5309">
        <f>IFERROR(INDEX(Lookup_Misc!$A$1:$C$7,MATCH(Table1[[#This Row],[Product]],Lookup_Misc!$B$1:$B$7,0),3)*Table1[[#This Row],[Tonnage]],NA())</f>
        <v>64.8</v>
      </c>
      <c r="J5309">
        <f t="shared" si="248"/>
        <v>10</v>
      </c>
    </row>
    <row r="5310" spans="1:10">
      <c r="A5310" t="s">
        <v>189</v>
      </c>
      <c r="B5310" t="s">
        <v>33</v>
      </c>
      <c r="C5310" s="60">
        <v>41913</v>
      </c>
      <c r="D5310" s="3">
        <f>Table1[[#This Row],[End Year]]-1</f>
        <v>2014</v>
      </c>
      <c r="E5310" s="3">
        <f t="shared" si="246"/>
        <v>2015</v>
      </c>
      <c r="F5310" s="1" t="str">
        <f t="shared" si="247"/>
        <v>2014/2015</v>
      </c>
      <c r="G5310">
        <v>3</v>
      </c>
      <c r="H5310" t="s">
        <v>79</v>
      </c>
      <c r="I5310">
        <f>IFERROR(INDEX(Lookup_Misc!$A$1:$C$7,MATCH(Table1[[#This Row],[Product]],Lookup_Misc!$B$1:$B$7,0),3)*Table1[[#This Row],[Tonnage]],NA())</f>
        <v>1.2000000000000002</v>
      </c>
      <c r="J5310">
        <f t="shared" si="248"/>
        <v>10</v>
      </c>
    </row>
    <row r="5311" spans="1:10">
      <c r="A5311" t="s">
        <v>189</v>
      </c>
      <c r="B5311" t="s">
        <v>33</v>
      </c>
      <c r="C5311" s="60">
        <v>41913</v>
      </c>
      <c r="D5311" s="3">
        <f>Table1[[#This Row],[End Year]]-1</f>
        <v>2014</v>
      </c>
      <c r="E5311" s="3">
        <f t="shared" si="246"/>
        <v>2015</v>
      </c>
      <c r="F5311" s="1" t="str">
        <f t="shared" si="247"/>
        <v>2014/2015</v>
      </c>
      <c r="G5311">
        <v>36</v>
      </c>
      <c r="H5311" t="s">
        <v>84</v>
      </c>
      <c r="I5311">
        <f>IFERROR(INDEX(Lookup_Misc!$A$1:$C$7,MATCH(Table1[[#This Row],[Product]],Lookup_Misc!$B$1:$B$7,0),3)*Table1[[#This Row],[Tonnage]],NA())</f>
        <v>14.4</v>
      </c>
      <c r="J5311">
        <f t="shared" si="248"/>
        <v>10</v>
      </c>
    </row>
    <row r="5312" spans="1:10">
      <c r="A5312" t="s">
        <v>189</v>
      </c>
      <c r="B5312" t="s">
        <v>33</v>
      </c>
      <c r="C5312" s="60">
        <v>41944</v>
      </c>
      <c r="D5312" s="3">
        <f>Table1[[#This Row],[End Year]]-1</f>
        <v>2014</v>
      </c>
      <c r="E5312" s="3">
        <f t="shared" si="246"/>
        <v>2015</v>
      </c>
      <c r="F5312" s="1" t="str">
        <f t="shared" si="247"/>
        <v>2014/2015</v>
      </c>
      <c r="G5312">
        <v>682</v>
      </c>
      <c r="H5312" t="s">
        <v>122</v>
      </c>
      <c r="I5312">
        <f>IFERROR(INDEX(Lookup_Misc!$A$1:$C$7,MATCH(Table1[[#This Row],[Product]],Lookup_Misc!$B$1:$B$7,0),3)*Table1[[#This Row],[Tonnage]],NA())</f>
        <v>272.8</v>
      </c>
      <c r="J5312">
        <f t="shared" si="248"/>
        <v>11</v>
      </c>
    </row>
    <row r="5313" spans="1:10">
      <c r="A5313" t="s">
        <v>189</v>
      </c>
      <c r="B5313" t="s">
        <v>33</v>
      </c>
      <c r="C5313" s="60">
        <v>41944</v>
      </c>
      <c r="D5313" s="3">
        <f>Table1[[#This Row],[End Year]]-1</f>
        <v>2014</v>
      </c>
      <c r="E5313" s="3">
        <f t="shared" si="246"/>
        <v>2015</v>
      </c>
      <c r="F5313" s="1" t="str">
        <f t="shared" si="247"/>
        <v>2014/2015</v>
      </c>
      <c r="G5313">
        <v>66</v>
      </c>
      <c r="H5313" t="s">
        <v>60</v>
      </c>
      <c r="I5313">
        <f>IFERROR(INDEX(Lookup_Misc!$A$1:$C$7,MATCH(Table1[[#This Row],[Product]],Lookup_Misc!$B$1:$B$7,0),3)*Table1[[#This Row],[Tonnage]],NA())</f>
        <v>26.400000000000002</v>
      </c>
      <c r="J5313">
        <f t="shared" si="248"/>
        <v>11</v>
      </c>
    </row>
    <row r="5314" spans="1:10">
      <c r="A5314" t="s">
        <v>189</v>
      </c>
      <c r="B5314" t="s">
        <v>33</v>
      </c>
      <c r="C5314" s="60">
        <v>41944</v>
      </c>
      <c r="D5314" s="3">
        <f>Table1[[#This Row],[End Year]]-1</f>
        <v>2014</v>
      </c>
      <c r="E5314" s="3">
        <f t="shared" si="246"/>
        <v>2015</v>
      </c>
      <c r="F5314" s="1" t="str">
        <f t="shared" si="247"/>
        <v>2014/2015</v>
      </c>
      <c r="G5314">
        <v>75</v>
      </c>
      <c r="H5314" t="s">
        <v>79</v>
      </c>
      <c r="I5314">
        <f>IFERROR(INDEX(Lookup_Misc!$A$1:$C$7,MATCH(Table1[[#This Row],[Product]],Lookup_Misc!$B$1:$B$7,0),3)*Table1[[#This Row],[Tonnage]],NA())</f>
        <v>30</v>
      </c>
      <c r="J5314">
        <f t="shared" si="248"/>
        <v>11</v>
      </c>
    </row>
    <row r="5315" spans="1:10">
      <c r="A5315" t="s">
        <v>189</v>
      </c>
      <c r="B5315" t="s">
        <v>33</v>
      </c>
      <c r="C5315" s="60">
        <v>41944</v>
      </c>
      <c r="D5315" s="3">
        <f>Table1[[#This Row],[End Year]]-1</f>
        <v>2014</v>
      </c>
      <c r="E5315" s="3">
        <f t="shared" si="246"/>
        <v>2015</v>
      </c>
      <c r="F5315" s="1" t="str">
        <f t="shared" si="247"/>
        <v>2014/2015</v>
      </c>
      <c r="G5315">
        <v>54</v>
      </c>
      <c r="H5315" t="s">
        <v>84</v>
      </c>
      <c r="I5315">
        <f>IFERROR(INDEX(Lookup_Misc!$A$1:$C$7,MATCH(Table1[[#This Row],[Product]],Lookup_Misc!$B$1:$B$7,0),3)*Table1[[#This Row],[Tonnage]],NA())</f>
        <v>21.6</v>
      </c>
      <c r="J5315">
        <f t="shared" si="248"/>
        <v>11</v>
      </c>
    </row>
    <row r="5316" spans="1:10">
      <c r="A5316" t="s">
        <v>189</v>
      </c>
      <c r="B5316" t="s">
        <v>33</v>
      </c>
      <c r="C5316" s="60">
        <v>41974</v>
      </c>
      <c r="D5316" s="3">
        <f>Table1[[#This Row],[End Year]]-1</f>
        <v>2014</v>
      </c>
      <c r="E5316" s="3">
        <f t="shared" si="246"/>
        <v>2015</v>
      </c>
      <c r="F5316" s="1" t="str">
        <f t="shared" si="247"/>
        <v>2014/2015</v>
      </c>
      <c r="G5316">
        <v>14</v>
      </c>
      <c r="H5316" t="s">
        <v>60</v>
      </c>
      <c r="I5316">
        <f>IFERROR(INDEX(Lookup_Misc!$A$1:$C$7,MATCH(Table1[[#This Row],[Product]],Lookup_Misc!$B$1:$B$7,0),3)*Table1[[#This Row],[Tonnage]],NA())</f>
        <v>5.6000000000000005</v>
      </c>
      <c r="J5316">
        <f t="shared" si="248"/>
        <v>12</v>
      </c>
    </row>
    <row r="5317" spans="1:10">
      <c r="A5317" t="s">
        <v>189</v>
      </c>
      <c r="B5317" t="s">
        <v>33</v>
      </c>
      <c r="C5317" s="60">
        <v>41974</v>
      </c>
      <c r="D5317" s="3">
        <f>Table1[[#This Row],[End Year]]-1</f>
        <v>2014</v>
      </c>
      <c r="E5317" s="3">
        <f t="shared" si="246"/>
        <v>2015</v>
      </c>
      <c r="F5317" s="1" t="str">
        <f t="shared" si="247"/>
        <v>2014/2015</v>
      </c>
      <c r="G5317">
        <v>21</v>
      </c>
      <c r="H5317" t="s">
        <v>79</v>
      </c>
      <c r="I5317">
        <f>IFERROR(INDEX(Lookup_Misc!$A$1:$C$7,MATCH(Table1[[#This Row],[Product]],Lookup_Misc!$B$1:$B$7,0),3)*Table1[[#This Row],[Tonnage]],NA())</f>
        <v>8.4</v>
      </c>
      <c r="J5317">
        <f t="shared" si="248"/>
        <v>12</v>
      </c>
    </row>
    <row r="5318" spans="1:10">
      <c r="A5318" t="s">
        <v>189</v>
      </c>
      <c r="B5318" t="s">
        <v>33</v>
      </c>
      <c r="C5318" s="60">
        <v>41974</v>
      </c>
      <c r="D5318" s="3">
        <f>Table1[[#This Row],[End Year]]-1</f>
        <v>2014</v>
      </c>
      <c r="E5318" s="3">
        <f t="shared" ref="E5318:E5381" si="249">IF(AND(MONTH(C5318)&gt;=7,MONTH(C5318)&lt;=12),YEAR(C5318)+1,YEAR(C5318))</f>
        <v>2015</v>
      </c>
      <c r="F5318" s="1" t="str">
        <f t="shared" ref="F5318:F5381" si="250">D5318&amp;"/"&amp;E5318</f>
        <v>2014/2015</v>
      </c>
      <c r="G5318">
        <v>18</v>
      </c>
      <c r="H5318" t="s">
        <v>84</v>
      </c>
      <c r="I5318">
        <f>IFERROR(INDEX(Lookup_Misc!$A$1:$C$7,MATCH(Table1[[#This Row],[Product]],Lookup_Misc!$B$1:$B$7,0),3)*Table1[[#This Row],[Tonnage]],NA())</f>
        <v>7.2</v>
      </c>
      <c r="J5318">
        <f t="shared" ref="J5318:J5381" si="251">MONTH(C5318)</f>
        <v>12</v>
      </c>
    </row>
    <row r="5319" spans="1:10">
      <c r="A5319" t="s">
        <v>189</v>
      </c>
      <c r="B5319" t="s">
        <v>33</v>
      </c>
      <c r="C5319" s="60">
        <v>42005</v>
      </c>
      <c r="D5319" s="3">
        <f>Table1[[#This Row],[End Year]]-1</f>
        <v>2014</v>
      </c>
      <c r="E5319" s="3">
        <f t="shared" si="249"/>
        <v>2015</v>
      </c>
      <c r="F5319" s="1" t="str">
        <f t="shared" si="250"/>
        <v>2014/2015</v>
      </c>
      <c r="G5319">
        <v>95</v>
      </c>
      <c r="H5319" t="s">
        <v>74</v>
      </c>
      <c r="I5319">
        <f>IFERROR(INDEX(Lookup_Misc!$A$1:$C$7,MATCH(Table1[[#This Row],[Product]],Lookup_Misc!$B$1:$B$7,0),3)*Table1[[#This Row],[Tonnage]],NA())</f>
        <v>38</v>
      </c>
      <c r="J5319">
        <f t="shared" si="251"/>
        <v>1</v>
      </c>
    </row>
    <row r="5320" spans="1:10">
      <c r="A5320" t="s">
        <v>189</v>
      </c>
      <c r="B5320" t="s">
        <v>33</v>
      </c>
      <c r="C5320" s="60">
        <v>42005</v>
      </c>
      <c r="D5320" s="3">
        <f>Table1[[#This Row],[End Year]]-1</f>
        <v>2014</v>
      </c>
      <c r="E5320" s="3">
        <f t="shared" si="249"/>
        <v>2015</v>
      </c>
      <c r="F5320" s="1" t="str">
        <f t="shared" si="250"/>
        <v>2014/2015</v>
      </c>
      <c r="G5320">
        <v>333</v>
      </c>
      <c r="H5320" t="s">
        <v>94</v>
      </c>
      <c r="I5320">
        <f>IFERROR(INDEX(Lookup_Misc!$A$1:$C$7,MATCH(Table1[[#This Row],[Product]],Lookup_Misc!$B$1:$B$7,0),3)*Table1[[#This Row],[Tonnage]],NA())</f>
        <v>133.20000000000002</v>
      </c>
      <c r="J5320">
        <f t="shared" si="251"/>
        <v>1</v>
      </c>
    </row>
    <row r="5321" spans="1:10">
      <c r="A5321" t="s">
        <v>189</v>
      </c>
      <c r="B5321" t="s">
        <v>33</v>
      </c>
      <c r="C5321" s="60">
        <v>42005</v>
      </c>
      <c r="D5321" s="3">
        <f>Table1[[#This Row],[End Year]]-1</f>
        <v>2014</v>
      </c>
      <c r="E5321" s="3">
        <f t="shared" si="249"/>
        <v>2015</v>
      </c>
      <c r="F5321" s="1" t="str">
        <f t="shared" si="250"/>
        <v>2014/2015</v>
      </c>
      <c r="G5321">
        <v>49</v>
      </c>
      <c r="H5321" t="s">
        <v>60</v>
      </c>
      <c r="I5321">
        <f>IFERROR(INDEX(Lookup_Misc!$A$1:$C$7,MATCH(Table1[[#This Row],[Product]],Lookup_Misc!$B$1:$B$7,0),3)*Table1[[#This Row],[Tonnage]],NA())</f>
        <v>19.600000000000001</v>
      </c>
      <c r="J5321">
        <f t="shared" si="251"/>
        <v>1</v>
      </c>
    </row>
    <row r="5322" spans="1:10">
      <c r="A5322" t="s">
        <v>189</v>
      </c>
      <c r="B5322" t="s">
        <v>33</v>
      </c>
      <c r="C5322" s="60">
        <v>42005</v>
      </c>
      <c r="D5322" s="3">
        <f>Table1[[#This Row],[End Year]]-1</f>
        <v>2014</v>
      </c>
      <c r="E5322" s="3">
        <f t="shared" si="249"/>
        <v>2015</v>
      </c>
      <c r="F5322" s="1" t="str">
        <f t="shared" si="250"/>
        <v>2014/2015</v>
      </c>
      <c r="G5322">
        <v>106</v>
      </c>
      <c r="H5322" t="s">
        <v>79</v>
      </c>
      <c r="I5322">
        <f>IFERROR(INDEX(Lookup_Misc!$A$1:$C$7,MATCH(Table1[[#This Row],[Product]],Lookup_Misc!$B$1:$B$7,0),3)*Table1[[#This Row],[Tonnage]],NA())</f>
        <v>42.400000000000006</v>
      </c>
      <c r="J5322">
        <f t="shared" si="251"/>
        <v>1</v>
      </c>
    </row>
    <row r="5323" spans="1:10">
      <c r="A5323" t="s">
        <v>189</v>
      </c>
      <c r="B5323" t="s">
        <v>33</v>
      </c>
      <c r="C5323" s="60">
        <v>42005</v>
      </c>
      <c r="D5323" s="3">
        <f>Table1[[#This Row],[End Year]]-1</f>
        <v>2014</v>
      </c>
      <c r="E5323" s="3">
        <f t="shared" si="249"/>
        <v>2015</v>
      </c>
      <c r="F5323" s="1" t="str">
        <f t="shared" si="250"/>
        <v>2014/2015</v>
      </c>
      <c r="G5323">
        <v>3</v>
      </c>
      <c r="H5323" t="s">
        <v>90</v>
      </c>
      <c r="I5323">
        <f>IFERROR(INDEX(Lookup_Misc!$A$1:$C$7,MATCH(Table1[[#This Row],[Product]],Lookup_Misc!$B$1:$B$7,0),3)*Table1[[#This Row],[Tonnage]],NA())</f>
        <v>1.2000000000000002</v>
      </c>
      <c r="J5323">
        <f t="shared" si="251"/>
        <v>1</v>
      </c>
    </row>
    <row r="5324" spans="1:10">
      <c r="A5324" t="s">
        <v>189</v>
      </c>
      <c r="B5324" t="s">
        <v>33</v>
      </c>
      <c r="C5324" s="60">
        <v>42036</v>
      </c>
      <c r="D5324" s="3">
        <f>Table1[[#This Row],[End Year]]-1</f>
        <v>2014</v>
      </c>
      <c r="E5324" s="3">
        <f t="shared" si="249"/>
        <v>2015</v>
      </c>
      <c r="F5324" s="1" t="str">
        <f t="shared" si="250"/>
        <v>2014/2015</v>
      </c>
      <c r="G5324">
        <v>347</v>
      </c>
      <c r="H5324" t="s">
        <v>94</v>
      </c>
      <c r="I5324">
        <f>IFERROR(INDEX(Lookup_Misc!$A$1:$C$7,MATCH(Table1[[#This Row],[Product]],Lookup_Misc!$B$1:$B$7,0),3)*Table1[[#This Row],[Tonnage]],NA())</f>
        <v>138.80000000000001</v>
      </c>
      <c r="J5324">
        <f t="shared" si="251"/>
        <v>2</v>
      </c>
    </row>
    <row r="5325" spans="1:10">
      <c r="A5325" t="s">
        <v>189</v>
      </c>
      <c r="B5325" t="s">
        <v>33</v>
      </c>
      <c r="C5325" s="60">
        <v>42036</v>
      </c>
      <c r="D5325" s="3">
        <f>Table1[[#This Row],[End Year]]-1</f>
        <v>2014</v>
      </c>
      <c r="E5325" s="3">
        <f t="shared" si="249"/>
        <v>2015</v>
      </c>
      <c r="F5325" s="1" t="str">
        <f t="shared" si="250"/>
        <v>2014/2015</v>
      </c>
      <c r="G5325">
        <v>103</v>
      </c>
      <c r="H5325" t="s">
        <v>60</v>
      </c>
      <c r="I5325">
        <f>IFERROR(INDEX(Lookup_Misc!$A$1:$C$7,MATCH(Table1[[#This Row],[Product]],Lookup_Misc!$B$1:$B$7,0),3)*Table1[[#This Row],[Tonnage]],NA())</f>
        <v>41.2</v>
      </c>
      <c r="J5325">
        <f t="shared" si="251"/>
        <v>2</v>
      </c>
    </row>
    <row r="5326" spans="1:10">
      <c r="A5326" t="s">
        <v>189</v>
      </c>
      <c r="B5326" t="s">
        <v>33</v>
      </c>
      <c r="C5326" s="60">
        <v>42036</v>
      </c>
      <c r="D5326" s="3">
        <f>Table1[[#This Row],[End Year]]-1</f>
        <v>2014</v>
      </c>
      <c r="E5326" s="3">
        <f t="shared" si="249"/>
        <v>2015</v>
      </c>
      <c r="F5326" s="1" t="str">
        <f t="shared" si="250"/>
        <v>2014/2015</v>
      </c>
      <c r="G5326">
        <v>138</v>
      </c>
      <c r="H5326" t="s">
        <v>79</v>
      </c>
      <c r="I5326">
        <f>IFERROR(INDEX(Lookup_Misc!$A$1:$C$7,MATCH(Table1[[#This Row],[Product]],Lookup_Misc!$B$1:$B$7,0),3)*Table1[[#This Row],[Tonnage]],NA())</f>
        <v>55.2</v>
      </c>
      <c r="J5326">
        <f t="shared" si="251"/>
        <v>2</v>
      </c>
    </row>
    <row r="5327" spans="1:10">
      <c r="A5327" t="s">
        <v>189</v>
      </c>
      <c r="B5327" t="s">
        <v>33</v>
      </c>
      <c r="C5327" s="60">
        <v>42064</v>
      </c>
      <c r="D5327" s="3">
        <f>Table1[[#This Row],[End Year]]-1</f>
        <v>2014</v>
      </c>
      <c r="E5327" s="3">
        <f t="shared" si="249"/>
        <v>2015</v>
      </c>
      <c r="F5327" s="1" t="str">
        <f t="shared" si="250"/>
        <v>2014/2015</v>
      </c>
      <c r="G5327">
        <v>318</v>
      </c>
      <c r="H5327" t="s">
        <v>94</v>
      </c>
      <c r="I5327">
        <f>IFERROR(INDEX(Lookup_Misc!$A$1:$C$7,MATCH(Table1[[#This Row],[Product]],Lookup_Misc!$B$1:$B$7,0),3)*Table1[[#This Row],[Tonnage]],NA())</f>
        <v>127.2</v>
      </c>
      <c r="J5327">
        <f t="shared" si="251"/>
        <v>3</v>
      </c>
    </row>
    <row r="5328" spans="1:10">
      <c r="A5328" t="s">
        <v>189</v>
      </c>
      <c r="B5328" t="s">
        <v>33</v>
      </c>
      <c r="C5328" s="60">
        <v>42064</v>
      </c>
      <c r="D5328" s="3">
        <f>Table1[[#This Row],[End Year]]-1</f>
        <v>2014</v>
      </c>
      <c r="E5328" s="3">
        <f t="shared" si="249"/>
        <v>2015</v>
      </c>
      <c r="F5328" s="1" t="str">
        <f t="shared" si="250"/>
        <v>2014/2015</v>
      </c>
      <c r="G5328">
        <v>431</v>
      </c>
      <c r="H5328" t="s">
        <v>60</v>
      </c>
      <c r="I5328">
        <f>IFERROR(INDEX(Lookup_Misc!$A$1:$C$7,MATCH(Table1[[#This Row],[Product]],Lookup_Misc!$B$1:$B$7,0),3)*Table1[[#This Row],[Tonnage]],NA())</f>
        <v>172.4</v>
      </c>
      <c r="J5328">
        <f t="shared" si="251"/>
        <v>3</v>
      </c>
    </row>
    <row r="5329" spans="1:10">
      <c r="A5329" t="s">
        <v>189</v>
      </c>
      <c r="B5329" t="s">
        <v>33</v>
      </c>
      <c r="C5329" s="60">
        <v>42064</v>
      </c>
      <c r="D5329" s="3">
        <f>Table1[[#This Row],[End Year]]-1</f>
        <v>2014</v>
      </c>
      <c r="E5329" s="3">
        <f t="shared" si="249"/>
        <v>2015</v>
      </c>
      <c r="F5329" s="1" t="str">
        <f t="shared" si="250"/>
        <v>2014/2015</v>
      </c>
      <c r="G5329">
        <v>88</v>
      </c>
      <c r="H5329" t="s">
        <v>79</v>
      </c>
      <c r="I5329">
        <f>IFERROR(INDEX(Lookup_Misc!$A$1:$C$7,MATCH(Table1[[#This Row],[Product]],Lookup_Misc!$B$1:$B$7,0),3)*Table1[[#This Row],[Tonnage]],NA())</f>
        <v>35.200000000000003</v>
      </c>
      <c r="J5329">
        <f t="shared" si="251"/>
        <v>3</v>
      </c>
    </row>
    <row r="5330" spans="1:10">
      <c r="A5330" t="s">
        <v>189</v>
      </c>
      <c r="B5330" t="s">
        <v>33</v>
      </c>
      <c r="C5330" s="60">
        <v>42064</v>
      </c>
      <c r="D5330" s="3">
        <f>Table1[[#This Row],[End Year]]-1</f>
        <v>2014</v>
      </c>
      <c r="E5330" s="3">
        <f t="shared" si="249"/>
        <v>2015</v>
      </c>
      <c r="F5330" s="1" t="str">
        <f t="shared" si="250"/>
        <v>2014/2015</v>
      </c>
      <c r="G5330">
        <v>36</v>
      </c>
      <c r="H5330" t="s">
        <v>84</v>
      </c>
      <c r="I5330">
        <f>IFERROR(INDEX(Lookup_Misc!$A$1:$C$7,MATCH(Table1[[#This Row],[Product]],Lookup_Misc!$B$1:$B$7,0),3)*Table1[[#This Row],[Tonnage]],NA())</f>
        <v>14.4</v>
      </c>
      <c r="J5330">
        <f t="shared" si="251"/>
        <v>3</v>
      </c>
    </row>
    <row r="5331" spans="1:10">
      <c r="A5331" t="s">
        <v>189</v>
      </c>
      <c r="B5331" t="s">
        <v>33</v>
      </c>
      <c r="C5331" s="60">
        <v>42095</v>
      </c>
      <c r="D5331" s="3">
        <f>Table1[[#This Row],[End Year]]-1</f>
        <v>2014</v>
      </c>
      <c r="E5331" s="3">
        <f t="shared" si="249"/>
        <v>2015</v>
      </c>
      <c r="F5331" s="1" t="str">
        <f t="shared" si="250"/>
        <v>2014/2015</v>
      </c>
      <c r="G5331">
        <v>389</v>
      </c>
      <c r="H5331" t="s">
        <v>94</v>
      </c>
      <c r="I5331">
        <f>IFERROR(INDEX(Lookup_Misc!$A$1:$C$7,MATCH(Table1[[#This Row],[Product]],Lookup_Misc!$B$1:$B$7,0),3)*Table1[[#This Row],[Tonnage]],NA())</f>
        <v>155.60000000000002</v>
      </c>
      <c r="J5331">
        <f t="shared" si="251"/>
        <v>4</v>
      </c>
    </row>
    <row r="5332" spans="1:10">
      <c r="A5332" t="s">
        <v>189</v>
      </c>
      <c r="B5332" t="s">
        <v>33</v>
      </c>
      <c r="C5332" s="60">
        <v>42095</v>
      </c>
      <c r="D5332" s="3">
        <f>Table1[[#This Row],[End Year]]-1</f>
        <v>2014</v>
      </c>
      <c r="E5332" s="3">
        <f t="shared" si="249"/>
        <v>2015</v>
      </c>
      <c r="F5332" s="1" t="str">
        <f t="shared" si="250"/>
        <v>2014/2015</v>
      </c>
      <c r="G5332">
        <v>275</v>
      </c>
      <c r="H5332" t="s">
        <v>60</v>
      </c>
      <c r="I5332">
        <f>IFERROR(INDEX(Lookup_Misc!$A$1:$C$7,MATCH(Table1[[#This Row],[Product]],Lookup_Misc!$B$1:$B$7,0),3)*Table1[[#This Row],[Tonnage]],NA())</f>
        <v>110</v>
      </c>
      <c r="J5332">
        <f t="shared" si="251"/>
        <v>4</v>
      </c>
    </row>
    <row r="5333" spans="1:10">
      <c r="A5333" t="s">
        <v>189</v>
      </c>
      <c r="B5333" t="s">
        <v>33</v>
      </c>
      <c r="C5333" s="60">
        <v>42095</v>
      </c>
      <c r="D5333" s="3">
        <f>Table1[[#This Row],[End Year]]-1</f>
        <v>2014</v>
      </c>
      <c r="E5333" s="3">
        <f t="shared" si="249"/>
        <v>2015</v>
      </c>
      <c r="F5333" s="1" t="str">
        <f t="shared" si="250"/>
        <v>2014/2015</v>
      </c>
      <c r="G5333">
        <v>73</v>
      </c>
      <c r="H5333" t="s">
        <v>79</v>
      </c>
      <c r="I5333">
        <f>IFERROR(INDEX(Lookup_Misc!$A$1:$C$7,MATCH(Table1[[#This Row],[Product]],Lookup_Misc!$B$1:$B$7,0),3)*Table1[[#This Row],[Tonnage]],NA())</f>
        <v>29.200000000000003</v>
      </c>
      <c r="J5333">
        <f t="shared" si="251"/>
        <v>4</v>
      </c>
    </row>
    <row r="5334" spans="1:10">
      <c r="A5334" t="s">
        <v>189</v>
      </c>
      <c r="B5334" t="s">
        <v>33</v>
      </c>
      <c r="C5334" s="60">
        <v>42095</v>
      </c>
      <c r="D5334" s="3">
        <f>Table1[[#This Row],[End Year]]-1</f>
        <v>2014</v>
      </c>
      <c r="E5334" s="3">
        <f t="shared" si="249"/>
        <v>2015</v>
      </c>
      <c r="F5334" s="1" t="str">
        <f t="shared" si="250"/>
        <v>2014/2015</v>
      </c>
      <c r="G5334">
        <v>22</v>
      </c>
      <c r="H5334" t="s">
        <v>86</v>
      </c>
      <c r="I5334">
        <f>IFERROR(INDEX(Lookup_Misc!$A$1:$C$7,MATCH(Table1[[#This Row],[Product]],Lookup_Misc!$B$1:$B$7,0),3)*Table1[[#This Row],[Tonnage]],NA())</f>
        <v>8.8000000000000007</v>
      </c>
      <c r="J5334">
        <f t="shared" si="251"/>
        <v>4</v>
      </c>
    </row>
    <row r="5335" spans="1:10">
      <c r="A5335" t="s">
        <v>189</v>
      </c>
      <c r="B5335" t="s">
        <v>33</v>
      </c>
      <c r="C5335" s="60">
        <v>42125</v>
      </c>
      <c r="D5335" s="3">
        <f>Table1[[#This Row],[End Year]]-1</f>
        <v>2014</v>
      </c>
      <c r="E5335" s="3">
        <f t="shared" si="249"/>
        <v>2015</v>
      </c>
      <c r="F5335" s="1" t="str">
        <f t="shared" si="250"/>
        <v>2014/2015</v>
      </c>
      <c r="G5335">
        <v>118</v>
      </c>
      <c r="H5335" t="s">
        <v>60</v>
      </c>
      <c r="I5335">
        <f>IFERROR(INDEX(Lookup_Misc!$A$1:$C$7,MATCH(Table1[[#This Row],[Product]],Lookup_Misc!$B$1:$B$7,0),3)*Table1[[#This Row],[Tonnage]],NA())</f>
        <v>47.2</v>
      </c>
      <c r="J5335">
        <f t="shared" si="251"/>
        <v>5</v>
      </c>
    </row>
    <row r="5336" spans="1:10">
      <c r="A5336" t="s">
        <v>189</v>
      </c>
      <c r="B5336" t="s">
        <v>33</v>
      </c>
      <c r="C5336" s="60">
        <v>42125</v>
      </c>
      <c r="D5336" s="3">
        <f>Table1[[#This Row],[End Year]]-1</f>
        <v>2014</v>
      </c>
      <c r="E5336" s="3">
        <f t="shared" si="249"/>
        <v>2015</v>
      </c>
      <c r="F5336" s="1" t="str">
        <f t="shared" si="250"/>
        <v>2014/2015</v>
      </c>
      <c r="G5336">
        <v>52</v>
      </c>
      <c r="H5336" t="s">
        <v>79</v>
      </c>
      <c r="I5336">
        <f>IFERROR(INDEX(Lookup_Misc!$A$1:$C$7,MATCH(Table1[[#This Row],[Product]],Lookup_Misc!$B$1:$B$7,0),3)*Table1[[#This Row],[Tonnage]],NA())</f>
        <v>20.8</v>
      </c>
      <c r="J5336">
        <f t="shared" si="251"/>
        <v>5</v>
      </c>
    </row>
    <row r="5337" spans="1:10">
      <c r="A5337" t="s">
        <v>189</v>
      </c>
      <c r="B5337" t="s">
        <v>33</v>
      </c>
      <c r="C5337" s="60">
        <v>42125</v>
      </c>
      <c r="D5337" s="3">
        <f>Table1[[#This Row],[End Year]]-1</f>
        <v>2014</v>
      </c>
      <c r="E5337" s="3">
        <f t="shared" si="249"/>
        <v>2015</v>
      </c>
      <c r="F5337" s="1" t="str">
        <f t="shared" si="250"/>
        <v>2014/2015</v>
      </c>
      <c r="G5337">
        <v>18</v>
      </c>
      <c r="H5337" t="s">
        <v>84</v>
      </c>
      <c r="I5337">
        <f>IFERROR(INDEX(Lookup_Misc!$A$1:$C$7,MATCH(Table1[[#This Row],[Product]],Lookup_Misc!$B$1:$B$7,0),3)*Table1[[#This Row],[Tonnage]],NA())</f>
        <v>7.2</v>
      </c>
      <c r="J5337">
        <f t="shared" si="251"/>
        <v>5</v>
      </c>
    </row>
    <row r="5338" spans="1:10">
      <c r="A5338" t="s">
        <v>189</v>
      </c>
      <c r="B5338" t="s">
        <v>33</v>
      </c>
      <c r="C5338" s="60">
        <v>42125</v>
      </c>
      <c r="D5338" s="3">
        <f>Table1[[#This Row],[End Year]]-1</f>
        <v>2014</v>
      </c>
      <c r="E5338" s="3">
        <f t="shared" si="249"/>
        <v>2015</v>
      </c>
      <c r="F5338" s="1" t="str">
        <f t="shared" si="250"/>
        <v>2014/2015</v>
      </c>
      <c r="G5338">
        <v>196</v>
      </c>
      <c r="H5338" t="s">
        <v>106</v>
      </c>
      <c r="I5338">
        <f>IFERROR(INDEX(Lookup_Misc!$A$1:$C$7,MATCH(Table1[[#This Row],[Product]],Lookup_Misc!$B$1:$B$7,0),3)*Table1[[#This Row],[Tonnage]],NA())</f>
        <v>78.400000000000006</v>
      </c>
      <c r="J5338">
        <f t="shared" si="251"/>
        <v>5</v>
      </c>
    </row>
    <row r="5339" spans="1:10">
      <c r="A5339" t="s">
        <v>189</v>
      </c>
      <c r="B5339" t="s">
        <v>33</v>
      </c>
      <c r="C5339" s="60">
        <v>42156</v>
      </c>
      <c r="D5339" s="3">
        <f>Table1[[#This Row],[End Year]]-1</f>
        <v>2014</v>
      </c>
      <c r="E5339" s="3">
        <f t="shared" si="249"/>
        <v>2015</v>
      </c>
      <c r="F5339" s="1" t="str">
        <f t="shared" si="250"/>
        <v>2014/2015</v>
      </c>
      <c r="G5339">
        <v>61</v>
      </c>
      <c r="H5339" t="s">
        <v>94</v>
      </c>
      <c r="I5339">
        <f>IFERROR(INDEX(Lookup_Misc!$A$1:$C$7,MATCH(Table1[[#This Row],[Product]],Lookup_Misc!$B$1:$B$7,0),3)*Table1[[#This Row],[Tonnage]],NA())</f>
        <v>24.400000000000002</v>
      </c>
      <c r="J5339">
        <f t="shared" si="251"/>
        <v>6</v>
      </c>
    </row>
    <row r="5340" spans="1:10">
      <c r="A5340" t="s">
        <v>189</v>
      </c>
      <c r="B5340" t="s">
        <v>33</v>
      </c>
      <c r="C5340" s="60">
        <v>42156</v>
      </c>
      <c r="D5340" s="3">
        <f>Table1[[#This Row],[End Year]]-1</f>
        <v>2014</v>
      </c>
      <c r="E5340" s="3">
        <f t="shared" si="249"/>
        <v>2015</v>
      </c>
      <c r="F5340" s="1" t="str">
        <f t="shared" si="250"/>
        <v>2014/2015</v>
      </c>
      <c r="G5340">
        <v>160</v>
      </c>
      <c r="H5340" t="s">
        <v>60</v>
      </c>
      <c r="I5340">
        <f>IFERROR(INDEX(Lookup_Misc!$A$1:$C$7,MATCH(Table1[[#This Row],[Product]],Lookup_Misc!$B$1:$B$7,0),3)*Table1[[#This Row],[Tonnage]],NA())</f>
        <v>64</v>
      </c>
      <c r="J5340">
        <f t="shared" si="251"/>
        <v>6</v>
      </c>
    </row>
    <row r="5341" spans="1:10">
      <c r="A5341" t="s">
        <v>189</v>
      </c>
      <c r="B5341" t="s">
        <v>33</v>
      </c>
      <c r="C5341" s="60">
        <v>42156</v>
      </c>
      <c r="D5341" s="3">
        <f>Table1[[#This Row],[End Year]]-1</f>
        <v>2014</v>
      </c>
      <c r="E5341" s="3">
        <f t="shared" si="249"/>
        <v>2015</v>
      </c>
      <c r="F5341" s="1" t="str">
        <f t="shared" si="250"/>
        <v>2014/2015</v>
      </c>
      <c r="G5341">
        <v>27</v>
      </c>
      <c r="H5341" t="s">
        <v>79</v>
      </c>
      <c r="I5341">
        <f>IFERROR(INDEX(Lookup_Misc!$A$1:$C$7,MATCH(Table1[[#This Row],[Product]],Lookup_Misc!$B$1:$B$7,0),3)*Table1[[#This Row],[Tonnage]],NA())</f>
        <v>10.8</v>
      </c>
      <c r="J5341">
        <f t="shared" si="251"/>
        <v>6</v>
      </c>
    </row>
    <row r="5342" spans="1:10">
      <c r="A5342" t="s">
        <v>189</v>
      </c>
      <c r="B5342" t="s">
        <v>33</v>
      </c>
      <c r="C5342" s="60">
        <v>42186</v>
      </c>
      <c r="D5342" s="3">
        <f>Table1[[#This Row],[End Year]]-1</f>
        <v>2015</v>
      </c>
      <c r="E5342" s="3">
        <f t="shared" si="249"/>
        <v>2016</v>
      </c>
      <c r="F5342" s="1" t="str">
        <f t="shared" si="250"/>
        <v>2015/2016</v>
      </c>
      <c r="G5342">
        <v>22</v>
      </c>
      <c r="H5342" t="s">
        <v>74</v>
      </c>
      <c r="I5342">
        <f>IFERROR(INDEX(Lookup_Misc!$A$1:$C$7,MATCH(Table1[[#This Row],[Product]],Lookup_Misc!$B$1:$B$7,0),3)*Table1[[#This Row],[Tonnage]],NA())</f>
        <v>8.8000000000000007</v>
      </c>
      <c r="J5342">
        <f t="shared" si="251"/>
        <v>7</v>
      </c>
    </row>
    <row r="5343" spans="1:10">
      <c r="A5343" t="s">
        <v>189</v>
      </c>
      <c r="B5343" t="s">
        <v>33</v>
      </c>
      <c r="C5343" s="60">
        <v>42186</v>
      </c>
      <c r="D5343" s="3">
        <f>Table1[[#This Row],[End Year]]-1</f>
        <v>2015</v>
      </c>
      <c r="E5343" s="3">
        <f t="shared" si="249"/>
        <v>2016</v>
      </c>
      <c r="F5343" s="1" t="str">
        <f t="shared" si="250"/>
        <v>2015/2016</v>
      </c>
      <c r="G5343">
        <v>82</v>
      </c>
      <c r="H5343" t="s">
        <v>94</v>
      </c>
      <c r="I5343">
        <f>IFERROR(INDEX(Lookup_Misc!$A$1:$C$7,MATCH(Table1[[#This Row],[Product]],Lookup_Misc!$B$1:$B$7,0),3)*Table1[[#This Row],[Tonnage]],NA())</f>
        <v>32.800000000000004</v>
      </c>
      <c r="J5343">
        <f t="shared" si="251"/>
        <v>7</v>
      </c>
    </row>
    <row r="5344" spans="1:10">
      <c r="A5344" t="s">
        <v>189</v>
      </c>
      <c r="B5344" t="s">
        <v>33</v>
      </c>
      <c r="C5344" s="60">
        <v>42186</v>
      </c>
      <c r="D5344" s="3">
        <f>Table1[[#This Row],[End Year]]-1</f>
        <v>2015</v>
      </c>
      <c r="E5344" s="3">
        <f t="shared" si="249"/>
        <v>2016</v>
      </c>
      <c r="F5344" s="1" t="str">
        <f t="shared" si="250"/>
        <v>2015/2016</v>
      </c>
      <c r="G5344">
        <v>484</v>
      </c>
      <c r="H5344" t="s">
        <v>60</v>
      </c>
      <c r="I5344">
        <f>IFERROR(INDEX(Lookup_Misc!$A$1:$C$7,MATCH(Table1[[#This Row],[Product]],Lookup_Misc!$B$1:$B$7,0),3)*Table1[[#This Row],[Tonnage]],NA())</f>
        <v>193.60000000000002</v>
      </c>
      <c r="J5344">
        <f t="shared" si="251"/>
        <v>7</v>
      </c>
    </row>
    <row r="5345" spans="1:10">
      <c r="A5345" t="s">
        <v>189</v>
      </c>
      <c r="B5345" t="s">
        <v>33</v>
      </c>
      <c r="C5345" s="60">
        <v>42186</v>
      </c>
      <c r="D5345" s="3">
        <f>Table1[[#This Row],[End Year]]-1</f>
        <v>2015</v>
      </c>
      <c r="E5345" s="3">
        <f t="shared" si="249"/>
        <v>2016</v>
      </c>
      <c r="F5345" s="1" t="str">
        <f t="shared" si="250"/>
        <v>2015/2016</v>
      </c>
      <c r="G5345">
        <v>81</v>
      </c>
      <c r="H5345" t="s">
        <v>79</v>
      </c>
      <c r="I5345">
        <f>IFERROR(INDEX(Lookup_Misc!$A$1:$C$7,MATCH(Table1[[#This Row],[Product]],Lookup_Misc!$B$1:$B$7,0),3)*Table1[[#This Row],[Tonnage]],NA())</f>
        <v>32.4</v>
      </c>
      <c r="J5345">
        <f t="shared" si="251"/>
        <v>7</v>
      </c>
    </row>
    <row r="5346" spans="1:10">
      <c r="A5346" t="s">
        <v>189</v>
      </c>
      <c r="B5346" t="s">
        <v>33</v>
      </c>
      <c r="C5346" s="60">
        <v>42186</v>
      </c>
      <c r="D5346" s="3">
        <f>Table1[[#This Row],[End Year]]-1</f>
        <v>2015</v>
      </c>
      <c r="E5346" s="3">
        <f t="shared" si="249"/>
        <v>2016</v>
      </c>
      <c r="F5346" s="1" t="str">
        <f t="shared" si="250"/>
        <v>2015/2016</v>
      </c>
      <c r="G5346">
        <v>36</v>
      </c>
      <c r="H5346" t="s">
        <v>84</v>
      </c>
      <c r="I5346">
        <f>IFERROR(INDEX(Lookup_Misc!$A$1:$C$7,MATCH(Table1[[#This Row],[Product]],Lookup_Misc!$B$1:$B$7,0),3)*Table1[[#This Row],[Tonnage]],NA())</f>
        <v>14.4</v>
      </c>
      <c r="J5346">
        <f t="shared" si="251"/>
        <v>7</v>
      </c>
    </row>
    <row r="5347" spans="1:10">
      <c r="A5347" t="s">
        <v>189</v>
      </c>
      <c r="B5347" t="s">
        <v>33</v>
      </c>
      <c r="C5347" s="60">
        <v>42217</v>
      </c>
      <c r="D5347" s="3">
        <f>Table1[[#This Row],[End Year]]-1</f>
        <v>2015</v>
      </c>
      <c r="E5347" s="3">
        <f t="shared" si="249"/>
        <v>2016</v>
      </c>
      <c r="F5347" s="1" t="str">
        <f t="shared" si="250"/>
        <v>2015/2016</v>
      </c>
      <c r="G5347">
        <v>13</v>
      </c>
      <c r="H5347" t="s">
        <v>74</v>
      </c>
      <c r="I5347">
        <f>IFERROR(INDEX(Lookup_Misc!$A$1:$C$7,MATCH(Table1[[#This Row],[Product]],Lookup_Misc!$B$1:$B$7,0),3)*Table1[[#This Row],[Tonnage]],NA())</f>
        <v>5.2</v>
      </c>
      <c r="J5347">
        <f t="shared" si="251"/>
        <v>8</v>
      </c>
    </row>
    <row r="5348" spans="1:10">
      <c r="A5348" t="s">
        <v>189</v>
      </c>
      <c r="B5348" t="s">
        <v>33</v>
      </c>
      <c r="C5348" s="60">
        <v>42217</v>
      </c>
      <c r="D5348" s="3">
        <f>Table1[[#This Row],[End Year]]-1</f>
        <v>2015</v>
      </c>
      <c r="E5348" s="3">
        <f t="shared" si="249"/>
        <v>2016</v>
      </c>
      <c r="F5348" s="1" t="str">
        <f t="shared" si="250"/>
        <v>2015/2016</v>
      </c>
      <c r="G5348">
        <v>4</v>
      </c>
      <c r="H5348" t="s">
        <v>94</v>
      </c>
      <c r="I5348">
        <f>IFERROR(INDEX(Lookup_Misc!$A$1:$C$7,MATCH(Table1[[#This Row],[Product]],Lookup_Misc!$B$1:$B$7,0),3)*Table1[[#This Row],[Tonnage]],NA())</f>
        <v>1.6</v>
      </c>
      <c r="J5348">
        <f t="shared" si="251"/>
        <v>8</v>
      </c>
    </row>
    <row r="5349" spans="1:10">
      <c r="A5349" t="s">
        <v>189</v>
      </c>
      <c r="B5349" t="s">
        <v>33</v>
      </c>
      <c r="C5349" s="60">
        <v>42217</v>
      </c>
      <c r="D5349" s="3">
        <f>Table1[[#This Row],[End Year]]-1</f>
        <v>2015</v>
      </c>
      <c r="E5349" s="3">
        <f t="shared" si="249"/>
        <v>2016</v>
      </c>
      <c r="F5349" s="1" t="str">
        <f t="shared" si="250"/>
        <v>2015/2016</v>
      </c>
      <c r="G5349">
        <v>57</v>
      </c>
      <c r="H5349" t="s">
        <v>60</v>
      </c>
      <c r="I5349">
        <f>IFERROR(INDEX(Lookup_Misc!$A$1:$C$7,MATCH(Table1[[#This Row],[Product]],Lookup_Misc!$B$1:$B$7,0),3)*Table1[[#This Row],[Tonnage]],NA())</f>
        <v>22.8</v>
      </c>
      <c r="J5349">
        <f t="shared" si="251"/>
        <v>8</v>
      </c>
    </row>
    <row r="5350" spans="1:10">
      <c r="A5350" t="s">
        <v>189</v>
      </c>
      <c r="B5350" t="s">
        <v>33</v>
      </c>
      <c r="C5350" s="60">
        <v>42248</v>
      </c>
      <c r="D5350" s="3">
        <f>Table1[[#This Row],[End Year]]-1</f>
        <v>2015</v>
      </c>
      <c r="E5350" s="3">
        <f t="shared" si="249"/>
        <v>2016</v>
      </c>
      <c r="F5350" s="1" t="str">
        <f t="shared" si="250"/>
        <v>2015/2016</v>
      </c>
      <c r="G5350">
        <v>1</v>
      </c>
      <c r="H5350" t="s">
        <v>74</v>
      </c>
      <c r="I5350">
        <f>IFERROR(INDEX(Lookup_Misc!$A$1:$C$7,MATCH(Table1[[#This Row],[Product]],Lookup_Misc!$B$1:$B$7,0),3)*Table1[[#This Row],[Tonnage]],NA())</f>
        <v>0.4</v>
      </c>
      <c r="J5350">
        <f t="shared" si="251"/>
        <v>9</v>
      </c>
    </row>
    <row r="5351" spans="1:10">
      <c r="A5351" t="s">
        <v>189</v>
      </c>
      <c r="B5351" t="s">
        <v>33</v>
      </c>
      <c r="C5351" s="60">
        <v>42248</v>
      </c>
      <c r="D5351" s="3">
        <f>Table1[[#This Row],[End Year]]-1</f>
        <v>2015</v>
      </c>
      <c r="E5351" s="3">
        <f t="shared" si="249"/>
        <v>2016</v>
      </c>
      <c r="F5351" s="1" t="str">
        <f t="shared" si="250"/>
        <v>2015/2016</v>
      </c>
      <c r="G5351">
        <v>11000</v>
      </c>
      <c r="H5351" t="s">
        <v>151</v>
      </c>
      <c r="I5351">
        <f>IFERROR(INDEX(Lookup_Misc!$A$1:$C$7,MATCH(Table1[[#This Row],[Product]],Lookup_Misc!$B$1:$B$7,0),3)*Table1[[#This Row],[Tonnage]],NA())</f>
        <v>4400</v>
      </c>
      <c r="J5351">
        <f t="shared" si="251"/>
        <v>9</v>
      </c>
    </row>
    <row r="5352" spans="1:10">
      <c r="A5352" t="s">
        <v>189</v>
      </c>
      <c r="B5352" t="s">
        <v>33</v>
      </c>
      <c r="C5352" s="60">
        <v>42248</v>
      </c>
      <c r="D5352" s="3">
        <f>Table1[[#This Row],[End Year]]-1</f>
        <v>2015</v>
      </c>
      <c r="E5352" s="3">
        <f t="shared" si="249"/>
        <v>2016</v>
      </c>
      <c r="F5352" s="1" t="str">
        <f t="shared" si="250"/>
        <v>2015/2016</v>
      </c>
      <c r="G5352">
        <v>105</v>
      </c>
      <c r="H5352" t="s">
        <v>60</v>
      </c>
      <c r="I5352">
        <f>IFERROR(INDEX(Lookup_Misc!$A$1:$C$7,MATCH(Table1[[#This Row],[Product]],Lookup_Misc!$B$1:$B$7,0),3)*Table1[[#This Row],[Tonnage]],NA())</f>
        <v>42</v>
      </c>
      <c r="J5352">
        <f t="shared" si="251"/>
        <v>9</v>
      </c>
    </row>
    <row r="5353" spans="1:10">
      <c r="A5353" t="s">
        <v>189</v>
      </c>
      <c r="B5353" t="s">
        <v>33</v>
      </c>
      <c r="C5353" s="60">
        <v>42278</v>
      </c>
      <c r="D5353" s="3">
        <f>Table1[[#This Row],[End Year]]-1</f>
        <v>2015</v>
      </c>
      <c r="E5353" s="3">
        <f t="shared" si="249"/>
        <v>2016</v>
      </c>
      <c r="F5353" s="1" t="str">
        <f t="shared" si="250"/>
        <v>2015/2016</v>
      </c>
      <c r="G5353">
        <v>4</v>
      </c>
      <c r="H5353" t="s">
        <v>74</v>
      </c>
      <c r="I5353">
        <f>IFERROR(INDEX(Lookup_Misc!$A$1:$C$7,MATCH(Table1[[#This Row],[Product]],Lookup_Misc!$B$1:$B$7,0),3)*Table1[[#This Row],[Tonnage]],NA())</f>
        <v>1.6</v>
      </c>
      <c r="J5353">
        <f t="shared" si="251"/>
        <v>10</v>
      </c>
    </row>
    <row r="5354" spans="1:10">
      <c r="A5354" t="s">
        <v>189</v>
      </c>
      <c r="B5354" t="s">
        <v>33</v>
      </c>
      <c r="C5354" s="60">
        <v>42278</v>
      </c>
      <c r="D5354" s="3">
        <f>Table1[[#This Row],[End Year]]-1</f>
        <v>2015</v>
      </c>
      <c r="E5354" s="3">
        <f t="shared" si="249"/>
        <v>2016</v>
      </c>
      <c r="F5354" s="1" t="str">
        <f t="shared" si="250"/>
        <v>2015/2016</v>
      </c>
      <c r="G5354">
        <v>40</v>
      </c>
      <c r="H5354" t="s">
        <v>60</v>
      </c>
      <c r="I5354">
        <f>IFERROR(INDEX(Lookup_Misc!$A$1:$C$7,MATCH(Table1[[#This Row],[Product]],Lookup_Misc!$B$1:$B$7,0),3)*Table1[[#This Row],[Tonnage]],NA())</f>
        <v>16</v>
      </c>
      <c r="J5354">
        <f t="shared" si="251"/>
        <v>10</v>
      </c>
    </row>
    <row r="5355" spans="1:10">
      <c r="A5355" t="s">
        <v>189</v>
      </c>
      <c r="B5355" t="s">
        <v>33</v>
      </c>
      <c r="C5355" s="60">
        <v>42278</v>
      </c>
      <c r="D5355" s="3">
        <f>Table1[[#This Row],[End Year]]-1</f>
        <v>2015</v>
      </c>
      <c r="E5355" s="3">
        <f t="shared" si="249"/>
        <v>2016</v>
      </c>
      <c r="F5355" s="1" t="str">
        <f t="shared" si="250"/>
        <v>2015/2016</v>
      </c>
      <c r="G5355">
        <v>54</v>
      </c>
      <c r="H5355" t="s">
        <v>84</v>
      </c>
      <c r="I5355">
        <f>IFERROR(INDEX(Lookup_Misc!$A$1:$C$7,MATCH(Table1[[#This Row],[Product]],Lookup_Misc!$B$1:$B$7,0),3)*Table1[[#This Row],[Tonnage]],NA())</f>
        <v>21.6</v>
      </c>
      <c r="J5355">
        <f t="shared" si="251"/>
        <v>10</v>
      </c>
    </row>
    <row r="5356" spans="1:10">
      <c r="A5356" t="s">
        <v>189</v>
      </c>
      <c r="B5356" t="s">
        <v>33</v>
      </c>
      <c r="C5356" s="60">
        <v>42278</v>
      </c>
      <c r="D5356" s="3">
        <f>Table1[[#This Row],[End Year]]-1</f>
        <v>2015</v>
      </c>
      <c r="E5356" s="3">
        <f t="shared" si="249"/>
        <v>2016</v>
      </c>
      <c r="F5356" s="1" t="str">
        <f t="shared" si="250"/>
        <v>2015/2016</v>
      </c>
      <c r="G5356">
        <v>1</v>
      </c>
      <c r="H5356" t="s">
        <v>86</v>
      </c>
      <c r="I5356">
        <f>IFERROR(INDEX(Lookup_Misc!$A$1:$C$7,MATCH(Table1[[#This Row],[Product]],Lookup_Misc!$B$1:$B$7,0),3)*Table1[[#This Row],[Tonnage]],NA())</f>
        <v>0.4</v>
      </c>
      <c r="J5356">
        <f t="shared" si="251"/>
        <v>10</v>
      </c>
    </row>
    <row r="5357" spans="1:10">
      <c r="A5357" t="s">
        <v>189</v>
      </c>
      <c r="B5357" t="s">
        <v>33</v>
      </c>
      <c r="C5357" s="60">
        <v>42309</v>
      </c>
      <c r="D5357" s="3">
        <f>Table1[[#This Row],[End Year]]-1</f>
        <v>2015</v>
      </c>
      <c r="E5357" s="3">
        <f t="shared" si="249"/>
        <v>2016</v>
      </c>
      <c r="F5357" s="1" t="str">
        <f t="shared" si="250"/>
        <v>2015/2016</v>
      </c>
      <c r="G5357">
        <v>12</v>
      </c>
      <c r="H5357" t="s">
        <v>74</v>
      </c>
      <c r="I5357">
        <f>IFERROR(INDEX(Lookup_Misc!$A$1:$C$7,MATCH(Table1[[#This Row],[Product]],Lookup_Misc!$B$1:$B$7,0),3)*Table1[[#This Row],[Tonnage]],NA())</f>
        <v>4.8000000000000007</v>
      </c>
      <c r="J5357">
        <f t="shared" si="251"/>
        <v>11</v>
      </c>
    </row>
    <row r="5358" spans="1:10">
      <c r="A5358" t="s">
        <v>189</v>
      </c>
      <c r="B5358" t="s">
        <v>33</v>
      </c>
      <c r="C5358" s="60">
        <v>42309</v>
      </c>
      <c r="D5358" s="3">
        <f>Table1[[#This Row],[End Year]]-1</f>
        <v>2015</v>
      </c>
      <c r="E5358" s="3">
        <f t="shared" si="249"/>
        <v>2016</v>
      </c>
      <c r="F5358" s="1" t="str">
        <f t="shared" si="250"/>
        <v>2015/2016</v>
      </c>
      <c r="G5358">
        <v>1</v>
      </c>
      <c r="H5358" t="s">
        <v>94</v>
      </c>
      <c r="I5358">
        <f>IFERROR(INDEX(Lookup_Misc!$A$1:$C$7,MATCH(Table1[[#This Row],[Product]],Lookup_Misc!$B$1:$B$7,0),3)*Table1[[#This Row],[Tonnage]],NA())</f>
        <v>0.4</v>
      </c>
      <c r="J5358">
        <f t="shared" si="251"/>
        <v>11</v>
      </c>
    </row>
    <row r="5359" spans="1:10">
      <c r="A5359" t="s">
        <v>189</v>
      </c>
      <c r="B5359" t="s">
        <v>33</v>
      </c>
      <c r="C5359" s="60">
        <v>42309</v>
      </c>
      <c r="D5359" s="3">
        <f>Table1[[#This Row],[End Year]]-1</f>
        <v>2015</v>
      </c>
      <c r="E5359" s="3">
        <f t="shared" si="249"/>
        <v>2016</v>
      </c>
      <c r="F5359" s="1" t="str">
        <f t="shared" si="250"/>
        <v>2015/2016</v>
      </c>
      <c r="G5359">
        <v>11183</v>
      </c>
      <c r="H5359" t="s">
        <v>95</v>
      </c>
      <c r="I5359">
        <f>IFERROR(INDEX(Lookup_Misc!$A$1:$C$7,MATCH(Table1[[#This Row],[Product]],Lookup_Misc!$B$1:$B$7,0),3)*Table1[[#This Row],[Tonnage]],NA())</f>
        <v>4473.2</v>
      </c>
      <c r="J5359">
        <f t="shared" si="251"/>
        <v>11</v>
      </c>
    </row>
    <row r="5360" spans="1:10">
      <c r="A5360" t="s">
        <v>189</v>
      </c>
      <c r="B5360" t="s">
        <v>33</v>
      </c>
      <c r="C5360" s="60">
        <v>42309</v>
      </c>
      <c r="D5360" s="3">
        <f>Table1[[#This Row],[End Year]]-1</f>
        <v>2015</v>
      </c>
      <c r="E5360" s="3">
        <f t="shared" si="249"/>
        <v>2016</v>
      </c>
      <c r="F5360" s="1" t="str">
        <f t="shared" si="250"/>
        <v>2015/2016</v>
      </c>
      <c r="G5360">
        <v>55</v>
      </c>
      <c r="H5360" t="s">
        <v>60</v>
      </c>
      <c r="I5360">
        <f>IFERROR(INDEX(Lookup_Misc!$A$1:$C$7,MATCH(Table1[[#This Row],[Product]],Lookup_Misc!$B$1:$B$7,0),3)*Table1[[#This Row],[Tonnage]],NA())</f>
        <v>22</v>
      </c>
      <c r="J5360">
        <f t="shared" si="251"/>
        <v>11</v>
      </c>
    </row>
    <row r="5361" spans="1:10">
      <c r="A5361" t="s">
        <v>189</v>
      </c>
      <c r="B5361" t="s">
        <v>33</v>
      </c>
      <c r="C5361" s="60">
        <v>42309</v>
      </c>
      <c r="D5361" s="3">
        <f>Table1[[#This Row],[End Year]]-1</f>
        <v>2015</v>
      </c>
      <c r="E5361" s="3">
        <f t="shared" si="249"/>
        <v>2016</v>
      </c>
      <c r="F5361" s="1" t="str">
        <f t="shared" si="250"/>
        <v>2015/2016</v>
      </c>
      <c r="G5361">
        <v>18</v>
      </c>
      <c r="H5361" t="s">
        <v>125</v>
      </c>
      <c r="I5361">
        <f>IFERROR(INDEX(Lookup_Misc!$A$1:$C$7,MATCH(Table1[[#This Row],[Product]],Lookup_Misc!$B$1:$B$7,0),3)*Table1[[#This Row],[Tonnage]],NA())</f>
        <v>7.2</v>
      </c>
      <c r="J5361">
        <f t="shared" si="251"/>
        <v>11</v>
      </c>
    </row>
    <row r="5362" spans="1:10">
      <c r="A5362" t="s">
        <v>189</v>
      </c>
      <c r="B5362" t="s">
        <v>33</v>
      </c>
      <c r="C5362" s="60">
        <v>42339</v>
      </c>
      <c r="D5362" s="3">
        <f>Table1[[#This Row],[End Year]]-1</f>
        <v>2015</v>
      </c>
      <c r="E5362" s="3">
        <f t="shared" si="249"/>
        <v>2016</v>
      </c>
      <c r="F5362" s="1" t="str">
        <f t="shared" si="250"/>
        <v>2015/2016</v>
      </c>
      <c r="G5362">
        <v>19</v>
      </c>
      <c r="H5362" t="s">
        <v>119</v>
      </c>
      <c r="I5362">
        <f>IFERROR(INDEX(Lookup_Misc!$A$1:$C$7,MATCH(Table1[[#This Row],[Product]],Lookup_Misc!$B$1:$B$7,0),3)*Table1[[#This Row],[Tonnage]],NA())</f>
        <v>7.6000000000000005</v>
      </c>
      <c r="J5362">
        <f t="shared" si="251"/>
        <v>12</v>
      </c>
    </row>
    <row r="5363" spans="1:10">
      <c r="A5363" t="s">
        <v>189</v>
      </c>
      <c r="B5363" t="s">
        <v>33</v>
      </c>
      <c r="C5363" s="60">
        <v>42339</v>
      </c>
      <c r="D5363" s="3">
        <f>Table1[[#This Row],[End Year]]-1</f>
        <v>2015</v>
      </c>
      <c r="E5363" s="3">
        <f t="shared" si="249"/>
        <v>2016</v>
      </c>
      <c r="F5363" s="1" t="str">
        <f t="shared" si="250"/>
        <v>2015/2016</v>
      </c>
      <c r="G5363">
        <v>90</v>
      </c>
      <c r="H5363" t="s">
        <v>79</v>
      </c>
      <c r="I5363">
        <f>IFERROR(INDEX(Lookup_Misc!$A$1:$C$7,MATCH(Table1[[#This Row],[Product]],Lookup_Misc!$B$1:$B$7,0),3)*Table1[[#This Row],[Tonnage]],NA())</f>
        <v>36</v>
      </c>
      <c r="J5363">
        <f t="shared" si="251"/>
        <v>12</v>
      </c>
    </row>
    <row r="5364" spans="1:10">
      <c r="A5364" t="s">
        <v>189</v>
      </c>
      <c r="B5364" t="s">
        <v>33</v>
      </c>
      <c r="C5364" s="60">
        <v>42339</v>
      </c>
      <c r="D5364" s="3">
        <f>Table1[[#This Row],[End Year]]-1</f>
        <v>2015</v>
      </c>
      <c r="E5364" s="3">
        <f t="shared" si="249"/>
        <v>2016</v>
      </c>
      <c r="F5364" s="1" t="str">
        <f t="shared" si="250"/>
        <v>2015/2016</v>
      </c>
      <c r="G5364">
        <v>54</v>
      </c>
      <c r="H5364" t="s">
        <v>84</v>
      </c>
      <c r="I5364">
        <f>IFERROR(INDEX(Lookup_Misc!$A$1:$C$7,MATCH(Table1[[#This Row],[Product]],Lookup_Misc!$B$1:$B$7,0),3)*Table1[[#This Row],[Tonnage]],NA())</f>
        <v>21.6</v>
      </c>
      <c r="J5364">
        <f t="shared" si="251"/>
        <v>12</v>
      </c>
    </row>
    <row r="5365" spans="1:10">
      <c r="A5365" t="s">
        <v>189</v>
      </c>
      <c r="B5365" t="s">
        <v>33</v>
      </c>
      <c r="C5365" s="60">
        <v>42339</v>
      </c>
      <c r="D5365" s="3">
        <f>Table1[[#This Row],[End Year]]-1</f>
        <v>2015</v>
      </c>
      <c r="E5365" s="3">
        <f t="shared" si="249"/>
        <v>2016</v>
      </c>
      <c r="F5365" s="1" t="str">
        <f t="shared" si="250"/>
        <v>2015/2016</v>
      </c>
      <c r="G5365">
        <v>2</v>
      </c>
      <c r="H5365" t="s">
        <v>90</v>
      </c>
      <c r="I5365">
        <f>IFERROR(INDEX(Lookup_Misc!$A$1:$C$7,MATCH(Table1[[#This Row],[Product]],Lookup_Misc!$B$1:$B$7,0),3)*Table1[[#This Row],[Tonnage]],NA())</f>
        <v>0.8</v>
      </c>
      <c r="J5365">
        <f t="shared" si="251"/>
        <v>12</v>
      </c>
    </row>
    <row r="5366" spans="1:10">
      <c r="A5366" t="s">
        <v>189</v>
      </c>
      <c r="B5366" t="s">
        <v>33</v>
      </c>
      <c r="C5366" s="60">
        <v>42370</v>
      </c>
      <c r="D5366" s="3">
        <f>Table1[[#This Row],[End Year]]-1</f>
        <v>2015</v>
      </c>
      <c r="E5366" s="3">
        <f t="shared" si="249"/>
        <v>2016</v>
      </c>
      <c r="F5366" s="1" t="str">
        <f t="shared" si="250"/>
        <v>2015/2016</v>
      </c>
      <c r="G5366">
        <v>42</v>
      </c>
      <c r="H5366" t="s">
        <v>74</v>
      </c>
      <c r="I5366">
        <f>IFERROR(INDEX(Lookup_Misc!$A$1:$C$7,MATCH(Table1[[#This Row],[Product]],Lookup_Misc!$B$1:$B$7,0),3)*Table1[[#This Row],[Tonnage]],NA())</f>
        <v>16.8</v>
      </c>
      <c r="J5366">
        <f t="shared" si="251"/>
        <v>1</v>
      </c>
    </row>
    <row r="5367" spans="1:10">
      <c r="A5367" t="s">
        <v>189</v>
      </c>
      <c r="B5367" t="s">
        <v>33</v>
      </c>
      <c r="C5367" s="60">
        <v>42370</v>
      </c>
      <c r="D5367" s="3">
        <f>Table1[[#This Row],[End Year]]-1</f>
        <v>2015</v>
      </c>
      <c r="E5367" s="3">
        <f t="shared" si="249"/>
        <v>2016</v>
      </c>
      <c r="F5367" s="1" t="str">
        <f t="shared" si="250"/>
        <v>2015/2016</v>
      </c>
      <c r="G5367">
        <v>118</v>
      </c>
      <c r="H5367" t="s">
        <v>94</v>
      </c>
      <c r="I5367">
        <f>IFERROR(INDEX(Lookup_Misc!$A$1:$C$7,MATCH(Table1[[#This Row],[Product]],Lookup_Misc!$B$1:$B$7,0),3)*Table1[[#This Row],[Tonnage]],NA())</f>
        <v>47.2</v>
      </c>
      <c r="J5367">
        <f t="shared" si="251"/>
        <v>1</v>
      </c>
    </row>
    <row r="5368" spans="1:10">
      <c r="A5368" t="s">
        <v>189</v>
      </c>
      <c r="B5368" t="s">
        <v>33</v>
      </c>
      <c r="C5368" s="60">
        <v>42370</v>
      </c>
      <c r="D5368" s="3">
        <f>Table1[[#This Row],[End Year]]-1</f>
        <v>2015</v>
      </c>
      <c r="E5368" s="3">
        <f t="shared" si="249"/>
        <v>2016</v>
      </c>
      <c r="F5368" s="1" t="str">
        <f t="shared" si="250"/>
        <v>2015/2016</v>
      </c>
      <c r="G5368">
        <v>50</v>
      </c>
      <c r="H5368" t="s">
        <v>60</v>
      </c>
      <c r="I5368">
        <f>IFERROR(INDEX(Lookup_Misc!$A$1:$C$7,MATCH(Table1[[#This Row],[Product]],Lookup_Misc!$B$1:$B$7,0),3)*Table1[[#This Row],[Tonnage]],NA())</f>
        <v>20</v>
      </c>
      <c r="J5368">
        <f t="shared" si="251"/>
        <v>1</v>
      </c>
    </row>
    <row r="5369" spans="1:10">
      <c r="A5369" t="s">
        <v>189</v>
      </c>
      <c r="B5369" t="s">
        <v>33</v>
      </c>
      <c r="C5369" s="60">
        <v>42401</v>
      </c>
      <c r="D5369" s="3">
        <f>Table1[[#This Row],[End Year]]-1</f>
        <v>2015</v>
      </c>
      <c r="E5369" s="3">
        <f t="shared" si="249"/>
        <v>2016</v>
      </c>
      <c r="F5369" s="1" t="str">
        <f t="shared" si="250"/>
        <v>2015/2016</v>
      </c>
      <c r="G5369">
        <v>16</v>
      </c>
      <c r="H5369" t="s">
        <v>74</v>
      </c>
      <c r="I5369">
        <f>IFERROR(INDEX(Lookup_Misc!$A$1:$C$7,MATCH(Table1[[#This Row],[Product]],Lookup_Misc!$B$1:$B$7,0),3)*Table1[[#This Row],[Tonnage]],NA())</f>
        <v>6.4</v>
      </c>
      <c r="J5369">
        <f t="shared" si="251"/>
        <v>2</v>
      </c>
    </row>
    <row r="5370" spans="1:10">
      <c r="A5370" t="s">
        <v>189</v>
      </c>
      <c r="B5370" t="s">
        <v>33</v>
      </c>
      <c r="C5370" s="60">
        <v>42401</v>
      </c>
      <c r="D5370" s="3">
        <f>Table1[[#This Row],[End Year]]-1</f>
        <v>2015</v>
      </c>
      <c r="E5370" s="3">
        <f t="shared" si="249"/>
        <v>2016</v>
      </c>
      <c r="F5370" s="1" t="str">
        <f t="shared" si="250"/>
        <v>2015/2016</v>
      </c>
      <c r="G5370">
        <v>359</v>
      </c>
      <c r="H5370" t="s">
        <v>94</v>
      </c>
      <c r="I5370">
        <f>IFERROR(INDEX(Lookup_Misc!$A$1:$C$7,MATCH(Table1[[#This Row],[Product]],Lookup_Misc!$B$1:$B$7,0),3)*Table1[[#This Row],[Tonnage]],NA())</f>
        <v>143.6</v>
      </c>
      <c r="J5370">
        <f t="shared" si="251"/>
        <v>2</v>
      </c>
    </row>
    <row r="5371" spans="1:10">
      <c r="A5371" t="s">
        <v>189</v>
      </c>
      <c r="B5371" t="s">
        <v>33</v>
      </c>
      <c r="C5371" s="60">
        <v>42401</v>
      </c>
      <c r="D5371" s="3">
        <f>Table1[[#This Row],[End Year]]-1</f>
        <v>2015</v>
      </c>
      <c r="E5371" s="3">
        <f t="shared" si="249"/>
        <v>2016</v>
      </c>
      <c r="F5371" s="1" t="str">
        <f t="shared" si="250"/>
        <v>2015/2016</v>
      </c>
      <c r="G5371">
        <v>3271</v>
      </c>
      <c r="H5371" t="s">
        <v>60</v>
      </c>
      <c r="I5371">
        <f>IFERROR(INDEX(Lookup_Misc!$A$1:$C$7,MATCH(Table1[[#This Row],[Product]],Lookup_Misc!$B$1:$B$7,0),3)*Table1[[#This Row],[Tonnage]],NA())</f>
        <v>1308.4000000000001</v>
      </c>
      <c r="J5371">
        <f t="shared" si="251"/>
        <v>2</v>
      </c>
    </row>
    <row r="5372" spans="1:10">
      <c r="A5372" t="s">
        <v>189</v>
      </c>
      <c r="B5372" t="s">
        <v>33</v>
      </c>
      <c r="C5372" s="60">
        <v>42401</v>
      </c>
      <c r="D5372" s="3">
        <f>Table1[[#This Row],[End Year]]-1</f>
        <v>2015</v>
      </c>
      <c r="E5372" s="3">
        <f t="shared" si="249"/>
        <v>2016</v>
      </c>
      <c r="F5372" s="1" t="str">
        <f t="shared" si="250"/>
        <v>2015/2016</v>
      </c>
      <c r="G5372">
        <v>73</v>
      </c>
      <c r="H5372" t="s">
        <v>79</v>
      </c>
      <c r="I5372">
        <f>IFERROR(INDEX(Lookup_Misc!$A$1:$C$7,MATCH(Table1[[#This Row],[Product]],Lookup_Misc!$B$1:$B$7,0),3)*Table1[[#This Row],[Tonnage]],NA())</f>
        <v>29.200000000000003</v>
      </c>
      <c r="J5372">
        <f t="shared" si="251"/>
        <v>2</v>
      </c>
    </row>
    <row r="5373" spans="1:10">
      <c r="A5373" t="s">
        <v>189</v>
      </c>
      <c r="B5373" t="s">
        <v>33</v>
      </c>
      <c r="C5373" s="60">
        <v>42430</v>
      </c>
      <c r="D5373" s="3">
        <f>Table1[[#This Row],[End Year]]-1</f>
        <v>2015</v>
      </c>
      <c r="E5373" s="3">
        <f t="shared" si="249"/>
        <v>2016</v>
      </c>
      <c r="F5373" s="1" t="str">
        <f t="shared" si="250"/>
        <v>2015/2016</v>
      </c>
      <c r="G5373">
        <v>321</v>
      </c>
      <c r="H5373" t="s">
        <v>94</v>
      </c>
      <c r="I5373">
        <f>IFERROR(INDEX(Lookup_Misc!$A$1:$C$7,MATCH(Table1[[#This Row],[Product]],Lookup_Misc!$B$1:$B$7,0),3)*Table1[[#This Row],[Tonnage]],NA())</f>
        <v>128.4</v>
      </c>
      <c r="J5373">
        <f t="shared" si="251"/>
        <v>3</v>
      </c>
    </row>
    <row r="5374" spans="1:10">
      <c r="A5374" t="s">
        <v>189</v>
      </c>
      <c r="B5374" t="s">
        <v>33</v>
      </c>
      <c r="C5374" s="60">
        <v>42430</v>
      </c>
      <c r="D5374" s="3">
        <f>Table1[[#This Row],[End Year]]-1</f>
        <v>2015</v>
      </c>
      <c r="E5374" s="3">
        <f t="shared" si="249"/>
        <v>2016</v>
      </c>
      <c r="F5374" s="1" t="str">
        <f t="shared" si="250"/>
        <v>2015/2016</v>
      </c>
      <c r="G5374">
        <v>10413</v>
      </c>
      <c r="H5374" t="s">
        <v>151</v>
      </c>
      <c r="I5374">
        <f>IFERROR(INDEX(Lookup_Misc!$A$1:$C$7,MATCH(Table1[[#This Row],[Product]],Lookup_Misc!$B$1:$B$7,0),3)*Table1[[#This Row],[Tonnage]],NA())</f>
        <v>4165.2</v>
      </c>
      <c r="J5374">
        <f t="shared" si="251"/>
        <v>3</v>
      </c>
    </row>
    <row r="5375" spans="1:10">
      <c r="A5375" t="s">
        <v>189</v>
      </c>
      <c r="B5375" t="s">
        <v>33</v>
      </c>
      <c r="C5375" s="60">
        <v>42430</v>
      </c>
      <c r="D5375" s="3">
        <f>Table1[[#This Row],[End Year]]-1</f>
        <v>2015</v>
      </c>
      <c r="E5375" s="3">
        <f t="shared" si="249"/>
        <v>2016</v>
      </c>
      <c r="F5375" s="1" t="str">
        <f t="shared" si="250"/>
        <v>2015/2016</v>
      </c>
      <c r="G5375">
        <v>4950</v>
      </c>
      <c r="H5375" t="s">
        <v>60</v>
      </c>
      <c r="I5375">
        <f>IFERROR(INDEX(Lookup_Misc!$A$1:$C$7,MATCH(Table1[[#This Row],[Product]],Lookup_Misc!$B$1:$B$7,0),3)*Table1[[#This Row],[Tonnage]],NA())</f>
        <v>1980</v>
      </c>
      <c r="J5375">
        <f t="shared" si="251"/>
        <v>3</v>
      </c>
    </row>
    <row r="5376" spans="1:10">
      <c r="A5376" t="s">
        <v>189</v>
      </c>
      <c r="B5376" t="s">
        <v>33</v>
      </c>
      <c r="C5376" s="60">
        <v>42430</v>
      </c>
      <c r="D5376" s="3">
        <f>Table1[[#This Row],[End Year]]-1</f>
        <v>2015</v>
      </c>
      <c r="E5376" s="3">
        <f t="shared" si="249"/>
        <v>2016</v>
      </c>
      <c r="F5376" s="1" t="str">
        <f t="shared" si="250"/>
        <v>2015/2016</v>
      </c>
      <c r="G5376">
        <v>264</v>
      </c>
      <c r="H5376" t="s">
        <v>79</v>
      </c>
      <c r="I5376">
        <f>IFERROR(INDEX(Lookup_Misc!$A$1:$C$7,MATCH(Table1[[#This Row],[Product]],Lookup_Misc!$B$1:$B$7,0),3)*Table1[[#This Row],[Tonnage]],NA())</f>
        <v>105.60000000000001</v>
      </c>
      <c r="J5376">
        <f t="shared" si="251"/>
        <v>3</v>
      </c>
    </row>
    <row r="5377" spans="1:10">
      <c r="A5377" t="s">
        <v>189</v>
      </c>
      <c r="B5377" t="s">
        <v>33</v>
      </c>
      <c r="C5377" s="60">
        <v>42430</v>
      </c>
      <c r="D5377" s="3">
        <f>Table1[[#This Row],[End Year]]-1</f>
        <v>2015</v>
      </c>
      <c r="E5377" s="3">
        <f t="shared" si="249"/>
        <v>2016</v>
      </c>
      <c r="F5377" s="1" t="str">
        <f t="shared" si="250"/>
        <v>2015/2016</v>
      </c>
      <c r="G5377">
        <v>104</v>
      </c>
      <c r="H5377" t="s">
        <v>113</v>
      </c>
      <c r="I5377">
        <f>IFERROR(INDEX(Lookup_Misc!$A$1:$C$7,MATCH(Table1[[#This Row],[Product]],Lookup_Misc!$B$1:$B$7,0),3)*Table1[[#This Row],[Tonnage]],NA())</f>
        <v>41.6</v>
      </c>
      <c r="J5377">
        <f t="shared" si="251"/>
        <v>3</v>
      </c>
    </row>
    <row r="5378" spans="1:10">
      <c r="A5378" t="s">
        <v>189</v>
      </c>
      <c r="B5378" t="s">
        <v>33</v>
      </c>
      <c r="C5378" s="60">
        <v>42430</v>
      </c>
      <c r="D5378" s="3">
        <f>Table1[[#This Row],[End Year]]-1</f>
        <v>2015</v>
      </c>
      <c r="E5378" s="3">
        <f t="shared" si="249"/>
        <v>2016</v>
      </c>
      <c r="F5378" s="1" t="str">
        <f t="shared" si="250"/>
        <v>2015/2016</v>
      </c>
      <c r="G5378">
        <v>36</v>
      </c>
      <c r="H5378" t="s">
        <v>84</v>
      </c>
      <c r="I5378">
        <f>IFERROR(INDEX(Lookup_Misc!$A$1:$C$7,MATCH(Table1[[#This Row],[Product]],Lookup_Misc!$B$1:$B$7,0),3)*Table1[[#This Row],[Tonnage]],NA())</f>
        <v>14.4</v>
      </c>
      <c r="J5378">
        <f t="shared" si="251"/>
        <v>3</v>
      </c>
    </row>
    <row r="5379" spans="1:10">
      <c r="A5379" t="s">
        <v>189</v>
      </c>
      <c r="B5379" t="s">
        <v>33</v>
      </c>
      <c r="C5379" s="60">
        <v>42461</v>
      </c>
      <c r="D5379" s="3">
        <f>Table1[[#This Row],[End Year]]-1</f>
        <v>2015</v>
      </c>
      <c r="E5379" s="3">
        <f t="shared" si="249"/>
        <v>2016</v>
      </c>
      <c r="F5379" s="1" t="str">
        <f t="shared" si="250"/>
        <v>2015/2016</v>
      </c>
      <c r="G5379">
        <v>17</v>
      </c>
      <c r="H5379" t="s">
        <v>74</v>
      </c>
      <c r="I5379">
        <f>IFERROR(INDEX(Lookup_Misc!$A$1:$C$7,MATCH(Table1[[#This Row],[Product]],Lookup_Misc!$B$1:$B$7,0),3)*Table1[[#This Row],[Tonnage]],NA())</f>
        <v>6.8000000000000007</v>
      </c>
      <c r="J5379">
        <f t="shared" si="251"/>
        <v>4</v>
      </c>
    </row>
    <row r="5380" spans="1:10">
      <c r="A5380" t="s">
        <v>189</v>
      </c>
      <c r="B5380" t="s">
        <v>33</v>
      </c>
      <c r="C5380" s="60">
        <v>42461</v>
      </c>
      <c r="D5380" s="3">
        <f>Table1[[#This Row],[End Year]]-1</f>
        <v>2015</v>
      </c>
      <c r="E5380" s="3">
        <f t="shared" si="249"/>
        <v>2016</v>
      </c>
      <c r="F5380" s="1" t="str">
        <f t="shared" si="250"/>
        <v>2015/2016</v>
      </c>
      <c r="G5380">
        <v>179</v>
      </c>
      <c r="H5380" t="s">
        <v>94</v>
      </c>
      <c r="I5380">
        <f>IFERROR(INDEX(Lookup_Misc!$A$1:$C$7,MATCH(Table1[[#This Row],[Product]],Lookup_Misc!$B$1:$B$7,0),3)*Table1[[#This Row],[Tonnage]],NA())</f>
        <v>71.600000000000009</v>
      </c>
      <c r="J5380">
        <f t="shared" si="251"/>
        <v>4</v>
      </c>
    </row>
    <row r="5381" spans="1:10">
      <c r="A5381" t="s">
        <v>189</v>
      </c>
      <c r="B5381" t="s">
        <v>33</v>
      </c>
      <c r="C5381" s="60">
        <v>42461</v>
      </c>
      <c r="D5381" s="3">
        <f>Table1[[#This Row],[End Year]]-1</f>
        <v>2015</v>
      </c>
      <c r="E5381" s="3">
        <f t="shared" si="249"/>
        <v>2016</v>
      </c>
      <c r="F5381" s="1" t="str">
        <f t="shared" si="250"/>
        <v>2015/2016</v>
      </c>
      <c r="G5381">
        <v>1373</v>
      </c>
      <c r="H5381" t="s">
        <v>60</v>
      </c>
      <c r="I5381">
        <f>IFERROR(INDEX(Lookup_Misc!$A$1:$C$7,MATCH(Table1[[#This Row],[Product]],Lookup_Misc!$B$1:$B$7,0),3)*Table1[[#This Row],[Tonnage]],NA())</f>
        <v>549.20000000000005</v>
      </c>
      <c r="J5381">
        <f t="shared" si="251"/>
        <v>4</v>
      </c>
    </row>
    <row r="5382" spans="1:10">
      <c r="A5382" t="s">
        <v>189</v>
      </c>
      <c r="B5382" t="s">
        <v>33</v>
      </c>
      <c r="C5382" s="60">
        <v>42461</v>
      </c>
      <c r="D5382" s="3">
        <f>Table1[[#This Row],[End Year]]-1</f>
        <v>2015</v>
      </c>
      <c r="E5382" s="3">
        <f t="shared" ref="E5382:E5445" si="252">IF(AND(MONTH(C5382)&gt;=7,MONTH(C5382)&lt;=12),YEAR(C5382)+1,YEAR(C5382))</f>
        <v>2016</v>
      </c>
      <c r="F5382" s="1" t="str">
        <f t="shared" ref="F5382:F5445" si="253">D5382&amp;"/"&amp;E5382</f>
        <v>2015/2016</v>
      </c>
      <c r="G5382">
        <v>120</v>
      </c>
      <c r="H5382" t="s">
        <v>79</v>
      </c>
      <c r="I5382">
        <f>IFERROR(INDEX(Lookup_Misc!$A$1:$C$7,MATCH(Table1[[#This Row],[Product]],Lookup_Misc!$B$1:$B$7,0),3)*Table1[[#This Row],[Tonnage]],NA())</f>
        <v>48</v>
      </c>
      <c r="J5382">
        <f t="shared" ref="J5382:J5445" si="254">MONTH(C5382)</f>
        <v>4</v>
      </c>
    </row>
    <row r="5383" spans="1:10">
      <c r="A5383" t="s">
        <v>189</v>
      </c>
      <c r="B5383" t="s">
        <v>33</v>
      </c>
      <c r="C5383" s="60">
        <v>42461</v>
      </c>
      <c r="D5383" s="3">
        <f>Table1[[#This Row],[End Year]]-1</f>
        <v>2015</v>
      </c>
      <c r="E5383" s="3">
        <f t="shared" si="252"/>
        <v>2016</v>
      </c>
      <c r="F5383" s="1" t="str">
        <f t="shared" si="253"/>
        <v>2015/2016</v>
      </c>
      <c r="G5383">
        <v>23</v>
      </c>
      <c r="H5383" t="s">
        <v>80</v>
      </c>
      <c r="I5383">
        <f>IFERROR(INDEX(Lookup_Misc!$A$1:$C$7,MATCH(Table1[[#This Row],[Product]],Lookup_Misc!$B$1:$B$7,0),3)*Table1[[#This Row],[Tonnage]],NA())</f>
        <v>9.2000000000000011</v>
      </c>
      <c r="J5383">
        <f t="shared" si="254"/>
        <v>4</v>
      </c>
    </row>
    <row r="5384" spans="1:10">
      <c r="A5384" t="s">
        <v>189</v>
      </c>
      <c r="B5384" t="s">
        <v>33</v>
      </c>
      <c r="C5384" s="60">
        <v>42491</v>
      </c>
      <c r="D5384" s="3">
        <f>Table1[[#This Row],[End Year]]-1</f>
        <v>2015</v>
      </c>
      <c r="E5384" s="3">
        <f t="shared" si="252"/>
        <v>2016</v>
      </c>
      <c r="F5384" s="1" t="str">
        <f t="shared" si="253"/>
        <v>2015/2016</v>
      </c>
      <c r="G5384">
        <v>73</v>
      </c>
      <c r="H5384" t="s">
        <v>94</v>
      </c>
      <c r="I5384">
        <f>IFERROR(INDEX(Lookup_Misc!$A$1:$C$7,MATCH(Table1[[#This Row],[Product]],Lookup_Misc!$B$1:$B$7,0),3)*Table1[[#This Row],[Tonnage]],NA())</f>
        <v>29.200000000000003</v>
      </c>
      <c r="J5384">
        <f t="shared" si="254"/>
        <v>5</v>
      </c>
    </row>
    <row r="5385" spans="1:10">
      <c r="A5385" t="s">
        <v>189</v>
      </c>
      <c r="B5385" t="s">
        <v>33</v>
      </c>
      <c r="C5385" s="60">
        <v>42491</v>
      </c>
      <c r="D5385" s="3">
        <f>Table1[[#This Row],[End Year]]-1</f>
        <v>2015</v>
      </c>
      <c r="E5385" s="3">
        <f t="shared" si="252"/>
        <v>2016</v>
      </c>
      <c r="F5385" s="1" t="str">
        <f t="shared" si="253"/>
        <v>2015/2016</v>
      </c>
      <c r="G5385">
        <v>1016</v>
      </c>
      <c r="H5385" t="s">
        <v>60</v>
      </c>
      <c r="I5385">
        <f>IFERROR(INDEX(Lookup_Misc!$A$1:$C$7,MATCH(Table1[[#This Row],[Product]],Lookup_Misc!$B$1:$B$7,0),3)*Table1[[#This Row],[Tonnage]],NA())</f>
        <v>406.40000000000003</v>
      </c>
      <c r="J5385">
        <f t="shared" si="254"/>
        <v>5</v>
      </c>
    </row>
    <row r="5386" spans="1:10">
      <c r="A5386" t="s">
        <v>189</v>
      </c>
      <c r="B5386" t="s">
        <v>33</v>
      </c>
      <c r="C5386" s="60">
        <v>42491</v>
      </c>
      <c r="D5386" s="3">
        <f>Table1[[#This Row],[End Year]]-1</f>
        <v>2015</v>
      </c>
      <c r="E5386" s="3">
        <f t="shared" si="252"/>
        <v>2016</v>
      </c>
      <c r="F5386" s="1" t="str">
        <f t="shared" si="253"/>
        <v>2015/2016</v>
      </c>
      <c r="G5386">
        <v>247</v>
      </c>
      <c r="H5386" t="s">
        <v>79</v>
      </c>
      <c r="I5386">
        <f>IFERROR(INDEX(Lookup_Misc!$A$1:$C$7,MATCH(Table1[[#This Row],[Product]],Lookup_Misc!$B$1:$B$7,0),3)*Table1[[#This Row],[Tonnage]],NA())</f>
        <v>98.800000000000011</v>
      </c>
      <c r="J5386">
        <f t="shared" si="254"/>
        <v>5</v>
      </c>
    </row>
    <row r="5387" spans="1:10">
      <c r="A5387" t="s">
        <v>189</v>
      </c>
      <c r="B5387" t="s">
        <v>33</v>
      </c>
      <c r="C5387" s="60">
        <v>42491</v>
      </c>
      <c r="D5387" s="3">
        <f>Table1[[#This Row],[End Year]]-1</f>
        <v>2015</v>
      </c>
      <c r="E5387" s="3">
        <f t="shared" si="252"/>
        <v>2016</v>
      </c>
      <c r="F5387" s="1" t="str">
        <f t="shared" si="253"/>
        <v>2015/2016</v>
      </c>
      <c r="G5387">
        <v>173</v>
      </c>
      <c r="H5387" t="s">
        <v>113</v>
      </c>
      <c r="I5387">
        <f>IFERROR(INDEX(Lookup_Misc!$A$1:$C$7,MATCH(Table1[[#This Row],[Product]],Lookup_Misc!$B$1:$B$7,0),3)*Table1[[#This Row],[Tonnage]],NA())</f>
        <v>69.2</v>
      </c>
      <c r="J5387">
        <f t="shared" si="254"/>
        <v>5</v>
      </c>
    </row>
    <row r="5388" spans="1:10">
      <c r="A5388" t="s">
        <v>189</v>
      </c>
      <c r="B5388" t="s">
        <v>33</v>
      </c>
      <c r="C5388" s="60">
        <v>42491</v>
      </c>
      <c r="D5388" s="3">
        <f>Table1[[#This Row],[End Year]]-1</f>
        <v>2015</v>
      </c>
      <c r="E5388" s="3">
        <f t="shared" si="252"/>
        <v>2016</v>
      </c>
      <c r="F5388" s="1" t="str">
        <f t="shared" si="253"/>
        <v>2015/2016</v>
      </c>
      <c r="G5388">
        <v>2</v>
      </c>
      <c r="H5388" t="s">
        <v>90</v>
      </c>
      <c r="I5388">
        <f>IFERROR(INDEX(Lookup_Misc!$A$1:$C$7,MATCH(Table1[[#This Row],[Product]],Lookup_Misc!$B$1:$B$7,0),3)*Table1[[#This Row],[Tonnage]],NA())</f>
        <v>0.8</v>
      </c>
      <c r="J5388">
        <f t="shared" si="254"/>
        <v>5</v>
      </c>
    </row>
    <row r="5389" spans="1:10">
      <c r="A5389" t="s">
        <v>189</v>
      </c>
      <c r="B5389" t="s">
        <v>33</v>
      </c>
      <c r="C5389" s="60">
        <v>42522</v>
      </c>
      <c r="D5389" s="3">
        <f>Table1[[#This Row],[End Year]]-1</f>
        <v>2015</v>
      </c>
      <c r="E5389" s="3">
        <f t="shared" si="252"/>
        <v>2016</v>
      </c>
      <c r="F5389" s="1" t="str">
        <f t="shared" si="253"/>
        <v>2015/2016</v>
      </c>
      <c r="G5389">
        <v>379</v>
      </c>
      <c r="H5389" t="s">
        <v>60</v>
      </c>
      <c r="I5389">
        <f>IFERROR(INDEX(Lookup_Misc!$A$1:$C$7,MATCH(Table1[[#This Row],[Product]],Lookup_Misc!$B$1:$B$7,0),3)*Table1[[#This Row],[Tonnage]],NA())</f>
        <v>151.6</v>
      </c>
      <c r="J5389">
        <f t="shared" si="254"/>
        <v>6</v>
      </c>
    </row>
    <row r="5390" spans="1:10">
      <c r="A5390" t="s">
        <v>189</v>
      </c>
      <c r="B5390" t="s">
        <v>33</v>
      </c>
      <c r="C5390" s="60">
        <v>42522</v>
      </c>
      <c r="D5390" s="3">
        <f>Table1[[#This Row],[End Year]]-1</f>
        <v>2015</v>
      </c>
      <c r="E5390" s="3">
        <f t="shared" si="252"/>
        <v>2016</v>
      </c>
      <c r="F5390" s="1" t="str">
        <f t="shared" si="253"/>
        <v>2015/2016</v>
      </c>
      <c r="G5390">
        <v>19</v>
      </c>
      <c r="H5390" t="s">
        <v>79</v>
      </c>
      <c r="I5390">
        <f>IFERROR(INDEX(Lookup_Misc!$A$1:$C$7,MATCH(Table1[[#This Row],[Product]],Lookup_Misc!$B$1:$B$7,0),3)*Table1[[#This Row],[Tonnage]],NA())</f>
        <v>7.6000000000000005</v>
      </c>
      <c r="J5390">
        <f t="shared" si="254"/>
        <v>6</v>
      </c>
    </row>
    <row r="5391" spans="1:10">
      <c r="A5391" t="s">
        <v>189</v>
      </c>
      <c r="B5391" t="s">
        <v>33</v>
      </c>
      <c r="C5391" s="60">
        <v>42522</v>
      </c>
      <c r="D5391" s="3">
        <f>Table1[[#This Row],[End Year]]-1</f>
        <v>2015</v>
      </c>
      <c r="E5391" s="3">
        <f t="shared" si="252"/>
        <v>2016</v>
      </c>
      <c r="F5391" s="1" t="str">
        <f t="shared" si="253"/>
        <v>2015/2016</v>
      </c>
      <c r="G5391">
        <v>36</v>
      </c>
      <c r="H5391" t="s">
        <v>84</v>
      </c>
      <c r="I5391">
        <f>IFERROR(INDEX(Lookup_Misc!$A$1:$C$7,MATCH(Table1[[#This Row],[Product]],Lookup_Misc!$B$1:$B$7,0),3)*Table1[[#This Row],[Tonnage]],NA())</f>
        <v>14.4</v>
      </c>
      <c r="J5391">
        <f t="shared" si="254"/>
        <v>6</v>
      </c>
    </row>
    <row r="5392" spans="1:10">
      <c r="A5392" t="s">
        <v>189</v>
      </c>
      <c r="B5392" t="s">
        <v>33</v>
      </c>
      <c r="C5392" s="60">
        <v>42522</v>
      </c>
      <c r="D5392" s="3">
        <f>Table1[[#This Row],[End Year]]-1</f>
        <v>2015</v>
      </c>
      <c r="E5392" s="3">
        <f t="shared" si="252"/>
        <v>2016</v>
      </c>
      <c r="F5392" s="1" t="str">
        <f t="shared" si="253"/>
        <v>2015/2016</v>
      </c>
      <c r="G5392">
        <v>1</v>
      </c>
      <c r="H5392" t="s">
        <v>90</v>
      </c>
      <c r="I5392">
        <f>IFERROR(INDEX(Lookup_Misc!$A$1:$C$7,MATCH(Table1[[#This Row],[Product]],Lookup_Misc!$B$1:$B$7,0),3)*Table1[[#This Row],[Tonnage]],NA())</f>
        <v>0.4</v>
      </c>
      <c r="J5392">
        <f t="shared" si="254"/>
        <v>6</v>
      </c>
    </row>
    <row r="5393" spans="1:10">
      <c r="A5393" t="s">
        <v>189</v>
      </c>
      <c r="B5393" t="s">
        <v>33</v>
      </c>
      <c r="C5393" s="60">
        <v>42552</v>
      </c>
      <c r="D5393" s="3">
        <f>Table1[[#This Row],[End Year]]-1</f>
        <v>2016</v>
      </c>
      <c r="E5393" s="3">
        <f t="shared" si="252"/>
        <v>2017</v>
      </c>
      <c r="F5393" s="1" t="str">
        <f t="shared" si="253"/>
        <v>2016/2017</v>
      </c>
      <c r="G5393">
        <v>11020</v>
      </c>
      <c r="H5393" t="s">
        <v>151</v>
      </c>
      <c r="I5393">
        <f>IFERROR(INDEX(Lookup_Misc!$A$1:$C$7,MATCH(Table1[[#This Row],[Product]],Lookup_Misc!$B$1:$B$7,0),3)*Table1[[#This Row],[Tonnage]],NA())</f>
        <v>4408</v>
      </c>
      <c r="J5393">
        <f t="shared" si="254"/>
        <v>7</v>
      </c>
    </row>
    <row r="5394" spans="1:10">
      <c r="A5394" t="s">
        <v>189</v>
      </c>
      <c r="B5394" t="s">
        <v>33</v>
      </c>
      <c r="C5394" s="60">
        <v>42552</v>
      </c>
      <c r="D5394" s="3">
        <f>Table1[[#This Row],[End Year]]-1</f>
        <v>2016</v>
      </c>
      <c r="E5394" s="3">
        <f t="shared" si="252"/>
        <v>2017</v>
      </c>
      <c r="F5394" s="1" t="str">
        <f t="shared" si="253"/>
        <v>2016/2017</v>
      </c>
      <c r="G5394">
        <v>128</v>
      </c>
      <c r="H5394" t="s">
        <v>60</v>
      </c>
      <c r="I5394">
        <f>IFERROR(INDEX(Lookup_Misc!$A$1:$C$7,MATCH(Table1[[#This Row],[Product]],Lookup_Misc!$B$1:$B$7,0),3)*Table1[[#This Row],[Tonnage]],NA())</f>
        <v>51.2</v>
      </c>
      <c r="J5394">
        <f t="shared" si="254"/>
        <v>7</v>
      </c>
    </row>
    <row r="5395" spans="1:10">
      <c r="A5395" t="s">
        <v>189</v>
      </c>
      <c r="B5395" t="s">
        <v>33</v>
      </c>
      <c r="C5395" s="60">
        <v>42552</v>
      </c>
      <c r="D5395" s="3">
        <f>Table1[[#This Row],[End Year]]-1</f>
        <v>2016</v>
      </c>
      <c r="E5395" s="3">
        <f t="shared" si="252"/>
        <v>2017</v>
      </c>
      <c r="F5395" s="1" t="str">
        <f t="shared" si="253"/>
        <v>2016/2017</v>
      </c>
      <c r="G5395">
        <v>36</v>
      </c>
      <c r="H5395" t="s">
        <v>79</v>
      </c>
      <c r="I5395">
        <f>IFERROR(INDEX(Lookup_Misc!$A$1:$C$7,MATCH(Table1[[#This Row],[Product]],Lookup_Misc!$B$1:$B$7,0),3)*Table1[[#This Row],[Tonnage]],NA())</f>
        <v>14.4</v>
      </c>
      <c r="J5395">
        <f t="shared" si="254"/>
        <v>7</v>
      </c>
    </row>
    <row r="5396" spans="1:10">
      <c r="A5396" t="s">
        <v>189</v>
      </c>
      <c r="B5396" t="s">
        <v>33</v>
      </c>
      <c r="C5396" s="60">
        <v>42583</v>
      </c>
      <c r="D5396" s="3">
        <f>Table1[[#This Row],[End Year]]-1</f>
        <v>2016</v>
      </c>
      <c r="E5396" s="3">
        <f t="shared" si="252"/>
        <v>2017</v>
      </c>
      <c r="F5396" s="1" t="str">
        <f t="shared" si="253"/>
        <v>2016/2017</v>
      </c>
      <c r="G5396">
        <v>3</v>
      </c>
      <c r="H5396" t="s">
        <v>74</v>
      </c>
      <c r="I5396">
        <f>IFERROR(INDEX(Lookup_Misc!$A$1:$C$7,MATCH(Table1[[#This Row],[Product]],Lookup_Misc!$B$1:$B$7,0),3)*Table1[[#This Row],[Tonnage]],NA())</f>
        <v>1.2000000000000002</v>
      </c>
      <c r="J5396">
        <f t="shared" si="254"/>
        <v>8</v>
      </c>
    </row>
    <row r="5397" spans="1:10">
      <c r="A5397" t="s">
        <v>189</v>
      </c>
      <c r="B5397" t="s">
        <v>33</v>
      </c>
      <c r="C5397" s="60">
        <v>42583</v>
      </c>
      <c r="D5397" s="3">
        <f>Table1[[#This Row],[End Year]]-1</f>
        <v>2016</v>
      </c>
      <c r="E5397" s="3">
        <f t="shared" si="252"/>
        <v>2017</v>
      </c>
      <c r="F5397" s="1" t="str">
        <f t="shared" si="253"/>
        <v>2016/2017</v>
      </c>
      <c r="G5397">
        <v>10784</v>
      </c>
      <c r="H5397" t="s">
        <v>151</v>
      </c>
      <c r="I5397">
        <f>IFERROR(INDEX(Lookup_Misc!$A$1:$C$7,MATCH(Table1[[#This Row],[Product]],Lookup_Misc!$B$1:$B$7,0),3)*Table1[[#This Row],[Tonnage]],NA())</f>
        <v>4313.6000000000004</v>
      </c>
      <c r="J5397">
        <f t="shared" si="254"/>
        <v>8</v>
      </c>
    </row>
    <row r="5398" spans="1:10">
      <c r="A5398" t="s">
        <v>189</v>
      </c>
      <c r="B5398" t="s">
        <v>33</v>
      </c>
      <c r="C5398" s="60">
        <v>42583</v>
      </c>
      <c r="D5398" s="3">
        <f>Table1[[#This Row],[End Year]]-1</f>
        <v>2016</v>
      </c>
      <c r="E5398" s="3">
        <f t="shared" si="252"/>
        <v>2017</v>
      </c>
      <c r="F5398" s="1" t="str">
        <f t="shared" si="253"/>
        <v>2016/2017</v>
      </c>
      <c r="G5398">
        <v>1</v>
      </c>
      <c r="H5398" t="s">
        <v>60</v>
      </c>
      <c r="I5398">
        <f>IFERROR(INDEX(Lookup_Misc!$A$1:$C$7,MATCH(Table1[[#This Row],[Product]],Lookup_Misc!$B$1:$B$7,0),3)*Table1[[#This Row],[Tonnage]],NA())</f>
        <v>0.4</v>
      </c>
      <c r="J5398">
        <f t="shared" si="254"/>
        <v>8</v>
      </c>
    </row>
    <row r="5399" spans="1:10">
      <c r="A5399" t="s">
        <v>189</v>
      </c>
      <c r="B5399" t="s">
        <v>33</v>
      </c>
      <c r="C5399" s="60">
        <v>42614</v>
      </c>
      <c r="D5399" s="3">
        <f>Table1[[#This Row],[End Year]]-1</f>
        <v>2016</v>
      </c>
      <c r="E5399" s="3">
        <f t="shared" si="252"/>
        <v>2017</v>
      </c>
      <c r="F5399" s="1" t="str">
        <f t="shared" si="253"/>
        <v>2016/2017</v>
      </c>
      <c r="G5399">
        <v>115</v>
      </c>
      <c r="H5399" t="s">
        <v>94</v>
      </c>
      <c r="I5399">
        <f>IFERROR(INDEX(Lookup_Misc!$A$1:$C$7,MATCH(Table1[[#This Row],[Product]],Lookup_Misc!$B$1:$B$7,0),3)*Table1[[#This Row],[Tonnage]],NA())</f>
        <v>46</v>
      </c>
      <c r="J5399">
        <f t="shared" si="254"/>
        <v>9</v>
      </c>
    </row>
    <row r="5400" spans="1:10">
      <c r="A5400" t="s">
        <v>189</v>
      </c>
      <c r="B5400" t="s">
        <v>33</v>
      </c>
      <c r="C5400" s="60">
        <v>42614</v>
      </c>
      <c r="D5400" s="3">
        <f>Table1[[#This Row],[End Year]]-1</f>
        <v>2016</v>
      </c>
      <c r="E5400" s="3">
        <f t="shared" si="252"/>
        <v>2017</v>
      </c>
      <c r="F5400" s="1" t="str">
        <f t="shared" si="253"/>
        <v>2016/2017</v>
      </c>
      <c r="G5400">
        <v>66</v>
      </c>
      <c r="H5400" t="s">
        <v>60</v>
      </c>
      <c r="I5400">
        <f>IFERROR(INDEX(Lookup_Misc!$A$1:$C$7,MATCH(Table1[[#This Row],[Product]],Lookup_Misc!$B$1:$B$7,0),3)*Table1[[#This Row],[Tonnage]],NA())</f>
        <v>26.400000000000002</v>
      </c>
      <c r="J5400">
        <f t="shared" si="254"/>
        <v>9</v>
      </c>
    </row>
    <row r="5401" spans="1:10">
      <c r="A5401" t="s">
        <v>189</v>
      </c>
      <c r="B5401" t="s">
        <v>33</v>
      </c>
      <c r="C5401" s="60">
        <v>42614</v>
      </c>
      <c r="D5401" s="3">
        <f>Table1[[#This Row],[End Year]]-1</f>
        <v>2016</v>
      </c>
      <c r="E5401" s="3">
        <f t="shared" si="252"/>
        <v>2017</v>
      </c>
      <c r="F5401" s="1" t="str">
        <f t="shared" si="253"/>
        <v>2016/2017</v>
      </c>
      <c r="G5401">
        <v>21</v>
      </c>
      <c r="H5401" t="s">
        <v>79</v>
      </c>
      <c r="I5401">
        <f>IFERROR(INDEX(Lookup_Misc!$A$1:$C$7,MATCH(Table1[[#This Row],[Product]],Lookup_Misc!$B$1:$B$7,0),3)*Table1[[#This Row],[Tonnage]],NA())</f>
        <v>8.4</v>
      </c>
      <c r="J5401">
        <f t="shared" si="254"/>
        <v>9</v>
      </c>
    </row>
    <row r="5402" spans="1:10">
      <c r="A5402" t="s">
        <v>189</v>
      </c>
      <c r="B5402" t="s">
        <v>33</v>
      </c>
      <c r="C5402" s="60">
        <v>42614</v>
      </c>
      <c r="D5402" s="3">
        <f>Table1[[#This Row],[End Year]]-1</f>
        <v>2016</v>
      </c>
      <c r="E5402" s="3">
        <f t="shared" si="252"/>
        <v>2017</v>
      </c>
      <c r="F5402" s="1" t="str">
        <f t="shared" si="253"/>
        <v>2016/2017</v>
      </c>
      <c r="G5402">
        <v>36</v>
      </c>
      <c r="H5402" t="s">
        <v>84</v>
      </c>
      <c r="I5402">
        <f>IFERROR(INDEX(Lookup_Misc!$A$1:$C$7,MATCH(Table1[[#This Row],[Product]],Lookup_Misc!$B$1:$B$7,0),3)*Table1[[#This Row],[Tonnage]],NA())</f>
        <v>14.4</v>
      </c>
      <c r="J5402">
        <f t="shared" si="254"/>
        <v>9</v>
      </c>
    </row>
    <row r="5403" spans="1:10">
      <c r="A5403" t="s">
        <v>189</v>
      </c>
      <c r="B5403" t="s">
        <v>33</v>
      </c>
      <c r="C5403" s="60">
        <v>42644</v>
      </c>
      <c r="D5403" s="3">
        <f>Table1[[#This Row],[End Year]]-1</f>
        <v>2016</v>
      </c>
      <c r="E5403" s="3">
        <f t="shared" si="252"/>
        <v>2017</v>
      </c>
      <c r="F5403" s="1" t="str">
        <f t="shared" si="253"/>
        <v>2016/2017</v>
      </c>
      <c r="G5403">
        <v>7</v>
      </c>
      <c r="H5403" t="s">
        <v>74</v>
      </c>
      <c r="I5403">
        <f>IFERROR(INDEX(Lookup_Misc!$A$1:$C$7,MATCH(Table1[[#This Row],[Product]],Lookup_Misc!$B$1:$B$7,0),3)*Table1[[#This Row],[Tonnage]],NA())</f>
        <v>2.8000000000000003</v>
      </c>
      <c r="J5403">
        <f t="shared" si="254"/>
        <v>10</v>
      </c>
    </row>
    <row r="5404" spans="1:10">
      <c r="A5404" t="s">
        <v>189</v>
      </c>
      <c r="B5404" t="s">
        <v>33</v>
      </c>
      <c r="C5404" s="60">
        <v>42644</v>
      </c>
      <c r="D5404" s="3">
        <f>Table1[[#This Row],[End Year]]-1</f>
        <v>2016</v>
      </c>
      <c r="E5404" s="3">
        <f t="shared" si="252"/>
        <v>2017</v>
      </c>
      <c r="F5404" s="1" t="str">
        <f t="shared" si="253"/>
        <v>2016/2017</v>
      </c>
      <c r="G5404">
        <v>10810</v>
      </c>
      <c r="H5404" t="s">
        <v>151</v>
      </c>
      <c r="I5404">
        <f>IFERROR(INDEX(Lookup_Misc!$A$1:$C$7,MATCH(Table1[[#This Row],[Product]],Lookup_Misc!$B$1:$B$7,0),3)*Table1[[#This Row],[Tonnage]],NA())</f>
        <v>4324</v>
      </c>
      <c r="J5404">
        <f t="shared" si="254"/>
        <v>10</v>
      </c>
    </row>
    <row r="5405" spans="1:10">
      <c r="A5405" t="s">
        <v>189</v>
      </c>
      <c r="B5405" t="s">
        <v>33</v>
      </c>
      <c r="C5405" s="60">
        <v>42644</v>
      </c>
      <c r="D5405" s="3">
        <f>Table1[[#This Row],[End Year]]-1</f>
        <v>2016</v>
      </c>
      <c r="E5405" s="3">
        <f t="shared" si="252"/>
        <v>2017</v>
      </c>
      <c r="F5405" s="1" t="str">
        <f t="shared" si="253"/>
        <v>2016/2017</v>
      </c>
      <c r="G5405">
        <v>58</v>
      </c>
      <c r="H5405" t="s">
        <v>60</v>
      </c>
      <c r="I5405">
        <f>IFERROR(INDEX(Lookup_Misc!$A$1:$C$7,MATCH(Table1[[#This Row],[Product]],Lookup_Misc!$B$1:$B$7,0),3)*Table1[[#This Row],[Tonnage]],NA())</f>
        <v>23.200000000000003</v>
      </c>
      <c r="J5405">
        <f t="shared" si="254"/>
        <v>10</v>
      </c>
    </row>
    <row r="5406" spans="1:10">
      <c r="A5406" t="s">
        <v>189</v>
      </c>
      <c r="B5406" t="s">
        <v>33</v>
      </c>
      <c r="C5406" s="60">
        <v>42675</v>
      </c>
      <c r="D5406" s="3">
        <f>Table1[[#This Row],[End Year]]-1</f>
        <v>2016</v>
      </c>
      <c r="E5406" s="3">
        <f t="shared" si="252"/>
        <v>2017</v>
      </c>
      <c r="F5406" s="1" t="str">
        <f t="shared" si="253"/>
        <v>2016/2017</v>
      </c>
      <c r="G5406">
        <v>196</v>
      </c>
      <c r="H5406" t="s">
        <v>60</v>
      </c>
      <c r="I5406">
        <f>IFERROR(INDEX(Lookup_Misc!$A$1:$C$7,MATCH(Table1[[#This Row],[Product]],Lookup_Misc!$B$1:$B$7,0),3)*Table1[[#This Row],[Tonnage]],NA())</f>
        <v>78.400000000000006</v>
      </c>
      <c r="J5406">
        <f t="shared" si="254"/>
        <v>11</v>
      </c>
    </row>
    <row r="5407" spans="1:10">
      <c r="A5407" t="s">
        <v>189</v>
      </c>
      <c r="B5407" t="s">
        <v>33</v>
      </c>
      <c r="C5407" s="60">
        <v>42675</v>
      </c>
      <c r="D5407" s="3">
        <f>Table1[[#This Row],[End Year]]-1</f>
        <v>2016</v>
      </c>
      <c r="E5407" s="3">
        <f t="shared" si="252"/>
        <v>2017</v>
      </c>
      <c r="F5407" s="1" t="str">
        <f t="shared" si="253"/>
        <v>2016/2017</v>
      </c>
      <c r="G5407">
        <v>35</v>
      </c>
      <c r="H5407" t="s">
        <v>79</v>
      </c>
      <c r="I5407">
        <f>IFERROR(INDEX(Lookup_Misc!$A$1:$C$7,MATCH(Table1[[#This Row],[Product]],Lookup_Misc!$B$1:$B$7,0),3)*Table1[[#This Row],[Tonnage]],NA())</f>
        <v>14</v>
      </c>
      <c r="J5407">
        <f t="shared" si="254"/>
        <v>11</v>
      </c>
    </row>
    <row r="5408" spans="1:10">
      <c r="A5408" t="s">
        <v>189</v>
      </c>
      <c r="B5408" t="s">
        <v>33</v>
      </c>
      <c r="C5408" s="60">
        <v>42675</v>
      </c>
      <c r="D5408" s="3">
        <f>Table1[[#This Row],[End Year]]-1</f>
        <v>2016</v>
      </c>
      <c r="E5408" s="3">
        <f t="shared" si="252"/>
        <v>2017</v>
      </c>
      <c r="F5408" s="1" t="str">
        <f t="shared" si="253"/>
        <v>2016/2017</v>
      </c>
      <c r="G5408">
        <v>54</v>
      </c>
      <c r="H5408" t="s">
        <v>84</v>
      </c>
      <c r="I5408">
        <f>IFERROR(INDEX(Lookup_Misc!$A$1:$C$7,MATCH(Table1[[#This Row],[Product]],Lookup_Misc!$B$1:$B$7,0),3)*Table1[[#This Row],[Tonnage]],NA())</f>
        <v>21.6</v>
      </c>
      <c r="J5408">
        <f t="shared" si="254"/>
        <v>11</v>
      </c>
    </row>
    <row r="5409" spans="1:10">
      <c r="A5409" t="s">
        <v>189</v>
      </c>
      <c r="B5409" t="s">
        <v>33</v>
      </c>
      <c r="C5409" s="60">
        <v>42705</v>
      </c>
      <c r="D5409" s="3">
        <f>Table1[[#This Row],[End Year]]-1</f>
        <v>2016</v>
      </c>
      <c r="E5409" s="3">
        <f t="shared" si="252"/>
        <v>2017</v>
      </c>
      <c r="F5409" s="1" t="str">
        <f t="shared" si="253"/>
        <v>2016/2017</v>
      </c>
      <c r="G5409">
        <v>28</v>
      </c>
      <c r="H5409" t="s">
        <v>74</v>
      </c>
      <c r="I5409">
        <f>IFERROR(INDEX(Lookup_Misc!$A$1:$C$7,MATCH(Table1[[#This Row],[Product]],Lookup_Misc!$B$1:$B$7,0),3)*Table1[[#This Row],[Tonnage]],NA())</f>
        <v>11.200000000000001</v>
      </c>
      <c r="J5409">
        <f t="shared" si="254"/>
        <v>12</v>
      </c>
    </row>
    <row r="5410" spans="1:10">
      <c r="A5410" t="s">
        <v>189</v>
      </c>
      <c r="B5410" t="s">
        <v>33</v>
      </c>
      <c r="C5410" s="60">
        <v>42705</v>
      </c>
      <c r="D5410" s="3">
        <f>Table1[[#This Row],[End Year]]-1</f>
        <v>2016</v>
      </c>
      <c r="E5410" s="3">
        <f t="shared" si="252"/>
        <v>2017</v>
      </c>
      <c r="F5410" s="1" t="str">
        <f t="shared" si="253"/>
        <v>2016/2017</v>
      </c>
      <c r="G5410">
        <v>10838</v>
      </c>
      <c r="H5410" t="s">
        <v>151</v>
      </c>
      <c r="I5410">
        <f>IFERROR(INDEX(Lookup_Misc!$A$1:$C$7,MATCH(Table1[[#This Row],[Product]],Lookup_Misc!$B$1:$B$7,0),3)*Table1[[#This Row],[Tonnage]],NA())</f>
        <v>4335.2</v>
      </c>
      <c r="J5410">
        <f t="shared" si="254"/>
        <v>12</v>
      </c>
    </row>
    <row r="5411" spans="1:10">
      <c r="A5411" t="s">
        <v>189</v>
      </c>
      <c r="B5411" t="s">
        <v>33</v>
      </c>
      <c r="C5411" s="60">
        <v>42705</v>
      </c>
      <c r="D5411" s="3">
        <f>Table1[[#This Row],[End Year]]-1</f>
        <v>2016</v>
      </c>
      <c r="E5411" s="3">
        <f t="shared" si="252"/>
        <v>2017</v>
      </c>
      <c r="F5411" s="1" t="str">
        <f t="shared" si="253"/>
        <v>2016/2017</v>
      </c>
      <c r="G5411">
        <v>310</v>
      </c>
      <c r="H5411" t="s">
        <v>60</v>
      </c>
      <c r="I5411">
        <f>IFERROR(INDEX(Lookup_Misc!$A$1:$C$7,MATCH(Table1[[#This Row],[Product]],Lookup_Misc!$B$1:$B$7,0),3)*Table1[[#This Row],[Tonnage]],NA())</f>
        <v>124</v>
      </c>
      <c r="J5411">
        <f t="shared" si="254"/>
        <v>12</v>
      </c>
    </row>
    <row r="5412" spans="1:10">
      <c r="A5412" t="s">
        <v>189</v>
      </c>
      <c r="B5412" t="s">
        <v>33</v>
      </c>
      <c r="C5412" s="60">
        <v>42705</v>
      </c>
      <c r="D5412" s="3">
        <f>Table1[[#This Row],[End Year]]-1</f>
        <v>2016</v>
      </c>
      <c r="E5412" s="3">
        <f t="shared" si="252"/>
        <v>2017</v>
      </c>
      <c r="F5412" s="1" t="str">
        <f t="shared" si="253"/>
        <v>2016/2017</v>
      </c>
      <c r="G5412">
        <v>36</v>
      </c>
      <c r="H5412" t="s">
        <v>79</v>
      </c>
      <c r="I5412">
        <f>IFERROR(INDEX(Lookup_Misc!$A$1:$C$7,MATCH(Table1[[#This Row],[Product]],Lookup_Misc!$B$1:$B$7,0),3)*Table1[[#This Row],[Tonnage]],NA())</f>
        <v>14.4</v>
      </c>
      <c r="J5412">
        <f t="shared" si="254"/>
        <v>12</v>
      </c>
    </row>
    <row r="5413" spans="1:10">
      <c r="A5413" t="s">
        <v>189</v>
      </c>
      <c r="B5413" t="s">
        <v>33</v>
      </c>
      <c r="C5413" s="60">
        <v>42736</v>
      </c>
      <c r="D5413" s="3">
        <f>Table1[[#This Row],[End Year]]-1</f>
        <v>2016</v>
      </c>
      <c r="E5413" s="3">
        <f t="shared" si="252"/>
        <v>2017</v>
      </c>
      <c r="F5413" s="1" t="str">
        <f t="shared" si="253"/>
        <v>2016/2017</v>
      </c>
      <c r="G5413">
        <v>73</v>
      </c>
      <c r="H5413" t="s">
        <v>74</v>
      </c>
      <c r="I5413">
        <f>IFERROR(INDEX(Lookup_Misc!$A$1:$C$7,MATCH(Table1[[#This Row],[Product]],Lookup_Misc!$B$1:$B$7,0),3)*Table1[[#This Row],[Tonnage]],NA())</f>
        <v>29.200000000000003</v>
      </c>
      <c r="J5413">
        <f t="shared" si="254"/>
        <v>1</v>
      </c>
    </row>
    <row r="5414" spans="1:10">
      <c r="A5414" t="s">
        <v>189</v>
      </c>
      <c r="B5414" t="s">
        <v>33</v>
      </c>
      <c r="C5414" s="60">
        <v>42736</v>
      </c>
      <c r="D5414" s="3">
        <f>Table1[[#This Row],[End Year]]-1</f>
        <v>2016</v>
      </c>
      <c r="E5414" s="3">
        <f t="shared" si="252"/>
        <v>2017</v>
      </c>
      <c r="F5414" s="1" t="str">
        <f t="shared" si="253"/>
        <v>2016/2017</v>
      </c>
      <c r="G5414">
        <v>473</v>
      </c>
      <c r="H5414" t="s">
        <v>94</v>
      </c>
      <c r="I5414">
        <f>IFERROR(INDEX(Lookup_Misc!$A$1:$C$7,MATCH(Table1[[#This Row],[Product]],Lookup_Misc!$B$1:$B$7,0),3)*Table1[[#This Row],[Tonnage]],NA())</f>
        <v>189.20000000000002</v>
      </c>
      <c r="J5414">
        <f t="shared" si="254"/>
        <v>1</v>
      </c>
    </row>
    <row r="5415" spans="1:10">
      <c r="A5415" t="s">
        <v>189</v>
      </c>
      <c r="B5415" t="s">
        <v>33</v>
      </c>
      <c r="C5415" s="60">
        <v>42736</v>
      </c>
      <c r="D5415" s="3">
        <f>Table1[[#This Row],[End Year]]-1</f>
        <v>2016</v>
      </c>
      <c r="E5415" s="3">
        <f t="shared" si="252"/>
        <v>2017</v>
      </c>
      <c r="F5415" s="1" t="str">
        <f t="shared" si="253"/>
        <v>2016/2017</v>
      </c>
      <c r="G5415">
        <v>638</v>
      </c>
      <c r="H5415" t="s">
        <v>60</v>
      </c>
      <c r="I5415">
        <f>IFERROR(INDEX(Lookup_Misc!$A$1:$C$7,MATCH(Table1[[#This Row],[Product]],Lookup_Misc!$B$1:$B$7,0),3)*Table1[[#This Row],[Tonnage]],NA())</f>
        <v>255.20000000000002</v>
      </c>
      <c r="J5415">
        <f t="shared" si="254"/>
        <v>1</v>
      </c>
    </row>
    <row r="5416" spans="1:10">
      <c r="A5416" t="s">
        <v>189</v>
      </c>
      <c r="B5416" t="s">
        <v>33</v>
      </c>
      <c r="C5416" s="60">
        <v>42736</v>
      </c>
      <c r="D5416" s="3">
        <f>Table1[[#This Row],[End Year]]-1</f>
        <v>2016</v>
      </c>
      <c r="E5416" s="3">
        <f t="shared" si="252"/>
        <v>2017</v>
      </c>
      <c r="F5416" s="1" t="str">
        <f t="shared" si="253"/>
        <v>2016/2017</v>
      </c>
      <c r="G5416">
        <v>92</v>
      </c>
      <c r="H5416" t="s">
        <v>79</v>
      </c>
      <c r="I5416">
        <f>IFERROR(INDEX(Lookup_Misc!$A$1:$C$7,MATCH(Table1[[#This Row],[Product]],Lookup_Misc!$B$1:$B$7,0),3)*Table1[[#This Row],[Tonnage]],NA())</f>
        <v>36.800000000000004</v>
      </c>
      <c r="J5416">
        <f t="shared" si="254"/>
        <v>1</v>
      </c>
    </row>
    <row r="5417" spans="1:10">
      <c r="A5417" t="s">
        <v>189</v>
      </c>
      <c r="B5417" t="s">
        <v>33</v>
      </c>
      <c r="C5417" s="60">
        <v>42736</v>
      </c>
      <c r="D5417" s="3">
        <f>Table1[[#This Row],[End Year]]-1</f>
        <v>2016</v>
      </c>
      <c r="E5417" s="3">
        <f t="shared" si="252"/>
        <v>2017</v>
      </c>
      <c r="F5417" s="1" t="str">
        <f t="shared" si="253"/>
        <v>2016/2017</v>
      </c>
      <c r="G5417">
        <v>36</v>
      </c>
      <c r="H5417" t="s">
        <v>84</v>
      </c>
      <c r="I5417">
        <f>IFERROR(INDEX(Lookup_Misc!$A$1:$C$7,MATCH(Table1[[#This Row],[Product]],Lookup_Misc!$B$1:$B$7,0),3)*Table1[[#This Row],[Tonnage]],NA())</f>
        <v>14.4</v>
      </c>
      <c r="J5417">
        <f t="shared" si="254"/>
        <v>1</v>
      </c>
    </row>
    <row r="5418" spans="1:10">
      <c r="A5418" t="s">
        <v>189</v>
      </c>
      <c r="B5418" t="s">
        <v>33</v>
      </c>
      <c r="C5418" s="60">
        <v>42767</v>
      </c>
      <c r="D5418" s="3">
        <f>Table1[[#This Row],[End Year]]-1</f>
        <v>2016</v>
      </c>
      <c r="E5418" s="3">
        <f t="shared" si="252"/>
        <v>2017</v>
      </c>
      <c r="F5418" s="1" t="str">
        <f t="shared" si="253"/>
        <v>2016/2017</v>
      </c>
      <c r="G5418">
        <v>24</v>
      </c>
      <c r="H5418" t="s">
        <v>74</v>
      </c>
      <c r="I5418">
        <f>IFERROR(INDEX(Lookup_Misc!$A$1:$C$7,MATCH(Table1[[#This Row],[Product]],Lookup_Misc!$B$1:$B$7,0),3)*Table1[[#This Row],[Tonnage]],NA())</f>
        <v>9.6000000000000014</v>
      </c>
      <c r="J5418">
        <f t="shared" si="254"/>
        <v>2</v>
      </c>
    </row>
    <row r="5419" spans="1:10">
      <c r="A5419" t="s">
        <v>189</v>
      </c>
      <c r="B5419" t="s">
        <v>33</v>
      </c>
      <c r="C5419" s="60">
        <v>42767</v>
      </c>
      <c r="D5419" s="3">
        <f>Table1[[#This Row],[End Year]]-1</f>
        <v>2016</v>
      </c>
      <c r="E5419" s="3">
        <f t="shared" si="252"/>
        <v>2017</v>
      </c>
      <c r="F5419" s="1" t="str">
        <f t="shared" si="253"/>
        <v>2016/2017</v>
      </c>
      <c r="G5419">
        <v>30</v>
      </c>
      <c r="H5419" t="s">
        <v>94</v>
      </c>
      <c r="I5419">
        <f>IFERROR(INDEX(Lookup_Misc!$A$1:$C$7,MATCH(Table1[[#This Row],[Product]],Lookup_Misc!$B$1:$B$7,0),3)*Table1[[#This Row],[Tonnage]],NA())</f>
        <v>12</v>
      </c>
      <c r="J5419">
        <f t="shared" si="254"/>
        <v>2</v>
      </c>
    </row>
    <row r="5420" spans="1:10">
      <c r="A5420" t="s">
        <v>189</v>
      </c>
      <c r="B5420" t="s">
        <v>33</v>
      </c>
      <c r="C5420" s="60">
        <v>42767</v>
      </c>
      <c r="D5420" s="3">
        <f>Table1[[#This Row],[End Year]]-1</f>
        <v>2016</v>
      </c>
      <c r="E5420" s="3">
        <f t="shared" si="252"/>
        <v>2017</v>
      </c>
      <c r="F5420" s="1" t="str">
        <f t="shared" si="253"/>
        <v>2016/2017</v>
      </c>
      <c r="G5420">
        <v>1</v>
      </c>
      <c r="H5420" t="s">
        <v>122</v>
      </c>
      <c r="I5420">
        <f>IFERROR(INDEX(Lookup_Misc!$A$1:$C$7,MATCH(Table1[[#This Row],[Product]],Lookup_Misc!$B$1:$B$7,0),3)*Table1[[#This Row],[Tonnage]],NA())</f>
        <v>0.4</v>
      </c>
      <c r="J5420">
        <f t="shared" si="254"/>
        <v>2</v>
      </c>
    </row>
    <row r="5421" spans="1:10">
      <c r="A5421" t="s">
        <v>189</v>
      </c>
      <c r="B5421" t="s">
        <v>33</v>
      </c>
      <c r="C5421" s="60">
        <v>42767</v>
      </c>
      <c r="D5421" s="3">
        <f>Table1[[#This Row],[End Year]]-1</f>
        <v>2016</v>
      </c>
      <c r="E5421" s="3">
        <f t="shared" si="252"/>
        <v>2017</v>
      </c>
      <c r="F5421" s="1" t="str">
        <f t="shared" si="253"/>
        <v>2016/2017</v>
      </c>
      <c r="G5421">
        <v>806</v>
      </c>
      <c r="H5421" t="s">
        <v>60</v>
      </c>
      <c r="I5421">
        <f>IFERROR(INDEX(Lookup_Misc!$A$1:$C$7,MATCH(Table1[[#This Row],[Product]],Lookup_Misc!$B$1:$B$7,0),3)*Table1[[#This Row],[Tonnage]],NA())</f>
        <v>322.40000000000003</v>
      </c>
      <c r="J5421">
        <f t="shared" si="254"/>
        <v>2</v>
      </c>
    </row>
    <row r="5422" spans="1:10">
      <c r="A5422" t="s">
        <v>189</v>
      </c>
      <c r="B5422" t="s">
        <v>33</v>
      </c>
      <c r="C5422" s="60">
        <v>42767</v>
      </c>
      <c r="D5422" s="3">
        <f>Table1[[#This Row],[End Year]]-1</f>
        <v>2016</v>
      </c>
      <c r="E5422" s="3">
        <f t="shared" si="252"/>
        <v>2017</v>
      </c>
      <c r="F5422" s="1" t="str">
        <f t="shared" si="253"/>
        <v>2016/2017</v>
      </c>
      <c r="G5422">
        <v>91</v>
      </c>
      <c r="H5422" t="s">
        <v>79</v>
      </c>
      <c r="I5422">
        <f>IFERROR(INDEX(Lookup_Misc!$A$1:$C$7,MATCH(Table1[[#This Row],[Product]],Lookup_Misc!$B$1:$B$7,0),3)*Table1[[#This Row],[Tonnage]],NA())</f>
        <v>36.4</v>
      </c>
      <c r="J5422">
        <f t="shared" si="254"/>
        <v>2</v>
      </c>
    </row>
    <row r="5423" spans="1:10">
      <c r="A5423" t="s">
        <v>189</v>
      </c>
      <c r="B5423" t="s">
        <v>33</v>
      </c>
      <c r="C5423" s="60">
        <v>42795</v>
      </c>
      <c r="D5423" s="3">
        <f>Table1[[#This Row],[End Year]]-1</f>
        <v>2016</v>
      </c>
      <c r="E5423" s="3">
        <f t="shared" si="252"/>
        <v>2017</v>
      </c>
      <c r="F5423" s="1" t="str">
        <f t="shared" si="253"/>
        <v>2016/2017</v>
      </c>
      <c r="G5423">
        <v>15</v>
      </c>
      <c r="H5423" t="s">
        <v>74</v>
      </c>
      <c r="I5423">
        <f>IFERROR(INDEX(Lookup_Misc!$A$1:$C$7,MATCH(Table1[[#This Row],[Product]],Lookup_Misc!$B$1:$B$7,0),3)*Table1[[#This Row],[Tonnage]],NA())</f>
        <v>6</v>
      </c>
      <c r="J5423">
        <f t="shared" si="254"/>
        <v>3</v>
      </c>
    </row>
    <row r="5424" spans="1:10">
      <c r="A5424" t="s">
        <v>189</v>
      </c>
      <c r="B5424" t="s">
        <v>33</v>
      </c>
      <c r="C5424" s="60">
        <v>42795</v>
      </c>
      <c r="D5424" s="3">
        <f>Table1[[#This Row],[End Year]]-1</f>
        <v>2016</v>
      </c>
      <c r="E5424" s="3">
        <f t="shared" si="252"/>
        <v>2017</v>
      </c>
      <c r="F5424" s="1" t="str">
        <f t="shared" si="253"/>
        <v>2016/2017</v>
      </c>
      <c r="G5424">
        <v>159</v>
      </c>
      <c r="H5424" t="s">
        <v>94</v>
      </c>
      <c r="I5424">
        <f>IFERROR(INDEX(Lookup_Misc!$A$1:$C$7,MATCH(Table1[[#This Row],[Product]],Lookup_Misc!$B$1:$B$7,0),3)*Table1[[#This Row],[Tonnage]],NA())</f>
        <v>63.6</v>
      </c>
      <c r="J5424">
        <f t="shared" si="254"/>
        <v>3</v>
      </c>
    </row>
    <row r="5425" spans="1:10">
      <c r="A5425" t="s">
        <v>189</v>
      </c>
      <c r="B5425" t="s">
        <v>33</v>
      </c>
      <c r="C5425" s="60">
        <v>42795</v>
      </c>
      <c r="D5425" s="3">
        <f>Table1[[#This Row],[End Year]]-1</f>
        <v>2016</v>
      </c>
      <c r="E5425" s="3">
        <f t="shared" si="252"/>
        <v>2017</v>
      </c>
      <c r="F5425" s="1" t="str">
        <f t="shared" si="253"/>
        <v>2016/2017</v>
      </c>
      <c r="G5425">
        <v>7820</v>
      </c>
      <c r="H5425" t="s">
        <v>95</v>
      </c>
      <c r="I5425">
        <f>IFERROR(INDEX(Lookup_Misc!$A$1:$C$7,MATCH(Table1[[#This Row],[Product]],Lookup_Misc!$B$1:$B$7,0),3)*Table1[[#This Row],[Tonnage]],NA())</f>
        <v>3128</v>
      </c>
      <c r="J5425">
        <f t="shared" si="254"/>
        <v>3</v>
      </c>
    </row>
    <row r="5426" spans="1:10">
      <c r="A5426" t="s">
        <v>189</v>
      </c>
      <c r="B5426" t="s">
        <v>33</v>
      </c>
      <c r="C5426" s="60">
        <v>42795</v>
      </c>
      <c r="D5426" s="3">
        <f>Table1[[#This Row],[End Year]]-1</f>
        <v>2016</v>
      </c>
      <c r="E5426" s="3">
        <f t="shared" si="252"/>
        <v>2017</v>
      </c>
      <c r="F5426" s="1" t="str">
        <f t="shared" si="253"/>
        <v>2016/2017</v>
      </c>
      <c r="G5426">
        <v>30524</v>
      </c>
      <c r="H5426" t="s">
        <v>151</v>
      </c>
      <c r="I5426">
        <f>IFERROR(INDEX(Lookup_Misc!$A$1:$C$7,MATCH(Table1[[#This Row],[Product]],Lookup_Misc!$B$1:$B$7,0),3)*Table1[[#This Row],[Tonnage]],NA())</f>
        <v>12209.6</v>
      </c>
      <c r="J5426">
        <f t="shared" si="254"/>
        <v>3</v>
      </c>
    </row>
    <row r="5427" spans="1:10">
      <c r="A5427" t="s">
        <v>189</v>
      </c>
      <c r="B5427" t="s">
        <v>33</v>
      </c>
      <c r="C5427" s="60">
        <v>42795</v>
      </c>
      <c r="D5427" s="3">
        <f>Table1[[#This Row],[End Year]]-1</f>
        <v>2016</v>
      </c>
      <c r="E5427" s="3">
        <f t="shared" si="252"/>
        <v>2017</v>
      </c>
      <c r="F5427" s="1" t="str">
        <f t="shared" si="253"/>
        <v>2016/2017</v>
      </c>
      <c r="G5427">
        <v>941</v>
      </c>
      <c r="H5427" t="s">
        <v>60</v>
      </c>
      <c r="I5427">
        <f>IFERROR(INDEX(Lookup_Misc!$A$1:$C$7,MATCH(Table1[[#This Row],[Product]],Lookup_Misc!$B$1:$B$7,0),3)*Table1[[#This Row],[Tonnage]],NA())</f>
        <v>376.40000000000003</v>
      </c>
      <c r="J5427">
        <f t="shared" si="254"/>
        <v>3</v>
      </c>
    </row>
    <row r="5428" spans="1:10">
      <c r="A5428" t="s">
        <v>189</v>
      </c>
      <c r="B5428" t="s">
        <v>33</v>
      </c>
      <c r="C5428" s="60">
        <v>42795</v>
      </c>
      <c r="D5428" s="3">
        <f>Table1[[#This Row],[End Year]]-1</f>
        <v>2016</v>
      </c>
      <c r="E5428" s="3">
        <f t="shared" si="252"/>
        <v>2017</v>
      </c>
      <c r="F5428" s="1" t="str">
        <f t="shared" si="253"/>
        <v>2016/2017</v>
      </c>
      <c r="G5428">
        <v>39</v>
      </c>
      <c r="H5428" t="s">
        <v>79</v>
      </c>
      <c r="I5428">
        <f>IFERROR(INDEX(Lookup_Misc!$A$1:$C$7,MATCH(Table1[[#This Row],[Product]],Lookup_Misc!$B$1:$B$7,0),3)*Table1[[#This Row],[Tonnage]],NA())</f>
        <v>15.600000000000001</v>
      </c>
      <c r="J5428">
        <f t="shared" si="254"/>
        <v>3</v>
      </c>
    </row>
    <row r="5429" spans="1:10">
      <c r="A5429" t="s">
        <v>189</v>
      </c>
      <c r="B5429" t="s">
        <v>33</v>
      </c>
      <c r="C5429" s="60">
        <v>42795</v>
      </c>
      <c r="D5429" s="3">
        <f>Table1[[#This Row],[End Year]]-1</f>
        <v>2016</v>
      </c>
      <c r="E5429" s="3">
        <f t="shared" si="252"/>
        <v>2017</v>
      </c>
      <c r="F5429" s="1" t="str">
        <f t="shared" si="253"/>
        <v>2016/2017</v>
      </c>
      <c r="G5429">
        <v>36</v>
      </c>
      <c r="H5429" t="s">
        <v>84</v>
      </c>
      <c r="I5429">
        <f>IFERROR(INDEX(Lookup_Misc!$A$1:$C$7,MATCH(Table1[[#This Row],[Product]],Lookup_Misc!$B$1:$B$7,0),3)*Table1[[#This Row],[Tonnage]],NA())</f>
        <v>14.4</v>
      </c>
      <c r="J5429">
        <f t="shared" si="254"/>
        <v>3</v>
      </c>
    </row>
    <row r="5430" spans="1:10">
      <c r="A5430" t="s">
        <v>189</v>
      </c>
      <c r="B5430" t="s">
        <v>33</v>
      </c>
      <c r="C5430" s="60">
        <v>42826</v>
      </c>
      <c r="D5430" s="3">
        <f>Table1[[#This Row],[End Year]]-1</f>
        <v>2016</v>
      </c>
      <c r="E5430" s="3">
        <f t="shared" si="252"/>
        <v>2017</v>
      </c>
      <c r="F5430" s="1" t="str">
        <f t="shared" si="253"/>
        <v>2016/2017</v>
      </c>
      <c r="G5430">
        <v>16</v>
      </c>
      <c r="H5430" t="s">
        <v>74</v>
      </c>
      <c r="I5430">
        <f>IFERROR(INDEX(Lookup_Misc!$A$1:$C$7,MATCH(Table1[[#This Row],[Product]],Lookup_Misc!$B$1:$B$7,0),3)*Table1[[#This Row],[Tonnage]],NA())</f>
        <v>6.4</v>
      </c>
      <c r="J5430">
        <f t="shared" si="254"/>
        <v>4</v>
      </c>
    </row>
    <row r="5431" spans="1:10">
      <c r="A5431" t="s">
        <v>189</v>
      </c>
      <c r="B5431" t="s">
        <v>33</v>
      </c>
      <c r="C5431" s="60">
        <v>42826</v>
      </c>
      <c r="D5431" s="3">
        <f>Table1[[#This Row],[End Year]]-1</f>
        <v>2016</v>
      </c>
      <c r="E5431" s="3">
        <f t="shared" si="252"/>
        <v>2017</v>
      </c>
      <c r="F5431" s="1" t="str">
        <f t="shared" si="253"/>
        <v>2016/2017</v>
      </c>
      <c r="G5431">
        <v>565</v>
      </c>
      <c r="H5431" t="s">
        <v>94</v>
      </c>
      <c r="I5431">
        <f>IFERROR(INDEX(Lookup_Misc!$A$1:$C$7,MATCH(Table1[[#This Row],[Product]],Lookup_Misc!$B$1:$B$7,0),3)*Table1[[#This Row],[Tonnage]],NA())</f>
        <v>226</v>
      </c>
      <c r="J5431">
        <f t="shared" si="254"/>
        <v>4</v>
      </c>
    </row>
    <row r="5432" spans="1:10">
      <c r="A5432" t="s">
        <v>189</v>
      </c>
      <c r="B5432" t="s">
        <v>33</v>
      </c>
      <c r="C5432" s="60">
        <v>42826</v>
      </c>
      <c r="D5432" s="3">
        <f>Table1[[#This Row],[End Year]]-1</f>
        <v>2016</v>
      </c>
      <c r="E5432" s="3">
        <f t="shared" si="252"/>
        <v>2017</v>
      </c>
      <c r="F5432" s="1" t="str">
        <f t="shared" si="253"/>
        <v>2016/2017</v>
      </c>
      <c r="G5432">
        <v>10</v>
      </c>
      <c r="H5432" t="s">
        <v>136</v>
      </c>
      <c r="I5432">
        <f>IFERROR(INDEX(Lookup_Misc!$A$1:$C$7,MATCH(Table1[[#This Row],[Product]],Lookup_Misc!$B$1:$B$7,0),3)*Table1[[#This Row],[Tonnage]],NA())</f>
        <v>4</v>
      </c>
      <c r="J5432">
        <f t="shared" si="254"/>
        <v>4</v>
      </c>
    </row>
    <row r="5433" spans="1:10">
      <c r="A5433" t="s">
        <v>189</v>
      </c>
      <c r="B5433" t="s">
        <v>33</v>
      </c>
      <c r="C5433" s="60">
        <v>42826</v>
      </c>
      <c r="D5433" s="3">
        <f>Table1[[#This Row],[End Year]]-1</f>
        <v>2016</v>
      </c>
      <c r="E5433" s="3">
        <f t="shared" si="252"/>
        <v>2017</v>
      </c>
      <c r="F5433" s="1" t="str">
        <f t="shared" si="253"/>
        <v>2016/2017</v>
      </c>
      <c r="G5433">
        <v>150</v>
      </c>
      <c r="H5433" t="s">
        <v>105</v>
      </c>
      <c r="I5433">
        <f>IFERROR(INDEX(Lookup_Misc!$A$1:$C$7,MATCH(Table1[[#This Row],[Product]],Lookup_Misc!$B$1:$B$7,0),3)*Table1[[#This Row],[Tonnage]],NA())</f>
        <v>60</v>
      </c>
      <c r="J5433">
        <f t="shared" si="254"/>
        <v>4</v>
      </c>
    </row>
    <row r="5434" spans="1:10">
      <c r="A5434" t="s">
        <v>189</v>
      </c>
      <c r="B5434" t="s">
        <v>33</v>
      </c>
      <c r="C5434" s="60">
        <v>42826</v>
      </c>
      <c r="D5434" s="3">
        <f>Table1[[#This Row],[End Year]]-1</f>
        <v>2016</v>
      </c>
      <c r="E5434" s="3">
        <f t="shared" si="252"/>
        <v>2017</v>
      </c>
      <c r="F5434" s="1" t="str">
        <f t="shared" si="253"/>
        <v>2016/2017</v>
      </c>
      <c r="G5434">
        <v>15018</v>
      </c>
      <c r="H5434" t="s">
        <v>95</v>
      </c>
      <c r="I5434">
        <f>IFERROR(INDEX(Lookup_Misc!$A$1:$C$7,MATCH(Table1[[#This Row],[Product]],Lookup_Misc!$B$1:$B$7,0),3)*Table1[[#This Row],[Tonnage]],NA())</f>
        <v>6007.2000000000007</v>
      </c>
      <c r="J5434">
        <f t="shared" si="254"/>
        <v>4</v>
      </c>
    </row>
    <row r="5435" spans="1:10">
      <c r="A5435" t="s">
        <v>189</v>
      </c>
      <c r="B5435" t="s">
        <v>33</v>
      </c>
      <c r="C5435" s="60">
        <v>42826</v>
      </c>
      <c r="D5435" s="3">
        <f>Table1[[#This Row],[End Year]]-1</f>
        <v>2016</v>
      </c>
      <c r="E5435" s="3">
        <f t="shared" si="252"/>
        <v>2017</v>
      </c>
      <c r="F5435" s="1" t="str">
        <f t="shared" si="253"/>
        <v>2016/2017</v>
      </c>
      <c r="G5435">
        <v>11179</v>
      </c>
      <c r="H5435" t="s">
        <v>151</v>
      </c>
      <c r="I5435">
        <f>IFERROR(INDEX(Lookup_Misc!$A$1:$C$7,MATCH(Table1[[#This Row],[Product]],Lookup_Misc!$B$1:$B$7,0),3)*Table1[[#This Row],[Tonnage]],NA())</f>
        <v>4471.6000000000004</v>
      </c>
      <c r="J5435">
        <f t="shared" si="254"/>
        <v>4</v>
      </c>
    </row>
    <row r="5436" spans="1:10">
      <c r="A5436" t="s">
        <v>189</v>
      </c>
      <c r="B5436" t="s">
        <v>33</v>
      </c>
      <c r="C5436" s="60">
        <v>42826</v>
      </c>
      <c r="D5436" s="3">
        <f>Table1[[#This Row],[End Year]]-1</f>
        <v>2016</v>
      </c>
      <c r="E5436" s="3">
        <f t="shared" si="252"/>
        <v>2017</v>
      </c>
      <c r="F5436" s="1" t="str">
        <f t="shared" si="253"/>
        <v>2016/2017</v>
      </c>
      <c r="G5436">
        <v>657</v>
      </c>
      <c r="H5436" t="s">
        <v>60</v>
      </c>
      <c r="I5436">
        <f>IFERROR(INDEX(Lookup_Misc!$A$1:$C$7,MATCH(Table1[[#This Row],[Product]],Lookup_Misc!$B$1:$B$7,0),3)*Table1[[#This Row],[Tonnage]],NA())</f>
        <v>262.8</v>
      </c>
      <c r="J5436">
        <f t="shared" si="254"/>
        <v>4</v>
      </c>
    </row>
    <row r="5437" spans="1:10">
      <c r="A5437" t="s">
        <v>189</v>
      </c>
      <c r="B5437" t="s">
        <v>33</v>
      </c>
      <c r="C5437" s="60">
        <v>42826</v>
      </c>
      <c r="D5437" s="3">
        <f>Table1[[#This Row],[End Year]]-1</f>
        <v>2016</v>
      </c>
      <c r="E5437" s="3">
        <f t="shared" si="252"/>
        <v>2017</v>
      </c>
      <c r="F5437" s="1" t="str">
        <f t="shared" si="253"/>
        <v>2016/2017</v>
      </c>
      <c r="G5437">
        <v>58</v>
      </c>
      <c r="H5437" t="s">
        <v>79</v>
      </c>
      <c r="I5437">
        <f>IFERROR(INDEX(Lookup_Misc!$A$1:$C$7,MATCH(Table1[[#This Row],[Product]],Lookup_Misc!$B$1:$B$7,0),3)*Table1[[#This Row],[Tonnage]],NA())</f>
        <v>23.200000000000003</v>
      </c>
      <c r="J5437">
        <f t="shared" si="254"/>
        <v>4</v>
      </c>
    </row>
    <row r="5438" spans="1:10">
      <c r="A5438" t="s">
        <v>189</v>
      </c>
      <c r="B5438" t="s">
        <v>33</v>
      </c>
      <c r="C5438" s="60">
        <v>42826</v>
      </c>
      <c r="D5438" s="3">
        <f>Table1[[#This Row],[End Year]]-1</f>
        <v>2016</v>
      </c>
      <c r="E5438" s="3">
        <f t="shared" si="252"/>
        <v>2017</v>
      </c>
      <c r="F5438" s="1" t="str">
        <f t="shared" si="253"/>
        <v>2016/2017</v>
      </c>
      <c r="G5438">
        <v>64</v>
      </c>
      <c r="H5438" t="s">
        <v>113</v>
      </c>
      <c r="I5438">
        <f>IFERROR(INDEX(Lookup_Misc!$A$1:$C$7,MATCH(Table1[[#This Row],[Product]],Lookup_Misc!$B$1:$B$7,0),3)*Table1[[#This Row],[Tonnage]],NA())</f>
        <v>25.6</v>
      </c>
      <c r="J5438">
        <f t="shared" si="254"/>
        <v>4</v>
      </c>
    </row>
    <row r="5439" spans="1:10">
      <c r="A5439" t="s">
        <v>189</v>
      </c>
      <c r="B5439" t="s">
        <v>33</v>
      </c>
      <c r="C5439" s="60">
        <v>42856</v>
      </c>
      <c r="D5439" s="3">
        <f>Table1[[#This Row],[End Year]]-1</f>
        <v>2016</v>
      </c>
      <c r="E5439" s="3">
        <f t="shared" si="252"/>
        <v>2017</v>
      </c>
      <c r="F5439" s="1" t="str">
        <f t="shared" si="253"/>
        <v>2016/2017</v>
      </c>
      <c r="G5439">
        <v>75</v>
      </c>
      <c r="H5439" t="s">
        <v>74</v>
      </c>
      <c r="I5439">
        <f>IFERROR(INDEX(Lookup_Misc!$A$1:$C$7,MATCH(Table1[[#This Row],[Product]],Lookup_Misc!$B$1:$B$7,0),3)*Table1[[#This Row],[Tonnage]],NA())</f>
        <v>30</v>
      </c>
      <c r="J5439">
        <f t="shared" si="254"/>
        <v>5</v>
      </c>
    </row>
    <row r="5440" spans="1:10">
      <c r="A5440" t="s">
        <v>189</v>
      </c>
      <c r="B5440" t="s">
        <v>33</v>
      </c>
      <c r="C5440" s="60">
        <v>42856</v>
      </c>
      <c r="D5440" s="3">
        <f>Table1[[#This Row],[End Year]]-1</f>
        <v>2016</v>
      </c>
      <c r="E5440" s="3">
        <f t="shared" si="252"/>
        <v>2017</v>
      </c>
      <c r="F5440" s="1" t="str">
        <f t="shared" si="253"/>
        <v>2016/2017</v>
      </c>
      <c r="G5440">
        <v>63</v>
      </c>
      <c r="H5440" t="s">
        <v>94</v>
      </c>
      <c r="I5440">
        <f>IFERROR(INDEX(Lookup_Misc!$A$1:$C$7,MATCH(Table1[[#This Row],[Product]],Lookup_Misc!$B$1:$B$7,0),3)*Table1[[#This Row],[Tonnage]],NA())</f>
        <v>25.200000000000003</v>
      </c>
      <c r="J5440">
        <f t="shared" si="254"/>
        <v>5</v>
      </c>
    </row>
    <row r="5441" spans="1:10">
      <c r="A5441" t="s">
        <v>189</v>
      </c>
      <c r="B5441" t="s">
        <v>33</v>
      </c>
      <c r="C5441" s="60">
        <v>42856</v>
      </c>
      <c r="D5441" s="3">
        <f>Table1[[#This Row],[End Year]]-1</f>
        <v>2016</v>
      </c>
      <c r="E5441" s="3">
        <f t="shared" si="252"/>
        <v>2017</v>
      </c>
      <c r="F5441" s="1" t="str">
        <f t="shared" si="253"/>
        <v>2016/2017</v>
      </c>
      <c r="G5441">
        <v>284</v>
      </c>
      <c r="H5441" t="s">
        <v>105</v>
      </c>
      <c r="I5441">
        <f>IFERROR(INDEX(Lookup_Misc!$A$1:$C$7,MATCH(Table1[[#This Row],[Product]],Lookup_Misc!$B$1:$B$7,0),3)*Table1[[#This Row],[Tonnage]],NA())</f>
        <v>113.60000000000001</v>
      </c>
      <c r="J5441">
        <f t="shared" si="254"/>
        <v>5</v>
      </c>
    </row>
    <row r="5442" spans="1:10">
      <c r="A5442" t="s">
        <v>189</v>
      </c>
      <c r="B5442" t="s">
        <v>33</v>
      </c>
      <c r="C5442" s="60">
        <v>42856</v>
      </c>
      <c r="D5442" s="3">
        <f>Table1[[#This Row],[End Year]]-1</f>
        <v>2016</v>
      </c>
      <c r="E5442" s="3">
        <f t="shared" si="252"/>
        <v>2017</v>
      </c>
      <c r="F5442" s="1" t="str">
        <f t="shared" si="253"/>
        <v>2016/2017</v>
      </c>
      <c r="G5442">
        <v>90</v>
      </c>
      <c r="H5442" t="s">
        <v>95</v>
      </c>
      <c r="I5442">
        <f>IFERROR(INDEX(Lookup_Misc!$A$1:$C$7,MATCH(Table1[[#This Row],[Product]],Lookup_Misc!$B$1:$B$7,0),3)*Table1[[#This Row],[Tonnage]],NA())</f>
        <v>36</v>
      </c>
      <c r="J5442">
        <f t="shared" si="254"/>
        <v>5</v>
      </c>
    </row>
    <row r="5443" spans="1:10">
      <c r="A5443" t="s">
        <v>189</v>
      </c>
      <c r="B5443" t="s">
        <v>33</v>
      </c>
      <c r="C5443" s="60">
        <v>42856</v>
      </c>
      <c r="D5443" s="3">
        <f>Table1[[#This Row],[End Year]]-1</f>
        <v>2016</v>
      </c>
      <c r="E5443" s="3">
        <f t="shared" si="252"/>
        <v>2017</v>
      </c>
      <c r="F5443" s="1" t="str">
        <f t="shared" si="253"/>
        <v>2016/2017</v>
      </c>
      <c r="G5443">
        <v>2511</v>
      </c>
      <c r="H5443" t="s">
        <v>60</v>
      </c>
      <c r="I5443">
        <f>IFERROR(INDEX(Lookup_Misc!$A$1:$C$7,MATCH(Table1[[#This Row],[Product]],Lookup_Misc!$B$1:$B$7,0),3)*Table1[[#This Row],[Tonnage]],NA())</f>
        <v>1004.4000000000001</v>
      </c>
      <c r="J5443">
        <f t="shared" si="254"/>
        <v>5</v>
      </c>
    </row>
    <row r="5444" spans="1:10">
      <c r="A5444" t="s">
        <v>189</v>
      </c>
      <c r="B5444" t="s">
        <v>33</v>
      </c>
      <c r="C5444" s="60">
        <v>42856</v>
      </c>
      <c r="D5444" s="3">
        <f>Table1[[#This Row],[End Year]]-1</f>
        <v>2016</v>
      </c>
      <c r="E5444" s="3">
        <f t="shared" si="252"/>
        <v>2017</v>
      </c>
      <c r="F5444" s="1" t="str">
        <f t="shared" si="253"/>
        <v>2016/2017</v>
      </c>
      <c r="G5444">
        <v>157</v>
      </c>
      <c r="H5444" t="s">
        <v>79</v>
      </c>
      <c r="I5444">
        <f>IFERROR(INDEX(Lookup_Misc!$A$1:$C$7,MATCH(Table1[[#This Row],[Product]],Lookup_Misc!$B$1:$B$7,0),3)*Table1[[#This Row],[Tonnage]],NA())</f>
        <v>62.800000000000004</v>
      </c>
      <c r="J5444">
        <f t="shared" si="254"/>
        <v>5</v>
      </c>
    </row>
    <row r="5445" spans="1:10">
      <c r="A5445" t="s">
        <v>189</v>
      </c>
      <c r="B5445" t="s">
        <v>33</v>
      </c>
      <c r="C5445" s="60">
        <v>42887</v>
      </c>
      <c r="D5445" s="3">
        <f>Table1[[#This Row],[End Year]]-1</f>
        <v>2016</v>
      </c>
      <c r="E5445" s="3">
        <f t="shared" si="252"/>
        <v>2017</v>
      </c>
      <c r="F5445" s="1" t="str">
        <f t="shared" si="253"/>
        <v>2016/2017</v>
      </c>
      <c r="G5445">
        <v>46</v>
      </c>
      <c r="H5445" t="s">
        <v>74</v>
      </c>
      <c r="I5445">
        <f>IFERROR(INDEX(Lookup_Misc!$A$1:$C$7,MATCH(Table1[[#This Row],[Product]],Lookup_Misc!$B$1:$B$7,0),3)*Table1[[#This Row],[Tonnage]],NA())</f>
        <v>18.400000000000002</v>
      </c>
      <c r="J5445">
        <f t="shared" si="254"/>
        <v>6</v>
      </c>
    </row>
    <row r="5446" spans="1:10">
      <c r="A5446" t="s">
        <v>189</v>
      </c>
      <c r="B5446" t="s">
        <v>33</v>
      </c>
      <c r="C5446" s="60">
        <v>42887</v>
      </c>
      <c r="D5446" s="3">
        <f>Table1[[#This Row],[End Year]]-1</f>
        <v>2016</v>
      </c>
      <c r="E5446" s="3">
        <f t="shared" ref="E5446:E5509" si="255">IF(AND(MONTH(C5446)&gt;=7,MONTH(C5446)&lt;=12),YEAR(C5446)+1,YEAR(C5446))</f>
        <v>2017</v>
      </c>
      <c r="F5446" s="1" t="str">
        <f t="shared" ref="F5446:F5509" si="256">D5446&amp;"/"&amp;E5446</f>
        <v>2016/2017</v>
      </c>
      <c r="G5446">
        <v>59</v>
      </c>
      <c r="H5446" t="s">
        <v>94</v>
      </c>
      <c r="I5446">
        <f>IFERROR(INDEX(Lookup_Misc!$A$1:$C$7,MATCH(Table1[[#This Row],[Product]],Lookup_Misc!$B$1:$B$7,0),3)*Table1[[#This Row],[Tonnage]],NA())</f>
        <v>23.6</v>
      </c>
      <c r="J5446">
        <f t="shared" ref="J5446:J5509" si="257">MONTH(C5446)</f>
        <v>6</v>
      </c>
    </row>
    <row r="5447" spans="1:10">
      <c r="A5447" t="s">
        <v>189</v>
      </c>
      <c r="B5447" t="s">
        <v>33</v>
      </c>
      <c r="C5447" s="60">
        <v>42887</v>
      </c>
      <c r="D5447" s="3">
        <f>Table1[[#This Row],[End Year]]-1</f>
        <v>2016</v>
      </c>
      <c r="E5447" s="3">
        <f t="shared" si="255"/>
        <v>2017</v>
      </c>
      <c r="F5447" s="1" t="str">
        <f t="shared" si="256"/>
        <v>2016/2017</v>
      </c>
      <c r="G5447">
        <v>20</v>
      </c>
      <c r="H5447" t="s">
        <v>95</v>
      </c>
      <c r="I5447">
        <f>IFERROR(INDEX(Lookup_Misc!$A$1:$C$7,MATCH(Table1[[#This Row],[Product]],Lookup_Misc!$B$1:$B$7,0),3)*Table1[[#This Row],[Tonnage]],NA())</f>
        <v>8</v>
      </c>
      <c r="J5447">
        <f t="shared" si="257"/>
        <v>6</v>
      </c>
    </row>
    <row r="5448" spans="1:10">
      <c r="A5448" t="s">
        <v>189</v>
      </c>
      <c r="B5448" t="s">
        <v>33</v>
      </c>
      <c r="C5448" s="60">
        <v>42887</v>
      </c>
      <c r="D5448" s="3">
        <f>Table1[[#This Row],[End Year]]-1</f>
        <v>2016</v>
      </c>
      <c r="E5448" s="3">
        <f t="shared" si="255"/>
        <v>2017</v>
      </c>
      <c r="F5448" s="1" t="str">
        <f t="shared" si="256"/>
        <v>2016/2017</v>
      </c>
      <c r="G5448">
        <v>23</v>
      </c>
      <c r="H5448" t="s">
        <v>60</v>
      </c>
      <c r="I5448">
        <f>IFERROR(INDEX(Lookup_Misc!$A$1:$C$7,MATCH(Table1[[#This Row],[Product]],Lookup_Misc!$B$1:$B$7,0),3)*Table1[[#This Row],[Tonnage]],NA())</f>
        <v>9.2000000000000011</v>
      </c>
      <c r="J5448">
        <f t="shared" si="257"/>
        <v>6</v>
      </c>
    </row>
    <row r="5449" spans="1:10">
      <c r="A5449" t="s">
        <v>189</v>
      </c>
      <c r="B5449" t="s">
        <v>33</v>
      </c>
      <c r="C5449" s="60">
        <v>42887</v>
      </c>
      <c r="D5449" s="3">
        <f>Table1[[#This Row],[End Year]]-1</f>
        <v>2016</v>
      </c>
      <c r="E5449" s="3">
        <f t="shared" si="255"/>
        <v>2017</v>
      </c>
      <c r="F5449" s="1" t="str">
        <f t="shared" si="256"/>
        <v>2016/2017</v>
      </c>
      <c r="G5449">
        <v>84</v>
      </c>
      <c r="H5449" t="s">
        <v>79</v>
      </c>
      <c r="I5449">
        <f>IFERROR(INDEX(Lookup_Misc!$A$1:$C$7,MATCH(Table1[[#This Row],[Product]],Lookup_Misc!$B$1:$B$7,0),3)*Table1[[#This Row],[Tonnage]],NA())</f>
        <v>33.6</v>
      </c>
      <c r="J5449">
        <f t="shared" si="257"/>
        <v>6</v>
      </c>
    </row>
    <row r="5450" spans="1:10">
      <c r="A5450" t="s">
        <v>189</v>
      </c>
      <c r="B5450" t="s">
        <v>33</v>
      </c>
      <c r="C5450" s="60">
        <v>42887</v>
      </c>
      <c r="D5450" s="3">
        <f>Table1[[#This Row],[End Year]]-1</f>
        <v>2016</v>
      </c>
      <c r="E5450" s="3">
        <f t="shared" si="255"/>
        <v>2017</v>
      </c>
      <c r="F5450" s="1" t="str">
        <f t="shared" si="256"/>
        <v>2016/2017</v>
      </c>
      <c r="G5450">
        <v>36</v>
      </c>
      <c r="H5450" t="s">
        <v>84</v>
      </c>
      <c r="I5450">
        <f>IFERROR(INDEX(Lookup_Misc!$A$1:$C$7,MATCH(Table1[[#This Row],[Product]],Lookup_Misc!$B$1:$B$7,0),3)*Table1[[#This Row],[Tonnage]],NA())</f>
        <v>14.4</v>
      </c>
      <c r="J5450">
        <f t="shared" si="257"/>
        <v>6</v>
      </c>
    </row>
    <row r="5451" spans="1:10">
      <c r="A5451" t="s">
        <v>189</v>
      </c>
      <c r="B5451" t="s">
        <v>33</v>
      </c>
      <c r="C5451" s="60">
        <v>42887</v>
      </c>
      <c r="D5451" s="3">
        <f>Table1[[#This Row],[End Year]]-1</f>
        <v>2016</v>
      </c>
      <c r="E5451" s="3">
        <f t="shared" si="255"/>
        <v>2017</v>
      </c>
      <c r="F5451" s="1" t="str">
        <f t="shared" si="256"/>
        <v>2016/2017</v>
      </c>
      <c r="G5451">
        <v>1</v>
      </c>
      <c r="H5451" t="s">
        <v>93</v>
      </c>
      <c r="I5451">
        <f>IFERROR(INDEX(Lookup_Misc!$A$1:$C$7,MATCH(Table1[[#This Row],[Product]],Lookup_Misc!$B$1:$B$7,0),3)*Table1[[#This Row],[Tonnage]],NA())</f>
        <v>0.4</v>
      </c>
      <c r="J5451">
        <f t="shared" si="257"/>
        <v>6</v>
      </c>
    </row>
    <row r="5452" spans="1:10">
      <c r="A5452" t="s">
        <v>189</v>
      </c>
      <c r="B5452" t="s">
        <v>33</v>
      </c>
      <c r="C5452" s="60">
        <v>42917</v>
      </c>
      <c r="D5452" s="3">
        <f>Table1[[#This Row],[End Year]]-1</f>
        <v>2017</v>
      </c>
      <c r="E5452" s="3">
        <f t="shared" si="255"/>
        <v>2018</v>
      </c>
      <c r="F5452" s="1" t="str">
        <f t="shared" si="256"/>
        <v>2017/2018</v>
      </c>
      <c r="G5452">
        <v>13</v>
      </c>
      <c r="H5452" t="s">
        <v>74</v>
      </c>
      <c r="I5452">
        <f>IFERROR(INDEX(Lookup_Misc!$A$1:$C$7,MATCH(Table1[[#This Row],[Product]],Lookup_Misc!$B$1:$B$7,0),3)*Table1[[#This Row],[Tonnage]],NA())</f>
        <v>5.2</v>
      </c>
      <c r="J5452">
        <f t="shared" si="257"/>
        <v>7</v>
      </c>
    </row>
    <row r="5453" spans="1:10">
      <c r="A5453" t="s">
        <v>189</v>
      </c>
      <c r="B5453" t="s">
        <v>33</v>
      </c>
      <c r="C5453" s="60">
        <v>42917</v>
      </c>
      <c r="D5453" s="3">
        <f>Table1[[#This Row],[End Year]]-1</f>
        <v>2017</v>
      </c>
      <c r="E5453" s="3">
        <f t="shared" si="255"/>
        <v>2018</v>
      </c>
      <c r="F5453" s="1" t="str">
        <f t="shared" si="256"/>
        <v>2017/2018</v>
      </c>
      <c r="G5453">
        <v>108</v>
      </c>
      <c r="H5453" t="s">
        <v>94</v>
      </c>
      <c r="I5453">
        <f>IFERROR(INDEX(Lookup_Misc!$A$1:$C$7,MATCH(Table1[[#This Row],[Product]],Lookup_Misc!$B$1:$B$7,0),3)*Table1[[#This Row],[Tonnage]],NA())</f>
        <v>43.2</v>
      </c>
      <c r="J5453">
        <f t="shared" si="257"/>
        <v>7</v>
      </c>
    </row>
    <row r="5454" spans="1:10">
      <c r="A5454" t="s">
        <v>189</v>
      </c>
      <c r="B5454" t="s">
        <v>33</v>
      </c>
      <c r="C5454" s="60">
        <v>42917</v>
      </c>
      <c r="D5454" s="3">
        <f>Table1[[#This Row],[End Year]]-1</f>
        <v>2017</v>
      </c>
      <c r="E5454" s="3">
        <f t="shared" si="255"/>
        <v>2018</v>
      </c>
      <c r="F5454" s="1" t="str">
        <f t="shared" si="256"/>
        <v>2017/2018</v>
      </c>
      <c r="G5454">
        <v>41</v>
      </c>
      <c r="H5454" t="s">
        <v>113</v>
      </c>
      <c r="I5454">
        <f>IFERROR(INDEX(Lookup_Misc!$A$1:$C$7,MATCH(Table1[[#This Row],[Product]],Lookup_Misc!$B$1:$B$7,0),3)*Table1[[#This Row],[Tonnage]],NA())</f>
        <v>16.400000000000002</v>
      </c>
      <c r="J5454">
        <f t="shared" si="257"/>
        <v>7</v>
      </c>
    </row>
    <row r="5455" spans="1:10">
      <c r="A5455" t="s">
        <v>189</v>
      </c>
      <c r="B5455" t="s">
        <v>33</v>
      </c>
      <c r="C5455" s="60">
        <v>42948</v>
      </c>
      <c r="D5455" s="3">
        <f>Table1[[#This Row],[End Year]]-1</f>
        <v>2017</v>
      </c>
      <c r="E5455" s="3">
        <f t="shared" si="255"/>
        <v>2018</v>
      </c>
      <c r="F5455" s="1" t="str">
        <f t="shared" si="256"/>
        <v>2017/2018</v>
      </c>
      <c r="G5455">
        <v>32862</v>
      </c>
      <c r="H5455" t="s">
        <v>151</v>
      </c>
      <c r="I5455">
        <f>IFERROR(INDEX(Lookup_Misc!$A$1:$C$7,MATCH(Table1[[#This Row],[Product]],Lookup_Misc!$B$1:$B$7,0),3)*Table1[[#This Row],[Tonnage]],NA())</f>
        <v>13144.800000000001</v>
      </c>
      <c r="J5455">
        <f t="shared" si="257"/>
        <v>8</v>
      </c>
    </row>
    <row r="5456" spans="1:10">
      <c r="A5456" t="s">
        <v>189</v>
      </c>
      <c r="B5456" t="s">
        <v>33</v>
      </c>
      <c r="C5456" s="60">
        <v>42948</v>
      </c>
      <c r="D5456" s="3">
        <f>Table1[[#This Row],[End Year]]-1</f>
        <v>2017</v>
      </c>
      <c r="E5456" s="3">
        <f t="shared" si="255"/>
        <v>2018</v>
      </c>
      <c r="F5456" s="1" t="str">
        <f t="shared" si="256"/>
        <v>2017/2018</v>
      </c>
      <c r="G5456">
        <v>52</v>
      </c>
      <c r="H5456" t="s">
        <v>60</v>
      </c>
      <c r="I5456">
        <f>IFERROR(INDEX(Lookup_Misc!$A$1:$C$7,MATCH(Table1[[#This Row],[Product]],Lookup_Misc!$B$1:$B$7,0),3)*Table1[[#This Row],[Tonnage]],NA())</f>
        <v>20.8</v>
      </c>
      <c r="J5456">
        <f t="shared" si="257"/>
        <v>8</v>
      </c>
    </row>
    <row r="5457" spans="1:10">
      <c r="A5457" t="s">
        <v>189</v>
      </c>
      <c r="B5457" t="s">
        <v>33</v>
      </c>
      <c r="C5457" s="60">
        <v>42948</v>
      </c>
      <c r="D5457" s="3">
        <f>Table1[[#This Row],[End Year]]-1</f>
        <v>2017</v>
      </c>
      <c r="E5457" s="3">
        <f t="shared" si="255"/>
        <v>2018</v>
      </c>
      <c r="F5457" s="1" t="str">
        <f t="shared" si="256"/>
        <v>2017/2018</v>
      </c>
      <c r="G5457">
        <v>18</v>
      </c>
      <c r="H5457" t="s">
        <v>79</v>
      </c>
      <c r="I5457">
        <f>IFERROR(INDEX(Lookup_Misc!$A$1:$C$7,MATCH(Table1[[#This Row],[Product]],Lookup_Misc!$B$1:$B$7,0),3)*Table1[[#This Row],[Tonnage]],NA())</f>
        <v>7.2</v>
      </c>
      <c r="J5457">
        <f t="shared" si="257"/>
        <v>8</v>
      </c>
    </row>
    <row r="5458" spans="1:10">
      <c r="A5458" t="s">
        <v>189</v>
      </c>
      <c r="B5458" t="s">
        <v>33</v>
      </c>
      <c r="C5458" s="60">
        <v>42979</v>
      </c>
      <c r="D5458" s="3">
        <f>Table1[[#This Row],[End Year]]-1</f>
        <v>2017</v>
      </c>
      <c r="E5458" s="3">
        <f t="shared" si="255"/>
        <v>2018</v>
      </c>
      <c r="F5458" s="1" t="str">
        <f t="shared" si="256"/>
        <v>2017/2018</v>
      </c>
      <c r="G5458">
        <v>7</v>
      </c>
      <c r="H5458" t="s">
        <v>74</v>
      </c>
      <c r="I5458">
        <f>IFERROR(INDEX(Lookup_Misc!$A$1:$C$7,MATCH(Table1[[#This Row],[Product]],Lookup_Misc!$B$1:$B$7,0),3)*Table1[[#This Row],[Tonnage]],NA())</f>
        <v>2.8000000000000003</v>
      </c>
      <c r="J5458">
        <f t="shared" si="257"/>
        <v>9</v>
      </c>
    </row>
    <row r="5459" spans="1:10">
      <c r="A5459" t="s">
        <v>189</v>
      </c>
      <c r="B5459" t="s">
        <v>33</v>
      </c>
      <c r="C5459" s="60">
        <v>42979</v>
      </c>
      <c r="D5459" s="3">
        <f>Table1[[#This Row],[End Year]]-1</f>
        <v>2017</v>
      </c>
      <c r="E5459" s="3">
        <f t="shared" si="255"/>
        <v>2018</v>
      </c>
      <c r="F5459" s="1" t="str">
        <f t="shared" si="256"/>
        <v>2017/2018</v>
      </c>
      <c r="G5459">
        <v>99</v>
      </c>
      <c r="H5459" t="s">
        <v>94</v>
      </c>
      <c r="I5459">
        <f>IFERROR(INDEX(Lookup_Misc!$A$1:$C$7,MATCH(Table1[[#This Row],[Product]],Lookup_Misc!$B$1:$B$7,0),3)*Table1[[#This Row],[Tonnage]],NA())</f>
        <v>39.6</v>
      </c>
      <c r="J5459">
        <f t="shared" si="257"/>
        <v>9</v>
      </c>
    </row>
    <row r="5460" spans="1:10">
      <c r="A5460" t="s">
        <v>189</v>
      </c>
      <c r="B5460" t="s">
        <v>33</v>
      </c>
      <c r="C5460" s="60">
        <v>42979</v>
      </c>
      <c r="D5460" s="3">
        <f>Table1[[#This Row],[End Year]]-1</f>
        <v>2017</v>
      </c>
      <c r="E5460" s="3">
        <f t="shared" si="255"/>
        <v>2018</v>
      </c>
      <c r="F5460" s="1" t="str">
        <f t="shared" si="256"/>
        <v>2017/2018</v>
      </c>
      <c r="G5460">
        <v>11019</v>
      </c>
      <c r="H5460" t="s">
        <v>95</v>
      </c>
      <c r="I5460">
        <f>IFERROR(INDEX(Lookup_Misc!$A$1:$C$7,MATCH(Table1[[#This Row],[Product]],Lookup_Misc!$B$1:$B$7,0),3)*Table1[[#This Row],[Tonnage]],NA())</f>
        <v>4407.6000000000004</v>
      </c>
      <c r="J5460">
        <f t="shared" si="257"/>
        <v>9</v>
      </c>
    </row>
    <row r="5461" spans="1:10">
      <c r="A5461" t="s">
        <v>189</v>
      </c>
      <c r="B5461" t="s">
        <v>33</v>
      </c>
      <c r="C5461" s="60">
        <v>42979</v>
      </c>
      <c r="D5461" s="3">
        <f>Table1[[#This Row],[End Year]]-1</f>
        <v>2017</v>
      </c>
      <c r="E5461" s="3">
        <f t="shared" si="255"/>
        <v>2018</v>
      </c>
      <c r="F5461" s="1" t="str">
        <f t="shared" si="256"/>
        <v>2017/2018</v>
      </c>
      <c r="G5461">
        <v>40764</v>
      </c>
      <c r="H5461" t="s">
        <v>151</v>
      </c>
      <c r="I5461">
        <f>IFERROR(INDEX(Lookup_Misc!$A$1:$C$7,MATCH(Table1[[#This Row],[Product]],Lookup_Misc!$B$1:$B$7,0),3)*Table1[[#This Row],[Tonnage]],NA())</f>
        <v>16305.6</v>
      </c>
      <c r="J5461">
        <f t="shared" si="257"/>
        <v>9</v>
      </c>
    </row>
    <row r="5462" spans="1:10">
      <c r="A5462" t="s">
        <v>189</v>
      </c>
      <c r="B5462" t="s">
        <v>33</v>
      </c>
      <c r="C5462" s="60">
        <v>42979</v>
      </c>
      <c r="D5462" s="3">
        <f>Table1[[#This Row],[End Year]]-1</f>
        <v>2017</v>
      </c>
      <c r="E5462" s="3">
        <f t="shared" si="255"/>
        <v>2018</v>
      </c>
      <c r="F5462" s="1" t="str">
        <f t="shared" si="256"/>
        <v>2017/2018</v>
      </c>
      <c r="G5462">
        <v>151</v>
      </c>
      <c r="H5462" t="s">
        <v>60</v>
      </c>
      <c r="I5462">
        <f>IFERROR(INDEX(Lookup_Misc!$A$1:$C$7,MATCH(Table1[[#This Row],[Product]],Lookup_Misc!$B$1:$B$7,0),3)*Table1[[#This Row],[Tonnage]],NA())</f>
        <v>60.400000000000006</v>
      </c>
      <c r="J5462">
        <f t="shared" si="257"/>
        <v>9</v>
      </c>
    </row>
    <row r="5463" spans="1:10">
      <c r="A5463" t="s">
        <v>189</v>
      </c>
      <c r="B5463" t="s">
        <v>33</v>
      </c>
      <c r="C5463" s="60">
        <v>42979</v>
      </c>
      <c r="D5463" s="3">
        <f>Table1[[#This Row],[End Year]]-1</f>
        <v>2017</v>
      </c>
      <c r="E5463" s="3">
        <f t="shared" si="255"/>
        <v>2018</v>
      </c>
      <c r="F5463" s="1" t="str">
        <f t="shared" si="256"/>
        <v>2017/2018</v>
      </c>
      <c r="G5463">
        <v>19</v>
      </c>
      <c r="H5463" t="s">
        <v>79</v>
      </c>
      <c r="I5463">
        <f>IFERROR(INDEX(Lookup_Misc!$A$1:$C$7,MATCH(Table1[[#This Row],[Product]],Lookup_Misc!$B$1:$B$7,0),3)*Table1[[#This Row],[Tonnage]],NA())</f>
        <v>7.6000000000000005</v>
      </c>
      <c r="J5463">
        <f t="shared" si="257"/>
        <v>9</v>
      </c>
    </row>
    <row r="5464" spans="1:10">
      <c r="A5464" t="s">
        <v>189</v>
      </c>
      <c r="B5464" t="s">
        <v>33</v>
      </c>
      <c r="C5464" s="60">
        <v>43009</v>
      </c>
      <c r="D5464" s="3">
        <f>Table1[[#This Row],[End Year]]-1</f>
        <v>2017</v>
      </c>
      <c r="E5464" s="3">
        <f t="shared" si="255"/>
        <v>2018</v>
      </c>
      <c r="F5464" s="1" t="str">
        <f t="shared" si="256"/>
        <v>2017/2018</v>
      </c>
      <c r="G5464">
        <v>48</v>
      </c>
      <c r="H5464" t="s">
        <v>74</v>
      </c>
      <c r="I5464">
        <f>IFERROR(INDEX(Lookup_Misc!$A$1:$C$7,MATCH(Table1[[#This Row],[Product]],Lookup_Misc!$B$1:$B$7,0),3)*Table1[[#This Row],[Tonnage]],NA())</f>
        <v>19.200000000000003</v>
      </c>
      <c r="J5464">
        <f t="shared" si="257"/>
        <v>10</v>
      </c>
    </row>
    <row r="5465" spans="1:10">
      <c r="A5465" t="s">
        <v>189</v>
      </c>
      <c r="B5465" t="s">
        <v>33</v>
      </c>
      <c r="C5465" s="60">
        <v>43009</v>
      </c>
      <c r="D5465" s="3">
        <f>Table1[[#This Row],[End Year]]-1</f>
        <v>2017</v>
      </c>
      <c r="E5465" s="3">
        <f t="shared" si="255"/>
        <v>2018</v>
      </c>
      <c r="F5465" s="1" t="str">
        <f t="shared" si="256"/>
        <v>2017/2018</v>
      </c>
      <c r="G5465">
        <v>36</v>
      </c>
      <c r="H5465" t="s">
        <v>94</v>
      </c>
      <c r="I5465">
        <f>IFERROR(INDEX(Lookup_Misc!$A$1:$C$7,MATCH(Table1[[#This Row],[Product]],Lookup_Misc!$B$1:$B$7,0),3)*Table1[[#This Row],[Tonnage]],NA())</f>
        <v>14.4</v>
      </c>
      <c r="J5465">
        <f t="shared" si="257"/>
        <v>10</v>
      </c>
    </row>
    <row r="5466" spans="1:10">
      <c r="A5466" t="s">
        <v>189</v>
      </c>
      <c r="B5466" t="s">
        <v>33</v>
      </c>
      <c r="C5466" s="60">
        <v>43009</v>
      </c>
      <c r="D5466" s="3">
        <f>Table1[[#This Row],[End Year]]-1</f>
        <v>2017</v>
      </c>
      <c r="E5466" s="3">
        <f t="shared" si="255"/>
        <v>2018</v>
      </c>
      <c r="F5466" s="1" t="str">
        <f t="shared" si="256"/>
        <v>2017/2018</v>
      </c>
      <c r="G5466">
        <v>371</v>
      </c>
      <c r="H5466" t="s">
        <v>60</v>
      </c>
      <c r="I5466">
        <f>IFERROR(INDEX(Lookup_Misc!$A$1:$C$7,MATCH(Table1[[#This Row],[Product]],Lookup_Misc!$B$1:$B$7,0),3)*Table1[[#This Row],[Tonnage]],NA())</f>
        <v>148.4</v>
      </c>
      <c r="J5466">
        <f t="shared" si="257"/>
        <v>10</v>
      </c>
    </row>
    <row r="5467" spans="1:10">
      <c r="A5467" t="s">
        <v>189</v>
      </c>
      <c r="B5467" t="s">
        <v>33</v>
      </c>
      <c r="C5467" s="60">
        <v>43009</v>
      </c>
      <c r="D5467" s="3">
        <f>Table1[[#This Row],[End Year]]-1</f>
        <v>2017</v>
      </c>
      <c r="E5467" s="3">
        <f t="shared" si="255"/>
        <v>2018</v>
      </c>
      <c r="F5467" s="1" t="str">
        <f t="shared" si="256"/>
        <v>2017/2018</v>
      </c>
      <c r="G5467">
        <v>4</v>
      </c>
      <c r="H5467" t="s">
        <v>79</v>
      </c>
      <c r="I5467">
        <f>IFERROR(INDEX(Lookup_Misc!$A$1:$C$7,MATCH(Table1[[#This Row],[Product]],Lookup_Misc!$B$1:$B$7,0),3)*Table1[[#This Row],[Tonnage]],NA())</f>
        <v>1.6</v>
      </c>
      <c r="J5467">
        <f t="shared" si="257"/>
        <v>10</v>
      </c>
    </row>
    <row r="5468" spans="1:10">
      <c r="A5468" t="s">
        <v>189</v>
      </c>
      <c r="B5468" t="s">
        <v>33</v>
      </c>
      <c r="C5468" s="60">
        <v>43009</v>
      </c>
      <c r="D5468" s="3">
        <f>Table1[[#This Row],[End Year]]-1</f>
        <v>2017</v>
      </c>
      <c r="E5468" s="3">
        <f t="shared" si="255"/>
        <v>2018</v>
      </c>
      <c r="F5468" s="1" t="str">
        <f t="shared" si="256"/>
        <v>2017/2018</v>
      </c>
      <c r="G5468">
        <v>36</v>
      </c>
      <c r="H5468" t="s">
        <v>84</v>
      </c>
      <c r="I5468">
        <f>IFERROR(INDEX(Lookup_Misc!$A$1:$C$7,MATCH(Table1[[#This Row],[Product]],Lookup_Misc!$B$1:$B$7,0),3)*Table1[[#This Row],[Tonnage]],NA())</f>
        <v>14.4</v>
      </c>
      <c r="J5468">
        <f t="shared" si="257"/>
        <v>10</v>
      </c>
    </row>
    <row r="5469" spans="1:10">
      <c r="A5469" t="s">
        <v>189</v>
      </c>
      <c r="B5469" t="s">
        <v>33</v>
      </c>
      <c r="C5469" s="60">
        <v>43040</v>
      </c>
      <c r="D5469" s="3">
        <f>Table1[[#This Row],[End Year]]-1</f>
        <v>2017</v>
      </c>
      <c r="E5469" s="3">
        <f t="shared" si="255"/>
        <v>2018</v>
      </c>
      <c r="F5469" s="1" t="str">
        <f t="shared" si="256"/>
        <v>2017/2018</v>
      </c>
      <c r="G5469">
        <v>15</v>
      </c>
      <c r="H5469" t="s">
        <v>74</v>
      </c>
      <c r="I5469">
        <f>IFERROR(INDEX(Lookup_Misc!$A$1:$C$7,MATCH(Table1[[#This Row],[Product]],Lookup_Misc!$B$1:$B$7,0),3)*Table1[[#This Row],[Tonnage]],NA())</f>
        <v>6</v>
      </c>
      <c r="J5469">
        <f t="shared" si="257"/>
        <v>11</v>
      </c>
    </row>
    <row r="5470" spans="1:10">
      <c r="A5470" t="s">
        <v>189</v>
      </c>
      <c r="B5470" t="s">
        <v>33</v>
      </c>
      <c r="C5470" s="60">
        <v>43040</v>
      </c>
      <c r="D5470" s="3">
        <f>Table1[[#This Row],[End Year]]-1</f>
        <v>2017</v>
      </c>
      <c r="E5470" s="3">
        <f t="shared" si="255"/>
        <v>2018</v>
      </c>
      <c r="F5470" s="1" t="str">
        <f t="shared" si="256"/>
        <v>2017/2018</v>
      </c>
      <c r="G5470">
        <v>128</v>
      </c>
      <c r="H5470" t="s">
        <v>94</v>
      </c>
      <c r="I5470">
        <f>IFERROR(INDEX(Lookup_Misc!$A$1:$C$7,MATCH(Table1[[#This Row],[Product]],Lookup_Misc!$B$1:$B$7,0),3)*Table1[[#This Row],[Tonnage]],NA())</f>
        <v>51.2</v>
      </c>
      <c r="J5470">
        <f t="shared" si="257"/>
        <v>11</v>
      </c>
    </row>
    <row r="5471" spans="1:10">
      <c r="A5471" t="s">
        <v>189</v>
      </c>
      <c r="B5471" t="s">
        <v>33</v>
      </c>
      <c r="C5471" s="60">
        <v>43040</v>
      </c>
      <c r="D5471" s="3">
        <f>Table1[[#This Row],[End Year]]-1</f>
        <v>2017</v>
      </c>
      <c r="E5471" s="3">
        <f t="shared" si="255"/>
        <v>2018</v>
      </c>
      <c r="F5471" s="1" t="str">
        <f t="shared" si="256"/>
        <v>2017/2018</v>
      </c>
      <c r="G5471">
        <v>599</v>
      </c>
      <c r="H5471" t="s">
        <v>60</v>
      </c>
      <c r="I5471">
        <f>IFERROR(INDEX(Lookup_Misc!$A$1:$C$7,MATCH(Table1[[#This Row],[Product]],Lookup_Misc!$B$1:$B$7,0),3)*Table1[[#This Row],[Tonnage]],NA())</f>
        <v>239.60000000000002</v>
      </c>
      <c r="J5471">
        <f t="shared" si="257"/>
        <v>11</v>
      </c>
    </row>
    <row r="5472" spans="1:10">
      <c r="A5472" t="s">
        <v>189</v>
      </c>
      <c r="B5472" t="s">
        <v>33</v>
      </c>
      <c r="C5472" s="60">
        <v>43040</v>
      </c>
      <c r="D5472" s="3">
        <f>Table1[[#This Row],[End Year]]-1</f>
        <v>2017</v>
      </c>
      <c r="E5472" s="3">
        <f t="shared" si="255"/>
        <v>2018</v>
      </c>
      <c r="F5472" s="1" t="str">
        <f t="shared" si="256"/>
        <v>2017/2018</v>
      </c>
      <c r="G5472">
        <v>17</v>
      </c>
      <c r="H5472" t="s">
        <v>79</v>
      </c>
      <c r="I5472">
        <f>IFERROR(INDEX(Lookup_Misc!$A$1:$C$7,MATCH(Table1[[#This Row],[Product]],Lookup_Misc!$B$1:$B$7,0),3)*Table1[[#This Row],[Tonnage]],NA())</f>
        <v>6.8000000000000007</v>
      </c>
      <c r="J5472">
        <f t="shared" si="257"/>
        <v>11</v>
      </c>
    </row>
    <row r="5473" spans="1:10">
      <c r="A5473" t="s">
        <v>189</v>
      </c>
      <c r="B5473" t="s">
        <v>33</v>
      </c>
      <c r="C5473" s="60">
        <v>43040</v>
      </c>
      <c r="D5473" s="3">
        <f>Table1[[#This Row],[End Year]]-1</f>
        <v>2017</v>
      </c>
      <c r="E5473" s="3">
        <f t="shared" si="255"/>
        <v>2018</v>
      </c>
      <c r="F5473" s="1" t="str">
        <f t="shared" si="256"/>
        <v>2017/2018</v>
      </c>
      <c r="G5473">
        <v>54</v>
      </c>
      <c r="H5473" t="s">
        <v>84</v>
      </c>
      <c r="I5473">
        <f>IFERROR(INDEX(Lookup_Misc!$A$1:$C$7,MATCH(Table1[[#This Row],[Product]],Lookup_Misc!$B$1:$B$7,0),3)*Table1[[#This Row],[Tonnage]],NA())</f>
        <v>21.6</v>
      </c>
      <c r="J5473">
        <f t="shared" si="257"/>
        <v>11</v>
      </c>
    </row>
    <row r="5474" spans="1:10">
      <c r="A5474" t="s">
        <v>189</v>
      </c>
      <c r="B5474" t="s">
        <v>33</v>
      </c>
      <c r="C5474" s="60">
        <v>43070</v>
      </c>
      <c r="D5474" s="3">
        <f>Table1[[#This Row],[End Year]]-1</f>
        <v>2017</v>
      </c>
      <c r="E5474" s="3">
        <f t="shared" si="255"/>
        <v>2018</v>
      </c>
      <c r="F5474" s="1" t="str">
        <f t="shared" si="256"/>
        <v>2017/2018</v>
      </c>
      <c r="G5474">
        <v>882</v>
      </c>
      <c r="H5474" t="s">
        <v>94</v>
      </c>
      <c r="I5474">
        <f>IFERROR(INDEX(Lookup_Misc!$A$1:$C$7,MATCH(Table1[[#This Row],[Product]],Lookup_Misc!$B$1:$B$7,0),3)*Table1[[#This Row],[Tonnage]],NA())</f>
        <v>352.8</v>
      </c>
      <c r="J5474">
        <f t="shared" si="257"/>
        <v>12</v>
      </c>
    </row>
    <row r="5475" spans="1:10">
      <c r="A5475" t="s">
        <v>189</v>
      </c>
      <c r="B5475" t="s">
        <v>33</v>
      </c>
      <c r="C5475" s="60">
        <v>43070</v>
      </c>
      <c r="D5475" s="3">
        <f>Table1[[#This Row],[End Year]]-1</f>
        <v>2017</v>
      </c>
      <c r="E5475" s="3">
        <f t="shared" si="255"/>
        <v>2018</v>
      </c>
      <c r="F5475" s="1" t="str">
        <f t="shared" si="256"/>
        <v>2017/2018</v>
      </c>
      <c r="G5475">
        <v>1120</v>
      </c>
      <c r="H5475" t="s">
        <v>60</v>
      </c>
      <c r="I5475">
        <f>IFERROR(INDEX(Lookup_Misc!$A$1:$C$7,MATCH(Table1[[#This Row],[Product]],Lookup_Misc!$B$1:$B$7,0),3)*Table1[[#This Row],[Tonnage]],NA())</f>
        <v>448</v>
      </c>
      <c r="J5475">
        <f t="shared" si="257"/>
        <v>12</v>
      </c>
    </row>
    <row r="5476" spans="1:10">
      <c r="A5476" t="s">
        <v>189</v>
      </c>
      <c r="B5476" t="s">
        <v>33</v>
      </c>
      <c r="C5476" s="60">
        <v>43070</v>
      </c>
      <c r="D5476" s="3">
        <f>Table1[[#This Row],[End Year]]-1</f>
        <v>2017</v>
      </c>
      <c r="E5476" s="3">
        <f t="shared" si="255"/>
        <v>2018</v>
      </c>
      <c r="F5476" s="1" t="str">
        <f t="shared" si="256"/>
        <v>2017/2018</v>
      </c>
      <c r="G5476">
        <v>31</v>
      </c>
      <c r="H5476" t="s">
        <v>79</v>
      </c>
      <c r="I5476">
        <f>IFERROR(INDEX(Lookup_Misc!$A$1:$C$7,MATCH(Table1[[#This Row],[Product]],Lookup_Misc!$B$1:$B$7,0),3)*Table1[[#This Row],[Tonnage]],NA())</f>
        <v>12.4</v>
      </c>
      <c r="J5476">
        <f t="shared" si="257"/>
        <v>12</v>
      </c>
    </row>
    <row r="5477" spans="1:10">
      <c r="A5477" t="s">
        <v>189</v>
      </c>
      <c r="B5477" t="s">
        <v>33</v>
      </c>
      <c r="C5477" s="60">
        <v>43070</v>
      </c>
      <c r="D5477" s="3">
        <f>Table1[[#This Row],[End Year]]-1</f>
        <v>2017</v>
      </c>
      <c r="E5477" s="3">
        <f t="shared" si="255"/>
        <v>2018</v>
      </c>
      <c r="F5477" s="1" t="str">
        <f t="shared" si="256"/>
        <v>2017/2018</v>
      </c>
      <c r="G5477">
        <v>54</v>
      </c>
      <c r="H5477" t="s">
        <v>84</v>
      </c>
      <c r="I5477">
        <f>IFERROR(INDEX(Lookup_Misc!$A$1:$C$7,MATCH(Table1[[#This Row],[Product]],Lookup_Misc!$B$1:$B$7,0),3)*Table1[[#This Row],[Tonnage]],NA())</f>
        <v>21.6</v>
      </c>
      <c r="J5477">
        <f t="shared" si="257"/>
        <v>12</v>
      </c>
    </row>
    <row r="5478" spans="1:10">
      <c r="A5478" t="s">
        <v>189</v>
      </c>
      <c r="B5478" t="s">
        <v>33</v>
      </c>
      <c r="C5478" s="60">
        <v>43101</v>
      </c>
      <c r="D5478" s="3">
        <f>Table1[[#This Row],[End Year]]-1</f>
        <v>2017</v>
      </c>
      <c r="E5478" s="3">
        <f t="shared" si="255"/>
        <v>2018</v>
      </c>
      <c r="F5478" s="1" t="str">
        <f t="shared" si="256"/>
        <v>2017/2018</v>
      </c>
      <c r="G5478">
        <v>29</v>
      </c>
      <c r="H5478" t="s">
        <v>74</v>
      </c>
      <c r="I5478">
        <f>IFERROR(INDEX(Lookup_Misc!$A$1:$C$7,MATCH(Table1[[#This Row],[Product]],Lookup_Misc!$B$1:$B$7,0),3)*Table1[[#This Row],[Tonnage]],NA())</f>
        <v>11.600000000000001</v>
      </c>
      <c r="J5478">
        <f t="shared" si="257"/>
        <v>1</v>
      </c>
    </row>
    <row r="5479" spans="1:10">
      <c r="A5479" t="s">
        <v>189</v>
      </c>
      <c r="B5479" t="s">
        <v>33</v>
      </c>
      <c r="C5479" s="60">
        <v>43101</v>
      </c>
      <c r="D5479" s="3">
        <f>Table1[[#This Row],[End Year]]-1</f>
        <v>2017</v>
      </c>
      <c r="E5479" s="3">
        <f t="shared" si="255"/>
        <v>2018</v>
      </c>
      <c r="F5479" s="1" t="str">
        <f t="shared" si="256"/>
        <v>2017/2018</v>
      </c>
      <c r="G5479">
        <v>338</v>
      </c>
      <c r="H5479" t="s">
        <v>94</v>
      </c>
      <c r="I5479">
        <f>IFERROR(INDEX(Lookup_Misc!$A$1:$C$7,MATCH(Table1[[#This Row],[Product]],Lookup_Misc!$B$1:$B$7,0),3)*Table1[[#This Row],[Tonnage]],NA())</f>
        <v>135.20000000000002</v>
      </c>
      <c r="J5479">
        <f t="shared" si="257"/>
        <v>1</v>
      </c>
    </row>
    <row r="5480" spans="1:10">
      <c r="A5480" t="s">
        <v>189</v>
      </c>
      <c r="B5480" t="s">
        <v>33</v>
      </c>
      <c r="C5480" s="60">
        <v>43101</v>
      </c>
      <c r="D5480" s="3">
        <f>Table1[[#This Row],[End Year]]-1</f>
        <v>2017</v>
      </c>
      <c r="E5480" s="3">
        <f t="shared" si="255"/>
        <v>2018</v>
      </c>
      <c r="F5480" s="1" t="str">
        <f t="shared" si="256"/>
        <v>2017/2018</v>
      </c>
      <c r="G5480">
        <v>19002</v>
      </c>
      <c r="H5480" t="s">
        <v>95</v>
      </c>
      <c r="I5480">
        <f>IFERROR(INDEX(Lookup_Misc!$A$1:$C$7,MATCH(Table1[[#This Row],[Product]],Lookup_Misc!$B$1:$B$7,0),3)*Table1[[#This Row],[Tonnage]],NA())</f>
        <v>7600.8</v>
      </c>
      <c r="J5480">
        <f t="shared" si="257"/>
        <v>1</v>
      </c>
    </row>
    <row r="5481" spans="1:10">
      <c r="A5481" t="s">
        <v>189</v>
      </c>
      <c r="B5481" t="s">
        <v>33</v>
      </c>
      <c r="C5481" s="60">
        <v>43101</v>
      </c>
      <c r="D5481" s="3">
        <f>Table1[[#This Row],[End Year]]-1</f>
        <v>2017</v>
      </c>
      <c r="E5481" s="3">
        <f t="shared" si="255"/>
        <v>2018</v>
      </c>
      <c r="F5481" s="1" t="str">
        <f t="shared" si="256"/>
        <v>2017/2018</v>
      </c>
      <c r="G5481">
        <v>1112</v>
      </c>
      <c r="H5481" t="s">
        <v>60</v>
      </c>
      <c r="I5481">
        <f>IFERROR(INDEX(Lookup_Misc!$A$1:$C$7,MATCH(Table1[[#This Row],[Product]],Lookup_Misc!$B$1:$B$7,0),3)*Table1[[#This Row],[Tonnage]],NA())</f>
        <v>444.8</v>
      </c>
      <c r="J5481">
        <f t="shared" si="257"/>
        <v>1</v>
      </c>
    </row>
    <row r="5482" spans="1:10">
      <c r="A5482" t="s">
        <v>189</v>
      </c>
      <c r="B5482" t="s">
        <v>33</v>
      </c>
      <c r="C5482" s="60">
        <v>43101</v>
      </c>
      <c r="D5482" s="3">
        <f>Table1[[#This Row],[End Year]]-1</f>
        <v>2017</v>
      </c>
      <c r="E5482" s="3">
        <f t="shared" si="255"/>
        <v>2018</v>
      </c>
      <c r="F5482" s="1" t="str">
        <f t="shared" si="256"/>
        <v>2017/2018</v>
      </c>
      <c r="G5482">
        <v>105</v>
      </c>
      <c r="H5482" t="s">
        <v>79</v>
      </c>
      <c r="I5482">
        <f>IFERROR(INDEX(Lookup_Misc!$A$1:$C$7,MATCH(Table1[[#This Row],[Product]],Lookup_Misc!$B$1:$B$7,0),3)*Table1[[#This Row],[Tonnage]],NA())</f>
        <v>42</v>
      </c>
      <c r="J5482">
        <f t="shared" si="257"/>
        <v>1</v>
      </c>
    </row>
    <row r="5483" spans="1:10">
      <c r="A5483" t="s">
        <v>189</v>
      </c>
      <c r="B5483" t="s">
        <v>33</v>
      </c>
      <c r="C5483" s="60">
        <v>43101</v>
      </c>
      <c r="D5483" s="3">
        <f>Table1[[#This Row],[End Year]]-1</f>
        <v>2017</v>
      </c>
      <c r="E5483" s="3">
        <f t="shared" si="255"/>
        <v>2018</v>
      </c>
      <c r="F5483" s="1" t="str">
        <f t="shared" si="256"/>
        <v>2017/2018</v>
      </c>
      <c r="G5483">
        <v>18</v>
      </c>
      <c r="H5483" t="s">
        <v>84</v>
      </c>
      <c r="I5483">
        <f>IFERROR(INDEX(Lookup_Misc!$A$1:$C$7,MATCH(Table1[[#This Row],[Product]],Lookup_Misc!$B$1:$B$7,0),3)*Table1[[#This Row],[Tonnage]],NA())</f>
        <v>7.2</v>
      </c>
      <c r="J5483">
        <f t="shared" si="257"/>
        <v>1</v>
      </c>
    </row>
    <row r="5484" spans="1:10">
      <c r="A5484" t="s">
        <v>189</v>
      </c>
      <c r="B5484" t="s">
        <v>33</v>
      </c>
      <c r="C5484" s="60">
        <v>43132</v>
      </c>
      <c r="D5484" s="3">
        <f>Table1[[#This Row],[End Year]]-1</f>
        <v>2017</v>
      </c>
      <c r="E5484" s="3">
        <f t="shared" si="255"/>
        <v>2018</v>
      </c>
      <c r="F5484" s="1" t="str">
        <f t="shared" si="256"/>
        <v>2017/2018</v>
      </c>
      <c r="G5484">
        <v>46</v>
      </c>
      <c r="H5484" t="s">
        <v>94</v>
      </c>
      <c r="I5484">
        <f>IFERROR(INDEX(Lookup_Misc!$A$1:$C$7,MATCH(Table1[[#This Row],[Product]],Lookup_Misc!$B$1:$B$7,0),3)*Table1[[#This Row],[Tonnage]],NA())</f>
        <v>18.400000000000002</v>
      </c>
      <c r="J5484">
        <f t="shared" si="257"/>
        <v>2</v>
      </c>
    </row>
    <row r="5485" spans="1:10">
      <c r="A5485" t="s">
        <v>189</v>
      </c>
      <c r="B5485" t="s">
        <v>33</v>
      </c>
      <c r="C5485" s="60">
        <v>43132</v>
      </c>
      <c r="D5485" s="3">
        <f>Table1[[#This Row],[End Year]]-1</f>
        <v>2017</v>
      </c>
      <c r="E5485" s="3">
        <f t="shared" si="255"/>
        <v>2018</v>
      </c>
      <c r="F5485" s="1" t="str">
        <f t="shared" si="256"/>
        <v>2017/2018</v>
      </c>
      <c r="G5485">
        <v>435</v>
      </c>
      <c r="H5485" t="s">
        <v>60</v>
      </c>
      <c r="I5485">
        <f>IFERROR(INDEX(Lookup_Misc!$A$1:$C$7,MATCH(Table1[[#This Row],[Product]],Lookup_Misc!$B$1:$B$7,0),3)*Table1[[#This Row],[Tonnage]],NA())</f>
        <v>174</v>
      </c>
      <c r="J5485">
        <f t="shared" si="257"/>
        <v>2</v>
      </c>
    </row>
    <row r="5486" spans="1:10">
      <c r="A5486" t="s">
        <v>189</v>
      </c>
      <c r="B5486" t="s">
        <v>33</v>
      </c>
      <c r="C5486" s="60">
        <v>43132</v>
      </c>
      <c r="D5486" s="3">
        <f>Table1[[#This Row],[End Year]]-1</f>
        <v>2017</v>
      </c>
      <c r="E5486" s="3">
        <f t="shared" si="255"/>
        <v>2018</v>
      </c>
      <c r="F5486" s="1" t="str">
        <f t="shared" si="256"/>
        <v>2017/2018</v>
      </c>
      <c r="G5486">
        <v>143</v>
      </c>
      <c r="H5486" t="s">
        <v>79</v>
      </c>
      <c r="I5486">
        <f>IFERROR(INDEX(Lookup_Misc!$A$1:$C$7,MATCH(Table1[[#This Row],[Product]],Lookup_Misc!$B$1:$B$7,0),3)*Table1[[#This Row],[Tonnage]],NA())</f>
        <v>57.2</v>
      </c>
      <c r="J5486">
        <f t="shared" si="257"/>
        <v>2</v>
      </c>
    </row>
    <row r="5487" spans="1:10">
      <c r="A5487" t="s">
        <v>189</v>
      </c>
      <c r="B5487" t="s">
        <v>33</v>
      </c>
      <c r="C5487" s="60">
        <v>43132</v>
      </c>
      <c r="D5487" s="3">
        <f>Table1[[#This Row],[End Year]]-1</f>
        <v>2017</v>
      </c>
      <c r="E5487" s="3">
        <f t="shared" si="255"/>
        <v>2018</v>
      </c>
      <c r="F5487" s="1" t="str">
        <f t="shared" si="256"/>
        <v>2017/2018</v>
      </c>
      <c r="G5487">
        <v>918</v>
      </c>
      <c r="H5487" t="s">
        <v>113</v>
      </c>
      <c r="I5487">
        <f>IFERROR(INDEX(Lookup_Misc!$A$1:$C$7,MATCH(Table1[[#This Row],[Product]],Lookup_Misc!$B$1:$B$7,0),3)*Table1[[#This Row],[Tonnage]],NA())</f>
        <v>367.20000000000005</v>
      </c>
      <c r="J5487">
        <f t="shared" si="257"/>
        <v>2</v>
      </c>
    </row>
    <row r="5488" spans="1:10">
      <c r="A5488" t="s">
        <v>189</v>
      </c>
      <c r="B5488" t="s">
        <v>33</v>
      </c>
      <c r="C5488" s="60">
        <v>43132</v>
      </c>
      <c r="D5488" s="3">
        <f>Table1[[#This Row],[End Year]]-1</f>
        <v>2017</v>
      </c>
      <c r="E5488" s="3">
        <f t="shared" si="255"/>
        <v>2018</v>
      </c>
      <c r="F5488" s="1" t="str">
        <f t="shared" si="256"/>
        <v>2017/2018</v>
      </c>
      <c r="G5488">
        <v>18</v>
      </c>
      <c r="H5488" t="s">
        <v>84</v>
      </c>
      <c r="I5488">
        <f>IFERROR(INDEX(Lookup_Misc!$A$1:$C$7,MATCH(Table1[[#This Row],[Product]],Lookup_Misc!$B$1:$B$7,0),3)*Table1[[#This Row],[Tonnage]],NA())</f>
        <v>7.2</v>
      </c>
      <c r="J5488">
        <f t="shared" si="257"/>
        <v>2</v>
      </c>
    </row>
    <row r="5489" spans="1:10">
      <c r="A5489" t="s">
        <v>189</v>
      </c>
      <c r="B5489" t="s">
        <v>33</v>
      </c>
      <c r="C5489" s="60">
        <v>43160</v>
      </c>
      <c r="D5489" s="3">
        <f>Table1[[#This Row],[End Year]]-1</f>
        <v>2017</v>
      </c>
      <c r="E5489" s="3">
        <f t="shared" si="255"/>
        <v>2018</v>
      </c>
      <c r="F5489" s="1" t="str">
        <f t="shared" si="256"/>
        <v>2017/2018</v>
      </c>
      <c r="G5489">
        <v>137</v>
      </c>
      <c r="H5489" t="s">
        <v>74</v>
      </c>
      <c r="I5489">
        <f>IFERROR(INDEX(Lookup_Misc!$A$1:$C$7,MATCH(Table1[[#This Row],[Product]],Lookup_Misc!$B$1:$B$7,0),3)*Table1[[#This Row],[Tonnage]],NA())</f>
        <v>54.800000000000004</v>
      </c>
      <c r="J5489">
        <f t="shared" si="257"/>
        <v>3</v>
      </c>
    </row>
    <row r="5490" spans="1:10">
      <c r="A5490" t="s">
        <v>189</v>
      </c>
      <c r="B5490" t="s">
        <v>33</v>
      </c>
      <c r="C5490" s="60">
        <v>43160</v>
      </c>
      <c r="D5490" s="3">
        <f>Table1[[#This Row],[End Year]]-1</f>
        <v>2017</v>
      </c>
      <c r="E5490" s="3">
        <f t="shared" si="255"/>
        <v>2018</v>
      </c>
      <c r="F5490" s="1" t="str">
        <f t="shared" si="256"/>
        <v>2017/2018</v>
      </c>
      <c r="G5490">
        <v>33</v>
      </c>
      <c r="H5490" t="s">
        <v>94</v>
      </c>
      <c r="I5490">
        <f>IFERROR(INDEX(Lookup_Misc!$A$1:$C$7,MATCH(Table1[[#This Row],[Product]],Lookup_Misc!$B$1:$B$7,0),3)*Table1[[#This Row],[Tonnage]],NA())</f>
        <v>13.200000000000001</v>
      </c>
      <c r="J5490">
        <f t="shared" si="257"/>
        <v>3</v>
      </c>
    </row>
    <row r="5491" spans="1:10">
      <c r="A5491" t="s">
        <v>189</v>
      </c>
      <c r="B5491" t="s">
        <v>33</v>
      </c>
      <c r="C5491" s="60">
        <v>43160</v>
      </c>
      <c r="D5491" s="3">
        <f>Table1[[#This Row],[End Year]]-1</f>
        <v>2017</v>
      </c>
      <c r="E5491" s="3">
        <f t="shared" si="255"/>
        <v>2018</v>
      </c>
      <c r="F5491" s="1" t="str">
        <f t="shared" si="256"/>
        <v>2017/2018</v>
      </c>
      <c r="G5491">
        <v>11857</v>
      </c>
      <c r="H5491" t="s">
        <v>151</v>
      </c>
      <c r="I5491">
        <f>IFERROR(INDEX(Lookup_Misc!$A$1:$C$7,MATCH(Table1[[#This Row],[Product]],Lookup_Misc!$B$1:$B$7,0),3)*Table1[[#This Row],[Tonnage]],NA())</f>
        <v>4742.8</v>
      </c>
      <c r="J5491">
        <f t="shared" si="257"/>
        <v>3</v>
      </c>
    </row>
    <row r="5492" spans="1:10">
      <c r="A5492" t="s">
        <v>189</v>
      </c>
      <c r="B5492" t="s">
        <v>33</v>
      </c>
      <c r="C5492" s="60">
        <v>43160</v>
      </c>
      <c r="D5492" s="3">
        <f>Table1[[#This Row],[End Year]]-1</f>
        <v>2017</v>
      </c>
      <c r="E5492" s="3">
        <f t="shared" si="255"/>
        <v>2018</v>
      </c>
      <c r="F5492" s="1" t="str">
        <f t="shared" si="256"/>
        <v>2017/2018</v>
      </c>
      <c r="G5492">
        <v>358</v>
      </c>
      <c r="H5492" t="s">
        <v>60</v>
      </c>
      <c r="I5492">
        <f>IFERROR(INDEX(Lookup_Misc!$A$1:$C$7,MATCH(Table1[[#This Row],[Product]],Lookup_Misc!$B$1:$B$7,0),3)*Table1[[#This Row],[Tonnage]],NA())</f>
        <v>143.20000000000002</v>
      </c>
      <c r="J5492">
        <f t="shared" si="257"/>
        <v>3</v>
      </c>
    </row>
    <row r="5493" spans="1:10">
      <c r="A5493" t="s">
        <v>189</v>
      </c>
      <c r="B5493" t="s">
        <v>33</v>
      </c>
      <c r="C5493" s="60">
        <v>43160</v>
      </c>
      <c r="D5493" s="3">
        <f>Table1[[#This Row],[End Year]]-1</f>
        <v>2017</v>
      </c>
      <c r="E5493" s="3">
        <f t="shared" si="255"/>
        <v>2018</v>
      </c>
      <c r="F5493" s="1" t="str">
        <f t="shared" si="256"/>
        <v>2017/2018</v>
      </c>
      <c r="G5493">
        <v>49</v>
      </c>
      <c r="H5493" t="s">
        <v>79</v>
      </c>
      <c r="I5493">
        <f>IFERROR(INDEX(Lookup_Misc!$A$1:$C$7,MATCH(Table1[[#This Row],[Product]],Lookup_Misc!$B$1:$B$7,0),3)*Table1[[#This Row],[Tonnage]],NA())</f>
        <v>19.600000000000001</v>
      </c>
      <c r="J5493">
        <f t="shared" si="257"/>
        <v>3</v>
      </c>
    </row>
    <row r="5494" spans="1:10">
      <c r="A5494" t="s">
        <v>189</v>
      </c>
      <c r="B5494" t="s">
        <v>33</v>
      </c>
      <c r="C5494" s="60">
        <v>43191</v>
      </c>
      <c r="D5494" s="3">
        <f>Table1[[#This Row],[End Year]]-1</f>
        <v>2017</v>
      </c>
      <c r="E5494" s="3">
        <f t="shared" si="255"/>
        <v>2018</v>
      </c>
      <c r="F5494" s="1" t="str">
        <f t="shared" si="256"/>
        <v>2017/2018</v>
      </c>
      <c r="G5494">
        <v>135</v>
      </c>
      <c r="H5494" t="s">
        <v>74</v>
      </c>
      <c r="I5494">
        <f>IFERROR(INDEX(Lookup_Misc!$A$1:$C$7,MATCH(Table1[[#This Row],[Product]],Lookup_Misc!$B$1:$B$7,0),3)*Table1[[#This Row],[Tonnage]],NA())</f>
        <v>54</v>
      </c>
      <c r="J5494">
        <f t="shared" si="257"/>
        <v>4</v>
      </c>
    </row>
    <row r="5495" spans="1:10">
      <c r="A5495" t="s">
        <v>189</v>
      </c>
      <c r="B5495" t="s">
        <v>33</v>
      </c>
      <c r="C5495" s="60">
        <v>43191</v>
      </c>
      <c r="D5495" s="3">
        <f>Table1[[#This Row],[End Year]]-1</f>
        <v>2017</v>
      </c>
      <c r="E5495" s="3">
        <f t="shared" si="255"/>
        <v>2018</v>
      </c>
      <c r="F5495" s="1" t="str">
        <f t="shared" si="256"/>
        <v>2017/2018</v>
      </c>
      <c r="G5495">
        <v>523</v>
      </c>
      <c r="H5495" t="s">
        <v>94</v>
      </c>
      <c r="I5495">
        <f>IFERROR(INDEX(Lookup_Misc!$A$1:$C$7,MATCH(Table1[[#This Row],[Product]],Lookup_Misc!$B$1:$B$7,0),3)*Table1[[#This Row],[Tonnage]],NA())</f>
        <v>209.20000000000002</v>
      </c>
      <c r="J5495">
        <f t="shared" si="257"/>
        <v>4</v>
      </c>
    </row>
    <row r="5496" spans="1:10">
      <c r="A5496" t="s">
        <v>189</v>
      </c>
      <c r="B5496" t="s">
        <v>33</v>
      </c>
      <c r="C5496" s="60">
        <v>43191</v>
      </c>
      <c r="D5496" s="3">
        <f>Table1[[#This Row],[End Year]]-1</f>
        <v>2017</v>
      </c>
      <c r="E5496" s="3">
        <f t="shared" si="255"/>
        <v>2018</v>
      </c>
      <c r="F5496" s="1" t="str">
        <f t="shared" si="256"/>
        <v>2017/2018</v>
      </c>
      <c r="G5496">
        <v>66</v>
      </c>
      <c r="H5496" t="s">
        <v>105</v>
      </c>
      <c r="I5496">
        <f>IFERROR(INDEX(Lookup_Misc!$A$1:$C$7,MATCH(Table1[[#This Row],[Product]],Lookup_Misc!$B$1:$B$7,0),3)*Table1[[#This Row],[Tonnage]],NA())</f>
        <v>26.400000000000002</v>
      </c>
      <c r="J5496">
        <f t="shared" si="257"/>
        <v>4</v>
      </c>
    </row>
    <row r="5497" spans="1:10">
      <c r="A5497" t="s">
        <v>189</v>
      </c>
      <c r="B5497" t="s">
        <v>33</v>
      </c>
      <c r="C5497" s="60">
        <v>43191</v>
      </c>
      <c r="D5497" s="3">
        <f>Table1[[#This Row],[End Year]]-1</f>
        <v>2017</v>
      </c>
      <c r="E5497" s="3">
        <f t="shared" si="255"/>
        <v>2018</v>
      </c>
      <c r="F5497" s="1" t="str">
        <f t="shared" si="256"/>
        <v>2017/2018</v>
      </c>
      <c r="G5497">
        <v>109</v>
      </c>
      <c r="H5497" t="s">
        <v>95</v>
      </c>
      <c r="I5497">
        <f>IFERROR(INDEX(Lookup_Misc!$A$1:$C$7,MATCH(Table1[[#This Row],[Product]],Lookup_Misc!$B$1:$B$7,0),3)*Table1[[#This Row],[Tonnage]],NA())</f>
        <v>43.6</v>
      </c>
      <c r="J5497">
        <f t="shared" si="257"/>
        <v>4</v>
      </c>
    </row>
    <row r="5498" spans="1:10">
      <c r="A5498" t="s">
        <v>189</v>
      </c>
      <c r="B5498" t="s">
        <v>33</v>
      </c>
      <c r="C5498" s="60">
        <v>43191</v>
      </c>
      <c r="D5498" s="3">
        <f>Table1[[#This Row],[End Year]]-1</f>
        <v>2017</v>
      </c>
      <c r="E5498" s="3">
        <f t="shared" si="255"/>
        <v>2018</v>
      </c>
      <c r="F5498" s="1" t="str">
        <f t="shared" si="256"/>
        <v>2017/2018</v>
      </c>
      <c r="G5498">
        <v>32057</v>
      </c>
      <c r="H5498" t="s">
        <v>151</v>
      </c>
      <c r="I5498">
        <f>IFERROR(INDEX(Lookup_Misc!$A$1:$C$7,MATCH(Table1[[#This Row],[Product]],Lookup_Misc!$B$1:$B$7,0),3)*Table1[[#This Row],[Tonnage]],NA())</f>
        <v>12822.800000000001</v>
      </c>
      <c r="J5498">
        <f t="shared" si="257"/>
        <v>4</v>
      </c>
    </row>
    <row r="5499" spans="1:10">
      <c r="A5499" t="s">
        <v>189</v>
      </c>
      <c r="B5499" t="s">
        <v>33</v>
      </c>
      <c r="C5499" s="60">
        <v>43191</v>
      </c>
      <c r="D5499" s="3">
        <f>Table1[[#This Row],[End Year]]-1</f>
        <v>2017</v>
      </c>
      <c r="E5499" s="3">
        <f t="shared" si="255"/>
        <v>2018</v>
      </c>
      <c r="F5499" s="1" t="str">
        <f t="shared" si="256"/>
        <v>2017/2018</v>
      </c>
      <c r="G5499">
        <v>1874</v>
      </c>
      <c r="H5499" t="s">
        <v>60</v>
      </c>
      <c r="I5499">
        <f>IFERROR(INDEX(Lookup_Misc!$A$1:$C$7,MATCH(Table1[[#This Row],[Product]],Lookup_Misc!$B$1:$B$7,0),3)*Table1[[#This Row],[Tonnage]],NA())</f>
        <v>749.6</v>
      </c>
      <c r="J5499">
        <f t="shared" si="257"/>
        <v>4</v>
      </c>
    </row>
    <row r="5500" spans="1:10">
      <c r="A5500" t="s">
        <v>189</v>
      </c>
      <c r="B5500" t="s">
        <v>33</v>
      </c>
      <c r="C5500" s="60">
        <v>43191</v>
      </c>
      <c r="D5500" s="3">
        <f>Table1[[#This Row],[End Year]]-1</f>
        <v>2017</v>
      </c>
      <c r="E5500" s="3">
        <f t="shared" si="255"/>
        <v>2018</v>
      </c>
      <c r="F5500" s="1" t="str">
        <f t="shared" si="256"/>
        <v>2017/2018</v>
      </c>
      <c r="G5500">
        <v>61</v>
      </c>
      <c r="H5500" t="s">
        <v>79</v>
      </c>
      <c r="I5500">
        <f>IFERROR(INDEX(Lookup_Misc!$A$1:$C$7,MATCH(Table1[[#This Row],[Product]],Lookup_Misc!$B$1:$B$7,0),3)*Table1[[#This Row],[Tonnage]],NA())</f>
        <v>24.400000000000002</v>
      </c>
      <c r="J5500">
        <f t="shared" si="257"/>
        <v>4</v>
      </c>
    </row>
    <row r="5501" spans="1:10">
      <c r="A5501" t="s">
        <v>189</v>
      </c>
      <c r="B5501" t="s">
        <v>33</v>
      </c>
      <c r="C5501" s="60">
        <v>43191</v>
      </c>
      <c r="D5501" s="3">
        <f>Table1[[#This Row],[End Year]]-1</f>
        <v>2017</v>
      </c>
      <c r="E5501" s="3">
        <f t="shared" si="255"/>
        <v>2018</v>
      </c>
      <c r="F5501" s="1" t="str">
        <f t="shared" si="256"/>
        <v>2017/2018</v>
      </c>
      <c r="G5501">
        <v>54</v>
      </c>
      <c r="H5501" t="s">
        <v>84</v>
      </c>
      <c r="I5501">
        <f>IFERROR(INDEX(Lookup_Misc!$A$1:$C$7,MATCH(Table1[[#This Row],[Product]],Lookup_Misc!$B$1:$B$7,0),3)*Table1[[#This Row],[Tonnage]],NA())</f>
        <v>21.6</v>
      </c>
      <c r="J5501">
        <f t="shared" si="257"/>
        <v>4</v>
      </c>
    </row>
    <row r="5502" spans="1:10">
      <c r="A5502" t="s">
        <v>189</v>
      </c>
      <c r="B5502" t="s">
        <v>33</v>
      </c>
      <c r="C5502" s="60">
        <v>43221</v>
      </c>
      <c r="D5502" s="3">
        <f>Table1[[#This Row],[End Year]]-1</f>
        <v>2017</v>
      </c>
      <c r="E5502" s="3">
        <f t="shared" si="255"/>
        <v>2018</v>
      </c>
      <c r="F5502" s="1" t="str">
        <f t="shared" si="256"/>
        <v>2017/2018</v>
      </c>
      <c r="G5502">
        <v>2</v>
      </c>
      <c r="H5502" t="s">
        <v>74</v>
      </c>
      <c r="I5502">
        <f>IFERROR(INDEX(Lookup_Misc!$A$1:$C$7,MATCH(Table1[[#This Row],[Product]],Lookup_Misc!$B$1:$B$7,0),3)*Table1[[#This Row],[Tonnage]],NA())</f>
        <v>0.8</v>
      </c>
      <c r="J5502">
        <f t="shared" si="257"/>
        <v>5</v>
      </c>
    </row>
    <row r="5503" spans="1:10">
      <c r="A5503" t="s">
        <v>189</v>
      </c>
      <c r="B5503" t="s">
        <v>33</v>
      </c>
      <c r="C5503" s="60">
        <v>43221</v>
      </c>
      <c r="D5503" s="3">
        <f>Table1[[#This Row],[End Year]]-1</f>
        <v>2017</v>
      </c>
      <c r="E5503" s="3">
        <f t="shared" si="255"/>
        <v>2018</v>
      </c>
      <c r="F5503" s="1" t="str">
        <f t="shared" si="256"/>
        <v>2017/2018</v>
      </c>
      <c r="G5503">
        <v>64</v>
      </c>
      <c r="H5503" t="s">
        <v>75</v>
      </c>
      <c r="I5503">
        <f>IFERROR(INDEX(Lookup_Misc!$A$1:$C$7,MATCH(Table1[[#This Row],[Product]],Lookup_Misc!$B$1:$B$7,0),3)*Table1[[#This Row],[Tonnage]],NA())</f>
        <v>25.6</v>
      </c>
      <c r="J5503">
        <f t="shared" si="257"/>
        <v>5</v>
      </c>
    </row>
    <row r="5504" spans="1:10">
      <c r="A5504" t="s">
        <v>189</v>
      </c>
      <c r="B5504" t="s">
        <v>33</v>
      </c>
      <c r="C5504" s="60">
        <v>43221</v>
      </c>
      <c r="D5504" s="3">
        <f>Table1[[#This Row],[End Year]]-1</f>
        <v>2017</v>
      </c>
      <c r="E5504" s="3">
        <f t="shared" si="255"/>
        <v>2018</v>
      </c>
      <c r="F5504" s="1" t="str">
        <f t="shared" si="256"/>
        <v>2017/2018</v>
      </c>
      <c r="G5504">
        <v>29</v>
      </c>
      <c r="H5504" t="s">
        <v>94</v>
      </c>
      <c r="I5504">
        <f>IFERROR(INDEX(Lookup_Misc!$A$1:$C$7,MATCH(Table1[[#This Row],[Product]],Lookup_Misc!$B$1:$B$7,0),3)*Table1[[#This Row],[Tonnage]],NA())</f>
        <v>11.600000000000001</v>
      </c>
      <c r="J5504">
        <f t="shared" si="257"/>
        <v>5</v>
      </c>
    </row>
    <row r="5505" spans="1:10">
      <c r="A5505" t="s">
        <v>189</v>
      </c>
      <c r="B5505" t="s">
        <v>33</v>
      </c>
      <c r="C5505" s="60">
        <v>43221</v>
      </c>
      <c r="D5505" s="3">
        <f>Table1[[#This Row],[End Year]]-1</f>
        <v>2017</v>
      </c>
      <c r="E5505" s="3">
        <f t="shared" si="255"/>
        <v>2018</v>
      </c>
      <c r="F5505" s="1" t="str">
        <f t="shared" si="256"/>
        <v>2017/2018</v>
      </c>
      <c r="G5505">
        <v>345</v>
      </c>
      <c r="H5505" t="s">
        <v>105</v>
      </c>
      <c r="I5505">
        <f>IFERROR(INDEX(Lookup_Misc!$A$1:$C$7,MATCH(Table1[[#This Row],[Product]],Lookup_Misc!$B$1:$B$7,0),3)*Table1[[#This Row],[Tonnage]],NA())</f>
        <v>138</v>
      </c>
      <c r="J5505">
        <f t="shared" si="257"/>
        <v>5</v>
      </c>
    </row>
    <row r="5506" spans="1:10">
      <c r="A5506" t="s">
        <v>189</v>
      </c>
      <c r="B5506" t="s">
        <v>33</v>
      </c>
      <c r="C5506" s="60">
        <v>43221</v>
      </c>
      <c r="D5506" s="3">
        <f>Table1[[#This Row],[End Year]]-1</f>
        <v>2017</v>
      </c>
      <c r="E5506" s="3">
        <f t="shared" si="255"/>
        <v>2018</v>
      </c>
      <c r="F5506" s="1" t="str">
        <f t="shared" si="256"/>
        <v>2017/2018</v>
      </c>
      <c r="G5506">
        <v>239</v>
      </c>
      <c r="H5506" t="s">
        <v>95</v>
      </c>
      <c r="I5506">
        <f>IFERROR(INDEX(Lookup_Misc!$A$1:$C$7,MATCH(Table1[[#This Row],[Product]],Lookup_Misc!$B$1:$B$7,0),3)*Table1[[#This Row],[Tonnage]],NA())</f>
        <v>95.600000000000009</v>
      </c>
      <c r="J5506">
        <f t="shared" si="257"/>
        <v>5</v>
      </c>
    </row>
    <row r="5507" spans="1:10">
      <c r="A5507" t="s">
        <v>189</v>
      </c>
      <c r="B5507" t="s">
        <v>33</v>
      </c>
      <c r="C5507" s="60">
        <v>43221</v>
      </c>
      <c r="D5507" s="3">
        <f>Table1[[#This Row],[End Year]]-1</f>
        <v>2017</v>
      </c>
      <c r="E5507" s="3">
        <f t="shared" si="255"/>
        <v>2018</v>
      </c>
      <c r="F5507" s="1" t="str">
        <f t="shared" si="256"/>
        <v>2017/2018</v>
      </c>
      <c r="G5507">
        <v>1856</v>
      </c>
      <c r="H5507" t="s">
        <v>60</v>
      </c>
      <c r="I5507">
        <f>IFERROR(INDEX(Lookup_Misc!$A$1:$C$7,MATCH(Table1[[#This Row],[Product]],Lookup_Misc!$B$1:$B$7,0),3)*Table1[[#This Row],[Tonnage]],NA())</f>
        <v>742.40000000000009</v>
      </c>
      <c r="J5507">
        <f t="shared" si="257"/>
        <v>5</v>
      </c>
    </row>
    <row r="5508" spans="1:10">
      <c r="A5508" t="s">
        <v>189</v>
      </c>
      <c r="B5508" t="s">
        <v>33</v>
      </c>
      <c r="C5508" s="60">
        <v>43221</v>
      </c>
      <c r="D5508" s="3">
        <f>Table1[[#This Row],[End Year]]-1</f>
        <v>2017</v>
      </c>
      <c r="E5508" s="3">
        <f t="shared" si="255"/>
        <v>2018</v>
      </c>
      <c r="F5508" s="1" t="str">
        <f t="shared" si="256"/>
        <v>2017/2018</v>
      </c>
      <c r="G5508">
        <v>23</v>
      </c>
      <c r="H5508" t="s">
        <v>79</v>
      </c>
      <c r="I5508">
        <f>IFERROR(INDEX(Lookup_Misc!$A$1:$C$7,MATCH(Table1[[#This Row],[Product]],Lookup_Misc!$B$1:$B$7,0),3)*Table1[[#This Row],[Tonnage]],NA())</f>
        <v>9.2000000000000011</v>
      </c>
      <c r="J5508">
        <f t="shared" si="257"/>
        <v>5</v>
      </c>
    </row>
    <row r="5509" spans="1:10">
      <c r="A5509" t="s">
        <v>189</v>
      </c>
      <c r="B5509" t="s">
        <v>33</v>
      </c>
      <c r="C5509" s="60">
        <v>43252</v>
      </c>
      <c r="D5509" s="3">
        <f>Table1[[#This Row],[End Year]]-1</f>
        <v>2017</v>
      </c>
      <c r="E5509" s="3">
        <f t="shared" si="255"/>
        <v>2018</v>
      </c>
      <c r="F5509" s="1" t="str">
        <f t="shared" si="256"/>
        <v>2017/2018</v>
      </c>
      <c r="G5509">
        <v>74</v>
      </c>
      <c r="H5509" t="s">
        <v>74</v>
      </c>
      <c r="I5509">
        <f>IFERROR(INDEX(Lookup_Misc!$A$1:$C$7,MATCH(Table1[[#This Row],[Product]],Lookup_Misc!$B$1:$B$7,0),3)*Table1[[#This Row],[Tonnage]],NA())</f>
        <v>29.6</v>
      </c>
      <c r="J5509">
        <f t="shared" si="257"/>
        <v>6</v>
      </c>
    </row>
    <row r="5510" spans="1:10">
      <c r="A5510" t="s">
        <v>189</v>
      </c>
      <c r="B5510" t="s">
        <v>33</v>
      </c>
      <c r="C5510" s="60">
        <v>43252</v>
      </c>
      <c r="D5510" s="3">
        <f>Table1[[#This Row],[End Year]]-1</f>
        <v>2017</v>
      </c>
      <c r="E5510" s="3">
        <f t="shared" ref="E5510:E5573" si="258">IF(AND(MONTH(C5510)&gt;=7,MONTH(C5510)&lt;=12),YEAR(C5510)+1,YEAR(C5510))</f>
        <v>2018</v>
      </c>
      <c r="F5510" s="1" t="str">
        <f t="shared" ref="F5510:F5573" si="259">D5510&amp;"/"&amp;E5510</f>
        <v>2017/2018</v>
      </c>
      <c r="G5510">
        <v>66</v>
      </c>
      <c r="H5510" t="s">
        <v>94</v>
      </c>
      <c r="I5510">
        <f>IFERROR(INDEX(Lookup_Misc!$A$1:$C$7,MATCH(Table1[[#This Row],[Product]],Lookup_Misc!$B$1:$B$7,0),3)*Table1[[#This Row],[Tonnage]],NA())</f>
        <v>26.400000000000002</v>
      </c>
      <c r="J5510">
        <f t="shared" ref="J5510:J5573" si="260">MONTH(C5510)</f>
        <v>6</v>
      </c>
    </row>
    <row r="5511" spans="1:10">
      <c r="A5511" t="s">
        <v>189</v>
      </c>
      <c r="B5511" t="s">
        <v>33</v>
      </c>
      <c r="C5511" s="60">
        <v>43252</v>
      </c>
      <c r="D5511" s="3">
        <f>Table1[[#This Row],[End Year]]-1</f>
        <v>2017</v>
      </c>
      <c r="E5511" s="3">
        <f t="shared" si="258"/>
        <v>2018</v>
      </c>
      <c r="F5511" s="1" t="str">
        <f t="shared" si="259"/>
        <v>2017/2018</v>
      </c>
      <c r="G5511">
        <v>107</v>
      </c>
      <c r="H5511" t="s">
        <v>134</v>
      </c>
      <c r="I5511">
        <f>IFERROR(INDEX(Lookup_Misc!$A$1:$C$7,MATCH(Table1[[#This Row],[Product]],Lookup_Misc!$B$1:$B$7,0),3)*Table1[[#This Row],[Tonnage]],NA())</f>
        <v>42.800000000000004</v>
      </c>
      <c r="J5511">
        <f t="shared" si="260"/>
        <v>6</v>
      </c>
    </row>
    <row r="5512" spans="1:10">
      <c r="A5512" t="s">
        <v>189</v>
      </c>
      <c r="B5512" t="s">
        <v>33</v>
      </c>
      <c r="C5512" s="60">
        <v>43252</v>
      </c>
      <c r="D5512" s="3">
        <f>Table1[[#This Row],[End Year]]-1</f>
        <v>2017</v>
      </c>
      <c r="E5512" s="3">
        <f t="shared" si="258"/>
        <v>2018</v>
      </c>
      <c r="F5512" s="1" t="str">
        <f t="shared" si="259"/>
        <v>2017/2018</v>
      </c>
      <c r="G5512">
        <v>112</v>
      </c>
      <c r="H5512" t="s">
        <v>105</v>
      </c>
      <c r="I5512">
        <f>IFERROR(INDEX(Lookup_Misc!$A$1:$C$7,MATCH(Table1[[#This Row],[Product]],Lookup_Misc!$B$1:$B$7,0),3)*Table1[[#This Row],[Tonnage]],NA())</f>
        <v>44.800000000000004</v>
      </c>
      <c r="J5512">
        <f t="shared" si="260"/>
        <v>6</v>
      </c>
    </row>
    <row r="5513" spans="1:10">
      <c r="A5513" t="s">
        <v>189</v>
      </c>
      <c r="B5513" t="s">
        <v>33</v>
      </c>
      <c r="C5513" s="60">
        <v>43252</v>
      </c>
      <c r="D5513" s="3">
        <f>Table1[[#This Row],[End Year]]-1</f>
        <v>2017</v>
      </c>
      <c r="E5513" s="3">
        <f t="shared" si="258"/>
        <v>2018</v>
      </c>
      <c r="F5513" s="1" t="str">
        <f t="shared" si="259"/>
        <v>2017/2018</v>
      </c>
      <c r="G5513">
        <v>35005</v>
      </c>
      <c r="H5513" t="s">
        <v>151</v>
      </c>
      <c r="I5513">
        <f>IFERROR(INDEX(Lookup_Misc!$A$1:$C$7,MATCH(Table1[[#This Row],[Product]],Lookup_Misc!$B$1:$B$7,0),3)*Table1[[#This Row],[Tonnage]],NA())</f>
        <v>14002</v>
      </c>
      <c r="J5513">
        <f t="shared" si="260"/>
        <v>6</v>
      </c>
    </row>
    <row r="5514" spans="1:10">
      <c r="A5514" t="s">
        <v>189</v>
      </c>
      <c r="B5514" t="s">
        <v>33</v>
      </c>
      <c r="C5514" s="60">
        <v>43252</v>
      </c>
      <c r="D5514" s="3">
        <f>Table1[[#This Row],[End Year]]-1</f>
        <v>2017</v>
      </c>
      <c r="E5514" s="3">
        <f t="shared" si="258"/>
        <v>2018</v>
      </c>
      <c r="F5514" s="1" t="str">
        <f t="shared" si="259"/>
        <v>2017/2018</v>
      </c>
      <c r="G5514">
        <v>32</v>
      </c>
      <c r="H5514" t="s">
        <v>60</v>
      </c>
      <c r="I5514">
        <f>IFERROR(INDEX(Lookup_Misc!$A$1:$C$7,MATCH(Table1[[#This Row],[Product]],Lookup_Misc!$B$1:$B$7,0),3)*Table1[[#This Row],[Tonnage]],NA())</f>
        <v>12.8</v>
      </c>
      <c r="J5514">
        <f t="shared" si="260"/>
        <v>6</v>
      </c>
    </row>
    <row r="5515" spans="1:10">
      <c r="A5515" t="s">
        <v>189</v>
      </c>
      <c r="B5515" t="s">
        <v>33</v>
      </c>
      <c r="C5515" s="60">
        <v>43252</v>
      </c>
      <c r="D5515" s="3">
        <f>Table1[[#This Row],[End Year]]-1</f>
        <v>2017</v>
      </c>
      <c r="E5515" s="3">
        <f t="shared" si="258"/>
        <v>2018</v>
      </c>
      <c r="F5515" s="1" t="str">
        <f t="shared" si="259"/>
        <v>2017/2018</v>
      </c>
      <c r="G5515">
        <v>26</v>
      </c>
      <c r="H5515" t="s">
        <v>79</v>
      </c>
      <c r="I5515">
        <f>IFERROR(INDEX(Lookup_Misc!$A$1:$C$7,MATCH(Table1[[#This Row],[Product]],Lookup_Misc!$B$1:$B$7,0),3)*Table1[[#This Row],[Tonnage]],NA())</f>
        <v>10.4</v>
      </c>
      <c r="J5515">
        <f t="shared" si="260"/>
        <v>6</v>
      </c>
    </row>
    <row r="5516" spans="1:10">
      <c r="A5516" t="s">
        <v>189</v>
      </c>
      <c r="B5516" t="s">
        <v>33</v>
      </c>
      <c r="C5516" s="60">
        <v>43282</v>
      </c>
      <c r="D5516" s="3">
        <f>Table1[[#This Row],[End Year]]-1</f>
        <v>2018</v>
      </c>
      <c r="E5516" s="3">
        <f t="shared" si="258"/>
        <v>2019</v>
      </c>
      <c r="F5516" s="1" t="str">
        <f t="shared" si="259"/>
        <v>2018/2019</v>
      </c>
      <c r="G5516">
        <v>26</v>
      </c>
      <c r="H5516" t="s">
        <v>74</v>
      </c>
      <c r="I5516">
        <f>IFERROR(INDEX(Lookup_Misc!$A$1:$C$7,MATCH(Table1[[#This Row],[Product]],Lookup_Misc!$B$1:$B$7,0),3)*Table1[[#This Row],[Tonnage]],NA())</f>
        <v>10.4</v>
      </c>
      <c r="J5516">
        <f t="shared" si="260"/>
        <v>7</v>
      </c>
    </row>
    <row r="5517" spans="1:10">
      <c r="A5517" t="s">
        <v>189</v>
      </c>
      <c r="B5517" t="s">
        <v>33</v>
      </c>
      <c r="C5517" s="60">
        <v>43282</v>
      </c>
      <c r="D5517" s="3">
        <f>Table1[[#This Row],[End Year]]-1</f>
        <v>2018</v>
      </c>
      <c r="E5517" s="3">
        <f t="shared" si="258"/>
        <v>2019</v>
      </c>
      <c r="F5517" s="1" t="str">
        <f t="shared" si="259"/>
        <v>2018/2019</v>
      </c>
      <c r="G5517">
        <v>22</v>
      </c>
      <c r="H5517" t="s">
        <v>94</v>
      </c>
      <c r="I5517">
        <f>IFERROR(INDEX(Lookup_Misc!$A$1:$C$7,MATCH(Table1[[#This Row],[Product]],Lookup_Misc!$B$1:$B$7,0),3)*Table1[[#This Row],[Tonnage]],NA())</f>
        <v>8.8000000000000007</v>
      </c>
      <c r="J5517">
        <f t="shared" si="260"/>
        <v>7</v>
      </c>
    </row>
    <row r="5518" spans="1:10">
      <c r="A5518" t="s">
        <v>189</v>
      </c>
      <c r="B5518" t="s">
        <v>33</v>
      </c>
      <c r="C5518" s="60">
        <v>43282</v>
      </c>
      <c r="D5518" s="3">
        <f>Table1[[#This Row],[End Year]]-1</f>
        <v>2018</v>
      </c>
      <c r="E5518" s="3">
        <f t="shared" si="258"/>
        <v>2019</v>
      </c>
      <c r="F5518" s="1" t="str">
        <f t="shared" si="259"/>
        <v>2018/2019</v>
      </c>
      <c r="G5518">
        <v>71</v>
      </c>
      <c r="H5518" t="s">
        <v>105</v>
      </c>
      <c r="I5518">
        <f>IFERROR(INDEX(Lookup_Misc!$A$1:$C$7,MATCH(Table1[[#This Row],[Product]],Lookup_Misc!$B$1:$B$7,0),3)*Table1[[#This Row],[Tonnage]],NA())</f>
        <v>28.400000000000002</v>
      </c>
      <c r="J5518">
        <f t="shared" si="260"/>
        <v>7</v>
      </c>
    </row>
    <row r="5519" spans="1:10">
      <c r="A5519" t="s">
        <v>189</v>
      </c>
      <c r="B5519" t="s">
        <v>33</v>
      </c>
      <c r="C5519" s="60">
        <v>43282</v>
      </c>
      <c r="D5519" s="3">
        <f>Table1[[#This Row],[End Year]]-1</f>
        <v>2018</v>
      </c>
      <c r="E5519" s="3">
        <f t="shared" si="258"/>
        <v>2019</v>
      </c>
      <c r="F5519" s="1" t="str">
        <f t="shared" si="259"/>
        <v>2018/2019</v>
      </c>
      <c r="G5519">
        <v>32</v>
      </c>
      <c r="H5519" t="s">
        <v>60</v>
      </c>
      <c r="I5519">
        <f>IFERROR(INDEX(Lookup_Misc!$A$1:$C$7,MATCH(Table1[[#This Row],[Product]],Lookup_Misc!$B$1:$B$7,0),3)*Table1[[#This Row],[Tonnage]],NA())</f>
        <v>12.8</v>
      </c>
      <c r="J5519">
        <f t="shared" si="260"/>
        <v>7</v>
      </c>
    </row>
    <row r="5520" spans="1:10">
      <c r="A5520" t="s">
        <v>189</v>
      </c>
      <c r="B5520" t="s">
        <v>33</v>
      </c>
      <c r="C5520" s="60">
        <v>43282</v>
      </c>
      <c r="D5520" s="3">
        <f>Table1[[#This Row],[End Year]]-1</f>
        <v>2018</v>
      </c>
      <c r="E5520" s="3">
        <f t="shared" si="258"/>
        <v>2019</v>
      </c>
      <c r="F5520" s="1" t="str">
        <f t="shared" si="259"/>
        <v>2018/2019</v>
      </c>
      <c r="G5520">
        <v>6</v>
      </c>
      <c r="H5520" t="s">
        <v>79</v>
      </c>
      <c r="I5520">
        <f>IFERROR(INDEX(Lookup_Misc!$A$1:$C$7,MATCH(Table1[[#This Row],[Product]],Lookup_Misc!$B$1:$B$7,0),3)*Table1[[#This Row],[Tonnage]],NA())</f>
        <v>2.4000000000000004</v>
      </c>
      <c r="J5520">
        <f t="shared" si="260"/>
        <v>7</v>
      </c>
    </row>
    <row r="5521" spans="1:10">
      <c r="A5521" t="s">
        <v>189</v>
      </c>
      <c r="B5521" t="s">
        <v>33</v>
      </c>
      <c r="C5521" s="60">
        <v>43282</v>
      </c>
      <c r="D5521" s="3">
        <f>Table1[[#This Row],[End Year]]-1</f>
        <v>2018</v>
      </c>
      <c r="E5521" s="3">
        <f t="shared" si="258"/>
        <v>2019</v>
      </c>
      <c r="F5521" s="1" t="str">
        <f t="shared" si="259"/>
        <v>2018/2019</v>
      </c>
      <c r="G5521">
        <v>54</v>
      </c>
      <c r="H5521" t="s">
        <v>84</v>
      </c>
      <c r="I5521">
        <f>IFERROR(INDEX(Lookup_Misc!$A$1:$C$7,MATCH(Table1[[#This Row],[Product]],Lookup_Misc!$B$1:$B$7,0),3)*Table1[[#This Row],[Tonnage]],NA())</f>
        <v>21.6</v>
      </c>
      <c r="J5521">
        <f t="shared" si="260"/>
        <v>7</v>
      </c>
    </row>
    <row r="5522" spans="1:10">
      <c r="A5522" t="s">
        <v>189</v>
      </c>
      <c r="B5522" t="s">
        <v>33</v>
      </c>
      <c r="C5522" s="60">
        <v>43313</v>
      </c>
      <c r="D5522" s="3">
        <f>Table1[[#This Row],[End Year]]-1</f>
        <v>2018</v>
      </c>
      <c r="E5522" s="3">
        <f t="shared" si="258"/>
        <v>2019</v>
      </c>
      <c r="F5522" s="1" t="str">
        <f t="shared" si="259"/>
        <v>2018/2019</v>
      </c>
      <c r="G5522">
        <v>66</v>
      </c>
      <c r="H5522" t="s">
        <v>74</v>
      </c>
      <c r="I5522">
        <f>IFERROR(INDEX(Lookup_Misc!$A$1:$C$7,MATCH(Table1[[#This Row],[Product]],Lookup_Misc!$B$1:$B$7,0),3)*Table1[[#This Row],[Tonnage]],NA())</f>
        <v>26.400000000000002</v>
      </c>
      <c r="J5522">
        <f t="shared" si="260"/>
        <v>8</v>
      </c>
    </row>
    <row r="5523" spans="1:10">
      <c r="A5523" t="s">
        <v>189</v>
      </c>
      <c r="B5523" t="s">
        <v>33</v>
      </c>
      <c r="C5523" s="60">
        <v>43313</v>
      </c>
      <c r="D5523" s="3">
        <f>Table1[[#This Row],[End Year]]-1</f>
        <v>2018</v>
      </c>
      <c r="E5523" s="3">
        <f t="shared" si="258"/>
        <v>2019</v>
      </c>
      <c r="F5523" s="1" t="str">
        <f t="shared" si="259"/>
        <v>2018/2019</v>
      </c>
      <c r="G5523">
        <v>21432</v>
      </c>
      <c r="H5523" t="s">
        <v>151</v>
      </c>
      <c r="I5523">
        <f>IFERROR(INDEX(Lookup_Misc!$A$1:$C$7,MATCH(Table1[[#This Row],[Product]],Lookup_Misc!$B$1:$B$7,0),3)*Table1[[#This Row],[Tonnage]],NA())</f>
        <v>8572.8000000000011</v>
      </c>
      <c r="J5523">
        <f t="shared" si="260"/>
        <v>8</v>
      </c>
    </row>
    <row r="5524" spans="1:10">
      <c r="A5524" t="s">
        <v>189</v>
      </c>
      <c r="B5524" t="s">
        <v>33</v>
      </c>
      <c r="C5524" s="60">
        <v>43313</v>
      </c>
      <c r="D5524" s="3">
        <f>Table1[[#This Row],[End Year]]-1</f>
        <v>2018</v>
      </c>
      <c r="E5524" s="3">
        <f t="shared" si="258"/>
        <v>2019</v>
      </c>
      <c r="F5524" s="1" t="str">
        <f t="shared" si="259"/>
        <v>2018/2019</v>
      </c>
      <c r="G5524">
        <v>413</v>
      </c>
      <c r="H5524" t="s">
        <v>60</v>
      </c>
      <c r="I5524">
        <f>IFERROR(INDEX(Lookup_Misc!$A$1:$C$7,MATCH(Table1[[#This Row],[Product]],Lookup_Misc!$B$1:$B$7,0),3)*Table1[[#This Row],[Tonnage]],NA())</f>
        <v>165.20000000000002</v>
      </c>
      <c r="J5524">
        <f t="shared" si="260"/>
        <v>8</v>
      </c>
    </row>
    <row r="5525" spans="1:10">
      <c r="A5525" t="s">
        <v>189</v>
      </c>
      <c r="B5525" t="s">
        <v>33</v>
      </c>
      <c r="C5525" s="60">
        <v>43313</v>
      </c>
      <c r="D5525" s="3">
        <f>Table1[[#This Row],[End Year]]-1</f>
        <v>2018</v>
      </c>
      <c r="E5525" s="3">
        <f t="shared" si="258"/>
        <v>2019</v>
      </c>
      <c r="F5525" s="1" t="str">
        <f t="shared" si="259"/>
        <v>2018/2019</v>
      </c>
      <c r="G5525">
        <v>1</v>
      </c>
      <c r="H5525" t="s">
        <v>79</v>
      </c>
      <c r="I5525">
        <f>IFERROR(INDEX(Lookup_Misc!$A$1:$C$7,MATCH(Table1[[#This Row],[Product]],Lookup_Misc!$B$1:$B$7,0),3)*Table1[[#This Row],[Tonnage]],NA())</f>
        <v>0.4</v>
      </c>
      <c r="J5525">
        <f t="shared" si="260"/>
        <v>8</v>
      </c>
    </row>
    <row r="5526" spans="1:10">
      <c r="A5526" t="s">
        <v>189</v>
      </c>
      <c r="B5526" t="s">
        <v>33</v>
      </c>
      <c r="C5526" s="60">
        <v>43344</v>
      </c>
      <c r="D5526" s="3">
        <f>Table1[[#This Row],[End Year]]-1</f>
        <v>2018</v>
      </c>
      <c r="E5526" s="3">
        <f t="shared" si="258"/>
        <v>2019</v>
      </c>
      <c r="F5526" s="1" t="str">
        <f t="shared" si="259"/>
        <v>2018/2019</v>
      </c>
      <c r="G5526">
        <v>66</v>
      </c>
      <c r="H5526" t="s">
        <v>74</v>
      </c>
      <c r="I5526">
        <f>IFERROR(INDEX(Lookup_Misc!$A$1:$C$7,MATCH(Table1[[#This Row],[Product]],Lookup_Misc!$B$1:$B$7,0),3)*Table1[[#This Row],[Tonnage]],NA())</f>
        <v>26.400000000000002</v>
      </c>
      <c r="J5526">
        <f t="shared" si="260"/>
        <v>9</v>
      </c>
    </row>
    <row r="5527" spans="1:10">
      <c r="A5527" t="s">
        <v>189</v>
      </c>
      <c r="B5527" t="s">
        <v>33</v>
      </c>
      <c r="C5527" s="60">
        <v>43344</v>
      </c>
      <c r="D5527" s="3">
        <f>Table1[[#This Row],[End Year]]-1</f>
        <v>2018</v>
      </c>
      <c r="E5527" s="3">
        <f t="shared" si="258"/>
        <v>2019</v>
      </c>
      <c r="F5527" s="1" t="str">
        <f t="shared" si="259"/>
        <v>2018/2019</v>
      </c>
      <c r="G5527">
        <v>18</v>
      </c>
      <c r="H5527" t="s">
        <v>94</v>
      </c>
      <c r="I5527">
        <f>IFERROR(INDEX(Lookup_Misc!$A$1:$C$7,MATCH(Table1[[#This Row],[Product]],Lookup_Misc!$B$1:$B$7,0),3)*Table1[[#This Row],[Tonnage]],NA())</f>
        <v>7.2</v>
      </c>
      <c r="J5527">
        <f t="shared" si="260"/>
        <v>9</v>
      </c>
    </row>
    <row r="5528" spans="1:10">
      <c r="A5528" t="s">
        <v>189</v>
      </c>
      <c r="B5528" t="s">
        <v>33</v>
      </c>
      <c r="C5528" s="60">
        <v>43344</v>
      </c>
      <c r="D5528" s="3">
        <f>Table1[[#This Row],[End Year]]-1</f>
        <v>2018</v>
      </c>
      <c r="E5528" s="3">
        <f t="shared" si="258"/>
        <v>2019</v>
      </c>
      <c r="F5528" s="1" t="str">
        <f t="shared" si="259"/>
        <v>2018/2019</v>
      </c>
      <c r="G5528">
        <v>92</v>
      </c>
      <c r="H5528" t="s">
        <v>105</v>
      </c>
      <c r="I5528">
        <f>IFERROR(INDEX(Lookup_Misc!$A$1:$C$7,MATCH(Table1[[#This Row],[Product]],Lookup_Misc!$B$1:$B$7,0),3)*Table1[[#This Row],[Tonnage]],NA())</f>
        <v>36.800000000000004</v>
      </c>
      <c r="J5528">
        <f t="shared" si="260"/>
        <v>9</v>
      </c>
    </row>
    <row r="5529" spans="1:10">
      <c r="A5529" t="s">
        <v>189</v>
      </c>
      <c r="B5529" t="s">
        <v>33</v>
      </c>
      <c r="C5529" s="60">
        <v>43344</v>
      </c>
      <c r="D5529" s="3">
        <f>Table1[[#This Row],[End Year]]-1</f>
        <v>2018</v>
      </c>
      <c r="E5529" s="3">
        <f t="shared" si="258"/>
        <v>2019</v>
      </c>
      <c r="F5529" s="1" t="str">
        <f t="shared" si="259"/>
        <v>2018/2019</v>
      </c>
      <c r="G5529">
        <v>9816</v>
      </c>
      <c r="H5529" t="s">
        <v>151</v>
      </c>
      <c r="I5529">
        <f>IFERROR(INDEX(Lookup_Misc!$A$1:$C$7,MATCH(Table1[[#This Row],[Product]],Lookup_Misc!$B$1:$B$7,0),3)*Table1[[#This Row],[Tonnage]],NA())</f>
        <v>3926.4</v>
      </c>
      <c r="J5529">
        <f t="shared" si="260"/>
        <v>9</v>
      </c>
    </row>
    <row r="5530" spans="1:10">
      <c r="A5530" t="s">
        <v>189</v>
      </c>
      <c r="B5530" t="s">
        <v>33</v>
      </c>
      <c r="C5530" s="60">
        <v>43344</v>
      </c>
      <c r="D5530" s="3">
        <f>Table1[[#This Row],[End Year]]-1</f>
        <v>2018</v>
      </c>
      <c r="E5530" s="3">
        <f t="shared" si="258"/>
        <v>2019</v>
      </c>
      <c r="F5530" s="1" t="str">
        <f t="shared" si="259"/>
        <v>2018/2019</v>
      </c>
      <c r="G5530">
        <v>414</v>
      </c>
      <c r="H5530" t="s">
        <v>60</v>
      </c>
      <c r="I5530">
        <f>IFERROR(INDEX(Lookup_Misc!$A$1:$C$7,MATCH(Table1[[#This Row],[Product]],Lookup_Misc!$B$1:$B$7,0),3)*Table1[[#This Row],[Tonnage]],NA())</f>
        <v>165.60000000000002</v>
      </c>
      <c r="J5530">
        <f t="shared" si="260"/>
        <v>9</v>
      </c>
    </row>
    <row r="5531" spans="1:10">
      <c r="A5531" t="s">
        <v>189</v>
      </c>
      <c r="B5531" t="s">
        <v>33</v>
      </c>
      <c r="C5531" s="60">
        <v>43344</v>
      </c>
      <c r="D5531" s="3">
        <f>Table1[[#This Row],[End Year]]-1</f>
        <v>2018</v>
      </c>
      <c r="E5531" s="3">
        <f t="shared" si="258"/>
        <v>2019</v>
      </c>
      <c r="F5531" s="1" t="str">
        <f t="shared" si="259"/>
        <v>2018/2019</v>
      </c>
      <c r="G5531">
        <v>20</v>
      </c>
      <c r="H5531" t="s">
        <v>116</v>
      </c>
      <c r="I5531">
        <f>IFERROR(INDEX(Lookup_Misc!$A$1:$C$7,MATCH(Table1[[#This Row],[Product]],Lookup_Misc!$B$1:$B$7,0),3)*Table1[[#This Row],[Tonnage]],NA())</f>
        <v>8</v>
      </c>
      <c r="J5531">
        <f t="shared" si="260"/>
        <v>9</v>
      </c>
    </row>
    <row r="5532" spans="1:10">
      <c r="A5532" t="s">
        <v>189</v>
      </c>
      <c r="B5532" t="s">
        <v>33</v>
      </c>
      <c r="C5532" s="60">
        <v>43344</v>
      </c>
      <c r="D5532" s="3">
        <f>Table1[[#This Row],[End Year]]-1</f>
        <v>2018</v>
      </c>
      <c r="E5532" s="3">
        <f t="shared" si="258"/>
        <v>2019</v>
      </c>
      <c r="F5532" s="1" t="str">
        <f t="shared" si="259"/>
        <v>2018/2019</v>
      </c>
      <c r="G5532">
        <v>18</v>
      </c>
      <c r="H5532" t="s">
        <v>84</v>
      </c>
      <c r="I5532">
        <f>IFERROR(INDEX(Lookup_Misc!$A$1:$C$7,MATCH(Table1[[#This Row],[Product]],Lookup_Misc!$B$1:$B$7,0),3)*Table1[[#This Row],[Tonnage]],NA())</f>
        <v>7.2</v>
      </c>
      <c r="J5532">
        <f t="shared" si="260"/>
        <v>9</v>
      </c>
    </row>
    <row r="5533" spans="1:10">
      <c r="A5533" t="s">
        <v>189</v>
      </c>
      <c r="B5533" t="s">
        <v>33</v>
      </c>
      <c r="C5533" s="60">
        <v>43374</v>
      </c>
      <c r="D5533" s="3">
        <f>Table1[[#This Row],[End Year]]-1</f>
        <v>2018</v>
      </c>
      <c r="E5533" s="3">
        <f t="shared" si="258"/>
        <v>2019</v>
      </c>
      <c r="F5533" s="1" t="str">
        <f t="shared" si="259"/>
        <v>2018/2019</v>
      </c>
      <c r="G5533">
        <v>23</v>
      </c>
      <c r="H5533" t="s">
        <v>74</v>
      </c>
      <c r="I5533">
        <f>IFERROR(INDEX(Lookup_Misc!$A$1:$C$7,MATCH(Table1[[#This Row],[Product]],Lookup_Misc!$B$1:$B$7,0),3)*Table1[[#This Row],[Tonnage]],NA())</f>
        <v>9.2000000000000011</v>
      </c>
      <c r="J5533">
        <f t="shared" si="260"/>
        <v>10</v>
      </c>
    </row>
    <row r="5534" spans="1:10">
      <c r="A5534" t="s">
        <v>189</v>
      </c>
      <c r="B5534" t="s">
        <v>33</v>
      </c>
      <c r="C5534" s="60">
        <v>43374</v>
      </c>
      <c r="D5534" s="3">
        <f>Table1[[#This Row],[End Year]]-1</f>
        <v>2018</v>
      </c>
      <c r="E5534" s="3">
        <f t="shared" si="258"/>
        <v>2019</v>
      </c>
      <c r="F5534" s="1" t="str">
        <f t="shared" si="259"/>
        <v>2018/2019</v>
      </c>
      <c r="G5534">
        <v>33</v>
      </c>
      <c r="H5534" t="s">
        <v>94</v>
      </c>
      <c r="I5534">
        <f>IFERROR(INDEX(Lookup_Misc!$A$1:$C$7,MATCH(Table1[[#This Row],[Product]],Lookup_Misc!$B$1:$B$7,0),3)*Table1[[#This Row],[Tonnage]],NA())</f>
        <v>13.200000000000001</v>
      </c>
      <c r="J5534">
        <f t="shared" si="260"/>
        <v>10</v>
      </c>
    </row>
    <row r="5535" spans="1:10">
      <c r="A5535" t="s">
        <v>189</v>
      </c>
      <c r="B5535" t="s">
        <v>33</v>
      </c>
      <c r="C5535" s="60">
        <v>43374</v>
      </c>
      <c r="D5535" s="3">
        <f>Table1[[#This Row],[End Year]]-1</f>
        <v>2018</v>
      </c>
      <c r="E5535" s="3">
        <f t="shared" si="258"/>
        <v>2019</v>
      </c>
      <c r="F5535" s="1" t="str">
        <f t="shared" si="259"/>
        <v>2018/2019</v>
      </c>
      <c r="G5535">
        <v>59</v>
      </c>
      <c r="H5535" t="s">
        <v>105</v>
      </c>
      <c r="I5535">
        <f>IFERROR(INDEX(Lookup_Misc!$A$1:$C$7,MATCH(Table1[[#This Row],[Product]],Lookup_Misc!$B$1:$B$7,0),3)*Table1[[#This Row],[Tonnage]],NA())</f>
        <v>23.6</v>
      </c>
      <c r="J5535">
        <f t="shared" si="260"/>
        <v>10</v>
      </c>
    </row>
    <row r="5536" spans="1:10">
      <c r="A5536" t="s">
        <v>189</v>
      </c>
      <c r="B5536" t="s">
        <v>33</v>
      </c>
      <c r="C5536" s="60">
        <v>43374</v>
      </c>
      <c r="D5536" s="3">
        <f>Table1[[#This Row],[End Year]]-1</f>
        <v>2018</v>
      </c>
      <c r="E5536" s="3">
        <f t="shared" si="258"/>
        <v>2019</v>
      </c>
      <c r="F5536" s="1" t="str">
        <f t="shared" si="259"/>
        <v>2018/2019</v>
      </c>
      <c r="G5536">
        <v>9942</v>
      </c>
      <c r="H5536" t="s">
        <v>151</v>
      </c>
      <c r="I5536">
        <f>IFERROR(INDEX(Lookup_Misc!$A$1:$C$7,MATCH(Table1[[#This Row],[Product]],Lookup_Misc!$B$1:$B$7,0),3)*Table1[[#This Row],[Tonnage]],NA())</f>
        <v>3976.8</v>
      </c>
      <c r="J5536">
        <f t="shared" si="260"/>
        <v>10</v>
      </c>
    </row>
    <row r="5537" spans="1:10">
      <c r="A5537" t="s">
        <v>189</v>
      </c>
      <c r="B5537" t="s">
        <v>33</v>
      </c>
      <c r="C5537" s="60">
        <v>43374</v>
      </c>
      <c r="D5537" s="3">
        <f>Table1[[#This Row],[End Year]]-1</f>
        <v>2018</v>
      </c>
      <c r="E5537" s="3">
        <f t="shared" si="258"/>
        <v>2019</v>
      </c>
      <c r="F5537" s="1" t="str">
        <f t="shared" si="259"/>
        <v>2018/2019</v>
      </c>
      <c r="G5537">
        <v>344</v>
      </c>
      <c r="H5537" t="s">
        <v>60</v>
      </c>
      <c r="I5537">
        <f>IFERROR(INDEX(Lookup_Misc!$A$1:$C$7,MATCH(Table1[[#This Row],[Product]],Lookup_Misc!$B$1:$B$7,0),3)*Table1[[#This Row],[Tonnage]],NA())</f>
        <v>137.6</v>
      </c>
      <c r="J5537">
        <f t="shared" si="260"/>
        <v>10</v>
      </c>
    </row>
    <row r="5538" spans="1:10">
      <c r="A5538" t="s">
        <v>189</v>
      </c>
      <c r="B5538" t="s">
        <v>33</v>
      </c>
      <c r="C5538" s="60">
        <v>43374</v>
      </c>
      <c r="D5538" s="3">
        <f>Table1[[#This Row],[End Year]]-1</f>
        <v>2018</v>
      </c>
      <c r="E5538" s="3">
        <f t="shared" si="258"/>
        <v>2019</v>
      </c>
      <c r="F5538" s="1" t="str">
        <f t="shared" si="259"/>
        <v>2018/2019</v>
      </c>
      <c r="G5538">
        <v>5</v>
      </c>
      <c r="H5538" t="s">
        <v>79</v>
      </c>
      <c r="I5538">
        <f>IFERROR(INDEX(Lookup_Misc!$A$1:$C$7,MATCH(Table1[[#This Row],[Product]],Lookup_Misc!$B$1:$B$7,0),3)*Table1[[#This Row],[Tonnage]],NA())</f>
        <v>2</v>
      </c>
      <c r="J5538">
        <f t="shared" si="260"/>
        <v>10</v>
      </c>
    </row>
    <row r="5539" spans="1:10">
      <c r="A5539" t="s">
        <v>189</v>
      </c>
      <c r="B5539" t="s">
        <v>33</v>
      </c>
      <c r="C5539" s="60">
        <v>43374</v>
      </c>
      <c r="D5539" s="3">
        <f>Table1[[#This Row],[End Year]]-1</f>
        <v>2018</v>
      </c>
      <c r="E5539" s="3">
        <f t="shared" si="258"/>
        <v>2019</v>
      </c>
      <c r="F5539" s="1" t="str">
        <f t="shared" si="259"/>
        <v>2018/2019</v>
      </c>
      <c r="G5539">
        <v>54</v>
      </c>
      <c r="H5539" t="s">
        <v>84</v>
      </c>
      <c r="I5539">
        <f>IFERROR(INDEX(Lookup_Misc!$A$1:$C$7,MATCH(Table1[[#This Row],[Product]],Lookup_Misc!$B$1:$B$7,0),3)*Table1[[#This Row],[Tonnage]],NA())</f>
        <v>21.6</v>
      </c>
      <c r="J5539">
        <f t="shared" si="260"/>
        <v>10</v>
      </c>
    </row>
    <row r="5540" spans="1:10">
      <c r="A5540" t="s">
        <v>189</v>
      </c>
      <c r="B5540" t="s">
        <v>33</v>
      </c>
      <c r="C5540" s="60">
        <v>43405</v>
      </c>
      <c r="D5540" s="3">
        <f>Table1[[#This Row],[End Year]]-1</f>
        <v>2018</v>
      </c>
      <c r="E5540" s="3">
        <f t="shared" si="258"/>
        <v>2019</v>
      </c>
      <c r="F5540" s="1" t="str">
        <f t="shared" si="259"/>
        <v>2018/2019</v>
      </c>
      <c r="G5540">
        <v>25</v>
      </c>
      <c r="H5540" t="s">
        <v>74</v>
      </c>
      <c r="I5540">
        <f>IFERROR(INDEX(Lookup_Misc!$A$1:$C$7,MATCH(Table1[[#This Row],[Product]],Lookup_Misc!$B$1:$B$7,0),3)*Table1[[#This Row],[Tonnage]],NA())</f>
        <v>10</v>
      </c>
      <c r="J5540">
        <f t="shared" si="260"/>
        <v>11</v>
      </c>
    </row>
    <row r="5541" spans="1:10">
      <c r="A5541" t="s">
        <v>189</v>
      </c>
      <c r="B5541" t="s">
        <v>33</v>
      </c>
      <c r="C5541" s="60">
        <v>43405</v>
      </c>
      <c r="D5541" s="3">
        <f>Table1[[#This Row],[End Year]]-1</f>
        <v>2018</v>
      </c>
      <c r="E5541" s="3">
        <f t="shared" si="258"/>
        <v>2019</v>
      </c>
      <c r="F5541" s="1" t="str">
        <f t="shared" si="259"/>
        <v>2018/2019</v>
      </c>
      <c r="G5541">
        <v>11</v>
      </c>
      <c r="H5541" t="s">
        <v>94</v>
      </c>
      <c r="I5541">
        <f>IFERROR(INDEX(Lookup_Misc!$A$1:$C$7,MATCH(Table1[[#This Row],[Product]],Lookup_Misc!$B$1:$B$7,0),3)*Table1[[#This Row],[Tonnage]],NA())</f>
        <v>4.4000000000000004</v>
      </c>
      <c r="J5541">
        <f t="shared" si="260"/>
        <v>11</v>
      </c>
    </row>
    <row r="5542" spans="1:10">
      <c r="A5542" t="s">
        <v>189</v>
      </c>
      <c r="B5542" t="s">
        <v>33</v>
      </c>
      <c r="C5542" s="60">
        <v>43405</v>
      </c>
      <c r="D5542" s="3">
        <f>Table1[[#This Row],[End Year]]-1</f>
        <v>2018</v>
      </c>
      <c r="E5542" s="3">
        <f t="shared" si="258"/>
        <v>2019</v>
      </c>
      <c r="F5542" s="1" t="str">
        <f t="shared" si="259"/>
        <v>2018/2019</v>
      </c>
      <c r="G5542">
        <v>1</v>
      </c>
      <c r="H5542" t="s">
        <v>136</v>
      </c>
      <c r="I5542">
        <f>IFERROR(INDEX(Lookup_Misc!$A$1:$C$7,MATCH(Table1[[#This Row],[Product]],Lookup_Misc!$B$1:$B$7,0),3)*Table1[[#This Row],[Tonnage]],NA())</f>
        <v>0.4</v>
      </c>
      <c r="J5542">
        <f t="shared" si="260"/>
        <v>11</v>
      </c>
    </row>
    <row r="5543" spans="1:10">
      <c r="A5543" t="s">
        <v>189</v>
      </c>
      <c r="B5543" t="s">
        <v>33</v>
      </c>
      <c r="C5543" s="60">
        <v>43405</v>
      </c>
      <c r="D5543" s="3">
        <f>Table1[[#This Row],[End Year]]-1</f>
        <v>2018</v>
      </c>
      <c r="E5543" s="3">
        <f t="shared" si="258"/>
        <v>2019</v>
      </c>
      <c r="F5543" s="1" t="str">
        <f t="shared" si="259"/>
        <v>2018/2019</v>
      </c>
      <c r="G5543">
        <v>66</v>
      </c>
      <c r="H5543" t="s">
        <v>105</v>
      </c>
      <c r="I5543">
        <f>IFERROR(INDEX(Lookup_Misc!$A$1:$C$7,MATCH(Table1[[#This Row],[Product]],Lookup_Misc!$B$1:$B$7,0),3)*Table1[[#This Row],[Tonnage]],NA())</f>
        <v>26.400000000000002</v>
      </c>
      <c r="J5543">
        <f t="shared" si="260"/>
        <v>11</v>
      </c>
    </row>
    <row r="5544" spans="1:10">
      <c r="A5544" t="s">
        <v>189</v>
      </c>
      <c r="B5544" t="s">
        <v>33</v>
      </c>
      <c r="C5544" s="60">
        <v>43405</v>
      </c>
      <c r="D5544" s="3">
        <f>Table1[[#This Row],[End Year]]-1</f>
        <v>2018</v>
      </c>
      <c r="E5544" s="3">
        <f t="shared" si="258"/>
        <v>2019</v>
      </c>
      <c r="F5544" s="1" t="str">
        <f t="shared" si="259"/>
        <v>2018/2019</v>
      </c>
      <c r="G5544">
        <v>349</v>
      </c>
      <c r="H5544" t="s">
        <v>60</v>
      </c>
      <c r="I5544">
        <f>IFERROR(INDEX(Lookup_Misc!$A$1:$C$7,MATCH(Table1[[#This Row],[Product]],Lookup_Misc!$B$1:$B$7,0),3)*Table1[[#This Row],[Tonnage]],NA())</f>
        <v>139.6</v>
      </c>
      <c r="J5544">
        <f t="shared" si="260"/>
        <v>11</v>
      </c>
    </row>
    <row r="5545" spans="1:10">
      <c r="A5545" t="s">
        <v>189</v>
      </c>
      <c r="B5545" t="s">
        <v>33</v>
      </c>
      <c r="C5545" s="60">
        <v>43405</v>
      </c>
      <c r="D5545" s="3">
        <f>Table1[[#This Row],[End Year]]-1</f>
        <v>2018</v>
      </c>
      <c r="E5545" s="3">
        <f t="shared" si="258"/>
        <v>2019</v>
      </c>
      <c r="F5545" s="1" t="str">
        <f t="shared" si="259"/>
        <v>2018/2019</v>
      </c>
      <c r="G5545">
        <v>1</v>
      </c>
      <c r="H5545" t="s">
        <v>96</v>
      </c>
      <c r="I5545">
        <f>IFERROR(INDEX(Lookup_Misc!$A$1:$C$7,MATCH(Table1[[#This Row],[Product]],Lookup_Misc!$B$1:$B$7,0),3)*Table1[[#This Row],[Tonnage]],NA())</f>
        <v>0.4</v>
      </c>
      <c r="J5545">
        <f t="shared" si="260"/>
        <v>11</v>
      </c>
    </row>
    <row r="5546" spans="1:10">
      <c r="A5546" t="s">
        <v>189</v>
      </c>
      <c r="B5546" t="s">
        <v>33</v>
      </c>
      <c r="C5546" s="60">
        <v>43435</v>
      </c>
      <c r="D5546" s="3">
        <f>Table1[[#This Row],[End Year]]-1</f>
        <v>2018</v>
      </c>
      <c r="E5546" s="3">
        <f t="shared" si="258"/>
        <v>2019</v>
      </c>
      <c r="F5546" s="1" t="str">
        <f t="shared" si="259"/>
        <v>2018/2019</v>
      </c>
      <c r="G5546">
        <v>171</v>
      </c>
      <c r="H5546" t="s">
        <v>94</v>
      </c>
      <c r="I5546">
        <f>IFERROR(INDEX(Lookup_Misc!$A$1:$C$7,MATCH(Table1[[#This Row],[Product]],Lookup_Misc!$B$1:$B$7,0),3)*Table1[[#This Row],[Tonnage]],NA())</f>
        <v>68.400000000000006</v>
      </c>
      <c r="J5546">
        <f t="shared" si="260"/>
        <v>12</v>
      </c>
    </row>
    <row r="5547" spans="1:10">
      <c r="A5547" t="s">
        <v>189</v>
      </c>
      <c r="B5547" t="s">
        <v>33</v>
      </c>
      <c r="C5547" s="60">
        <v>43435</v>
      </c>
      <c r="D5547" s="3">
        <f>Table1[[#This Row],[End Year]]-1</f>
        <v>2018</v>
      </c>
      <c r="E5547" s="3">
        <f t="shared" si="258"/>
        <v>2019</v>
      </c>
      <c r="F5547" s="1" t="str">
        <f t="shared" si="259"/>
        <v>2018/2019</v>
      </c>
      <c r="G5547">
        <v>52</v>
      </c>
      <c r="H5547" t="s">
        <v>105</v>
      </c>
      <c r="I5547">
        <f>IFERROR(INDEX(Lookup_Misc!$A$1:$C$7,MATCH(Table1[[#This Row],[Product]],Lookup_Misc!$B$1:$B$7,0),3)*Table1[[#This Row],[Tonnage]],NA())</f>
        <v>20.8</v>
      </c>
      <c r="J5547">
        <f t="shared" si="260"/>
        <v>12</v>
      </c>
    </row>
    <row r="5548" spans="1:10">
      <c r="A5548" t="s">
        <v>189</v>
      </c>
      <c r="B5548" t="s">
        <v>33</v>
      </c>
      <c r="C5548" s="60">
        <v>43435</v>
      </c>
      <c r="D5548" s="3">
        <f>Table1[[#This Row],[End Year]]-1</f>
        <v>2018</v>
      </c>
      <c r="E5548" s="3">
        <f t="shared" si="258"/>
        <v>2019</v>
      </c>
      <c r="F5548" s="1" t="str">
        <f t="shared" si="259"/>
        <v>2018/2019</v>
      </c>
      <c r="G5548">
        <v>32844</v>
      </c>
      <c r="H5548" t="s">
        <v>151</v>
      </c>
      <c r="I5548">
        <f>IFERROR(INDEX(Lookup_Misc!$A$1:$C$7,MATCH(Table1[[#This Row],[Product]],Lookup_Misc!$B$1:$B$7,0),3)*Table1[[#This Row],[Tonnage]],NA())</f>
        <v>13137.6</v>
      </c>
      <c r="J5548">
        <f t="shared" si="260"/>
        <v>12</v>
      </c>
    </row>
    <row r="5549" spans="1:10">
      <c r="A5549" t="s">
        <v>189</v>
      </c>
      <c r="B5549" t="s">
        <v>33</v>
      </c>
      <c r="C5549" s="60">
        <v>43435</v>
      </c>
      <c r="D5549" s="3">
        <f>Table1[[#This Row],[End Year]]-1</f>
        <v>2018</v>
      </c>
      <c r="E5549" s="3">
        <f t="shared" si="258"/>
        <v>2019</v>
      </c>
      <c r="F5549" s="1" t="str">
        <f t="shared" si="259"/>
        <v>2018/2019</v>
      </c>
      <c r="G5549">
        <v>827</v>
      </c>
      <c r="H5549" t="s">
        <v>60</v>
      </c>
      <c r="I5549">
        <f>IFERROR(INDEX(Lookup_Misc!$A$1:$C$7,MATCH(Table1[[#This Row],[Product]],Lookup_Misc!$B$1:$B$7,0),3)*Table1[[#This Row],[Tonnage]],NA())</f>
        <v>330.8</v>
      </c>
      <c r="J5549">
        <f t="shared" si="260"/>
        <v>12</v>
      </c>
    </row>
    <row r="5550" spans="1:10">
      <c r="A5550" t="s">
        <v>189</v>
      </c>
      <c r="B5550" t="s">
        <v>33</v>
      </c>
      <c r="C5550" s="60">
        <v>43435</v>
      </c>
      <c r="D5550" s="3">
        <f>Table1[[#This Row],[End Year]]-1</f>
        <v>2018</v>
      </c>
      <c r="E5550" s="3">
        <f t="shared" si="258"/>
        <v>2019</v>
      </c>
      <c r="F5550" s="1" t="str">
        <f t="shared" si="259"/>
        <v>2018/2019</v>
      </c>
      <c r="G5550">
        <v>8</v>
      </c>
      <c r="H5550" t="s">
        <v>79</v>
      </c>
      <c r="I5550">
        <f>IFERROR(INDEX(Lookup_Misc!$A$1:$C$7,MATCH(Table1[[#This Row],[Product]],Lookup_Misc!$B$1:$B$7,0),3)*Table1[[#This Row],[Tonnage]],NA())</f>
        <v>3.2</v>
      </c>
      <c r="J5550">
        <f t="shared" si="260"/>
        <v>12</v>
      </c>
    </row>
    <row r="5551" spans="1:10">
      <c r="A5551" t="s">
        <v>189</v>
      </c>
      <c r="B5551" t="s">
        <v>33</v>
      </c>
      <c r="C5551" s="60">
        <v>43466</v>
      </c>
      <c r="D5551" s="3">
        <f>Table1[[#This Row],[End Year]]-1</f>
        <v>2018</v>
      </c>
      <c r="E5551" s="3">
        <f t="shared" si="258"/>
        <v>2019</v>
      </c>
      <c r="F5551" s="1" t="str">
        <f t="shared" si="259"/>
        <v>2018/2019</v>
      </c>
      <c r="G5551">
        <v>11</v>
      </c>
      <c r="H5551" t="s">
        <v>74</v>
      </c>
      <c r="I5551">
        <f>IFERROR(INDEX(Lookup_Misc!$A$1:$C$7,MATCH(Table1[[#This Row],[Product]],Lookup_Misc!$B$1:$B$7,0),3)*Table1[[#This Row],[Tonnage]],NA())</f>
        <v>4.4000000000000004</v>
      </c>
      <c r="J5551">
        <f t="shared" si="260"/>
        <v>1</v>
      </c>
    </row>
    <row r="5552" spans="1:10">
      <c r="A5552" t="s">
        <v>189</v>
      </c>
      <c r="B5552" t="s">
        <v>33</v>
      </c>
      <c r="C5552" s="60">
        <v>43466</v>
      </c>
      <c r="D5552" s="3">
        <f>Table1[[#This Row],[End Year]]-1</f>
        <v>2018</v>
      </c>
      <c r="E5552" s="3">
        <f t="shared" si="258"/>
        <v>2019</v>
      </c>
      <c r="F5552" s="1" t="str">
        <f t="shared" si="259"/>
        <v>2018/2019</v>
      </c>
      <c r="G5552">
        <v>50</v>
      </c>
      <c r="H5552" t="s">
        <v>94</v>
      </c>
      <c r="I5552">
        <f>IFERROR(INDEX(Lookup_Misc!$A$1:$C$7,MATCH(Table1[[#This Row],[Product]],Lookup_Misc!$B$1:$B$7,0),3)*Table1[[#This Row],[Tonnage]],NA())</f>
        <v>20</v>
      </c>
      <c r="J5552">
        <f t="shared" si="260"/>
        <v>1</v>
      </c>
    </row>
    <row r="5553" spans="1:10">
      <c r="A5553" t="s">
        <v>189</v>
      </c>
      <c r="B5553" t="s">
        <v>33</v>
      </c>
      <c r="C5553" s="60">
        <v>43466</v>
      </c>
      <c r="D5553" s="3">
        <f>Table1[[#This Row],[End Year]]-1</f>
        <v>2018</v>
      </c>
      <c r="E5553" s="3">
        <f t="shared" si="258"/>
        <v>2019</v>
      </c>
      <c r="F5553" s="1" t="str">
        <f t="shared" si="259"/>
        <v>2018/2019</v>
      </c>
      <c r="G5553">
        <v>280</v>
      </c>
      <c r="H5553" t="s">
        <v>105</v>
      </c>
      <c r="I5553">
        <f>IFERROR(INDEX(Lookup_Misc!$A$1:$C$7,MATCH(Table1[[#This Row],[Product]],Lookup_Misc!$B$1:$B$7,0),3)*Table1[[#This Row],[Tonnage]],NA())</f>
        <v>112</v>
      </c>
      <c r="J5553">
        <f t="shared" si="260"/>
        <v>1</v>
      </c>
    </row>
    <row r="5554" spans="1:10">
      <c r="A5554" t="s">
        <v>189</v>
      </c>
      <c r="B5554" t="s">
        <v>33</v>
      </c>
      <c r="C5554" s="60">
        <v>43466</v>
      </c>
      <c r="D5554" s="3">
        <f>Table1[[#This Row],[End Year]]-1</f>
        <v>2018</v>
      </c>
      <c r="E5554" s="3">
        <f t="shared" si="258"/>
        <v>2019</v>
      </c>
      <c r="F5554" s="1" t="str">
        <f t="shared" si="259"/>
        <v>2018/2019</v>
      </c>
      <c r="G5554">
        <v>32202</v>
      </c>
      <c r="H5554" t="s">
        <v>151</v>
      </c>
      <c r="I5554">
        <f>IFERROR(INDEX(Lookup_Misc!$A$1:$C$7,MATCH(Table1[[#This Row],[Product]],Lookup_Misc!$B$1:$B$7,0),3)*Table1[[#This Row],[Tonnage]],NA())</f>
        <v>12880.800000000001</v>
      </c>
      <c r="J5554">
        <f t="shared" si="260"/>
        <v>1</v>
      </c>
    </row>
    <row r="5555" spans="1:10">
      <c r="A5555" t="s">
        <v>189</v>
      </c>
      <c r="B5555" t="s">
        <v>33</v>
      </c>
      <c r="C5555" s="60">
        <v>43466</v>
      </c>
      <c r="D5555" s="3">
        <f>Table1[[#This Row],[End Year]]-1</f>
        <v>2018</v>
      </c>
      <c r="E5555" s="3">
        <f t="shared" si="258"/>
        <v>2019</v>
      </c>
      <c r="F5555" s="1" t="str">
        <f t="shared" si="259"/>
        <v>2018/2019</v>
      </c>
      <c r="G5555">
        <v>1378</v>
      </c>
      <c r="H5555" t="s">
        <v>60</v>
      </c>
      <c r="I5555">
        <f>IFERROR(INDEX(Lookup_Misc!$A$1:$C$7,MATCH(Table1[[#This Row],[Product]],Lookup_Misc!$B$1:$B$7,0),3)*Table1[[#This Row],[Tonnage]],NA())</f>
        <v>551.20000000000005</v>
      </c>
      <c r="J5555">
        <f t="shared" si="260"/>
        <v>1</v>
      </c>
    </row>
    <row r="5556" spans="1:10">
      <c r="A5556" t="s">
        <v>189</v>
      </c>
      <c r="B5556" t="s">
        <v>33</v>
      </c>
      <c r="C5556" s="60">
        <v>43466</v>
      </c>
      <c r="D5556" s="3">
        <f>Table1[[#This Row],[End Year]]-1</f>
        <v>2018</v>
      </c>
      <c r="E5556" s="3">
        <f t="shared" si="258"/>
        <v>2019</v>
      </c>
      <c r="F5556" s="1" t="str">
        <f t="shared" si="259"/>
        <v>2018/2019</v>
      </c>
      <c r="G5556">
        <v>103</v>
      </c>
      <c r="H5556" t="s">
        <v>79</v>
      </c>
      <c r="I5556">
        <f>IFERROR(INDEX(Lookup_Misc!$A$1:$C$7,MATCH(Table1[[#This Row],[Product]],Lookup_Misc!$B$1:$B$7,0),3)*Table1[[#This Row],[Tonnage]],NA())</f>
        <v>41.2</v>
      </c>
      <c r="J5556">
        <f t="shared" si="260"/>
        <v>1</v>
      </c>
    </row>
    <row r="5557" spans="1:10">
      <c r="A5557" t="s">
        <v>189</v>
      </c>
      <c r="B5557" t="s">
        <v>33</v>
      </c>
      <c r="C5557" s="60">
        <v>43466</v>
      </c>
      <c r="D5557" s="3">
        <f>Table1[[#This Row],[End Year]]-1</f>
        <v>2018</v>
      </c>
      <c r="E5557" s="3">
        <f t="shared" si="258"/>
        <v>2019</v>
      </c>
      <c r="F5557" s="1" t="str">
        <f t="shared" si="259"/>
        <v>2018/2019</v>
      </c>
      <c r="G5557">
        <v>54</v>
      </c>
      <c r="H5557" t="s">
        <v>84</v>
      </c>
      <c r="I5557">
        <f>IFERROR(INDEX(Lookup_Misc!$A$1:$C$7,MATCH(Table1[[#This Row],[Product]],Lookup_Misc!$B$1:$B$7,0),3)*Table1[[#This Row],[Tonnage]],NA())</f>
        <v>21.6</v>
      </c>
      <c r="J5557">
        <f t="shared" si="260"/>
        <v>1</v>
      </c>
    </row>
    <row r="5558" spans="1:10">
      <c r="A5558" t="s">
        <v>189</v>
      </c>
      <c r="B5558" t="s">
        <v>33</v>
      </c>
      <c r="C5558" s="60">
        <v>43497</v>
      </c>
      <c r="D5558" s="3">
        <f>Table1[[#This Row],[End Year]]-1</f>
        <v>2018</v>
      </c>
      <c r="E5558" s="3">
        <f t="shared" si="258"/>
        <v>2019</v>
      </c>
      <c r="F5558" s="1" t="str">
        <f t="shared" si="259"/>
        <v>2018/2019</v>
      </c>
      <c r="G5558">
        <v>14</v>
      </c>
      <c r="H5558" t="s">
        <v>94</v>
      </c>
      <c r="I5558">
        <f>IFERROR(INDEX(Lookup_Misc!$A$1:$C$7,MATCH(Table1[[#This Row],[Product]],Lookup_Misc!$B$1:$B$7,0),3)*Table1[[#This Row],[Tonnage]],NA())</f>
        <v>5.6000000000000005</v>
      </c>
      <c r="J5558">
        <f t="shared" si="260"/>
        <v>2</v>
      </c>
    </row>
    <row r="5559" spans="1:10">
      <c r="A5559" t="s">
        <v>189</v>
      </c>
      <c r="B5559" t="s">
        <v>33</v>
      </c>
      <c r="C5559" s="60">
        <v>43497</v>
      </c>
      <c r="D5559" s="3">
        <f>Table1[[#This Row],[End Year]]-1</f>
        <v>2018</v>
      </c>
      <c r="E5559" s="3">
        <f t="shared" si="258"/>
        <v>2019</v>
      </c>
      <c r="F5559" s="1" t="str">
        <f t="shared" si="259"/>
        <v>2018/2019</v>
      </c>
      <c r="G5559">
        <v>10990</v>
      </c>
      <c r="H5559" t="s">
        <v>95</v>
      </c>
      <c r="I5559">
        <f>IFERROR(INDEX(Lookup_Misc!$A$1:$C$7,MATCH(Table1[[#This Row],[Product]],Lookup_Misc!$B$1:$B$7,0),3)*Table1[[#This Row],[Tonnage]],NA())</f>
        <v>4396</v>
      </c>
      <c r="J5559">
        <f t="shared" si="260"/>
        <v>2</v>
      </c>
    </row>
    <row r="5560" spans="1:10">
      <c r="A5560" t="s">
        <v>189</v>
      </c>
      <c r="B5560" t="s">
        <v>33</v>
      </c>
      <c r="C5560" s="60">
        <v>43497</v>
      </c>
      <c r="D5560" s="3">
        <f>Table1[[#This Row],[End Year]]-1</f>
        <v>2018</v>
      </c>
      <c r="E5560" s="3">
        <f t="shared" si="258"/>
        <v>2019</v>
      </c>
      <c r="F5560" s="1" t="str">
        <f t="shared" si="259"/>
        <v>2018/2019</v>
      </c>
      <c r="G5560">
        <v>10591</v>
      </c>
      <c r="H5560" t="s">
        <v>151</v>
      </c>
      <c r="I5560">
        <f>IFERROR(INDEX(Lookup_Misc!$A$1:$C$7,MATCH(Table1[[#This Row],[Product]],Lookup_Misc!$B$1:$B$7,0),3)*Table1[[#This Row],[Tonnage]],NA())</f>
        <v>4236.4000000000005</v>
      </c>
      <c r="J5560">
        <f t="shared" si="260"/>
        <v>2</v>
      </c>
    </row>
    <row r="5561" spans="1:10">
      <c r="A5561" t="s">
        <v>189</v>
      </c>
      <c r="B5561" t="s">
        <v>33</v>
      </c>
      <c r="C5561" s="60">
        <v>43497</v>
      </c>
      <c r="D5561" s="3">
        <f>Table1[[#This Row],[End Year]]-1</f>
        <v>2018</v>
      </c>
      <c r="E5561" s="3">
        <f t="shared" si="258"/>
        <v>2019</v>
      </c>
      <c r="F5561" s="1" t="str">
        <f t="shared" si="259"/>
        <v>2018/2019</v>
      </c>
      <c r="G5561">
        <v>275</v>
      </c>
      <c r="H5561" t="s">
        <v>60</v>
      </c>
      <c r="I5561">
        <f>IFERROR(INDEX(Lookup_Misc!$A$1:$C$7,MATCH(Table1[[#This Row],[Product]],Lookup_Misc!$B$1:$B$7,0),3)*Table1[[#This Row],[Tonnage]],NA())</f>
        <v>110</v>
      </c>
      <c r="J5561">
        <f t="shared" si="260"/>
        <v>2</v>
      </c>
    </row>
    <row r="5562" spans="1:10">
      <c r="A5562" t="s">
        <v>189</v>
      </c>
      <c r="B5562" t="s">
        <v>33</v>
      </c>
      <c r="C5562" s="60">
        <v>43497</v>
      </c>
      <c r="D5562" s="3">
        <f>Table1[[#This Row],[End Year]]-1</f>
        <v>2018</v>
      </c>
      <c r="E5562" s="3">
        <f t="shared" si="258"/>
        <v>2019</v>
      </c>
      <c r="F5562" s="1" t="str">
        <f t="shared" si="259"/>
        <v>2018/2019</v>
      </c>
      <c r="G5562">
        <v>45</v>
      </c>
      <c r="H5562" t="s">
        <v>79</v>
      </c>
      <c r="I5562">
        <f>IFERROR(INDEX(Lookup_Misc!$A$1:$C$7,MATCH(Table1[[#This Row],[Product]],Lookup_Misc!$B$1:$B$7,0),3)*Table1[[#This Row],[Tonnage]],NA())</f>
        <v>18</v>
      </c>
      <c r="J5562">
        <f t="shared" si="260"/>
        <v>2</v>
      </c>
    </row>
    <row r="5563" spans="1:10">
      <c r="A5563" t="s">
        <v>189</v>
      </c>
      <c r="B5563" t="s">
        <v>33</v>
      </c>
      <c r="C5563" s="60">
        <v>43525</v>
      </c>
      <c r="D5563" s="3">
        <f>Table1[[#This Row],[End Year]]-1</f>
        <v>2018</v>
      </c>
      <c r="E5563" s="3">
        <f t="shared" si="258"/>
        <v>2019</v>
      </c>
      <c r="F5563" s="1" t="str">
        <f t="shared" si="259"/>
        <v>2018/2019</v>
      </c>
      <c r="G5563">
        <v>31</v>
      </c>
      <c r="H5563" t="s">
        <v>74</v>
      </c>
      <c r="I5563">
        <f>IFERROR(INDEX(Lookup_Misc!$A$1:$C$7,MATCH(Table1[[#This Row],[Product]],Lookup_Misc!$B$1:$B$7,0),3)*Table1[[#This Row],[Tonnage]],NA())</f>
        <v>12.4</v>
      </c>
      <c r="J5563">
        <f t="shared" si="260"/>
        <v>3</v>
      </c>
    </row>
    <row r="5564" spans="1:10">
      <c r="A5564" t="s">
        <v>189</v>
      </c>
      <c r="B5564" t="s">
        <v>33</v>
      </c>
      <c r="C5564" s="60">
        <v>43525</v>
      </c>
      <c r="D5564" s="3">
        <f>Table1[[#This Row],[End Year]]-1</f>
        <v>2018</v>
      </c>
      <c r="E5564" s="3">
        <f t="shared" si="258"/>
        <v>2019</v>
      </c>
      <c r="F5564" s="1" t="str">
        <f t="shared" si="259"/>
        <v>2018/2019</v>
      </c>
      <c r="G5564">
        <v>21</v>
      </c>
      <c r="H5564" t="s">
        <v>94</v>
      </c>
      <c r="I5564">
        <f>IFERROR(INDEX(Lookup_Misc!$A$1:$C$7,MATCH(Table1[[#This Row],[Product]],Lookup_Misc!$B$1:$B$7,0),3)*Table1[[#This Row],[Tonnage]],NA())</f>
        <v>8.4</v>
      </c>
      <c r="J5564">
        <f t="shared" si="260"/>
        <v>3</v>
      </c>
    </row>
    <row r="5565" spans="1:10">
      <c r="A5565" t="s">
        <v>189</v>
      </c>
      <c r="B5565" t="s">
        <v>33</v>
      </c>
      <c r="C5565" s="60">
        <v>43525</v>
      </c>
      <c r="D5565" s="3">
        <f>Table1[[#This Row],[End Year]]-1</f>
        <v>2018</v>
      </c>
      <c r="E5565" s="3">
        <f t="shared" si="258"/>
        <v>2019</v>
      </c>
      <c r="F5565" s="1" t="str">
        <f t="shared" si="259"/>
        <v>2018/2019</v>
      </c>
      <c r="G5565">
        <v>106</v>
      </c>
      <c r="H5565" t="s">
        <v>105</v>
      </c>
      <c r="I5565">
        <f>IFERROR(INDEX(Lookup_Misc!$A$1:$C$7,MATCH(Table1[[#This Row],[Product]],Lookup_Misc!$B$1:$B$7,0),3)*Table1[[#This Row],[Tonnage]],NA())</f>
        <v>42.400000000000006</v>
      </c>
      <c r="J5565">
        <f t="shared" si="260"/>
        <v>3</v>
      </c>
    </row>
    <row r="5566" spans="1:10">
      <c r="A5566" t="s">
        <v>189</v>
      </c>
      <c r="B5566" t="s">
        <v>33</v>
      </c>
      <c r="C5566" s="60">
        <v>43525</v>
      </c>
      <c r="D5566" s="3">
        <f>Table1[[#This Row],[End Year]]-1</f>
        <v>2018</v>
      </c>
      <c r="E5566" s="3">
        <f t="shared" si="258"/>
        <v>2019</v>
      </c>
      <c r="F5566" s="1" t="str">
        <f t="shared" si="259"/>
        <v>2018/2019</v>
      </c>
      <c r="G5566">
        <v>30</v>
      </c>
      <c r="H5566" t="s">
        <v>95</v>
      </c>
      <c r="I5566">
        <f>IFERROR(INDEX(Lookup_Misc!$A$1:$C$7,MATCH(Table1[[#This Row],[Product]],Lookup_Misc!$B$1:$B$7,0),3)*Table1[[#This Row],[Tonnage]],NA())</f>
        <v>12</v>
      </c>
      <c r="J5566">
        <f t="shared" si="260"/>
        <v>3</v>
      </c>
    </row>
    <row r="5567" spans="1:10">
      <c r="A5567" t="s">
        <v>189</v>
      </c>
      <c r="B5567" t="s">
        <v>33</v>
      </c>
      <c r="C5567" s="60">
        <v>43525</v>
      </c>
      <c r="D5567" s="3">
        <f>Table1[[#This Row],[End Year]]-1</f>
        <v>2018</v>
      </c>
      <c r="E5567" s="3">
        <f t="shared" si="258"/>
        <v>2019</v>
      </c>
      <c r="F5567" s="1" t="str">
        <f t="shared" si="259"/>
        <v>2018/2019</v>
      </c>
      <c r="G5567">
        <v>13349</v>
      </c>
      <c r="H5567" t="s">
        <v>151</v>
      </c>
      <c r="I5567">
        <f>IFERROR(INDEX(Lookup_Misc!$A$1:$C$7,MATCH(Table1[[#This Row],[Product]],Lookup_Misc!$B$1:$B$7,0),3)*Table1[[#This Row],[Tonnage]],NA())</f>
        <v>5339.6</v>
      </c>
      <c r="J5567">
        <f t="shared" si="260"/>
        <v>3</v>
      </c>
    </row>
    <row r="5568" spans="1:10">
      <c r="A5568" t="s">
        <v>189</v>
      </c>
      <c r="B5568" t="s">
        <v>33</v>
      </c>
      <c r="C5568" s="60">
        <v>43525</v>
      </c>
      <c r="D5568" s="3">
        <f>Table1[[#This Row],[End Year]]-1</f>
        <v>2018</v>
      </c>
      <c r="E5568" s="3">
        <f t="shared" si="258"/>
        <v>2019</v>
      </c>
      <c r="F5568" s="1" t="str">
        <f t="shared" si="259"/>
        <v>2018/2019</v>
      </c>
      <c r="G5568">
        <v>487</v>
      </c>
      <c r="H5568" t="s">
        <v>60</v>
      </c>
      <c r="I5568">
        <f>IFERROR(INDEX(Lookup_Misc!$A$1:$C$7,MATCH(Table1[[#This Row],[Product]],Lookup_Misc!$B$1:$B$7,0),3)*Table1[[#This Row],[Tonnage]],NA())</f>
        <v>194.8</v>
      </c>
      <c r="J5568">
        <f t="shared" si="260"/>
        <v>3</v>
      </c>
    </row>
    <row r="5569" spans="1:10">
      <c r="A5569" t="s">
        <v>189</v>
      </c>
      <c r="B5569" t="s">
        <v>33</v>
      </c>
      <c r="C5569" s="60">
        <v>43525</v>
      </c>
      <c r="D5569" s="3">
        <f>Table1[[#This Row],[End Year]]-1</f>
        <v>2018</v>
      </c>
      <c r="E5569" s="3">
        <f t="shared" si="258"/>
        <v>2019</v>
      </c>
      <c r="F5569" s="1" t="str">
        <f t="shared" si="259"/>
        <v>2018/2019</v>
      </c>
      <c r="G5569">
        <v>74</v>
      </c>
      <c r="H5569" t="s">
        <v>79</v>
      </c>
      <c r="I5569">
        <f>IFERROR(INDEX(Lookup_Misc!$A$1:$C$7,MATCH(Table1[[#This Row],[Product]],Lookup_Misc!$B$1:$B$7,0),3)*Table1[[#This Row],[Tonnage]],NA())</f>
        <v>29.6</v>
      </c>
      <c r="J5569">
        <f t="shared" si="260"/>
        <v>3</v>
      </c>
    </row>
    <row r="5570" spans="1:10">
      <c r="A5570" t="s">
        <v>189</v>
      </c>
      <c r="B5570" t="s">
        <v>33</v>
      </c>
      <c r="C5570" s="60">
        <v>43525</v>
      </c>
      <c r="D5570" s="3">
        <f>Table1[[#This Row],[End Year]]-1</f>
        <v>2018</v>
      </c>
      <c r="E5570" s="3">
        <f t="shared" si="258"/>
        <v>2019</v>
      </c>
      <c r="F5570" s="1" t="str">
        <f t="shared" si="259"/>
        <v>2018/2019</v>
      </c>
      <c r="G5570">
        <v>654</v>
      </c>
      <c r="H5570" t="s">
        <v>113</v>
      </c>
      <c r="I5570">
        <f>IFERROR(INDEX(Lookup_Misc!$A$1:$C$7,MATCH(Table1[[#This Row],[Product]],Lookup_Misc!$B$1:$B$7,0),3)*Table1[[#This Row],[Tonnage]],NA())</f>
        <v>261.60000000000002</v>
      </c>
      <c r="J5570">
        <f t="shared" si="260"/>
        <v>3</v>
      </c>
    </row>
    <row r="5571" spans="1:10">
      <c r="A5571" t="s">
        <v>189</v>
      </c>
      <c r="B5571" t="s">
        <v>33</v>
      </c>
      <c r="C5571" s="60">
        <v>43525</v>
      </c>
      <c r="D5571" s="3">
        <f>Table1[[#This Row],[End Year]]-1</f>
        <v>2018</v>
      </c>
      <c r="E5571" s="3">
        <f t="shared" si="258"/>
        <v>2019</v>
      </c>
      <c r="F5571" s="1" t="str">
        <f t="shared" si="259"/>
        <v>2018/2019</v>
      </c>
      <c r="G5571">
        <v>1</v>
      </c>
      <c r="H5571" t="s">
        <v>109</v>
      </c>
      <c r="I5571">
        <f>IFERROR(INDEX(Lookup_Misc!$A$1:$C$7,MATCH(Table1[[#This Row],[Product]],Lookup_Misc!$B$1:$B$7,0),3)*Table1[[#This Row],[Tonnage]],NA())</f>
        <v>0.4</v>
      </c>
      <c r="J5571">
        <f t="shared" si="260"/>
        <v>3</v>
      </c>
    </row>
    <row r="5572" spans="1:10">
      <c r="A5572" t="s">
        <v>189</v>
      </c>
      <c r="B5572" t="s">
        <v>33</v>
      </c>
      <c r="C5572" s="60">
        <v>43525</v>
      </c>
      <c r="D5572" s="3">
        <f>Table1[[#This Row],[End Year]]-1</f>
        <v>2018</v>
      </c>
      <c r="E5572" s="3">
        <f t="shared" si="258"/>
        <v>2019</v>
      </c>
      <c r="F5572" s="1" t="str">
        <f t="shared" si="259"/>
        <v>2018/2019</v>
      </c>
      <c r="G5572">
        <v>56</v>
      </c>
      <c r="H5572" t="s">
        <v>90</v>
      </c>
      <c r="I5572">
        <f>IFERROR(INDEX(Lookup_Misc!$A$1:$C$7,MATCH(Table1[[#This Row],[Product]],Lookup_Misc!$B$1:$B$7,0),3)*Table1[[#This Row],[Tonnage]],NA())</f>
        <v>22.400000000000002</v>
      </c>
      <c r="J5572">
        <f t="shared" si="260"/>
        <v>3</v>
      </c>
    </row>
    <row r="5573" spans="1:10">
      <c r="A5573" t="s">
        <v>189</v>
      </c>
      <c r="B5573" t="s">
        <v>33</v>
      </c>
      <c r="C5573" s="60">
        <v>43556</v>
      </c>
      <c r="D5573" s="3">
        <f>Table1[[#This Row],[End Year]]-1</f>
        <v>2018</v>
      </c>
      <c r="E5573" s="3">
        <f t="shared" si="258"/>
        <v>2019</v>
      </c>
      <c r="F5573" s="1" t="str">
        <f t="shared" si="259"/>
        <v>2018/2019</v>
      </c>
      <c r="G5573">
        <v>94</v>
      </c>
      <c r="H5573" t="s">
        <v>94</v>
      </c>
      <c r="I5573">
        <f>IFERROR(INDEX(Lookup_Misc!$A$1:$C$7,MATCH(Table1[[#This Row],[Product]],Lookup_Misc!$B$1:$B$7,0),3)*Table1[[#This Row],[Tonnage]],NA())</f>
        <v>37.6</v>
      </c>
      <c r="J5573">
        <f t="shared" si="260"/>
        <v>4</v>
      </c>
    </row>
    <row r="5574" spans="1:10">
      <c r="A5574" t="s">
        <v>189</v>
      </c>
      <c r="B5574" t="s">
        <v>33</v>
      </c>
      <c r="C5574" s="60">
        <v>43556</v>
      </c>
      <c r="D5574" s="3">
        <f>Table1[[#This Row],[End Year]]-1</f>
        <v>2018</v>
      </c>
      <c r="E5574" s="3">
        <f t="shared" ref="E5574:E5637" si="261">IF(AND(MONTH(C5574)&gt;=7,MONTH(C5574)&lt;=12),YEAR(C5574)+1,YEAR(C5574))</f>
        <v>2019</v>
      </c>
      <c r="F5574" s="1" t="str">
        <f t="shared" ref="F5574:F5637" si="262">D5574&amp;"/"&amp;E5574</f>
        <v>2018/2019</v>
      </c>
      <c r="G5574">
        <v>9</v>
      </c>
      <c r="H5574" t="s">
        <v>122</v>
      </c>
      <c r="I5574">
        <f>IFERROR(INDEX(Lookup_Misc!$A$1:$C$7,MATCH(Table1[[#This Row],[Product]],Lookup_Misc!$B$1:$B$7,0),3)*Table1[[#This Row],[Tonnage]],NA())</f>
        <v>3.6</v>
      </c>
      <c r="J5574">
        <f t="shared" ref="J5574:J5637" si="263">MONTH(C5574)</f>
        <v>4</v>
      </c>
    </row>
    <row r="5575" spans="1:10">
      <c r="A5575" t="s">
        <v>189</v>
      </c>
      <c r="B5575" t="s">
        <v>33</v>
      </c>
      <c r="C5575" s="60">
        <v>43556</v>
      </c>
      <c r="D5575" s="3">
        <f>Table1[[#This Row],[End Year]]-1</f>
        <v>2018</v>
      </c>
      <c r="E5575" s="3">
        <f t="shared" si="261"/>
        <v>2019</v>
      </c>
      <c r="F5575" s="1" t="str">
        <f t="shared" si="262"/>
        <v>2018/2019</v>
      </c>
      <c r="G5575">
        <v>7000</v>
      </c>
      <c r="H5575" t="s">
        <v>103</v>
      </c>
      <c r="I5575">
        <f>IFERROR(INDEX(Lookup_Misc!$A$1:$C$7,MATCH(Table1[[#This Row],[Product]],Lookup_Misc!$B$1:$B$7,0),3)*Table1[[#This Row],[Tonnage]],NA())</f>
        <v>2800</v>
      </c>
      <c r="J5575">
        <f t="shared" si="263"/>
        <v>4</v>
      </c>
    </row>
    <row r="5576" spans="1:10">
      <c r="A5576" t="s">
        <v>189</v>
      </c>
      <c r="B5576" t="s">
        <v>33</v>
      </c>
      <c r="C5576" s="60">
        <v>43556</v>
      </c>
      <c r="D5576" s="3">
        <f>Table1[[#This Row],[End Year]]-1</f>
        <v>2018</v>
      </c>
      <c r="E5576" s="3">
        <f t="shared" si="261"/>
        <v>2019</v>
      </c>
      <c r="F5576" s="1" t="str">
        <f t="shared" si="262"/>
        <v>2018/2019</v>
      </c>
      <c r="G5576">
        <v>691</v>
      </c>
      <c r="H5576" t="s">
        <v>105</v>
      </c>
      <c r="I5576">
        <f>IFERROR(INDEX(Lookup_Misc!$A$1:$C$7,MATCH(Table1[[#This Row],[Product]],Lookup_Misc!$B$1:$B$7,0),3)*Table1[[#This Row],[Tonnage]],NA())</f>
        <v>276.40000000000003</v>
      </c>
      <c r="J5576">
        <f t="shared" si="263"/>
        <v>4</v>
      </c>
    </row>
    <row r="5577" spans="1:10">
      <c r="A5577" t="s">
        <v>189</v>
      </c>
      <c r="B5577" t="s">
        <v>33</v>
      </c>
      <c r="C5577" s="60">
        <v>43556</v>
      </c>
      <c r="D5577" s="3">
        <f>Table1[[#This Row],[End Year]]-1</f>
        <v>2018</v>
      </c>
      <c r="E5577" s="3">
        <f t="shared" si="261"/>
        <v>2019</v>
      </c>
      <c r="F5577" s="1" t="str">
        <f t="shared" si="262"/>
        <v>2018/2019</v>
      </c>
      <c r="G5577">
        <v>42</v>
      </c>
      <c r="H5577" t="s">
        <v>95</v>
      </c>
      <c r="I5577">
        <f>IFERROR(INDEX(Lookup_Misc!$A$1:$C$7,MATCH(Table1[[#This Row],[Product]],Lookup_Misc!$B$1:$B$7,0),3)*Table1[[#This Row],[Tonnage]],NA())</f>
        <v>16.8</v>
      </c>
      <c r="J5577">
        <f t="shared" si="263"/>
        <v>4</v>
      </c>
    </row>
    <row r="5578" spans="1:10">
      <c r="A5578" t="s">
        <v>189</v>
      </c>
      <c r="B5578" t="s">
        <v>33</v>
      </c>
      <c r="C5578" s="60">
        <v>43556</v>
      </c>
      <c r="D5578" s="3">
        <f>Table1[[#This Row],[End Year]]-1</f>
        <v>2018</v>
      </c>
      <c r="E5578" s="3">
        <f t="shared" si="261"/>
        <v>2019</v>
      </c>
      <c r="F5578" s="1" t="str">
        <f t="shared" si="262"/>
        <v>2018/2019</v>
      </c>
      <c r="G5578">
        <v>19609</v>
      </c>
      <c r="H5578" t="s">
        <v>151</v>
      </c>
      <c r="I5578">
        <f>IFERROR(INDEX(Lookup_Misc!$A$1:$C$7,MATCH(Table1[[#This Row],[Product]],Lookup_Misc!$B$1:$B$7,0),3)*Table1[[#This Row],[Tonnage]],NA())</f>
        <v>7843.6</v>
      </c>
      <c r="J5578">
        <f t="shared" si="263"/>
        <v>4</v>
      </c>
    </row>
    <row r="5579" spans="1:10">
      <c r="A5579" t="s">
        <v>189</v>
      </c>
      <c r="B5579" t="s">
        <v>33</v>
      </c>
      <c r="C5579" s="60">
        <v>43556</v>
      </c>
      <c r="D5579" s="3">
        <f>Table1[[#This Row],[End Year]]-1</f>
        <v>2018</v>
      </c>
      <c r="E5579" s="3">
        <f t="shared" si="261"/>
        <v>2019</v>
      </c>
      <c r="F5579" s="1" t="str">
        <f t="shared" si="262"/>
        <v>2018/2019</v>
      </c>
      <c r="G5579">
        <v>57</v>
      </c>
      <c r="H5579" t="s">
        <v>60</v>
      </c>
      <c r="I5579">
        <f>IFERROR(INDEX(Lookup_Misc!$A$1:$C$7,MATCH(Table1[[#This Row],[Product]],Lookup_Misc!$B$1:$B$7,0),3)*Table1[[#This Row],[Tonnage]],NA())</f>
        <v>22.8</v>
      </c>
      <c r="J5579">
        <f t="shared" si="263"/>
        <v>4</v>
      </c>
    </row>
    <row r="5580" spans="1:10">
      <c r="A5580" t="s">
        <v>189</v>
      </c>
      <c r="B5580" t="s">
        <v>33</v>
      </c>
      <c r="C5580" s="60">
        <v>43556</v>
      </c>
      <c r="D5580" s="3">
        <f>Table1[[#This Row],[End Year]]-1</f>
        <v>2018</v>
      </c>
      <c r="E5580" s="3">
        <f t="shared" si="261"/>
        <v>2019</v>
      </c>
      <c r="F5580" s="1" t="str">
        <f t="shared" si="262"/>
        <v>2018/2019</v>
      </c>
      <c r="G5580">
        <v>64</v>
      </c>
      <c r="H5580" t="s">
        <v>79</v>
      </c>
      <c r="I5580">
        <f>IFERROR(INDEX(Lookup_Misc!$A$1:$C$7,MATCH(Table1[[#This Row],[Product]],Lookup_Misc!$B$1:$B$7,0),3)*Table1[[#This Row],[Tonnage]],NA())</f>
        <v>25.6</v>
      </c>
      <c r="J5580">
        <f t="shared" si="263"/>
        <v>4</v>
      </c>
    </row>
    <row r="5581" spans="1:10">
      <c r="A5581" t="s">
        <v>189</v>
      </c>
      <c r="B5581" t="s">
        <v>33</v>
      </c>
      <c r="C5581" s="60">
        <v>43556</v>
      </c>
      <c r="D5581" s="3">
        <f>Table1[[#This Row],[End Year]]-1</f>
        <v>2018</v>
      </c>
      <c r="E5581" s="3">
        <f t="shared" si="261"/>
        <v>2019</v>
      </c>
      <c r="F5581" s="1" t="str">
        <f t="shared" si="262"/>
        <v>2018/2019</v>
      </c>
      <c r="G5581">
        <v>302</v>
      </c>
      <c r="H5581" t="s">
        <v>113</v>
      </c>
      <c r="I5581">
        <f>IFERROR(INDEX(Lookup_Misc!$A$1:$C$7,MATCH(Table1[[#This Row],[Product]],Lookup_Misc!$B$1:$B$7,0),3)*Table1[[#This Row],[Tonnage]],NA())</f>
        <v>120.80000000000001</v>
      </c>
      <c r="J5581">
        <f t="shared" si="263"/>
        <v>4</v>
      </c>
    </row>
    <row r="5582" spans="1:10">
      <c r="A5582" t="s">
        <v>189</v>
      </c>
      <c r="B5582" t="s">
        <v>33</v>
      </c>
      <c r="C5582" s="60">
        <v>43556</v>
      </c>
      <c r="D5582" s="3">
        <f>Table1[[#This Row],[End Year]]-1</f>
        <v>2018</v>
      </c>
      <c r="E5582" s="3">
        <f t="shared" si="261"/>
        <v>2019</v>
      </c>
      <c r="F5582" s="1" t="str">
        <f t="shared" si="262"/>
        <v>2018/2019</v>
      </c>
      <c r="G5582">
        <v>8</v>
      </c>
      <c r="H5582" t="s">
        <v>86</v>
      </c>
      <c r="I5582">
        <f>IFERROR(INDEX(Lookup_Misc!$A$1:$C$7,MATCH(Table1[[#This Row],[Product]],Lookup_Misc!$B$1:$B$7,0),3)*Table1[[#This Row],[Tonnage]],NA())</f>
        <v>3.2</v>
      </c>
      <c r="J5582">
        <f t="shared" si="263"/>
        <v>4</v>
      </c>
    </row>
    <row r="5583" spans="1:10">
      <c r="A5583" t="s">
        <v>189</v>
      </c>
      <c r="B5583" t="s">
        <v>33</v>
      </c>
      <c r="C5583" s="60">
        <v>43586</v>
      </c>
      <c r="D5583" s="3">
        <f>Table1[[#This Row],[End Year]]-1</f>
        <v>2018</v>
      </c>
      <c r="E5583" s="3">
        <f t="shared" si="261"/>
        <v>2019</v>
      </c>
      <c r="F5583" s="1" t="str">
        <f t="shared" si="262"/>
        <v>2018/2019</v>
      </c>
      <c r="G5583">
        <v>44</v>
      </c>
      <c r="H5583" t="s">
        <v>74</v>
      </c>
      <c r="I5583">
        <f>IFERROR(INDEX(Lookup_Misc!$A$1:$C$7,MATCH(Table1[[#This Row],[Product]],Lookup_Misc!$B$1:$B$7,0),3)*Table1[[#This Row],[Tonnage]],NA())</f>
        <v>17.600000000000001</v>
      </c>
      <c r="J5583">
        <f t="shared" si="263"/>
        <v>5</v>
      </c>
    </row>
    <row r="5584" spans="1:10">
      <c r="A5584" t="s">
        <v>189</v>
      </c>
      <c r="B5584" t="s">
        <v>33</v>
      </c>
      <c r="C5584" s="60">
        <v>43586</v>
      </c>
      <c r="D5584" s="3">
        <f>Table1[[#This Row],[End Year]]-1</f>
        <v>2018</v>
      </c>
      <c r="E5584" s="3">
        <f t="shared" si="261"/>
        <v>2019</v>
      </c>
      <c r="F5584" s="1" t="str">
        <f t="shared" si="262"/>
        <v>2018/2019</v>
      </c>
      <c r="G5584">
        <v>19</v>
      </c>
      <c r="H5584" t="s">
        <v>75</v>
      </c>
      <c r="I5584">
        <f>IFERROR(INDEX(Lookup_Misc!$A$1:$C$7,MATCH(Table1[[#This Row],[Product]],Lookup_Misc!$B$1:$B$7,0),3)*Table1[[#This Row],[Tonnage]],NA())</f>
        <v>7.6000000000000005</v>
      </c>
      <c r="J5584">
        <f t="shared" si="263"/>
        <v>5</v>
      </c>
    </row>
    <row r="5585" spans="1:10">
      <c r="A5585" t="s">
        <v>189</v>
      </c>
      <c r="B5585" t="s">
        <v>33</v>
      </c>
      <c r="C5585" s="60">
        <v>43586</v>
      </c>
      <c r="D5585" s="3">
        <f>Table1[[#This Row],[End Year]]-1</f>
        <v>2018</v>
      </c>
      <c r="E5585" s="3">
        <f t="shared" si="261"/>
        <v>2019</v>
      </c>
      <c r="F5585" s="1" t="str">
        <f t="shared" si="262"/>
        <v>2018/2019</v>
      </c>
      <c r="G5585">
        <v>88</v>
      </c>
      <c r="H5585" t="s">
        <v>94</v>
      </c>
      <c r="I5585">
        <f>IFERROR(INDEX(Lookup_Misc!$A$1:$C$7,MATCH(Table1[[#This Row],[Product]],Lookup_Misc!$B$1:$B$7,0),3)*Table1[[#This Row],[Tonnage]],NA())</f>
        <v>35.200000000000003</v>
      </c>
      <c r="J5585">
        <f t="shared" si="263"/>
        <v>5</v>
      </c>
    </row>
    <row r="5586" spans="1:10">
      <c r="A5586" t="s">
        <v>189</v>
      </c>
      <c r="B5586" t="s">
        <v>33</v>
      </c>
      <c r="C5586" s="60">
        <v>43586</v>
      </c>
      <c r="D5586" s="3">
        <f>Table1[[#This Row],[End Year]]-1</f>
        <v>2018</v>
      </c>
      <c r="E5586" s="3">
        <f t="shared" si="261"/>
        <v>2019</v>
      </c>
      <c r="F5586" s="1" t="str">
        <f t="shared" si="262"/>
        <v>2018/2019</v>
      </c>
      <c r="G5586">
        <v>19</v>
      </c>
      <c r="H5586" t="s">
        <v>122</v>
      </c>
      <c r="I5586">
        <f>IFERROR(INDEX(Lookup_Misc!$A$1:$C$7,MATCH(Table1[[#This Row],[Product]],Lookup_Misc!$B$1:$B$7,0),3)*Table1[[#This Row],[Tonnage]],NA())</f>
        <v>7.6000000000000005</v>
      </c>
      <c r="J5586">
        <f t="shared" si="263"/>
        <v>5</v>
      </c>
    </row>
    <row r="5587" spans="1:10">
      <c r="A5587" t="s">
        <v>189</v>
      </c>
      <c r="B5587" t="s">
        <v>33</v>
      </c>
      <c r="C5587" s="60">
        <v>43586</v>
      </c>
      <c r="D5587" s="3">
        <f>Table1[[#This Row],[End Year]]-1</f>
        <v>2018</v>
      </c>
      <c r="E5587" s="3">
        <f t="shared" si="261"/>
        <v>2019</v>
      </c>
      <c r="F5587" s="1" t="str">
        <f t="shared" si="262"/>
        <v>2018/2019</v>
      </c>
      <c r="G5587">
        <v>397</v>
      </c>
      <c r="H5587" t="s">
        <v>105</v>
      </c>
      <c r="I5587">
        <f>IFERROR(INDEX(Lookup_Misc!$A$1:$C$7,MATCH(Table1[[#This Row],[Product]],Lookup_Misc!$B$1:$B$7,0),3)*Table1[[#This Row],[Tonnage]],NA())</f>
        <v>158.80000000000001</v>
      </c>
      <c r="J5587">
        <f t="shared" si="263"/>
        <v>5</v>
      </c>
    </row>
    <row r="5588" spans="1:10">
      <c r="A5588" t="s">
        <v>189</v>
      </c>
      <c r="B5588" t="s">
        <v>33</v>
      </c>
      <c r="C5588" s="60">
        <v>43586</v>
      </c>
      <c r="D5588" s="3">
        <f>Table1[[#This Row],[End Year]]-1</f>
        <v>2018</v>
      </c>
      <c r="E5588" s="3">
        <f t="shared" si="261"/>
        <v>2019</v>
      </c>
      <c r="F5588" s="1" t="str">
        <f t="shared" si="262"/>
        <v>2018/2019</v>
      </c>
      <c r="G5588">
        <v>64</v>
      </c>
      <c r="H5588" t="s">
        <v>95</v>
      </c>
      <c r="I5588">
        <f>IFERROR(INDEX(Lookup_Misc!$A$1:$C$7,MATCH(Table1[[#This Row],[Product]],Lookup_Misc!$B$1:$B$7,0),3)*Table1[[#This Row],[Tonnage]],NA())</f>
        <v>25.6</v>
      </c>
      <c r="J5588">
        <f t="shared" si="263"/>
        <v>5</v>
      </c>
    </row>
    <row r="5589" spans="1:10">
      <c r="A5589" t="s">
        <v>189</v>
      </c>
      <c r="B5589" t="s">
        <v>33</v>
      </c>
      <c r="C5589" s="60">
        <v>43586</v>
      </c>
      <c r="D5589" s="3">
        <f>Table1[[#This Row],[End Year]]-1</f>
        <v>2018</v>
      </c>
      <c r="E5589" s="3">
        <f t="shared" si="261"/>
        <v>2019</v>
      </c>
      <c r="F5589" s="1" t="str">
        <f t="shared" si="262"/>
        <v>2018/2019</v>
      </c>
      <c r="G5589">
        <v>12</v>
      </c>
      <c r="H5589" t="s">
        <v>60</v>
      </c>
      <c r="I5589">
        <f>IFERROR(INDEX(Lookup_Misc!$A$1:$C$7,MATCH(Table1[[#This Row],[Product]],Lookup_Misc!$B$1:$B$7,0),3)*Table1[[#This Row],[Tonnage]],NA())</f>
        <v>4.8000000000000007</v>
      </c>
      <c r="J5589">
        <f t="shared" si="263"/>
        <v>5</v>
      </c>
    </row>
    <row r="5590" spans="1:10">
      <c r="A5590" t="s">
        <v>189</v>
      </c>
      <c r="B5590" t="s">
        <v>33</v>
      </c>
      <c r="C5590" s="60">
        <v>43586</v>
      </c>
      <c r="D5590" s="3">
        <f>Table1[[#This Row],[End Year]]-1</f>
        <v>2018</v>
      </c>
      <c r="E5590" s="3">
        <f t="shared" si="261"/>
        <v>2019</v>
      </c>
      <c r="F5590" s="1" t="str">
        <f t="shared" si="262"/>
        <v>2018/2019</v>
      </c>
      <c r="G5590">
        <v>59</v>
      </c>
      <c r="H5590" t="s">
        <v>79</v>
      </c>
      <c r="I5590">
        <f>IFERROR(INDEX(Lookup_Misc!$A$1:$C$7,MATCH(Table1[[#This Row],[Product]],Lookup_Misc!$B$1:$B$7,0),3)*Table1[[#This Row],[Tonnage]],NA())</f>
        <v>23.6</v>
      </c>
      <c r="J5590">
        <f t="shared" si="263"/>
        <v>5</v>
      </c>
    </row>
    <row r="5591" spans="1:10">
      <c r="A5591" t="s">
        <v>189</v>
      </c>
      <c r="B5591" t="s">
        <v>33</v>
      </c>
      <c r="C5591" s="60">
        <v>43617</v>
      </c>
      <c r="D5591" s="3">
        <f>Table1[[#This Row],[End Year]]-1</f>
        <v>2018</v>
      </c>
      <c r="E5591" s="3">
        <f t="shared" si="261"/>
        <v>2019</v>
      </c>
      <c r="F5591" s="1" t="str">
        <f t="shared" si="262"/>
        <v>2018/2019</v>
      </c>
      <c r="G5591">
        <v>2</v>
      </c>
      <c r="H5591" t="s">
        <v>74</v>
      </c>
      <c r="I5591">
        <f>IFERROR(INDEX(Lookup_Misc!$A$1:$C$7,MATCH(Table1[[#This Row],[Product]],Lookup_Misc!$B$1:$B$7,0),3)*Table1[[#This Row],[Tonnage]],NA())</f>
        <v>0.8</v>
      </c>
      <c r="J5591">
        <f t="shared" si="263"/>
        <v>6</v>
      </c>
    </row>
    <row r="5592" spans="1:10">
      <c r="A5592" t="s">
        <v>189</v>
      </c>
      <c r="B5592" t="s">
        <v>33</v>
      </c>
      <c r="C5592" s="60">
        <v>43617</v>
      </c>
      <c r="D5592" s="3">
        <f>Table1[[#This Row],[End Year]]-1</f>
        <v>2018</v>
      </c>
      <c r="E5592" s="3">
        <f t="shared" si="261"/>
        <v>2019</v>
      </c>
      <c r="F5592" s="1" t="str">
        <f t="shared" si="262"/>
        <v>2018/2019</v>
      </c>
      <c r="G5592">
        <v>55</v>
      </c>
      <c r="H5592" t="s">
        <v>94</v>
      </c>
      <c r="I5592">
        <f>IFERROR(INDEX(Lookup_Misc!$A$1:$C$7,MATCH(Table1[[#This Row],[Product]],Lookup_Misc!$B$1:$B$7,0),3)*Table1[[#This Row],[Tonnage]],NA())</f>
        <v>22</v>
      </c>
      <c r="J5592">
        <f t="shared" si="263"/>
        <v>6</v>
      </c>
    </row>
    <row r="5593" spans="1:10">
      <c r="A5593" t="s">
        <v>189</v>
      </c>
      <c r="B5593" t="s">
        <v>33</v>
      </c>
      <c r="C5593" s="60">
        <v>43617</v>
      </c>
      <c r="D5593" s="3">
        <f>Table1[[#This Row],[End Year]]-1</f>
        <v>2018</v>
      </c>
      <c r="E5593" s="3">
        <f t="shared" si="261"/>
        <v>2019</v>
      </c>
      <c r="F5593" s="1" t="str">
        <f t="shared" si="262"/>
        <v>2018/2019</v>
      </c>
      <c r="G5593">
        <v>68</v>
      </c>
      <c r="H5593" t="s">
        <v>105</v>
      </c>
      <c r="I5593">
        <f>IFERROR(INDEX(Lookup_Misc!$A$1:$C$7,MATCH(Table1[[#This Row],[Product]],Lookup_Misc!$B$1:$B$7,0),3)*Table1[[#This Row],[Tonnage]],NA())</f>
        <v>27.200000000000003</v>
      </c>
      <c r="J5593">
        <f t="shared" si="263"/>
        <v>6</v>
      </c>
    </row>
    <row r="5594" spans="1:10">
      <c r="A5594" t="s">
        <v>189</v>
      </c>
      <c r="B5594" t="s">
        <v>33</v>
      </c>
      <c r="C5594" s="60">
        <v>43617</v>
      </c>
      <c r="D5594" s="3">
        <f>Table1[[#This Row],[End Year]]-1</f>
        <v>2018</v>
      </c>
      <c r="E5594" s="3">
        <f t="shared" si="261"/>
        <v>2019</v>
      </c>
      <c r="F5594" s="1" t="str">
        <f t="shared" si="262"/>
        <v>2018/2019</v>
      </c>
      <c r="G5594">
        <v>18</v>
      </c>
      <c r="H5594" t="s">
        <v>60</v>
      </c>
      <c r="I5594">
        <f>IFERROR(INDEX(Lookup_Misc!$A$1:$C$7,MATCH(Table1[[#This Row],[Product]],Lookup_Misc!$B$1:$B$7,0),3)*Table1[[#This Row],[Tonnage]],NA())</f>
        <v>7.2</v>
      </c>
      <c r="J5594">
        <f t="shared" si="263"/>
        <v>6</v>
      </c>
    </row>
    <row r="5595" spans="1:10">
      <c r="A5595" t="s">
        <v>189</v>
      </c>
      <c r="B5595" t="s">
        <v>33</v>
      </c>
      <c r="C5595" s="60">
        <v>43617</v>
      </c>
      <c r="D5595" s="3">
        <f>Table1[[#This Row],[End Year]]-1</f>
        <v>2018</v>
      </c>
      <c r="E5595" s="3">
        <f t="shared" si="261"/>
        <v>2019</v>
      </c>
      <c r="F5595" s="1" t="str">
        <f t="shared" si="262"/>
        <v>2018/2019</v>
      </c>
      <c r="G5595">
        <v>32</v>
      </c>
      <c r="H5595" t="s">
        <v>79</v>
      </c>
      <c r="I5595">
        <f>IFERROR(INDEX(Lookup_Misc!$A$1:$C$7,MATCH(Table1[[#This Row],[Product]],Lookup_Misc!$B$1:$B$7,0),3)*Table1[[#This Row],[Tonnage]],NA())</f>
        <v>12.8</v>
      </c>
      <c r="J5595">
        <f t="shared" si="263"/>
        <v>6</v>
      </c>
    </row>
    <row r="5596" spans="1:10">
      <c r="A5596" t="s">
        <v>189</v>
      </c>
      <c r="B5596" t="s">
        <v>33</v>
      </c>
      <c r="C5596" s="60">
        <v>43617</v>
      </c>
      <c r="D5596" s="3">
        <f>Table1[[#This Row],[End Year]]-1</f>
        <v>2018</v>
      </c>
      <c r="E5596" s="3">
        <f t="shared" si="261"/>
        <v>2019</v>
      </c>
      <c r="F5596" s="1" t="str">
        <f t="shared" si="262"/>
        <v>2018/2019</v>
      </c>
      <c r="G5596">
        <v>10</v>
      </c>
      <c r="H5596" t="s">
        <v>113</v>
      </c>
      <c r="I5596">
        <f>IFERROR(INDEX(Lookup_Misc!$A$1:$C$7,MATCH(Table1[[#This Row],[Product]],Lookup_Misc!$B$1:$B$7,0),3)*Table1[[#This Row],[Tonnage]],NA())</f>
        <v>4</v>
      </c>
      <c r="J5596">
        <f t="shared" si="263"/>
        <v>6</v>
      </c>
    </row>
    <row r="5597" spans="1:10">
      <c r="A5597" t="s">
        <v>189</v>
      </c>
      <c r="B5597" t="s">
        <v>33</v>
      </c>
      <c r="C5597" s="60">
        <v>43647</v>
      </c>
      <c r="D5597" s="3">
        <f>Table1[[#This Row],[End Year]]-1</f>
        <v>2019</v>
      </c>
      <c r="E5597" s="3">
        <f t="shared" si="261"/>
        <v>2020</v>
      </c>
      <c r="F5597" s="1" t="str">
        <f t="shared" si="262"/>
        <v>2019/2020</v>
      </c>
      <c r="G5597">
        <v>65</v>
      </c>
      <c r="H5597" t="s">
        <v>74</v>
      </c>
      <c r="I5597">
        <f>IFERROR(INDEX(Lookup_Misc!$A$1:$C$7,MATCH(Table1[[#This Row],[Product]],Lookup_Misc!$B$1:$B$7,0),3)*Table1[[#This Row],[Tonnage]],NA())</f>
        <v>26</v>
      </c>
      <c r="J5597">
        <f t="shared" si="263"/>
        <v>7</v>
      </c>
    </row>
    <row r="5598" spans="1:10">
      <c r="A5598" t="s">
        <v>189</v>
      </c>
      <c r="B5598" t="s">
        <v>33</v>
      </c>
      <c r="C5598" s="60">
        <v>43647</v>
      </c>
      <c r="D5598" s="3">
        <f>Table1[[#This Row],[End Year]]-1</f>
        <v>2019</v>
      </c>
      <c r="E5598" s="3">
        <f t="shared" si="261"/>
        <v>2020</v>
      </c>
      <c r="F5598" s="1" t="str">
        <f t="shared" si="262"/>
        <v>2019/2020</v>
      </c>
      <c r="G5598">
        <v>23</v>
      </c>
      <c r="H5598" t="s">
        <v>94</v>
      </c>
      <c r="I5598">
        <f>IFERROR(INDEX(Lookup_Misc!$A$1:$C$7,MATCH(Table1[[#This Row],[Product]],Lookup_Misc!$B$1:$B$7,0),3)*Table1[[#This Row],[Tonnage]],NA())</f>
        <v>9.2000000000000011</v>
      </c>
      <c r="J5598">
        <f t="shared" si="263"/>
        <v>7</v>
      </c>
    </row>
    <row r="5599" spans="1:10">
      <c r="A5599" t="s">
        <v>189</v>
      </c>
      <c r="B5599" t="s">
        <v>33</v>
      </c>
      <c r="C5599" s="60">
        <v>43647</v>
      </c>
      <c r="D5599" s="3">
        <f>Table1[[#This Row],[End Year]]-1</f>
        <v>2019</v>
      </c>
      <c r="E5599" s="3">
        <f t="shared" si="261"/>
        <v>2020</v>
      </c>
      <c r="F5599" s="1" t="str">
        <f t="shared" si="262"/>
        <v>2019/2020</v>
      </c>
      <c r="G5599">
        <v>4</v>
      </c>
      <c r="H5599" t="s">
        <v>119</v>
      </c>
      <c r="I5599">
        <f>IFERROR(INDEX(Lookup_Misc!$A$1:$C$7,MATCH(Table1[[#This Row],[Product]],Lookup_Misc!$B$1:$B$7,0),3)*Table1[[#This Row],[Tonnage]],NA())</f>
        <v>1.6</v>
      </c>
      <c r="J5599">
        <f t="shared" si="263"/>
        <v>7</v>
      </c>
    </row>
    <row r="5600" spans="1:10">
      <c r="A5600" t="s">
        <v>189</v>
      </c>
      <c r="B5600" t="s">
        <v>33</v>
      </c>
      <c r="C5600" s="60">
        <v>43647</v>
      </c>
      <c r="D5600" s="3">
        <f>Table1[[#This Row],[End Year]]-1</f>
        <v>2019</v>
      </c>
      <c r="E5600" s="3">
        <f t="shared" si="261"/>
        <v>2020</v>
      </c>
      <c r="F5600" s="1" t="str">
        <f t="shared" si="262"/>
        <v>2019/2020</v>
      </c>
      <c r="G5600">
        <v>7000</v>
      </c>
      <c r="H5600" t="s">
        <v>103</v>
      </c>
      <c r="I5600">
        <f>IFERROR(INDEX(Lookup_Misc!$A$1:$C$7,MATCH(Table1[[#This Row],[Product]],Lookup_Misc!$B$1:$B$7,0),3)*Table1[[#This Row],[Tonnage]],NA())</f>
        <v>2800</v>
      </c>
      <c r="J5600">
        <f t="shared" si="263"/>
        <v>7</v>
      </c>
    </row>
    <row r="5601" spans="1:10">
      <c r="A5601" t="s">
        <v>189</v>
      </c>
      <c r="B5601" t="s">
        <v>33</v>
      </c>
      <c r="C5601" s="60">
        <v>43647</v>
      </c>
      <c r="D5601" s="3">
        <f>Table1[[#This Row],[End Year]]-1</f>
        <v>2019</v>
      </c>
      <c r="E5601" s="3">
        <f t="shared" si="261"/>
        <v>2020</v>
      </c>
      <c r="F5601" s="1" t="str">
        <f t="shared" si="262"/>
        <v>2019/2020</v>
      </c>
      <c r="G5601">
        <v>43</v>
      </c>
      <c r="H5601" t="s">
        <v>60</v>
      </c>
      <c r="I5601">
        <f>IFERROR(INDEX(Lookup_Misc!$A$1:$C$7,MATCH(Table1[[#This Row],[Product]],Lookup_Misc!$B$1:$B$7,0),3)*Table1[[#This Row],[Tonnage]],NA())</f>
        <v>17.2</v>
      </c>
      <c r="J5601">
        <f t="shared" si="263"/>
        <v>7</v>
      </c>
    </row>
    <row r="5602" spans="1:10">
      <c r="A5602" t="s">
        <v>189</v>
      </c>
      <c r="B5602" t="s">
        <v>33</v>
      </c>
      <c r="C5602" s="60">
        <v>43647</v>
      </c>
      <c r="D5602" s="3">
        <f>Table1[[#This Row],[End Year]]-1</f>
        <v>2019</v>
      </c>
      <c r="E5602" s="3">
        <f t="shared" si="261"/>
        <v>2020</v>
      </c>
      <c r="F5602" s="1" t="str">
        <f t="shared" si="262"/>
        <v>2019/2020</v>
      </c>
      <c r="G5602">
        <v>36</v>
      </c>
      <c r="H5602" t="s">
        <v>79</v>
      </c>
      <c r="I5602">
        <f>IFERROR(INDEX(Lookup_Misc!$A$1:$C$7,MATCH(Table1[[#This Row],[Product]],Lookup_Misc!$B$1:$B$7,0),3)*Table1[[#This Row],[Tonnage]],NA())</f>
        <v>14.4</v>
      </c>
      <c r="J5602">
        <f t="shared" si="263"/>
        <v>7</v>
      </c>
    </row>
    <row r="5603" spans="1:10">
      <c r="A5603" t="s">
        <v>189</v>
      </c>
      <c r="B5603" t="s">
        <v>33</v>
      </c>
      <c r="C5603" s="60">
        <v>43647</v>
      </c>
      <c r="D5603" s="3">
        <f>Table1[[#This Row],[End Year]]-1</f>
        <v>2019</v>
      </c>
      <c r="E5603" s="3">
        <f t="shared" si="261"/>
        <v>2020</v>
      </c>
      <c r="F5603" s="1" t="str">
        <f t="shared" si="262"/>
        <v>2019/2020</v>
      </c>
      <c r="G5603">
        <v>1</v>
      </c>
      <c r="H5603" t="s">
        <v>86</v>
      </c>
      <c r="I5603">
        <f>IFERROR(INDEX(Lookup_Misc!$A$1:$C$7,MATCH(Table1[[#This Row],[Product]],Lookup_Misc!$B$1:$B$7,0),3)*Table1[[#This Row],[Tonnage]],NA())</f>
        <v>0.4</v>
      </c>
      <c r="J5603">
        <f t="shared" si="263"/>
        <v>7</v>
      </c>
    </row>
    <row r="5604" spans="1:10">
      <c r="A5604" t="s">
        <v>189</v>
      </c>
      <c r="B5604" t="s">
        <v>33</v>
      </c>
      <c r="C5604" s="60">
        <v>43678</v>
      </c>
      <c r="D5604" s="3">
        <f>Table1[[#This Row],[End Year]]-1</f>
        <v>2019</v>
      </c>
      <c r="E5604" s="3">
        <f t="shared" si="261"/>
        <v>2020</v>
      </c>
      <c r="F5604" s="1" t="str">
        <f t="shared" si="262"/>
        <v>2019/2020</v>
      </c>
      <c r="G5604">
        <v>26</v>
      </c>
      <c r="H5604" t="s">
        <v>94</v>
      </c>
      <c r="I5604">
        <f>IFERROR(INDEX(Lookup_Misc!$A$1:$C$7,MATCH(Table1[[#This Row],[Product]],Lookup_Misc!$B$1:$B$7,0),3)*Table1[[#This Row],[Tonnage]],NA())</f>
        <v>10.4</v>
      </c>
      <c r="J5604">
        <f t="shared" si="263"/>
        <v>8</v>
      </c>
    </row>
    <row r="5605" spans="1:10">
      <c r="A5605" t="s">
        <v>189</v>
      </c>
      <c r="B5605" t="s">
        <v>33</v>
      </c>
      <c r="C5605" s="60">
        <v>43678</v>
      </c>
      <c r="D5605" s="3">
        <f>Table1[[#This Row],[End Year]]-1</f>
        <v>2019</v>
      </c>
      <c r="E5605" s="3">
        <f t="shared" si="261"/>
        <v>2020</v>
      </c>
      <c r="F5605" s="1" t="str">
        <f t="shared" si="262"/>
        <v>2019/2020</v>
      </c>
      <c r="G5605">
        <v>54</v>
      </c>
      <c r="H5605" t="s">
        <v>103</v>
      </c>
      <c r="I5605">
        <f>IFERROR(INDEX(Lookup_Misc!$A$1:$C$7,MATCH(Table1[[#This Row],[Product]],Lookup_Misc!$B$1:$B$7,0),3)*Table1[[#This Row],[Tonnage]],NA())</f>
        <v>21.6</v>
      </c>
      <c r="J5605">
        <f t="shared" si="263"/>
        <v>8</v>
      </c>
    </row>
    <row r="5606" spans="1:10">
      <c r="A5606" t="s">
        <v>189</v>
      </c>
      <c r="B5606" t="s">
        <v>33</v>
      </c>
      <c r="C5606" s="60">
        <v>43678</v>
      </c>
      <c r="D5606" s="3">
        <f>Table1[[#This Row],[End Year]]-1</f>
        <v>2019</v>
      </c>
      <c r="E5606" s="3">
        <f t="shared" si="261"/>
        <v>2020</v>
      </c>
      <c r="F5606" s="1" t="str">
        <f t="shared" si="262"/>
        <v>2019/2020</v>
      </c>
      <c r="G5606">
        <v>11000</v>
      </c>
      <c r="H5606" t="s">
        <v>151</v>
      </c>
      <c r="I5606">
        <f>IFERROR(INDEX(Lookup_Misc!$A$1:$C$7,MATCH(Table1[[#This Row],[Product]],Lookup_Misc!$B$1:$B$7,0),3)*Table1[[#This Row],[Tonnage]],NA())</f>
        <v>4400</v>
      </c>
      <c r="J5606">
        <f t="shared" si="263"/>
        <v>8</v>
      </c>
    </row>
    <row r="5607" spans="1:10">
      <c r="A5607" t="s">
        <v>189</v>
      </c>
      <c r="B5607" t="s">
        <v>33</v>
      </c>
      <c r="C5607" s="60">
        <v>43678</v>
      </c>
      <c r="D5607" s="3">
        <f>Table1[[#This Row],[End Year]]-1</f>
        <v>2019</v>
      </c>
      <c r="E5607" s="3">
        <f t="shared" si="261"/>
        <v>2020</v>
      </c>
      <c r="F5607" s="1" t="str">
        <f t="shared" si="262"/>
        <v>2019/2020</v>
      </c>
      <c r="G5607">
        <v>412</v>
      </c>
      <c r="H5607" t="s">
        <v>60</v>
      </c>
      <c r="I5607">
        <f>IFERROR(INDEX(Lookup_Misc!$A$1:$C$7,MATCH(Table1[[#This Row],[Product]],Lookup_Misc!$B$1:$B$7,0),3)*Table1[[#This Row],[Tonnage]],NA())</f>
        <v>164.8</v>
      </c>
      <c r="J5607">
        <f t="shared" si="263"/>
        <v>8</v>
      </c>
    </row>
    <row r="5608" spans="1:10">
      <c r="A5608" t="s">
        <v>189</v>
      </c>
      <c r="B5608" t="s">
        <v>33</v>
      </c>
      <c r="C5608" s="60">
        <v>43678</v>
      </c>
      <c r="D5608" s="3">
        <f>Table1[[#This Row],[End Year]]-1</f>
        <v>2019</v>
      </c>
      <c r="E5608" s="3">
        <f t="shared" si="261"/>
        <v>2020</v>
      </c>
      <c r="F5608" s="1" t="str">
        <f t="shared" si="262"/>
        <v>2019/2020</v>
      </c>
      <c r="G5608">
        <v>3</v>
      </c>
      <c r="H5608" t="s">
        <v>79</v>
      </c>
      <c r="I5608">
        <f>IFERROR(INDEX(Lookup_Misc!$A$1:$C$7,MATCH(Table1[[#This Row],[Product]],Lookup_Misc!$B$1:$B$7,0),3)*Table1[[#This Row],[Tonnage]],NA())</f>
        <v>1.2000000000000002</v>
      </c>
      <c r="J5608">
        <f t="shared" si="263"/>
        <v>8</v>
      </c>
    </row>
    <row r="5609" spans="1:10">
      <c r="A5609" t="s">
        <v>189</v>
      </c>
      <c r="B5609" t="s">
        <v>33</v>
      </c>
      <c r="C5609" s="60">
        <v>43709</v>
      </c>
      <c r="D5609" s="3">
        <f>Table1[[#This Row],[End Year]]-1</f>
        <v>2019</v>
      </c>
      <c r="E5609" s="3">
        <f t="shared" si="261"/>
        <v>2020</v>
      </c>
      <c r="F5609" s="1" t="str">
        <f t="shared" si="262"/>
        <v>2019/2020</v>
      </c>
      <c r="G5609">
        <v>269</v>
      </c>
      <c r="H5609" t="s">
        <v>94</v>
      </c>
      <c r="I5609">
        <f>IFERROR(INDEX(Lookup_Misc!$A$1:$C$7,MATCH(Table1[[#This Row],[Product]],Lookup_Misc!$B$1:$B$7,0),3)*Table1[[#This Row],[Tonnage]],NA())</f>
        <v>107.60000000000001</v>
      </c>
      <c r="J5609">
        <f t="shared" si="263"/>
        <v>9</v>
      </c>
    </row>
    <row r="5610" spans="1:10">
      <c r="A5610" t="s">
        <v>189</v>
      </c>
      <c r="B5610" t="s">
        <v>33</v>
      </c>
      <c r="C5610" s="60">
        <v>43709</v>
      </c>
      <c r="D5610" s="3">
        <f>Table1[[#This Row],[End Year]]-1</f>
        <v>2019</v>
      </c>
      <c r="E5610" s="3">
        <f t="shared" si="261"/>
        <v>2020</v>
      </c>
      <c r="F5610" s="1" t="str">
        <f t="shared" si="262"/>
        <v>2019/2020</v>
      </c>
      <c r="G5610">
        <v>403</v>
      </c>
      <c r="H5610" t="s">
        <v>105</v>
      </c>
      <c r="I5610">
        <f>IFERROR(INDEX(Lookup_Misc!$A$1:$C$7,MATCH(Table1[[#This Row],[Product]],Lookup_Misc!$B$1:$B$7,0),3)*Table1[[#This Row],[Tonnage]],NA())</f>
        <v>161.20000000000002</v>
      </c>
      <c r="J5610">
        <f t="shared" si="263"/>
        <v>9</v>
      </c>
    </row>
    <row r="5611" spans="1:10">
      <c r="A5611" t="s">
        <v>189</v>
      </c>
      <c r="B5611" t="s">
        <v>33</v>
      </c>
      <c r="C5611" s="60">
        <v>43709</v>
      </c>
      <c r="D5611" s="3">
        <f>Table1[[#This Row],[End Year]]-1</f>
        <v>2019</v>
      </c>
      <c r="E5611" s="3">
        <f t="shared" si="261"/>
        <v>2020</v>
      </c>
      <c r="F5611" s="1" t="str">
        <f t="shared" si="262"/>
        <v>2019/2020</v>
      </c>
      <c r="G5611">
        <v>117</v>
      </c>
      <c r="H5611" t="s">
        <v>60</v>
      </c>
      <c r="I5611">
        <f>IFERROR(INDEX(Lookup_Misc!$A$1:$C$7,MATCH(Table1[[#This Row],[Product]],Lookup_Misc!$B$1:$B$7,0),3)*Table1[[#This Row],[Tonnage]],NA())</f>
        <v>46.800000000000004</v>
      </c>
      <c r="J5611">
        <f t="shared" si="263"/>
        <v>9</v>
      </c>
    </row>
    <row r="5612" spans="1:10">
      <c r="A5612" t="s">
        <v>189</v>
      </c>
      <c r="B5612" t="s">
        <v>33</v>
      </c>
      <c r="C5612" s="60">
        <v>43709</v>
      </c>
      <c r="D5612" s="3">
        <f>Table1[[#This Row],[End Year]]-1</f>
        <v>2019</v>
      </c>
      <c r="E5612" s="3">
        <f t="shared" si="261"/>
        <v>2020</v>
      </c>
      <c r="F5612" s="1" t="str">
        <f t="shared" si="262"/>
        <v>2019/2020</v>
      </c>
      <c r="G5612">
        <v>37</v>
      </c>
      <c r="H5612" t="s">
        <v>79</v>
      </c>
      <c r="I5612">
        <f>IFERROR(INDEX(Lookup_Misc!$A$1:$C$7,MATCH(Table1[[#This Row],[Product]],Lookup_Misc!$B$1:$B$7,0),3)*Table1[[#This Row],[Tonnage]],NA())</f>
        <v>14.8</v>
      </c>
      <c r="J5612">
        <f t="shared" si="263"/>
        <v>9</v>
      </c>
    </row>
    <row r="5613" spans="1:10">
      <c r="A5613" t="s">
        <v>189</v>
      </c>
      <c r="B5613" t="s">
        <v>33</v>
      </c>
      <c r="C5613" s="60">
        <v>43739</v>
      </c>
      <c r="D5613" s="3">
        <f>Table1[[#This Row],[End Year]]-1</f>
        <v>2019</v>
      </c>
      <c r="E5613" s="3">
        <f t="shared" si="261"/>
        <v>2020</v>
      </c>
      <c r="F5613" s="1" t="str">
        <f t="shared" si="262"/>
        <v>2019/2020</v>
      </c>
      <c r="G5613">
        <v>12</v>
      </c>
      <c r="H5613" t="s">
        <v>74</v>
      </c>
      <c r="I5613">
        <f>IFERROR(INDEX(Lookup_Misc!$A$1:$C$7,MATCH(Table1[[#This Row],[Product]],Lookup_Misc!$B$1:$B$7,0),3)*Table1[[#This Row],[Tonnage]],NA())</f>
        <v>4.8000000000000007</v>
      </c>
      <c r="J5613">
        <f t="shared" si="263"/>
        <v>10</v>
      </c>
    </row>
    <row r="5614" spans="1:10">
      <c r="A5614" t="s">
        <v>189</v>
      </c>
      <c r="B5614" t="s">
        <v>33</v>
      </c>
      <c r="C5614" s="60">
        <v>43739</v>
      </c>
      <c r="D5614" s="3">
        <f>Table1[[#This Row],[End Year]]-1</f>
        <v>2019</v>
      </c>
      <c r="E5614" s="3">
        <f t="shared" si="261"/>
        <v>2020</v>
      </c>
      <c r="F5614" s="1" t="str">
        <f t="shared" si="262"/>
        <v>2019/2020</v>
      </c>
      <c r="G5614">
        <v>7030</v>
      </c>
      <c r="H5614" t="s">
        <v>103</v>
      </c>
      <c r="I5614">
        <f>IFERROR(INDEX(Lookup_Misc!$A$1:$C$7,MATCH(Table1[[#This Row],[Product]],Lookup_Misc!$B$1:$B$7,0),3)*Table1[[#This Row],[Tonnage]],NA())</f>
        <v>2812</v>
      </c>
      <c r="J5614">
        <f t="shared" si="263"/>
        <v>10</v>
      </c>
    </row>
    <row r="5615" spans="1:10">
      <c r="A5615" t="s">
        <v>189</v>
      </c>
      <c r="B5615" t="s">
        <v>33</v>
      </c>
      <c r="C5615" s="60">
        <v>43739</v>
      </c>
      <c r="D5615" s="3">
        <f>Table1[[#This Row],[End Year]]-1</f>
        <v>2019</v>
      </c>
      <c r="E5615" s="3">
        <f t="shared" si="261"/>
        <v>2020</v>
      </c>
      <c r="F5615" s="1" t="str">
        <f t="shared" si="262"/>
        <v>2019/2020</v>
      </c>
      <c r="G5615">
        <v>295</v>
      </c>
      <c r="H5615" t="s">
        <v>105</v>
      </c>
      <c r="I5615">
        <f>IFERROR(INDEX(Lookup_Misc!$A$1:$C$7,MATCH(Table1[[#This Row],[Product]],Lookup_Misc!$B$1:$B$7,0),3)*Table1[[#This Row],[Tonnage]],NA())</f>
        <v>118</v>
      </c>
      <c r="J5615">
        <f t="shared" si="263"/>
        <v>10</v>
      </c>
    </row>
    <row r="5616" spans="1:10">
      <c r="A5616" t="s">
        <v>189</v>
      </c>
      <c r="B5616" t="s">
        <v>33</v>
      </c>
      <c r="C5616" s="60">
        <v>43739</v>
      </c>
      <c r="D5616" s="3">
        <f>Table1[[#This Row],[End Year]]-1</f>
        <v>2019</v>
      </c>
      <c r="E5616" s="3">
        <f t="shared" si="261"/>
        <v>2020</v>
      </c>
      <c r="F5616" s="1" t="str">
        <f t="shared" si="262"/>
        <v>2019/2020</v>
      </c>
      <c r="G5616">
        <v>10237</v>
      </c>
      <c r="H5616" t="s">
        <v>151</v>
      </c>
      <c r="I5616">
        <f>IFERROR(INDEX(Lookup_Misc!$A$1:$C$7,MATCH(Table1[[#This Row],[Product]],Lookup_Misc!$B$1:$B$7,0),3)*Table1[[#This Row],[Tonnage]],NA())</f>
        <v>4094.8</v>
      </c>
      <c r="J5616">
        <f t="shared" si="263"/>
        <v>10</v>
      </c>
    </row>
    <row r="5617" spans="1:10">
      <c r="A5617" t="s">
        <v>189</v>
      </c>
      <c r="B5617" t="s">
        <v>33</v>
      </c>
      <c r="C5617" s="60">
        <v>43739</v>
      </c>
      <c r="D5617" s="3">
        <f>Table1[[#This Row],[End Year]]-1</f>
        <v>2019</v>
      </c>
      <c r="E5617" s="3">
        <f t="shared" si="261"/>
        <v>2020</v>
      </c>
      <c r="F5617" s="1" t="str">
        <f t="shared" si="262"/>
        <v>2019/2020</v>
      </c>
      <c r="G5617">
        <v>35</v>
      </c>
      <c r="H5617" t="s">
        <v>60</v>
      </c>
      <c r="I5617">
        <f>IFERROR(INDEX(Lookup_Misc!$A$1:$C$7,MATCH(Table1[[#This Row],[Product]],Lookup_Misc!$B$1:$B$7,0),3)*Table1[[#This Row],[Tonnage]],NA())</f>
        <v>14</v>
      </c>
      <c r="J5617">
        <f t="shared" si="263"/>
        <v>10</v>
      </c>
    </row>
    <row r="5618" spans="1:10">
      <c r="A5618" t="s">
        <v>189</v>
      </c>
      <c r="B5618" t="s">
        <v>33</v>
      </c>
      <c r="C5618" s="60">
        <v>43770</v>
      </c>
      <c r="D5618" s="3">
        <f>Table1[[#This Row],[End Year]]-1</f>
        <v>2019</v>
      </c>
      <c r="E5618" s="3">
        <f t="shared" si="261"/>
        <v>2020</v>
      </c>
      <c r="F5618" s="1" t="str">
        <f t="shared" si="262"/>
        <v>2019/2020</v>
      </c>
      <c r="G5618">
        <v>3</v>
      </c>
      <c r="H5618" t="s">
        <v>74</v>
      </c>
      <c r="I5618">
        <f>IFERROR(INDEX(Lookup_Misc!$A$1:$C$7,MATCH(Table1[[#This Row],[Product]],Lookup_Misc!$B$1:$B$7,0),3)*Table1[[#This Row],[Tonnage]],NA())</f>
        <v>1.2000000000000002</v>
      </c>
      <c r="J5618">
        <f t="shared" si="263"/>
        <v>11</v>
      </c>
    </row>
    <row r="5619" spans="1:10">
      <c r="A5619" t="s">
        <v>189</v>
      </c>
      <c r="B5619" t="s">
        <v>33</v>
      </c>
      <c r="C5619" s="60">
        <v>43770</v>
      </c>
      <c r="D5619" s="3">
        <f>Table1[[#This Row],[End Year]]-1</f>
        <v>2019</v>
      </c>
      <c r="E5619" s="3">
        <f t="shared" si="261"/>
        <v>2020</v>
      </c>
      <c r="F5619" s="1" t="str">
        <f t="shared" si="262"/>
        <v>2019/2020</v>
      </c>
      <c r="G5619">
        <v>12500</v>
      </c>
      <c r="H5619" t="s">
        <v>95</v>
      </c>
      <c r="I5619">
        <f>IFERROR(INDEX(Lookup_Misc!$A$1:$C$7,MATCH(Table1[[#This Row],[Product]],Lookup_Misc!$B$1:$B$7,0),3)*Table1[[#This Row],[Tonnage]],NA())</f>
        <v>5000</v>
      </c>
      <c r="J5619">
        <f t="shared" si="263"/>
        <v>11</v>
      </c>
    </row>
    <row r="5620" spans="1:10">
      <c r="A5620" t="s">
        <v>189</v>
      </c>
      <c r="B5620" t="s">
        <v>33</v>
      </c>
      <c r="C5620" s="60">
        <v>43770</v>
      </c>
      <c r="D5620" s="3">
        <f>Table1[[#This Row],[End Year]]-1</f>
        <v>2019</v>
      </c>
      <c r="E5620" s="3">
        <f t="shared" si="261"/>
        <v>2020</v>
      </c>
      <c r="F5620" s="1" t="str">
        <f t="shared" si="262"/>
        <v>2019/2020</v>
      </c>
      <c r="G5620">
        <v>363</v>
      </c>
      <c r="H5620" t="s">
        <v>60</v>
      </c>
      <c r="I5620">
        <f>IFERROR(INDEX(Lookup_Misc!$A$1:$C$7,MATCH(Table1[[#This Row],[Product]],Lookup_Misc!$B$1:$B$7,0),3)*Table1[[#This Row],[Tonnage]],NA())</f>
        <v>145.20000000000002</v>
      </c>
      <c r="J5620">
        <f t="shared" si="263"/>
        <v>11</v>
      </c>
    </row>
    <row r="5621" spans="1:10">
      <c r="A5621" t="s">
        <v>189</v>
      </c>
      <c r="B5621" t="s">
        <v>33</v>
      </c>
      <c r="C5621" s="60">
        <v>43770</v>
      </c>
      <c r="D5621" s="3">
        <f>Table1[[#This Row],[End Year]]-1</f>
        <v>2019</v>
      </c>
      <c r="E5621" s="3">
        <f t="shared" si="261"/>
        <v>2020</v>
      </c>
      <c r="F5621" s="1" t="str">
        <f t="shared" si="262"/>
        <v>2019/2020</v>
      </c>
      <c r="G5621">
        <v>58</v>
      </c>
      <c r="H5621" t="s">
        <v>79</v>
      </c>
      <c r="I5621">
        <f>IFERROR(INDEX(Lookup_Misc!$A$1:$C$7,MATCH(Table1[[#This Row],[Product]],Lookup_Misc!$B$1:$B$7,0),3)*Table1[[#This Row],[Tonnage]],NA())</f>
        <v>23.200000000000003</v>
      </c>
      <c r="J5621">
        <f t="shared" si="263"/>
        <v>11</v>
      </c>
    </row>
    <row r="5622" spans="1:10">
      <c r="A5622" t="s">
        <v>189</v>
      </c>
      <c r="B5622" t="s">
        <v>33</v>
      </c>
      <c r="C5622" s="60">
        <v>43800</v>
      </c>
      <c r="D5622" s="3">
        <f>Table1[[#This Row],[End Year]]-1</f>
        <v>2019</v>
      </c>
      <c r="E5622" s="3">
        <f t="shared" si="261"/>
        <v>2020</v>
      </c>
      <c r="F5622" s="1" t="str">
        <f t="shared" si="262"/>
        <v>2019/2020</v>
      </c>
      <c r="G5622">
        <v>3</v>
      </c>
      <c r="H5622" t="s">
        <v>74</v>
      </c>
      <c r="I5622">
        <f>IFERROR(INDEX(Lookup_Misc!$A$1:$C$7,MATCH(Table1[[#This Row],[Product]],Lookup_Misc!$B$1:$B$7,0),3)*Table1[[#This Row],[Tonnage]],NA())</f>
        <v>1.2000000000000002</v>
      </c>
      <c r="J5622">
        <f t="shared" si="263"/>
        <v>12</v>
      </c>
    </row>
    <row r="5623" spans="1:10">
      <c r="A5623" t="s">
        <v>189</v>
      </c>
      <c r="B5623" t="s">
        <v>33</v>
      </c>
      <c r="C5623" s="60">
        <v>43800</v>
      </c>
      <c r="D5623" s="3">
        <f>Table1[[#This Row],[End Year]]-1</f>
        <v>2019</v>
      </c>
      <c r="E5623" s="3">
        <f t="shared" si="261"/>
        <v>2020</v>
      </c>
      <c r="F5623" s="1" t="str">
        <f t="shared" si="262"/>
        <v>2019/2020</v>
      </c>
      <c r="G5623">
        <v>15</v>
      </c>
      <c r="H5623" t="s">
        <v>94</v>
      </c>
      <c r="I5623">
        <f>IFERROR(INDEX(Lookup_Misc!$A$1:$C$7,MATCH(Table1[[#This Row],[Product]],Lookup_Misc!$B$1:$B$7,0),3)*Table1[[#This Row],[Tonnage]],NA())</f>
        <v>6</v>
      </c>
      <c r="J5623">
        <f t="shared" si="263"/>
        <v>12</v>
      </c>
    </row>
    <row r="5624" spans="1:10">
      <c r="A5624" t="s">
        <v>189</v>
      </c>
      <c r="B5624" t="s">
        <v>33</v>
      </c>
      <c r="C5624" s="60">
        <v>43800</v>
      </c>
      <c r="D5624" s="3">
        <f>Table1[[#This Row],[End Year]]-1</f>
        <v>2019</v>
      </c>
      <c r="E5624" s="3">
        <f t="shared" si="261"/>
        <v>2020</v>
      </c>
      <c r="F5624" s="1" t="str">
        <f t="shared" si="262"/>
        <v>2019/2020</v>
      </c>
      <c r="G5624">
        <v>26</v>
      </c>
      <c r="H5624" t="s">
        <v>105</v>
      </c>
      <c r="I5624">
        <f>IFERROR(INDEX(Lookup_Misc!$A$1:$C$7,MATCH(Table1[[#This Row],[Product]],Lookup_Misc!$B$1:$B$7,0),3)*Table1[[#This Row],[Tonnage]],NA())</f>
        <v>10.4</v>
      </c>
      <c r="J5624">
        <f t="shared" si="263"/>
        <v>12</v>
      </c>
    </row>
    <row r="5625" spans="1:10">
      <c r="A5625" t="s">
        <v>189</v>
      </c>
      <c r="B5625" t="s">
        <v>33</v>
      </c>
      <c r="C5625" s="60">
        <v>43800</v>
      </c>
      <c r="D5625" s="3">
        <f>Table1[[#This Row],[End Year]]-1</f>
        <v>2019</v>
      </c>
      <c r="E5625" s="3">
        <f t="shared" si="261"/>
        <v>2020</v>
      </c>
      <c r="F5625" s="1" t="str">
        <f t="shared" si="262"/>
        <v>2019/2020</v>
      </c>
      <c r="G5625">
        <v>10932</v>
      </c>
      <c r="H5625" t="s">
        <v>151</v>
      </c>
      <c r="I5625">
        <f>IFERROR(INDEX(Lookup_Misc!$A$1:$C$7,MATCH(Table1[[#This Row],[Product]],Lookup_Misc!$B$1:$B$7,0),3)*Table1[[#This Row],[Tonnage]],NA())</f>
        <v>4372.8</v>
      </c>
      <c r="J5625">
        <f t="shared" si="263"/>
        <v>12</v>
      </c>
    </row>
    <row r="5626" spans="1:10">
      <c r="A5626" t="s">
        <v>189</v>
      </c>
      <c r="B5626" t="s">
        <v>33</v>
      </c>
      <c r="C5626" s="60">
        <v>43800</v>
      </c>
      <c r="D5626" s="3">
        <f>Table1[[#This Row],[End Year]]-1</f>
        <v>2019</v>
      </c>
      <c r="E5626" s="3">
        <f t="shared" si="261"/>
        <v>2020</v>
      </c>
      <c r="F5626" s="1" t="str">
        <f t="shared" si="262"/>
        <v>2019/2020</v>
      </c>
      <c r="G5626">
        <v>616</v>
      </c>
      <c r="H5626" t="s">
        <v>60</v>
      </c>
      <c r="I5626">
        <f>IFERROR(INDEX(Lookup_Misc!$A$1:$C$7,MATCH(Table1[[#This Row],[Product]],Lookup_Misc!$B$1:$B$7,0),3)*Table1[[#This Row],[Tonnage]],NA())</f>
        <v>246.4</v>
      </c>
      <c r="J5626">
        <f t="shared" si="263"/>
        <v>12</v>
      </c>
    </row>
    <row r="5627" spans="1:10">
      <c r="A5627" t="s">
        <v>189</v>
      </c>
      <c r="B5627" t="s">
        <v>33</v>
      </c>
      <c r="C5627" s="60">
        <v>43800</v>
      </c>
      <c r="D5627" s="3">
        <f>Table1[[#This Row],[End Year]]-1</f>
        <v>2019</v>
      </c>
      <c r="E5627" s="3">
        <f t="shared" si="261"/>
        <v>2020</v>
      </c>
      <c r="F5627" s="1" t="str">
        <f t="shared" si="262"/>
        <v>2019/2020</v>
      </c>
      <c r="G5627">
        <v>38</v>
      </c>
      <c r="H5627" t="s">
        <v>79</v>
      </c>
      <c r="I5627">
        <f>IFERROR(INDEX(Lookup_Misc!$A$1:$C$7,MATCH(Table1[[#This Row],[Product]],Lookup_Misc!$B$1:$B$7,0),3)*Table1[[#This Row],[Tonnage]],NA())</f>
        <v>15.200000000000001</v>
      </c>
      <c r="J5627">
        <f t="shared" si="263"/>
        <v>12</v>
      </c>
    </row>
    <row r="5628" spans="1:10">
      <c r="A5628" t="s">
        <v>189</v>
      </c>
      <c r="B5628" t="s">
        <v>33</v>
      </c>
      <c r="C5628" s="60">
        <v>43831</v>
      </c>
      <c r="D5628" s="3">
        <f>Table1[[#This Row],[End Year]]-1</f>
        <v>2019</v>
      </c>
      <c r="E5628" s="3">
        <f t="shared" si="261"/>
        <v>2020</v>
      </c>
      <c r="F5628" s="1" t="str">
        <f t="shared" si="262"/>
        <v>2019/2020</v>
      </c>
      <c r="G5628">
        <v>16</v>
      </c>
      <c r="H5628" t="s">
        <v>74</v>
      </c>
      <c r="I5628">
        <f>IFERROR(INDEX(Lookup_Misc!$A$1:$C$7,MATCH(Table1[[#This Row],[Product]],Lookup_Misc!$B$1:$B$7,0),3)*Table1[[#This Row],[Tonnage]],NA())</f>
        <v>6.4</v>
      </c>
      <c r="J5628">
        <f t="shared" si="263"/>
        <v>1</v>
      </c>
    </row>
    <row r="5629" spans="1:10">
      <c r="A5629" t="s">
        <v>189</v>
      </c>
      <c r="B5629" t="s">
        <v>33</v>
      </c>
      <c r="C5629" s="60">
        <v>43831</v>
      </c>
      <c r="D5629" s="3">
        <f>Table1[[#This Row],[End Year]]-1</f>
        <v>2019</v>
      </c>
      <c r="E5629" s="3">
        <f t="shared" si="261"/>
        <v>2020</v>
      </c>
      <c r="F5629" s="1" t="str">
        <f t="shared" si="262"/>
        <v>2019/2020</v>
      </c>
      <c r="G5629">
        <v>39</v>
      </c>
      <c r="H5629" t="s">
        <v>94</v>
      </c>
      <c r="I5629">
        <f>IFERROR(INDEX(Lookup_Misc!$A$1:$C$7,MATCH(Table1[[#This Row],[Product]],Lookup_Misc!$B$1:$B$7,0),3)*Table1[[#This Row],[Tonnage]],NA())</f>
        <v>15.600000000000001</v>
      </c>
      <c r="J5629">
        <f t="shared" si="263"/>
        <v>1</v>
      </c>
    </row>
    <row r="5630" spans="1:10">
      <c r="A5630" t="s">
        <v>189</v>
      </c>
      <c r="B5630" t="s">
        <v>33</v>
      </c>
      <c r="C5630" s="60">
        <v>43831</v>
      </c>
      <c r="D5630" s="3">
        <f>Table1[[#This Row],[End Year]]-1</f>
        <v>2019</v>
      </c>
      <c r="E5630" s="3">
        <f t="shared" si="261"/>
        <v>2020</v>
      </c>
      <c r="F5630" s="1" t="str">
        <f t="shared" si="262"/>
        <v>2019/2020</v>
      </c>
      <c r="G5630">
        <v>6</v>
      </c>
      <c r="H5630" t="s">
        <v>136</v>
      </c>
      <c r="I5630">
        <f>IFERROR(INDEX(Lookup_Misc!$A$1:$C$7,MATCH(Table1[[#This Row],[Product]],Lookup_Misc!$B$1:$B$7,0),3)*Table1[[#This Row],[Tonnage]],NA())</f>
        <v>2.4000000000000004</v>
      </c>
      <c r="J5630">
        <f t="shared" si="263"/>
        <v>1</v>
      </c>
    </row>
    <row r="5631" spans="1:10">
      <c r="A5631" t="s">
        <v>189</v>
      </c>
      <c r="B5631" t="s">
        <v>33</v>
      </c>
      <c r="C5631" s="60">
        <v>43831</v>
      </c>
      <c r="D5631" s="3">
        <f>Table1[[#This Row],[End Year]]-1</f>
        <v>2019</v>
      </c>
      <c r="E5631" s="3">
        <f t="shared" si="261"/>
        <v>2020</v>
      </c>
      <c r="F5631" s="1" t="str">
        <f t="shared" si="262"/>
        <v>2019/2020</v>
      </c>
      <c r="G5631">
        <v>14</v>
      </c>
      <c r="H5631" t="s">
        <v>91</v>
      </c>
      <c r="I5631">
        <f>IFERROR(INDEX(Lookup_Misc!$A$1:$C$7,MATCH(Table1[[#This Row],[Product]],Lookup_Misc!$B$1:$B$7,0),3)*Table1[[#This Row],[Tonnage]],NA())</f>
        <v>5.6000000000000005</v>
      </c>
      <c r="J5631">
        <f t="shared" si="263"/>
        <v>1</v>
      </c>
    </row>
    <row r="5632" spans="1:10">
      <c r="A5632" t="s">
        <v>189</v>
      </c>
      <c r="B5632" t="s">
        <v>33</v>
      </c>
      <c r="C5632" s="60">
        <v>43831</v>
      </c>
      <c r="D5632" s="3">
        <f>Table1[[#This Row],[End Year]]-1</f>
        <v>2019</v>
      </c>
      <c r="E5632" s="3">
        <f t="shared" si="261"/>
        <v>2020</v>
      </c>
      <c r="F5632" s="1" t="str">
        <f t="shared" si="262"/>
        <v>2019/2020</v>
      </c>
      <c r="G5632">
        <v>178</v>
      </c>
      <c r="H5632" t="s">
        <v>105</v>
      </c>
      <c r="I5632">
        <f>IFERROR(INDEX(Lookup_Misc!$A$1:$C$7,MATCH(Table1[[#This Row],[Product]],Lookup_Misc!$B$1:$B$7,0),3)*Table1[[#This Row],[Tonnage]],NA())</f>
        <v>71.2</v>
      </c>
      <c r="J5632">
        <f t="shared" si="263"/>
        <v>1</v>
      </c>
    </row>
    <row r="5633" spans="1:10">
      <c r="A5633" t="s">
        <v>189</v>
      </c>
      <c r="B5633" t="s">
        <v>33</v>
      </c>
      <c r="C5633" s="60">
        <v>43831</v>
      </c>
      <c r="D5633" s="3">
        <f>Table1[[#This Row],[End Year]]-1</f>
        <v>2019</v>
      </c>
      <c r="E5633" s="3">
        <f t="shared" si="261"/>
        <v>2020</v>
      </c>
      <c r="F5633" s="1" t="str">
        <f t="shared" si="262"/>
        <v>2019/2020</v>
      </c>
      <c r="G5633">
        <v>8720</v>
      </c>
      <c r="H5633" t="s">
        <v>95</v>
      </c>
      <c r="I5633">
        <f>IFERROR(INDEX(Lookup_Misc!$A$1:$C$7,MATCH(Table1[[#This Row],[Product]],Lookup_Misc!$B$1:$B$7,0),3)*Table1[[#This Row],[Tonnage]],NA())</f>
        <v>3488</v>
      </c>
      <c r="J5633">
        <f t="shared" si="263"/>
        <v>1</v>
      </c>
    </row>
    <row r="5634" spans="1:10">
      <c r="A5634" t="s">
        <v>189</v>
      </c>
      <c r="B5634" t="s">
        <v>33</v>
      </c>
      <c r="C5634" s="60">
        <v>43831</v>
      </c>
      <c r="D5634" s="3">
        <f>Table1[[#This Row],[End Year]]-1</f>
        <v>2019</v>
      </c>
      <c r="E5634" s="3">
        <f t="shared" si="261"/>
        <v>2020</v>
      </c>
      <c r="F5634" s="1" t="str">
        <f t="shared" si="262"/>
        <v>2019/2020</v>
      </c>
      <c r="G5634">
        <v>10827</v>
      </c>
      <c r="H5634" t="s">
        <v>151</v>
      </c>
      <c r="I5634">
        <f>IFERROR(INDEX(Lookup_Misc!$A$1:$C$7,MATCH(Table1[[#This Row],[Product]],Lookup_Misc!$B$1:$B$7,0),3)*Table1[[#This Row],[Tonnage]],NA())</f>
        <v>4330.8</v>
      </c>
      <c r="J5634">
        <f t="shared" si="263"/>
        <v>1</v>
      </c>
    </row>
    <row r="5635" spans="1:10">
      <c r="A5635" t="s">
        <v>189</v>
      </c>
      <c r="B5635" t="s">
        <v>33</v>
      </c>
      <c r="C5635" s="60">
        <v>43831</v>
      </c>
      <c r="D5635" s="3">
        <f>Table1[[#This Row],[End Year]]-1</f>
        <v>2019</v>
      </c>
      <c r="E5635" s="3">
        <f t="shared" si="261"/>
        <v>2020</v>
      </c>
      <c r="F5635" s="1" t="str">
        <f t="shared" si="262"/>
        <v>2019/2020</v>
      </c>
      <c r="G5635">
        <v>411</v>
      </c>
      <c r="H5635" t="s">
        <v>60</v>
      </c>
      <c r="I5635">
        <f>IFERROR(INDEX(Lookup_Misc!$A$1:$C$7,MATCH(Table1[[#This Row],[Product]],Lookup_Misc!$B$1:$B$7,0),3)*Table1[[#This Row],[Tonnage]],NA())</f>
        <v>164.4</v>
      </c>
      <c r="J5635">
        <f t="shared" si="263"/>
        <v>1</v>
      </c>
    </row>
    <row r="5636" spans="1:10">
      <c r="A5636" t="s">
        <v>189</v>
      </c>
      <c r="B5636" t="s">
        <v>33</v>
      </c>
      <c r="C5636" s="60">
        <v>43831</v>
      </c>
      <c r="D5636" s="3">
        <f>Table1[[#This Row],[End Year]]-1</f>
        <v>2019</v>
      </c>
      <c r="E5636" s="3">
        <f t="shared" si="261"/>
        <v>2020</v>
      </c>
      <c r="F5636" s="1" t="str">
        <f t="shared" si="262"/>
        <v>2019/2020</v>
      </c>
      <c r="G5636">
        <v>41</v>
      </c>
      <c r="H5636" t="s">
        <v>79</v>
      </c>
      <c r="I5636">
        <f>IFERROR(INDEX(Lookup_Misc!$A$1:$C$7,MATCH(Table1[[#This Row],[Product]],Lookup_Misc!$B$1:$B$7,0),3)*Table1[[#This Row],[Tonnage]],NA())</f>
        <v>16.400000000000002</v>
      </c>
      <c r="J5636">
        <f t="shared" si="263"/>
        <v>1</v>
      </c>
    </row>
    <row r="5637" spans="1:10">
      <c r="A5637" t="s">
        <v>189</v>
      </c>
      <c r="B5637" t="s">
        <v>33</v>
      </c>
      <c r="C5637" s="60">
        <v>43831</v>
      </c>
      <c r="D5637" s="3">
        <f>Table1[[#This Row],[End Year]]-1</f>
        <v>2019</v>
      </c>
      <c r="E5637" s="3">
        <f t="shared" si="261"/>
        <v>2020</v>
      </c>
      <c r="F5637" s="1" t="str">
        <f t="shared" si="262"/>
        <v>2019/2020</v>
      </c>
      <c r="G5637">
        <v>333</v>
      </c>
      <c r="H5637" t="s">
        <v>90</v>
      </c>
      <c r="I5637">
        <f>IFERROR(INDEX(Lookup_Misc!$A$1:$C$7,MATCH(Table1[[#This Row],[Product]],Lookup_Misc!$B$1:$B$7,0),3)*Table1[[#This Row],[Tonnage]],NA())</f>
        <v>133.20000000000002</v>
      </c>
      <c r="J5637">
        <f t="shared" si="263"/>
        <v>1</v>
      </c>
    </row>
    <row r="5638" spans="1:10">
      <c r="A5638" t="s">
        <v>189</v>
      </c>
      <c r="B5638" t="s">
        <v>33</v>
      </c>
      <c r="C5638" s="60">
        <v>43862</v>
      </c>
      <c r="D5638" s="3">
        <f>Table1[[#This Row],[End Year]]-1</f>
        <v>2019</v>
      </c>
      <c r="E5638" s="3">
        <f t="shared" ref="E5638:E5701" si="264">IF(AND(MONTH(C5638)&gt;=7,MONTH(C5638)&lt;=12),YEAR(C5638)+1,YEAR(C5638))</f>
        <v>2020</v>
      </c>
      <c r="F5638" s="1" t="str">
        <f t="shared" ref="F5638:F5701" si="265">D5638&amp;"/"&amp;E5638</f>
        <v>2019/2020</v>
      </c>
      <c r="G5638">
        <v>9</v>
      </c>
      <c r="H5638" t="s">
        <v>94</v>
      </c>
      <c r="I5638">
        <f>IFERROR(INDEX(Lookup_Misc!$A$1:$C$7,MATCH(Table1[[#This Row],[Product]],Lookup_Misc!$B$1:$B$7,0),3)*Table1[[#This Row],[Tonnage]],NA())</f>
        <v>3.6</v>
      </c>
      <c r="J5638">
        <f t="shared" ref="J5638:J5701" si="266">MONTH(C5638)</f>
        <v>2</v>
      </c>
    </row>
    <row r="5639" spans="1:10">
      <c r="A5639" t="s">
        <v>189</v>
      </c>
      <c r="B5639" t="s">
        <v>33</v>
      </c>
      <c r="C5639" s="60">
        <v>43862</v>
      </c>
      <c r="D5639" s="3">
        <f>Table1[[#This Row],[End Year]]-1</f>
        <v>2019</v>
      </c>
      <c r="E5639" s="3">
        <f t="shared" si="264"/>
        <v>2020</v>
      </c>
      <c r="F5639" s="1" t="str">
        <f t="shared" si="265"/>
        <v>2019/2020</v>
      </c>
      <c r="G5639">
        <v>8569</v>
      </c>
      <c r="H5639" t="s">
        <v>103</v>
      </c>
      <c r="I5639">
        <f>IFERROR(INDEX(Lookup_Misc!$A$1:$C$7,MATCH(Table1[[#This Row],[Product]],Lookup_Misc!$B$1:$B$7,0),3)*Table1[[#This Row],[Tonnage]],NA())</f>
        <v>3427.6000000000004</v>
      </c>
      <c r="J5639">
        <f t="shared" si="266"/>
        <v>2</v>
      </c>
    </row>
    <row r="5640" spans="1:10">
      <c r="A5640" t="s">
        <v>189</v>
      </c>
      <c r="B5640" t="s">
        <v>33</v>
      </c>
      <c r="C5640" s="60">
        <v>43862</v>
      </c>
      <c r="D5640" s="3">
        <f>Table1[[#This Row],[End Year]]-1</f>
        <v>2019</v>
      </c>
      <c r="E5640" s="3">
        <f t="shared" si="264"/>
        <v>2020</v>
      </c>
      <c r="F5640" s="1" t="str">
        <f t="shared" si="265"/>
        <v>2019/2020</v>
      </c>
      <c r="G5640">
        <v>505</v>
      </c>
      <c r="H5640" t="s">
        <v>105</v>
      </c>
      <c r="I5640">
        <f>IFERROR(INDEX(Lookup_Misc!$A$1:$C$7,MATCH(Table1[[#This Row],[Product]],Lookup_Misc!$B$1:$B$7,0),3)*Table1[[#This Row],[Tonnage]],NA())</f>
        <v>202</v>
      </c>
      <c r="J5640">
        <f t="shared" si="266"/>
        <v>2</v>
      </c>
    </row>
    <row r="5641" spans="1:10">
      <c r="A5641" t="s">
        <v>189</v>
      </c>
      <c r="B5641" t="s">
        <v>33</v>
      </c>
      <c r="C5641" s="60">
        <v>43862</v>
      </c>
      <c r="D5641" s="3">
        <f>Table1[[#This Row],[End Year]]-1</f>
        <v>2019</v>
      </c>
      <c r="E5641" s="3">
        <f t="shared" si="264"/>
        <v>2020</v>
      </c>
      <c r="F5641" s="1" t="str">
        <f t="shared" si="265"/>
        <v>2019/2020</v>
      </c>
      <c r="G5641">
        <v>6476</v>
      </c>
      <c r="H5641" t="s">
        <v>95</v>
      </c>
      <c r="I5641">
        <f>IFERROR(INDEX(Lookup_Misc!$A$1:$C$7,MATCH(Table1[[#This Row],[Product]],Lookup_Misc!$B$1:$B$7,0),3)*Table1[[#This Row],[Tonnage]],NA())</f>
        <v>2590.4</v>
      </c>
      <c r="J5641">
        <f t="shared" si="266"/>
        <v>2</v>
      </c>
    </row>
    <row r="5642" spans="1:10">
      <c r="A5642" t="s">
        <v>189</v>
      </c>
      <c r="B5642" t="s">
        <v>33</v>
      </c>
      <c r="C5642" s="60">
        <v>43862</v>
      </c>
      <c r="D5642" s="3">
        <f>Table1[[#This Row],[End Year]]-1</f>
        <v>2019</v>
      </c>
      <c r="E5642" s="3">
        <f t="shared" si="264"/>
        <v>2020</v>
      </c>
      <c r="F5642" s="1" t="str">
        <f t="shared" si="265"/>
        <v>2019/2020</v>
      </c>
      <c r="G5642">
        <v>8917</v>
      </c>
      <c r="H5642" t="s">
        <v>151</v>
      </c>
      <c r="I5642">
        <f>IFERROR(INDEX(Lookup_Misc!$A$1:$C$7,MATCH(Table1[[#This Row],[Product]],Lookup_Misc!$B$1:$B$7,0),3)*Table1[[#This Row],[Tonnage]],NA())</f>
        <v>3566.8</v>
      </c>
      <c r="J5642">
        <f t="shared" si="266"/>
        <v>2</v>
      </c>
    </row>
    <row r="5643" spans="1:10">
      <c r="A5643" t="s">
        <v>189</v>
      </c>
      <c r="B5643" t="s">
        <v>33</v>
      </c>
      <c r="C5643" s="60">
        <v>43862</v>
      </c>
      <c r="D5643" s="3">
        <f>Table1[[#This Row],[End Year]]-1</f>
        <v>2019</v>
      </c>
      <c r="E5643" s="3">
        <f t="shared" si="264"/>
        <v>2020</v>
      </c>
      <c r="F5643" s="1" t="str">
        <f t="shared" si="265"/>
        <v>2019/2020</v>
      </c>
      <c r="G5643">
        <v>548</v>
      </c>
      <c r="H5643" t="s">
        <v>60</v>
      </c>
      <c r="I5643">
        <f>IFERROR(INDEX(Lookup_Misc!$A$1:$C$7,MATCH(Table1[[#This Row],[Product]],Lookup_Misc!$B$1:$B$7,0),3)*Table1[[#This Row],[Tonnage]],NA())</f>
        <v>219.20000000000002</v>
      </c>
      <c r="J5643">
        <f t="shared" si="266"/>
        <v>2</v>
      </c>
    </row>
    <row r="5644" spans="1:10">
      <c r="A5644" t="s">
        <v>189</v>
      </c>
      <c r="B5644" t="s">
        <v>33</v>
      </c>
      <c r="C5644" s="60">
        <v>43862</v>
      </c>
      <c r="D5644" s="3">
        <f>Table1[[#This Row],[End Year]]-1</f>
        <v>2019</v>
      </c>
      <c r="E5644" s="3">
        <f t="shared" si="264"/>
        <v>2020</v>
      </c>
      <c r="F5644" s="1" t="str">
        <f t="shared" si="265"/>
        <v>2019/2020</v>
      </c>
      <c r="G5644">
        <v>69</v>
      </c>
      <c r="H5644" t="s">
        <v>79</v>
      </c>
      <c r="I5644">
        <f>IFERROR(INDEX(Lookup_Misc!$A$1:$C$7,MATCH(Table1[[#This Row],[Product]],Lookup_Misc!$B$1:$B$7,0),3)*Table1[[#This Row],[Tonnage]],NA())</f>
        <v>27.6</v>
      </c>
      <c r="J5644">
        <f t="shared" si="266"/>
        <v>2</v>
      </c>
    </row>
    <row r="5645" spans="1:10">
      <c r="A5645" t="s">
        <v>189</v>
      </c>
      <c r="B5645" t="s">
        <v>33</v>
      </c>
      <c r="C5645" s="60">
        <v>43862</v>
      </c>
      <c r="D5645" s="3">
        <f>Table1[[#This Row],[End Year]]-1</f>
        <v>2019</v>
      </c>
      <c r="E5645" s="3">
        <f t="shared" si="264"/>
        <v>2020</v>
      </c>
      <c r="F5645" s="1" t="str">
        <f t="shared" si="265"/>
        <v>2019/2020</v>
      </c>
      <c r="G5645">
        <v>90</v>
      </c>
      <c r="H5645" t="s">
        <v>113</v>
      </c>
      <c r="I5645">
        <f>IFERROR(INDEX(Lookup_Misc!$A$1:$C$7,MATCH(Table1[[#This Row],[Product]],Lookup_Misc!$B$1:$B$7,0),3)*Table1[[#This Row],[Tonnage]],NA())</f>
        <v>36</v>
      </c>
      <c r="J5645">
        <f t="shared" si="266"/>
        <v>2</v>
      </c>
    </row>
    <row r="5646" spans="1:10">
      <c r="A5646" t="s">
        <v>189</v>
      </c>
      <c r="B5646" t="s">
        <v>33</v>
      </c>
      <c r="C5646" s="60">
        <v>43862</v>
      </c>
      <c r="D5646" s="3">
        <f>Table1[[#This Row],[End Year]]-1</f>
        <v>2019</v>
      </c>
      <c r="E5646" s="3">
        <f t="shared" si="264"/>
        <v>2020</v>
      </c>
      <c r="F5646" s="1" t="str">
        <f t="shared" si="265"/>
        <v>2019/2020</v>
      </c>
      <c r="G5646">
        <v>18</v>
      </c>
      <c r="H5646" t="s">
        <v>90</v>
      </c>
      <c r="I5646">
        <f>IFERROR(INDEX(Lookup_Misc!$A$1:$C$7,MATCH(Table1[[#This Row],[Product]],Lookup_Misc!$B$1:$B$7,0),3)*Table1[[#This Row],[Tonnage]],NA())</f>
        <v>7.2</v>
      </c>
      <c r="J5646">
        <f t="shared" si="266"/>
        <v>2</v>
      </c>
    </row>
    <row r="5647" spans="1:10">
      <c r="A5647" t="s">
        <v>189</v>
      </c>
      <c r="B5647" t="s">
        <v>33</v>
      </c>
      <c r="C5647" s="60">
        <v>43891</v>
      </c>
      <c r="D5647" s="3">
        <f>Table1[[#This Row],[End Year]]-1</f>
        <v>2019</v>
      </c>
      <c r="E5647" s="3">
        <f t="shared" si="264"/>
        <v>2020</v>
      </c>
      <c r="F5647" s="1" t="str">
        <f t="shared" si="265"/>
        <v>2019/2020</v>
      </c>
      <c r="G5647">
        <v>15</v>
      </c>
      <c r="H5647" t="s">
        <v>74</v>
      </c>
      <c r="I5647">
        <f>IFERROR(INDEX(Lookup_Misc!$A$1:$C$7,MATCH(Table1[[#This Row],[Product]],Lookup_Misc!$B$1:$B$7,0),3)*Table1[[#This Row],[Tonnage]],NA())</f>
        <v>6</v>
      </c>
      <c r="J5647">
        <f t="shared" si="266"/>
        <v>3</v>
      </c>
    </row>
    <row r="5648" spans="1:10">
      <c r="A5648" t="s">
        <v>189</v>
      </c>
      <c r="B5648" t="s">
        <v>33</v>
      </c>
      <c r="C5648" s="60">
        <v>43891</v>
      </c>
      <c r="D5648" s="3">
        <f>Table1[[#This Row],[End Year]]-1</f>
        <v>2019</v>
      </c>
      <c r="E5648" s="3">
        <f t="shared" si="264"/>
        <v>2020</v>
      </c>
      <c r="F5648" s="1" t="str">
        <f t="shared" si="265"/>
        <v>2019/2020</v>
      </c>
      <c r="G5648">
        <v>51</v>
      </c>
      <c r="H5648" t="s">
        <v>94</v>
      </c>
      <c r="I5648">
        <f>IFERROR(INDEX(Lookup_Misc!$A$1:$C$7,MATCH(Table1[[#This Row],[Product]],Lookup_Misc!$B$1:$B$7,0),3)*Table1[[#This Row],[Tonnage]],NA())</f>
        <v>20.400000000000002</v>
      </c>
      <c r="J5648">
        <f t="shared" si="266"/>
        <v>3</v>
      </c>
    </row>
    <row r="5649" spans="1:10">
      <c r="A5649" t="s">
        <v>189</v>
      </c>
      <c r="B5649" t="s">
        <v>33</v>
      </c>
      <c r="C5649" s="60">
        <v>43891</v>
      </c>
      <c r="D5649" s="3">
        <f>Table1[[#This Row],[End Year]]-1</f>
        <v>2019</v>
      </c>
      <c r="E5649" s="3">
        <f t="shared" si="264"/>
        <v>2020</v>
      </c>
      <c r="F5649" s="1" t="str">
        <f t="shared" si="265"/>
        <v>2019/2020</v>
      </c>
      <c r="G5649">
        <v>15063</v>
      </c>
      <c r="H5649" t="s">
        <v>103</v>
      </c>
      <c r="I5649">
        <f>IFERROR(INDEX(Lookup_Misc!$A$1:$C$7,MATCH(Table1[[#This Row],[Product]],Lookup_Misc!$B$1:$B$7,0),3)*Table1[[#This Row],[Tonnage]],NA())</f>
        <v>6025.2000000000007</v>
      </c>
      <c r="J5649">
        <f t="shared" si="266"/>
        <v>3</v>
      </c>
    </row>
    <row r="5650" spans="1:10">
      <c r="A5650" t="s">
        <v>189</v>
      </c>
      <c r="B5650" t="s">
        <v>33</v>
      </c>
      <c r="C5650" s="60">
        <v>43891</v>
      </c>
      <c r="D5650" s="3">
        <f>Table1[[#This Row],[End Year]]-1</f>
        <v>2019</v>
      </c>
      <c r="E5650" s="3">
        <f t="shared" si="264"/>
        <v>2020</v>
      </c>
      <c r="F5650" s="1" t="str">
        <f t="shared" si="265"/>
        <v>2019/2020</v>
      </c>
      <c r="G5650">
        <v>1065</v>
      </c>
      <c r="H5650" t="s">
        <v>105</v>
      </c>
      <c r="I5650">
        <f>IFERROR(INDEX(Lookup_Misc!$A$1:$C$7,MATCH(Table1[[#This Row],[Product]],Lookup_Misc!$B$1:$B$7,0),3)*Table1[[#This Row],[Tonnage]],NA())</f>
        <v>426</v>
      </c>
      <c r="J5650">
        <f t="shared" si="266"/>
        <v>3</v>
      </c>
    </row>
    <row r="5651" spans="1:10">
      <c r="A5651" t="s">
        <v>189</v>
      </c>
      <c r="B5651" t="s">
        <v>33</v>
      </c>
      <c r="C5651" s="60">
        <v>43891</v>
      </c>
      <c r="D5651" s="3">
        <f>Table1[[#This Row],[End Year]]-1</f>
        <v>2019</v>
      </c>
      <c r="E5651" s="3">
        <f t="shared" si="264"/>
        <v>2020</v>
      </c>
      <c r="F5651" s="1" t="str">
        <f t="shared" si="265"/>
        <v>2019/2020</v>
      </c>
      <c r="G5651">
        <v>9025</v>
      </c>
      <c r="H5651" t="s">
        <v>151</v>
      </c>
      <c r="I5651">
        <f>IFERROR(INDEX(Lookup_Misc!$A$1:$C$7,MATCH(Table1[[#This Row],[Product]],Lookup_Misc!$B$1:$B$7,0),3)*Table1[[#This Row],[Tonnage]],NA())</f>
        <v>3610</v>
      </c>
      <c r="J5651">
        <f t="shared" si="266"/>
        <v>3</v>
      </c>
    </row>
    <row r="5652" spans="1:10">
      <c r="A5652" t="s">
        <v>189</v>
      </c>
      <c r="B5652" t="s">
        <v>33</v>
      </c>
      <c r="C5652" s="60">
        <v>43891</v>
      </c>
      <c r="D5652" s="3">
        <f>Table1[[#This Row],[End Year]]-1</f>
        <v>2019</v>
      </c>
      <c r="E5652" s="3">
        <f t="shared" si="264"/>
        <v>2020</v>
      </c>
      <c r="F5652" s="1" t="str">
        <f t="shared" si="265"/>
        <v>2019/2020</v>
      </c>
      <c r="G5652">
        <v>497</v>
      </c>
      <c r="H5652" t="s">
        <v>60</v>
      </c>
      <c r="I5652">
        <f>IFERROR(INDEX(Lookup_Misc!$A$1:$C$7,MATCH(Table1[[#This Row],[Product]],Lookup_Misc!$B$1:$B$7,0),3)*Table1[[#This Row],[Tonnage]],NA())</f>
        <v>198.8</v>
      </c>
      <c r="J5652">
        <f t="shared" si="266"/>
        <v>3</v>
      </c>
    </row>
    <row r="5653" spans="1:10">
      <c r="A5653" t="s">
        <v>189</v>
      </c>
      <c r="B5653" t="s">
        <v>33</v>
      </c>
      <c r="C5653" s="60">
        <v>43891</v>
      </c>
      <c r="D5653" s="3">
        <f>Table1[[#This Row],[End Year]]-1</f>
        <v>2019</v>
      </c>
      <c r="E5653" s="3">
        <f t="shared" si="264"/>
        <v>2020</v>
      </c>
      <c r="F5653" s="1" t="str">
        <f t="shared" si="265"/>
        <v>2019/2020</v>
      </c>
      <c r="G5653">
        <v>29</v>
      </c>
      <c r="H5653" t="s">
        <v>79</v>
      </c>
      <c r="I5653">
        <f>IFERROR(INDEX(Lookup_Misc!$A$1:$C$7,MATCH(Table1[[#This Row],[Product]],Lookup_Misc!$B$1:$B$7,0),3)*Table1[[#This Row],[Tonnage]],NA())</f>
        <v>11.600000000000001</v>
      </c>
      <c r="J5653">
        <f t="shared" si="266"/>
        <v>3</v>
      </c>
    </row>
    <row r="5654" spans="1:10">
      <c r="A5654" t="s">
        <v>189</v>
      </c>
      <c r="B5654" t="s">
        <v>33</v>
      </c>
      <c r="C5654" s="60">
        <v>43891</v>
      </c>
      <c r="D5654" s="3">
        <f>Table1[[#This Row],[End Year]]-1</f>
        <v>2019</v>
      </c>
      <c r="E5654" s="3">
        <f t="shared" si="264"/>
        <v>2020</v>
      </c>
      <c r="F5654" s="1" t="str">
        <f t="shared" si="265"/>
        <v>2019/2020</v>
      </c>
      <c r="G5654">
        <v>4</v>
      </c>
      <c r="H5654" t="s">
        <v>96</v>
      </c>
      <c r="I5654">
        <f>IFERROR(INDEX(Lookup_Misc!$A$1:$C$7,MATCH(Table1[[#This Row],[Product]],Lookup_Misc!$B$1:$B$7,0),3)*Table1[[#This Row],[Tonnage]],NA())</f>
        <v>1.6</v>
      </c>
      <c r="J5654">
        <f t="shared" si="266"/>
        <v>3</v>
      </c>
    </row>
    <row r="5655" spans="1:10">
      <c r="A5655" t="s">
        <v>189</v>
      </c>
      <c r="B5655" t="s">
        <v>33</v>
      </c>
      <c r="C5655" s="60">
        <v>43891</v>
      </c>
      <c r="D5655" s="3">
        <f>Table1[[#This Row],[End Year]]-1</f>
        <v>2019</v>
      </c>
      <c r="E5655" s="3">
        <f t="shared" si="264"/>
        <v>2020</v>
      </c>
      <c r="F5655" s="1" t="str">
        <f t="shared" si="265"/>
        <v>2019/2020</v>
      </c>
      <c r="G5655">
        <v>100</v>
      </c>
      <c r="H5655" t="s">
        <v>93</v>
      </c>
      <c r="I5655">
        <f>IFERROR(INDEX(Lookup_Misc!$A$1:$C$7,MATCH(Table1[[#This Row],[Product]],Lookup_Misc!$B$1:$B$7,0),3)*Table1[[#This Row],[Tonnage]],NA())</f>
        <v>40</v>
      </c>
      <c r="J5655">
        <f t="shared" si="266"/>
        <v>3</v>
      </c>
    </row>
    <row r="5656" spans="1:10">
      <c r="A5656" t="s">
        <v>189</v>
      </c>
      <c r="B5656" t="s">
        <v>33</v>
      </c>
      <c r="C5656" s="60">
        <v>43891</v>
      </c>
      <c r="D5656" s="3">
        <f>Table1[[#This Row],[End Year]]-1</f>
        <v>2019</v>
      </c>
      <c r="E5656" s="3">
        <f t="shared" si="264"/>
        <v>2020</v>
      </c>
      <c r="F5656" s="1" t="str">
        <f t="shared" si="265"/>
        <v>2019/2020</v>
      </c>
      <c r="G5656">
        <v>42</v>
      </c>
      <c r="H5656" t="s">
        <v>90</v>
      </c>
      <c r="I5656">
        <f>IFERROR(INDEX(Lookup_Misc!$A$1:$C$7,MATCH(Table1[[#This Row],[Product]],Lookup_Misc!$B$1:$B$7,0),3)*Table1[[#This Row],[Tonnage]],NA())</f>
        <v>16.8</v>
      </c>
      <c r="J5656">
        <f t="shared" si="266"/>
        <v>3</v>
      </c>
    </row>
    <row r="5657" spans="1:10">
      <c r="A5657" t="s">
        <v>189</v>
      </c>
      <c r="B5657" t="s">
        <v>33</v>
      </c>
      <c r="C5657" s="60">
        <v>43922</v>
      </c>
      <c r="D5657" s="3">
        <f>Table1[[#This Row],[End Year]]-1</f>
        <v>2019</v>
      </c>
      <c r="E5657" s="3">
        <f t="shared" si="264"/>
        <v>2020</v>
      </c>
      <c r="F5657" s="1" t="str">
        <f t="shared" si="265"/>
        <v>2019/2020</v>
      </c>
      <c r="G5657">
        <v>1</v>
      </c>
      <c r="H5657" t="s">
        <v>74</v>
      </c>
      <c r="I5657">
        <f>IFERROR(INDEX(Lookup_Misc!$A$1:$C$7,MATCH(Table1[[#This Row],[Product]],Lookup_Misc!$B$1:$B$7,0),3)*Table1[[#This Row],[Tonnage]],NA())</f>
        <v>0.4</v>
      </c>
      <c r="J5657">
        <f t="shared" si="266"/>
        <v>4</v>
      </c>
    </row>
    <row r="5658" spans="1:10">
      <c r="A5658" t="s">
        <v>189</v>
      </c>
      <c r="B5658" t="s">
        <v>33</v>
      </c>
      <c r="C5658" s="60">
        <v>43922</v>
      </c>
      <c r="D5658" s="3">
        <f>Table1[[#This Row],[End Year]]-1</f>
        <v>2019</v>
      </c>
      <c r="E5658" s="3">
        <f t="shared" si="264"/>
        <v>2020</v>
      </c>
      <c r="F5658" s="1" t="str">
        <f t="shared" si="265"/>
        <v>2019/2020</v>
      </c>
      <c r="G5658">
        <v>31</v>
      </c>
      <c r="H5658" t="s">
        <v>94</v>
      </c>
      <c r="I5658">
        <f>IFERROR(INDEX(Lookup_Misc!$A$1:$C$7,MATCH(Table1[[#This Row],[Product]],Lookup_Misc!$B$1:$B$7,0),3)*Table1[[#This Row],[Tonnage]],NA())</f>
        <v>12.4</v>
      </c>
      <c r="J5658">
        <f t="shared" si="266"/>
        <v>4</v>
      </c>
    </row>
    <row r="5659" spans="1:10">
      <c r="A5659" t="s">
        <v>189</v>
      </c>
      <c r="B5659" t="s">
        <v>33</v>
      </c>
      <c r="C5659" s="60">
        <v>43922</v>
      </c>
      <c r="D5659" s="3">
        <f>Table1[[#This Row],[End Year]]-1</f>
        <v>2019</v>
      </c>
      <c r="E5659" s="3">
        <f t="shared" si="264"/>
        <v>2020</v>
      </c>
      <c r="F5659" s="1" t="str">
        <f t="shared" si="265"/>
        <v>2019/2020</v>
      </c>
      <c r="G5659">
        <v>1424</v>
      </c>
      <c r="H5659" t="s">
        <v>105</v>
      </c>
      <c r="I5659">
        <f>IFERROR(INDEX(Lookup_Misc!$A$1:$C$7,MATCH(Table1[[#This Row],[Product]],Lookup_Misc!$B$1:$B$7,0),3)*Table1[[#This Row],[Tonnage]],NA())</f>
        <v>569.6</v>
      </c>
      <c r="J5659">
        <f t="shared" si="266"/>
        <v>4</v>
      </c>
    </row>
    <row r="5660" spans="1:10">
      <c r="A5660" t="s">
        <v>189</v>
      </c>
      <c r="B5660" t="s">
        <v>33</v>
      </c>
      <c r="C5660" s="60">
        <v>43922</v>
      </c>
      <c r="D5660" s="3">
        <f>Table1[[#This Row],[End Year]]-1</f>
        <v>2019</v>
      </c>
      <c r="E5660" s="3">
        <f t="shared" si="264"/>
        <v>2020</v>
      </c>
      <c r="F5660" s="1" t="str">
        <f t="shared" si="265"/>
        <v>2019/2020</v>
      </c>
      <c r="G5660">
        <v>60</v>
      </c>
      <c r="H5660" t="s">
        <v>95</v>
      </c>
      <c r="I5660">
        <f>IFERROR(INDEX(Lookup_Misc!$A$1:$C$7,MATCH(Table1[[#This Row],[Product]],Lookup_Misc!$B$1:$B$7,0),3)*Table1[[#This Row],[Tonnage]],NA())</f>
        <v>24</v>
      </c>
      <c r="J5660">
        <f t="shared" si="266"/>
        <v>4</v>
      </c>
    </row>
    <row r="5661" spans="1:10">
      <c r="A5661" t="s">
        <v>189</v>
      </c>
      <c r="B5661" t="s">
        <v>33</v>
      </c>
      <c r="C5661" s="60">
        <v>43922</v>
      </c>
      <c r="D5661" s="3">
        <f>Table1[[#This Row],[End Year]]-1</f>
        <v>2019</v>
      </c>
      <c r="E5661" s="3">
        <f t="shared" si="264"/>
        <v>2020</v>
      </c>
      <c r="F5661" s="1" t="str">
        <f t="shared" si="265"/>
        <v>2019/2020</v>
      </c>
      <c r="G5661">
        <v>10436</v>
      </c>
      <c r="H5661" t="s">
        <v>151</v>
      </c>
      <c r="I5661">
        <f>IFERROR(INDEX(Lookup_Misc!$A$1:$C$7,MATCH(Table1[[#This Row],[Product]],Lookup_Misc!$B$1:$B$7,0),3)*Table1[[#This Row],[Tonnage]],NA())</f>
        <v>4174.4000000000005</v>
      </c>
      <c r="J5661">
        <f t="shared" si="266"/>
        <v>4</v>
      </c>
    </row>
    <row r="5662" spans="1:10">
      <c r="A5662" t="s">
        <v>189</v>
      </c>
      <c r="B5662" t="s">
        <v>33</v>
      </c>
      <c r="C5662" s="60">
        <v>43922</v>
      </c>
      <c r="D5662" s="3">
        <f>Table1[[#This Row],[End Year]]-1</f>
        <v>2019</v>
      </c>
      <c r="E5662" s="3">
        <f t="shared" si="264"/>
        <v>2020</v>
      </c>
      <c r="F5662" s="1" t="str">
        <f t="shared" si="265"/>
        <v>2019/2020</v>
      </c>
      <c r="G5662">
        <v>409</v>
      </c>
      <c r="H5662" t="s">
        <v>60</v>
      </c>
      <c r="I5662">
        <f>IFERROR(INDEX(Lookup_Misc!$A$1:$C$7,MATCH(Table1[[#This Row],[Product]],Lookup_Misc!$B$1:$B$7,0),3)*Table1[[#This Row],[Tonnage]],NA())</f>
        <v>163.60000000000002</v>
      </c>
      <c r="J5662">
        <f t="shared" si="266"/>
        <v>4</v>
      </c>
    </row>
    <row r="5663" spans="1:10">
      <c r="A5663" t="s">
        <v>189</v>
      </c>
      <c r="B5663" t="s">
        <v>33</v>
      </c>
      <c r="C5663" s="60">
        <v>43922</v>
      </c>
      <c r="D5663" s="3">
        <f>Table1[[#This Row],[End Year]]-1</f>
        <v>2019</v>
      </c>
      <c r="E5663" s="3">
        <f t="shared" si="264"/>
        <v>2020</v>
      </c>
      <c r="F5663" s="1" t="str">
        <f t="shared" si="265"/>
        <v>2019/2020</v>
      </c>
      <c r="G5663">
        <v>65</v>
      </c>
      <c r="H5663" t="s">
        <v>79</v>
      </c>
      <c r="I5663">
        <f>IFERROR(INDEX(Lookup_Misc!$A$1:$C$7,MATCH(Table1[[#This Row],[Product]],Lookup_Misc!$B$1:$B$7,0),3)*Table1[[#This Row],[Tonnage]],NA())</f>
        <v>26</v>
      </c>
      <c r="J5663">
        <f t="shared" si="266"/>
        <v>4</v>
      </c>
    </row>
    <row r="5664" spans="1:10">
      <c r="A5664" t="s">
        <v>189</v>
      </c>
      <c r="B5664" t="s">
        <v>33</v>
      </c>
      <c r="C5664" s="60">
        <v>43952</v>
      </c>
      <c r="D5664" s="3">
        <f>Table1[[#This Row],[End Year]]-1</f>
        <v>2019</v>
      </c>
      <c r="E5664" s="3">
        <f t="shared" si="264"/>
        <v>2020</v>
      </c>
      <c r="F5664" s="1" t="str">
        <f t="shared" si="265"/>
        <v>2019/2020</v>
      </c>
      <c r="G5664">
        <v>72</v>
      </c>
      <c r="H5664" t="s">
        <v>74</v>
      </c>
      <c r="I5664">
        <f>IFERROR(INDEX(Lookup_Misc!$A$1:$C$7,MATCH(Table1[[#This Row],[Product]],Lookup_Misc!$B$1:$B$7,0),3)*Table1[[#This Row],[Tonnage]],NA())</f>
        <v>28.8</v>
      </c>
      <c r="J5664">
        <f t="shared" si="266"/>
        <v>5</v>
      </c>
    </row>
    <row r="5665" spans="1:10">
      <c r="A5665" t="s">
        <v>189</v>
      </c>
      <c r="B5665" t="s">
        <v>33</v>
      </c>
      <c r="C5665" s="60">
        <v>43952</v>
      </c>
      <c r="D5665" s="3">
        <f>Table1[[#This Row],[End Year]]-1</f>
        <v>2019</v>
      </c>
      <c r="E5665" s="3">
        <f t="shared" si="264"/>
        <v>2020</v>
      </c>
      <c r="F5665" s="1" t="str">
        <f t="shared" si="265"/>
        <v>2019/2020</v>
      </c>
      <c r="G5665">
        <v>65</v>
      </c>
      <c r="H5665" t="s">
        <v>94</v>
      </c>
      <c r="I5665">
        <f>IFERROR(INDEX(Lookup_Misc!$A$1:$C$7,MATCH(Table1[[#This Row],[Product]],Lookup_Misc!$B$1:$B$7,0),3)*Table1[[#This Row],[Tonnage]],NA())</f>
        <v>26</v>
      </c>
      <c r="J5665">
        <f t="shared" si="266"/>
        <v>5</v>
      </c>
    </row>
    <row r="5666" spans="1:10">
      <c r="A5666" t="s">
        <v>189</v>
      </c>
      <c r="B5666" t="s">
        <v>33</v>
      </c>
      <c r="C5666" s="60">
        <v>43952</v>
      </c>
      <c r="D5666" s="3">
        <f>Table1[[#This Row],[End Year]]-1</f>
        <v>2019</v>
      </c>
      <c r="E5666" s="3">
        <f t="shared" si="264"/>
        <v>2020</v>
      </c>
      <c r="F5666" s="1" t="str">
        <f t="shared" si="265"/>
        <v>2019/2020</v>
      </c>
      <c r="G5666">
        <v>36</v>
      </c>
      <c r="H5666" t="s">
        <v>136</v>
      </c>
      <c r="I5666">
        <f>IFERROR(INDEX(Lookup_Misc!$A$1:$C$7,MATCH(Table1[[#This Row],[Product]],Lookup_Misc!$B$1:$B$7,0),3)*Table1[[#This Row],[Tonnage]],NA())</f>
        <v>14.4</v>
      </c>
      <c r="J5666">
        <f t="shared" si="266"/>
        <v>5</v>
      </c>
    </row>
    <row r="5667" spans="1:10">
      <c r="A5667" t="s">
        <v>189</v>
      </c>
      <c r="B5667" t="s">
        <v>33</v>
      </c>
      <c r="C5667" s="60">
        <v>43952</v>
      </c>
      <c r="D5667" s="3">
        <f>Table1[[#This Row],[End Year]]-1</f>
        <v>2019</v>
      </c>
      <c r="E5667" s="3">
        <f t="shared" si="264"/>
        <v>2020</v>
      </c>
      <c r="F5667" s="1" t="str">
        <f t="shared" si="265"/>
        <v>2019/2020</v>
      </c>
      <c r="G5667">
        <v>970</v>
      </c>
      <c r="H5667" t="s">
        <v>105</v>
      </c>
      <c r="I5667">
        <f>IFERROR(INDEX(Lookup_Misc!$A$1:$C$7,MATCH(Table1[[#This Row],[Product]],Lookup_Misc!$B$1:$B$7,0),3)*Table1[[#This Row],[Tonnage]],NA())</f>
        <v>388</v>
      </c>
      <c r="J5667">
        <f t="shared" si="266"/>
        <v>5</v>
      </c>
    </row>
    <row r="5668" spans="1:10">
      <c r="A5668" t="s">
        <v>189</v>
      </c>
      <c r="B5668" t="s">
        <v>33</v>
      </c>
      <c r="C5668" s="60">
        <v>43952</v>
      </c>
      <c r="D5668" s="3">
        <f>Table1[[#This Row],[End Year]]-1</f>
        <v>2019</v>
      </c>
      <c r="E5668" s="3">
        <f t="shared" si="264"/>
        <v>2020</v>
      </c>
      <c r="F5668" s="1" t="str">
        <f t="shared" si="265"/>
        <v>2019/2020</v>
      </c>
      <c r="G5668">
        <v>11067</v>
      </c>
      <c r="H5668" t="s">
        <v>95</v>
      </c>
      <c r="I5668">
        <f>IFERROR(INDEX(Lookup_Misc!$A$1:$C$7,MATCH(Table1[[#This Row],[Product]],Lookup_Misc!$B$1:$B$7,0),3)*Table1[[#This Row],[Tonnage]],NA())</f>
        <v>4426.8</v>
      </c>
      <c r="J5668">
        <f t="shared" si="266"/>
        <v>5</v>
      </c>
    </row>
    <row r="5669" spans="1:10">
      <c r="A5669" t="s">
        <v>189</v>
      </c>
      <c r="B5669" t="s">
        <v>33</v>
      </c>
      <c r="C5669" s="60">
        <v>43952</v>
      </c>
      <c r="D5669" s="3">
        <f>Table1[[#This Row],[End Year]]-1</f>
        <v>2019</v>
      </c>
      <c r="E5669" s="3">
        <f t="shared" si="264"/>
        <v>2020</v>
      </c>
      <c r="F5669" s="1" t="str">
        <f t="shared" si="265"/>
        <v>2019/2020</v>
      </c>
      <c r="G5669">
        <v>256</v>
      </c>
      <c r="H5669" t="s">
        <v>60</v>
      </c>
      <c r="I5669">
        <f>IFERROR(INDEX(Lookup_Misc!$A$1:$C$7,MATCH(Table1[[#This Row],[Product]],Lookup_Misc!$B$1:$B$7,0),3)*Table1[[#This Row],[Tonnage]],NA())</f>
        <v>102.4</v>
      </c>
      <c r="J5669">
        <f t="shared" si="266"/>
        <v>5</v>
      </c>
    </row>
    <row r="5670" spans="1:10">
      <c r="A5670" t="s">
        <v>189</v>
      </c>
      <c r="B5670" t="s">
        <v>33</v>
      </c>
      <c r="C5670" s="60">
        <v>43952</v>
      </c>
      <c r="D5670" s="3">
        <f>Table1[[#This Row],[End Year]]-1</f>
        <v>2019</v>
      </c>
      <c r="E5670" s="3">
        <f t="shared" si="264"/>
        <v>2020</v>
      </c>
      <c r="F5670" s="1" t="str">
        <f t="shared" si="265"/>
        <v>2019/2020</v>
      </c>
      <c r="G5670">
        <v>37</v>
      </c>
      <c r="H5670" t="s">
        <v>79</v>
      </c>
      <c r="I5670">
        <f>IFERROR(INDEX(Lookup_Misc!$A$1:$C$7,MATCH(Table1[[#This Row],[Product]],Lookup_Misc!$B$1:$B$7,0),3)*Table1[[#This Row],[Tonnage]],NA())</f>
        <v>14.8</v>
      </c>
      <c r="J5670">
        <f t="shared" si="266"/>
        <v>5</v>
      </c>
    </row>
    <row r="5671" spans="1:10">
      <c r="A5671" t="s">
        <v>189</v>
      </c>
      <c r="B5671" t="s">
        <v>33</v>
      </c>
      <c r="C5671" s="60">
        <v>43952</v>
      </c>
      <c r="D5671" s="3">
        <f>Table1[[#This Row],[End Year]]-1</f>
        <v>2019</v>
      </c>
      <c r="E5671" s="3">
        <f t="shared" si="264"/>
        <v>2020</v>
      </c>
      <c r="F5671" s="1" t="str">
        <f t="shared" si="265"/>
        <v>2019/2020</v>
      </c>
      <c r="G5671">
        <v>28</v>
      </c>
      <c r="H5671" t="s">
        <v>113</v>
      </c>
      <c r="I5671">
        <f>IFERROR(INDEX(Lookup_Misc!$A$1:$C$7,MATCH(Table1[[#This Row],[Product]],Lookup_Misc!$B$1:$B$7,0),3)*Table1[[#This Row],[Tonnage]],NA())</f>
        <v>11.200000000000001</v>
      </c>
      <c r="J5671">
        <f t="shared" si="266"/>
        <v>5</v>
      </c>
    </row>
    <row r="5672" spans="1:10">
      <c r="A5672" t="s">
        <v>189</v>
      </c>
      <c r="B5672" t="s">
        <v>33</v>
      </c>
      <c r="C5672" s="60">
        <v>43952</v>
      </c>
      <c r="D5672" s="3">
        <f>Table1[[#This Row],[End Year]]-1</f>
        <v>2019</v>
      </c>
      <c r="E5672" s="3">
        <f t="shared" si="264"/>
        <v>2020</v>
      </c>
      <c r="F5672" s="1" t="str">
        <f t="shared" si="265"/>
        <v>2019/2020</v>
      </c>
      <c r="G5672">
        <v>10</v>
      </c>
      <c r="H5672" t="s">
        <v>86</v>
      </c>
      <c r="I5672">
        <f>IFERROR(INDEX(Lookup_Misc!$A$1:$C$7,MATCH(Table1[[#This Row],[Product]],Lookup_Misc!$B$1:$B$7,0),3)*Table1[[#This Row],[Tonnage]],NA())</f>
        <v>4</v>
      </c>
      <c r="J5672">
        <f t="shared" si="266"/>
        <v>5</v>
      </c>
    </row>
    <row r="5673" spans="1:10">
      <c r="A5673" t="s">
        <v>189</v>
      </c>
      <c r="B5673" t="s">
        <v>33</v>
      </c>
      <c r="C5673" s="60">
        <v>43983</v>
      </c>
      <c r="D5673" s="3">
        <f>Table1[[#This Row],[End Year]]-1</f>
        <v>2019</v>
      </c>
      <c r="E5673" s="3">
        <f t="shared" si="264"/>
        <v>2020</v>
      </c>
      <c r="F5673" s="1" t="str">
        <f t="shared" si="265"/>
        <v>2019/2020</v>
      </c>
      <c r="G5673">
        <v>15</v>
      </c>
      <c r="H5673" t="s">
        <v>74</v>
      </c>
      <c r="I5673">
        <f>IFERROR(INDEX(Lookup_Misc!$A$1:$C$7,MATCH(Table1[[#This Row],[Product]],Lookup_Misc!$B$1:$B$7,0),3)*Table1[[#This Row],[Tonnage]],NA())</f>
        <v>6</v>
      </c>
      <c r="J5673">
        <f t="shared" si="266"/>
        <v>6</v>
      </c>
    </row>
    <row r="5674" spans="1:10">
      <c r="A5674" t="s">
        <v>189</v>
      </c>
      <c r="B5674" t="s">
        <v>33</v>
      </c>
      <c r="C5674" s="60">
        <v>43983</v>
      </c>
      <c r="D5674" s="3">
        <f>Table1[[#This Row],[End Year]]-1</f>
        <v>2019</v>
      </c>
      <c r="E5674" s="3">
        <f t="shared" si="264"/>
        <v>2020</v>
      </c>
      <c r="F5674" s="1" t="str">
        <f t="shared" si="265"/>
        <v>2019/2020</v>
      </c>
      <c r="G5674">
        <v>95</v>
      </c>
      <c r="H5674" t="s">
        <v>105</v>
      </c>
      <c r="I5674">
        <f>IFERROR(INDEX(Lookup_Misc!$A$1:$C$7,MATCH(Table1[[#This Row],[Product]],Lookup_Misc!$B$1:$B$7,0),3)*Table1[[#This Row],[Tonnage]],NA())</f>
        <v>38</v>
      </c>
      <c r="J5674">
        <f t="shared" si="266"/>
        <v>6</v>
      </c>
    </row>
    <row r="5675" spans="1:10">
      <c r="A5675" t="s">
        <v>189</v>
      </c>
      <c r="B5675" t="s">
        <v>33</v>
      </c>
      <c r="C5675" s="60">
        <v>43983</v>
      </c>
      <c r="D5675" s="3">
        <f>Table1[[#This Row],[End Year]]-1</f>
        <v>2019</v>
      </c>
      <c r="E5675" s="3">
        <f t="shared" si="264"/>
        <v>2020</v>
      </c>
      <c r="F5675" s="1" t="str">
        <f t="shared" si="265"/>
        <v>2019/2020</v>
      </c>
      <c r="G5675">
        <v>10810</v>
      </c>
      <c r="H5675" t="s">
        <v>151</v>
      </c>
      <c r="I5675">
        <f>IFERROR(INDEX(Lookup_Misc!$A$1:$C$7,MATCH(Table1[[#This Row],[Product]],Lookup_Misc!$B$1:$B$7,0),3)*Table1[[#This Row],[Tonnage]],NA())</f>
        <v>4324</v>
      </c>
      <c r="J5675">
        <f t="shared" si="266"/>
        <v>6</v>
      </c>
    </row>
    <row r="5676" spans="1:10">
      <c r="A5676" t="s">
        <v>189</v>
      </c>
      <c r="B5676" t="s">
        <v>33</v>
      </c>
      <c r="C5676" s="60">
        <v>43983</v>
      </c>
      <c r="D5676" s="3">
        <f>Table1[[#This Row],[End Year]]-1</f>
        <v>2019</v>
      </c>
      <c r="E5676" s="3">
        <f t="shared" si="264"/>
        <v>2020</v>
      </c>
      <c r="F5676" s="1" t="str">
        <f t="shared" si="265"/>
        <v>2019/2020</v>
      </c>
      <c r="G5676">
        <v>121</v>
      </c>
      <c r="H5676" t="s">
        <v>60</v>
      </c>
      <c r="I5676">
        <f>IFERROR(INDEX(Lookup_Misc!$A$1:$C$7,MATCH(Table1[[#This Row],[Product]],Lookup_Misc!$B$1:$B$7,0),3)*Table1[[#This Row],[Tonnage]],NA())</f>
        <v>48.400000000000006</v>
      </c>
      <c r="J5676">
        <f t="shared" si="266"/>
        <v>6</v>
      </c>
    </row>
    <row r="5677" spans="1:10">
      <c r="A5677" t="s">
        <v>189</v>
      </c>
      <c r="B5677" t="s">
        <v>33</v>
      </c>
      <c r="C5677" s="60">
        <v>43983</v>
      </c>
      <c r="D5677" s="3">
        <f>Table1[[#This Row],[End Year]]-1</f>
        <v>2019</v>
      </c>
      <c r="E5677" s="3">
        <f t="shared" si="264"/>
        <v>2020</v>
      </c>
      <c r="F5677" s="1" t="str">
        <f t="shared" si="265"/>
        <v>2019/2020</v>
      </c>
      <c r="G5677">
        <v>18</v>
      </c>
      <c r="H5677" t="s">
        <v>79</v>
      </c>
      <c r="I5677">
        <f>IFERROR(INDEX(Lookup_Misc!$A$1:$C$7,MATCH(Table1[[#This Row],[Product]],Lookup_Misc!$B$1:$B$7,0),3)*Table1[[#This Row],[Tonnage]],NA())</f>
        <v>7.2</v>
      </c>
      <c r="J5677">
        <f t="shared" si="266"/>
        <v>6</v>
      </c>
    </row>
    <row r="5678" spans="1:10">
      <c r="A5678" t="s">
        <v>189</v>
      </c>
      <c r="B5678" t="s">
        <v>33</v>
      </c>
      <c r="C5678" s="60">
        <v>43983</v>
      </c>
      <c r="D5678" s="3">
        <f>Table1[[#This Row],[End Year]]-1</f>
        <v>2019</v>
      </c>
      <c r="E5678" s="3">
        <f t="shared" si="264"/>
        <v>2020</v>
      </c>
      <c r="F5678" s="1" t="str">
        <f t="shared" si="265"/>
        <v>2019/2020</v>
      </c>
      <c r="G5678">
        <v>18</v>
      </c>
      <c r="H5678" t="s">
        <v>86</v>
      </c>
      <c r="I5678">
        <f>IFERROR(INDEX(Lookup_Misc!$A$1:$C$7,MATCH(Table1[[#This Row],[Product]],Lookup_Misc!$B$1:$B$7,0),3)*Table1[[#This Row],[Tonnage]],NA())</f>
        <v>7.2</v>
      </c>
      <c r="J5678">
        <f t="shared" si="266"/>
        <v>6</v>
      </c>
    </row>
    <row r="5679" spans="1:10">
      <c r="A5679" t="s">
        <v>189</v>
      </c>
      <c r="B5679" t="s">
        <v>33</v>
      </c>
      <c r="C5679" s="60">
        <v>44013</v>
      </c>
      <c r="D5679" s="3">
        <f>Table1[[#This Row],[End Year]]-1</f>
        <v>2020</v>
      </c>
      <c r="E5679" s="3">
        <f t="shared" si="264"/>
        <v>2021</v>
      </c>
      <c r="F5679" s="1" t="str">
        <f t="shared" si="265"/>
        <v>2020/2021</v>
      </c>
      <c r="G5679">
        <v>46</v>
      </c>
      <c r="H5679" t="s">
        <v>74</v>
      </c>
      <c r="I5679">
        <f>IFERROR(INDEX(Lookup_Misc!$A$1:$C$7,MATCH(Table1[[#This Row],[Product]],Lookup_Misc!$B$1:$B$7,0),3)*Table1[[#This Row],[Tonnage]],NA())</f>
        <v>18.400000000000002</v>
      </c>
      <c r="J5679">
        <f t="shared" si="266"/>
        <v>7</v>
      </c>
    </row>
    <row r="5680" spans="1:10">
      <c r="A5680" t="s">
        <v>189</v>
      </c>
      <c r="B5680" t="s">
        <v>33</v>
      </c>
      <c r="C5680" s="60">
        <v>44013</v>
      </c>
      <c r="D5680" s="3">
        <f>Table1[[#This Row],[End Year]]-1</f>
        <v>2020</v>
      </c>
      <c r="E5680" s="3">
        <f t="shared" si="264"/>
        <v>2021</v>
      </c>
      <c r="F5680" s="1" t="str">
        <f t="shared" si="265"/>
        <v>2020/2021</v>
      </c>
      <c r="G5680">
        <v>12</v>
      </c>
      <c r="H5680" t="s">
        <v>94</v>
      </c>
      <c r="I5680">
        <f>IFERROR(INDEX(Lookup_Misc!$A$1:$C$7,MATCH(Table1[[#This Row],[Product]],Lookup_Misc!$B$1:$B$7,0),3)*Table1[[#This Row],[Tonnage]],NA())</f>
        <v>4.8000000000000007</v>
      </c>
      <c r="J5680">
        <f t="shared" si="266"/>
        <v>7</v>
      </c>
    </row>
    <row r="5681" spans="1:10">
      <c r="A5681" t="s">
        <v>189</v>
      </c>
      <c r="B5681" t="s">
        <v>33</v>
      </c>
      <c r="C5681" s="60">
        <v>44013</v>
      </c>
      <c r="D5681" s="3">
        <f>Table1[[#This Row],[End Year]]-1</f>
        <v>2020</v>
      </c>
      <c r="E5681" s="3">
        <f t="shared" si="264"/>
        <v>2021</v>
      </c>
      <c r="F5681" s="1" t="str">
        <f t="shared" si="265"/>
        <v>2020/2021</v>
      </c>
      <c r="G5681">
        <v>36</v>
      </c>
      <c r="H5681" t="s">
        <v>136</v>
      </c>
      <c r="I5681">
        <f>IFERROR(INDEX(Lookup_Misc!$A$1:$C$7,MATCH(Table1[[#This Row],[Product]],Lookup_Misc!$B$1:$B$7,0),3)*Table1[[#This Row],[Tonnage]],NA())</f>
        <v>14.4</v>
      </c>
      <c r="J5681">
        <f t="shared" si="266"/>
        <v>7</v>
      </c>
    </row>
    <row r="5682" spans="1:10">
      <c r="A5682" t="s">
        <v>189</v>
      </c>
      <c r="B5682" t="s">
        <v>33</v>
      </c>
      <c r="C5682" s="60">
        <v>44013</v>
      </c>
      <c r="D5682" s="3">
        <f>Table1[[#This Row],[End Year]]-1</f>
        <v>2020</v>
      </c>
      <c r="E5682" s="3">
        <f t="shared" si="264"/>
        <v>2021</v>
      </c>
      <c r="F5682" s="1" t="str">
        <f t="shared" si="265"/>
        <v>2020/2021</v>
      </c>
      <c r="G5682">
        <v>13755</v>
      </c>
      <c r="H5682" t="s">
        <v>103</v>
      </c>
      <c r="I5682">
        <f>IFERROR(INDEX(Lookup_Misc!$A$1:$C$7,MATCH(Table1[[#This Row],[Product]],Lookup_Misc!$B$1:$B$7,0),3)*Table1[[#This Row],[Tonnage]],NA())</f>
        <v>5502</v>
      </c>
      <c r="J5682">
        <f t="shared" si="266"/>
        <v>7</v>
      </c>
    </row>
    <row r="5683" spans="1:10">
      <c r="A5683" t="s">
        <v>189</v>
      </c>
      <c r="B5683" t="s">
        <v>33</v>
      </c>
      <c r="C5683" s="60">
        <v>44013</v>
      </c>
      <c r="D5683" s="3">
        <f>Table1[[#This Row],[End Year]]-1</f>
        <v>2020</v>
      </c>
      <c r="E5683" s="3">
        <f t="shared" si="264"/>
        <v>2021</v>
      </c>
      <c r="F5683" s="1" t="str">
        <f t="shared" si="265"/>
        <v>2020/2021</v>
      </c>
      <c r="G5683">
        <v>13</v>
      </c>
      <c r="H5683" t="s">
        <v>91</v>
      </c>
      <c r="I5683">
        <f>IFERROR(INDEX(Lookup_Misc!$A$1:$C$7,MATCH(Table1[[#This Row],[Product]],Lookup_Misc!$B$1:$B$7,0),3)*Table1[[#This Row],[Tonnage]],NA())</f>
        <v>5.2</v>
      </c>
      <c r="J5683">
        <f t="shared" si="266"/>
        <v>7</v>
      </c>
    </row>
    <row r="5684" spans="1:10">
      <c r="A5684" t="s">
        <v>189</v>
      </c>
      <c r="B5684" t="s">
        <v>33</v>
      </c>
      <c r="C5684" s="60">
        <v>44013</v>
      </c>
      <c r="D5684" s="3">
        <f>Table1[[#This Row],[End Year]]-1</f>
        <v>2020</v>
      </c>
      <c r="E5684" s="3">
        <f t="shared" si="264"/>
        <v>2021</v>
      </c>
      <c r="F5684" s="1" t="str">
        <f t="shared" si="265"/>
        <v>2020/2021</v>
      </c>
      <c r="G5684">
        <v>134</v>
      </c>
      <c r="H5684" t="s">
        <v>60</v>
      </c>
      <c r="I5684">
        <f>IFERROR(INDEX(Lookup_Misc!$A$1:$C$7,MATCH(Table1[[#This Row],[Product]],Lookup_Misc!$B$1:$B$7,0),3)*Table1[[#This Row],[Tonnage]],NA())</f>
        <v>53.6</v>
      </c>
      <c r="J5684">
        <f t="shared" si="266"/>
        <v>7</v>
      </c>
    </row>
    <row r="5685" spans="1:10">
      <c r="A5685" t="s">
        <v>189</v>
      </c>
      <c r="B5685" t="s">
        <v>33</v>
      </c>
      <c r="C5685" s="60">
        <v>44013</v>
      </c>
      <c r="D5685" s="3">
        <f>Table1[[#This Row],[End Year]]-1</f>
        <v>2020</v>
      </c>
      <c r="E5685" s="3">
        <f t="shared" si="264"/>
        <v>2021</v>
      </c>
      <c r="F5685" s="1" t="str">
        <f t="shared" si="265"/>
        <v>2020/2021</v>
      </c>
      <c r="G5685">
        <v>8</v>
      </c>
      <c r="H5685" t="s">
        <v>79</v>
      </c>
      <c r="I5685">
        <f>IFERROR(INDEX(Lookup_Misc!$A$1:$C$7,MATCH(Table1[[#This Row],[Product]],Lookup_Misc!$B$1:$B$7,0),3)*Table1[[#This Row],[Tonnage]],NA())</f>
        <v>3.2</v>
      </c>
      <c r="J5685">
        <f t="shared" si="266"/>
        <v>7</v>
      </c>
    </row>
    <row r="5686" spans="1:10">
      <c r="A5686" t="s">
        <v>189</v>
      </c>
      <c r="B5686" t="s">
        <v>33</v>
      </c>
      <c r="C5686" s="60">
        <v>44044</v>
      </c>
      <c r="D5686" s="3">
        <f>Table1[[#This Row],[End Year]]-1</f>
        <v>2020</v>
      </c>
      <c r="E5686" s="3">
        <f t="shared" si="264"/>
        <v>2021</v>
      </c>
      <c r="F5686" s="1" t="str">
        <f t="shared" si="265"/>
        <v>2020/2021</v>
      </c>
      <c r="G5686">
        <v>32</v>
      </c>
      <c r="H5686" t="s">
        <v>74</v>
      </c>
      <c r="I5686">
        <f>IFERROR(INDEX(Lookup_Misc!$A$1:$C$7,MATCH(Table1[[#This Row],[Product]],Lookup_Misc!$B$1:$B$7,0),3)*Table1[[#This Row],[Tonnage]],NA())</f>
        <v>12.8</v>
      </c>
      <c r="J5686">
        <f t="shared" si="266"/>
        <v>8</v>
      </c>
    </row>
    <row r="5687" spans="1:10">
      <c r="A5687" t="s">
        <v>189</v>
      </c>
      <c r="B5687" t="s">
        <v>33</v>
      </c>
      <c r="C5687" s="60">
        <v>44044</v>
      </c>
      <c r="D5687" s="3">
        <f>Table1[[#This Row],[End Year]]-1</f>
        <v>2020</v>
      </c>
      <c r="E5687" s="3">
        <f t="shared" si="264"/>
        <v>2021</v>
      </c>
      <c r="F5687" s="1" t="str">
        <f t="shared" si="265"/>
        <v>2020/2021</v>
      </c>
      <c r="G5687">
        <v>18</v>
      </c>
      <c r="H5687" t="s">
        <v>103</v>
      </c>
      <c r="I5687">
        <f>IFERROR(INDEX(Lookup_Misc!$A$1:$C$7,MATCH(Table1[[#This Row],[Product]],Lookup_Misc!$B$1:$B$7,0),3)*Table1[[#This Row],[Tonnage]],NA())</f>
        <v>7.2</v>
      </c>
      <c r="J5687">
        <f t="shared" si="266"/>
        <v>8</v>
      </c>
    </row>
    <row r="5688" spans="1:10">
      <c r="A5688" t="s">
        <v>189</v>
      </c>
      <c r="B5688" t="s">
        <v>33</v>
      </c>
      <c r="C5688" s="60">
        <v>44044</v>
      </c>
      <c r="D5688" s="3">
        <f>Table1[[#This Row],[End Year]]-1</f>
        <v>2020</v>
      </c>
      <c r="E5688" s="3">
        <f t="shared" si="264"/>
        <v>2021</v>
      </c>
      <c r="F5688" s="1" t="str">
        <f t="shared" si="265"/>
        <v>2020/2021</v>
      </c>
      <c r="G5688">
        <v>10</v>
      </c>
      <c r="H5688" t="s">
        <v>60</v>
      </c>
      <c r="I5688">
        <f>IFERROR(INDEX(Lookup_Misc!$A$1:$C$7,MATCH(Table1[[#This Row],[Product]],Lookup_Misc!$B$1:$B$7,0),3)*Table1[[#This Row],[Tonnage]],NA())</f>
        <v>4</v>
      </c>
      <c r="J5688">
        <f t="shared" si="266"/>
        <v>8</v>
      </c>
    </row>
    <row r="5689" spans="1:10">
      <c r="A5689" t="s">
        <v>189</v>
      </c>
      <c r="B5689" t="s">
        <v>123</v>
      </c>
      <c r="C5689" s="60">
        <v>40179</v>
      </c>
      <c r="D5689" s="3">
        <f>Table1[[#This Row],[End Year]]-1</f>
        <v>2009</v>
      </c>
      <c r="E5689" s="3">
        <f t="shared" si="264"/>
        <v>2010</v>
      </c>
      <c r="F5689" s="1" t="str">
        <f t="shared" si="265"/>
        <v>2009/2010</v>
      </c>
      <c r="G5689">
        <v>93</v>
      </c>
      <c r="H5689" t="s">
        <v>60</v>
      </c>
      <c r="I5689">
        <f>IFERROR(INDEX(Lookup_Misc!$A$1:$C$7,MATCH(Table1[[#This Row],[Product]],Lookup_Misc!$B$1:$B$7,0),3)*Table1[[#This Row],[Tonnage]],NA())</f>
        <v>37.200000000000003</v>
      </c>
      <c r="J5689">
        <f t="shared" si="266"/>
        <v>1</v>
      </c>
    </row>
    <row r="5690" spans="1:10">
      <c r="A5690" t="s">
        <v>189</v>
      </c>
      <c r="B5690" t="s">
        <v>123</v>
      </c>
      <c r="C5690" s="60">
        <v>40179</v>
      </c>
      <c r="D5690" s="3">
        <f>Table1[[#This Row],[End Year]]-1</f>
        <v>2009</v>
      </c>
      <c r="E5690" s="3">
        <f t="shared" si="264"/>
        <v>2010</v>
      </c>
      <c r="F5690" s="1" t="str">
        <f t="shared" si="265"/>
        <v>2009/2010</v>
      </c>
      <c r="G5690">
        <v>882</v>
      </c>
      <c r="H5690" t="s">
        <v>79</v>
      </c>
      <c r="I5690">
        <f>IFERROR(INDEX(Lookup_Misc!$A$1:$C$7,MATCH(Table1[[#This Row],[Product]],Lookup_Misc!$B$1:$B$7,0),3)*Table1[[#This Row],[Tonnage]],NA())</f>
        <v>352.8</v>
      </c>
      <c r="J5690">
        <f t="shared" si="266"/>
        <v>1</v>
      </c>
    </row>
    <row r="5691" spans="1:10">
      <c r="A5691" t="s">
        <v>189</v>
      </c>
      <c r="B5691" t="s">
        <v>123</v>
      </c>
      <c r="C5691" s="60">
        <v>40179</v>
      </c>
      <c r="D5691" s="3">
        <f>Table1[[#This Row],[End Year]]-1</f>
        <v>2009</v>
      </c>
      <c r="E5691" s="3">
        <f t="shared" si="264"/>
        <v>2010</v>
      </c>
      <c r="F5691" s="1" t="str">
        <f t="shared" si="265"/>
        <v>2009/2010</v>
      </c>
      <c r="G5691">
        <v>2990</v>
      </c>
      <c r="H5691" t="s">
        <v>130</v>
      </c>
      <c r="I5691">
        <f>IFERROR(INDEX(Lookup_Misc!$A$1:$C$7,MATCH(Table1[[#This Row],[Product]],Lookup_Misc!$B$1:$B$7,0),3)*Table1[[#This Row],[Tonnage]],NA())</f>
        <v>1196</v>
      </c>
      <c r="J5691">
        <f t="shared" si="266"/>
        <v>1</v>
      </c>
    </row>
    <row r="5692" spans="1:10">
      <c r="A5692" t="s">
        <v>189</v>
      </c>
      <c r="B5692" t="s">
        <v>123</v>
      </c>
      <c r="C5692" s="60">
        <v>40179</v>
      </c>
      <c r="D5692" s="3">
        <f>Table1[[#This Row],[End Year]]-1</f>
        <v>2009</v>
      </c>
      <c r="E5692" s="3">
        <f t="shared" si="264"/>
        <v>2010</v>
      </c>
      <c r="F5692" s="1" t="str">
        <f t="shared" si="265"/>
        <v>2009/2010</v>
      </c>
      <c r="G5692">
        <v>19</v>
      </c>
      <c r="H5692" t="s">
        <v>173</v>
      </c>
      <c r="I5692">
        <f>IFERROR(INDEX(Lookup_Misc!$A$1:$C$7,MATCH(Table1[[#This Row],[Product]],Lookup_Misc!$B$1:$B$7,0),3)*Table1[[#This Row],[Tonnage]],NA())</f>
        <v>7.6000000000000005</v>
      </c>
      <c r="J5692">
        <f t="shared" si="266"/>
        <v>1</v>
      </c>
    </row>
    <row r="5693" spans="1:10">
      <c r="A5693" t="s">
        <v>189</v>
      </c>
      <c r="B5693" t="s">
        <v>123</v>
      </c>
      <c r="C5693" s="60">
        <v>40179</v>
      </c>
      <c r="D5693" s="3">
        <f>Table1[[#This Row],[End Year]]-1</f>
        <v>2009</v>
      </c>
      <c r="E5693" s="3">
        <f t="shared" si="264"/>
        <v>2010</v>
      </c>
      <c r="F5693" s="1" t="str">
        <f t="shared" si="265"/>
        <v>2009/2010</v>
      </c>
      <c r="G5693">
        <v>19</v>
      </c>
      <c r="H5693" t="s">
        <v>118</v>
      </c>
      <c r="I5693">
        <f>IFERROR(INDEX(Lookup_Misc!$A$1:$C$7,MATCH(Table1[[#This Row],[Product]],Lookup_Misc!$B$1:$B$7,0),3)*Table1[[#This Row],[Tonnage]],NA())</f>
        <v>7.6000000000000005</v>
      </c>
      <c r="J5693">
        <f t="shared" si="266"/>
        <v>1</v>
      </c>
    </row>
    <row r="5694" spans="1:10">
      <c r="A5694" t="s">
        <v>189</v>
      </c>
      <c r="B5694" t="s">
        <v>123</v>
      </c>
      <c r="C5694" s="60">
        <v>40179</v>
      </c>
      <c r="D5694" s="3">
        <f>Table1[[#This Row],[End Year]]-1</f>
        <v>2009</v>
      </c>
      <c r="E5694" s="3">
        <f t="shared" si="264"/>
        <v>2010</v>
      </c>
      <c r="F5694" s="1" t="str">
        <f t="shared" si="265"/>
        <v>2009/2010</v>
      </c>
      <c r="G5694">
        <v>281</v>
      </c>
      <c r="H5694" t="s">
        <v>90</v>
      </c>
      <c r="I5694">
        <f>IFERROR(INDEX(Lookup_Misc!$A$1:$C$7,MATCH(Table1[[#This Row],[Product]],Lookup_Misc!$B$1:$B$7,0),3)*Table1[[#This Row],[Tonnage]],NA())</f>
        <v>112.4</v>
      </c>
      <c r="J5694">
        <f t="shared" si="266"/>
        <v>1</v>
      </c>
    </row>
    <row r="5695" spans="1:10">
      <c r="A5695" t="s">
        <v>189</v>
      </c>
      <c r="B5695" t="s">
        <v>123</v>
      </c>
      <c r="C5695" s="60">
        <v>40179</v>
      </c>
      <c r="D5695" s="3">
        <f>Table1[[#This Row],[End Year]]-1</f>
        <v>2009</v>
      </c>
      <c r="E5695" s="3">
        <f t="shared" si="264"/>
        <v>2010</v>
      </c>
      <c r="F5695" s="1" t="str">
        <f t="shared" si="265"/>
        <v>2009/2010</v>
      </c>
      <c r="G5695">
        <v>457</v>
      </c>
      <c r="H5695" t="s">
        <v>140</v>
      </c>
      <c r="I5695">
        <f>IFERROR(INDEX(Lookup_Misc!$A$1:$C$7,MATCH(Table1[[#This Row],[Product]],Lookup_Misc!$B$1:$B$7,0),3)*Table1[[#This Row],[Tonnage]],NA())</f>
        <v>182.8</v>
      </c>
      <c r="J5695">
        <f t="shared" si="266"/>
        <v>1</v>
      </c>
    </row>
    <row r="5696" spans="1:10">
      <c r="A5696" t="s">
        <v>189</v>
      </c>
      <c r="B5696" t="s">
        <v>123</v>
      </c>
      <c r="C5696" s="60">
        <v>40210</v>
      </c>
      <c r="D5696" s="3">
        <f>Table1[[#This Row],[End Year]]-1</f>
        <v>2009</v>
      </c>
      <c r="E5696" s="3">
        <f t="shared" si="264"/>
        <v>2010</v>
      </c>
      <c r="F5696" s="1" t="str">
        <f t="shared" si="265"/>
        <v>2009/2010</v>
      </c>
      <c r="G5696">
        <v>1335</v>
      </c>
      <c r="H5696" t="s">
        <v>104</v>
      </c>
      <c r="I5696">
        <f>IFERROR(INDEX(Lookup_Misc!$A$1:$C$7,MATCH(Table1[[#This Row],[Product]],Lookup_Misc!$B$1:$B$7,0),3)*Table1[[#This Row],[Tonnage]],NA())</f>
        <v>534</v>
      </c>
      <c r="J5696">
        <f t="shared" si="266"/>
        <v>2</v>
      </c>
    </row>
    <row r="5697" spans="1:10">
      <c r="A5697" t="s">
        <v>189</v>
      </c>
      <c r="B5697" t="s">
        <v>123</v>
      </c>
      <c r="C5697" s="60">
        <v>40210</v>
      </c>
      <c r="D5697" s="3">
        <f>Table1[[#This Row],[End Year]]-1</f>
        <v>2009</v>
      </c>
      <c r="E5697" s="3">
        <f t="shared" si="264"/>
        <v>2010</v>
      </c>
      <c r="F5697" s="1" t="str">
        <f t="shared" si="265"/>
        <v>2009/2010</v>
      </c>
      <c r="G5697">
        <v>21</v>
      </c>
      <c r="H5697" t="s">
        <v>78</v>
      </c>
      <c r="I5697">
        <f>IFERROR(INDEX(Lookup_Misc!$A$1:$C$7,MATCH(Table1[[#This Row],[Product]],Lookup_Misc!$B$1:$B$7,0),3)*Table1[[#This Row],[Tonnage]],NA())</f>
        <v>8.4</v>
      </c>
      <c r="J5697">
        <f t="shared" si="266"/>
        <v>2</v>
      </c>
    </row>
    <row r="5698" spans="1:10">
      <c r="A5698" t="s">
        <v>189</v>
      </c>
      <c r="B5698" t="s">
        <v>123</v>
      </c>
      <c r="C5698" s="60">
        <v>40210</v>
      </c>
      <c r="D5698" s="3">
        <f>Table1[[#This Row],[End Year]]-1</f>
        <v>2009</v>
      </c>
      <c r="E5698" s="3">
        <f t="shared" si="264"/>
        <v>2010</v>
      </c>
      <c r="F5698" s="1" t="str">
        <f t="shared" si="265"/>
        <v>2009/2010</v>
      </c>
      <c r="G5698">
        <v>201</v>
      </c>
      <c r="H5698" t="s">
        <v>60</v>
      </c>
      <c r="I5698">
        <f>IFERROR(INDEX(Lookup_Misc!$A$1:$C$7,MATCH(Table1[[#This Row],[Product]],Lookup_Misc!$B$1:$B$7,0),3)*Table1[[#This Row],[Tonnage]],NA())</f>
        <v>80.400000000000006</v>
      </c>
      <c r="J5698">
        <f t="shared" si="266"/>
        <v>2</v>
      </c>
    </row>
    <row r="5699" spans="1:10">
      <c r="A5699" t="s">
        <v>189</v>
      </c>
      <c r="B5699" t="s">
        <v>123</v>
      </c>
      <c r="C5699" s="60">
        <v>40210</v>
      </c>
      <c r="D5699" s="3">
        <f>Table1[[#This Row],[End Year]]-1</f>
        <v>2009</v>
      </c>
      <c r="E5699" s="3">
        <f t="shared" si="264"/>
        <v>2010</v>
      </c>
      <c r="F5699" s="1" t="str">
        <f t="shared" si="265"/>
        <v>2009/2010</v>
      </c>
      <c r="G5699">
        <v>331</v>
      </c>
      <c r="H5699" t="s">
        <v>79</v>
      </c>
      <c r="I5699">
        <f>IFERROR(INDEX(Lookup_Misc!$A$1:$C$7,MATCH(Table1[[#This Row],[Product]],Lookup_Misc!$B$1:$B$7,0),3)*Table1[[#This Row],[Tonnage]],NA())</f>
        <v>132.4</v>
      </c>
      <c r="J5699">
        <f t="shared" si="266"/>
        <v>2</v>
      </c>
    </row>
    <row r="5700" spans="1:10">
      <c r="A5700" t="s">
        <v>189</v>
      </c>
      <c r="B5700" t="s">
        <v>123</v>
      </c>
      <c r="C5700" s="60">
        <v>40210</v>
      </c>
      <c r="D5700" s="3">
        <f>Table1[[#This Row],[End Year]]-1</f>
        <v>2009</v>
      </c>
      <c r="E5700" s="3">
        <f t="shared" si="264"/>
        <v>2010</v>
      </c>
      <c r="F5700" s="1" t="str">
        <f t="shared" si="265"/>
        <v>2009/2010</v>
      </c>
      <c r="G5700">
        <v>167</v>
      </c>
      <c r="H5700" t="s">
        <v>130</v>
      </c>
      <c r="I5700">
        <f>IFERROR(INDEX(Lookup_Misc!$A$1:$C$7,MATCH(Table1[[#This Row],[Product]],Lookup_Misc!$B$1:$B$7,0),3)*Table1[[#This Row],[Tonnage]],NA())</f>
        <v>66.8</v>
      </c>
      <c r="J5700">
        <f t="shared" si="266"/>
        <v>2</v>
      </c>
    </row>
    <row r="5701" spans="1:10">
      <c r="A5701" t="s">
        <v>189</v>
      </c>
      <c r="B5701" t="s">
        <v>123</v>
      </c>
      <c r="C5701" s="60">
        <v>40210</v>
      </c>
      <c r="D5701" s="3">
        <f>Table1[[#This Row],[End Year]]-1</f>
        <v>2009</v>
      </c>
      <c r="E5701" s="3">
        <f t="shared" si="264"/>
        <v>2010</v>
      </c>
      <c r="F5701" s="1" t="str">
        <f t="shared" si="265"/>
        <v>2009/2010</v>
      </c>
      <c r="G5701">
        <v>15</v>
      </c>
      <c r="H5701" t="s">
        <v>146</v>
      </c>
      <c r="I5701">
        <f>IFERROR(INDEX(Lookup_Misc!$A$1:$C$7,MATCH(Table1[[#This Row],[Product]],Lookup_Misc!$B$1:$B$7,0),3)*Table1[[#This Row],[Tonnage]],NA())</f>
        <v>6</v>
      </c>
      <c r="J5701">
        <f t="shared" si="266"/>
        <v>2</v>
      </c>
    </row>
    <row r="5702" spans="1:10">
      <c r="A5702" t="s">
        <v>189</v>
      </c>
      <c r="B5702" t="s">
        <v>123</v>
      </c>
      <c r="C5702" s="60">
        <v>40210</v>
      </c>
      <c r="D5702" s="3">
        <f>Table1[[#This Row],[End Year]]-1</f>
        <v>2009</v>
      </c>
      <c r="E5702" s="3">
        <f t="shared" ref="E5702:E5765" si="267">IF(AND(MONTH(C5702)&gt;=7,MONTH(C5702)&lt;=12),YEAR(C5702)+1,YEAR(C5702))</f>
        <v>2010</v>
      </c>
      <c r="F5702" s="1" t="str">
        <f t="shared" ref="F5702:F5765" si="268">D5702&amp;"/"&amp;E5702</f>
        <v>2009/2010</v>
      </c>
      <c r="G5702">
        <v>1</v>
      </c>
      <c r="H5702" t="s">
        <v>116</v>
      </c>
      <c r="I5702">
        <f>IFERROR(INDEX(Lookup_Misc!$A$1:$C$7,MATCH(Table1[[#This Row],[Product]],Lookup_Misc!$B$1:$B$7,0),3)*Table1[[#This Row],[Tonnage]],NA())</f>
        <v>0.4</v>
      </c>
      <c r="J5702">
        <f t="shared" ref="J5702:J5765" si="269">MONTH(C5702)</f>
        <v>2</v>
      </c>
    </row>
    <row r="5703" spans="1:10">
      <c r="A5703" t="s">
        <v>189</v>
      </c>
      <c r="B5703" t="s">
        <v>123</v>
      </c>
      <c r="C5703" s="60">
        <v>40210</v>
      </c>
      <c r="D5703" s="3">
        <f>Table1[[#This Row],[End Year]]-1</f>
        <v>2009</v>
      </c>
      <c r="E5703" s="3">
        <f t="shared" si="267"/>
        <v>2010</v>
      </c>
      <c r="F5703" s="1" t="str">
        <f t="shared" si="268"/>
        <v>2009/2010</v>
      </c>
      <c r="G5703">
        <v>20</v>
      </c>
      <c r="H5703" t="s">
        <v>173</v>
      </c>
      <c r="I5703">
        <f>IFERROR(INDEX(Lookup_Misc!$A$1:$C$7,MATCH(Table1[[#This Row],[Product]],Lookup_Misc!$B$1:$B$7,0),3)*Table1[[#This Row],[Tonnage]],NA())</f>
        <v>8</v>
      </c>
      <c r="J5703">
        <f t="shared" si="269"/>
        <v>2</v>
      </c>
    </row>
    <row r="5704" spans="1:10">
      <c r="A5704" t="s">
        <v>189</v>
      </c>
      <c r="B5704" t="s">
        <v>123</v>
      </c>
      <c r="C5704" s="60">
        <v>40210</v>
      </c>
      <c r="D5704" s="3">
        <f>Table1[[#This Row],[End Year]]-1</f>
        <v>2009</v>
      </c>
      <c r="E5704" s="3">
        <f t="shared" si="267"/>
        <v>2010</v>
      </c>
      <c r="F5704" s="1" t="str">
        <f t="shared" si="268"/>
        <v>2009/2010</v>
      </c>
      <c r="G5704">
        <v>20</v>
      </c>
      <c r="H5704" t="s">
        <v>149</v>
      </c>
      <c r="I5704">
        <f>IFERROR(INDEX(Lookup_Misc!$A$1:$C$7,MATCH(Table1[[#This Row],[Product]],Lookup_Misc!$B$1:$B$7,0),3)*Table1[[#This Row],[Tonnage]],NA())</f>
        <v>8</v>
      </c>
      <c r="J5704">
        <f t="shared" si="269"/>
        <v>2</v>
      </c>
    </row>
    <row r="5705" spans="1:10">
      <c r="A5705" t="s">
        <v>189</v>
      </c>
      <c r="B5705" t="s">
        <v>123</v>
      </c>
      <c r="C5705" s="60">
        <v>40210</v>
      </c>
      <c r="D5705" s="3">
        <f>Table1[[#This Row],[End Year]]-1</f>
        <v>2009</v>
      </c>
      <c r="E5705" s="3">
        <f t="shared" si="267"/>
        <v>2010</v>
      </c>
      <c r="F5705" s="1" t="str">
        <f t="shared" si="268"/>
        <v>2009/2010</v>
      </c>
      <c r="G5705">
        <v>37</v>
      </c>
      <c r="H5705" t="s">
        <v>106</v>
      </c>
      <c r="I5705">
        <f>IFERROR(INDEX(Lookup_Misc!$A$1:$C$7,MATCH(Table1[[#This Row],[Product]],Lookup_Misc!$B$1:$B$7,0),3)*Table1[[#This Row],[Tonnage]],NA())</f>
        <v>14.8</v>
      </c>
      <c r="J5705">
        <f t="shared" si="269"/>
        <v>2</v>
      </c>
    </row>
    <row r="5706" spans="1:10">
      <c r="A5706" t="s">
        <v>189</v>
      </c>
      <c r="B5706" t="s">
        <v>123</v>
      </c>
      <c r="C5706" s="60">
        <v>40210</v>
      </c>
      <c r="D5706" s="3">
        <f>Table1[[#This Row],[End Year]]-1</f>
        <v>2009</v>
      </c>
      <c r="E5706" s="3">
        <f t="shared" si="267"/>
        <v>2010</v>
      </c>
      <c r="F5706" s="1" t="str">
        <f t="shared" si="268"/>
        <v>2009/2010</v>
      </c>
      <c r="G5706">
        <v>59</v>
      </c>
      <c r="H5706" t="s">
        <v>90</v>
      </c>
      <c r="I5706">
        <f>IFERROR(INDEX(Lookup_Misc!$A$1:$C$7,MATCH(Table1[[#This Row],[Product]],Lookup_Misc!$B$1:$B$7,0),3)*Table1[[#This Row],[Tonnage]],NA())</f>
        <v>23.6</v>
      </c>
      <c r="J5706">
        <f t="shared" si="269"/>
        <v>2</v>
      </c>
    </row>
    <row r="5707" spans="1:10">
      <c r="A5707" t="s">
        <v>189</v>
      </c>
      <c r="B5707" t="s">
        <v>123</v>
      </c>
      <c r="C5707" s="60">
        <v>40238</v>
      </c>
      <c r="D5707" s="3">
        <f>Table1[[#This Row],[End Year]]-1</f>
        <v>2009</v>
      </c>
      <c r="E5707" s="3">
        <f t="shared" si="267"/>
        <v>2010</v>
      </c>
      <c r="F5707" s="1" t="str">
        <f t="shared" si="268"/>
        <v>2009/2010</v>
      </c>
      <c r="G5707">
        <v>66</v>
      </c>
      <c r="H5707" t="s">
        <v>129</v>
      </c>
      <c r="I5707">
        <f>IFERROR(INDEX(Lookup_Misc!$A$1:$C$7,MATCH(Table1[[#This Row],[Product]],Lookup_Misc!$B$1:$B$7,0),3)*Table1[[#This Row],[Tonnage]],NA())</f>
        <v>26.400000000000002</v>
      </c>
      <c r="J5707">
        <f t="shared" si="269"/>
        <v>3</v>
      </c>
    </row>
    <row r="5708" spans="1:10">
      <c r="A5708" t="s">
        <v>189</v>
      </c>
      <c r="B5708" t="s">
        <v>123</v>
      </c>
      <c r="C5708" s="60">
        <v>40238</v>
      </c>
      <c r="D5708" s="3">
        <f>Table1[[#This Row],[End Year]]-1</f>
        <v>2009</v>
      </c>
      <c r="E5708" s="3">
        <f t="shared" si="267"/>
        <v>2010</v>
      </c>
      <c r="F5708" s="1" t="str">
        <f t="shared" si="268"/>
        <v>2009/2010</v>
      </c>
      <c r="G5708">
        <v>895</v>
      </c>
      <c r="H5708" t="s">
        <v>196</v>
      </c>
      <c r="I5708">
        <f>IFERROR(INDEX(Lookup_Misc!$A$1:$C$7,MATCH(Table1[[#This Row],[Product]],Lookup_Misc!$B$1:$B$7,0),3)*Table1[[#This Row],[Tonnage]],NA())</f>
        <v>358</v>
      </c>
      <c r="J5708">
        <f t="shared" si="269"/>
        <v>3</v>
      </c>
    </row>
    <row r="5709" spans="1:10">
      <c r="A5709" t="s">
        <v>189</v>
      </c>
      <c r="B5709" t="s">
        <v>123</v>
      </c>
      <c r="C5709" s="60">
        <v>40238</v>
      </c>
      <c r="D5709" s="3">
        <f>Table1[[#This Row],[End Year]]-1</f>
        <v>2009</v>
      </c>
      <c r="E5709" s="3">
        <f t="shared" si="267"/>
        <v>2010</v>
      </c>
      <c r="F5709" s="1" t="str">
        <f t="shared" si="268"/>
        <v>2009/2010</v>
      </c>
      <c r="G5709">
        <v>783</v>
      </c>
      <c r="H5709" t="s">
        <v>60</v>
      </c>
      <c r="I5709">
        <f>IFERROR(INDEX(Lookup_Misc!$A$1:$C$7,MATCH(Table1[[#This Row],[Product]],Lookup_Misc!$B$1:$B$7,0),3)*Table1[[#This Row],[Tonnage]],NA())</f>
        <v>313.20000000000005</v>
      </c>
      <c r="J5709">
        <f t="shared" si="269"/>
        <v>3</v>
      </c>
    </row>
    <row r="5710" spans="1:10">
      <c r="A5710" t="s">
        <v>189</v>
      </c>
      <c r="B5710" t="s">
        <v>123</v>
      </c>
      <c r="C5710" s="60">
        <v>40238</v>
      </c>
      <c r="D5710" s="3">
        <f>Table1[[#This Row],[End Year]]-1</f>
        <v>2009</v>
      </c>
      <c r="E5710" s="3">
        <f t="shared" si="267"/>
        <v>2010</v>
      </c>
      <c r="F5710" s="1" t="str">
        <f t="shared" si="268"/>
        <v>2009/2010</v>
      </c>
      <c r="G5710">
        <v>1224</v>
      </c>
      <c r="H5710" t="s">
        <v>79</v>
      </c>
      <c r="I5710">
        <f>IFERROR(INDEX(Lookup_Misc!$A$1:$C$7,MATCH(Table1[[#This Row],[Product]],Lookup_Misc!$B$1:$B$7,0),3)*Table1[[#This Row],[Tonnage]],NA())</f>
        <v>489.6</v>
      </c>
      <c r="J5710">
        <f t="shared" si="269"/>
        <v>3</v>
      </c>
    </row>
    <row r="5711" spans="1:10">
      <c r="A5711" t="s">
        <v>189</v>
      </c>
      <c r="B5711" t="s">
        <v>123</v>
      </c>
      <c r="C5711" s="60">
        <v>40238</v>
      </c>
      <c r="D5711" s="3">
        <f>Table1[[#This Row],[End Year]]-1</f>
        <v>2009</v>
      </c>
      <c r="E5711" s="3">
        <f t="shared" si="267"/>
        <v>2010</v>
      </c>
      <c r="F5711" s="1" t="str">
        <f t="shared" si="268"/>
        <v>2009/2010</v>
      </c>
      <c r="G5711">
        <v>94</v>
      </c>
      <c r="H5711" t="s">
        <v>130</v>
      </c>
      <c r="I5711">
        <f>IFERROR(INDEX(Lookup_Misc!$A$1:$C$7,MATCH(Table1[[#This Row],[Product]],Lookup_Misc!$B$1:$B$7,0),3)*Table1[[#This Row],[Tonnage]],NA())</f>
        <v>37.6</v>
      </c>
      <c r="J5711">
        <f t="shared" si="269"/>
        <v>3</v>
      </c>
    </row>
    <row r="5712" spans="1:10">
      <c r="A5712" t="s">
        <v>189</v>
      </c>
      <c r="B5712" t="s">
        <v>123</v>
      </c>
      <c r="C5712" s="60">
        <v>40238</v>
      </c>
      <c r="D5712" s="3">
        <f>Table1[[#This Row],[End Year]]-1</f>
        <v>2009</v>
      </c>
      <c r="E5712" s="3">
        <f t="shared" si="267"/>
        <v>2010</v>
      </c>
      <c r="F5712" s="1" t="str">
        <f t="shared" si="268"/>
        <v>2009/2010</v>
      </c>
      <c r="G5712">
        <v>98</v>
      </c>
      <c r="H5712" t="s">
        <v>149</v>
      </c>
      <c r="I5712">
        <f>IFERROR(INDEX(Lookup_Misc!$A$1:$C$7,MATCH(Table1[[#This Row],[Product]],Lookup_Misc!$B$1:$B$7,0),3)*Table1[[#This Row],[Tonnage]],NA())</f>
        <v>39.200000000000003</v>
      </c>
      <c r="J5712">
        <f t="shared" si="269"/>
        <v>3</v>
      </c>
    </row>
    <row r="5713" spans="1:10">
      <c r="A5713" t="s">
        <v>189</v>
      </c>
      <c r="B5713" t="s">
        <v>123</v>
      </c>
      <c r="C5713" s="60">
        <v>40238</v>
      </c>
      <c r="D5713" s="3">
        <f>Table1[[#This Row],[End Year]]-1</f>
        <v>2009</v>
      </c>
      <c r="E5713" s="3">
        <f t="shared" si="267"/>
        <v>2010</v>
      </c>
      <c r="F5713" s="1" t="str">
        <f t="shared" si="268"/>
        <v>2009/2010</v>
      </c>
      <c r="G5713">
        <v>278</v>
      </c>
      <c r="H5713" t="s">
        <v>90</v>
      </c>
      <c r="I5713">
        <f>IFERROR(INDEX(Lookup_Misc!$A$1:$C$7,MATCH(Table1[[#This Row],[Product]],Lookup_Misc!$B$1:$B$7,0),3)*Table1[[#This Row],[Tonnage]],NA())</f>
        <v>111.2</v>
      </c>
      <c r="J5713">
        <f t="shared" si="269"/>
        <v>3</v>
      </c>
    </row>
    <row r="5714" spans="1:10">
      <c r="A5714" t="s">
        <v>189</v>
      </c>
      <c r="B5714" t="s">
        <v>123</v>
      </c>
      <c r="C5714" s="60">
        <v>40238</v>
      </c>
      <c r="D5714" s="3">
        <f>Table1[[#This Row],[End Year]]-1</f>
        <v>2009</v>
      </c>
      <c r="E5714" s="3">
        <f t="shared" si="267"/>
        <v>2010</v>
      </c>
      <c r="F5714" s="1" t="str">
        <f t="shared" si="268"/>
        <v>2009/2010</v>
      </c>
      <c r="G5714">
        <v>444</v>
      </c>
      <c r="H5714" t="s">
        <v>140</v>
      </c>
      <c r="I5714">
        <f>IFERROR(INDEX(Lookup_Misc!$A$1:$C$7,MATCH(Table1[[#This Row],[Product]],Lookup_Misc!$B$1:$B$7,0),3)*Table1[[#This Row],[Tonnage]],NA())</f>
        <v>177.60000000000002</v>
      </c>
      <c r="J5714">
        <f t="shared" si="269"/>
        <v>3</v>
      </c>
    </row>
    <row r="5715" spans="1:10">
      <c r="A5715" t="s">
        <v>189</v>
      </c>
      <c r="B5715" t="s">
        <v>123</v>
      </c>
      <c r="C5715" s="60">
        <v>40269</v>
      </c>
      <c r="D5715" s="3">
        <f>Table1[[#This Row],[End Year]]-1</f>
        <v>2009</v>
      </c>
      <c r="E5715" s="3">
        <f t="shared" si="267"/>
        <v>2010</v>
      </c>
      <c r="F5715" s="1" t="str">
        <f t="shared" si="268"/>
        <v>2009/2010</v>
      </c>
      <c r="G5715">
        <v>182</v>
      </c>
      <c r="H5715" t="s">
        <v>129</v>
      </c>
      <c r="I5715">
        <f>IFERROR(INDEX(Lookup_Misc!$A$1:$C$7,MATCH(Table1[[#This Row],[Product]],Lookup_Misc!$B$1:$B$7,0),3)*Table1[[#This Row],[Tonnage]],NA())</f>
        <v>72.8</v>
      </c>
      <c r="J5715">
        <f t="shared" si="269"/>
        <v>4</v>
      </c>
    </row>
    <row r="5716" spans="1:10">
      <c r="A5716" t="s">
        <v>189</v>
      </c>
      <c r="B5716" t="s">
        <v>123</v>
      </c>
      <c r="C5716" s="60">
        <v>40269</v>
      </c>
      <c r="D5716" s="3">
        <f>Table1[[#This Row],[End Year]]-1</f>
        <v>2009</v>
      </c>
      <c r="E5716" s="3">
        <f t="shared" si="267"/>
        <v>2010</v>
      </c>
      <c r="F5716" s="1" t="str">
        <f t="shared" si="268"/>
        <v>2009/2010</v>
      </c>
      <c r="G5716">
        <v>867</v>
      </c>
      <c r="H5716" t="s">
        <v>60</v>
      </c>
      <c r="I5716">
        <f>IFERROR(INDEX(Lookup_Misc!$A$1:$C$7,MATCH(Table1[[#This Row],[Product]],Lookup_Misc!$B$1:$B$7,0),3)*Table1[[#This Row],[Tonnage]],NA())</f>
        <v>346.8</v>
      </c>
      <c r="J5716">
        <f t="shared" si="269"/>
        <v>4</v>
      </c>
    </row>
    <row r="5717" spans="1:10">
      <c r="A5717" t="s">
        <v>189</v>
      </c>
      <c r="B5717" t="s">
        <v>123</v>
      </c>
      <c r="C5717" s="60">
        <v>40269</v>
      </c>
      <c r="D5717" s="3">
        <f>Table1[[#This Row],[End Year]]-1</f>
        <v>2009</v>
      </c>
      <c r="E5717" s="3">
        <f t="shared" si="267"/>
        <v>2010</v>
      </c>
      <c r="F5717" s="1" t="str">
        <f t="shared" si="268"/>
        <v>2009/2010</v>
      </c>
      <c r="G5717">
        <v>689</v>
      </c>
      <c r="H5717" t="s">
        <v>79</v>
      </c>
      <c r="I5717">
        <f>IFERROR(INDEX(Lookup_Misc!$A$1:$C$7,MATCH(Table1[[#This Row],[Product]],Lookup_Misc!$B$1:$B$7,0),3)*Table1[[#This Row],[Tonnage]],NA())</f>
        <v>275.60000000000002</v>
      </c>
      <c r="J5717">
        <f t="shared" si="269"/>
        <v>4</v>
      </c>
    </row>
    <row r="5718" spans="1:10">
      <c r="A5718" t="s">
        <v>189</v>
      </c>
      <c r="B5718" t="s">
        <v>123</v>
      </c>
      <c r="C5718" s="60">
        <v>40269</v>
      </c>
      <c r="D5718" s="3">
        <f>Table1[[#This Row],[End Year]]-1</f>
        <v>2009</v>
      </c>
      <c r="E5718" s="3">
        <f t="shared" si="267"/>
        <v>2010</v>
      </c>
      <c r="F5718" s="1" t="str">
        <f t="shared" si="268"/>
        <v>2009/2010</v>
      </c>
      <c r="G5718">
        <v>85</v>
      </c>
      <c r="H5718" t="s">
        <v>146</v>
      </c>
      <c r="I5718">
        <f>IFERROR(INDEX(Lookup_Misc!$A$1:$C$7,MATCH(Table1[[#This Row],[Product]],Lookup_Misc!$B$1:$B$7,0),3)*Table1[[#This Row],[Tonnage]],NA())</f>
        <v>34</v>
      </c>
      <c r="J5718">
        <f t="shared" si="269"/>
        <v>4</v>
      </c>
    </row>
    <row r="5719" spans="1:10">
      <c r="A5719" t="s">
        <v>189</v>
      </c>
      <c r="B5719" t="s">
        <v>123</v>
      </c>
      <c r="C5719" s="60">
        <v>40269</v>
      </c>
      <c r="D5719" s="3">
        <f>Table1[[#This Row],[End Year]]-1</f>
        <v>2009</v>
      </c>
      <c r="E5719" s="3">
        <f t="shared" si="267"/>
        <v>2010</v>
      </c>
      <c r="F5719" s="1" t="str">
        <f t="shared" si="268"/>
        <v>2009/2010</v>
      </c>
      <c r="G5719">
        <v>42</v>
      </c>
      <c r="H5719" t="s">
        <v>92</v>
      </c>
      <c r="I5719">
        <f>IFERROR(INDEX(Lookup_Misc!$A$1:$C$7,MATCH(Table1[[#This Row],[Product]],Lookup_Misc!$B$1:$B$7,0),3)*Table1[[#This Row],[Tonnage]],NA())</f>
        <v>16.8</v>
      </c>
      <c r="J5719">
        <f t="shared" si="269"/>
        <v>4</v>
      </c>
    </row>
    <row r="5720" spans="1:10">
      <c r="A5720" t="s">
        <v>189</v>
      </c>
      <c r="B5720" t="s">
        <v>123</v>
      </c>
      <c r="C5720" s="60">
        <v>40269</v>
      </c>
      <c r="D5720" s="3">
        <f>Table1[[#This Row],[End Year]]-1</f>
        <v>2009</v>
      </c>
      <c r="E5720" s="3">
        <f t="shared" si="267"/>
        <v>2010</v>
      </c>
      <c r="F5720" s="1" t="str">
        <f t="shared" si="268"/>
        <v>2009/2010</v>
      </c>
      <c r="G5720">
        <v>19</v>
      </c>
      <c r="H5720" t="s">
        <v>118</v>
      </c>
      <c r="I5720">
        <f>IFERROR(INDEX(Lookup_Misc!$A$1:$C$7,MATCH(Table1[[#This Row],[Product]],Lookup_Misc!$B$1:$B$7,0),3)*Table1[[#This Row],[Tonnage]],NA())</f>
        <v>7.6000000000000005</v>
      </c>
      <c r="J5720">
        <f t="shared" si="269"/>
        <v>4</v>
      </c>
    </row>
    <row r="5721" spans="1:10">
      <c r="A5721" t="s">
        <v>189</v>
      </c>
      <c r="B5721" t="s">
        <v>123</v>
      </c>
      <c r="C5721" s="60">
        <v>40269</v>
      </c>
      <c r="D5721" s="3">
        <f>Table1[[#This Row],[End Year]]-1</f>
        <v>2009</v>
      </c>
      <c r="E5721" s="3">
        <f t="shared" si="267"/>
        <v>2010</v>
      </c>
      <c r="F5721" s="1" t="str">
        <f t="shared" si="268"/>
        <v>2009/2010</v>
      </c>
      <c r="G5721">
        <v>18</v>
      </c>
      <c r="H5721" t="s">
        <v>149</v>
      </c>
      <c r="I5721">
        <f>IFERROR(INDEX(Lookup_Misc!$A$1:$C$7,MATCH(Table1[[#This Row],[Product]],Lookup_Misc!$B$1:$B$7,0),3)*Table1[[#This Row],[Tonnage]],NA())</f>
        <v>7.2</v>
      </c>
      <c r="J5721">
        <f t="shared" si="269"/>
        <v>4</v>
      </c>
    </row>
    <row r="5722" spans="1:10">
      <c r="A5722" t="s">
        <v>189</v>
      </c>
      <c r="B5722" t="s">
        <v>123</v>
      </c>
      <c r="C5722" s="60">
        <v>40299</v>
      </c>
      <c r="D5722" s="3">
        <f>Table1[[#This Row],[End Year]]-1</f>
        <v>2009</v>
      </c>
      <c r="E5722" s="3">
        <f t="shared" si="267"/>
        <v>2010</v>
      </c>
      <c r="F5722" s="1" t="str">
        <f t="shared" si="268"/>
        <v>2009/2010</v>
      </c>
      <c r="G5722">
        <v>1</v>
      </c>
      <c r="H5722" t="s">
        <v>76</v>
      </c>
      <c r="I5722">
        <f>IFERROR(INDEX(Lookup_Misc!$A$1:$C$7,MATCH(Table1[[#This Row],[Product]],Lookup_Misc!$B$1:$B$7,0),3)*Table1[[#This Row],[Tonnage]],NA())</f>
        <v>0.4</v>
      </c>
      <c r="J5722">
        <f t="shared" si="269"/>
        <v>5</v>
      </c>
    </row>
    <row r="5723" spans="1:10">
      <c r="A5723" t="s">
        <v>189</v>
      </c>
      <c r="B5723" t="s">
        <v>123</v>
      </c>
      <c r="C5723" s="60">
        <v>40299</v>
      </c>
      <c r="D5723" s="3">
        <f>Table1[[#This Row],[End Year]]-1</f>
        <v>2009</v>
      </c>
      <c r="E5723" s="3">
        <f t="shared" si="267"/>
        <v>2010</v>
      </c>
      <c r="F5723" s="1" t="str">
        <f t="shared" si="268"/>
        <v>2009/2010</v>
      </c>
      <c r="G5723">
        <v>652</v>
      </c>
      <c r="H5723" t="s">
        <v>60</v>
      </c>
      <c r="I5723">
        <f>IFERROR(INDEX(Lookup_Misc!$A$1:$C$7,MATCH(Table1[[#This Row],[Product]],Lookup_Misc!$B$1:$B$7,0),3)*Table1[[#This Row],[Tonnage]],NA())</f>
        <v>260.8</v>
      </c>
      <c r="J5723">
        <f t="shared" si="269"/>
        <v>5</v>
      </c>
    </row>
    <row r="5724" spans="1:10">
      <c r="A5724" t="s">
        <v>189</v>
      </c>
      <c r="B5724" t="s">
        <v>123</v>
      </c>
      <c r="C5724" s="60">
        <v>40299</v>
      </c>
      <c r="D5724" s="3">
        <f>Table1[[#This Row],[End Year]]-1</f>
        <v>2009</v>
      </c>
      <c r="E5724" s="3">
        <f t="shared" si="267"/>
        <v>2010</v>
      </c>
      <c r="F5724" s="1" t="str">
        <f t="shared" si="268"/>
        <v>2009/2010</v>
      </c>
      <c r="G5724">
        <v>182</v>
      </c>
      <c r="H5724" t="s">
        <v>79</v>
      </c>
      <c r="I5724">
        <f>IFERROR(INDEX(Lookup_Misc!$A$1:$C$7,MATCH(Table1[[#This Row],[Product]],Lookup_Misc!$B$1:$B$7,0),3)*Table1[[#This Row],[Tonnage]],NA())</f>
        <v>72.8</v>
      </c>
      <c r="J5724">
        <f t="shared" si="269"/>
        <v>5</v>
      </c>
    </row>
    <row r="5725" spans="1:10">
      <c r="A5725" t="s">
        <v>189</v>
      </c>
      <c r="B5725" t="s">
        <v>123</v>
      </c>
      <c r="C5725" s="60">
        <v>40299</v>
      </c>
      <c r="D5725" s="3">
        <f>Table1[[#This Row],[End Year]]-1</f>
        <v>2009</v>
      </c>
      <c r="E5725" s="3">
        <f t="shared" si="267"/>
        <v>2010</v>
      </c>
      <c r="F5725" s="1" t="str">
        <f t="shared" si="268"/>
        <v>2009/2010</v>
      </c>
      <c r="G5725">
        <v>309</v>
      </c>
      <c r="H5725" t="s">
        <v>146</v>
      </c>
      <c r="I5725">
        <f>IFERROR(INDEX(Lookup_Misc!$A$1:$C$7,MATCH(Table1[[#This Row],[Product]],Lookup_Misc!$B$1:$B$7,0),3)*Table1[[#This Row],[Tonnage]],NA())</f>
        <v>123.60000000000001</v>
      </c>
      <c r="J5725">
        <f t="shared" si="269"/>
        <v>5</v>
      </c>
    </row>
    <row r="5726" spans="1:10">
      <c r="A5726" t="s">
        <v>189</v>
      </c>
      <c r="B5726" t="s">
        <v>123</v>
      </c>
      <c r="C5726" s="60">
        <v>40299</v>
      </c>
      <c r="D5726" s="3">
        <f>Table1[[#This Row],[End Year]]-1</f>
        <v>2009</v>
      </c>
      <c r="E5726" s="3">
        <f t="shared" si="267"/>
        <v>2010</v>
      </c>
      <c r="F5726" s="1" t="str">
        <f t="shared" si="268"/>
        <v>2009/2010</v>
      </c>
      <c r="G5726">
        <v>42</v>
      </c>
      <c r="H5726" t="s">
        <v>128</v>
      </c>
      <c r="I5726">
        <f>IFERROR(INDEX(Lookup_Misc!$A$1:$C$7,MATCH(Table1[[#This Row],[Product]],Lookup_Misc!$B$1:$B$7,0),3)*Table1[[#This Row],[Tonnage]],NA())</f>
        <v>16.8</v>
      </c>
      <c r="J5726">
        <f t="shared" si="269"/>
        <v>5</v>
      </c>
    </row>
    <row r="5727" spans="1:10">
      <c r="A5727" t="s">
        <v>189</v>
      </c>
      <c r="B5727" t="s">
        <v>123</v>
      </c>
      <c r="C5727" s="60">
        <v>40299</v>
      </c>
      <c r="D5727" s="3">
        <f>Table1[[#This Row],[End Year]]-1</f>
        <v>2009</v>
      </c>
      <c r="E5727" s="3">
        <f t="shared" si="267"/>
        <v>2010</v>
      </c>
      <c r="F5727" s="1" t="str">
        <f t="shared" si="268"/>
        <v>2009/2010</v>
      </c>
      <c r="G5727">
        <v>19</v>
      </c>
      <c r="H5727" t="s">
        <v>82</v>
      </c>
      <c r="I5727">
        <f>IFERROR(INDEX(Lookup_Misc!$A$1:$C$7,MATCH(Table1[[#This Row],[Product]],Lookup_Misc!$B$1:$B$7,0),3)*Table1[[#This Row],[Tonnage]],NA())</f>
        <v>7.6000000000000005</v>
      </c>
      <c r="J5727">
        <f t="shared" si="269"/>
        <v>5</v>
      </c>
    </row>
    <row r="5728" spans="1:10">
      <c r="A5728" t="s">
        <v>189</v>
      </c>
      <c r="B5728" t="s">
        <v>123</v>
      </c>
      <c r="C5728" s="60">
        <v>40299</v>
      </c>
      <c r="D5728" s="3">
        <f>Table1[[#This Row],[End Year]]-1</f>
        <v>2009</v>
      </c>
      <c r="E5728" s="3">
        <f t="shared" si="267"/>
        <v>2010</v>
      </c>
      <c r="F5728" s="1" t="str">
        <f t="shared" si="268"/>
        <v>2009/2010</v>
      </c>
      <c r="G5728">
        <v>75</v>
      </c>
      <c r="H5728" t="s">
        <v>149</v>
      </c>
      <c r="I5728">
        <f>IFERROR(INDEX(Lookup_Misc!$A$1:$C$7,MATCH(Table1[[#This Row],[Product]],Lookup_Misc!$B$1:$B$7,0),3)*Table1[[#This Row],[Tonnage]],NA())</f>
        <v>30</v>
      </c>
      <c r="J5728">
        <f t="shared" si="269"/>
        <v>5</v>
      </c>
    </row>
    <row r="5729" spans="1:10">
      <c r="A5729" t="s">
        <v>189</v>
      </c>
      <c r="B5729" t="s">
        <v>123</v>
      </c>
      <c r="C5729" s="60">
        <v>40330</v>
      </c>
      <c r="D5729" s="3">
        <f>Table1[[#This Row],[End Year]]-1</f>
        <v>2009</v>
      </c>
      <c r="E5729" s="3">
        <f t="shared" si="267"/>
        <v>2010</v>
      </c>
      <c r="F5729" s="1" t="str">
        <f t="shared" si="268"/>
        <v>2009/2010</v>
      </c>
      <c r="G5729">
        <v>3840</v>
      </c>
      <c r="H5729" t="s">
        <v>73</v>
      </c>
      <c r="I5729">
        <f>IFERROR(INDEX(Lookup_Misc!$A$1:$C$7,MATCH(Table1[[#This Row],[Product]],Lookup_Misc!$B$1:$B$7,0),3)*Table1[[#This Row],[Tonnage]],NA())</f>
        <v>1536</v>
      </c>
      <c r="J5729">
        <f t="shared" si="269"/>
        <v>6</v>
      </c>
    </row>
    <row r="5730" spans="1:10">
      <c r="A5730" t="s">
        <v>189</v>
      </c>
      <c r="B5730" t="s">
        <v>123</v>
      </c>
      <c r="C5730" s="60">
        <v>40330</v>
      </c>
      <c r="D5730" s="3">
        <f>Table1[[#This Row],[End Year]]-1</f>
        <v>2009</v>
      </c>
      <c r="E5730" s="3">
        <f t="shared" si="267"/>
        <v>2010</v>
      </c>
      <c r="F5730" s="1" t="str">
        <f t="shared" si="268"/>
        <v>2009/2010</v>
      </c>
      <c r="G5730">
        <v>1</v>
      </c>
      <c r="H5730" t="s">
        <v>76</v>
      </c>
      <c r="I5730">
        <f>IFERROR(INDEX(Lookup_Misc!$A$1:$C$7,MATCH(Table1[[#This Row],[Product]],Lookup_Misc!$B$1:$B$7,0),3)*Table1[[#This Row],[Tonnage]],NA())</f>
        <v>0.4</v>
      </c>
      <c r="J5730">
        <f t="shared" si="269"/>
        <v>6</v>
      </c>
    </row>
    <row r="5731" spans="1:10">
      <c r="A5731" t="s">
        <v>189</v>
      </c>
      <c r="B5731" t="s">
        <v>123</v>
      </c>
      <c r="C5731" s="60">
        <v>40330</v>
      </c>
      <c r="D5731" s="3">
        <f>Table1[[#This Row],[End Year]]-1</f>
        <v>2009</v>
      </c>
      <c r="E5731" s="3">
        <f t="shared" si="267"/>
        <v>2010</v>
      </c>
      <c r="F5731" s="1" t="str">
        <f t="shared" si="268"/>
        <v>2009/2010</v>
      </c>
      <c r="G5731">
        <v>123</v>
      </c>
      <c r="H5731" t="s">
        <v>129</v>
      </c>
      <c r="I5731">
        <f>IFERROR(INDEX(Lookup_Misc!$A$1:$C$7,MATCH(Table1[[#This Row],[Product]],Lookup_Misc!$B$1:$B$7,0),3)*Table1[[#This Row],[Tonnage]],NA())</f>
        <v>49.2</v>
      </c>
      <c r="J5731">
        <f t="shared" si="269"/>
        <v>6</v>
      </c>
    </row>
    <row r="5732" spans="1:10">
      <c r="A5732" t="s">
        <v>189</v>
      </c>
      <c r="B5732" t="s">
        <v>123</v>
      </c>
      <c r="C5732" s="60">
        <v>40330</v>
      </c>
      <c r="D5732" s="3">
        <f>Table1[[#This Row],[End Year]]-1</f>
        <v>2009</v>
      </c>
      <c r="E5732" s="3">
        <f t="shared" si="267"/>
        <v>2010</v>
      </c>
      <c r="F5732" s="1" t="str">
        <f t="shared" si="268"/>
        <v>2009/2010</v>
      </c>
      <c r="G5732">
        <v>1659</v>
      </c>
      <c r="H5732" t="s">
        <v>60</v>
      </c>
      <c r="I5732">
        <f>IFERROR(INDEX(Lookup_Misc!$A$1:$C$7,MATCH(Table1[[#This Row],[Product]],Lookup_Misc!$B$1:$B$7,0),3)*Table1[[#This Row],[Tonnage]],NA())</f>
        <v>663.6</v>
      </c>
      <c r="J5732">
        <f t="shared" si="269"/>
        <v>6</v>
      </c>
    </row>
    <row r="5733" spans="1:10">
      <c r="A5733" t="s">
        <v>189</v>
      </c>
      <c r="B5733" t="s">
        <v>123</v>
      </c>
      <c r="C5733" s="60">
        <v>40330</v>
      </c>
      <c r="D5733" s="3">
        <f>Table1[[#This Row],[End Year]]-1</f>
        <v>2009</v>
      </c>
      <c r="E5733" s="3">
        <f t="shared" si="267"/>
        <v>2010</v>
      </c>
      <c r="F5733" s="1" t="str">
        <f t="shared" si="268"/>
        <v>2009/2010</v>
      </c>
      <c r="G5733">
        <v>436</v>
      </c>
      <c r="H5733" t="s">
        <v>79</v>
      </c>
      <c r="I5733">
        <f>IFERROR(INDEX(Lookup_Misc!$A$1:$C$7,MATCH(Table1[[#This Row],[Product]],Lookup_Misc!$B$1:$B$7,0),3)*Table1[[#This Row],[Tonnage]],NA())</f>
        <v>174.4</v>
      </c>
      <c r="J5733">
        <f t="shared" si="269"/>
        <v>6</v>
      </c>
    </row>
    <row r="5734" spans="1:10">
      <c r="A5734" t="s">
        <v>189</v>
      </c>
      <c r="B5734" t="s">
        <v>123</v>
      </c>
      <c r="C5734" s="60">
        <v>40330</v>
      </c>
      <c r="D5734" s="3">
        <f>Table1[[#This Row],[End Year]]-1</f>
        <v>2009</v>
      </c>
      <c r="E5734" s="3">
        <f t="shared" si="267"/>
        <v>2010</v>
      </c>
      <c r="F5734" s="1" t="str">
        <f t="shared" si="268"/>
        <v>2009/2010</v>
      </c>
      <c r="G5734">
        <v>19</v>
      </c>
      <c r="H5734" t="s">
        <v>81</v>
      </c>
      <c r="I5734">
        <f>IFERROR(INDEX(Lookup_Misc!$A$1:$C$7,MATCH(Table1[[#This Row],[Product]],Lookup_Misc!$B$1:$B$7,0),3)*Table1[[#This Row],[Tonnage]],NA())</f>
        <v>7.6000000000000005</v>
      </c>
      <c r="J5734">
        <f t="shared" si="269"/>
        <v>6</v>
      </c>
    </row>
    <row r="5735" spans="1:10">
      <c r="A5735" t="s">
        <v>189</v>
      </c>
      <c r="B5735" t="s">
        <v>123</v>
      </c>
      <c r="C5735" s="60">
        <v>40330</v>
      </c>
      <c r="D5735" s="3">
        <f>Table1[[#This Row],[End Year]]-1</f>
        <v>2009</v>
      </c>
      <c r="E5735" s="3">
        <f t="shared" si="267"/>
        <v>2010</v>
      </c>
      <c r="F5735" s="1" t="str">
        <f t="shared" si="268"/>
        <v>2009/2010</v>
      </c>
      <c r="G5735">
        <v>40</v>
      </c>
      <c r="H5735" t="s">
        <v>149</v>
      </c>
      <c r="I5735">
        <f>IFERROR(INDEX(Lookup_Misc!$A$1:$C$7,MATCH(Table1[[#This Row],[Product]],Lookup_Misc!$B$1:$B$7,0),3)*Table1[[#This Row],[Tonnage]],NA())</f>
        <v>16</v>
      </c>
      <c r="J5735">
        <f t="shared" si="269"/>
        <v>6</v>
      </c>
    </row>
    <row r="5736" spans="1:10">
      <c r="A5736" t="s">
        <v>189</v>
      </c>
      <c r="B5736" t="s">
        <v>123</v>
      </c>
      <c r="C5736" s="60">
        <v>40330</v>
      </c>
      <c r="D5736" s="3">
        <f>Table1[[#This Row],[End Year]]-1</f>
        <v>2009</v>
      </c>
      <c r="E5736" s="3">
        <f t="shared" si="267"/>
        <v>2010</v>
      </c>
      <c r="F5736" s="1" t="str">
        <f t="shared" si="268"/>
        <v>2009/2010</v>
      </c>
      <c r="G5736">
        <v>296</v>
      </c>
      <c r="H5736" t="s">
        <v>90</v>
      </c>
      <c r="I5736">
        <f>IFERROR(INDEX(Lookup_Misc!$A$1:$C$7,MATCH(Table1[[#This Row],[Product]],Lookup_Misc!$B$1:$B$7,0),3)*Table1[[#This Row],[Tonnage]],NA())</f>
        <v>118.4</v>
      </c>
      <c r="J5736">
        <f t="shared" si="269"/>
        <v>6</v>
      </c>
    </row>
    <row r="5737" spans="1:10">
      <c r="A5737" t="s">
        <v>189</v>
      </c>
      <c r="B5737" t="s">
        <v>123</v>
      </c>
      <c r="C5737" s="60">
        <v>40360</v>
      </c>
      <c r="D5737" s="3">
        <f>Table1[[#This Row],[End Year]]-1</f>
        <v>2010</v>
      </c>
      <c r="E5737" s="3">
        <f t="shared" si="267"/>
        <v>2011</v>
      </c>
      <c r="F5737" s="1" t="str">
        <f t="shared" si="268"/>
        <v>2010/2011</v>
      </c>
      <c r="G5737">
        <v>995</v>
      </c>
      <c r="H5737" t="s">
        <v>60</v>
      </c>
      <c r="I5737">
        <f>IFERROR(INDEX(Lookup_Misc!$A$1:$C$7,MATCH(Table1[[#This Row],[Product]],Lookup_Misc!$B$1:$B$7,0),3)*Table1[[#This Row],[Tonnage]],NA())</f>
        <v>398</v>
      </c>
      <c r="J5737">
        <f t="shared" si="269"/>
        <v>7</v>
      </c>
    </row>
    <row r="5738" spans="1:10">
      <c r="A5738" t="s">
        <v>189</v>
      </c>
      <c r="B5738" t="s">
        <v>123</v>
      </c>
      <c r="C5738" s="60">
        <v>40360</v>
      </c>
      <c r="D5738" s="3">
        <f>Table1[[#This Row],[End Year]]-1</f>
        <v>2010</v>
      </c>
      <c r="E5738" s="3">
        <f t="shared" si="267"/>
        <v>2011</v>
      </c>
      <c r="F5738" s="1" t="str">
        <f t="shared" si="268"/>
        <v>2010/2011</v>
      </c>
      <c r="G5738">
        <v>456</v>
      </c>
      <c r="H5738" t="s">
        <v>79</v>
      </c>
      <c r="I5738">
        <f>IFERROR(INDEX(Lookup_Misc!$A$1:$C$7,MATCH(Table1[[#This Row],[Product]],Lookup_Misc!$B$1:$B$7,0),3)*Table1[[#This Row],[Tonnage]],NA())</f>
        <v>182.4</v>
      </c>
      <c r="J5738">
        <f t="shared" si="269"/>
        <v>7</v>
      </c>
    </row>
    <row r="5739" spans="1:10">
      <c r="A5739" t="s">
        <v>189</v>
      </c>
      <c r="B5739" t="s">
        <v>123</v>
      </c>
      <c r="C5739" s="60">
        <v>40360</v>
      </c>
      <c r="D5739" s="3">
        <f>Table1[[#This Row],[End Year]]-1</f>
        <v>2010</v>
      </c>
      <c r="E5739" s="3">
        <f t="shared" si="267"/>
        <v>2011</v>
      </c>
      <c r="F5739" s="1" t="str">
        <f t="shared" si="268"/>
        <v>2010/2011</v>
      </c>
      <c r="G5739">
        <v>17</v>
      </c>
      <c r="H5739" t="s">
        <v>125</v>
      </c>
      <c r="I5739">
        <f>IFERROR(INDEX(Lookup_Misc!$A$1:$C$7,MATCH(Table1[[#This Row],[Product]],Lookup_Misc!$B$1:$B$7,0),3)*Table1[[#This Row],[Tonnage]],NA())</f>
        <v>6.8000000000000007</v>
      </c>
      <c r="J5739">
        <f t="shared" si="269"/>
        <v>7</v>
      </c>
    </row>
    <row r="5740" spans="1:10">
      <c r="A5740" t="s">
        <v>189</v>
      </c>
      <c r="B5740" t="s">
        <v>123</v>
      </c>
      <c r="C5740" s="60">
        <v>40360</v>
      </c>
      <c r="D5740" s="3">
        <f>Table1[[#This Row],[End Year]]-1</f>
        <v>2010</v>
      </c>
      <c r="E5740" s="3">
        <f t="shared" si="267"/>
        <v>2011</v>
      </c>
      <c r="F5740" s="1" t="str">
        <f t="shared" si="268"/>
        <v>2010/2011</v>
      </c>
      <c r="G5740">
        <v>1</v>
      </c>
      <c r="H5740" t="s">
        <v>146</v>
      </c>
      <c r="I5740">
        <f>IFERROR(INDEX(Lookup_Misc!$A$1:$C$7,MATCH(Table1[[#This Row],[Product]],Lookup_Misc!$B$1:$B$7,0),3)*Table1[[#This Row],[Tonnage]],NA())</f>
        <v>0.4</v>
      </c>
      <c r="J5740">
        <f t="shared" si="269"/>
        <v>7</v>
      </c>
    </row>
    <row r="5741" spans="1:10">
      <c r="A5741" t="s">
        <v>189</v>
      </c>
      <c r="B5741" t="s">
        <v>123</v>
      </c>
      <c r="C5741" s="60">
        <v>40360</v>
      </c>
      <c r="D5741" s="3">
        <f>Table1[[#This Row],[End Year]]-1</f>
        <v>2010</v>
      </c>
      <c r="E5741" s="3">
        <f t="shared" si="267"/>
        <v>2011</v>
      </c>
      <c r="F5741" s="1" t="str">
        <f t="shared" si="268"/>
        <v>2010/2011</v>
      </c>
      <c r="G5741">
        <v>14</v>
      </c>
      <c r="H5741" t="s">
        <v>81</v>
      </c>
      <c r="I5741">
        <f>IFERROR(INDEX(Lookup_Misc!$A$1:$C$7,MATCH(Table1[[#This Row],[Product]],Lookup_Misc!$B$1:$B$7,0),3)*Table1[[#This Row],[Tonnage]],NA())</f>
        <v>5.6000000000000005</v>
      </c>
      <c r="J5741">
        <f t="shared" si="269"/>
        <v>7</v>
      </c>
    </row>
    <row r="5742" spans="1:10">
      <c r="A5742" t="s">
        <v>189</v>
      </c>
      <c r="B5742" t="s">
        <v>123</v>
      </c>
      <c r="C5742" s="60">
        <v>40360</v>
      </c>
      <c r="D5742" s="3">
        <f>Table1[[#This Row],[End Year]]-1</f>
        <v>2010</v>
      </c>
      <c r="E5742" s="3">
        <f t="shared" si="267"/>
        <v>2011</v>
      </c>
      <c r="F5742" s="1" t="str">
        <f t="shared" si="268"/>
        <v>2010/2011</v>
      </c>
      <c r="G5742">
        <v>2</v>
      </c>
      <c r="H5742" t="s">
        <v>98</v>
      </c>
      <c r="I5742">
        <f>IFERROR(INDEX(Lookup_Misc!$A$1:$C$7,MATCH(Table1[[#This Row],[Product]],Lookup_Misc!$B$1:$B$7,0),3)*Table1[[#This Row],[Tonnage]],NA())</f>
        <v>0.8</v>
      </c>
      <c r="J5742">
        <f t="shared" si="269"/>
        <v>7</v>
      </c>
    </row>
    <row r="5743" spans="1:10">
      <c r="A5743" t="s">
        <v>189</v>
      </c>
      <c r="B5743" t="s">
        <v>123</v>
      </c>
      <c r="C5743" s="60">
        <v>40360</v>
      </c>
      <c r="D5743" s="3">
        <f>Table1[[#This Row],[End Year]]-1</f>
        <v>2010</v>
      </c>
      <c r="E5743" s="3">
        <f t="shared" si="267"/>
        <v>2011</v>
      </c>
      <c r="F5743" s="1" t="str">
        <f t="shared" si="268"/>
        <v>2010/2011</v>
      </c>
      <c r="G5743">
        <v>294</v>
      </c>
      <c r="H5743" t="s">
        <v>140</v>
      </c>
      <c r="I5743">
        <f>IFERROR(INDEX(Lookup_Misc!$A$1:$C$7,MATCH(Table1[[#This Row],[Product]],Lookup_Misc!$B$1:$B$7,0),3)*Table1[[#This Row],[Tonnage]],NA())</f>
        <v>117.60000000000001</v>
      </c>
      <c r="J5743">
        <f t="shared" si="269"/>
        <v>7</v>
      </c>
    </row>
    <row r="5744" spans="1:10">
      <c r="A5744" t="s">
        <v>189</v>
      </c>
      <c r="B5744" t="s">
        <v>123</v>
      </c>
      <c r="C5744" s="60">
        <v>40391</v>
      </c>
      <c r="D5744" s="3">
        <f>Table1[[#This Row],[End Year]]-1</f>
        <v>2010</v>
      </c>
      <c r="E5744" s="3">
        <f t="shared" si="267"/>
        <v>2011</v>
      </c>
      <c r="F5744" s="1" t="str">
        <f t="shared" si="268"/>
        <v>2010/2011</v>
      </c>
      <c r="G5744">
        <v>15</v>
      </c>
      <c r="H5744" t="s">
        <v>132</v>
      </c>
      <c r="I5744">
        <f>IFERROR(INDEX(Lookup_Misc!$A$1:$C$7,MATCH(Table1[[#This Row],[Product]],Lookup_Misc!$B$1:$B$7,0),3)*Table1[[#This Row],[Tonnage]],NA())</f>
        <v>6</v>
      </c>
      <c r="J5744">
        <f t="shared" si="269"/>
        <v>8</v>
      </c>
    </row>
    <row r="5745" spans="1:10">
      <c r="A5745" t="s">
        <v>189</v>
      </c>
      <c r="B5745" t="s">
        <v>123</v>
      </c>
      <c r="C5745" s="60">
        <v>40391</v>
      </c>
      <c r="D5745" s="3">
        <f>Table1[[#This Row],[End Year]]-1</f>
        <v>2010</v>
      </c>
      <c r="E5745" s="3">
        <f t="shared" si="267"/>
        <v>2011</v>
      </c>
      <c r="F5745" s="1" t="str">
        <f t="shared" si="268"/>
        <v>2010/2011</v>
      </c>
      <c r="G5745">
        <v>151</v>
      </c>
      <c r="H5745" t="s">
        <v>60</v>
      </c>
      <c r="I5745">
        <f>IFERROR(INDEX(Lookup_Misc!$A$1:$C$7,MATCH(Table1[[#This Row],[Product]],Lookup_Misc!$B$1:$B$7,0),3)*Table1[[#This Row],[Tonnage]],NA())</f>
        <v>60.400000000000006</v>
      </c>
      <c r="J5745">
        <f t="shared" si="269"/>
        <v>8</v>
      </c>
    </row>
    <row r="5746" spans="1:10">
      <c r="A5746" t="s">
        <v>189</v>
      </c>
      <c r="B5746" t="s">
        <v>123</v>
      </c>
      <c r="C5746" s="60">
        <v>40391</v>
      </c>
      <c r="D5746" s="3">
        <f>Table1[[#This Row],[End Year]]-1</f>
        <v>2010</v>
      </c>
      <c r="E5746" s="3">
        <f t="shared" si="267"/>
        <v>2011</v>
      </c>
      <c r="F5746" s="1" t="str">
        <f t="shared" si="268"/>
        <v>2010/2011</v>
      </c>
      <c r="G5746">
        <v>420</v>
      </c>
      <c r="H5746" t="s">
        <v>79</v>
      </c>
      <c r="I5746">
        <f>IFERROR(INDEX(Lookup_Misc!$A$1:$C$7,MATCH(Table1[[#This Row],[Product]],Lookup_Misc!$B$1:$B$7,0),3)*Table1[[#This Row],[Tonnage]],NA())</f>
        <v>168</v>
      </c>
      <c r="J5746">
        <f t="shared" si="269"/>
        <v>8</v>
      </c>
    </row>
    <row r="5747" spans="1:10">
      <c r="A5747" t="s">
        <v>189</v>
      </c>
      <c r="B5747" t="s">
        <v>123</v>
      </c>
      <c r="C5747" s="60">
        <v>40391</v>
      </c>
      <c r="D5747" s="3">
        <f>Table1[[#This Row],[End Year]]-1</f>
        <v>2010</v>
      </c>
      <c r="E5747" s="3">
        <f t="shared" si="267"/>
        <v>2011</v>
      </c>
      <c r="F5747" s="1" t="str">
        <f t="shared" si="268"/>
        <v>2010/2011</v>
      </c>
      <c r="G5747">
        <v>84</v>
      </c>
      <c r="H5747" t="s">
        <v>130</v>
      </c>
      <c r="I5747">
        <f>IFERROR(INDEX(Lookup_Misc!$A$1:$C$7,MATCH(Table1[[#This Row],[Product]],Lookup_Misc!$B$1:$B$7,0),3)*Table1[[#This Row],[Tonnage]],NA())</f>
        <v>33.6</v>
      </c>
      <c r="J5747">
        <f t="shared" si="269"/>
        <v>8</v>
      </c>
    </row>
    <row r="5748" spans="1:10">
      <c r="A5748" t="s">
        <v>189</v>
      </c>
      <c r="B5748" t="s">
        <v>123</v>
      </c>
      <c r="C5748" s="60">
        <v>40391</v>
      </c>
      <c r="D5748" s="3">
        <f>Table1[[#This Row],[End Year]]-1</f>
        <v>2010</v>
      </c>
      <c r="E5748" s="3">
        <f t="shared" si="267"/>
        <v>2011</v>
      </c>
      <c r="F5748" s="1" t="str">
        <f t="shared" si="268"/>
        <v>2010/2011</v>
      </c>
      <c r="G5748">
        <v>38</v>
      </c>
      <c r="H5748" t="s">
        <v>81</v>
      </c>
      <c r="I5748">
        <f>IFERROR(INDEX(Lookup_Misc!$A$1:$C$7,MATCH(Table1[[#This Row],[Product]],Lookup_Misc!$B$1:$B$7,0),3)*Table1[[#This Row],[Tonnage]],NA())</f>
        <v>15.200000000000001</v>
      </c>
      <c r="J5748">
        <f t="shared" si="269"/>
        <v>8</v>
      </c>
    </row>
    <row r="5749" spans="1:10">
      <c r="A5749" t="s">
        <v>189</v>
      </c>
      <c r="B5749" t="s">
        <v>123</v>
      </c>
      <c r="C5749" s="60">
        <v>40391</v>
      </c>
      <c r="D5749" s="3">
        <f>Table1[[#This Row],[End Year]]-1</f>
        <v>2010</v>
      </c>
      <c r="E5749" s="3">
        <f t="shared" si="267"/>
        <v>2011</v>
      </c>
      <c r="F5749" s="1" t="str">
        <f t="shared" si="268"/>
        <v>2010/2011</v>
      </c>
      <c r="G5749">
        <v>65</v>
      </c>
      <c r="H5749" t="s">
        <v>98</v>
      </c>
      <c r="I5749">
        <f>IFERROR(INDEX(Lookup_Misc!$A$1:$C$7,MATCH(Table1[[#This Row],[Product]],Lookup_Misc!$B$1:$B$7,0),3)*Table1[[#This Row],[Tonnage]],NA())</f>
        <v>26</v>
      </c>
      <c r="J5749">
        <f t="shared" si="269"/>
        <v>8</v>
      </c>
    </row>
    <row r="5750" spans="1:10">
      <c r="A5750" t="s">
        <v>189</v>
      </c>
      <c r="B5750" t="s">
        <v>123</v>
      </c>
      <c r="C5750" s="60">
        <v>40391</v>
      </c>
      <c r="D5750" s="3">
        <f>Table1[[#This Row],[End Year]]-1</f>
        <v>2010</v>
      </c>
      <c r="E5750" s="3">
        <f t="shared" si="267"/>
        <v>2011</v>
      </c>
      <c r="F5750" s="1" t="str">
        <f t="shared" si="268"/>
        <v>2010/2011</v>
      </c>
      <c r="G5750">
        <v>308</v>
      </c>
      <c r="H5750" t="s">
        <v>90</v>
      </c>
      <c r="I5750">
        <f>IFERROR(INDEX(Lookup_Misc!$A$1:$C$7,MATCH(Table1[[#This Row],[Product]],Lookup_Misc!$B$1:$B$7,0),3)*Table1[[#This Row],[Tonnage]],NA())</f>
        <v>123.2</v>
      </c>
      <c r="J5750">
        <f t="shared" si="269"/>
        <v>8</v>
      </c>
    </row>
    <row r="5751" spans="1:10">
      <c r="A5751" t="s">
        <v>189</v>
      </c>
      <c r="B5751" t="s">
        <v>123</v>
      </c>
      <c r="C5751" s="60">
        <v>40391</v>
      </c>
      <c r="D5751" s="3">
        <f>Table1[[#This Row],[End Year]]-1</f>
        <v>2010</v>
      </c>
      <c r="E5751" s="3">
        <f t="shared" si="267"/>
        <v>2011</v>
      </c>
      <c r="F5751" s="1" t="str">
        <f t="shared" si="268"/>
        <v>2010/2011</v>
      </c>
      <c r="G5751">
        <v>343</v>
      </c>
      <c r="H5751" t="s">
        <v>140</v>
      </c>
      <c r="I5751">
        <f>IFERROR(INDEX(Lookup_Misc!$A$1:$C$7,MATCH(Table1[[#This Row],[Product]],Lookup_Misc!$B$1:$B$7,0),3)*Table1[[#This Row],[Tonnage]],NA())</f>
        <v>137.20000000000002</v>
      </c>
      <c r="J5751">
        <f t="shared" si="269"/>
        <v>8</v>
      </c>
    </row>
    <row r="5752" spans="1:10">
      <c r="A5752" t="s">
        <v>189</v>
      </c>
      <c r="B5752" t="s">
        <v>123</v>
      </c>
      <c r="C5752" s="60">
        <v>40422</v>
      </c>
      <c r="D5752" s="3">
        <f>Table1[[#This Row],[End Year]]-1</f>
        <v>2010</v>
      </c>
      <c r="E5752" s="3">
        <f t="shared" si="267"/>
        <v>2011</v>
      </c>
      <c r="F5752" s="1" t="str">
        <f t="shared" si="268"/>
        <v>2010/2011</v>
      </c>
      <c r="G5752">
        <v>46</v>
      </c>
      <c r="H5752" t="s">
        <v>60</v>
      </c>
      <c r="I5752">
        <f>IFERROR(INDEX(Lookup_Misc!$A$1:$C$7,MATCH(Table1[[#This Row],[Product]],Lookup_Misc!$B$1:$B$7,0),3)*Table1[[#This Row],[Tonnage]],NA())</f>
        <v>18.400000000000002</v>
      </c>
      <c r="J5752">
        <f t="shared" si="269"/>
        <v>9</v>
      </c>
    </row>
    <row r="5753" spans="1:10">
      <c r="A5753" t="s">
        <v>189</v>
      </c>
      <c r="B5753" t="s">
        <v>123</v>
      </c>
      <c r="C5753" s="60">
        <v>40422</v>
      </c>
      <c r="D5753" s="3">
        <f>Table1[[#This Row],[End Year]]-1</f>
        <v>2010</v>
      </c>
      <c r="E5753" s="3">
        <f t="shared" si="267"/>
        <v>2011</v>
      </c>
      <c r="F5753" s="1" t="str">
        <f t="shared" si="268"/>
        <v>2010/2011</v>
      </c>
      <c r="G5753">
        <v>6480</v>
      </c>
      <c r="H5753" t="s">
        <v>79</v>
      </c>
      <c r="I5753">
        <f>IFERROR(INDEX(Lookup_Misc!$A$1:$C$7,MATCH(Table1[[#This Row],[Product]],Lookup_Misc!$B$1:$B$7,0),3)*Table1[[#This Row],[Tonnage]],NA())</f>
        <v>2592</v>
      </c>
      <c r="J5753">
        <f t="shared" si="269"/>
        <v>9</v>
      </c>
    </row>
    <row r="5754" spans="1:10">
      <c r="A5754" t="s">
        <v>189</v>
      </c>
      <c r="B5754" t="s">
        <v>123</v>
      </c>
      <c r="C5754" s="60">
        <v>40422</v>
      </c>
      <c r="D5754" s="3">
        <f>Table1[[#This Row],[End Year]]-1</f>
        <v>2010</v>
      </c>
      <c r="E5754" s="3">
        <f t="shared" si="267"/>
        <v>2011</v>
      </c>
      <c r="F5754" s="1" t="str">
        <f t="shared" si="268"/>
        <v>2010/2011</v>
      </c>
      <c r="G5754">
        <v>168</v>
      </c>
      <c r="H5754" t="s">
        <v>92</v>
      </c>
      <c r="I5754">
        <f>IFERROR(INDEX(Lookup_Misc!$A$1:$C$7,MATCH(Table1[[#This Row],[Product]],Lookup_Misc!$B$1:$B$7,0),3)*Table1[[#This Row],[Tonnage]],NA())</f>
        <v>67.2</v>
      </c>
      <c r="J5754">
        <f t="shared" si="269"/>
        <v>9</v>
      </c>
    </row>
    <row r="5755" spans="1:10">
      <c r="A5755" t="s">
        <v>189</v>
      </c>
      <c r="B5755" t="s">
        <v>123</v>
      </c>
      <c r="C5755" s="60">
        <v>40422</v>
      </c>
      <c r="D5755" s="3">
        <f>Table1[[#This Row],[End Year]]-1</f>
        <v>2010</v>
      </c>
      <c r="E5755" s="3">
        <f t="shared" si="267"/>
        <v>2011</v>
      </c>
      <c r="F5755" s="1" t="str">
        <f t="shared" si="268"/>
        <v>2010/2011</v>
      </c>
      <c r="G5755">
        <v>20</v>
      </c>
      <c r="H5755" t="s">
        <v>118</v>
      </c>
      <c r="I5755">
        <f>IFERROR(INDEX(Lookup_Misc!$A$1:$C$7,MATCH(Table1[[#This Row],[Product]],Lookup_Misc!$B$1:$B$7,0),3)*Table1[[#This Row],[Tonnage]],NA())</f>
        <v>8</v>
      </c>
      <c r="J5755">
        <f t="shared" si="269"/>
        <v>9</v>
      </c>
    </row>
    <row r="5756" spans="1:10">
      <c r="A5756" t="s">
        <v>189</v>
      </c>
      <c r="B5756" t="s">
        <v>123</v>
      </c>
      <c r="C5756" s="60">
        <v>40422</v>
      </c>
      <c r="D5756" s="3">
        <f>Table1[[#This Row],[End Year]]-1</f>
        <v>2010</v>
      </c>
      <c r="E5756" s="3">
        <f t="shared" si="267"/>
        <v>2011</v>
      </c>
      <c r="F5756" s="1" t="str">
        <f t="shared" si="268"/>
        <v>2010/2011</v>
      </c>
      <c r="G5756">
        <v>7</v>
      </c>
      <c r="H5756" t="s">
        <v>100</v>
      </c>
      <c r="I5756">
        <f>IFERROR(INDEX(Lookup_Misc!$A$1:$C$7,MATCH(Table1[[#This Row],[Product]],Lookup_Misc!$B$1:$B$7,0),3)*Table1[[#This Row],[Tonnage]],NA())</f>
        <v>2.8000000000000003</v>
      </c>
      <c r="J5756">
        <f t="shared" si="269"/>
        <v>9</v>
      </c>
    </row>
    <row r="5757" spans="1:10">
      <c r="A5757" t="s">
        <v>189</v>
      </c>
      <c r="B5757" t="s">
        <v>123</v>
      </c>
      <c r="C5757" s="60">
        <v>40422</v>
      </c>
      <c r="D5757" s="3">
        <f>Table1[[#This Row],[End Year]]-1</f>
        <v>2010</v>
      </c>
      <c r="E5757" s="3">
        <f t="shared" si="267"/>
        <v>2011</v>
      </c>
      <c r="F5757" s="1" t="str">
        <f t="shared" si="268"/>
        <v>2010/2011</v>
      </c>
      <c r="G5757">
        <v>312</v>
      </c>
      <c r="H5757" t="s">
        <v>140</v>
      </c>
      <c r="I5757">
        <f>IFERROR(INDEX(Lookup_Misc!$A$1:$C$7,MATCH(Table1[[#This Row],[Product]],Lookup_Misc!$B$1:$B$7,0),3)*Table1[[#This Row],[Tonnage]],NA())</f>
        <v>124.80000000000001</v>
      </c>
      <c r="J5757">
        <f t="shared" si="269"/>
        <v>9</v>
      </c>
    </row>
    <row r="5758" spans="1:10">
      <c r="A5758" t="s">
        <v>189</v>
      </c>
      <c r="B5758" t="s">
        <v>123</v>
      </c>
      <c r="C5758" s="60">
        <v>40452</v>
      </c>
      <c r="D5758" s="3">
        <f>Table1[[#This Row],[End Year]]-1</f>
        <v>2010</v>
      </c>
      <c r="E5758" s="3">
        <f t="shared" si="267"/>
        <v>2011</v>
      </c>
      <c r="F5758" s="1" t="str">
        <f t="shared" si="268"/>
        <v>2010/2011</v>
      </c>
      <c r="G5758">
        <v>158</v>
      </c>
      <c r="H5758" t="s">
        <v>60</v>
      </c>
      <c r="I5758">
        <f>IFERROR(INDEX(Lookup_Misc!$A$1:$C$7,MATCH(Table1[[#This Row],[Product]],Lookup_Misc!$B$1:$B$7,0),3)*Table1[[#This Row],[Tonnage]],NA())</f>
        <v>63.2</v>
      </c>
      <c r="J5758">
        <f t="shared" si="269"/>
        <v>10</v>
      </c>
    </row>
    <row r="5759" spans="1:10">
      <c r="A5759" t="s">
        <v>189</v>
      </c>
      <c r="B5759" t="s">
        <v>123</v>
      </c>
      <c r="C5759" s="60">
        <v>40452</v>
      </c>
      <c r="D5759" s="3">
        <f>Table1[[#This Row],[End Year]]-1</f>
        <v>2010</v>
      </c>
      <c r="E5759" s="3">
        <f t="shared" si="267"/>
        <v>2011</v>
      </c>
      <c r="F5759" s="1" t="str">
        <f t="shared" si="268"/>
        <v>2010/2011</v>
      </c>
      <c r="G5759">
        <v>657</v>
      </c>
      <c r="H5759" t="s">
        <v>79</v>
      </c>
      <c r="I5759">
        <f>IFERROR(INDEX(Lookup_Misc!$A$1:$C$7,MATCH(Table1[[#This Row],[Product]],Lookup_Misc!$B$1:$B$7,0),3)*Table1[[#This Row],[Tonnage]],NA())</f>
        <v>262.8</v>
      </c>
      <c r="J5759">
        <f t="shared" si="269"/>
        <v>10</v>
      </c>
    </row>
    <row r="5760" spans="1:10">
      <c r="A5760" t="s">
        <v>189</v>
      </c>
      <c r="B5760" t="s">
        <v>123</v>
      </c>
      <c r="C5760" s="60">
        <v>40452</v>
      </c>
      <c r="D5760" s="3">
        <f>Table1[[#This Row],[End Year]]-1</f>
        <v>2010</v>
      </c>
      <c r="E5760" s="3">
        <f t="shared" si="267"/>
        <v>2011</v>
      </c>
      <c r="F5760" s="1" t="str">
        <f t="shared" si="268"/>
        <v>2010/2011</v>
      </c>
      <c r="G5760">
        <v>4</v>
      </c>
      <c r="H5760" t="s">
        <v>118</v>
      </c>
      <c r="I5760">
        <f>IFERROR(INDEX(Lookup_Misc!$A$1:$C$7,MATCH(Table1[[#This Row],[Product]],Lookup_Misc!$B$1:$B$7,0),3)*Table1[[#This Row],[Tonnage]],NA())</f>
        <v>1.6</v>
      </c>
      <c r="J5760">
        <f t="shared" si="269"/>
        <v>10</v>
      </c>
    </row>
    <row r="5761" spans="1:10">
      <c r="A5761" t="s">
        <v>189</v>
      </c>
      <c r="B5761" t="s">
        <v>123</v>
      </c>
      <c r="C5761" s="60">
        <v>40483</v>
      </c>
      <c r="D5761" s="3">
        <f>Table1[[#This Row],[End Year]]-1</f>
        <v>2010</v>
      </c>
      <c r="E5761" s="3">
        <f t="shared" si="267"/>
        <v>2011</v>
      </c>
      <c r="F5761" s="1" t="str">
        <f t="shared" si="268"/>
        <v>2010/2011</v>
      </c>
      <c r="G5761">
        <v>1</v>
      </c>
      <c r="H5761" t="s">
        <v>76</v>
      </c>
      <c r="I5761">
        <f>IFERROR(INDEX(Lookup_Misc!$A$1:$C$7,MATCH(Table1[[#This Row],[Product]],Lookup_Misc!$B$1:$B$7,0),3)*Table1[[#This Row],[Tonnage]],NA())</f>
        <v>0.4</v>
      </c>
      <c r="J5761">
        <f t="shared" si="269"/>
        <v>11</v>
      </c>
    </row>
    <row r="5762" spans="1:10">
      <c r="A5762" t="s">
        <v>189</v>
      </c>
      <c r="B5762" t="s">
        <v>123</v>
      </c>
      <c r="C5762" s="60">
        <v>40483</v>
      </c>
      <c r="D5762" s="3">
        <f>Table1[[#This Row],[End Year]]-1</f>
        <v>2010</v>
      </c>
      <c r="E5762" s="3">
        <f t="shared" si="267"/>
        <v>2011</v>
      </c>
      <c r="F5762" s="1" t="str">
        <f t="shared" si="268"/>
        <v>2010/2011</v>
      </c>
      <c r="G5762">
        <v>37</v>
      </c>
      <c r="H5762" t="s">
        <v>78</v>
      </c>
      <c r="I5762">
        <f>IFERROR(INDEX(Lookup_Misc!$A$1:$C$7,MATCH(Table1[[#This Row],[Product]],Lookup_Misc!$B$1:$B$7,0),3)*Table1[[#This Row],[Tonnage]],NA())</f>
        <v>14.8</v>
      </c>
      <c r="J5762">
        <f t="shared" si="269"/>
        <v>11</v>
      </c>
    </row>
    <row r="5763" spans="1:10">
      <c r="A5763" t="s">
        <v>189</v>
      </c>
      <c r="B5763" t="s">
        <v>123</v>
      </c>
      <c r="C5763" s="60">
        <v>40483</v>
      </c>
      <c r="D5763" s="3">
        <f>Table1[[#This Row],[End Year]]-1</f>
        <v>2010</v>
      </c>
      <c r="E5763" s="3">
        <f t="shared" si="267"/>
        <v>2011</v>
      </c>
      <c r="F5763" s="1" t="str">
        <f t="shared" si="268"/>
        <v>2010/2011</v>
      </c>
      <c r="G5763">
        <v>194</v>
      </c>
      <c r="H5763" t="s">
        <v>60</v>
      </c>
      <c r="I5763">
        <f>IFERROR(INDEX(Lookup_Misc!$A$1:$C$7,MATCH(Table1[[#This Row],[Product]],Lookup_Misc!$B$1:$B$7,0),3)*Table1[[#This Row],[Tonnage]],NA())</f>
        <v>77.600000000000009</v>
      </c>
      <c r="J5763">
        <f t="shared" si="269"/>
        <v>11</v>
      </c>
    </row>
    <row r="5764" spans="1:10">
      <c r="A5764" t="s">
        <v>189</v>
      </c>
      <c r="B5764" t="s">
        <v>123</v>
      </c>
      <c r="C5764" s="60">
        <v>40483</v>
      </c>
      <c r="D5764" s="3">
        <f>Table1[[#This Row],[End Year]]-1</f>
        <v>2010</v>
      </c>
      <c r="E5764" s="3">
        <f t="shared" si="267"/>
        <v>2011</v>
      </c>
      <c r="F5764" s="1" t="str">
        <f t="shared" si="268"/>
        <v>2010/2011</v>
      </c>
      <c r="G5764">
        <v>208</v>
      </c>
      <c r="H5764" t="s">
        <v>79</v>
      </c>
      <c r="I5764">
        <f>IFERROR(INDEX(Lookup_Misc!$A$1:$C$7,MATCH(Table1[[#This Row],[Product]],Lookup_Misc!$B$1:$B$7,0),3)*Table1[[#This Row],[Tonnage]],NA())</f>
        <v>83.2</v>
      </c>
      <c r="J5764">
        <f t="shared" si="269"/>
        <v>11</v>
      </c>
    </row>
    <row r="5765" spans="1:10">
      <c r="A5765" t="s">
        <v>189</v>
      </c>
      <c r="B5765" t="s">
        <v>123</v>
      </c>
      <c r="C5765" s="60">
        <v>40483</v>
      </c>
      <c r="D5765" s="3">
        <f>Table1[[#This Row],[End Year]]-1</f>
        <v>2010</v>
      </c>
      <c r="E5765" s="3">
        <f t="shared" si="267"/>
        <v>2011</v>
      </c>
      <c r="F5765" s="1" t="str">
        <f t="shared" si="268"/>
        <v>2010/2011</v>
      </c>
      <c r="G5765">
        <v>15</v>
      </c>
      <c r="H5765" t="s">
        <v>146</v>
      </c>
      <c r="I5765">
        <f>IFERROR(INDEX(Lookup_Misc!$A$1:$C$7,MATCH(Table1[[#This Row],[Product]],Lookup_Misc!$B$1:$B$7,0),3)*Table1[[#This Row],[Tonnage]],NA())</f>
        <v>6</v>
      </c>
      <c r="J5765">
        <f t="shared" si="269"/>
        <v>11</v>
      </c>
    </row>
    <row r="5766" spans="1:10">
      <c r="A5766" t="s">
        <v>189</v>
      </c>
      <c r="B5766" t="s">
        <v>123</v>
      </c>
      <c r="C5766" s="60">
        <v>40483</v>
      </c>
      <c r="D5766" s="3">
        <f>Table1[[#This Row],[End Year]]-1</f>
        <v>2010</v>
      </c>
      <c r="E5766" s="3">
        <f t="shared" ref="E5766:E5829" si="270">IF(AND(MONTH(C5766)&gt;=7,MONTH(C5766)&lt;=12),YEAR(C5766)+1,YEAR(C5766))</f>
        <v>2011</v>
      </c>
      <c r="F5766" s="1" t="str">
        <f t="shared" ref="F5766:F5829" si="271">D5766&amp;"/"&amp;E5766</f>
        <v>2010/2011</v>
      </c>
      <c r="G5766">
        <v>41</v>
      </c>
      <c r="H5766" t="s">
        <v>83</v>
      </c>
      <c r="I5766">
        <f>IFERROR(INDEX(Lookup_Misc!$A$1:$C$7,MATCH(Table1[[#This Row],[Product]],Lookup_Misc!$B$1:$B$7,0),3)*Table1[[#This Row],[Tonnage]],NA())</f>
        <v>16.400000000000002</v>
      </c>
      <c r="J5766">
        <f t="shared" ref="J5766:J5829" si="272">MONTH(C5766)</f>
        <v>11</v>
      </c>
    </row>
    <row r="5767" spans="1:10">
      <c r="A5767" t="s">
        <v>189</v>
      </c>
      <c r="B5767" t="s">
        <v>123</v>
      </c>
      <c r="C5767" s="60">
        <v>40483</v>
      </c>
      <c r="D5767" s="3">
        <f>Table1[[#This Row],[End Year]]-1</f>
        <v>2010</v>
      </c>
      <c r="E5767" s="3">
        <f t="shared" si="270"/>
        <v>2011</v>
      </c>
      <c r="F5767" s="1" t="str">
        <f t="shared" si="271"/>
        <v>2010/2011</v>
      </c>
      <c r="G5767">
        <v>19</v>
      </c>
      <c r="H5767" t="s">
        <v>118</v>
      </c>
      <c r="I5767">
        <f>IFERROR(INDEX(Lookup_Misc!$A$1:$C$7,MATCH(Table1[[#This Row],[Product]],Lookup_Misc!$B$1:$B$7,0),3)*Table1[[#This Row],[Tonnage]],NA())</f>
        <v>7.6000000000000005</v>
      </c>
      <c r="J5767">
        <f t="shared" si="272"/>
        <v>11</v>
      </c>
    </row>
    <row r="5768" spans="1:10">
      <c r="A5768" t="s">
        <v>189</v>
      </c>
      <c r="B5768" t="s">
        <v>123</v>
      </c>
      <c r="C5768" s="60">
        <v>40483</v>
      </c>
      <c r="D5768" s="3">
        <f>Table1[[#This Row],[End Year]]-1</f>
        <v>2010</v>
      </c>
      <c r="E5768" s="3">
        <f t="shared" si="270"/>
        <v>2011</v>
      </c>
      <c r="F5768" s="1" t="str">
        <f t="shared" si="271"/>
        <v>2010/2011</v>
      </c>
      <c r="G5768">
        <v>5283</v>
      </c>
      <c r="H5768" t="s">
        <v>90</v>
      </c>
      <c r="I5768">
        <f>IFERROR(INDEX(Lookup_Misc!$A$1:$C$7,MATCH(Table1[[#This Row],[Product]],Lookup_Misc!$B$1:$B$7,0),3)*Table1[[#This Row],[Tonnage]],NA())</f>
        <v>2113.2000000000003</v>
      </c>
      <c r="J5768">
        <f t="shared" si="272"/>
        <v>11</v>
      </c>
    </row>
    <row r="5769" spans="1:10">
      <c r="A5769" t="s">
        <v>189</v>
      </c>
      <c r="B5769" t="s">
        <v>123</v>
      </c>
      <c r="C5769" s="60">
        <v>40483</v>
      </c>
      <c r="D5769" s="3">
        <f>Table1[[#This Row],[End Year]]-1</f>
        <v>2010</v>
      </c>
      <c r="E5769" s="3">
        <f t="shared" si="270"/>
        <v>2011</v>
      </c>
      <c r="F5769" s="1" t="str">
        <f t="shared" si="271"/>
        <v>2010/2011</v>
      </c>
      <c r="G5769">
        <v>1</v>
      </c>
      <c r="H5769" t="s">
        <v>171</v>
      </c>
      <c r="I5769">
        <f>IFERROR(INDEX(Lookup_Misc!$A$1:$C$7,MATCH(Table1[[#This Row],[Product]],Lookup_Misc!$B$1:$B$7,0),3)*Table1[[#This Row],[Tonnage]],NA())</f>
        <v>0.4</v>
      </c>
      <c r="J5769">
        <f t="shared" si="272"/>
        <v>11</v>
      </c>
    </row>
    <row r="5770" spans="1:10">
      <c r="A5770" t="s">
        <v>189</v>
      </c>
      <c r="B5770" t="s">
        <v>123</v>
      </c>
      <c r="C5770" s="60">
        <v>40513</v>
      </c>
      <c r="D5770" s="3">
        <f>Table1[[#This Row],[End Year]]-1</f>
        <v>2010</v>
      </c>
      <c r="E5770" s="3">
        <f t="shared" si="270"/>
        <v>2011</v>
      </c>
      <c r="F5770" s="1" t="str">
        <f t="shared" si="271"/>
        <v>2010/2011</v>
      </c>
      <c r="G5770">
        <v>91</v>
      </c>
      <c r="H5770" t="s">
        <v>60</v>
      </c>
      <c r="I5770">
        <f>IFERROR(INDEX(Lookup_Misc!$A$1:$C$7,MATCH(Table1[[#This Row],[Product]],Lookup_Misc!$B$1:$B$7,0),3)*Table1[[#This Row],[Tonnage]],NA())</f>
        <v>36.4</v>
      </c>
      <c r="J5770">
        <f t="shared" si="272"/>
        <v>12</v>
      </c>
    </row>
    <row r="5771" spans="1:10">
      <c r="A5771" t="s">
        <v>189</v>
      </c>
      <c r="B5771" t="s">
        <v>123</v>
      </c>
      <c r="C5771" s="60">
        <v>40513</v>
      </c>
      <c r="D5771" s="3">
        <f>Table1[[#This Row],[End Year]]-1</f>
        <v>2010</v>
      </c>
      <c r="E5771" s="3">
        <f t="shared" si="270"/>
        <v>2011</v>
      </c>
      <c r="F5771" s="1" t="str">
        <f t="shared" si="271"/>
        <v>2010/2011</v>
      </c>
      <c r="G5771">
        <v>47</v>
      </c>
      <c r="H5771" t="s">
        <v>79</v>
      </c>
      <c r="I5771">
        <f>IFERROR(INDEX(Lookup_Misc!$A$1:$C$7,MATCH(Table1[[#This Row],[Product]],Lookup_Misc!$B$1:$B$7,0),3)*Table1[[#This Row],[Tonnage]],NA())</f>
        <v>18.8</v>
      </c>
      <c r="J5771">
        <f t="shared" si="272"/>
        <v>12</v>
      </c>
    </row>
    <row r="5772" spans="1:10">
      <c r="A5772" t="s">
        <v>189</v>
      </c>
      <c r="B5772" t="s">
        <v>123</v>
      </c>
      <c r="C5772" s="60">
        <v>40513</v>
      </c>
      <c r="D5772" s="3">
        <f>Table1[[#This Row],[End Year]]-1</f>
        <v>2010</v>
      </c>
      <c r="E5772" s="3">
        <f t="shared" si="270"/>
        <v>2011</v>
      </c>
      <c r="F5772" s="1" t="str">
        <f t="shared" si="271"/>
        <v>2010/2011</v>
      </c>
      <c r="G5772">
        <v>40</v>
      </c>
      <c r="H5772" t="s">
        <v>146</v>
      </c>
      <c r="I5772">
        <f>IFERROR(INDEX(Lookup_Misc!$A$1:$C$7,MATCH(Table1[[#This Row],[Product]],Lookup_Misc!$B$1:$B$7,0),3)*Table1[[#This Row],[Tonnage]],NA())</f>
        <v>16</v>
      </c>
      <c r="J5772">
        <f t="shared" si="272"/>
        <v>12</v>
      </c>
    </row>
    <row r="5773" spans="1:10">
      <c r="A5773" t="s">
        <v>189</v>
      </c>
      <c r="B5773" t="s">
        <v>123</v>
      </c>
      <c r="C5773" s="60">
        <v>40513</v>
      </c>
      <c r="D5773" s="3">
        <f>Table1[[#This Row],[End Year]]-1</f>
        <v>2010</v>
      </c>
      <c r="E5773" s="3">
        <f t="shared" si="270"/>
        <v>2011</v>
      </c>
      <c r="F5773" s="1" t="str">
        <f t="shared" si="271"/>
        <v>2010/2011</v>
      </c>
      <c r="G5773">
        <v>62</v>
      </c>
      <c r="H5773" t="s">
        <v>82</v>
      </c>
      <c r="I5773">
        <f>IFERROR(INDEX(Lookup_Misc!$A$1:$C$7,MATCH(Table1[[#This Row],[Product]],Lookup_Misc!$B$1:$B$7,0),3)*Table1[[#This Row],[Tonnage]],NA())</f>
        <v>24.8</v>
      </c>
      <c r="J5773">
        <f t="shared" si="272"/>
        <v>12</v>
      </c>
    </row>
    <row r="5774" spans="1:10">
      <c r="A5774" t="s">
        <v>189</v>
      </c>
      <c r="B5774" t="s">
        <v>123</v>
      </c>
      <c r="C5774" s="60">
        <v>40513</v>
      </c>
      <c r="D5774" s="3">
        <f>Table1[[#This Row],[End Year]]-1</f>
        <v>2010</v>
      </c>
      <c r="E5774" s="3">
        <f t="shared" si="270"/>
        <v>2011</v>
      </c>
      <c r="F5774" s="1" t="str">
        <f t="shared" si="271"/>
        <v>2010/2011</v>
      </c>
      <c r="G5774">
        <v>20</v>
      </c>
      <c r="H5774" t="s">
        <v>118</v>
      </c>
      <c r="I5774">
        <f>IFERROR(INDEX(Lookup_Misc!$A$1:$C$7,MATCH(Table1[[#This Row],[Product]],Lookup_Misc!$B$1:$B$7,0),3)*Table1[[#This Row],[Tonnage]],NA())</f>
        <v>8</v>
      </c>
      <c r="J5774">
        <f t="shared" si="272"/>
        <v>12</v>
      </c>
    </row>
    <row r="5775" spans="1:10">
      <c r="A5775" t="s">
        <v>189</v>
      </c>
      <c r="B5775" t="s">
        <v>123</v>
      </c>
      <c r="C5775" s="60">
        <v>40513</v>
      </c>
      <c r="D5775" s="3">
        <f>Table1[[#This Row],[End Year]]-1</f>
        <v>2010</v>
      </c>
      <c r="E5775" s="3">
        <f t="shared" si="270"/>
        <v>2011</v>
      </c>
      <c r="F5775" s="1" t="str">
        <f t="shared" si="271"/>
        <v>2010/2011</v>
      </c>
      <c r="G5775">
        <v>344</v>
      </c>
      <c r="H5775" t="s">
        <v>140</v>
      </c>
      <c r="I5775">
        <f>IFERROR(INDEX(Lookup_Misc!$A$1:$C$7,MATCH(Table1[[#This Row],[Product]],Lookup_Misc!$B$1:$B$7,0),3)*Table1[[#This Row],[Tonnage]],NA())</f>
        <v>137.6</v>
      </c>
      <c r="J5775">
        <f t="shared" si="272"/>
        <v>12</v>
      </c>
    </row>
    <row r="5776" spans="1:10">
      <c r="A5776" t="s">
        <v>189</v>
      </c>
      <c r="B5776" t="s">
        <v>123</v>
      </c>
      <c r="C5776" s="60">
        <v>40544</v>
      </c>
      <c r="D5776" s="3">
        <f>Table1[[#This Row],[End Year]]-1</f>
        <v>2010</v>
      </c>
      <c r="E5776" s="3">
        <f t="shared" si="270"/>
        <v>2011</v>
      </c>
      <c r="F5776" s="1" t="str">
        <f t="shared" si="271"/>
        <v>2010/2011</v>
      </c>
      <c r="G5776">
        <v>460</v>
      </c>
      <c r="H5776" t="s">
        <v>60</v>
      </c>
      <c r="I5776">
        <f>IFERROR(INDEX(Lookup_Misc!$A$1:$C$7,MATCH(Table1[[#This Row],[Product]],Lookup_Misc!$B$1:$B$7,0),3)*Table1[[#This Row],[Tonnage]],NA())</f>
        <v>184</v>
      </c>
      <c r="J5776">
        <f t="shared" si="272"/>
        <v>1</v>
      </c>
    </row>
    <row r="5777" spans="1:10">
      <c r="A5777" t="s">
        <v>189</v>
      </c>
      <c r="B5777" t="s">
        <v>123</v>
      </c>
      <c r="C5777" s="60">
        <v>40544</v>
      </c>
      <c r="D5777" s="3">
        <f>Table1[[#This Row],[End Year]]-1</f>
        <v>2010</v>
      </c>
      <c r="E5777" s="3">
        <f t="shared" si="270"/>
        <v>2011</v>
      </c>
      <c r="F5777" s="1" t="str">
        <f t="shared" si="271"/>
        <v>2010/2011</v>
      </c>
      <c r="G5777">
        <v>8601</v>
      </c>
      <c r="H5777" t="s">
        <v>79</v>
      </c>
      <c r="I5777">
        <f>IFERROR(INDEX(Lookup_Misc!$A$1:$C$7,MATCH(Table1[[#This Row],[Product]],Lookup_Misc!$B$1:$B$7,0),3)*Table1[[#This Row],[Tonnage]],NA())</f>
        <v>3440.4</v>
      </c>
      <c r="J5777">
        <f t="shared" si="272"/>
        <v>1</v>
      </c>
    </row>
    <row r="5778" spans="1:10">
      <c r="A5778" t="s">
        <v>189</v>
      </c>
      <c r="B5778" t="s">
        <v>123</v>
      </c>
      <c r="C5778" s="60">
        <v>40544</v>
      </c>
      <c r="D5778" s="3">
        <f>Table1[[#This Row],[End Year]]-1</f>
        <v>2010</v>
      </c>
      <c r="E5778" s="3">
        <f t="shared" si="270"/>
        <v>2011</v>
      </c>
      <c r="F5778" s="1" t="str">
        <f t="shared" si="271"/>
        <v>2010/2011</v>
      </c>
      <c r="G5778">
        <v>1000</v>
      </c>
      <c r="H5778" t="s">
        <v>143</v>
      </c>
      <c r="I5778">
        <f>IFERROR(INDEX(Lookup_Misc!$A$1:$C$7,MATCH(Table1[[#This Row],[Product]],Lookup_Misc!$B$1:$B$7,0),3)*Table1[[#This Row],[Tonnage]],NA())</f>
        <v>400</v>
      </c>
      <c r="J5778">
        <f t="shared" si="272"/>
        <v>1</v>
      </c>
    </row>
    <row r="5779" spans="1:10">
      <c r="A5779" t="s">
        <v>189</v>
      </c>
      <c r="B5779" t="s">
        <v>123</v>
      </c>
      <c r="C5779" s="60">
        <v>40544</v>
      </c>
      <c r="D5779" s="3">
        <f>Table1[[#This Row],[End Year]]-1</f>
        <v>2010</v>
      </c>
      <c r="E5779" s="3">
        <f t="shared" si="270"/>
        <v>2011</v>
      </c>
      <c r="F5779" s="1" t="str">
        <f t="shared" si="271"/>
        <v>2010/2011</v>
      </c>
      <c r="G5779">
        <v>1748</v>
      </c>
      <c r="H5779" t="s">
        <v>130</v>
      </c>
      <c r="I5779">
        <f>IFERROR(INDEX(Lookup_Misc!$A$1:$C$7,MATCH(Table1[[#This Row],[Product]],Lookup_Misc!$B$1:$B$7,0),3)*Table1[[#This Row],[Tonnage]],NA())</f>
        <v>699.2</v>
      </c>
      <c r="J5779">
        <f t="shared" si="272"/>
        <v>1</v>
      </c>
    </row>
    <row r="5780" spans="1:10">
      <c r="A5780" t="s">
        <v>189</v>
      </c>
      <c r="B5780" t="s">
        <v>123</v>
      </c>
      <c r="C5780" s="60">
        <v>40544</v>
      </c>
      <c r="D5780" s="3">
        <f>Table1[[#This Row],[End Year]]-1</f>
        <v>2010</v>
      </c>
      <c r="E5780" s="3">
        <f t="shared" si="270"/>
        <v>2011</v>
      </c>
      <c r="F5780" s="1" t="str">
        <f t="shared" si="271"/>
        <v>2010/2011</v>
      </c>
      <c r="G5780">
        <v>145</v>
      </c>
      <c r="H5780" t="s">
        <v>146</v>
      </c>
      <c r="I5780">
        <f>IFERROR(INDEX(Lookup_Misc!$A$1:$C$7,MATCH(Table1[[#This Row],[Product]],Lookup_Misc!$B$1:$B$7,0),3)*Table1[[#This Row],[Tonnage]],NA())</f>
        <v>58</v>
      </c>
      <c r="J5780">
        <f t="shared" si="272"/>
        <v>1</v>
      </c>
    </row>
    <row r="5781" spans="1:10">
      <c r="A5781" t="s">
        <v>189</v>
      </c>
      <c r="B5781" t="s">
        <v>123</v>
      </c>
      <c r="C5781" s="60">
        <v>40544</v>
      </c>
      <c r="D5781" s="3">
        <f>Table1[[#This Row],[End Year]]-1</f>
        <v>2010</v>
      </c>
      <c r="E5781" s="3">
        <f t="shared" si="270"/>
        <v>2011</v>
      </c>
      <c r="F5781" s="1" t="str">
        <f t="shared" si="271"/>
        <v>2010/2011</v>
      </c>
      <c r="G5781">
        <v>9</v>
      </c>
      <c r="H5781" t="s">
        <v>89</v>
      </c>
      <c r="I5781">
        <f>IFERROR(INDEX(Lookup_Misc!$A$1:$C$7,MATCH(Table1[[#This Row],[Product]],Lookup_Misc!$B$1:$B$7,0),3)*Table1[[#This Row],[Tonnage]],NA())</f>
        <v>3.6</v>
      </c>
      <c r="J5781">
        <f t="shared" si="272"/>
        <v>1</v>
      </c>
    </row>
    <row r="5782" spans="1:10">
      <c r="A5782" t="s">
        <v>189</v>
      </c>
      <c r="B5782" t="s">
        <v>123</v>
      </c>
      <c r="C5782" s="60">
        <v>40544</v>
      </c>
      <c r="D5782" s="3">
        <f>Table1[[#This Row],[End Year]]-1</f>
        <v>2010</v>
      </c>
      <c r="E5782" s="3">
        <f t="shared" si="270"/>
        <v>2011</v>
      </c>
      <c r="F5782" s="1" t="str">
        <f t="shared" si="271"/>
        <v>2010/2011</v>
      </c>
      <c r="G5782">
        <v>344</v>
      </c>
      <c r="H5782" t="s">
        <v>90</v>
      </c>
      <c r="I5782">
        <f>IFERROR(INDEX(Lookup_Misc!$A$1:$C$7,MATCH(Table1[[#This Row],[Product]],Lookup_Misc!$B$1:$B$7,0),3)*Table1[[#This Row],[Tonnage]],NA())</f>
        <v>137.6</v>
      </c>
      <c r="J5782">
        <f t="shared" si="272"/>
        <v>1</v>
      </c>
    </row>
    <row r="5783" spans="1:10">
      <c r="A5783" t="s">
        <v>189</v>
      </c>
      <c r="B5783" t="s">
        <v>123</v>
      </c>
      <c r="C5783" s="60">
        <v>40575</v>
      </c>
      <c r="D5783" s="3">
        <f>Table1[[#This Row],[End Year]]-1</f>
        <v>2010</v>
      </c>
      <c r="E5783" s="3">
        <f t="shared" si="270"/>
        <v>2011</v>
      </c>
      <c r="F5783" s="1" t="str">
        <f t="shared" si="271"/>
        <v>2010/2011</v>
      </c>
      <c r="G5783">
        <v>1</v>
      </c>
      <c r="H5783" t="s">
        <v>76</v>
      </c>
      <c r="I5783">
        <f>IFERROR(INDEX(Lookup_Misc!$A$1:$C$7,MATCH(Table1[[#This Row],[Product]],Lookup_Misc!$B$1:$B$7,0),3)*Table1[[#This Row],[Tonnage]],NA())</f>
        <v>0.4</v>
      </c>
      <c r="J5783">
        <f t="shared" si="272"/>
        <v>2</v>
      </c>
    </row>
    <row r="5784" spans="1:10">
      <c r="A5784" t="s">
        <v>189</v>
      </c>
      <c r="B5784" t="s">
        <v>123</v>
      </c>
      <c r="C5784" s="60">
        <v>40575</v>
      </c>
      <c r="D5784" s="3">
        <f>Table1[[#This Row],[End Year]]-1</f>
        <v>2010</v>
      </c>
      <c r="E5784" s="3">
        <f t="shared" si="270"/>
        <v>2011</v>
      </c>
      <c r="F5784" s="1" t="str">
        <f t="shared" si="271"/>
        <v>2010/2011</v>
      </c>
      <c r="G5784">
        <v>66</v>
      </c>
      <c r="H5784" t="s">
        <v>91</v>
      </c>
      <c r="I5784">
        <f>IFERROR(INDEX(Lookup_Misc!$A$1:$C$7,MATCH(Table1[[#This Row],[Product]],Lookup_Misc!$B$1:$B$7,0),3)*Table1[[#This Row],[Tonnage]],NA())</f>
        <v>26.400000000000002</v>
      </c>
      <c r="J5784">
        <f t="shared" si="272"/>
        <v>2</v>
      </c>
    </row>
    <row r="5785" spans="1:10">
      <c r="A5785" t="s">
        <v>189</v>
      </c>
      <c r="B5785" t="s">
        <v>123</v>
      </c>
      <c r="C5785" s="60">
        <v>40575</v>
      </c>
      <c r="D5785" s="3">
        <f>Table1[[#This Row],[End Year]]-1</f>
        <v>2010</v>
      </c>
      <c r="E5785" s="3">
        <f t="shared" si="270"/>
        <v>2011</v>
      </c>
      <c r="F5785" s="1" t="str">
        <f t="shared" si="271"/>
        <v>2010/2011</v>
      </c>
      <c r="G5785">
        <v>54</v>
      </c>
      <c r="H5785" t="s">
        <v>60</v>
      </c>
      <c r="I5785">
        <f>IFERROR(INDEX(Lookup_Misc!$A$1:$C$7,MATCH(Table1[[#This Row],[Product]],Lookup_Misc!$B$1:$B$7,0),3)*Table1[[#This Row],[Tonnage]],NA())</f>
        <v>21.6</v>
      </c>
      <c r="J5785">
        <f t="shared" si="272"/>
        <v>2</v>
      </c>
    </row>
    <row r="5786" spans="1:10">
      <c r="A5786" t="s">
        <v>189</v>
      </c>
      <c r="B5786" t="s">
        <v>123</v>
      </c>
      <c r="C5786" s="60">
        <v>40575</v>
      </c>
      <c r="D5786" s="3">
        <f>Table1[[#This Row],[End Year]]-1</f>
        <v>2010</v>
      </c>
      <c r="E5786" s="3">
        <f t="shared" si="270"/>
        <v>2011</v>
      </c>
      <c r="F5786" s="1" t="str">
        <f t="shared" si="271"/>
        <v>2010/2011</v>
      </c>
      <c r="G5786">
        <v>9471</v>
      </c>
      <c r="H5786" t="s">
        <v>79</v>
      </c>
      <c r="I5786">
        <f>IFERROR(INDEX(Lookup_Misc!$A$1:$C$7,MATCH(Table1[[#This Row],[Product]],Lookup_Misc!$B$1:$B$7,0),3)*Table1[[#This Row],[Tonnage]],NA())</f>
        <v>3788.4</v>
      </c>
      <c r="J5786">
        <f t="shared" si="272"/>
        <v>2</v>
      </c>
    </row>
    <row r="5787" spans="1:10">
      <c r="A5787" t="s">
        <v>189</v>
      </c>
      <c r="B5787" t="s">
        <v>123</v>
      </c>
      <c r="C5787" s="60">
        <v>40575</v>
      </c>
      <c r="D5787" s="3">
        <f>Table1[[#This Row],[End Year]]-1</f>
        <v>2010</v>
      </c>
      <c r="E5787" s="3">
        <f t="shared" si="270"/>
        <v>2011</v>
      </c>
      <c r="F5787" s="1" t="str">
        <f t="shared" si="271"/>
        <v>2010/2011</v>
      </c>
      <c r="G5787">
        <v>15</v>
      </c>
      <c r="H5787" t="s">
        <v>146</v>
      </c>
      <c r="I5787">
        <f>IFERROR(INDEX(Lookup_Misc!$A$1:$C$7,MATCH(Table1[[#This Row],[Product]],Lookup_Misc!$B$1:$B$7,0),3)*Table1[[#This Row],[Tonnage]],NA())</f>
        <v>6</v>
      </c>
      <c r="J5787">
        <f t="shared" si="272"/>
        <v>2</v>
      </c>
    </row>
    <row r="5788" spans="1:10">
      <c r="A5788" t="s">
        <v>189</v>
      </c>
      <c r="B5788" t="s">
        <v>123</v>
      </c>
      <c r="C5788" s="60">
        <v>40575</v>
      </c>
      <c r="D5788" s="3">
        <f>Table1[[#This Row],[End Year]]-1</f>
        <v>2010</v>
      </c>
      <c r="E5788" s="3">
        <f t="shared" si="270"/>
        <v>2011</v>
      </c>
      <c r="F5788" s="1" t="str">
        <f t="shared" si="271"/>
        <v>2010/2011</v>
      </c>
      <c r="G5788">
        <v>19</v>
      </c>
      <c r="H5788" t="s">
        <v>118</v>
      </c>
      <c r="I5788">
        <f>IFERROR(INDEX(Lookup_Misc!$A$1:$C$7,MATCH(Table1[[#This Row],[Product]],Lookup_Misc!$B$1:$B$7,0),3)*Table1[[#This Row],[Tonnage]],NA())</f>
        <v>7.6000000000000005</v>
      </c>
      <c r="J5788">
        <f t="shared" si="272"/>
        <v>2</v>
      </c>
    </row>
    <row r="5789" spans="1:10">
      <c r="A5789" t="s">
        <v>189</v>
      </c>
      <c r="B5789" t="s">
        <v>123</v>
      </c>
      <c r="C5789" s="60">
        <v>40575</v>
      </c>
      <c r="D5789" s="3">
        <f>Table1[[#This Row],[End Year]]-1</f>
        <v>2010</v>
      </c>
      <c r="E5789" s="3">
        <f t="shared" si="270"/>
        <v>2011</v>
      </c>
      <c r="F5789" s="1" t="str">
        <f t="shared" si="271"/>
        <v>2010/2011</v>
      </c>
      <c r="G5789">
        <v>29478</v>
      </c>
      <c r="H5789" t="s">
        <v>90</v>
      </c>
      <c r="I5789">
        <f>IFERROR(INDEX(Lookup_Misc!$A$1:$C$7,MATCH(Table1[[#This Row],[Product]],Lookup_Misc!$B$1:$B$7,0),3)*Table1[[#This Row],[Tonnage]],NA())</f>
        <v>11791.2</v>
      </c>
      <c r="J5789">
        <f t="shared" si="272"/>
        <v>2</v>
      </c>
    </row>
    <row r="5790" spans="1:10">
      <c r="A5790" t="s">
        <v>189</v>
      </c>
      <c r="B5790" t="s">
        <v>123</v>
      </c>
      <c r="C5790" s="60">
        <v>40603</v>
      </c>
      <c r="D5790" s="3">
        <f>Table1[[#This Row],[End Year]]-1</f>
        <v>2010</v>
      </c>
      <c r="E5790" s="3">
        <f t="shared" si="270"/>
        <v>2011</v>
      </c>
      <c r="F5790" s="1" t="str">
        <f t="shared" si="271"/>
        <v>2010/2011</v>
      </c>
      <c r="G5790">
        <v>173</v>
      </c>
      <c r="H5790" t="s">
        <v>73</v>
      </c>
      <c r="I5790">
        <f>IFERROR(INDEX(Lookup_Misc!$A$1:$C$7,MATCH(Table1[[#This Row],[Product]],Lookup_Misc!$B$1:$B$7,0),3)*Table1[[#This Row],[Tonnage]],NA())</f>
        <v>69.2</v>
      </c>
      <c r="J5790">
        <f t="shared" si="272"/>
        <v>3</v>
      </c>
    </row>
    <row r="5791" spans="1:10">
      <c r="A5791" t="s">
        <v>189</v>
      </c>
      <c r="B5791" t="s">
        <v>123</v>
      </c>
      <c r="C5791" s="60">
        <v>40603</v>
      </c>
      <c r="D5791" s="3">
        <f>Table1[[#This Row],[End Year]]-1</f>
        <v>2010</v>
      </c>
      <c r="E5791" s="3">
        <f t="shared" si="270"/>
        <v>2011</v>
      </c>
      <c r="F5791" s="1" t="str">
        <f t="shared" si="271"/>
        <v>2010/2011</v>
      </c>
      <c r="G5791">
        <v>344</v>
      </c>
      <c r="H5791" t="s">
        <v>60</v>
      </c>
      <c r="I5791">
        <f>IFERROR(INDEX(Lookup_Misc!$A$1:$C$7,MATCH(Table1[[#This Row],[Product]],Lookup_Misc!$B$1:$B$7,0),3)*Table1[[#This Row],[Tonnage]],NA())</f>
        <v>137.6</v>
      </c>
      <c r="J5791">
        <f t="shared" si="272"/>
        <v>3</v>
      </c>
    </row>
    <row r="5792" spans="1:10">
      <c r="A5792" t="s">
        <v>189</v>
      </c>
      <c r="B5792" t="s">
        <v>123</v>
      </c>
      <c r="C5792" s="60">
        <v>40603</v>
      </c>
      <c r="D5792" s="3">
        <f>Table1[[#This Row],[End Year]]-1</f>
        <v>2010</v>
      </c>
      <c r="E5792" s="3">
        <f t="shared" si="270"/>
        <v>2011</v>
      </c>
      <c r="F5792" s="1" t="str">
        <f t="shared" si="271"/>
        <v>2010/2011</v>
      </c>
      <c r="G5792">
        <v>7682</v>
      </c>
      <c r="H5792" t="s">
        <v>79</v>
      </c>
      <c r="I5792">
        <f>IFERROR(INDEX(Lookup_Misc!$A$1:$C$7,MATCH(Table1[[#This Row],[Product]],Lookup_Misc!$B$1:$B$7,0),3)*Table1[[#This Row],[Tonnage]],NA())</f>
        <v>3072.8</v>
      </c>
      <c r="J5792">
        <f t="shared" si="272"/>
        <v>3</v>
      </c>
    </row>
    <row r="5793" spans="1:10">
      <c r="A5793" t="s">
        <v>189</v>
      </c>
      <c r="B5793" t="s">
        <v>123</v>
      </c>
      <c r="C5793" s="60">
        <v>40603</v>
      </c>
      <c r="D5793" s="3">
        <f>Table1[[#This Row],[End Year]]-1</f>
        <v>2010</v>
      </c>
      <c r="E5793" s="3">
        <f t="shared" si="270"/>
        <v>2011</v>
      </c>
      <c r="F5793" s="1" t="str">
        <f t="shared" si="271"/>
        <v>2010/2011</v>
      </c>
      <c r="G5793">
        <v>21</v>
      </c>
      <c r="H5793" t="s">
        <v>130</v>
      </c>
      <c r="I5793">
        <f>IFERROR(INDEX(Lookup_Misc!$A$1:$C$7,MATCH(Table1[[#This Row],[Product]],Lookup_Misc!$B$1:$B$7,0),3)*Table1[[#This Row],[Tonnage]],NA())</f>
        <v>8.4</v>
      </c>
      <c r="J5793">
        <f t="shared" si="272"/>
        <v>3</v>
      </c>
    </row>
    <row r="5794" spans="1:10">
      <c r="A5794" t="s">
        <v>189</v>
      </c>
      <c r="B5794" t="s">
        <v>123</v>
      </c>
      <c r="C5794" s="60">
        <v>40603</v>
      </c>
      <c r="D5794" s="3">
        <f>Table1[[#This Row],[End Year]]-1</f>
        <v>2010</v>
      </c>
      <c r="E5794" s="3">
        <f t="shared" si="270"/>
        <v>2011</v>
      </c>
      <c r="F5794" s="1" t="str">
        <f t="shared" si="271"/>
        <v>2010/2011</v>
      </c>
      <c r="G5794">
        <v>126</v>
      </c>
      <c r="H5794" t="s">
        <v>135</v>
      </c>
      <c r="I5794">
        <f>IFERROR(INDEX(Lookup_Misc!$A$1:$C$7,MATCH(Table1[[#This Row],[Product]],Lookup_Misc!$B$1:$B$7,0),3)*Table1[[#This Row],[Tonnage]],NA())</f>
        <v>50.400000000000006</v>
      </c>
      <c r="J5794">
        <f t="shared" si="272"/>
        <v>3</v>
      </c>
    </row>
    <row r="5795" spans="1:10">
      <c r="A5795" t="s">
        <v>189</v>
      </c>
      <c r="B5795" t="s">
        <v>123</v>
      </c>
      <c r="C5795" s="60">
        <v>40603</v>
      </c>
      <c r="D5795" s="3">
        <f>Table1[[#This Row],[End Year]]-1</f>
        <v>2010</v>
      </c>
      <c r="E5795" s="3">
        <f t="shared" si="270"/>
        <v>2011</v>
      </c>
      <c r="F5795" s="1" t="str">
        <f t="shared" si="271"/>
        <v>2010/2011</v>
      </c>
      <c r="G5795">
        <v>2199</v>
      </c>
      <c r="H5795" t="s">
        <v>116</v>
      </c>
      <c r="I5795">
        <f>IFERROR(INDEX(Lookup_Misc!$A$1:$C$7,MATCH(Table1[[#This Row],[Product]],Lookup_Misc!$B$1:$B$7,0),3)*Table1[[#This Row],[Tonnage]],NA())</f>
        <v>879.6</v>
      </c>
      <c r="J5795">
        <f t="shared" si="272"/>
        <v>3</v>
      </c>
    </row>
    <row r="5796" spans="1:10">
      <c r="A5796" t="s">
        <v>189</v>
      </c>
      <c r="B5796" t="s">
        <v>123</v>
      </c>
      <c r="C5796" s="60">
        <v>40603</v>
      </c>
      <c r="D5796" s="3">
        <f>Table1[[#This Row],[End Year]]-1</f>
        <v>2010</v>
      </c>
      <c r="E5796" s="3">
        <f t="shared" si="270"/>
        <v>2011</v>
      </c>
      <c r="F5796" s="1" t="str">
        <f t="shared" si="271"/>
        <v>2010/2011</v>
      </c>
      <c r="G5796">
        <v>13998</v>
      </c>
      <c r="H5796" t="s">
        <v>92</v>
      </c>
      <c r="I5796">
        <f>IFERROR(INDEX(Lookup_Misc!$A$1:$C$7,MATCH(Table1[[#This Row],[Product]],Lookup_Misc!$B$1:$B$7,0),3)*Table1[[#This Row],[Tonnage]],NA())</f>
        <v>5599.2000000000007</v>
      </c>
      <c r="J5796">
        <f t="shared" si="272"/>
        <v>3</v>
      </c>
    </row>
    <row r="5797" spans="1:10">
      <c r="A5797" t="s">
        <v>189</v>
      </c>
      <c r="B5797" t="s">
        <v>123</v>
      </c>
      <c r="C5797" s="60">
        <v>40603</v>
      </c>
      <c r="D5797" s="3">
        <f>Table1[[#This Row],[End Year]]-1</f>
        <v>2010</v>
      </c>
      <c r="E5797" s="3">
        <f t="shared" si="270"/>
        <v>2011</v>
      </c>
      <c r="F5797" s="1" t="str">
        <f t="shared" si="271"/>
        <v>2010/2011</v>
      </c>
      <c r="G5797">
        <v>19</v>
      </c>
      <c r="H5797" t="s">
        <v>118</v>
      </c>
      <c r="I5797">
        <f>IFERROR(INDEX(Lookup_Misc!$A$1:$C$7,MATCH(Table1[[#This Row],[Product]],Lookup_Misc!$B$1:$B$7,0),3)*Table1[[#This Row],[Tonnage]],NA())</f>
        <v>7.6000000000000005</v>
      </c>
      <c r="J5797">
        <f t="shared" si="272"/>
        <v>3</v>
      </c>
    </row>
    <row r="5798" spans="1:10">
      <c r="A5798" t="s">
        <v>189</v>
      </c>
      <c r="B5798" t="s">
        <v>123</v>
      </c>
      <c r="C5798" s="60">
        <v>40603</v>
      </c>
      <c r="D5798" s="3">
        <f>Table1[[#This Row],[End Year]]-1</f>
        <v>2010</v>
      </c>
      <c r="E5798" s="3">
        <f t="shared" si="270"/>
        <v>2011</v>
      </c>
      <c r="F5798" s="1" t="str">
        <f t="shared" si="271"/>
        <v>2010/2011</v>
      </c>
      <c r="G5798">
        <v>8563</v>
      </c>
      <c r="H5798" t="s">
        <v>90</v>
      </c>
      <c r="I5798">
        <f>IFERROR(INDEX(Lookup_Misc!$A$1:$C$7,MATCH(Table1[[#This Row],[Product]],Lookup_Misc!$B$1:$B$7,0),3)*Table1[[#This Row],[Tonnage]],NA())</f>
        <v>3425.2000000000003</v>
      </c>
      <c r="J5798">
        <f t="shared" si="272"/>
        <v>3</v>
      </c>
    </row>
    <row r="5799" spans="1:10">
      <c r="A5799" t="s">
        <v>189</v>
      </c>
      <c r="B5799" t="s">
        <v>123</v>
      </c>
      <c r="C5799" s="60">
        <v>40634</v>
      </c>
      <c r="D5799" s="3">
        <f>Table1[[#This Row],[End Year]]-1</f>
        <v>2010</v>
      </c>
      <c r="E5799" s="3">
        <f t="shared" si="270"/>
        <v>2011</v>
      </c>
      <c r="F5799" s="1" t="str">
        <f t="shared" si="271"/>
        <v>2010/2011</v>
      </c>
      <c r="G5799">
        <v>4016</v>
      </c>
      <c r="H5799" t="s">
        <v>60</v>
      </c>
      <c r="I5799">
        <f>IFERROR(INDEX(Lookup_Misc!$A$1:$C$7,MATCH(Table1[[#This Row],[Product]],Lookup_Misc!$B$1:$B$7,0),3)*Table1[[#This Row],[Tonnage]],NA())</f>
        <v>1606.4</v>
      </c>
      <c r="J5799">
        <f t="shared" si="272"/>
        <v>4</v>
      </c>
    </row>
    <row r="5800" spans="1:10">
      <c r="A5800" t="s">
        <v>189</v>
      </c>
      <c r="B5800" t="s">
        <v>123</v>
      </c>
      <c r="C5800" s="60">
        <v>40634</v>
      </c>
      <c r="D5800" s="3">
        <f>Table1[[#This Row],[End Year]]-1</f>
        <v>2010</v>
      </c>
      <c r="E5800" s="3">
        <f t="shared" si="270"/>
        <v>2011</v>
      </c>
      <c r="F5800" s="1" t="str">
        <f t="shared" si="271"/>
        <v>2010/2011</v>
      </c>
      <c r="G5800">
        <v>12379</v>
      </c>
      <c r="H5800" t="s">
        <v>79</v>
      </c>
      <c r="I5800">
        <f>IFERROR(INDEX(Lookup_Misc!$A$1:$C$7,MATCH(Table1[[#This Row],[Product]],Lookup_Misc!$B$1:$B$7,0),3)*Table1[[#This Row],[Tonnage]],NA())</f>
        <v>4951.6000000000004</v>
      </c>
      <c r="J5800">
        <f t="shared" si="272"/>
        <v>4</v>
      </c>
    </row>
    <row r="5801" spans="1:10">
      <c r="A5801" t="s">
        <v>189</v>
      </c>
      <c r="B5801" t="s">
        <v>123</v>
      </c>
      <c r="C5801" s="60">
        <v>40634</v>
      </c>
      <c r="D5801" s="3">
        <f>Table1[[#This Row],[End Year]]-1</f>
        <v>2010</v>
      </c>
      <c r="E5801" s="3">
        <f t="shared" si="270"/>
        <v>2011</v>
      </c>
      <c r="F5801" s="1" t="str">
        <f t="shared" si="271"/>
        <v>2010/2011</v>
      </c>
      <c r="G5801">
        <v>5</v>
      </c>
      <c r="H5801" t="s">
        <v>146</v>
      </c>
      <c r="I5801">
        <f>IFERROR(INDEX(Lookup_Misc!$A$1:$C$7,MATCH(Table1[[#This Row],[Product]],Lookup_Misc!$B$1:$B$7,0),3)*Table1[[#This Row],[Tonnage]],NA())</f>
        <v>2</v>
      </c>
      <c r="J5801">
        <f t="shared" si="272"/>
        <v>4</v>
      </c>
    </row>
    <row r="5802" spans="1:10">
      <c r="A5802" t="s">
        <v>189</v>
      </c>
      <c r="B5802" t="s">
        <v>123</v>
      </c>
      <c r="C5802" s="60">
        <v>40634</v>
      </c>
      <c r="D5802" s="3">
        <f>Table1[[#This Row],[End Year]]-1</f>
        <v>2010</v>
      </c>
      <c r="E5802" s="3">
        <f t="shared" si="270"/>
        <v>2011</v>
      </c>
      <c r="F5802" s="1" t="str">
        <f t="shared" si="271"/>
        <v>2010/2011</v>
      </c>
      <c r="G5802">
        <v>19</v>
      </c>
      <c r="H5802" t="s">
        <v>145</v>
      </c>
      <c r="I5802">
        <f>IFERROR(INDEX(Lookup_Misc!$A$1:$C$7,MATCH(Table1[[#This Row],[Product]],Lookup_Misc!$B$1:$B$7,0),3)*Table1[[#This Row],[Tonnage]],NA())</f>
        <v>7.6000000000000005</v>
      </c>
      <c r="J5802">
        <f t="shared" si="272"/>
        <v>4</v>
      </c>
    </row>
    <row r="5803" spans="1:10">
      <c r="A5803" t="s">
        <v>189</v>
      </c>
      <c r="B5803" t="s">
        <v>123</v>
      </c>
      <c r="C5803" s="60">
        <v>40634</v>
      </c>
      <c r="D5803" s="3">
        <f>Table1[[#This Row],[End Year]]-1</f>
        <v>2010</v>
      </c>
      <c r="E5803" s="3">
        <f t="shared" si="270"/>
        <v>2011</v>
      </c>
      <c r="F5803" s="1" t="str">
        <f t="shared" si="271"/>
        <v>2010/2011</v>
      </c>
      <c r="G5803">
        <v>1869</v>
      </c>
      <c r="H5803" t="s">
        <v>116</v>
      </c>
      <c r="I5803">
        <f>IFERROR(INDEX(Lookup_Misc!$A$1:$C$7,MATCH(Table1[[#This Row],[Product]],Lookup_Misc!$B$1:$B$7,0),3)*Table1[[#This Row],[Tonnage]],NA())</f>
        <v>747.6</v>
      </c>
      <c r="J5803">
        <f t="shared" si="272"/>
        <v>4</v>
      </c>
    </row>
    <row r="5804" spans="1:10">
      <c r="A5804" t="s">
        <v>189</v>
      </c>
      <c r="B5804" t="s">
        <v>123</v>
      </c>
      <c r="C5804" s="60">
        <v>40634</v>
      </c>
      <c r="D5804" s="3">
        <f>Table1[[#This Row],[End Year]]-1</f>
        <v>2010</v>
      </c>
      <c r="E5804" s="3">
        <f t="shared" si="270"/>
        <v>2011</v>
      </c>
      <c r="F5804" s="1" t="str">
        <f t="shared" si="271"/>
        <v>2010/2011</v>
      </c>
      <c r="G5804">
        <v>2</v>
      </c>
      <c r="H5804" t="s">
        <v>83</v>
      </c>
      <c r="I5804">
        <f>IFERROR(INDEX(Lookup_Misc!$A$1:$C$7,MATCH(Table1[[#This Row],[Product]],Lookup_Misc!$B$1:$B$7,0),3)*Table1[[#This Row],[Tonnage]],NA())</f>
        <v>0.8</v>
      </c>
      <c r="J5804">
        <f t="shared" si="272"/>
        <v>4</v>
      </c>
    </row>
    <row r="5805" spans="1:10">
      <c r="A5805" t="s">
        <v>189</v>
      </c>
      <c r="B5805" t="s">
        <v>123</v>
      </c>
      <c r="C5805" s="60">
        <v>40634</v>
      </c>
      <c r="D5805" s="3">
        <f>Table1[[#This Row],[End Year]]-1</f>
        <v>2010</v>
      </c>
      <c r="E5805" s="3">
        <f t="shared" si="270"/>
        <v>2011</v>
      </c>
      <c r="F5805" s="1" t="str">
        <f t="shared" si="271"/>
        <v>2010/2011</v>
      </c>
      <c r="G5805">
        <v>6</v>
      </c>
      <c r="H5805" t="s">
        <v>84</v>
      </c>
      <c r="I5805">
        <f>IFERROR(INDEX(Lookup_Misc!$A$1:$C$7,MATCH(Table1[[#This Row],[Product]],Lookup_Misc!$B$1:$B$7,0),3)*Table1[[#This Row],[Tonnage]],NA())</f>
        <v>2.4000000000000004</v>
      </c>
      <c r="J5805">
        <f t="shared" si="272"/>
        <v>4</v>
      </c>
    </row>
    <row r="5806" spans="1:10">
      <c r="A5806" t="s">
        <v>189</v>
      </c>
      <c r="B5806" t="s">
        <v>123</v>
      </c>
      <c r="C5806" s="60">
        <v>40634</v>
      </c>
      <c r="D5806" s="3">
        <f>Table1[[#This Row],[End Year]]-1</f>
        <v>2010</v>
      </c>
      <c r="E5806" s="3">
        <f t="shared" si="270"/>
        <v>2011</v>
      </c>
      <c r="F5806" s="1" t="str">
        <f t="shared" si="271"/>
        <v>2010/2011</v>
      </c>
      <c r="G5806">
        <v>21</v>
      </c>
      <c r="H5806" t="s">
        <v>118</v>
      </c>
      <c r="I5806">
        <f>IFERROR(INDEX(Lookup_Misc!$A$1:$C$7,MATCH(Table1[[#This Row],[Product]],Lookup_Misc!$B$1:$B$7,0),3)*Table1[[#This Row],[Tonnage]],NA())</f>
        <v>8.4</v>
      </c>
      <c r="J5806">
        <f t="shared" si="272"/>
        <v>4</v>
      </c>
    </row>
    <row r="5807" spans="1:10">
      <c r="A5807" t="s">
        <v>189</v>
      </c>
      <c r="B5807" t="s">
        <v>123</v>
      </c>
      <c r="C5807" s="60">
        <v>40634</v>
      </c>
      <c r="D5807" s="3">
        <f>Table1[[#This Row],[End Year]]-1</f>
        <v>2010</v>
      </c>
      <c r="E5807" s="3">
        <f t="shared" si="270"/>
        <v>2011</v>
      </c>
      <c r="F5807" s="1" t="str">
        <f t="shared" si="271"/>
        <v>2010/2011</v>
      </c>
      <c r="G5807">
        <v>349</v>
      </c>
      <c r="H5807" t="s">
        <v>90</v>
      </c>
      <c r="I5807">
        <f>IFERROR(INDEX(Lookup_Misc!$A$1:$C$7,MATCH(Table1[[#This Row],[Product]],Lookup_Misc!$B$1:$B$7,0),3)*Table1[[#This Row],[Tonnage]],NA())</f>
        <v>139.6</v>
      </c>
      <c r="J5807">
        <f t="shared" si="272"/>
        <v>4</v>
      </c>
    </row>
    <row r="5808" spans="1:10">
      <c r="A5808" t="s">
        <v>189</v>
      </c>
      <c r="B5808" t="s">
        <v>123</v>
      </c>
      <c r="C5808" s="60">
        <v>40634</v>
      </c>
      <c r="D5808" s="3">
        <f>Table1[[#This Row],[End Year]]-1</f>
        <v>2010</v>
      </c>
      <c r="E5808" s="3">
        <f t="shared" si="270"/>
        <v>2011</v>
      </c>
      <c r="F5808" s="1" t="str">
        <f t="shared" si="271"/>
        <v>2010/2011</v>
      </c>
      <c r="G5808">
        <v>355</v>
      </c>
      <c r="H5808" t="s">
        <v>140</v>
      </c>
      <c r="I5808">
        <f>IFERROR(INDEX(Lookup_Misc!$A$1:$C$7,MATCH(Table1[[#This Row],[Product]],Lookup_Misc!$B$1:$B$7,0),3)*Table1[[#This Row],[Tonnage]],NA())</f>
        <v>142</v>
      </c>
      <c r="J5808">
        <f t="shared" si="272"/>
        <v>4</v>
      </c>
    </row>
    <row r="5809" spans="1:10">
      <c r="A5809" t="s">
        <v>189</v>
      </c>
      <c r="B5809" t="s">
        <v>123</v>
      </c>
      <c r="C5809" s="60">
        <v>40664</v>
      </c>
      <c r="D5809" s="3">
        <f>Table1[[#This Row],[End Year]]-1</f>
        <v>2010</v>
      </c>
      <c r="E5809" s="3">
        <f t="shared" si="270"/>
        <v>2011</v>
      </c>
      <c r="F5809" s="1" t="str">
        <f t="shared" si="271"/>
        <v>2010/2011</v>
      </c>
      <c r="G5809">
        <v>55</v>
      </c>
      <c r="H5809" t="s">
        <v>75</v>
      </c>
      <c r="I5809">
        <f>IFERROR(INDEX(Lookup_Misc!$A$1:$C$7,MATCH(Table1[[#This Row],[Product]],Lookup_Misc!$B$1:$B$7,0),3)*Table1[[#This Row],[Tonnage]],NA())</f>
        <v>22</v>
      </c>
      <c r="J5809">
        <f t="shared" si="272"/>
        <v>5</v>
      </c>
    </row>
    <row r="5810" spans="1:10">
      <c r="A5810" t="s">
        <v>189</v>
      </c>
      <c r="B5810" t="s">
        <v>123</v>
      </c>
      <c r="C5810" s="60">
        <v>40664</v>
      </c>
      <c r="D5810" s="3">
        <f>Table1[[#This Row],[End Year]]-1</f>
        <v>2010</v>
      </c>
      <c r="E5810" s="3">
        <f t="shared" si="270"/>
        <v>2011</v>
      </c>
      <c r="F5810" s="1" t="str">
        <f t="shared" si="271"/>
        <v>2010/2011</v>
      </c>
      <c r="G5810">
        <v>19</v>
      </c>
      <c r="H5810" t="s">
        <v>78</v>
      </c>
      <c r="I5810">
        <f>IFERROR(INDEX(Lookup_Misc!$A$1:$C$7,MATCH(Table1[[#This Row],[Product]],Lookup_Misc!$B$1:$B$7,0),3)*Table1[[#This Row],[Tonnage]],NA())</f>
        <v>7.6000000000000005</v>
      </c>
      <c r="J5810">
        <f t="shared" si="272"/>
        <v>5</v>
      </c>
    </row>
    <row r="5811" spans="1:10">
      <c r="A5811" t="s">
        <v>189</v>
      </c>
      <c r="B5811" t="s">
        <v>123</v>
      </c>
      <c r="C5811" s="60">
        <v>40664</v>
      </c>
      <c r="D5811" s="3">
        <f>Table1[[#This Row],[End Year]]-1</f>
        <v>2010</v>
      </c>
      <c r="E5811" s="3">
        <f t="shared" si="270"/>
        <v>2011</v>
      </c>
      <c r="F5811" s="1" t="str">
        <f t="shared" si="271"/>
        <v>2010/2011</v>
      </c>
      <c r="G5811">
        <v>769</v>
      </c>
      <c r="H5811" t="s">
        <v>60</v>
      </c>
      <c r="I5811">
        <f>IFERROR(INDEX(Lookup_Misc!$A$1:$C$7,MATCH(Table1[[#This Row],[Product]],Lookup_Misc!$B$1:$B$7,0),3)*Table1[[#This Row],[Tonnage]],NA())</f>
        <v>307.60000000000002</v>
      </c>
      <c r="J5811">
        <f t="shared" si="272"/>
        <v>5</v>
      </c>
    </row>
    <row r="5812" spans="1:10">
      <c r="A5812" t="s">
        <v>189</v>
      </c>
      <c r="B5812" t="s">
        <v>123</v>
      </c>
      <c r="C5812" s="60">
        <v>40664</v>
      </c>
      <c r="D5812" s="3">
        <f>Table1[[#This Row],[End Year]]-1</f>
        <v>2010</v>
      </c>
      <c r="E5812" s="3">
        <f t="shared" si="270"/>
        <v>2011</v>
      </c>
      <c r="F5812" s="1" t="str">
        <f t="shared" si="271"/>
        <v>2010/2011</v>
      </c>
      <c r="G5812">
        <v>924</v>
      </c>
      <c r="H5812" t="s">
        <v>79</v>
      </c>
      <c r="I5812">
        <f>IFERROR(INDEX(Lookup_Misc!$A$1:$C$7,MATCH(Table1[[#This Row],[Product]],Lookup_Misc!$B$1:$B$7,0),3)*Table1[[#This Row],[Tonnage]],NA())</f>
        <v>369.6</v>
      </c>
      <c r="J5812">
        <f t="shared" si="272"/>
        <v>5</v>
      </c>
    </row>
    <row r="5813" spans="1:10">
      <c r="A5813" t="s">
        <v>189</v>
      </c>
      <c r="B5813" t="s">
        <v>123</v>
      </c>
      <c r="C5813" s="60">
        <v>40664</v>
      </c>
      <c r="D5813" s="3">
        <f>Table1[[#This Row],[End Year]]-1</f>
        <v>2010</v>
      </c>
      <c r="E5813" s="3">
        <f t="shared" si="270"/>
        <v>2011</v>
      </c>
      <c r="F5813" s="1" t="str">
        <f t="shared" si="271"/>
        <v>2010/2011</v>
      </c>
      <c r="G5813">
        <v>1791</v>
      </c>
      <c r="H5813" t="s">
        <v>125</v>
      </c>
      <c r="I5813">
        <f>IFERROR(INDEX(Lookup_Misc!$A$1:$C$7,MATCH(Table1[[#This Row],[Product]],Lookup_Misc!$B$1:$B$7,0),3)*Table1[[#This Row],[Tonnage]],NA())</f>
        <v>716.40000000000009</v>
      </c>
      <c r="J5813">
        <f t="shared" si="272"/>
        <v>5</v>
      </c>
    </row>
    <row r="5814" spans="1:10">
      <c r="A5814" t="s">
        <v>189</v>
      </c>
      <c r="B5814" t="s">
        <v>123</v>
      </c>
      <c r="C5814" s="60">
        <v>40664</v>
      </c>
      <c r="D5814" s="3">
        <f>Table1[[#This Row],[End Year]]-1</f>
        <v>2010</v>
      </c>
      <c r="E5814" s="3">
        <f t="shared" si="270"/>
        <v>2011</v>
      </c>
      <c r="F5814" s="1" t="str">
        <f t="shared" si="271"/>
        <v>2010/2011</v>
      </c>
      <c r="G5814">
        <v>1352</v>
      </c>
      <c r="H5814" t="s">
        <v>133</v>
      </c>
      <c r="I5814">
        <f>IFERROR(INDEX(Lookup_Misc!$A$1:$C$7,MATCH(Table1[[#This Row],[Product]],Lookup_Misc!$B$1:$B$7,0),3)*Table1[[#This Row],[Tonnage]],NA())</f>
        <v>540.80000000000007</v>
      </c>
      <c r="J5814">
        <f t="shared" si="272"/>
        <v>5</v>
      </c>
    </row>
    <row r="5815" spans="1:10">
      <c r="A5815" t="s">
        <v>189</v>
      </c>
      <c r="B5815" t="s">
        <v>123</v>
      </c>
      <c r="C5815" s="60">
        <v>40664</v>
      </c>
      <c r="D5815" s="3">
        <f>Table1[[#This Row],[End Year]]-1</f>
        <v>2010</v>
      </c>
      <c r="E5815" s="3">
        <f t="shared" si="270"/>
        <v>2011</v>
      </c>
      <c r="F5815" s="1" t="str">
        <f t="shared" si="271"/>
        <v>2010/2011</v>
      </c>
      <c r="G5815">
        <v>2500</v>
      </c>
      <c r="H5815" t="s">
        <v>142</v>
      </c>
      <c r="I5815">
        <f>IFERROR(INDEX(Lookup_Misc!$A$1:$C$7,MATCH(Table1[[#This Row],[Product]],Lookup_Misc!$B$1:$B$7,0),3)*Table1[[#This Row],[Tonnage]],NA())</f>
        <v>1000</v>
      </c>
      <c r="J5815">
        <f t="shared" si="272"/>
        <v>5</v>
      </c>
    </row>
    <row r="5816" spans="1:10">
      <c r="A5816" t="s">
        <v>189</v>
      </c>
      <c r="B5816" t="s">
        <v>123</v>
      </c>
      <c r="C5816" s="60">
        <v>40664</v>
      </c>
      <c r="D5816" s="3">
        <f>Table1[[#This Row],[End Year]]-1</f>
        <v>2010</v>
      </c>
      <c r="E5816" s="3">
        <f t="shared" si="270"/>
        <v>2011</v>
      </c>
      <c r="F5816" s="1" t="str">
        <f t="shared" si="271"/>
        <v>2010/2011</v>
      </c>
      <c r="G5816">
        <v>1500</v>
      </c>
      <c r="H5816" t="s">
        <v>143</v>
      </c>
      <c r="I5816">
        <f>IFERROR(INDEX(Lookup_Misc!$A$1:$C$7,MATCH(Table1[[#This Row],[Product]],Lookup_Misc!$B$1:$B$7,0),3)*Table1[[#This Row],[Tonnage]],NA())</f>
        <v>600</v>
      </c>
      <c r="J5816">
        <f t="shared" si="272"/>
        <v>5</v>
      </c>
    </row>
    <row r="5817" spans="1:10">
      <c r="A5817" t="s">
        <v>189</v>
      </c>
      <c r="B5817" t="s">
        <v>123</v>
      </c>
      <c r="C5817" s="60">
        <v>40664</v>
      </c>
      <c r="D5817" s="3">
        <f>Table1[[#This Row],[End Year]]-1</f>
        <v>2010</v>
      </c>
      <c r="E5817" s="3">
        <f t="shared" si="270"/>
        <v>2011</v>
      </c>
      <c r="F5817" s="1" t="str">
        <f t="shared" si="271"/>
        <v>2010/2011</v>
      </c>
      <c r="G5817">
        <v>19</v>
      </c>
      <c r="H5817" t="s">
        <v>130</v>
      </c>
      <c r="I5817">
        <f>IFERROR(INDEX(Lookup_Misc!$A$1:$C$7,MATCH(Table1[[#This Row],[Product]],Lookup_Misc!$B$1:$B$7,0),3)*Table1[[#This Row],[Tonnage]],NA())</f>
        <v>7.6000000000000005</v>
      </c>
      <c r="J5817">
        <f t="shared" si="272"/>
        <v>5</v>
      </c>
    </row>
    <row r="5818" spans="1:10">
      <c r="A5818" t="s">
        <v>189</v>
      </c>
      <c r="B5818" t="s">
        <v>123</v>
      </c>
      <c r="C5818" s="60">
        <v>40664</v>
      </c>
      <c r="D5818" s="3">
        <f>Table1[[#This Row],[End Year]]-1</f>
        <v>2010</v>
      </c>
      <c r="E5818" s="3">
        <f t="shared" si="270"/>
        <v>2011</v>
      </c>
      <c r="F5818" s="1" t="str">
        <f t="shared" si="271"/>
        <v>2010/2011</v>
      </c>
      <c r="G5818">
        <v>27</v>
      </c>
      <c r="H5818" t="s">
        <v>146</v>
      </c>
      <c r="I5818">
        <f>IFERROR(INDEX(Lookup_Misc!$A$1:$C$7,MATCH(Table1[[#This Row],[Product]],Lookup_Misc!$B$1:$B$7,0),3)*Table1[[#This Row],[Tonnage]],NA())</f>
        <v>10.8</v>
      </c>
      <c r="J5818">
        <f t="shared" si="272"/>
        <v>5</v>
      </c>
    </row>
    <row r="5819" spans="1:10">
      <c r="A5819" t="s">
        <v>189</v>
      </c>
      <c r="B5819" t="s">
        <v>123</v>
      </c>
      <c r="C5819" s="60">
        <v>40664</v>
      </c>
      <c r="D5819" s="3">
        <f>Table1[[#This Row],[End Year]]-1</f>
        <v>2010</v>
      </c>
      <c r="E5819" s="3">
        <f t="shared" si="270"/>
        <v>2011</v>
      </c>
      <c r="F5819" s="1" t="str">
        <f t="shared" si="271"/>
        <v>2010/2011</v>
      </c>
      <c r="G5819">
        <v>80</v>
      </c>
      <c r="H5819" t="s">
        <v>135</v>
      </c>
      <c r="I5819">
        <f>IFERROR(INDEX(Lookup_Misc!$A$1:$C$7,MATCH(Table1[[#This Row],[Product]],Lookup_Misc!$B$1:$B$7,0),3)*Table1[[#This Row],[Tonnage]],NA())</f>
        <v>32</v>
      </c>
      <c r="J5819">
        <f t="shared" si="272"/>
        <v>5</v>
      </c>
    </row>
    <row r="5820" spans="1:10">
      <c r="A5820" t="s">
        <v>189</v>
      </c>
      <c r="B5820" t="s">
        <v>123</v>
      </c>
      <c r="C5820" s="60">
        <v>40664</v>
      </c>
      <c r="D5820" s="3">
        <f>Table1[[#This Row],[End Year]]-1</f>
        <v>2010</v>
      </c>
      <c r="E5820" s="3">
        <f t="shared" si="270"/>
        <v>2011</v>
      </c>
      <c r="F5820" s="1" t="str">
        <f t="shared" si="271"/>
        <v>2010/2011</v>
      </c>
      <c r="G5820">
        <v>20</v>
      </c>
      <c r="H5820" t="s">
        <v>137</v>
      </c>
      <c r="I5820">
        <f>IFERROR(INDEX(Lookup_Misc!$A$1:$C$7,MATCH(Table1[[#This Row],[Product]],Lookup_Misc!$B$1:$B$7,0),3)*Table1[[#This Row],[Tonnage]],NA())</f>
        <v>8</v>
      </c>
      <c r="J5820">
        <f t="shared" si="272"/>
        <v>5</v>
      </c>
    </row>
    <row r="5821" spans="1:10">
      <c r="A5821" t="s">
        <v>189</v>
      </c>
      <c r="B5821" t="s">
        <v>123</v>
      </c>
      <c r="C5821" s="60">
        <v>40664</v>
      </c>
      <c r="D5821" s="3">
        <f>Table1[[#This Row],[End Year]]-1</f>
        <v>2010</v>
      </c>
      <c r="E5821" s="3">
        <f t="shared" si="270"/>
        <v>2011</v>
      </c>
      <c r="F5821" s="1" t="str">
        <f t="shared" si="271"/>
        <v>2010/2011</v>
      </c>
      <c r="G5821">
        <v>19</v>
      </c>
      <c r="H5821" t="s">
        <v>118</v>
      </c>
      <c r="I5821">
        <f>IFERROR(INDEX(Lookup_Misc!$A$1:$C$7,MATCH(Table1[[#This Row],[Product]],Lookup_Misc!$B$1:$B$7,0),3)*Table1[[#This Row],[Tonnage]],NA())</f>
        <v>7.6000000000000005</v>
      </c>
      <c r="J5821">
        <f t="shared" si="272"/>
        <v>5</v>
      </c>
    </row>
    <row r="5822" spans="1:10">
      <c r="A5822" t="s">
        <v>189</v>
      </c>
      <c r="B5822" t="s">
        <v>123</v>
      </c>
      <c r="C5822" s="60">
        <v>40695</v>
      </c>
      <c r="D5822" s="3">
        <f>Table1[[#This Row],[End Year]]-1</f>
        <v>2010</v>
      </c>
      <c r="E5822" s="3">
        <f t="shared" si="270"/>
        <v>2011</v>
      </c>
      <c r="F5822" s="1" t="str">
        <f t="shared" si="271"/>
        <v>2010/2011</v>
      </c>
      <c r="G5822">
        <v>20</v>
      </c>
      <c r="H5822" t="s">
        <v>94</v>
      </c>
      <c r="I5822">
        <f>IFERROR(INDEX(Lookup_Misc!$A$1:$C$7,MATCH(Table1[[#This Row],[Product]],Lookup_Misc!$B$1:$B$7,0),3)*Table1[[#This Row],[Tonnage]],NA())</f>
        <v>8</v>
      </c>
      <c r="J5822">
        <f t="shared" si="272"/>
        <v>6</v>
      </c>
    </row>
    <row r="5823" spans="1:10">
      <c r="A5823" t="s">
        <v>189</v>
      </c>
      <c r="B5823" t="s">
        <v>123</v>
      </c>
      <c r="C5823" s="60">
        <v>40695</v>
      </c>
      <c r="D5823" s="3">
        <f>Table1[[#This Row],[End Year]]-1</f>
        <v>2010</v>
      </c>
      <c r="E5823" s="3">
        <f t="shared" si="270"/>
        <v>2011</v>
      </c>
      <c r="F5823" s="1" t="str">
        <f t="shared" si="271"/>
        <v>2010/2011</v>
      </c>
      <c r="G5823">
        <v>390</v>
      </c>
      <c r="H5823" t="s">
        <v>60</v>
      </c>
      <c r="I5823">
        <f>IFERROR(INDEX(Lookup_Misc!$A$1:$C$7,MATCH(Table1[[#This Row],[Product]],Lookup_Misc!$B$1:$B$7,0),3)*Table1[[#This Row],[Tonnage]],NA())</f>
        <v>156</v>
      </c>
      <c r="J5823">
        <f t="shared" si="272"/>
        <v>6</v>
      </c>
    </row>
    <row r="5824" spans="1:10">
      <c r="A5824" t="s">
        <v>189</v>
      </c>
      <c r="B5824" t="s">
        <v>123</v>
      </c>
      <c r="C5824" s="60">
        <v>40695</v>
      </c>
      <c r="D5824" s="3">
        <f>Table1[[#This Row],[End Year]]-1</f>
        <v>2010</v>
      </c>
      <c r="E5824" s="3">
        <f t="shared" si="270"/>
        <v>2011</v>
      </c>
      <c r="F5824" s="1" t="str">
        <f t="shared" si="271"/>
        <v>2010/2011</v>
      </c>
      <c r="G5824">
        <v>600</v>
      </c>
      <c r="H5824" t="s">
        <v>79</v>
      </c>
      <c r="I5824">
        <f>IFERROR(INDEX(Lookup_Misc!$A$1:$C$7,MATCH(Table1[[#This Row],[Product]],Lookup_Misc!$B$1:$B$7,0),3)*Table1[[#This Row],[Tonnage]],NA())</f>
        <v>240</v>
      </c>
      <c r="J5824">
        <f t="shared" si="272"/>
        <v>6</v>
      </c>
    </row>
    <row r="5825" spans="1:10">
      <c r="A5825" t="s">
        <v>189</v>
      </c>
      <c r="B5825" t="s">
        <v>123</v>
      </c>
      <c r="C5825" s="60">
        <v>40695</v>
      </c>
      <c r="D5825" s="3">
        <f>Table1[[#This Row],[End Year]]-1</f>
        <v>2010</v>
      </c>
      <c r="E5825" s="3">
        <f t="shared" si="270"/>
        <v>2011</v>
      </c>
      <c r="F5825" s="1" t="str">
        <f t="shared" si="271"/>
        <v>2010/2011</v>
      </c>
      <c r="G5825">
        <v>1</v>
      </c>
      <c r="H5825" t="s">
        <v>146</v>
      </c>
      <c r="I5825">
        <f>IFERROR(INDEX(Lookup_Misc!$A$1:$C$7,MATCH(Table1[[#This Row],[Product]],Lookup_Misc!$B$1:$B$7,0),3)*Table1[[#This Row],[Tonnage]],NA())</f>
        <v>0.4</v>
      </c>
      <c r="J5825">
        <f t="shared" si="272"/>
        <v>6</v>
      </c>
    </row>
    <row r="5826" spans="1:10">
      <c r="A5826" t="s">
        <v>189</v>
      </c>
      <c r="B5826" t="s">
        <v>123</v>
      </c>
      <c r="C5826" s="60">
        <v>40695</v>
      </c>
      <c r="D5826" s="3">
        <f>Table1[[#This Row],[End Year]]-1</f>
        <v>2010</v>
      </c>
      <c r="E5826" s="3">
        <f t="shared" si="270"/>
        <v>2011</v>
      </c>
      <c r="F5826" s="1" t="str">
        <f t="shared" si="271"/>
        <v>2010/2011</v>
      </c>
      <c r="G5826">
        <v>2199</v>
      </c>
      <c r="H5826" t="s">
        <v>137</v>
      </c>
      <c r="I5826">
        <f>IFERROR(INDEX(Lookup_Misc!$A$1:$C$7,MATCH(Table1[[#This Row],[Product]],Lookup_Misc!$B$1:$B$7,0),3)*Table1[[#This Row],[Tonnage]],NA())</f>
        <v>879.6</v>
      </c>
      <c r="J5826">
        <f t="shared" si="272"/>
        <v>6</v>
      </c>
    </row>
    <row r="5827" spans="1:10">
      <c r="A5827" t="s">
        <v>189</v>
      </c>
      <c r="B5827" t="s">
        <v>123</v>
      </c>
      <c r="C5827" s="60">
        <v>40695</v>
      </c>
      <c r="D5827" s="3">
        <f>Table1[[#This Row],[End Year]]-1</f>
        <v>2010</v>
      </c>
      <c r="E5827" s="3">
        <f t="shared" si="270"/>
        <v>2011</v>
      </c>
      <c r="F5827" s="1" t="str">
        <f t="shared" si="271"/>
        <v>2010/2011</v>
      </c>
      <c r="G5827">
        <v>14</v>
      </c>
      <c r="H5827" t="s">
        <v>128</v>
      </c>
      <c r="I5827">
        <f>IFERROR(INDEX(Lookup_Misc!$A$1:$C$7,MATCH(Table1[[#This Row],[Product]],Lookup_Misc!$B$1:$B$7,0),3)*Table1[[#This Row],[Tonnage]],NA())</f>
        <v>5.6000000000000005</v>
      </c>
      <c r="J5827">
        <f t="shared" si="272"/>
        <v>6</v>
      </c>
    </row>
    <row r="5828" spans="1:10">
      <c r="A5828" t="s">
        <v>189</v>
      </c>
      <c r="B5828" t="s">
        <v>123</v>
      </c>
      <c r="C5828" s="60">
        <v>40695</v>
      </c>
      <c r="D5828" s="3">
        <f>Table1[[#This Row],[End Year]]-1</f>
        <v>2010</v>
      </c>
      <c r="E5828" s="3">
        <f t="shared" si="270"/>
        <v>2011</v>
      </c>
      <c r="F5828" s="1" t="str">
        <f t="shared" si="271"/>
        <v>2010/2011</v>
      </c>
      <c r="G5828">
        <v>16073</v>
      </c>
      <c r="H5828" t="s">
        <v>92</v>
      </c>
      <c r="I5828">
        <f>IFERROR(INDEX(Lookup_Misc!$A$1:$C$7,MATCH(Table1[[#This Row],[Product]],Lookup_Misc!$B$1:$B$7,0),3)*Table1[[#This Row],[Tonnage]],NA())</f>
        <v>6429.2000000000007</v>
      </c>
      <c r="J5828">
        <f t="shared" si="272"/>
        <v>6</v>
      </c>
    </row>
    <row r="5829" spans="1:10">
      <c r="A5829" t="s">
        <v>189</v>
      </c>
      <c r="B5829" t="s">
        <v>123</v>
      </c>
      <c r="C5829" s="60">
        <v>40695</v>
      </c>
      <c r="D5829" s="3">
        <f>Table1[[#This Row],[End Year]]-1</f>
        <v>2010</v>
      </c>
      <c r="E5829" s="3">
        <f t="shared" si="270"/>
        <v>2011</v>
      </c>
      <c r="F5829" s="1" t="str">
        <f t="shared" si="271"/>
        <v>2010/2011</v>
      </c>
      <c r="G5829">
        <v>62</v>
      </c>
      <c r="H5829" t="s">
        <v>82</v>
      </c>
      <c r="I5829">
        <f>IFERROR(INDEX(Lookup_Misc!$A$1:$C$7,MATCH(Table1[[#This Row],[Product]],Lookup_Misc!$B$1:$B$7,0),3)*Table1[[#This Row],[Tonnage]],NA())</f>
        <v>24.8</v>
      </c>
      <c r="J5829">
        <f t="shared" si="272"/>
        <v>6</v>
      </c>
    </row>
    <row r="5830" spans="1:10">
      <c r="A5830" t="s">
        <v>189</v>
      </c>
      <c r="B5830" t="s">
        <v>123</v>
      </c>
      <c r="C5830" s="60">
        <v>40695</v>
      </c>
      <c r="D5830" s="3">
        <f>Table1[[#This Row],[End Year]]-1</f>
        <v>2010</v>
      </c>
      <c r="E5830" s="3">
        <f t="shared" ref="E5830:E5893" si="273">IF(AND(MONTH(C5830)&gt;=7,MONTH(C5830)&lt;=12),YEAR(C5830)+1,YEAR(C5830))</f>
        <v>2011</v>
      </c>
      <c r="F5830" s="1" t="str">
        <f t="shared" ref="F5830:F5893" si="274">D5830&amp;"/"&amp;E5830</f>
        <v>2010/2011</v>
      </c>
      <c r="G5830">
        <v>19</v>
      </c>
      <c r="H5830" t="s">
        <v>118</v>
      </c>
      <c r="I5830">
        <f>IFERROR(INDEX(Lookup_Misc!$A$1:$C$7,MATCH(Table1[[#This Row],[Product]],Lookup_Misc!$B$1:$B$7,0),3)*Table1[[#This Row],[Tonnage]],NA())</f>
        <v>7.6000000000000005</v>
      </c>
      <c r="J5830">
        <f t="shared" ref="J5830:J5893" si="275">MONTH(C5830)</f>
        <v>6</v>
      </c>
    </row>
    <row r="5831" spans="1:10">
      <c r="A5831" t="s">
        <v>189</v>
      </c>
      <c r="B5831" t="s">
        <v>123</v>
      </c>
      <c r="C5831" s="60">
        <v>40725</v>
      </c>
      <c r="D5831" s="3">
        <f>Table1[[#This Row],[End Year]]-1</f>
        <v>2011</v>
      </c>
      <c r="E5831" s="3">
        <f t="shared" si="273"/>
        <v>2012</v>
      </c>
      <c r="F5831" s="1" t="str">
        <f t="shared" si="274"/>
        <v>2011/2012</v>
      </c>
      <c r="G5831">
        <v>15</v>
      </c>
      <c r="H5831" t="s">
        <v>75</v>
      </c>
      <c r="I5831">
        <f>IFERROR(INDEX(Lookup_Misc!$A$1:$C$7,MATCH(Table1[[#This Row],[Product]],Lookup_Misc!$B$1:$B$7,0),3)*Table1[[#This Row],[Tonnage]],NA())</f>
        <v>6</v>
      </c>
      <c r="J5831">
        <f t="shared" si="275"/>
        <v>7</v>
      </c>
    </row>
    <row r="5832" spans="1:10">
      <c r="A5832" t="s">
        <v>189</v>
      </c>
      <c r="B5832" t="s">
        <v>123</v>
      </c>
      <c r="C5832" s="60">
        <v>40725</v>
      </c>
      <c r="D5832" s="3">
        <f>Table1[[#This Row],[End Year]]-1</f>
        <v>2011</v>
      </c>
      <c r="E5832" s="3">
        <f t="shared" si="273"/>
        <v>2012</v>
      </c>
      <c r="F5832" s="1" t="str">
        <f t="shared" si="274"/>
        <v>2011/2012</v>
      </c>
      <c r="G5832">
        <v>193</v>
      </c>
      <c r="H5832" t="s">
        <v>60</v>
      </c>
      <c r="I5832">
        <f>IFERROR(INDEX(Lookup_Misc!$A$1:$C$7,MATCH(Table1[[#This Row],[Product]],Lookup_Misc!$B$1:$B$7,0),3)*Table1[[#This Row],[Tonnage]],NA())</f>
        <v>77.2</v>
      </c>
      <c r="J5832">
        <f t="shared" si="275"/>
        <v>7</v>
      </c>
    </row>
    <row r="5833" spans="1:10">
      <c r="A5833" t="s">
        <v>189</v>
      </c>
      <c r="B5833" t="s">
        <v>123</v>
      </c>
      <c r="C5833" s="60">
        <v>40725</v>
      </c>
      <c r="D5833" s="3">
        <f>Table1[[#This Row],[End Year]]-1</f>
        <v>2011</v>
      </c>
      <c r="E5833" s="3">
        <f t="shared" si="273"/>
        <v>2012</v>
      </c>
      <c r="F5833" s="1" t="str">
        <f t="shared" si="274"/>
        <v>2011/2012</v>
      </c>
      <c r="G5833">
        <v>5561</v>
      </c>
      <c r="H5833" t="s">
        <v>79</v>
      </c>
      <c r="I5833">
        <f>IFERROR(INDEX(Lookup_Misc!$A$1:$C$7,MATCH(Table1[[#This Row],[Product]],Lookup_Misc!$B$1:$B$7,0),3)*Table1[[#This Row],[Tonnage]],NA())</f>
        <v>2224.4</v>
      </c>
      <c r="J5833">
        <f t="shared" si="275"/>
        <v>7</v>
      </c>
    </row>
    <row r="5834" spans="1:10">
      <c r="A5834" t="s">
        <v>189</v>
      </c>
      <c r="B5834" t="s">
        <v>123</v>
      </c>
      <c r="C5834" s="60">
        <v>40725</v>
      </c>
      <c r="D5834" s="3">
        <f>Table1[[#This Row],[End Year]]-1</f>
        <v>2011</v>
      </c>
      <c r="E5834" s="3">
        <f t="shared" si="273"/>
        <v>2012</v>
      </c>
      <c r="F5834" s="1" t="str">
        <f t="shared" si="274"/>
        <v>2011/2012</v>
      </c>
      <c r="G5834">
        <v>3498</v>
      </c>
      <c r="H5834" t="s">
        <v>125</v>
      </c>
      <c r="I5834">
        <f>IFERROR(INDEX(Lookup_Misc!$A$1:$C$7,MATCH(Table1[[#This Row],[Product]],Lookup_Misc!$B$1:$B$7,0),3)*Table1[[#This Row],[Tonnage]],NA())</f>
        <v>1399.2</v>
      </c>
      <c r="J5834">
        <f t="shared" si="275"/>
        <v>7</v>
      </c>
    </row>
    <row r="5835" spans="1:10">
      <c r="A5835" t="s">
        <v>189</v>
      </c>
      <c r="B5835" t="s">
        <v>123</v>
      </c>
      <c r="C5835" s="60">
        <v>40725</v>
      </c>
      <c r="D5835" s="3">
        <f>Table1[[#This Row],[End Year]]-1</f>
        <v>2011</v>
      </c>
      <c r="E5835" s="3">
        <f t="shared" si="273"/>
        <v>2012</v>
      </c>
      <c r="F5835" s="1" t="str">
        <f t="shared" si="274"/>
        <v>2011/2012</v>
      </c>
      <c r="G5835">
        <v>500</v>
      </c>
      <c r="H5835" t="s">
        <v>142</v>
      </c>
      <c r="I5835">
        <f>IFERROR(INDEX(Lookup_Misc!$A$1:$C$7,MATCH(Table1[[#This Row],[Product]],Lookup_Misc!$B$1:$B$7,0),3)*Table1[[#This Row],[Tonnage]],NA())</f>
        <v>200</v>
      </c>
      <c r="J5835">
        <f t="shared" si="275"/>
        <v>7</v>
      </c>
    </row>
    <row r="5836" spans="1:10">
      <c r="A5836" t="s">
        <v>189</v>
      </c>
      <c r="B5836" t="s">
        <v>123</v>
      </c>
      <c r="C5836" s="60">
        <v>40725</v>
      </c>
      <c r="D5836" s="3">
        <f>Table1[[#This Row],[End Year]]-1</f>
        <v>2011</v>
      </c>
      <c r="E5836" s="3">
        <f t="shared" si="273"/>
        <v>2012</v>
      </c>
      <c r="F5836" s="1" t="str">
        <f t="shared" si="274"/>
        <v>2011/2012</v>
      </c>
      <c r="G5836">
        <v>213</v>
      </c>
      <c r="H5836" t="s">
        <v>143</v>
      </c>
      <c r="I5836">
        <f>IFERROR(INDEX(Lookup_Misc!$A$1:$C$7,MATCH(Table1[[#This Row],[Product]],Lookup_Misc!$B$1:$B$7,0),3)*Table1[[#This Row],[Tonnage]],NA())</f>
        <v>85.2</v>
      </c>
      <c r="J5836">
        <f t="shared" si="275"/>
        <v>7</v>
      </c>
    </row>
    <row r="5837" spans="1:10">
      <c r="A5837" t="s">
        <v>189</v>
      </c>
      <c r="B5837" t="s">
        <v>123</v>
      </c>
      <c r="C5837" s="60">
        <v>40725</v>
      </c>
      <c r="D5837" s="3">
        <f>Table1[[#This Row],[End Year]]-1</f>
        <v>2011</v>
      </c>
      <c r="E5837" s="3">
        <f t="shared" si="273"/>
        <v>2012</v>
      </c>
      <c r="F5837" s="1" t="str">
        <f t="shared" si="274"/>
        <v>2011/2012</v>
      </c>
      <c r="G5837">
        <v>1500</v>
      </c>
      <c r="H5837" t="s">
        <v>130</v>
      </c>
      <c r="I5837">
        <f>IFERROR(INDEX(Lookup_Misc!$A$1:$C$7,MATCH(Table1[[#This Row],[Product]],Lookup_Misc!$B$1:$B$7,0),3)*Table1[[#This Row],[Tonnage]],NA())</f>
        <v>600</v>
      </c>
      <c r="J5837">
        <f t="shared" si="275"/>
        <v>7</v>
      </c>
    </row>
    <row r="5838" spans="1:10">
      <c r="A5838" t="s">
        <v>189</v>
      </c>
      <c r="B5838" t="s">
        <v>123</v>
      </c>
      <c r="C5838" s="60">
        <v>40725</v>
      </c>
      <c r="D5838" s="3">
        <f>Table1[[#This Row],[End Year]]-1</f>
        <v>2011</v>
      </c>
      <c r="E5838" s="3">
        <f t="shared" si="273"/>
        <v>2012</v>
      </c>
      <c r="F5838" s="1" t="str">
        <f t="shared" si="274"/>
        <v>2011/2012</v>
      </c>
      <c r="G5838">
        <v>769</v>
      </c>
      <c r="H5838" t="s">
        <v>116</v>
      </c>
      <c r="I5838">
        <f>IFERROR(INDEX(Lookup_Misc!$A$1:$C$7,MATCH(Table1[[#This Row],[Product]],Lookup_Misc!$B$1:$B$7,0),3)*Table1[[#This Row],[Tonnage]],NA())</f>
        <v>307.60000000000002</v>
      </c>
      <c r="J5838">
        <f t="shared" si="275"/>
        <v>7</v>
      </c>
    </row>
    <row r="5839" spans="1:10">
      <c r="A5839" t="s">
        <v>189</v>
      </c>
      <c r="B5839" t="s">
        <v>123</v>
      </c>
      <c r="C5839" s="60">
        <v>40725</v>
      </c>
      <c r="D5839" s="3">
        <f>Table1[[#This Row],[End Year]]-1</f>
        <v>2011</v>
      </c>
      <c r="E5839" s="3">
        <f t="shared" si="273"/>
        <v>2012</v>
      </c>
      <c r="F5839" s="1" t="str">
        <f t="shared" si="274"/>
        <v>2011/2012</v>
      </c>
      <c r="G5839">
        <v>20</v>
      </c>
      <c r="H5839" t="s">
        <v>90</v>
      </c>
      <c r="I5839">
        <f>IFERROR(INDEX(Lookup_Misc!$A$1:$C$7,MATCH(Table1[[#This Row],[Product]],Lookup_Misc!$B$1:$B$7,0),3)*Table1[[#This Row],[Tonnage]],NA())</f>
        <v>8</v>
      </c>
      <c r="J5839">
        <f t="shared" si="275"/>
        <v>7</v>
      </c>
    </row>
    <row r="5840" spans="1:10">
      <c r="A5840" t="s">
        <v>189</v>
      </c>
      <c r="B5840" t="s">
        <v>123</v>
      </c>
      <c r="C5840" s="60">
        <v>40725</v>
      </c>
      <c r="D5840" s="3">
        <f>Table1[[#This Row],[End Year]]-1</f>
        <v>2011</v>
      </c>
      <c r="E5840" s="3">
        <f t="shared" si="273"/>
        <v>2012</v>
      </c>
      <c r="F5840" s="1" t="str">
        <f t="shared" si="274"/>
        <v>2011/2012</v>
      </c>
      <c r="G5840">
        <v>345</v>
      </c>
      <c r="H5840" t="s">
        <v>140</v>
      </c>
      <c r="I5840">
        <f>IFERROR(INDEX(Lookup_Misc!$A$1:$C$7,MATCH(Table1[[#This Row],[Product]],Lookup_Misc!$B$1:$B$7,0),3)*Table1[[#This Row],[Tonnage]],NA())</f>
        <v>138</v>
      </c>
      <c r="J5840">
        <f t="shared" si="275"/>
        <v>7</v>
      </c>
    </row>
    <row r="5841" spans="1:10">
      <c r="A5841" t="s">
        <v>189</v>
      </c>
      <c r="B5841" t="s">
        <v>123</v>
      </c>
      <c r="C5841" s="60">
        <v>40756</v>
      </c>
      <c r="D5841" s="3">
        <f>Table1[[#This Row],[End Year]]-1</f>
        <v>2011</v>
      </c>
      <c r="E5841" s="3">
        <f t="shared" si="273"/>
        <v>2012</v>
      </c>
      <c r="F5841" s="1" t="str">
        <f t="shared" si="274"/>
        <v>2011/2012</v>
      </c>
      <c r="G5841">
        <v>15</v>
      </c>
      <c r="H5841" t="s">
        <v>117</v>
      </c>
      <c r="I5841">
        <f>IFERROR(INDEX(Lookup_Misc!$A$1:$C$7,MATCH(Table1[[#This Row],[Product]],Lookup_Misc!$B$1:$B$7,0),3)*Table1[[#This Row],[Tonnage]],NA())</f>
        <v>6</v>
      </c>
      <c r="J5841">
        <f t="shared" si="275"/>
        <v>8</v>
      </c>
    </row>
    <row r="5842" spans="1:10">
      <c r="A5842" t="s">
        <v>189</v>
      </c>
      <c r="B5842" t="s">
        <v>123</v>
      </c>
      <c r="C5842" s="60">
        <v>40756</v>
      </c>
      <c r="D5842" s="3">
        <f>Table1[[#This Row],[End Year]]-1</f>
        <v>2011</v>
      </c>
      <c r="E5842" s="3">
        <f t="shared" si="273"/>
        <v>2012</v>
      </c>
      <c r="F5842" s="1" t="str">
        <f t="shared" si="274"/>
        <v>2011/2012</v>
      </c>
      <c r="G5842">
        <v>183</v>
      </c>
      <c r="H5842" t="s">
        <v>60</v>
      </c>
      <c r="I5842">
        <f>IFERROR(INDEX(Lookup_Misc!$A$1:$C$7,MATCH(Table1[[#This Row],[Product]],Lookup_Misc!$B$1:$B$7,0),3)*Table1[[#This Row],[Tonnage]],NA())</f>
        <v>73.2</v>
      </c>
      <c r="J5842">
        <f t="shared" si="275"/>
        <v>8</v>
      </c>
    </row>
    <row r="5843" spans="1:10">
      <c r="A5843" t="s">
        <v>189</v>
      </c>
      <c r="B5843" t="s">
        <v>123</v>
      </c>
      <c r="C5843" s="60">
        <v>40756</v>
      </c>
      <c r="D5843" s="3">
        <f>Table1[[#This Row],[End Year]]-1</f>
        <v>2011</v>
      </c>
      <c r="E5843" s="3">
        <f t="shared" si="273"/>
        <v>2012</v>
      </c>
      <c r="F5843" s="1" t="str">
        <f t="shared" si="274"/>
        <v>2011/2012</v>
      </c>
      <c r="G5843">
        <v>27554</v>
      </c>
      <c r="H5843" t="s">
        <v>79</v>
      </c>
      <c r="I5843">
        <f>IFERROR(INDEX(Lookup_Misc!$A$1:$C$7,MATCH(Table1[[#This Row],[Product]],Lookup_Misc!$B$1:$B$7,0),3)*Table1[[#This Row],[Tonnage]],NA())</f>
        <v>11021.6</v>
      </c>
      <c r="J5843">
        <f t="shared" si="275"/>
        <v>8</v>
      </c>
    </row>
    <row r="5844" spans="1:10">
      <c r="A5844" t="s">
        <v>189</v>
      </c>
      <c r="B5844" t="s">
        <v>123</v>
      </c>
      <c r="C5844" s="60">
        <v>40756</v>
      </c>
      <c r="D5844" s="3">
        <f>Table1[[#This Row],[End Year]]-1</f>
        <v>2011</v>
      </c>
      <c r="E5844" s="3">
        <f t="shared" si="273"/>
        <v>2012</v>
      </c>
      <c r="F5844" s="1" t="str">
        <f t="shared" si="274"/>
        <v>2011/2012</v>
      </c>
      <c r="G5844">
        <v>18</v>
      </c>
      <c r="H5844" t="s">
        <v>146</v>
      </c>
      <c r="I5844">
        <f>IFERROR(INDEX(Lookup_Misc!$A$1:$C$7,MATCH(Table1[[#This Row],[Product]],Lookup_Misc!$B$1:$B$7,0),3)*Table1[[#This Row],[Tonnage]],NA())</f>
        <v>7.2</v>
      </c>
      <c r="J5844">
        <f t="shared" si="275"/>
        <v>8</v>
      </c>
    </row>
    <row r="5845" spans="1:10">
      <c r="A5845" t="s">
        <v>189</v>
      </c>
      <c r="B5845" t="s">
        <v>123</v>
      </c>
      <c r="C5845" s="60">
        <v>40756</v>
      </c>
      <c r="D5845" s="3">
        <f>Table1[[#This Row],[End Year]]-1</f>
        <v>2011</v>
      </c>
      <c r="E5845" s="3">
        <f t="shared" si="273"/>
        <v>2012</v>
      </c>
      <c r="F5845" s="1" t="str">
        <f t="shared" si="274"/>
        <v>2011/2012</v>
      </c>
      <c r="G5845">
        <v>2079</v>
      </c>
      <c r="H5845" t="s">
        <v>116</v>
      </c>
      <c r="I5845">
        <f>IFERROR(INDEX(Lookup_Misc!$A$1:$C$7,MATCH(Table1[[#This Row],[Product]],Lookup_Misc!$B$1:$B$7,0),3)*Table1[[#This Row],[Tonnage]],NA())</f>
        <v>831.6</v>
      </c>
      <c r="J5845">
        <f t="shared" si="275"/>
        <v>8</v>
      </c>
    </row>
    <row r="5846" spans="1:10">
      <c r="A5846" t="s">
        <v>189</v>
      </c>
      <c r="B5846" t="s">
        <v>123</v>
      </c>
      <c r="C5846" s="60">
        <v>40756</v>
      </c>
      <c r="D5846" s="3">
        <f>Table1[[#This Row],[End Year]]-1</f>
        <v>2011</v>
      </c>
      <c r="E5846" s="3">
        <f t="shared" si="273"/>
        <v>2012</v>
      </c>
      <c r="F5846" s="1" t="str">
        <f t="shared" si="274"/>
        <v>2011/2012</v>
      </c>
      <c r="G5846">
        <v>4249</v>
      </c>
      <c r="H5846" t="s">
        <v>92</v>
      </c>
      <c r="I5846">
        <f>IFERROR(INDEX(Lookup_Misc!$A$1:$C$7,MATCH(Table1[[#This Row],[Product]],Lookup_Misc!$B$1:$B$7,0),3)*Table1[[#This Row],[Tonnage]],NA())</f>
        <v>1699.6000000000001</v>
      </c>
      <c r="J5846">
        <f t="shared" si="275"/>
        <v>8</v>
      </c>
    </row>
    <row r="5847" spans="1:10">
      <c r="A5847" t="s">
        <v>189</v>
      </c>
      <c r="B5847" t="s">
        <v>123</v>
      </c>
      <c r="C5847" s="60">
        <v>40787</v>
      </c>
      <c r="D5847" s="3">
        <f>Table1[[#This Row],[End Year]]-1</f>
        <v>2011</v>
      </c>
      <c r="E5847" s="3">
        <f t="shared" si="273"/>
        <v>2012</v>
      </c>
      <c r="F5847" s="1" t="str">
        <f t="shared" si="274"/>
        <v>2011/2012</v>
      </c>
      <c r="G5847">
        <v>276</v>
      </c>
      <c r="H5847" t="s">
        <v>73</v>
      </c>
      <c r="I5847">
        <f>IFERROR(INDEX(Lookup_Misc!$A$1:$C$7,MATCH(Table1[[#This Row],[Product]],Lookup_Misc!$B$1:$B$7,0),3)*Table1[[#This Row],[Tonnage]],NA())</f>
        <v>110.4</v>
      </c>
      <c r="J5847">
        <f t="shared" si="275"/>
        <v>9</v>
      </c>
    </row>
    <row r="5848" spans="1:10">
      <c r="A5848" t="s">
        <v>189</v>
      </c>
      <c r="B5848" t="s">
        <v>123</v>
      </c>
      <c r="C5848" s="60">
        <v>40787</v>
      </c>
      <c r="D5848" s="3">
        <f>Table1[[#This Row],[End Year]]-1</f>
        <v>2011</v>
      </c>
      <c r="E5848" s="3">
        <f t="shared" si="273"/>
        <v>2012</v>
      </c>
      <c r="F5848" s="1" t="str">
        <f t="shared" si="274"/>
        <v>2011/2012</v>
      </c>
      <c r="G5848">
        <v>41</v>
      </c>
      <c r="H5848" t="s">
        <v>78</v>
      </c>
      <c r="I5848">
        <f>IFERROR(INDEX(Lookup_Misc!$A$1:$C$7,MATCH(Table1[[#This Row],[Product]],Lookup_Misc!$B$1:$B$7,0),3)*Table1[[#This Row],[Tonnage]],NA())</f>
        <v>16.400000000000002</v>
      </c>
      <c r="J5848">
        <f t="shared" si="275"/>
        <v>9</v>
      </c>
    </row>
    <row r="5849" spans="1:10">
      <c r="A5849" t="s">
        <v>189</v>
      </c>
      <c r="B5849" t="s">
        <v>123</v>
      </c>
      <c r="C5849" s="60">
        <v>40787</v>
      </c>
      <c r="D5849" s="3">
        <f>Table1[[#This Row],[End Year]]-1</f>
        <v>2011</v>
      </c>
      <c r="E5849" s="3">
        <f t="shared" si="273"/>
        <v>2012</v>
      </c>
      <c r="F5849" s="1" t="str">
        <f t="shared" si="274"/>
        <v>2011/2012</v>
      </c>
      <c r="G5849">
        <v>299</v>
      </c>
      <c r="H5849" t="s">
        <v>60</v>
      </c>
      <c r="I5849">
        <f>IFERROR(INDEX(Lookup_Misc!$A$1:$C$7,MATCH(Table1[[#This Row],[Product]],Lookup_Misc!$B$1:$B$7,0),3)*Table1[[#This Row],[Tonnage]],NA())</f>
        <v>119.60000000000001</v>
      </c>
      <c r="J5849">
        <f t="shared" si="275"/>
        <v>9</v>
      </c>
    </row>
    <row r="5850" spans="1:10">
      <c r="A5850" t="s">
        <v>189</v>
      </c>
      <c r="B5850" t="s">
        <v>123</v>
      </c>
      <c r="C5850" s="60">
        <v>40787</v>
      </c>
      <c r="D5850" s="3">
        <f>Table1[[#This Row],[End Year]]-1</f>
        <v>2011</v>
      </c>
      <c r="E5850" s="3">
        <f t="shared" si="273"/>
        <v>2012</v>
      </c>
      <c r="F5850" s="1" t="str">
        <f t="shared" si="274"/>
        <v>2011/2012</v>
      </c>
      <c r="G5850">
        <v>450</v>
      </c>
      <c r="H5850" t="s">
        <v>79</v>
      </c>
      <c r="I5850">
        <f>IFERROR(INDEX(Lookup_Misc!$A$1:$C$7,MATCH(Table1[[#This Row],[Product]],Lookup_Misc!$B$1:$B$7,0),3)*Table1[[#This Row],[Tonnage]],NA())</f>
        <v>180</v>
      </c>
      <c r="J5850">
        <f t="shared" si="275"/>
        <v>9</v>
      </c>
    </row>
    <row r="5851" spans="1:10">
      <c r="A5851" t="s">
        <v>189</v>
      </c>
      <c r="B5851" t="s">
        <v>123</v>
      </c>
      <c r="C5851" s="60">
        <v>40787</v>
      </c>
      <c r="D5851" s="3">
        <f>Table1[[#This Row],[End Year]]-1</f>
        <v>2011</v>
      </c>
      <c r="E5851" s="3">
        <f t="shared" si="273"/>
        <v>2012</v>
      </c>
      <c r="F5851" s="1" t="str">
        <f t="shared" si="274"/>
        <v>2011/2012</v>
      </c>
      <c r="G5851">
        <v>330</v>
      </c>
      <c r="H5851" t="s">
        <v>142</v>
      </c>
      <c r="I5851">
        <f>IFERROR(INDEX(Lookup_Misc!$A$1:$C$7,MATCH(Table1[[#This Row],[Product]],Lookup_Misc!$B$1:$B$7,0),3)*Table1[[#This Row],[Tonnage]],NA())</f>
        <v>132</v>
      </c>
      <c r="J5851">
        <f t="shared" si="275"/>
        <v>9</v>
      </c>
    </row>
    <row r="5852" spans="1:10">
      <c r="A5852" t="s">
        <v>189</v>
      </c>
      <c r="B5852" t="s">
        <v>123</v>
      </c>
      <c r="C5852" s="60">
        <v>40787</v>
      </c>
      <c r="D5852" s="3">
        <f>Table1[[#This Row],[End Year]]-1</f>
        <v>2011</v>
      </c>
      <c r="E5852" s="3">
        <f t="shared" si="273"/>
        <v>2012</v>
      </c>
      <c r="F5852" s="1" t="str">
        <f t="shared" si="274"/>
        <v>2011/2012</v>
      </c>
      <c r="G5852">
        <v>116</v>
      </c>
      <c r="H5852" t="s">
        <v>143</v>
      </c>
      <c r="I5852">
        <f>IFERROR(INDEX(Lookup_Misc!$A$1:$C$7,MATCH(Table1[[#This Row],[Product]],Lookup_Misc!$B$1:$B$7,0),3)*Table1[[#This Row],[Tonnage]],NA())</f>
        <v>46.400000000000006</v>
      </c>
      <c r="J5852">
        <f t="shared" si="275"/>
        <v>9</v>
      </c>
    </row>
    <row r="5853" spans="1:10">
      <c r="A5853" t="s">
        <v>189</v>
      </c>
      <c r="B5853" t="s">
        <v>123</v>
      </c>
      <c r="C5853" s="60">
        <v>40787</v>
      </c>
      <c r="D5853" s="3">
        <f>Table1[[#This Row],[End Year]]-1</f>
        <v>2011</v>
      </c>
      <c r="E5853" s="3">
        <f t="shared" si="273"/>
        <v>2012</v>
      </c>
      <c r="F5853" s="1" t="str">
        <f t="shared" si="274"/>
        <v>2011/2012</v>
      </c>
      <c r="G5853">
        <v>80</v>
      </c>
      <c r="H5853" t="s">
        <v>135</v>
      </c>
      <c r="I5853">
        <f>IFERROR(INDEX(Lookup_Misc!$A$1:$C$7,MATCH(Table1[[#This Row],[Product]],Lookup_Misc!$B$1:$B$7,0),3)*Table1[[#This Row],[Tonnage]],NA())</f>
        <v>32</v>
      </c>
      <c r="J5853">
        <f t="shared" si="275"/>
        <v>9</v>
      </c>
    </row>
    <row r="5854" spans="1:10">
      <c r="A5854" t="s">
        <v>189</v>
      </c>
      <c r="B5854" t="s">
        <v>123</v>
      </c>
      <c r="C5854" s="60">
        <v>40787</v>
      </c>
      <c r="D5854" s="3">
        <f>Table1[[#This Row],[End Year]]-1</f>
        <v>2011</v>
      </c>
      <c r="E5854" s="3">
        <f t="shared" si="273"/>
        <v>2012</v>
      </c>
      <c r="F5854" s="1" t="str">
        <f t="shared" si="274"/>
        <v>2011/2012</v>
      </c>
      <c r="G5854">
        <v>38</v>
      </c>
      <c r="H5854" t="s">
        <v>81</v>
      </c>
      <c r="I5854">
        <f>IFERROR(INDEX(Lookup_Misc!$A$1:$C$7,MATCH(Table1[[#This Row],[Product]],Lookup_Misc!$B$1:$B$7,0),3)*Table1[[#This Row],[Tonnage]],NA())</f>
        <v>15.200000000000001</v>
      </c>
      <c r="J5854">
        <f t="shared" si="275"/>
        <v>9</v>
      </c>
    </row>
    <row r="5855" spans="1:10">
      <c r="A5855" t="s">
        <v>189</v>
      </c>
      <c r="B5855" t="s">
        <v>123</v>
      </c>
      <c r="C5855" s="60">
        <v>40787</v>
      </c>
      <c r="D5855" s="3">
        <f>Table1[[#This Row],[End Year]]-1</f>
        <v>2011</v>
      </c>
      <c r="E5855" s="3">
        <f t="shared" si="273"/>
        <v>2012</v>
      </c>
      <c r="F5855" s="1" t="str">
        <f t="shared" si="274"/>
        <v>2011/2012</v>
      </c>
      <c r="G5855">
        <v>41</v>
      </c>
      <c r="H5855" t="s">
        <v>90</v>
      </c>
      <c r="I5855">
        <f>IFERROR(INDEX(Lookup_Misc!$A$1:$C$7,MATCH(Table1[[#This Row],[Product]],Lookup_Misc!$B$1:$B$7,0),3)*Table1[[#This Row],[Tonnage]],NA())</f>
        <v>16.400000000000002</v>
      </c>
      <c r="J5855">
        <f t="shared" si="275"/>
        <v>9</v>
      </c>
    </row>
    <row r="5856" spans="1:10">
      <c r="A5856" t="s">
        <v>189</v>
      </c>
      <c r="B5856" t="s">
        <v>123</v>
      </c>
      <c r="C5856" s="60">
        <v>40817</v>
      </c>
      <c r="D5856" s="3">
        <f>Table1[[#This Row],[End Year]]-1</f>
        <v>2011</v>
      </c>
      <c r="E5856" s="3">
        <f t="shared" si="273"/>
        <v>2012</v>
      </c>
      <c r="F5856" s="1" t="str">
        <f t="shared" si="274"/>
        <v>2011/2012</v>
      </c>
      <c r="G5856">
        <v>348</v>
      </c>
      <c r="H5856" t="s">
        <v>75</v>
      </c>
      <c r="I5856">
        <f>IFERROR(INDEX(Lookup_Misc!$A$1:$C$7,MATCH(Table1[[#This Row],[Product]],Lookup_Misc!$B$1:$B$7,0),3)*Table1[[#This Row],[Tonnage]],NA())</f>
        <v>139.20000000000002</v>
      </c>
      <c r="J5856">
        <f t="shared" si="275"/>
        <v>10</v>
      </c>
    </row>
    <row r="5857" spans="1:10">
      <c r="A5857" t="s">
        <v>189</v>
      </c>
      <c r="B5857" t="s">
        <v>123</v>
      </c>
      <c r="C5857" s="60">
        <v>40817</v>
      </c>
      <c r="D5857" s="3">
        <f>Table1[[#This Row],[End Year]]-1</f>
        <v>2011</v>
      </c>
      <c r="E5857" s="3">
        <f t="shared" si="273"/>
        <v>2012</v>
      </c>
      <c r="F5857" s="1" t="str">
        <f t="shared" si="274"/>
        <v>2011/2012</v>
      </c>
      <c r="G5857">
        <v>1003</v>
      </c>
      <c r="H5857" t="s">
        <v>87</v>
      </c>
      <c r="I5857">
        <f>IFERROR(INDEX(Lookup_Misc!$A$1:$C$7,MATCH(Table1[[#This Row],[Product]],Lookup_Misc!$B$1:$B$7,0),3)*Table1[[#This Row],[Tonnage]],NA())</f>
        <v>401.20000000000005</v>
      </c>
      <c r="J5857">
        <f t="shared" si="275"/>
        <v>10</v>
      </c>
    </row>
    <row r="5858" spans="1:10">
      <c r="A5858" t="s">
        <v>189</v>
      </c>
      <c r="B5858" t="s">
        <v>123</v>
      </c>
      <c r="C5858" s="60">
        <v>40817</v>
      </c>
      <c r="D5858" s="3">
        <f>Table1[[#This Row],[End Year]]-1</f>
        <v>2011</v>
      </c>
      <c r="E5858" s="3">
        <f t="shared" si="273"/>
        <v>2012</v>
      </c>
      <c r="F5858" s="1" t="str">
        <f t="shared" si="274"/>
        <v>2011/2012</v>
      </c>
      <c r="G5858">
        <v>915</v>
      </c>
      <c r="H5858" t="s">
        <v>60</v>
      </c>
      <c r="I5858">
        <f>IFERROR(INDEX(Lookup_Misc!$A$1:$C$7,MATCH(Table1[[#This Row],[Product]],Lookup_Misc!$B$1:$B$7,0),3)*Table1[[#This Row],[Tonnage]],NA())</f>
        <v>366</v>
      </c>
      <c r="J5858">
        <f t="shared" si="275"/>
        <v>10</v>
      </c>
    </row>
    <row r="5859" spans="1:10">
      <c r="A5859" t="s">
        <v>189</v>
      </c>
      <c r="B5859" t="s">
        <v>123</v>
      </c>
      <c r="C5859" s="60">
        <v>40817</v>
      </c>
      <c r="D5859" s="3">
        <f>Table1[[#This Row],[End Year]]-1</f>
        <v>2011</v>
      </c>
      <c r="E5859" s="3">
        <f t="shared" si="273"/>
        <v>2012</v>
      </c>
      <c r="F5859" s="1" t="str">
        <f t="shared" si="274"/>
        <v>2011/2012</v>
      </c>
      <c r="G5859">
        <v>417</v>
      </c>
      <c r="H5859" t="s">
        <v>79</v>
      </c>
      <c r="I5859">
        <f>IFERROR(INDEX(Lookup_Misc!$A$1:$C$7,MATCH(Table1[[#This Row],[Product]],Lookup_Misc!$B$1:$B$7,0),3)*Table1[[#This Row],[Tonnage]],NA())</f>
        <v>166.8</v>
      </c>
      <c r="J5859">
        <f t="shared" si="275"/>
        <v>10</v>
      </c>
    </row>
    <row r="5860" spans="1:10">
      <c r="A5860" t="s">
        <v>189</v>
      </c>
      <c r="B5860" t="s">
        <v>123</v>
      </c>
      <c r="C5860" s="60">
        <v>40817</v>
      </c>
      <c r="D5860" s="3">
        <f>Table1[[#This Row],[End Year]]-1</f>
        <v>2011</v>
      </c>
      <c r="E5860" s="3">
        <f t="shared" si="273"/>
        <v>2012</v>
      </c>
      <c r="F5860" s="1" t="str">
        <f t="shared" si="274"/>
        <v>2011/2012</v>
      </c>
      <c r="G5860">
        <v>10</v>
      </c>
      <c r="H5860" t="s">
        <v>125</v>
      </c>
      <c r="I5860">
        <f>IFERROR(INDEX(Lookup_Misc!$A$1:$C$7,MATCH(Table1[[#This Row],[Product]],Lookup_Misc!$B$1:$B$7,0),3)*Table1[[#This Row],[Tonnage]],NA())</f>
        <v>4</v>
      </c>
      <c r="J5860">
        <f t="shared" si="275"/>
        <v>10</v>
      </c>
    </row>
    <row r="5861" spans="1:10">
      <c r="A5861" t="s">
        <v>189</v>
      </c>
      <c r="B5861" t="s">
        <v>123</v>
      </c>
      <c r="C5861" s="60">
        <v>40817</v>
      </c>
      <c r="D5861" s="3">
        <f>Table1[[#This Row],[End Year]]-1</f>
        <v>2011</v>
      </c>
      <c r="E5861" s="3">
        <f t="shared" si="273"/>
        <v>2012</v>
      </c>
      <c r="F5861" s="1" t="str">
        <f t="shared" si="274"/>
        <v>2011/2012</v>
      </c>
      <c r="G5861">
        <v>4</v>
      </c>
      <c r="H5861" t="s">
        <v>146</v>
      </c>
      <c r="I5861">
        <f>IFERROR(INDEX(Lookup_Misc!$A$1:$C$7,MATCH(Table1[[#This Row],[Product]],Lookup_Misc!$B$1:$B$7,0),3)*Table1[[#This Row],[Tonnage]],NA())</f>
        <v>1.6</v>
      </c>
      <c r="J5861">
        <f t="shared" si="275"/>
        <v>10</v>
      </c>
    </row>
    <row r="5862" spans="1:10">
      <c r="A5862" t="s">
        <v>189</v>
      </c>
      <c r="B5862" t="s">
        <v>123</v>
      </c>
      <c r="C5862" s="60">
        <v>40817</v>
      </c>
      <c r="D5862" s="3">
        <f>Table1[[#This Row],[End Year]]-1</f>
        <v>2011</v>
      </c>
      <c r="E5862" s="3">
        <f t="shared" si="273"/>
        <v>2012</v>
      </c>
      <c r="F5862" s="1" t="str">
        <f t="shared" si="274"/>
        <v>2011/2012</v>
      </c>
      <c r="G5862">
        <v>15</v>
      </c>
      <c r="H5862" t="s">
        <v>135</v>
      </c>
      <c r="I5862">
        <f>IFERROR(INDEX(Lookup_Misc!$A$1:$C$7,MATCH(Table1[[#This Row],[Product]],Lookup_Misc!$B$1:$B$7,0),3)*Table1[[#This Row],[Tonnage]],NA())</f>
        <v>6</v>
      </c>
      <c r="J5862">
        <f t="shared" si="275"/>
        <v>10</v>
      </c>
    </row>
    <row r="5863" spans="1:10">
      <c r="A5863" t="s">
        <v>189</v>
      </c>
      <c r="B5863" t="s">
        <v>123</v>
      </c>
      <c r="C5863" s="60">
        <v>40817</v>
      </c>
      <c r="D5863" s="3">
        <f>Table1[[#This Row],[End Year]]-1</f>
        <v>2011</v>
      </c>
      <c r="E5863" s="3">
        <f t="shared" si="273"/>
        <v>2012</v>
      </c>
      <c r="F5863" s="1" t="str">
        <f t="shared" si="274"/>
        <v>2011/2012</v>
      </c>
      <c r="G5863">
        <v>12</v>
      </c>
      <c r="H5863" t="s">
        <v>128</v>
      </c>
      <c r="I5863">
        <f>IFERROR(INDEX(Lookup_Misc!$A$1:$C$7,MATCH(Table1[[#This Row],[Product]],Lookup_Misc!$B$1:$B$7,0),3)*Table1[[#This Row],[Tonnage]],NA())</f>
        <v>4.8000000000000007</v>
      </c>
      <c r="J5863">
        <f t="shared" si="275"/>
        <v>10</v>
      </c>
    </row>
    <row r="5864" spans="1:10">
      <c r="A5864" t="s">
        <v>189</v>
      </c>
      <c r="B5864" t="s">
        <v>123</v>
      </c>
      <c r="C5864" s="60">
        <v>40817</v>
      </c>
      <c r="D5864" s="3">
        <f>Table1[[#This Row],[End Year]]-1</f>
        <v>2011</v>
      </c>
      <c r="E5864" s="3">
        <f t="shared" si="273"/>
        <v>2012</v>
      </c>
      <c r="F5864" s="1" t="str">
        <f t="shared" si="274"/>
        <v>2011/2012</v>
      </c>
      <c r="G5864">
        <v>20</v>
      </c>
      <c r="H5864" t="s">
        <v>82</v>
      </c>
      <c r="I5864">
        <f>IFERROR(INDEX(Lookup_Misc!$A$1:$C$7,MATCH(Table1[[#This Row],[Product]],Lookup_Misc!$B$1:$B$7,0),3)*Table1[[#This Row],[Tonnage]],NA())</f>
        <v>8</v>
      </c>
      <c r="J5864">
        <f t="shared" si="275"/>
        <v>10</v>
      </c>
    </row>
    <row r="5865" spans="1:10">
      <c r="A5865" t="s">
        <v>189</v>
      </c>
      <c r="B5865" t="s">
        <v>123</v>
      </c>
      <c r="C5865" s="60">
        <v>40817</v>
      </c>
      <c r="D5865" s="3">
        <f>Table1[[#This Row],[End Year]]-1</f>
        <v>2011</v>
      </c>
      <c r="E5865" s="3">
        <f t="shared" si="273"/>
        <v>2012</v>
      </c>
      <c r="F5865" s="1" t="str">
        <f t="shared" si="274"/>
        <v>2011/2012</v>
      </c>
      <c r="G5865">
        <v>40</v>
      </c>
      <c r="H5865" t="s">
        <v>90</v>
      </c>
      <c r="I5865">
        <f>IFERROR(INDEX(Lookup_Misc!$A$1:$C$7,MATCH(Table1[[#This Row],[Product]],Lookup_Misc!$B$1:$B$7,0),3)*Table1[[#This Row],[Tonnage]],NA())</f>
        <v>16</v>
      </c>
      <c r="J5865">
        <f t="shared" si="275"/>
        <v>10</v>
      </c>
    </row>
    <row r="5866" spans="1:10">
      <c r="A5866" t="s">
        <v>189</v>
      </c>
      <c r="B5866" t="s">
        <v>123</v>
      </c>
      <c r="C5866" s="60">
        <v>40848</v>
      </c>
      <c r="D5866" s="3">
        <f>Table1[[#This Row],[End Year]]-1</f>
        <v>2011</v>
      </c>
      <c r="E5866" s="3">
        <f t="shared" si="273"/>
        <v>2012</v>
      </c>
      <c r="F5866" s="1" t="str">
        <f t="shared" si="274"/>
        <v>2011/2012</v>
      </c>
      <c r="G5866">
        <v>276</v>
      </c>
      <c r="H5866" t="s">
        <v>73</v>
      </c>
      <c r="I5866">
        <f>IFERROR(INDEX(Lookup_Misc!$A$1:$C$7,MATCH(Table1[[#This Row],[Product]],Lookup_Misc!$B$1:$B$7,0),3)*Table1[[#This Row],[Tonnage]],NA())</f>
        <v>110.4</v>
      </c>
      <c r="J5866">
        <f t="shared" si="275"/>
        <v>11</v>
      </c>
    </row>
    <row r="5867" spans="1:10">
      <c r="A5867" t="s">
        <v>189</v>
      </c>
      <c r="B5867" t="s">
        <v>123</v>
      </c>
      <c r="C5867" s="60">
        <v>40848</v>
      </c>
      <c r="D5867" s="3">
        <f>Table1[[#This Row],[End Year]]-1</f>
        <v>2011</v>
      </c>
      <c r="E5867" s="3">
        <f t="shared" si="273"/>
        <v>2012</v>
      </c>
      <c r="F5867" s="1" t="str">
        <f t="shared" si="274"/>
        <v>2011/2012</v>
      </c>
      <c r="G5867">
        <v>33</v>
      </c>
      <c r="H5867" t="s">
        <v>60</v>
      </c>
      <c r="I5867">
        <f>IFERROR(INDEX(Lookup_Misc!$A$1:$C$7,MATCH(Table1[[#This Row],[Product]],Lookup_Misc!$B$1:$B$7,0),3)*Table1[[#This Row],[Tonnage]],NA())</f>
        <v>13.200000000000001</v>
      </c>
      <c r="J5867">
        <f t="shared" si="275"/>
        <v>11</v>
      </c>
    </row>
    <row r="5868" spans="1:10">
      <c r="A5868" t="s">
        <v>189</v>
      </c>
      <c r="B5868" t="s">
        <v>123</v>
      </c>
      <c r="C5868" s="60">
        <v>40848</v>
      </c>
      <c r="D5868" s="3">
        <f>Table1[[#This Row],[End Year]]-1</f>
        <v>2011</v>
      </c>
      <c r="E5868" s="3">
        <f t="shared" si="273"/>
        <v>2012</v>
      </c>
      <c r="F5868" s="1" t="str">
        <f t="shared" si="274"/>
        <v>2011/2012</v>
      </c>
      <c r="G5868">
        <v>4390</v>
      </c>
      <c r="H5868" t="s">
        <v>79</v>
      </c>
      <c r="I5868">
        <f>IFERROR(INDEX(Lookup_Misc!$A$1:$C$7,MATCH(Table1[[#This Row],[Product]],Lookup_Misc!$B$1:$B$7,0),3)*Table1[[#This Row],[Tonnage]],NA())</f>
        <v>1756</v>
      </c>
      <c r="J5868">
        <f t="shared" si="275"/>
        <v>11</v>
      </c>
    </row>
    <row r="5869" spans="1:10">
      <c r="A5869" t="s">
        <v>189</v>
      </c>
      <c r="B5869" t="s">
        <v>123</v>
      </c>
      <c r="C5869" s="60">
        <v>40848</v>
      </c>
      <c r="D5869" s="3">
        <f>Table1[[#This Row],[End Year]]-1</f>
        <v>2011</v>
      </c>
      <c r="E5869" s="3">
        <f t="shared" si="273"/>
        <v>2012</v>
      </c>
      <c r="F5869" s="1" t="str">
        <f t="shared" si="274"/>
        <v>2011/2012</v>
      </c>
      <c r="G5869">
        <v>1</v>
      </c>
      <c r="H5869" t="s">
        <v>146</v>
      </c>
      <c r="I5869">
        <f>IFERROR(INDEX(Lookup_Misc!$A$1:$C$7,MATCH(Table1[[#This Row],[Product]],Lookup_Misc!$B$1:$B$7,0),3)*Table1[[#This Row],[Tonnage]],NA())</f>
        <v>0.4</v>
      </c>
      <c r="J5869">
        <f t="shared" si="275"/>
        <v>11</v>
      </c>
    </row>
    <row r="5870" spans="1:10">
      <c r="A5870" t="s">
        <v>189</v>
      </c>
      <c r="B5870" t="s">
        <v>123</v>
      </c>
      <c r="C5870" s="60">
        <v>40848</v>
      </c>
      <c r="D5870" s="3">
        <f>Table1[[#This Row],[End Year]]-1</f>
        <v>2011</v>
      </c>
      <c r="E5870" s="3">
        <f t="shared" si="273"/>
        <v>2012</v>
      </c>
      <c r="F5870" s="1" t="str">
        <f t="shared" si="274"/>
        <v>2011/2012</v>
      </c>
      <c r="G5870">
        <v>1963</v>
      </c>
      <c r="H5870" t="s">
        <v>88</v>
      </c>
      <c r="I5870">
        <f>IFERROR(INDEX(Lookup_Misc!$A$1:$C$7,MATCH(Table1[[#This Row],[Product]],Lookup_Misc!$B$1:$B$7,0),3)*Table1[[#This Row],[Tonnage]],NA())</f>
        <v>785.2</v>
      </c>
      <c r="J5870">
        <f t="shared" si="275"/>
        <v>11</v>
      </c>
    </row>
    <row r="5871" spans="1:10">
      <c r="A5871" t="s">
        <v>189</v>
      </c>
      <c r="B5871" t="s">
        <v>123</v>
      </c>
      <c r="C5871" s="60">
        <v>40848</v>
      </c>
      <c r="D5871" s="3">
        <f>Table1[[#This Row],[End Year]]-1</f>
        <v>2011</v>
      </c>
      <c r="E5871" s="3">
        <f t="shared" si="273"/>
        <v>2012</v>
      </c>
      <c r="F5871" s="1" t="str">
        <f t="shared" si="274"/>
        <v>2011/2012</v>
      </c>
      <c r="G5871">
        <v>2715</v>
      </c>
      <c r="H5871" t="s">
        <v>116</v>
      </c>
      <c r="I5871">
        <f>IFERROR(INDEX(Lookup_Misc!$A$1:$C$7,MATCH(Table1[[#This Row],[Product]],Lookup_Misc!$B$1:$B$7,0),3)*Table1[[#This Row],[Tonnage]],NA())</f>
        <v>1086</v>
      </c>
      <c r="J5871">
        <f t="shared" si="275"/>
        <v>11</v>
      </c>
    </row>
    <row r="5872" spans="1:10">
      <c r="A5872" t="s">
        <v>189</v>
      </c>
      <c r="B5872" t="s">
        <v>123</v>
      </c>
      <c r="C5872" s="60">
        <v>40848</v>
      </c>
      <c r="D5872" s="3">
        <f>Table1[[#This Row],[End Year]]-1</f>
        <v>2011</v>
      </c>
      <c r="E5872" s="3">
        <f t="shared" si="273"/>
        <v>2012</v>
      </c>
      <c r="F5872" s="1" t="str">
        <f t="shared" si="274"/>
        <v>2011/2012</v>
      </c>
      <c r="G5872">
        <v>20019</v>
      </c>
      <c r="H5872" t="s">
        <v>90</v>
      </c>
      <c r="I5872">
        <f>IFERROR(INDEX(Lookup_Misc!$A$1:$C$7,MATCH(Table1[[#This Row],[Product]],Lookup_Misc!$B$1:$B$7,0),3)*Table1[[#This Row],[Tonnage]],NA())</f>
        <v>8007.6</v>
      </c>
      <c r="J5872">
        <f t="shared" si="275"/>
        <v>11</v>
      </c>
    </row>
    <row r="5873" spans="1:10">
      <c r="A5873" t="s">
        <v>189</v>
      </c>
      <c r="B5873" t="s">
        <v>123</v>
      </c>
      <c r="C5873" s="60">
        <v>40878</v>
      </c>
      <c r="D5873" s="3">
        <f>Table1[[#This Row],[End Year]]-1</f>
        <v>2011</v>
      </c>
      <c r="E5873" s="3">
        <f t="shared" si="273"/>
        <v>2012</v>
      </c>
      <c r="F5873" s="1" t="str">
        <f t="shared" si="274"/>
        <v>2011/2012</v>
      </c>
      <c r="G5873">
        <v>239</v>
      </c>
      <c r="H5873" t="s">
        <v>60</v>
      </c>
      <c r="I5873">
        <f>IFERROR(INDEX(Lookup_Misc!$A$1:$C$7,MATCH(Table1[[#This Row],[Product]],Lookup_Misc!$B$1:$B$7,0),3)*Table1[[#This Row],[Tonnage]],NA())</f>
        <v>95.600000000000009</v>
      </c>
      <c r="J5873">
        <f t="shared" si="275"/>
        <v>12</v>
      </c>
    </row>
    <row r="5874" spans="1:10">
      <c r="A5874" t="s">
        <v>189</v>
      </c>
      <c r="B5874" t="s">
        <v>123</v>
      </c>
      <c r="C5874" s="60">
        <v>40878</v>
      </c>
      <c r="D5874" s="3">
        <f>Table1[[#This Row],[End Year]]-1</f>
        <v>2011</v>
      </c>
      <c r="E5874" s="3">
        <f t="shared" si="273"/>
        <v>2012</v>
      </c>
      <c r="F5874" s="1" t="str">
        <f t="shared" si="274"/>
        <v>2011/2012</v>
      </c>
      <c r="G5874">
        <v>10</v>
      </c>
      <c r="H5874" t="s">
        <v>79</v>
      </c>
      <c r="I5874">
        <f>IFERROR(INDEX(Lookup_Misc!$A$1:$C$7,MATCH(Table1[[#This Row],[Product]],Lookup_Misc!$B$1:$B$7,0),3)*Table1[[#This Row],[Tonnage]],NA())</f>
        <v>4</v>
      </c>
      <c r="J5874">
        <f t="shared" si="275"/>
        <v>12</v>
      </c>
    </row>
    <row r="5875" spans="1:10">
      <c r="A5875" t="s">
        <v>189</v>
      </c>
      <c r="B5875" t="s">
        <v>123</v>
      </c>
      <c r="C5875" s="60">
        <v>40878</v>
      </c>
      <c r="D5875" s="3">
        <f>Table1[[#This Row],[End Year]]-1</f>
        <v>2011</v>
      </c>
      <c r="E5875" s="3">
        <f t="shared" si="273"/>
        <v>2012</v>
      </c>
      <c r="F5875" s="1" t="str">
        <f t="shared" si="274"/>
        <v>2011/2012</v>
      </c>
      <c r="G5875">
        <v>505</v>
      </c>
      <c r="H5875" t="s">
        <v>131</v>
      </c>
      <c r="I5875">
        <f>IFERROR(INDEX(Lookup_Misc!$A$1:$C$7,MATCH(Table1[[#This Row],[Product]],Lookup_Misc!$B$1:$B$7,0),3)*Table1[[#This Row],[Tonnage]],NA())</f>
        <v>202</v>
      </c>
      <c r="J5875">
        <f t="shared" si="275"/>
        <v>12</v>
      </c>
    </row>
    <row r="5876" spans="1:10">
      <c r="A5876" t="s">
        <v>189</v>
      </c>
      <c r="B5876" t="s">
        <v>123</v>
      </c>
      <c r="C5876" s="60">
        <v>40878</v>
      </c>
      <c r="D5876" s="3">
        <f>Table1[[#This Row],[End Year]]-1</f>
        <v>2011</v>
      </c>
      <c r="E5876" s="3">
        <f t="shared" si="273"/>
        <v>2012</v>
      </c>
      <c r="F5876" s="1" t="str">
        <f t="shared" si="274"/>
        <v>2011/2012</v>
      </c>
      <c r="G5876">
        <v>1364</v>
      </c>
      <c r="H5876" t="s">
        <v>133</v>
      </c>
      <c r="I5876">
        <f>IFERROR(INDEX(Lookup_Misc!$A$1:$C$7,MATCH(Table1[[#This Row],[Product]],Lookup_Misc!$B$1:$B$7,0),3)*Table1[[#This Row],[Tonnage]],NA())</f>
        <v>545.6</v>
      </c>
      <c r="J5876">
        <f t="shared" si="275"/>
        <v>12</v>
      </c>
    </row>
    <row r="5877" spans="1:10">
      <c r="A5877" t="s">
        <v>189</v>
      </c>
      <c r="B5877" t="s">
        <v>123</v>
      </c>
      <c r="C5877" s="60">
        <v>40878</v>
      </c>
      <c r="D5877" s="3">
        <f>Table1[[#This Row],[End Year]]-1</f>
        <v>2011</v>
      </c>
      <c r="E5877" s="3">
        <f t="shared" si="273"/>
        <v>2012</v>
      </c>
      <c r="F5877" s="1" t="str">
        <f t="shared" si="274"/>
        <v>2011/2012</v>
      </c>
      <c r="G5877">
        <v>21</v>
      </c>
      <c r="H5877" t="s">
        <v>147</v>
      </c>
      <c r="I5877">
        <f>IFERROR(INDEX(Lookup_Misc!$A$1:$C$7,MATCH(Table1[[#This Row],[Product]],Lookup_Misc!$B$1:$B$7,0),3)*Table1[[#This Row],[Tonnage]],NA())</f>
        <v>8.4</v>
      </c>
      <c r="J5877">
        <f t="shared" si="275"/>
        <v>12</v>
      </c>
    </row>
    <row r="5878" spans="1:10">
      <c r="A5878" t="s">
        <v>189</v>
      </c>
      <c r="B5878" t="s">
        <v>123</v>
      </c>
      <c r="C5878" s="60">
        <v>40878</v>
      </c>
      <c r="D5878" s="3">
        <f>Table1[[#This Row],[End Year]]-1</f>
        <v>2011</v>
      </c>
      <c r="E5878" s="3">
        <f t="shared" si="273"/>
        <v>2012</v>
      </c>
      <c r="F5878" s="1" t="str">
        <f t="shared" si="274"/>
        <v>2011/2012</v>
      </c>
      <c r="G5878">
        <v>1100</v>
      </c>
      <c r="H5878" t="s">
        <v>116</v>
      </c>
      <c r="I5878">
        <f>IFERROR(INDEX(Lookup_Misc!$A$1:$C$7,MATCH(Table1[[#This Row],[Product]],Lookup_Misc!$B$1:$B$7,0),3)*Table1[[#This Row],[Tonnage]],NA())</f>
        <v>440</v>
      </c>
      <c r="J5878">
        <f t="shared" si="275"/>
        <v>12</v>
      </c>
    </row>
    <row r="5879" spans="1:10">
      <c r="A5879" t="s">
        <v>189</v>
      </c>
      <c r="B5879" t="s">
        <v>123</v>
      </c>
      <c r="C5879" s="60">
        <v>40878</v>
      </c>
      <c r="D5879" s="3">
        <f>Table1[[#This Row],[End Year]]-1</f>
        <v>2011</v>
      </c>
      <c r="E5879" s="3">
        <f t="shared" si="273"/>
        <v>2012</v>
      </c>
      <c r="F5879" s="1" t="str">
        <f t="shared" si="274"/>
        <v>2011/2012</v>
      </c>
      <c r="G5879">
        <v>1098</v>
      </c>
      <c r="H5879" t="s">
        <v>137</v>
      </c>
      <c r="I5879">
        <f>IFERROR(INDEX(Lookup_Misc!$A$1:$C$7,MATCH(Table1[[#This Row],[Product]],Lookup_Misc!$B$1:$B$7,0),3)*Table1[[#This Row],[Tonnage]],NA())</f>
        <v>439.20000000000005</v>
      </c>
      <c r="J5879">
        <f t="shared" si="275"/>
        <v>12</v>
      </c>
    </row>
    <row r="5880" spans="1:10">
      <c r="A5880" t="s">
        <v>189</v>
      </c>
      <c r="B5880" t="s">
        <v>123</v>
      </c>
      <c r="C5880" s="60">
        <v>40878</v>
      </c>
      <c r="D5880" s="3">
        <f>Table1[[#This Row],[End Year]]-1</f>
        <v>2011</v>
      </c>
      <c r="E5880" s="3">
        <f t="shared" si="273"/>
        <v>2012</v>
      </c>
      <c r="F5880" s="1" t="str">
        <f t="shared" si="274"/>
        <v>2011/2012</v>
      </c>
      <c r="G5880">
        <v>3298</v>
      </c>
      <c r="H5880" t="s">
        <v>128</v>
      </c>
      <c r="I5880">
        <f>IFERROR(INDEX(Lookup_Misc!$A$1:$C$7,MATCH(Table1[[#This Row],[Product]],Lookup_Misc!$B$1:$B$7,0),3)*Table1[[#This Row],[Tonnage]],NA())</f>
        <v>1319.2</v>
      </c>
      <c r="J5880">
        <f t="shared" si="275"/>
        <v>12</v>
      </c>
    </row>
    <row r="5881" spans="1:10">
      <c r="A5881" t="s">
        <v>189</v>
      </c>
      <c r="B5881" t="s">
        <v>123</v>
      </c>
      <c r="C5881" s="60">
        <v>40878</v>
      </c>
      <c r="D5881" s="3">
        <f>Table1[[#This Row],[End Year]]-1</f>
        <v>2011</v>
      </c>
      <c r="E5881" s="3">
        <f t="shared" si="273"/>
        <v>2012</v>
      </c>
      <c r="F5881" s="1" t="str">
        <f t="shared" si="274"/>
        <v>2011/2012</v>
      </c>
      <c r="G5881">
        <v>21</v>
      </c>
      <c r="H5881" t="s">
        <v>118</v>
      </c>
      <c r="I5881">
        <f>IFERROR(INDEX(Lookup_Misc!$A$1:$C$7,MATCH(Table1[[#This Row],[Product]],Lookup_Misc!$B$1:$B$7,0),3)*Table1[[#This Row],[Tonnage]],NA())</f>
        <v>8.4</v>
      </c>
      <c r="J5881">
        <f t="shared" si="275"/>
        <v>12</v>
      </c>
    </row>
    <row r="5882" spans="1:10">
      <c r="A5882" t="s">
        <v>189</v>
      </c>
      <c r="B5882" t="s">
        <v>123</v>
      </c>
      <c r="C5882" s="60">
        <v>40878</v>
      </c>
      <c r="D5882" s="3">
        <f>Table1[[#This Row],[End Year]]-1</f>
        <v>2011</v>
      </c>
      <c r="E5882" s="3">
        <f t="shared" si="273"/>
        <v>2012</v>
      </c>
      <c r="F5882" s="1" t="str">
        <f t="shared" si="274"/>
        <v>2011/2012</v>
      </c>
      <c r="G5882">
        <v>38</v>
      </c>
      <c r="H5882" t="s">
        <v>90</v>
      </c>
      <c r="I5882">
        <f>IFERROR(INDEX(Lookup_Misc!$A$1:$C$7,MATCH(Table1[[#This Row],[Product]],Lookup_Misc!$B$1:$B$7,0),3)*Table1[[#This Row],[Tonnage]],NA())</f>
        <v>15.200000000000001</v>
      </c>
      <c r="J5882">
        <f t="shared" si="275"/>
        <v>12</v>
      </c>
    </row>
    <row r="5883" spans="1:10">
      <c r="A5883" t="s">
        <v>189</v>
      </c>
      <c r="B5883" t="s">
        <v>123</v>
      </c>
      <c r="C5883" s="60">
        <v>40909</v>
      </c>
      <c r="D5883" s="3">
        <f>Table1[[#This Row],[End Year]]-1</f>
        <v>2011</v>
      </c>
      <c r="E5883" s="3">
        <f t="shared" si="273"/>
        <v>2012</v>
      </c>
      <c r="F5883" s="1" t="str">
        <f t="shared" si="274"/>
        <v>2011/2012</v>
      </c>
      <c r="G5883">
        <v>81</v>
      </c>
      <c r="H5883" t="s">
        <v>73</v>
      </c>
      <c r="I5883">
        <f>IFERROR(INDEX(Lookup_Misc!$A$1:$C$7,MATCH(Table1[[#This Row],[Product]],Lookup_Misc!$B$1:$B$7,0),3)*Table1[[#This Row],[Tonnage]],NA())</f>
        <v>32.4</v>
      </c>
      <c r="J5883">
        <f t="shared" si="275"/>
        <v>1</v>
      </c>
    </row>
    <row r="5884" spans="1:10">
      <c r="A5884" t="s">
        <v>189</v>
      </c>
      <c r="B5884" t="s">
        <v>123</v>
      </c>
      <c r="C5884" s="60">
        <v>40909</v>
      </c>
      <c r="D5884" s="3">
        <f>Table1[[#This Row],[End Year]]-1</f>
        <v>2011</v>
      </c>
      <c r="E5884" s="3">
        <f t="shared" si="273"/>
        <v>2012</v>
      </c>
      <c r="F5884" s="1" t="str">
        <f t="shared" si="274"/>
        <v>2011/2012</v>
      </c>
      <c r="G5884">
        <v>150</v>
      </c>
      <c r="H5884" t="s">
        <v>134</v>
      </c>
      <c r="I5884">
        <f>IFERROR(INDEX(Lookup_Misc!$A$1:$C$7,MATCH(Table1[[#This Row],[Product]],Lookup_Misc!$B$1:$B$7,0),3)*Table1[[#This Row],[Tonnage]],NA())</f>
        <v>60</v>
      </c>
      <c r="J5884">
        <f t="shared" si="275"/>
        <v>1</v>
      </c>
    </row>
    <row r="5885" spans="1:10">
      <c r="A5885" t="s">
        <v>189</v>
      </c>
      <c r="B5885" t="s">
        <v>123</v>
      </c>
      <c r="C5885" s="60">
        <v>40909</v>
      </c>
      <c r="D5885" s="3">
        <f>Table1[[#This Row],[End Year]]-1</f>
        <v>2011</v>
      </c>
      <c r="E5885" s="3">
        <f t="shared" si="273"/>
        <v>2012</v>
      </c>
      <c r="F5885" s="1" t="str">
        <f t="shared" si="274"/>
        <v>2011/2012</v>
      </c>
      <c r="G5885">
        <v>36</v>
      </c>
      <c r="H5885" t="s">
        <v>129</v>
      </c>
      <c r="I5885">
        <f>IFERROR(INDEX(Lookup_Misc!$A$1:$C$7,MATCH(Table1[[#This Row],[Product]],Lookup_Misc!$B$1:$B$7,0),3)*Table1[[#This Row],[Tonnage]],NA())</f>
        <v>14.4</v>
      </c>
      <c r="J5885">
        <f t="shared" si="275"/>
        <v>1</v>
      </c>
    </row>
    <row r="5886" spans="1:10">
      <c r="A5886" t="s">
        <v>189</v>
      </c>
      <c r="B5886" t="s">
        <v>123</v>
      </c>
      <c r="C5886" s="60">
        <v>40909</v>
      </c>
      <c r="D5886" s="3">
        <f>Table1[[#This Row],[End Year]]-1</f>
        <v>2011</v>
      </c>
      <c r="E5886" s="3">
        <f t="shared" si="273"/>
        <v>2012</v>
      </c>
      <c r="F5886" s="1" t="str">
        <f t="shared" si="274"/>
        <v>2011/2012</v>
      </c>
      <c r="G5886">
        <v>286</v>
      </c>
      <c r="H5886" t="s">
        <v>60</v>
      </c>
      <c r="I5886">
        <f>IFERROR(INDEX(Lookup_Misc!$A$1:$C$7,MATCH(Table1[[#This Row],[Product]],Lookup_Misc!$B$1:$B$7,0),3)*Table1[[#This Row],[Tonnage]],NA())</f>
        <v>114.4</v>
      </c>
      <c r="J5886">
        <f t="shared" si="275"/>
        <v>1</v>
      </c>
    </row>
    <row r="5887" spans="1:10">
      <c r="A5887" t="s">
        <v>189</v>
      </c>
      <c r="B5887" t="s">
        <v>123</v>
      </c>
      <c r="C5887" s="60">
        <v>40909</v>
      </c>
      <c r="D5887" s="3">
        <f>Table1[[#This Row],[End Year]]-1</f>
        <v>2011</v>
      </c>
      <c r="E5887" s="3">
        <f t="shared" si="273"/>
        <v>2012</v>
      </c>
      <c r="F5887" s="1" t="str">
        <f t="shared" si="274"/>
        <v>2011/2012</v>
      </c>
      <c r="G5887">
        <v>388</v>
      </c>
      <c r="H5887" t="s">
        <v>79</v>
      </c>
      <c r="I5887">
        <f>IFERROR(INDEX(Lookup_Misc!$A$1:$C$7,MATCH(Table1[[#This Row],[Product]],Lookup_Misc!$B$1:$B$7,0),3)*Table1[[#This Row],[Tonnage]],NA())</f>
        <v>155.20000000000002</v>
      </c>
      <c r="J5887">
        <f t="shared" si="275"/>
        <v>1</v>
      </c>
    </row>
    <row r="5888" spans="1:10">
      <c r="A5888" t="s">
        <v>189</v>
      </c>
      <c r="B5888" t="s">
        <v>123</v>
      </c>
      <c r="C5888" s="60">
        <v>40909</v>
      </c>
      <c r="D5888" s="3">
        <f>Table1[[#This Row],[End Year]]-1</f>
        <v>2011</v>
      </c>
      <c r="E5888" s="3">
        <f t="shared" si="273"/>
        <v>2012</v>
      </c>
      <c r="F5888" s="1" t="str">
        <f t="shared" si="274"/>
        <v>2011/2012</v>
      </c>
      <c r="G5888">
        <v>20</v>
      </c>
      <c r="H5888" t="s">
        <v>130</v>
      </c>
      <c r="I5888">
        <f>IFERROR(INDEX(Lookup_Misc!$A$1:$C$7,MATCH(Table1[[#This Row],[Product]],Lookup_Misc!$B$1:$B$7,0),3)*Table1[[#This Row],[Tonnage]],NA())</f>
        <v>8</v>
      </c>
      <c r="J5888">
        <f t="shared" si="275"/>
        <v>1</v>
      </c>
    </row>
    <row r="5889" spans="1:10">
      <c r="A5889" t="s">
        <v>189</v>
      </c>
      <c r="B5889" t="s">
        <v>123</v>
      </c>
      <c r="C5889" s="60">
        <v>40909</v>
      </c>
      <c r="D5889" s="3">
        <f>Table1[[#This Row],[End Year]]-1</f>
        <v>2011</v>
      </c>
      <c r="E5889" s="3">
        <f t="shared" si="273"/>
        <v>2012</v>
      </c>
      <c r="F5889" s="1" t="str">
        <f t="shared" si="274"/>
        <v>2011/2012</v>
      </c>
      <c r="G5889">
        <v>12</v>
      </c>
      <c r="H5889" t="s">
        <v>146</v>
      </c>
      <c r="I5889">
        <f>IFERROR(INDEX(Lookup_Misc!$A$1:$C$7,MATCH(Table1[[#This Row],[Product]],Lookup_Misc!$B$1:$B$7,0),3)*Table1[[#This Row],[Tonnage]],NA())</f>
        <v>4.8000000000000007</v>
      </c>
      <c r="J5889">
        <f t="shared" si="275"/>
        <v>1</v>
      </c>
    </row>
    <row r="5890" spans="1:10">
      <c r="A5890" t="s">
        <v>189</v>
      </c>
      <c r="B5890" t="s">
        <v>123</v>
      </c>
      <c r="C5890" s="60">
        <v>40909</v>
      </c>
      <c r="D5890" s="3">
        <f>Table1[[#This Row],[End Year]]-1</f>
        <v>2011</v>
      </c>
      <c r="E5890" s="3">
        <f t="shared" si="273"/>
        <v>2012</v>
      </c>
      <c r="F5890" s="1" t="str">
        <f t="shared" si="274"/>
        <v>2011/2012</v>
      </c>
      <c r="G5890">
        <v>126</v>
      </c>
      <c r="H5890" t="s">
        <v>82</v>
      </c>
      <c r="I5890">
        <f>IFERROR(INDEX(Lookup_Misc!$A$1:$C$7,MATCH(Table1[[#This Row],[Product]],Lookup_Misc!$B$1:$B$7,0),3)*Table1[[#This Row],[Tonnage]],NA())</f>
        <v>50.400000000000006</v>
      </c>
      <c r="J5890">
        <f t="shared" si="275"/>
        <v>1</v>
      </c>
    </row>
    <row r="5891" spans="1:10">
      <c r="A5891" t="s">
        <v>189</v>
      </c>
      <c r="B5891" t="s">
        <v>123</v>
      </c>
      <c r="C5891" s="60">
        <v>40909</v>
      </c>
      <c r="D5891" s="3">
        <f>Table1[[#This Row],[End Year]]-1</f>
        <v>2011</v>
      </c>
      <c r="E5891" s="3">
        <f t="shared" si="273"/>
        <v>2012</v>
      </c>
      <c r="F5891" s="1" t="str">
        <f t="shared" si="274"/>
        <v>2011/2012</v>
      </c>
      <c r="G5891">
        <v>55</v>
      </c>
      <c r="H5891" t="s">
        <v>89</v>
      </c>
      <c r="I5891">
        <f>IFERROR(INDEX(Lookup_Misc!$A$1:$C$7,MATCH(Table1[[#This Row],[Product]],Lookup_Misc!$B$1:$B$7,0),3)*Table1[[#This Row],[Tonnage]],NA())</f>
        <v>22</v>
      </c>
      <c r="J5891">
        <f t="shared" si="275"/>
        <v>1</v>
      </c>
    </row>
    <row r="5892" spans="1:10">
      <c r="A5892" t="s">
        <v>189</v>
      </c>
      <c r="B5892" t="s">
        <v>123</v>
      </c>
      <c r="C5892" s="60">
        <v>40909</v>
      </c>
      <c r="D5892" s="3">
        <f>Table1[[#This Row],[End Year]]-1</f>
        <v>2011</v>
      </c>
      <c r="E5892" s="3">
        <f t="shared" si="273"/>
        <v>2012</v>
      </c>
      <c r="F5892" s="1" t="str">
        <f t="shared" si="274"/>
        <v>2011/2012</v>
      </c>
      <c r="G5892">
        <v>20727</v>
      </c>
      <c r="H5892" t="s">
        <v>90</v>
      </c>
      <c r="I5892">
        <f>IFERROR(INDEX(Lookup_Misc!$A$1:$C$7,MATCH(Table1[[#This Row],[Product]],Lookup_Misc!$B$1:$B$7,0),3)*Table1[[#This Row],[Tonnage]],NA())</f>
        <v>8290.8000000000011</v>
      </c>
      <c r="J5892">
        <f t="shared" si="275"/>
        <v>1</v>
      </c>
    </row>
    <row r="5893" spans="1:10">
      <c r="A5893" t="s">
        <v>189</v>
      </c>
      <c r="B5893" t="s">
        <v>123</v>
      </c>
      <c r="C5893" s="60">
        <v>40940</v>
      </c>
      <c r="D5893" s="3">
        <f>Table1[[#This Row],[End Year]]-1</f>
        <v>2011</v>
      </c>
      <c r="E5893" s="3">
        <f t="shared" si="273"/>
        <v>2012</v>
      </c>
      <c r="F5893" s="1" t="str">
        <f t="shared" si="274"/>
        <v>2011/2012</v>
      </c>
      <c r="G5893">
        <v>59</v>
      </c>
      <c r="H5893" t="s">
        <v>129</v>
      </c>
      <c r="I5893">
        <f>IFERROR(INDEX(Lookup_Misc!$A$1:$C$7,MATCH(Table1[[#This Row],[Product]],Lookup_Misc!$B$1:$B$7,0),3)*Table1[[#This Row],[Tonnage]],NA())</f>
        <v>23.6</v>
      </c>
      <c r="J5893">
        <f t="shared" si="275"/>
        <v>2</v>
      </c>
    </row>
    <row r="5894" spans="1:10">
      <c r="A5894" t="s">
        <v>189</v>
      </c>
      <c r="B5894" t="s">
        <v>123</v>
      </c>
      <c r="C5894" s="60">
        <v>40940</v>
      </c>
      <c r="D5894" s="3">
        <f>Table1[[#This Row],[End Year]]-1</f>
        <v>2011</v>
      </c>
      <c r="E5894" s="3">
        <f t="shared" ref="E5894:E5957" si="276">IF(AND(MONTH(C5894)&gt;=7,MONTH(C5894)&lt;=12),YEAR(C5894)+1,YEAR(C5894))</f>
        <v>2012</v>
      </c>
      <c r="F5894" s="1" t="str">
        <f t="shared" ref="F5894:F5957" si="277">D5894&amp;"/"&amp;E5894</f>
        <v>2011/2012</v>
      </c>
      <c r="G5894">
        <v>212</v>
      </c>
      <c r="H5894" t="s">
        <v>132</v>
      </c>
      <c r="I5894">
        <f>IFERROR(INDEX(Lookup_Misc!$A$1:$C$7,MATCH(Table1[[#This Row],[Product]],Lookup_Misc!$B$1:$B$7,0),3)*Table1[[#This Row],[Tonnage]],NA())</f>
        <v>84.800000000000011</v>
      </c>
      <c r="J5894">
        <f t="shared" ref="J5894:J5957" si="278">MONTH(C5894)</f>
        <v>2</v>
      </c>
    </row>
    <row r="5895" spans="1:10">
      <c r="A5895" t="s">
        <v>189</v>
      </c>
      <c r="B5895" t="s">
        <v>123</v>
      </c>
      <c r="C5895" s="60">
        <v>40940</v>
      </c>
      <c r="D5895" s="3">
        <f>Table1[[#This Row],[End Year]]-1</f>
        <v>2011</v>
      </c>
      <c r="E5895" s="3">
        <f t="shared" si="276"/>
        <v>2012</v>
      </c>
      <c r="F5895" s="1" t="str">
        <f t="shared" si="277"/>
        <v>2011/2012</v>
      </c>
      <c r="G5895">
        <v>487</v>
      </c>
      <c r="H5895" t="s">
        <v>60</v>
      </c>
      <c r="I5895">
        <f>IFERROR(INDEX(Lookup_Misc!$A$1:$C$7,MATCH(Table1[[#This Row],[Product]],Lookup_Misc!$B$1:$B$7,0),3)*Table1[[#This Row],[Tonnage]],NA())</f>
        <v>194.8</v>
      </c>
      <c r="J5895">
        <f t="shared" si="278"/>
        <v>2</v>
      </c>
    </row>
    <row r="5896" spans="1:10">
      <c r="A5896" t="s">
        <v>189</v>
      </c>
      <c r="B5896" t="s">
        <v>123</v>
      </c>
      <c r="C5896" s="60">
        <v>40940</v>
      </c>
      <c r="D5896" s="3">
        <f>Table1[[#This Row],[End Year]]-1</f>
        <v>2011</v>
      </c>
      <c r="E5896" s="3">
        <f t="shared" si="276"/>
        <v>2012</v>
      </c>
      <c r="F5896" s="1" t="str">
        <f t="shared" si="277"/>
        <v>2011/2012</v>
      </c>
      <c r="G5896">
        <v>3877</v>
      </c>
      <c r="H5896" t="s">
        <v>79</v>
      </c>
      <c r="I5896">
        <f>IFERROR(INDEX(Lookup_Misc!$A$1:$C$7,MATCH(Table1[[#This Row],[Product]],Lookup_Misc!$B$1:$B$7,0),3)*Table1[[#This Row],[Tonnage]],NA())</f>
        <v>1550.8000000000002</v>
      </c>
      <c r="J5896">
        <f t="shared" si="278"/>
        <v>2</v>
      </c>
    </row>
    <row r="5897" spans="1:10">
      <c r="A5897" t="s">
        <v>189</v>
      </c>
      <c r="B5897" t="s">
        <v>123</v>
      </c>
      <c r="C5897" s="60">
        <v>40940</v>
      </c>
      <c r="D5897" s="3">
        <f>Table1[[#This Row],[End Year]]-1</f>
        <v>2011</v>
      </c>
      <c r="E5897" s="3">
        <f t="shared" si="276"/>
        <v>2012</v>
      </c>
      <c r="F5897" s="1" t="str">
        <f t="shared" si="277"/>
        <v>2011/2012</v>
      </c>
      <c r="G5897">
        <v>2</v>
      </c>
      <c r="H5897" t="s">
        <v>135</v>
      </c>
      <c r="I5897">
        <f>IFERROR(INDEX(Lookup_Misc!$A$1:$C$7,MATCH(Table1[[#This Row],[Product]],Lookup_Misc!$B$1:$B$7,0),3)*Table1[[#This Row],[Tonnage]],NA())</f>
        <v>0.8</v>
      </c>
      <c r="J5897">
        <f t="shared" si="278"/>
        <v>2</v>
      </c>
    </row>
    <row r="5898" spans="1:10">
      <c r="A5898" t="s">
        <v>189</v>
      </c>
      <c r="B5898" t="s">
        <v>123</v>
      </c>
      <c r="C5898" s="60">
        <v>40940</v>
      </c>
      <c r="D5898" s="3">
        <f>Table1[[#This Row],[End Year]]-1</f>
        <v>2011</v>
      </c>
      <c r="E5898" s="3">
        <f t="shared" si="276"/>
        <v>2012</v>
      </c>
      <c r="F5898" s="1" t="str">
        <f t="shared" si="277"/>
        <v>2011/2012</v>
      </c>
      <c r="G5898">
        <v>1428</v>
      </c>
      <c r="H5898" t="s">
        <v>116</v>
      </c>
      <c r="I5898">
        <f>IFERROR(INDEX(Lookup_Misc!$A$1:$C$7,MATCH(Table1[[#This Row],[Product]],Lookup_Misc!$B$1:$B$7,0),3)*Table1[[#This Row],[Tonnage]],NA())</f>
        <v>571.20000000000005</v>
      </c>
      <c r="J5898">
        <f t="shared" si="278"/>
        <v>2</v>
      </c>
    </row>
    <row r="5899" spans="1:10">
      <c r="A5899" t="s">
        <v>189</v>
      </c>
      <c r="B5899" t="s">
        <v>123</v>
      </c>
      <c r="C5899" s="60">
        <v>40940</v>
      </c>
      <c r="D5899" s="3">
        <f>Table1[[#This Row],[End Year]]-1</f>
        <v>2011</v>
      </c>
      <c r="E5899" s="3">
        <f t="shared" si="276"/>
        <v>2012</v>
      </c>
      <c r="F5899" s="1" t="str">
        <f t="shared" si="277"/>
        <v>2011/2012</v>
      </c>
      <c r="G5899">
        <v>14999</v>
      </c>
      <c r="H5899" t="s">
        <v>92</v>
      </c>
      <c r="I5899">
        <f>IFERROR(INDEX(Lookup_Misc!$A$1:$C$7,MATCH(Table1[[#This Row],[Product]],Lookup_Misc!$B$1:$B$7,0),3)*Table1[[#This Row],[Tonnage]],NA())</f>
        <v>5999.6</v>
      </c>
      <c r="J5899">
        <f t="shared" si="278"/>
        <v>2</v>
      </c>
    </row>
    <row r="5900" spans="1:10">
      <c r="A5900" t="s">
        <v>189</v>
      </c>
      <c r="B5900" t="s">
        <v>123</v>
      </c>
      <c r="C5900" s="60">
        <v>40940</v>
      </c>
      <c r="D5900" s="3">
        <f>Table1[[#This Row],[End Year]]-1</f>
        <v>2011</v>
      </c>
      <c r="E5900" s="3">
        <f t="shared" si="276"/>
        <v>2012</v>
      </c>
      <c r="F5900" s="1" t="str">
        <f t="shared" si="277"/>
        <v>2011/2012</v>
      </c>
      <c r="G5900">
        <v>20</v>
      </c>
      <c r="H5900" t="s">
        <v>126</v>
      </c>
      <c r="I5900">
        <f>IFERROR(INDEX(Lookup_Misc!$A$1:$C$7,MATCH(Table1[[#This Row],[Product]],Lookup_Misc!$B$1:$B$7,0),3)*Table1[[#This Row],[Tonnage]],NA())</f>
        <v>8</v>
      </c>
      <c r="J5900">
        <f t="shared" si="278"/>
        <v>2</v>
      </c>
    </row>
    <row r="5901" spans="1:10">
      <c r="A5901" t="s">
        <v>189</v>
      </c>
      <c r="B5901" t="s">
        <v>123</v>
      </c>
      <c r="C5901" s="60">
        <v>40940</v>
      </c>
      <c r="D5901" s="3">
        <f>Table1[[#This Row],[End Year]]-1</f>
        <v>2011</v>
      </c>
      <c r="E5901" s="3">
        <f t="shared" si="276"/>
        <v>2012</v>
      </c>
      <c r="F5901" s="1" t="str">
        <f t="shared" si="277"/>
        <v>2011/2012</v>
      </c>
      <c r="G5901">
        <v>1</v>
      </c>
      <c r="H5901" t="s">
        <v>89</v>
      </c>
      <c r="I5901">
        <f>IFERROR(INDEX(Lookup_Misc!$A$1:$C$7,MATCH(Table1[[#This Row],[Product]],Lookup_Misc!$B$1:$B$7,0),3)*Table1[[#This Row],[Tonnage]],NA())</f>
        <v>0.4</v>
      </c>
      <c r="J5901">
        <f t="shared" si="278"/>
        <v>2</v>
      </c>
    </row>
    <row r="5902" spans="1:10">
      <c r="A5902" t="s">
        <v>189</v>
      </c>
      <c r="B5902" t="s">
        <v>123</v>
      </c>
      <c r="C5902" s="60">
        <v>40940</v>
      </c>
      <c r="D5902" s="3">
        <f>Table1[[#This Row],[End Year]]-1</f>
        <v>2011</v>
      </c>
      <c r="E5902" s="3">
        <f t="shared" si="276"/>
        <v>2012</v>
      </c>
      <c r="F5902" s="1" t="str">
        <f t="shared" si="277"/>
        <v>2011/2012</v>
      </c>
      <c r="G5902">
        <v>3998</v>
      </c>
      <c r="H5902" t="s">
        <v>90</v>
      </c>
      <c r="I5902">
        <f>IFERROR(INDEX(Lookup_Misc!$A$1:$C$7,MATCH(Table1[[#This Row],[Product]],Lookup_Misc!$B$1:$B$7,0),3)*Table1[[#This Row],[Tonnage]],NA())</f>
        <v>1599.2</v>
      </c>
      <c r="J5902">
        <f t="shared" si="278"/>
        <v>2</v>
      </c>
    </row>
    <row r="5903" spans="1:10">
      <c r="A5903" t="s">
        <v>189</v>
      </c>
      <c r="B5903" t="s">
        <v>123</v>
      </c>
      <c r="C5903" s="60">
        <v>40969</v>
      </c>
      <c r="D5903" s="3">
        <f>Table1[[#This Row],[End Year]]-1</f>
        <v>2011</v>
      </c>
      <c r="E5903" s="3">
        <f t="shared" si="276"/>
        <v>2012</v>
      </c>
      <c r="F5903" s="1" t="str">
        <f t="shared" si="277"/>
        <v>2011/2012</v>
      </c>
      <c r="G5903">
        <v>21</v>
      </c>
      <c r="H5903" t="s">
        <v>73</v>
      </c>
      <c r="I5903">
        <f>IFERROR(INDEX(Lookup_Misc!$A$1:$C$7,MATCH(Table1[[#This Row],[Product]],Lookup_Misc!$B$1:$B$7,0),3)*Table1[[#This Row],[Tonnage]],NA())</f>
        <v>8.4</v>
      </c>
      <c r="J5903">
        <f t="shared" si="278"/>
        <v>3</v>
      </c>
    </row>
    <row r="5904" spans="1:10">
      <c r="A5904" t="s">
        <v>189</v>
      </c>
      <c r="B5904" t="s">
        <v>123</v>
      </c>
      <c r="C5904" s="60">
        <v>40969</v>
      </c>
      <c r="D5904" s="3">
        <f>Table1[[#This Row],[End Year]]-1</f>
        <v>2011</v>
      </c>
      <c r="E5904" s="3">
        <f t="shared" si="276"/>
        <v>2012</v>
      </c>
      <c r="F5904" s="1" t="str">
        <f t="shared" si="277"/>
        <v>2011/2012</v>
      </c>
      <c r="G5904">
        <v>84</v>
      </c>
      <c r="H5904" t="s">
        <v>129</v>
      </c>
      <c r="I5904">
        <f>IFERROR(INDEX(Lookup_Misc!$A$1:$C$7,MATCH(Table1[[#This Row],[Product]],Lookup_Misc!$B$1:$B$7,0),3)*Table1[[#This Row],[Tonnage]],NA())</f>
        <v>33.6</v>
      </c>
      <c r="J5904">
        <f t="shared" si="278"/>
        <v>3</v>
      </c>
    </row>
    <row r="5905" spans="1:10">
      <c r="A5905" t="s">
        <v>189</v>
      </c>
      <c r="B5905" t="s">
        <v>123</v>
      </c>
      <c r="C5905" s="60">
        <v>40969</v>
      </c>
      <c r="D5905" s="3">
        <f>Table1[[#This Row],[End Year]]-1</f>
        <v>2011</v>
      </c>
      <c r="E5905" s="3">
        <f t="shared" si="276"/>
        <v>2012</v>
      </c>
      <c r="F5905" s="1" t="str">
        <f t="shared" si="277"/>
        <v>2011/2012</v>
      </c>
      <c r="G5905">
        <v>148</v>
      </c>
      <c r="H5905" t="s">
        <v>110</v>
      </c>
      <c r="I5905">
        <f>IFERROR(INDEX(Lookup_Misc!$A$1:$C$7,MATCH(Table1[[#This Row],[Product]],Lookup_Misc!$B$1:$B$7,0),3)*Table1[[#This Row],[Tonnage]],NA())</f>
        <v>59.2</v>
      </c>
      <c r="J5905">
        <f t="shared" si="278"/>
        <v>3</v>
      </c>
    </row>
    <row r="5906" spans="1:10">
      <c r="A5906" t="s">
        <v>189</v>
      </c>
      <c r="B5906" t="s">
        <v>123</v>
      </c>
      <c r="C5906" s="60">
        <v>40969</v>
      </c>
      <c r="D5906" s="3">
        <f>Table1[[#This Row],[End Year]]-1</f>
        <v>2011</v>
      </c>
      <c r="E5906" s="3">
        <f t="shared" si="276"/>
        <v>2012</v>
      </c>
      <c r="F5906" s="1" t="str">
        <f t="shared" si="277"/>
        <v>2011/2012</v>
      </c>
      <c r="G5906">
        <v>628</v>
      </c>
      <c r="H5906" t="s">
        <v>60</v>
      </c>
      <c r="I5906">
        <f>IFERROR(INDEX(Lookup_Misc!$A$1:$C$7,MATCH(Table1[[#This Row],[Product]],Lookup_Misc!$B$1:$B$7,0),3)*Table1[[#This Row],[Tonnage]],NA())</f>
        <v>251.20000000000002</v>
      </c>
      <c r="J5906">
        <f t="shared" si="278"/>
        <v>3</v>
      </c>
    </row>
    <row r="5907" spans="1:10">
      <c r="A5907" t="s">
        <v>189</v>
      </c>
      <c r="B5907" t="s">
        <v>123</v>
      </c>
      <c r="C5907" s="60">
        <v>40969</v>
      </c>
      <c r="D5907" s="3">
        <f>Table1[[#This Row],[End Year]]-1</f>
        <v>2011</v>
      </c>
      <c r="E5907" s="3">
        <f t="shared" si="276"/>
        <v>2012</v>
      </c>
      <c r="F5907" s="1" t="str">
        <f t="shared" si="277"/>
        <v>2011/2012</v>
      </c>
      <c r="G5907">
        <v>11797</v>
      </c>
      <c r="H5907" t="s">
        <v>79</v>
      </c>
      <c r="I5907">
        <f>IFERROR(INDEX(Lookup_Misc!$A$1:$C$7,MATCH(Table1[[#This Row],[Product]],Lookup_Misc!$B$1:$B$7,0),3)*Table1[[#This Row],[Tonnage]],NA())</f>
        <v>4718.8</v>
      </c>
      <c r="J5907">
        <f t="shared" si="278"/>
        <v>3</v>
      </c>
    </row>
    <row r="5908" spans="1:10">
      <c r="A5908" t="s">
        <v>189</v>
      </c>
      <c r="B5908" t="s">
        <v>123</v>
      </c>
      <c r="C5908" s="60">
        <v>40969</v>
      </c>
      <c r="D5908" s="3">
        <f>Table1[[#This Row],[End Year]]-1</f>
        <v>2011</v>
      </c>
      <c r="E5908" s="3">
        <f t="shared" si="276"/>
        <v>2012</v>
      </c>
      <c r="F5908" s="1" t="str">
        <f t="shared" si="277"/>
        <v>2011/2012</v>
      </c>
      <c r="G5908">
        <v>1</v>
      </c>
      <c r="H5908" t="s">
        <v>125</v>
      </c>
      <c r="I5908">
        <f>IFERROR(INDEX(Lookup_Misc!$A$1:$C$7,MATCH(Table1[[#This Row],[Product]],Lookup_Misc!$B$1:$B$7,0),3)*Table1[[#This Row],[Tonnage]],NA())</f>
        <v>0.4</v>
      </c>
      <c r="J5908">
        <f t="shared" si="278"/>
        <v>3</v>
      </c>
    </row>
    <row r="5909" spans="1:10">
      <c r="A5909" t="s">
        <v>189</v>
      </c>
      <c r="B5909" t="s">
        <v>123</v>
      </c>
      <c r="C5909" s="60">
        <v>40969</v>
      </c>
      <c r="D5909" s="3">
        <f>Table1[[#This Row],[End Year]]-1</f>
        <v>2011</v>
      </c>
      <c r="E5909" s="3">
        <f t="shared" si="276"/>
        <v>2012</v>
      </c>
      <c r="F5909" s="1" t="str">
        <f t="shared" si="277"/>
        <v>2011/2012</v>
      </c>
      <c r="G5909">
        <v>3363</v>
      </c>
      <c r="H5909" t="s">
        <v>143</v>
      </c>
      <c r="I5909">
        <f>IFERROR(INDEX(Lookup_Misc!$A$1:$C$7,MATCH(Table1[[#This Row],[Product]],Lookup_Misc!$B$1:$B$7,0),3)*Table1[[#This Row],[Tonnage]],NA())</f>
        <v>1345.2</v>
      </c>
      <c r="J5909">
        <f t="shared" si="278"/>
        <v>3</v>
      </c>
    </row>
    <row r="5910" spans="1:10">
      <c r="A5910" t="s">
        <v>189</v>
      </c>
      <c r="B5910" t="s">
        <v>123</v>
      </c>
      <c r="C5910" s="60">
        <v>40969</v>
      </c>
      <c r="D5910" s="3">
        <f>Table1[[#This Row],[End Year]]-1</f>
        <v>2011</v>
      </c>
      <c r="E5910" s="3">
        <f t="shared" si="276"/>
        <v>2012</v>
      </c>
      <c r="F5910" s="1" t="str">
        <f t="shared" si="277"/>
        <v>2011/2012</v>
      </c>
      <c r="G5910">
        <v>1000</v>
      </c>
      <c r="H5910" t="s">
        <v>130</v>
      </c>
      <c r="I5910">
        <f>IFERROR(INDEX(Lookup_Misc!$A$1:$C$7,MATCH(Table1[[#This Row],[Product]],Lookup_Misc!$B$1:$B$7,0),3)*Table1[[#This Row],[Tonnage]],NA())</f>
        <v>400</v>
      </c>
      <c r="J5910">
        <f t="shared" si="278"/>
        <v>3</v>
      </c>
    </row>
    <row r="5911" spans="1:10">
      <c r="A5911" t="s">
        <v>189</v>
      </c>
      <c r="B5911" t="s">
        <v>123</v>
      </c>
      <c r="C5911" s="60">
        <v>40969</v>
      </c>
      <c r="D5911" s="3">
        <f>Table1[[#This Row],[End Year]]-1</f>
        <v>2011</v>
      </c>
      <c r="E5911" s="3">
        <f t="shared" si="276"/>
        <v>2012</v>
      </c>
      <c r="F5911" s="1" t="str">
        <f t="shared" si="277"/>
        <v>2011/2012</v>
      </c>
      <c r="G5911">
        <v>9</v>
      </c>
      <c r="H5911" t="s">
        <v>84</v>
      </c>
      <c r="I5911">
        <f>IFERROR(INDEX(Lookup_Misc!$A$1:$C$7,MATCH(Table1[[#This Row],[Product]],Lookup_Misc!$B$1:$B$7,0),3)*Table1[[#This Row],[Tonnage]],NA())</f>
        <v>3.6</v>
      </c>
      <c r="J5911">
        <f t="shared" si="278"/>
        <v>3</v>
      </c>
    </row>
    <row r="5912" spans="1:10">
      <c r="A5912" t="s">
        <v>189</v>
      </c>
      <c r="B5912" t="s">
        <v>123</v>
      </c>
      <c r="C5912" s="60">
        <v>41000</v>
      </c>
      <c r="D5912" s="3">
        <f>Table1[[#This Row],[End Year]]-1</f>
        <v>2011</v>
      </c>
      <c r="E5912" s="3">
        <f t="shared" si="276"/>
        <v>2012</v>
      </c>
      <c r="F5912" s="1" t="str">
        <f t="shared" si="277"/>
        <v>2011/2012</v>
      </c>
      <c r="G5912">
        <v>173</v>
      </c>
      <c r="H5912" t="s">
        <v>73</v>
      </c>
      <c r="I5912">
        <f>IFERROR(INDEX(Lookup_Misc!$A$1:$C$7,MATCH(Table1[[#This Row],[Product]],Lookup_Misc!$B$1:$B$7,0),3)*Table1[[#This Row],[Tonnage]],NA())</f>
        <v>69.2</v>
      </c>
      <c r="J5912">
        <f t="shared" si="278"/>
        <v>4</v>
      </c>
    </row>
    <row r="5913" spans="1:10">
      <c r="A5913" t="s">
        <v>189</v>
      </c>
      <c r="B5913" t="s">
        <v>123</v>
      </c>
      <c r="C5913" s="60">
        <v>41000</v>
      </c>
      <c r="D5913" s="3">
        <f>Table1[[#This Row],[End Year]]-1</f>
        <v>2011</v>
      </c>
      <c r="E5913" s="3">
        <f t="shared" si="276"/>
        <v>2012</v>
      </c>
      <c r="F5913" s="1" t="str">
        <f t="shared" si="277"/>
        <v>2011/2012</v>
      </c>
      <c r="G5913">
        <v>1</v>
      </c>
      <c r="H5913" t="s">
        <v>111</v>
      </c>
      <c r="I5913">
        <f>IFERROR(INDEX(Lookup_Misc!$A$1:$C$7,MATCH(Table1[[#This Row],[Product]],Lookup_Misc!$B$1:$B$7,0),3)*Table1[[#This Row],[Tonnage]],NA())</f>
        <v>0.4</v>
      </c>
      <c r="J5913">
        <f t="shared" si="278"/>
        <v>4</v>
      </c>
    </row>
    <row r="5914" spans="1:10">
      <c r="A5914" t="s">
        <v>189</v>
      </c>
      <c r="B5914" t="s">
        <v>123</v>
      </c>
      <c r="C5914" s="60">
        <v>41000</v>
      </c>
      <c r="D5914" s="3">
        <f>Table1[[#This Row],[End Year]]-1</f>
        <v>2011</v>
      </c>
      <c r="E5914" s="3">
        <f t="shared" si="276"/>
        <v>2012</v>
      </c>
      <c r="F5914" s="1" t="str">
        <f t="shared" si="277"/>
        <v>2011/2012</v>
      </c>
      <c r="G5914">
        <v>84</v>
      </c>
      <c r="H5914" t="s">
        <v>129</v>
      </c>
      <c r="I5914">
        <f>IFERROR(INDEX(Lookup_Misc!$A$1:$C$7,MATCH(Table1[[#This Row],[Product]],Lookup_Misc!$B$1:$B$7,0),3)*Table1[[#This Row],[Tonnage]],NA())</f>
        <v>33.6</v>
      </c>
      <c r="J5914">
        <f t="shared" si="278"/>
        <v>4</v>
      </c>
    </row>
    <row r="5915" spans="1:10">
      <c r="A5915" t="s">
        <v>189</v>
      </c>
      <c r="B5915" t="s">
        <v>123</v>
      </c>
      <c r="C5915" s="60">
        <v>41000</v>
      </c>
      <c r="D5915" s="3">
        <f>Table1[[#This Row],[End Year]]-1</f>
        <v>2011</v>
      </c>
      <c r="E5915" s="3">
        <f t="shared" si="276"/>
        <v>2012</v>
      </c>
      <c r="F5915" s="1" t="str">
        <f t="shared" si="277"/>
        <v>2011/2012</v>
      </c>
      <c r="G5915">
        <v>1513</v>
      </c>
      <c r="H5915" t="s">
        <v>60</v>
      </c>
      <c r="I5915">
        <f>IFERROR(INDEX(Lookup_Misc!$A$1:$C$7,MATCH(Table1[[#This Row],[Product]],Lookup_Misc!$B$1:$B$7,0),3)*Table1[[#This Row],[Tonnage]],NA())</f>
        <v>605.20000000000005</v>
      </c>
      <c r="J5915">
        <f t="shared" si="278"/>
        <v>4</v>
      </c>
    </row>
    <row r="5916" spans="1:10">
      <c r="A5916" t="s">
        <v>189</v>
      </c>
      <c r="B5916" t="s">
        <v>123</v>
      </c>
      <c r="C5916" s="60">
        <v>41000</v>
      </c>
      <c r="D5916" s="3">
        <f>Table1[[#This Row],[End Year]]-1</f>
        <v>2011</v>
      </c>
      <c r="E5916" s="3">
        <f t="shared" si="276"/>
        <v>2012</v>
      </c>
      <c r="F5916" s="1" t="str">
        <f t="shared" si="277"/>
        <v>2011/2012</v>
      </c>
      <c r="G5916">
        <v>742</v>
      </c>
      <c r="H5916" t="s">
        <v>79</v>
      </c>
      <c r="I5916">
        <f>IFERROR(INDEX(Lookup_Misc!$A$1:$C$7,MATCH(Table1[[#This Row],[Product]],Lookup_Misc!$B$1:$B$7,0),3)*Table1[[#This Row],[Tonnage]],NA())</f>
        <v>296.8</v>
      </c>
      <c r="J5916">
        <f t="shared" si="278"/>
        <v>4</v>
      </c>
    </row>
    <row r="5917" spans="1:10">
      <c r="A5917" t="s">
        <v>189</v>
      </c>
      <c r="B5917" t="s">
        <v>123</v>
      </c>
      <c r="C5917" s="60">
        <v>41000</v>
      </c>
      <c r="D5917" s="3">
        <f>Table1[[#This Row],[End Year]]-1</f>
        <v>2011</v>
      </c>
      <c r="E5917" s="3">
        <f t="shared" si="276"/>
        <v>2012</v>
      </c>
      <c r="F5917" s="1" t="str">
        <f t="shared" si="277"/>
        <v>2011/2012</v>
      </c>
      <c r="G5917">
        <v>3278</v>
      </c>
      <c r="H5917" t="s">
        <v>133</v>
      </c>
      <c r="I5917">
        <f>IFERROR(INDEX(Lookup_Misc!$A$1:$C$7,MATCH(Table1[[#This Row],[Product]],Lookup_Misc!$B$1:$B$7,0),3)*Table1[[#This Row],[Tonnage]],NA())</f>
        <v>1311.2</v>
      </c>
      <c r="J5917">
        <f t="shared" si="278"/>
        <v>4</v>
      </c>
    </row>
    <row r="5918" spans="1:10">
      <c r="A5918" t="s">
        <v>189</v>
      </c>
      <c r="B5918" t="s">
        <v>123</v>
      </c>
      <c r="C5918" s="60">
        <v>41000</v>
      </c>
      <c r="D5918" s="3">
        <f>Table1[[#This Row],[End Year]]-1</f>
        <v>2011</v>
      </c>
      <c r="E5918" s="3">
        <f t="shared" si="276"/>
        <v>2012</v>
      </c>
      <c r="F5918" s="1" t="str">
        <f t="shared" si="277"/>
        <v>2011/2012</v>
      </c>
      <c r="G5918">
        <v>2749</v>
      </c>
      <c r="H5918" t="s">
        <v>137</v>
      </c>
      <c r="I5918">
        <f>IFERROR(INDEX(Lookup_Misc!$A$1:$C$7,MATCH(Table1[[#This Row],[Product]],Lookup_Misc!$B$1:$B$7,0),3)*Table1[[#This Row],[Tonnage]],NA())</f>
        <v>1099.6000000000001</v>
      </c>
      <c r="J5918">
        <f t="shared" si="278"/>
        <v>4</v>
      </c>
    </row>
    <row r="5919" spans="1:10">
      <c r="A5919" t="s">
        <v>189</v>
      </c>
      <c r="B5919" t="s">
        <v>123</v>
      </c>
      <c r="C5919" s="60">
        <v>41000</v>
      </c>
      <c r="D5919" s="3">
        <f>Table1[[#This Row],[End Year]]-1</f>
        <v>2011</v>
      </c>
      <c r="E5919" s="3">
        <f t="shared" si="276"/>
        <v>2012</v>
      </c>
      <c r="F5919" s="1" t="str">
        <f t="shared" si="277"/>
        <v>2011/2012</v>
      </c>
      <c r="G5919">
        <v>43126</v>
      </c>
      <c r="H5919" t="s">
        <v>113</v>
      </c>
      <c r="I5919">
        <f>IFERROR(INDEX(Lookup_Misc!$A$1:$C$7,MATCH(Table1[[#This Row],[Product]],Lookup_Misc!$B$1:$B$7,0),3)*Table1[[#This Row],[Tonnage]],NA())</f>
        <v>17250.400000000001</v>
      </c>
      <c r="J5919">
        <f t="shared" si="278"/>
        <v>4</v>
      </c>
    </row>
    <row r="5920" spans="1:10">
      <c r="A5920" t="s">
        <v>189</v>
      </c>
      <c r="B5920" t="s">
        <v>123</v>
      </c>
      <c r="C5920" s="60">
        <v>41000</v>
      </c>
      <c r="D5920" s="3">
        <f>Table1[[#This Row],[End Year]]-1</f>
        <v>2011</v>
      </c>
      <c r="E5920" s="3">
        <f t="shared" si="276"/>
        <v>2012</v>
      </c>
      <c r="F5920" s="1" t="str">
        <f t="shared" si="277"/>
        <v>2011/2012</v>
      </c>
      <c r="G5920">
        <v>263</v>
      </c>
      <c r="H5920" t="s">
        <v>92</v>
      </c>
      <c r="I5920">
        <f>IFERROR(INDEX(Lookup_Misc!$A$1:$C$7,MATCH(Table1[[#This Row],[Product]],Lookup_Misc!$B$1:$B$7,0),3)*Table1[[#This Row],[Tonnage]],NA())</f>
        <v>105.2</v>
      </c>
      <c r="J5920">
        <f t="shared" si="278"/>
        <v>4</v>
      </c>
    </row>
    <row r="5921" spans="1:10">
      <c r="A5921" t="s">
        <v>189</v>
      </c>
      <c r="B5921" t="s">
        <v>123</v>
      </c>
      <c r="C5921" s="60">
        <v>41000</v>
      </c>
      <c r="D5921" s="3">
        <f>Table1[[#This Row],[End Year]]-1</f>
        <v>2011</v>
      </c>
      <c r="E5921" s="3">
        <f t="shared" si="276"/>
        <v>2012</v>
      </c>
      <c r="F5921" s="1" t="str">
        <f t="shared" si="277"/>
        <v>2011/2012</v>
      </c>
      <c r="G5921">
        <v>3</v>
      </c>
      <c r="H5921" t="s">
        <v>83</v>
      </c>
      <c r="I5921">
        <f>IFERROR(INDEX(Lookup_Misc!$A$1:$C$7,MATCH(Table1[[#This Row],[Product]],Lookup_Misc!$B$1:$B$7,0),3)*Table1[[#This Row],[Tonnage]],NA())</f>
        <v>1.2000000000000002</v>
      </c>
      <c r="J5921">
        <f t="shared" si="278"/>
        <v>4</v>
      </c>
    </row>
    <row r="5922" spans="1:10">
      <c r="A5922" t="s">
        <v>189</v>
      </c>
      <c r="B5922" t="s">
        <v>123</v>
      </c>
      <c r="C5922" s="60">
        <v>41000</v>
      </c>
      <c r="D5922" s="3">
        <f>Table1[[#This Row],[End Year]]-1</f>
        <v>2011</v>
      </c>
      <c r="E5922" s="3">
        <f t="shared" si="276"/>
        <v>2012</v>
      </c>
      <c r="F5922" s="1" t="str">
        <f t="shared" si="277"/>
        <v>2011/2012</v>
      </c>
      <c r="G5922">
        <v>9</v>
      </c>
      <c r="H5922" t="s">
        <v>93</v>
      </c>
      <c r="I5922">
        <f>IFERROR(INDEX(Lookup_Misc!$A$1:$C$7,MATCH(Table1[[#This Row],[Product]],Lookup_Misc!$B$1:$B$7,0),3)*Table1[[#This Row],[Tonnage]],NA())</f>
        <v>3.6</v>
      </c>
      <c r="J5922">
        <f t="shared" si="278"/>
        <v>4</v>
      </c>
    </row>
    <row r="5923" spans="1:10">
      <c r="A5923" t="s">
        <v>189</v>
      </c>
      <c r="B5923" t="s">
        <v>123</v>
      </c>
      <c r="C5923" s="60">
        <v>41030</v>
      </c>
      <c r="D5923" s="3">
        <f>Table1[[#This Row],[End Year]]-1</f>
        <v>2011</v>
      </c>
      <c r="E5923" s="3">
        <f t="shared" si="276"/>
        <v>2012</v>
      </c>
      <c r="F5923" s="1" t="str">
        <f t="shared" si="277"/>
        <v>2011/2012</v>
      </c>
      <c r="G5923">
        <v>396</v>
      </c>
      <c r="H5923" t="s">
        <v>60</v>
      </c>
      <c r="I5923">
        <f>IFERROR(INDEX(Lookup_Misc!$A$1:$C$7,MATCH(Table1[[#This Row],[Product]],Lookup_Misc!$B$1:$B$7,0),3)*Table1[[#This Row],[Tonnage]],NA())</f>
        <v>158.4</v>
      </c>
      <c r="J5923">
        <f t="shared" si="278"/>
        <v>5</v>
      </c>
    </row>
    <row r="5924" spans="1:10">
      <c r="A5924" t="s">
        <v>189</v>
      </c>
      <c r="B5924" t="s">
        <v>123</v>
      </c>
      <c r="C5924" s="60">
        <v>41030</v>
      </c>
      <c r="D5924" s="3">
        <f>Table1[[#This Row],[End Year]]-1</f>
        <v>2011</v>
      </c>
      <c r="E5924" s="3">
        <f t="shared" si="276"/>
        <v>2012</v>
      </c>
      <c r="F5924" s="1" t="str">
        <f t="shared" si="277"/>
        <v>2011/2012</v>
      </c>
      <c r="G5924">
        <v>18238</v>
      </c>
      <c r="H5924" t="s">
        <v>79</v>
      </c>
      <c r="I5924">
        <f>IFERROR(INDEX(Lookup_Misc!$A$1:$C$7,MATCH(Table1[[#This Row],[Product]],Lookup_Misc!$B$1:$B$7,0),3)*Table1[[#This Row],[Tonnage]],NA())</f>
        <v>7295.2000000000007</v>
      </c>
      <c r="J5924">
        <f t="shared" si="278"/>
        <v>5</v>
      </c>
    </row>
    <row r="5925" spans="1:10">
      <c r="A5925" t="s">
        <v>189</v>
      </c>
      <c r="B5925" t="s">
        <v>123</v>
      </c>
      <c r="C5925" s="60">
        <v>41030</v>
      </c>
      <c r="D5925" s="3">
        <f>Table1[[#This Row],[End Year]]-1</f>
        <v>2011</v>
      </c>
      <c r="E5925" s="3">
        <f t="shared" si="276"/>
        <v>2012</v>
      </c>
      <c r="F5925" s="1" t="str">
        <f t="shared" si="277"/>
        <v>2011/2012</v>
      </c>
      <c r="G5925">
        <v>2519</v>
      </c>
      <c r="H5925" t="s">
        <v>125</v>
      </c>
      <c r="I5925">
        <f>IFERROR(INDEX(Lookup_Misc!$A$1:$C$7,MATCH(Table1[[#This Row],[Product]],Lookup_Misc!$B$1:$B$7,0),3)*Table1[[#This Row],[Tonnage]],NA())</f>
        <v>1007.6</v>
      </c>
      <c r="J5925">
        <f t="shared" si="278"/>
        <v>5</v>
      </c>
    </row>
    <row r="5926" spans="1:10">
      <c r="A5926" t="s">
        <v>189</v>
      </c>
      <c r="B5926" t="s">
        <v>123</v>
      </c>
      <c r="C5926" s="60">
        <v>41030</v>
      </c>
      <c r="D5926" s="3">
        <f>Table1[[#This Row],[End Year]]-1</f>
        <v>2011</v>
      </c>
      <c r="E5926" s="3">
        <f t="shared" si="276"/>
        <v>2012</v>
      </c>
      <c r="F5926" s="1" t="str">
        <f t="shared" si="277"/>
        <v>2011/2012</v>
      </c>
      <c r="G5926">
        <v>2000</v>
      </c>
      <c r="H5926" t="s">
        <v>142</v>
      </c>
      <c r="I5926">
        <f>IFERROR(INDEX(Lookup_Misc!$A$1:$C$7,MATCH(Table1[[#This Row],[Product]],Lookup_Misc!$B$1:$B$7,0),3)*Table1[[#This Row],[Tonnage]],NA())</f>
        <v>800</v>
      </c>
      <c r="J5926">
        <f t="shared" si="278"/>
        <v>5</v>
      </c>
    </row>
    <row r="5927" spans="1:10">
      <c r="A5927" t="s">
        <v>189</v>
      </c>
      <c r="B5927" t="s">
        <v>123</v>
      </c>
      <c r="C5927" s="60">
        <v>41030</v>
      </c>
      <c r="D5927" s="3">
        <f>Table1[[#This Row],[End Year]]-1</f>
        <v>2011</v>
      </c>
      <c r="E5927" s="3">
        <f t="shared" si="276"/>
        <v>2012</v>
      </c>
      <c r="F5927" s="1" t="str">
        <f t="shared" si="277"/>
        <v>2011/2012</v>
      </c>
      <c r="G5927">
        <v>3000</v>
      </c>
      <c r="H5927" t="s">
        <v>130</v>
      </c>
      <c r="I5927">
        <f>IFERROR(INDEX(Lookup_Misc!$A$1:$C$7,MATCH(Table1[[#This Row],[Product]],Lookup_Misc!$B$1:$B$7,0),3)*Table1[[#This Row],[Tonnage]],NA())</f>
        <v>1200</v>
      </c>
      <c r="J5927">
        <f t="shared" si="278"/>
        <v>5</v>
      </c>
    </row>
    <row r="5928" spans="1:10">
      <c r="A5928" t="s">
        <v>189</v>
      </c>
      <c r="B5928" t="s">
        <v>123</v>
      </c>
      <c r="C5928" s="60">
        <v>41030</v>
      </c>
      <c r="D5928" s="3">
        <f>Table1[[#This Row],[End Year]]-1</f>
        <v>2011</v>
      </c>
      <c r="E5928" s="3">
        <f t="shared" si="276"/>
        <v>2012</v>
      </c>
      <c r="F5928" s="1" t="str">
        <f t="shared" si="277"/>
        <v>2011/2012</v>
      </c>
      <c r="G5928">
        <v>1098</v>
      </c>
      <c r="H5928" t="s">
        <v>116</v>
      </c>
      <c r="I5928">
        <f>IFERROR(INDEX(Lookup_Misc!$A$1:$C$7,MATCH(Table1[[#This Row],[Product]],Lookup_Misc!$B$1:$B$7,0),3)*Table1[[#This Row],[Tonnage]],NA())</f>
        <v>439.20000000000005</v>
      </c>
      <c r="J5928">
        <f t="shared" si="278"/>
        <v>5</v>
      </c>
    </row>
    <row r="5929" spans="1:10">
      <c r="A5929" t="s">
        <v>189</v>
      </c>
      <c r="B5929" t="s">
        <v>123</v>
      </c>
      <c r="C5929" s="60">
        <v>41030</v>
      </c>
      <c r="D5929" s="3">
        <f>Table1[[#This Row],[End Year]]-1</f>
        <v>2011</v>
      </c>
      <c r="E5929" s="3">
        <f t="shared" si="276"/>
        <v>2012</v>
      </c>
      <c r="F5929" s="1" t="str">
        <f t="shared" si="277"/>
        <v>2011/2012</v>
      </c>
      <c r="G5929">
        <v>45773</v>
      </c>
      <c r="H5929" t="s">
        <v>113</v>
      </c>
      <c r="I5929">
        <f>IFERROR(INDEX(Lookup_Misc!$A$1:$C$7,MATCH(Table1[[#This Row],[Product]],Lookup_Misc!$B$1:$B$7,0),3)*Table1[[#This Row],[Tonnage]],NA())</f>
        <v>18309.2</v>
      </c>
      <c r="J5929">
        <f t="shared" si="278"/>
        <v>5</v>
      </c>
    </row>
    <row r="5930" spans="1:10">
      <c r="A5930" t="s">
        <v>189</v>
      </c>
      <c r="B5930" t="s">
        <v>123</v>
      </c>
      <c r="C5930" s="60">
        <v>41030</v>
      </c>
      <c r="D5930" s="3">
        <f>Table1[[#This Row],[End Year]]-1</f>
        <v>2011</v>
      </c>
      <c r="E5930" s="3">
        <f t="shared" si="276"/>
        <v>2012</v>
      </c>
      <c r="F5930" s="1" t="str">
        <f t="shared" si="277"/>
        <v>2011/2012</v>
      </c>
      <c r="G5930">
        <v>14999</v>
      </c>
      <c r="H5930" t="s">
        <v>92</v>
      </c>
      <c r="I5930">
        <f>IFERROR(INDEX(Lookup_Misc!$A$1:$C$7,MATCH(Table1[[#This Row],[Product]],Lookup_Misc!$B$1:$B$7,0),3)*Table1[[#This Row],[Tonnage]],NA())</f>
        <v>5999.6</v>
      </c>
      <c r="J5930">
        <f t="shared" si="278"/>
        <v>5</v>
      </c>
    </row>
    <row r="5931" spans="1:10">
      <c r="A5931" t="s">
        <v>189</v>
      </c>
      <c r="B5931" t="s">
        <v>123</v>
      </c>
      <c r="C5931" s="60">
        <v>41030</v>
      </c>
      <c r="D5931" s="3">
        <f>Table1[[#This Row],[End Year]]-1</f>
        <v>2011</v>
      </c>
      <c r="E5931" s="3">
        <f t="shared" si="276"/>
        <v>2012</v>
      </c>
      <c r="F5931" s="1" t="str">
        <f t="shared" si="277"/>
        <v>2011/2012</v>
      </c>
      <c r="G5931">
        <v>10297</v>
      </c>
      <c r="H5931" t="s">
        <v>108</v>
      </c>
      <c r="I5931">
        <f>IFERROR(INDEX(Lookup_Misc!$A$1:$C$7,MATCH(Table1[[#This Row],[Product]],Lookup_Misc!$B$1:$B$7,0),3)*Table1[[#This Row],[Tonnage]],NA())</f>
        <v>4118.8</v>
      </c>
      <c r="J5931">
        <f t="shared" si="278"/>
        <v>5</v>
      </c>
    </row>
    <row r="5932" spans="1:10">
      <c r="A5932" t="s">
        <v>189</v>
      </c>
      <c r="B5932" t="s">
        <v>123</v>
      </c>
      <c r="C5932" s="60">
        <v>41030</v>
      </c>
      <c r="D5932" s="3">
        <f>Table1[[#This Row],[End Year]]-1</f>
        <v>2011</v>
      </c>
      <c r="E5932" s="3">
        <f t="shared" si="276"/>
        <v>2012</v>
      </c>
      <c r="F5932" s="1" t="str">
        <f t="shared" si="277"/>
        <v>2011/2012</v>
      </c>
      <c r="G5932">
        <v>1</v>
      </c>
      <c r="H5932" t="s">
        <v>96</v>
      </c>
      <c r="I5932">
        <f>IFERROR(INDEX(Lookup_Misc!$A$1:$C$7,MATCH(Table1[[#This Row],[Product]],Lookup_Misc!$B$1:$B$7,0),3)*Table1[[#This Row],[Tonnage]],NA())</f>
        <v>0.4</v>
      </c>
      <c r="J5932">
        <f t="shared" si="278"/>
        <v>5</v>
      </c>
    </row>
    <row r="5933" spans="1:10">
      <c r="A5933" t="s">
        <v>189</v>
      </c>
      <c r="B5933" t="s">
        <v>123</v>
      </c>
      <c r="C5933" s="60">
        <v>41061</v>
      </c>
      <c r="D5933" s="3">
        <f>Table1[[#This Row],[End Year]]-1</f>
        <v>2011</v>
      </c>
      <c r="E5933" s="3">
        <f t="shared" si="276"/>
        <v>2012</v>
      </c>
      <c r="F5933" s="1" t="str">
        <f t="shared" si="277"/>
        <v>2011/2012</v>
      </c>
      <c r="G5933">
        <v>169</v>
      </c>
      <c r="H5933" t="s">
        <v>129</v>
      </c>
      <c r="I5933">
        <f>IFERROR(INDEX(Lookup_Misc!$A$1:$C$7,MATCH(Table1[[#This Row],[Product]],Lookup_Misc!$B$1:$B$7,0),3)*Table1[[#This Row],[Tonnage]],NA())</f>
        <v>67.600000000000009</v>
      </c>
      <c r="J5933">
        <f t="shared" si="278"/>
        <v>6</v>
      </c>
    </row>
    <row r="5934" spans="1:10">
      <c r="A5934" t="s">
        <v>189</v>
      </c>
      <c r="B5934" t="s">
        <v>123</v>
      </c>
      <c r="C5934" s="60">
        <v>41061</v>
      </c>
      <c r="D5934" s="3">
        <f>Table1[[#This Row],[End Year]]-1</f>
        <v>2011</v>
      </c>
      <c r="E5934" s="3">
        <f t="shared" si="276"/>
        <v>2012</v>
      </c>
      <c r="F5934" s="1" t="str">
        <f t="shared" si="277"/>
        <v>2011/2012</v>
      </c>
      <c r="G5934">
        <v>245</v>
      </c>
      <c r="H5934" t="s">
        <v>60</v>
      </c>
      <c r="I5934">
        <f>IFERROR(INDEX(Lookup_Misc!$A$1:$C$7,MATCH(Table1[[#This Row],[Product]],Lookup_Misc!$B$1:$B$7,0),3)*Table1[[#This Row],[Tonnage]],NA())</f>
        <v>98</v>
      </c>
      <c r="J5934">
        <f t="shared" si="278"/>
        <v>6</v>
      </c>
    </row>
    <row r="5935" spans="1:10">
      <c r="A5935" t="s">
        <v>189</v>
      </c>
      <c r="B5935" t="s">
        <v>123</v>
      </c>
      <c r="C5935" s="60">
        <v>41061</v>
      </c>
      <c r="D5935" s="3">
        <f>Table1[[#This Row],[End Year]]-1</f>
        <v>2011</v>
      </c>
      <c r="E5935" s="3">
        <f t="shared" si="276"/>
        <v>2012</v>
      </c>
      <c r="F5935" s="1" t="str">
        <f t="shared" si="277"/>
        <v>2011/2012</v>
      </c>
      <c r="G5935">
        <v>185</v>
      </c>
      <c r="H5935" t="s">
        <v>79</v>
      </c>
      <c r="I5935">
        <f>IFERROR(INDEX(Lookup_Misc!$A$1:$C$7,MATCH(Table1[[#This Row],[Product]],Lookup_Misc!$B$1:$B$7,0),3)*Table1[[#This Row],[Tonnage]],NA())</f>
        <v>74</v>
      </c>
      <c r="J5935">
        <f t="shared" si="278"/>
        <v>6</v>
      </c>
    </row>
    <row r="5936" spans="1:10">
      <c r="A5936" t="s">
        <v>189</v>
      </c>
      <c r="B5936" t="s">
        <v>123</v>
      </c>
      <c r="C5936" s="60">
        <v>41061</v>
      </c>
      <c r="D5936" s="3">
        <f>Table1[[#This Row],[End Year]]-1</f>
        <v>2011</v>
      </c>
      <c r="E5936" s="3">
        <f t="shared" si="276"/>
        <v>2012</v>
      </c>
      <c r="F5936" s="1" t="str">
        <f t="shared" si="277"/>
        <v>2011/2012</v>
      </c>
      <c r="G5936">
        <v>1999</v>
      </c>
      <c r="H5936" t="s">
        <v>116</v>
      </c>
      <c r="I5936">
        <f>IFERROR(INDEX(Lookup_Misc!$A$1:$C$7,MATCH(Table1[[#This Row],[Product]],Lookup_Misc!$B$1:$B$7,0),3)*Table1[[#This Row],[Tonnage]],NA())</f>
        <v>799.6</v>
      </c>
      <c r="J5936">
        <f t="shared" si="278"/>
        <v>6</v>
      </c>
    </row>
    <row r="5937" spans="1:10">
      <c r="A5937" t="s">
        <v>189</v>
      </c>
      <c r="B5937" t="s">
        <v>123</v>
      </c>
      <c r="C5937" s="60">
        <v>41061</v>
      </c>
      <c r="D5937" s="3">
        <f>Table1[[#This Row],[End Year]]-1</f>
        <v>2011</v>
      </c>
      <c r="E5937" s="3">
        <f t="shared" si="276"/>
        <v>2012</v>
      </c>
      <c r="F5937" s="1" t="str">
        <f t="shared" si="277"/>
        <v>2011/2012</v>
      </c>
      <c r="G5937">
        <v>56036</v>
      </c>
      <c r="H5937" t="s">
        <v>113</v>
      </c>
      <c r="I5937">
        <f>IFERROR(INDEX(Lookup_Misc!$A$1:$C$7,MATCH(Table1[[#This Row],[Product]],Lookup_Misc!$B$1:$B$7,0),3)*Table1[[#This Row],[Tonnage]],NA())</f>
        <v>22414.400000000001</v>
      </c>
      <c r="J5937">
        <f t="shared" si="278"/>
        <v>6</v>
      </c>
    </row>
    <row r="5938" spans="1:10">
      <c r="A5938" t="s">
        <v>189</v>
      </c>
      <c r="B5938" t="s">
        <v>123</v>
      </c>
      <c r="C5938" s="60">
        <v>41091</v>
      </c>
      <c r="D5938" s="3">
        <f>Table1[[#This Row],[End Year]]-1</f>
        <v>2012</v>
      </c>
      <c r="E5938" s="3">
        <f t="shared" si="276"/>
        <v>2013</v>
      </c>
      <c r="F5938" s="1" t="str">
        <f t="shared" si="277"/>
        <v>2012/2013</v>
      </c>
      <c r="G5938">
        <v>122</v>
      </c>
      <c r="H5938" t="s">
        <v>60</v>
      </c>
      <c r="I5938">
        <f>IFERROR(INDEX(Lookup_Misc!$A$1:$C$7,MATCH(Table1[[#This Row],[Product]],Lookup_Misc!$B$1:$B$7,0),3)*Table1[[#This Row],[Tonnage]],NA())</f>
        <v>48.800000000000004</v>
      </c>
      <c r="J5938">
        <f t="shared" si="278"/>
        <v>7</v>
      </c>
    </row>
    <row r="5939" spans="1:10">
      <c r="A5939" t="s">
        <v>189</v>
      </c>
      <c r="B5939" t="s">
        <v>123</v>
      </c>
      <c r="C5939" s="60">
        <v>41091</v>
      </c>
      <c r="D5939" s="3">
        <f>Table1[[#This Row],[End Year]]-1</f>
        <v>2012</v>
      </c>
      <c r="E5939" s="3">
        <f t="shared" si="276"/>
        <v>2013</v>
      </c>
      <c r="F5939" s="1" t="str">
        <f t="shared" si="277"/>
        <v>2012/2013</v>
      </c>
      <c r="G5939">
        <v>731</v>
      </c>
      <c r="H5939" t="s">
        <v>79</v>
      </c>
      <c r="I5939">
        <f>IFERROR(INDEX(Lookup_Misc!$A$1:$C$7,MATCH(Table1[[#This Row],[Product]],Lookup_Misc!$B$1:$B$7,0),3)*Table1[[#This Row],[Tonnage]],NA())</f>
        <v>292.40000000000003</v>
      </c>
      <c r="J5939">
        <f t="shared" si="278"/>
        <v>7</v>
      </c>
    </row>
    <row r="5940" spans="1:10">
      <c r="A5940" t="s">
        <v>189</v>
      </c>
      <c r="B5940" t="s">
        <v>123</v>
      </c>
      <c r="C5940" s="60">
        <v>41091</v>
      </c>
      <c r="D5940" s="3">
        <f>Table1[[#This Row],[End Year]]-1</f>
        <v>2012</v>
      </c>
      <c r="E5940" s="3">
        <f t="shared" si="276"/>
        <v>2013</v>
      </c>
      <c r="F5940" s="1" t="str">
        <f t="shared" si="277"/>
        <v>2012/2013</v>
      </c>
      <c r="G5940">
        <v>2</v>
      </c>
      <c r="H5940" t="s">
        <v>88</v>
      </c>
      <c r="I5940">
        <f>IFERROR(INDEX(Lookup_Misc!$A$1:$C$7,MATCH(Table1[[#This Row],[Product]],Lookup_Misc!$B$1:$B$7,0),3)*Table1[[#This Row],[Tonnage]],NA())</f>
        <v>0.8</v>
      </c>
      <c r="J5940">
        <f t="shared" si="278"/>
        <v>7</v>
      </c>
    </row>
    <row r="5941" spans="1:10">
      <c r="A5941" t="s">
        <v>189</v>
      </c>
      <c r="B5941" t="s">
        <v>123</v>
      </c>
      <c r="C5941" s="60">
        <v>41091</v>
      </c>
      <c r="D5941" s="3">
        <f>Table1[[#This Row],[End Year]]-1</f>
        <v>2012</v>
      </c>
      <c r="E5941" s="3">
        <f t="shared" si="276"/>
        <v>2013</v>
      </c>
      <c r="F5941" s="1" t="str">
        <f t="shared" si="277"/>
        <v>2012/2013</v>
      </c>
      <c r="G5941">
        <v>9</v>
      </c>
      <c r="H5941" t="s">
        <v>152</v>
      </c>
      <c r="I5941">
        <f>IFERROR(INDEX(Lookup_Misc!$A$1:$C$7,MATCH(Table1[[#This Row],[Product]],Lookup_Misc!$B$1:$B$7,0),3)*Table1[[#This Row],[Tonnage]],NA())</f>
        <v>3.6</v>
      </c>
      <c r="J5941">
        <f t="shared" si="278"/>
        <v>7</v>
      </c>
    </row>
    <row r="5942" spans="1:10">
      <c r="A5942" t="s">
        <v>189</v>
      </c>
      <c r="B5942" t="s">
        <v>123</v>
      </c>
      <c r="C5942" s="60">
        <v>41091</v>
      </c>
      <c r="D5942" s="3">
        <f>Table1[[#This Row],[End Year]]-1</f>
        <v>2012</v>
      </c>
      <c r="E5942" s="3">
        <f t="shared" si="276"/>
        <v>2013</v>
      </c>
      <c r="F5942" s="1" t="str">
        <f t="shared" si="277"/>
        <v>2012/2013</v>
      </c>
      <c r="G5942">
        <v>8</v>
      </c>
      <c r="H5942" t="s">
        <v>145</v>
      </c>
      <c r="I5942">
        <f>IFERROR(INDEX(Lookup_Misc!$A$1:$C$7,MATCH(Table1[[#This Row],[Product]],Lookup_Misc!$B$1:$B$7,0),3)*Table1[[#This Row],[Tonnage]],NA())</f>
        <v>3.2</v>
      </c>
      <c r="J5942">
        <f t="shared" si="278"/>
        <v>7</v>
      </c>
    </row>
    <row r="5943" spans="1:10">
      <c r="A5943" t="s">
        <v>189</v>
      </c>
      <c r="B5943" t="s">
        <v>123</v>
      </c>
      <c r="C5943" s="60">
        <v>41091</v>
      </c>
      <c r="D5943" s="3">
        <f>Table1[[#This Row],[End Year]]-1</f>
        <v>2012</v>
      </c>
      <c r="E5943" s="3">
        <f t="shared" si="276"/>
        <v>2013</v>
      </c>
      <c r="F5943" s="1" t="str">
        <f t="shared" si="277"/>
        <v>2012/2013</v>
      </c>
      <c r="G5943">
        <v>2198</v>
      </c>
      <c r="H5943" t="s">
        <v>116</v>
      </c>
      <c r="I5943">
        <f>IFERROR(INDEX(Lookup_Misc!$A$1:$C$7,MATCH(Table1[[#This Row],[Product]],Lookup_Misc!$B$1:$B$7,0),3)*Table1[[#This Row],[Tonnage]],NA())</f>
        <v>879.2</v>
      </c>
      <c r="J5943">
        <f t="shared" si="278"/>
        <v>7</v>
      </c>
    </row>
    <row r="5944" spans="1:10">
      <c r="A5944" t="s">
        <v>189</v>
      </c>
      <c r="B5944" t="s">
        <v>123</v>
      </c>
      <c r="C5944" s="60">
        <v>41091</v>
      </c>
      <c r="D5944" s="3">
        <f>Table1[[#This Row],[End Year]]-1</f>
        <v>2012</v>
      </c>
      <c r="E5944" s="3">
        <f t="shared" si="276"/>
        <v>2013</v>
      </c>
      <c r="F5944" s="1" t="str">
        <f t="shared" si="277"/>
        <v>2012/2013</v>
      </c>
      <c r="G5944">
        <v>15998</v>
      </c>
      <c r="H5944" t="s">
        <v>113</v>
      </c>
      <c r="I5944">
        <f>IFERROR(INDEX(Lookup_Misc!$A$1:$C$7,MATCH(Table1[[#This Row],[Product]],Lookup_Misc!$B$1:$B$7,0),3)*Table1[[#This Row],[Tonnage]],NA())</f>
        <v>6399.2000000000007</v>
      </c>
      <c r="J5944">
        <f t="shared" si="278"/>
        <v>7</v>
      </c>
    </row>
    <row r="5945" spans="1:10">
      <c r="A5945" t="s">
        <v>189</v>
      </c>
      <c r="B5945" t="s">
        <v>123</v>
      </c>
      <c r="C5945" s="60">
        <v>41091</v>
      </c>
      <c r="D5945" s="3">
        <f>Table1[[#This Row],[End Year]]-1</f>
        <v>2012</v>
      </c>
      <c r="E5945" s="3">
        <f t="shared" si="276"/>
        <v>2013</v>
      </c>
      <c r="F5945" s="1" t="str">
        <f t="shared" si="277"/>
        <v>2012/2013</v>
      </c>
      <c r="G5945">
        <v>18208</v>
      </c>
      <c r="H5945" t="s">
        <v>92</v>
      </c>
      <c r="I5945">
        <f>IFERROR(INDEX(Lookup_Misc!$A$1:$C$7,MATCH(Table1[[#This Row],[Product]],Lookup_Misc!$B$1:$B$7,0),3)*Table1[[#This Row],[Tonnage]],NA())</f>
        <v>7283.2000000000007</v>
      </c>
      <c r="J5945">
        <f t="shared" si="278"/>
        <v>7</v>
      </c>
    </row>
    <row r="5946" spans="1:10">
      <c r="A5946" t="s">
        <v>189</v>
      </c>
      <c r="B5946" t="s">
        <v>123</v>
      </c>
      <c r="C5946" s="60">
        <v>41091</v>
      </c>
      <c r="D5946" s="3">
        <f>Table1[[#This Row],[End Year]]-1</f>
        <v>2012</v>
      </c>
      <c r="E5946" s="3">
        <f t="shared" si="276"/>
        <v>2013</v>
      </c>
      <c r="F5946" s="1" t="str">
        <f t="shared" si="277"/>
        <v>2012/2013</v>
      </c>
      <c r="G5946">
        <v>17199</v>
      </c>
      <c r="H5946" t="s">
        <v>108</v>
      </c>
      <c r="I5946">
        <f>IFERROR(INDEX(Lookup_Misc!$A$1:$C$7,MATCH(Table1[[#This Row],[Product]],Lookup_Misc!$B$1:$B$7,0),3)*Table1[[#This Row],[Tonnage]],NA())</f>
        <v>6879.6</v>
      </c>
      <c r="J5946">
        <f t="shared" si="278"/>
        <v>7</v>
      </c>
    </row>
    <row r="5947" spans="1:10">
      <c r="A5947" t="s">
        <v>189</v>
      </c>
      <c r="B5947" t="s">
        <v>123</v>
      </c>
      <c r="C5947" s="60">
        <v>41091</v>
      </c>
      <c r="D5947" s="3">
        <f>Table1[[#This Row],[End Year]]-1</f>
        <v>2012</v>
      </c>
      <c r="E5947" s="3">
        <f t="shared" si="276"/>
        <v>2013</v>
      </c>
      <c r="F5947" s="1" t="str">
        <f t="shared" si="277"/>
        <v>2012/2013</v>
      </c>
      <c r="G5947">
        <v>31</v>
      </c>
      <c r="H5947" t="s">
        <v>83</v>
      </c>
      <c r="I5947">
        <f>IFERROR(INDEX(Lookup_Misc!$A$1:$C$7,MATCH(Table1[[#This Row],[Product]],Lookup_Misc!$B$1:$B$7,0),3)*Table1[[#This Row],[Tonnage]],NA())</f>
        <v>12.4</v>
      </c>
      <c r="J5947">
        <f t="shared" si="278"/>
        <v>7</v>
      </c>
    </row>
    <row r="5948" spans="1:10">
      <c r="A5948" t="s">
        <v>189</v>
      </c>
      <c r="B5948" t="s">
        <v>123</v>
      </c>
      <c r="C5948" s="60">
        <v>41091</v>
      </c>
      <c r="D5948" s="3">
        <f>Table1[[#This Row],[End Year]]-1</f>
        <v>2012</v>
      </c>
      <c r="E5948" s="3">
        <f t="shared" si="276"/>
        <v>2013</v>
      </c>
      <c r="F5948" s="1" t="str">
        <f t="shared" si="277"/>
        <v>2012/2013</v>
      </c>
      <c r="G5948">
        <v>1</v>
      </c>
      <c r="H5948" t="s">
        <v>171</v>
      </c>
      <c r="I5948">
        <f>IFERROR(INDEX(Lookup_Misc!$A$1:$C$7,MATCH(Table1[[#This Row],[Product]],Lookup_Misc!$B$1:$B$7,0),3)*Table1[[#This Row],[Tonnage]],NA())</f>
        <v>0.4</v>
      </c>
      <c r="J5948">
        <f t="shared" si="278"/>
        <v>7</v>
      </c>
    </row>
    <row r="5949" spans="1:10">
      <c r="A5949" t="s">
        <v>189</v>
      </c>
      <c r="B5949" t="s">
        <v>123</v>
      </c>
      <c r="C5949" s="60">
        <v>41122</v>
      </c>
      <c r="D5949" s="3">
        <f>Table1[[#This Row],[End Year]]-1</f>
        <v>2012</v>
      </c>
      <c r="E5949" s="3">
        <f t="shared" si="276"/>
        <v>2013</v>
      </c>
      <c r="F5949" s="1" t="str">
        <f t="shared" si="277"/>
        <v>2012/2013</v>
      </c>
      <c r="G5949">
        <v>171</v>
      </c>
      <c r="H5949" t="s">
        <v>73</v>
      </c>
      <c r="I5949">
        <f>IFERROR(INDEX(Lookup_Misc!$A$1:$C$7,MATCH(Table1[[#This Row],[Product]],Lookup_Misc!$B$1:$B$7,0),3)*Table1[[#This Row],[Tonnage]],NA())</f>
        <v>68.400000000000006</v>
      </c>
      <c r="J5949">
        <f t="shared" si="278"/>
        <v>8</v>
      </c>
    </row>
    <row r="5950" spans="1:10">
      <c r="A5950" t="s">
        <v>189</v>
      </c>
      <c r="B5950" t="s">
        <v>123</v>
      </c>
      <c r="C5950" s="60">
        <v>41122</v>
      </c>
      <c r="D5950" s="3">
        <f>Table1[[#This Row],[End Year]]-1</f>
        <v>2012</v>
      </c>
      <c r="E5950" s="3">
        <f t="shared" si="276"/>
        <v>2013</v>
      </c>
      <c r="F5950" s="1" t="str">
        <f t="shared" si="277"/>
        <v>2012/2013</v>
      </c>
      <c r="G5950">
        <v>755</v>
      </c>
      <c r="H5950" t="s">
        <v>60</v>
      </c>
      <c r="I5950">
        <f>IFERROR(INDEX(Lookup_Misc!$A$1:$C$7,MATCH(Table1[[#This Row],[Product]],Lookup_Misc!$B$1:$B$7,0),3)*Table1[[#This Row],[Tonnage]],NA())</f>
        <v>302</v>
      </c>
      <c r="J5950">
        <f t="shared" si="278"/>
        <v>8</v>
      </c>
    </row>
    <row r="5951" spans="1:10">
      <c r="A5951" t="s">
        <v>189</v>
      </c>
      <c r="B5951" t="s">
        <v>123</v>
      </c>
      <c r="C5951" s="60">
        <v>41122</v>
      </c>
      <c r="D5951" s="3">
        <f>Table1[[#This Row],[End Year]]-1</f>
        <v>2012</v>
      </c>
      <c r="E5951" s="3">
        <f t="shared" si="276"/>
        <v>2013</v>
      </c>
      <c r="F5951" s="1" t="str">
        <f t="shared" si="277"/>
        <v>2012/2013</v>
      </c>
      <c r="G5951">
        <v>2511</v>
      </c>
      <c r="H5951" t="s">
        <v>79</v>
      </c>
      <c r="I5951">
        <f>IFERROR(INDEX(Lookup_Misc!$A$1:$C$7,MATCH(Table1[[#This Row],[Product]],Lookup_Misc!$B$1:$B$7,0),3)*Table1[[#This Row],[Tonnage]],NA())</f>
        <v>1004.4000000000001</v>
      </c>
      <c r="J5951">
        <f t="shared" si="278"/>
        <v>8</v>
      </c>
    </row>
    <row r="5952" spans="1:10">
      <c r="A5952" t="s">
        <v>189</v>
      </c>
      <c r="B5952" t="s">
        <v>123</v>
      </c>
      <c r="C5952" s="60">
        <v>41122</v>
      </c>
      <c r="D5952" s="3">
        <f>Table1[[#This Row],[End Year]]-1</f>
        <v>2012</v>
      </c>
      <c r="E5952" s="3">
        <f t="shared" si="276"/>
        <v>2013</v>
      </c>
      <c r="F5952" s="1" t="str">
        <f t="shared" si="277"/>
        <v>2012/2013</v>
      </c>
      <c r="G5952">
        <v>2200</v>
      </c>
      <c r="H5952" t="s">
        <v>137</v>
      </c>
      <c r="I5952">
        <f>IFERROR(INDEX(Lookup_Misc!$A$1:$C$7,MATCH(Table1[[#This Row],[Product]],Lookup_Misc!$B$1:$B$7,0),3)*Table1[[#This Row],[Tonnage]],NA())</f>
        <v>880</v>
      </c>
      <c r="J5952">
        <f t="shared" si="278"/>
        <v>8</v>
      </c>
    </row>
    <row r="5953" spans="1:10">
      <c r="A5953" t="s">
        <v>189</v>
      </c>
      <c r="B5953" t="s">
        <v>123</v>
      </c>
      <c r="C5953" s="60">
        <v>41122</v>
      </c>
      <c r="D5953" s="3">
        <f>Table1[[#This Row],[End Year]]-1</f>
        <v>2012</v>
      </c>
      <c r="E5953" s="3">
        <f t="shared" si="276"/>
        <v>2013</v>
      </c>
      <c r="F5953" s="1" t="str">
        <f t="shared" si="277"/>
        <v>2012/2013</v>
      </c>
      <c r="G5953">
        <v>1</v>
      </c>
      <c r="H5953" t="s">
        <v>128</v>
      </c>
      <c r="I5953">
        <f>IFERROR(INDEX(Lookup_Misc!$A$1:$C$7,MATCH(Table1[[#This Row],[Product]],Lookup_Misc!$B$1:$B$7,0),3)*Table1[[#This Row],[Tonnage]],NA())</f>
        <v>0.4</v>
      </c>
      <c r="J5953">
        <f t="shared" si="278"/>
        <v>8</v>
      </c>
    </row>
    <row r="5954" spans="1:10">
      <c r="A5954" t="s">
        <v>189</v>
      </c>
      <c r="B5954" t="s">
        <v>123</v>
      </c>
      <c r="C5954" s="60">
        <v>41122</v>
      </c>
      <c r="D5954" s="3">
        <f>Table1[[#This Row],[End Year]]-1</f>
        <v>2012</v>
      </c>
      <c r="E5954" s="3">
        <f t="shared" si="276"/>
        <v>2013</v>
      </c>
      <c r="F5954" s="1" t="str">
        <f t="shared" si="277"/>
        <v>2012/2013</v>
      </c>
      <c r="G5954">
        <v>37831</v>
      </c>
      <c r="H5954" t="s">
        <v>113</v>
      </c>
      <c r="I5954">
        <f>IFERROR(INDEX(Lookup_Misc!$A$1:$C$7,MATCH(Table1[[#This Row],[Product]],Lookup_Misc!$B$1:$B$7,0),3)*Table1[[#This Row],[Tonnage]],NA())</f>
        <v>15132.400000000001</v>
      </c>
      <c r="J5954">
        <f t="shared" si="278"/>
        <v>8</v>
      </c>
    </row>
    <row r="5955" spans="1:10">
      <c r="A5955" t="s">
        <v>189</v>
      </c>
      <c r="B5955" t="s">
        <v>123</v>
      </c>
      <c r="C5955" s="60">
        <v>41122</v>
      </c>
      <c r="D5955" s="3">
        <f>Table1[[#This Row],[End Year]]-1</f>
        <v>2012</v>
      </c>
      <c r="E5955" s="3">
        <f t="shared" si="276"/>
        <v>2013</v>
      </c>
      <c r="F5955" s="1" t="str">
        <f t="shared" si="277"/>
        <v>2012/2013</v>
      </c>
      <c r="G5955">
        <v>1</v>
      </c>
      <c r="H5955" t="s">
        <v>100</v>
      </c>
      <c r="I5955">
        <f>IFERROR(INDEX(Lookup_Misc!$A$1:$C$7,MATCH(Table1[[#This Row],[Product]],Lookup_Misc!$B$1:$B$7,0),3)*Table1[[#This Row],[Tonnage]],NA())</f>
        <v>0.4</v>
      </c>
      <c r="J5955">
        <f t="shared" si="278"/>
        <v>8</v>
      </c>
    </row>
    <row r="5956" spans="1:10">
      <c r="A5956" t="s">
        <v>189</v>
      </c>
      <c r="B5956" t="s">
        <v>123</v>
      </c>
      <c r="C5956" s="60">
        <v>41122</v>
      </c>
      <c r="D5956" s="3">
        <f>Table1[[#This Row],[End Year]]-1</f>
        <v>2012</v>
      </c>
      <c r="E5956" s="3">
        <f t="shared" si="276"/>
        <v>2013</v>
      </c>
      <c r="F5956" s="1" t="str">
        <f t="shared" si="277"/>
        <v>2012/2013</v>
      </c>
      <c r="G5956">
        <v>64</v>
      </c>
      <c r="H5956" t="s">
        <v>90</v>
      </c>
      <c r="I5956">
        <f>IFERROR(INDEX(Lookup_Misc!$A$1:$C$7,MATCH(Table1[[#This Row],[Product]],Lookup_Misc!$B$1:$B$7,0),3)*Table1[[#This Row],[Tonnage]],NA())</f>
        <v>25.6</v>
      </c>
      <c r="J5956">
        <f t="shared" si="278"/>
        <v>8</v>
      </c>
    </row>
    <row r="5957" spans="1:10">
      <c r="A5957" t="s">
        <v>189</v>
      </c>
      <c r="B5957" t="s">
        <v>123</v>
      </c>
      <c r="C5957" s="60">
        <v>41153</v>
      </c>
      <c r="D5957" s="3">
        <f>Table1[[#This Row],[End Year]]-1</f>
        <v>2012</v>
      </c>
      <c r="E5957" s="3">
        <f t="shared" si="276"/>
        <v>2013</v>
      </c>
      <c r="F5957" s="1" t="str">
        <f t="shared" si="277"/>
        <v>2012/2013</v>
      </c>
      <c r="G5957">
        <v>84</v>
      </c>
      <c r="H5957" t="s">
        <v>129</v>
      </c>
      <c r="I5957">
        <f>IFERROR(INDEX(Lookup_Misc!$A$1:$C$7,MATCH(Table1[[#This Row],[Product]],Lookup_Misc!$B$1:$B$7,0),3)*Table1[[#This Row],[Tonnage]],NA())</f>
        <v>33.6</v>
      </c>
      <c r="J5957">
        <f t="shared" si="278"/>
        <v>9</v>
      </c>
    </row>
    <row r="5958" spans="1:10">
      <c r="A5958" t="s">
        <v>189</v>
      </c>
      <c r="B5958" t="s">
        <v>123</v>
      </c>
      <c r="C5958" s="60">
        <v>41153</v>
      </c>
      <c r="D5958" s="3">
        <f>Table1[[#This Row],[End Year]]-1</f>
        <v>2012</v>
      </c>
      <c r="E5958" s="3">
        <f t="shared" ref="E5958:E6021" si="279">IF(AND(MONTH(C5958)&gt;=7,MONTH(C5958)&lt;=12),YEAR(C5958)+1,YEAR(C5958))</f>
        <v>2013</v>
      </c>
      <c r="F5958" s="1" t="str">
        <f t="shared" ref="F5958:F6021" si="280">D5958&amp;"/"&amp;E5958</f>
        <v>2012/2013</v>
      </c>
      <c r="G5958">
        <v>1407</v>
      </c>
      <c r="H5958" t="s">
        <v>60</v>
      </c>
      <c r="I5958">
        <f>IFERROR(INDEX(Lookup_Misc!$A$1:$C$7,MATCH(Table1[[#This Row],[Product]],Lookup_Misc!$B$1:$B$7,0),3)*Table1[[#This Row],[Tonnage]],NA())</f>
        <v>562.80000000000007</v>
      </c>
      <c r="J5958">
        <f t="shared" ref="J5958:J6021" si="281">MONTH(C5958)</f>
        <v>9</v>
      </c>
    </row>
    <row r="5959" spans="1:10">
      <c r="A5959" t="s">
        <v>189</v>
      </c>
      <c r="B5959" t="s">
        <v>123</v>
      </c>
      <c r="C5959" s="60">
        <v>41153</v>
      </c>
      <c r="D5959" s="3">
        <f>Table1[[#This Row],[End Year]]-1</f>
        <v>2012</v>
      </c>
      <c r="E5959" s="3">
        <f t="shared" si="279"/>
        <v>2013</v>
      </c>
      <c r="F5959" s="1" t="str">
        <f t="shared" si="280"/>
        <v>2012/2013</v>
      </c>
      <c r="G5959">
        <v>16071</v>
      </c>
      <c r="H5959" t="s">
        <v>79</v>
      </c>
      <c r="I5959">
        <f>IFERROR(INDEX(Lookup_Misc!$A$1:$C$7,MATCH(Table1[[#This Row],[Product]],Lookup_Misc!$B$1:$B$7,0),3)*Table1[[#This Row],[Tonnage]],NA())</f>
        <v>6428.4000000000005</v>
      </c>
      <c r="J5959">
        <f t="shared" si="281"/>
        <v>9</v>
      </c>
    </row>
    <row r="5960" spans="1:10">
      <c r="A5960" t="s">
        <v>189</v>
      </c>
      <c r="B5960" t="s">
        <v>123</v>
      </c>
      <c r="C5960" s="60">
        <v>41153</v>
      </c>
      <c r="D5960" s="3">
        <f>Table1[[#This Row],[End Year]]-1</f>
        <v>2012</v>
      </c>
      <c r="E5960" s="3">
        <f t="shared" si="279"/>
        <v>2013</v>
      </c>
      <c r="F5960" s="1" t="str">
        <f t="shared" si="280"/>
        <v>2012/2013</v>
      </c>
      <c r="G5960">
        <v>1318</v>
      </c>
      <c r="H5960" t="s">
        <v>133</v>
      </c>
      <c r="I5960">
        <f>IFERROR(INDEX(Lookup_Misc!$A$1:$C$7,MATCH(Table1[[#This Row],[Product]],Lookup_Misc!$B$1:$B$7,0),3)*Table1[[#This Row],[Tonnage]],NA())</f>
        <v>527.20000000000005</v>
      </c>
      <c r="J5960">
        <f t="shared" si="281"/>
        <v>9</v>
      </c>
    </row>
    <row r="5961" spans="1:10">
      <c r="A5961" t="s">
        <v>189</v>
      </c>
      <c r="B5961" t="s">
        <v>123</v>
      </c>
      <c r="C5961" s="60">
        <v>41153</v>
      </c>
      <c r="D5961" s="3">
        <f>Table1[[#This Row],[End Year]]-1</f>
        <v>2012</v>
      </c>
      <c r="E5961" s="3">
        <f t="shared" si="279"/>
        <v>2013</v>
      </c>
      <c r="F5961" s="1" t="str">
        <f t="shared" si="280"/>
        <v>2012/2013</v>
      </c>
      <c r="G5961">
        <v>3000</v>
      </c>
      <c r="H5961" t="s">
        <v>143</v>
      </c>
      <c r="I5961">
        <f>IFERROR(INDEX(Lookup_Misc!$A$1:$C$7,MATCH(Table1[[#This Row],[Product]],Lookup_Misc!$B$1:$B$7,0),3)*Table1[[#This Row],[Tonnage]],NA())</f>
        <v>1200</v>
      </c>
      <c r="J5961">
        <f t="shared" si="281"/>
        <v>9</v>
      </c>
    </row>
    <row r="5962" spans="1:10">
      <c r="A5962" t="s">
        <v>189</v>
      </c>
      <c r="B5962" t="s">
        <v>123</v>
      </c>
      <c r="C5962" s="60">
        <v>41153</v>
      </c>
      <c r="D5962" s="3">
        <f>Table1[[#This Row],[End Year]]-1</f>
        <v>2012</v>
      </c>
      <c r="E5962" s="3">
        <f t="shared" si="279"/>
        <v>2013</v>
      </c>
      <c r="F5962" s="1" t="str">
        <f t="shared" si="280"/>
        <v>2012/2013</v>
      </c>
      <c r="G5962">
        <v>1547</v>
      </c>
      <c r="H5962" t="s">
        <v>130</v>
      </c>
      <c r="I5962">
        <f>IFERROR(INDEX(Lookup_Misc!$A$1:$C$7,MATCH(Table1[[#This Row],[Product]],Lookup_Misc!$B$1:$B$7,0),3)*Table1[[#This Row],[Tonnage]],NA())</f>
        <v>618.80000000000007</v>
      </c>
      <c r="J5962">
        <f t="shared" si="281"/>
        <v>9</v>
      </c>
    </row>
    <row r="5963" spans="1:10">
      <c r="A5963" t="s">
        <v>189</v>
      </c>
      <c r="B5963" t="s">
        <v>123</v>
      </c>
      <c r="C5963" s="60">
        <v>41153</v>
      </c>
      <c r="D5963" s="3">
        <f>Table1[[#This Row],[End Year]]-1</f>
        <v>2012</v>
      </c>
      <c r="E5963" s="3">
        <f t="shared" si="279"/>
        <v>2013</v>
      </c>
      <c r="F5963" s="1" t="str">
        <f t="shared" si="280"/>
        <v>2012/2013</v>
      </c>
      <c r="G5963">
        <v>4</v>
      </c>
      <c r="H5963" t="s">
        <v>135</v>
      </c>
      <c r="I5963">
        <f>IFERROR(INDEX(Lookup_Misc!$A$1:$C$7,MATCH(Table1[[#This Row],[Product]],Lookup_Misc!$B$1:$B$7,0),3)*Table1[[#This Row],[Tonnage]],NA())</f>
        <v>1.6</v>
      </c>
      <c r="J5963">
        <f t="shared" si="281"/>
        <v>9</v>
      </c>
    </row>
    <row r="5964" spans="1:10">
      <c r="A5964" t="s">
        <v>189</v>
      </c>
      <c r="B5964" t="s">
        <v>123</v>
      </c>
      <c r="C5964" s="60">
        <v>41153</v>
      </c>
      <c r="D5964" s="3">
        <f>Table1[[#This Row],[End Year]]-1</f>
        <v>2012</v>
      </c>
      <c r="E5964" s="3">
        <f t="shared" si="279"/>
        <v>2013</v>
      </c>
      <c r="F5964" s="1" t="str">
        <f t="shared" si="280"/>
        <v>2012/2013</v>
      </c>
      <c r="G5964">
        <v>1</v>
      </c>
      <c r="H5964" t="s">
        <v>128</v>
      </c>
      <c r="I5964">
        <f>IFERROR(INDEX(Lookup_Misc!$A$1:$C$7,MATCH(Table1[[#This Row],[Product]],Lookup_Misc!$B$1:$B$7,0),3)*Table1[[#This Row],[Tonnage]],NA())</f>
        <v>0.4</v>
      </c>
      <c r="J5964">
        <f t="shared" si="281"/>
        <v>9</v>
      </c>
    </row>
    <row r="5965" spans="1:10">
      <c r="A5965" t="s">
        <v>189</v>
      </c>
      <c r="B5965" t="s">
        <v>123</v>
      </c>
      <c r="C5965" s="60">
        <v>41153</v>
      </c>
      <c r="D5965" s="3">
        <f>Table1[[#This Row],[End Year]]-1</f>
        <v>2012</v>
      </c>
      <c r="E5965" s="3">
        <f t="shared" si="279"/>
        <v>2013</v>
      </c>
      <c r="F5965" s="1" t="str">
        <f t="shared" si="280"/>
        <v>2012/2013</v>
      </c>
      <c r="G5965">
        <v>46092</v>
      </c>
      <c r="H5965" t="s">
        <v>113</v>
      </c>
      <c r="I5965">
        <f>IFERROR(INDEX(Lookup_Misc!$A$1:$C$7,MATCH(Table1[[#This Row],[Product]],Lookup_Misc!$B$1:$B$7,0),3)*Table1[[#This Row],[Tonnage]],NA())</f>
        <v>18436.8</v>
      </c>
      <c r="J5965">
        <f t="shared" si="281"/>
        <v>9</v>
      </c>
    </row>
    <row r="5966" spans="1:10">
      <c r="A5966" t="s">
        <v>189</v>
      </c>
      <c r="B5966" t="s">
        <v>123</v>
      </c>
      <c r="C5966" s="60">
        <v>41153</v>
      </c>
      <c r="D5966" s="3">
        <f>Table1[[#This Row],[End Year]]-1</f>
        <v>2012</v>
      </c>
      <c r="E5966" s="3">
        <f t="shared" si="279"/>
        <v>2013</v>
      </c>
      <c r="F5966" s="1" t="str">
        <f t="shared" si="280"/>
        <v>2012/2013</v>
      </c>
      <c r="G5966">
        <v>16271</v>
      </c>
      <c r="H5966" t="s">
        <v>108</v>
      </c>
      <c r="I5966">
        <f>IFERROR(INDEX(Lookup_Misc!$A$1:$C$7,MATCH(Table1[[#This Row],[Product]],Lookup_Misc!$B$1:$B$7,0),3)*Table1[[#This Row],[Tonnage]],NA())</f>
        <v>6508.4000000000005</v>
      </c>
      <c r="J5966">
        <f t="shared" si="281"/>
        <v>9</v>
      </c>
    </row>
    <row r="5967" spans="1:10">
      <c r="A5967" t="s">
        <v>189</v>
      </c>
      <c r="B5967" t="s">
        <v>123</v>
      </c>
      <c r="C5967" s="60">
        <v>41153</v>
      </c>
      <c r="D5967" s="3">
        <f>Table1[[#This Row],[End Year]]-1</f>
        <v>2012</v>
      </c>
      <c r="E5967" s="3">
        <f t="shared" si="279"/>
        <v>2013</v>
      </c>
      <c r="F5967" s="1" t="str">
        <f t="shared" si="280"/>
        <v>2012/2013</v>
      </c>
      <c r="G5967">
        <v>40</v>
      </c>
      <c r="H5967" t="s">
        <v>102</v>
      </c>
      <c r="I5967">
        <f>IFERROR(INDEX(Lookup_Misc!$A$1:$C$7,MATCH(Table1[[#This Row],[Product]],Lookup_Misc!$B$1:$B$7,0),3)*Table1[[#This Row],[Tonnage]],NA())</f>
        <v>16</v>
      </c>
      <c r="J5967">
        <f t="shared" si="281"/>
        <v>9</v>
      </c>
    </row>
    <row r="5968" spans="1:10">
      <c r="A5968" t="s">
        <v>189</v>
      </c>
      <c r="B5968" t="s">
        <v>123</v>
      </c>
      <c r="C5968" s="60">
        <v>41153</v>
      </c>
      <c r="D5968" s="3">
        <f>Table1[[#This Row],[End Year]]-1</f>
        <v>2012</v>
      </c>
      <c r="E5968" s="3">
        <f t="shared" si="279"/>
        <v>2013</v>
      </c>
      <c r="F5968" s="1" t="str">
        <f t="shared" si="280"/>
        <v>2012/2013</v>
      </c>
      <c r="G5968">
        <v>41</v>
      </c>
      <c r="H5968" t="s">
        <v>106</v>
      </c>
      <c r="I5968">
        <f>IFERROR(INDEX(Lookup_Misc!$A$1:$C$7,MATCH(Table1[[#This Row],[Product]],Lookup_Misc!$B$1:$B$7,0),3)*Table1[[#This Row],[Tonnage]],NA())</f>
        <v>16.400000000000002</v>
      </c>
      <c r="J5968">
        <f t="shared" si="281"/>
        <v>9</v>
      </c>
    </row>
    <row r="5969" spans="1:10">
      <c r="A5969" t="s">
        <v>189</v>
      </c>
      <c r="B5969" t="s">
        <v>123</v>
      </c>
      <c r="C5969" s="60">
        <v>41153</v>
      </c>
      <c r="D5969" s="3">
        <f>Table1[[#This Row],[End Year]]-1</f>
        <v>2012</v>
      </c>
      <c r="E5969" s="3">
        <f t="shared" si="279"/>
        <v>2013</v>
      </c>
      <c r="F5969" s="1" t="str">
        <f t="shared" si="280"/>
        <v>2012/2013</v>
      </c>
      <c r="G5969">
        <v>64</v>
      </c>
      <c r="H5969" t="s">
        <v>90</v>
      </c>
      <c r="I5969">
        <f>IFERROR(INDEX(Lookup_Misc!$A$1:$C$7,MATCH(Table1[[#This Row],[Product]],Lookup_Misc!$B$1:$B$7,0),3)*Table1[[#This Row],[Tonnage]],NA())</f>
        <v>25.6</v>
      </c>
      <c r="J5969">
        <f t="shared" si="281"/>
        <v>9</v>
      </c>
    </row>
    <row r="5970" spans="1:10">
      <c r="A5970" t="s">
        <v>189</v>
      </c>
      <c r="B5970" t="s">
        <v>123</v>
      </c>
      <c r="C5970" s="60">
        <v>41183</v>
      </c>
      <c r="D5970" s="3">
        <f>Table1[[#This Row],[End Year]]-1</f>
        <v>2012</v>
      </c>
      <c r="E5970" s="3">
        <f t="shared" si="279"/>
        <v>2013</v>
      </c>
      <c r="F5970" s="1" t="str">
        <f t="shared" si="280"/>
        <v>2012/2013</v>
      </c>
      <c r="G5970">
        <v>98</v>
      </c>
      <c r="H5970" t="s">
        <v>129</v>
      </c>
      <c r="I5970">
        <f>IFERROR(INDEX(Lookup_Misc!$A$1:$C$7,MATCH(Table1[[#This Row],[Product]],Lookup_Misc!$B$1:$B$7,0),3)*Table1[[#This Row],[Tonnage]],NA())</f>
        <v>39.200000000000003</v>
      </c>
      <c r="J5970">
        <f t="shared" si="281"/>
        <v>10</v>
      </c>
    </row>
    <row r="5971" spans="1:10">
      <c r="A5971" t="s">
        <v>189</v>
      </c>
      <c r="B5971" t="s">
        <v>123</v>
      </c>
      <c r="C5971" s="60">
        <v>41183</v>
      </c>
      <c r="D5971" s="3">
        <f>Table1[[#This Row],[End Year]]-1</f>
        <v>2012</v>
      </c>
      <c r="E5971" s="3">
        <f t="shared" si="279"/>
        <v>2013</v>
      </c>
      <c r="F5971" s="1" t="str">
        <f t="shared" si="280"/>
        <v>2012/2013</v>
      </c>
      <c r="G5971">
        <v>1697</v>
      </c>
      <c r="H5971" t="s">
        <v>60</v>
      </c>
      <c r="I5971">
        <f>IFERROR(INDEX(Lookup_Misc!$A$1:$C$7,MATCH(Table1[[#This Row],[Product]],Lookup_Misc!$B$1:$B$7,0),3)*Table1[[#This Row],[Tonnage]],NA())</f>
        <v>678.80000000000007</v>
      </c>
      <c r="J5971">
        <f t="shared" si="281"/>
        <v>10</v>
      </c>
    </row>
    <row r="5972" spans="1:10">
      <c r="A5972" t="s">
        <v>189</v>
      </c>
      <c r="B5972" t="s">
        <v>123</v>
      </c>
      <c r="C5972" s="60">
        <v>41183</v>
      </c>
      <c r="D5972" s="3">
        <f>Table1[[#This Row],[End Year]]-1</f>
        <v>2012</v>
      </c>
      <c r="E5972" s="3">
        <f t="shared" si="279"/>
        <v>2013</v>
      </c>
      <c r="F5972" s="1" t="str">
        <f t="shared" si="280"/>
        <v>2012/2013</v>
      </c>
      <c r="G5972">
        <v>4012</v>
      </c>
      <c r="H5972" t="s">
        <v>79</v>
      </c>
      <c r="I5972">
        <f>IFERROR(INDEX(Lookup_Misc!$A$1:$C$7,MATCH(Table1[[#This Row],[Product]],Lookup_Misc!$B$1:$B$7,0),3)*Table1[[#This Row],[Tonnage]],NA())</f>
        <v>1604.8000000000002</v>
      </c>
      <c r="J5972">
        <f t="shared" si="281"/>
        <v>10</v>
      </c>
    </row>
    <row r="5973" spans="1:10">
      <c r="A5973" t="s">
        <v>189</v>
      </c>
      <c r="B5973" t="s">
        <v>123</v>
      </c>
      <c r="C5973" s="60">
        <v>41183</v>
      </c>
      <c r="D5973" s="3">
        <f>Table1[[#This Row],[End Year]]-1</f>
        <v>2012</v>
      </c>
      <c r="E5973" s="3">
        <f t="shared" si="279"/>
        <v>2013</v>
      </c>
      <c r="F5973" s="1" t="str">
        <f t="shared" si="280"/>
        <v>2012/2013</v>
      </c>
      <c r="G5973">
        <v>3150</v>
      </c>
      <c r="H5973" t="s">
        <v>116</v>
      </c>
      <c r="I5973">
        <f>IFERROR(INDEX(Lookup_Misc!$A$1:$C$7,MATCH(Table1[[#This Row],[Product]],Lookup_Misc!$B$1:$B$7,0),3)*Table1[[#This Row],[Tonnage]],NA())</f>
        <v>1260</v>
      </c>
      <c r="J5973">
        <f t="shared" si="281"/>
        <v>10</v>
      </c>
    </row>
    <row r="5974" spans="1:10">
      <c r="A5974" t="s">
        <v>189</v>
      </c>
      <c r="B5974" t="s">
        <v>123</v>
      </c>
      <c r="C5974" s="60">
        <v>41183</v>
      </c>
      <c r="D5974" s="3">
        <f>Table1[[#This Row],[End Year]]-1</f>
        <v>2012</v>
      </c>
      <c r="E5974" s="3">
        <f t="shared" si="279"/>
        <v>2013</v>
      </c>
      <c r="F5974" s="1" t="str">
        <f t="shared" si="280"/>
        <v>2012/2013</v>
      </c>
      <c r="G5974">
        <v>21895</v>
      </c>
      <c r="H5974" t="s">
        <v>113</v>
      </c>
      <c r="I5974">
        <f>IFERROR(INDEX(Lookup_Misc!$A$1:$C$7,MATCH(Table1[[#This Row],[Product]],Lookup_Misc!$B$1:$B$7,0),3)*Table1[[#This Row],[Tonnage]],NA())</f>
        <v>8758</v>
      </c>
      <c r="J5974">
        <f t="shared" si="281"/>
        <v>10</v>
      </c>
    </row>
    <row r="5975" spans="1:10">
      <c r="A5975" t="s">
        <v>189</v>
      </c>
      <c r="B5975" t="s">
        <v>123</v>
      </c>
      <c r="C5975" s="60">
        <v>41183</v>
      </c>
      <c r="D5975" s="3">
        <f>Table1[[#This Row],[End Year]]-1</f>
        <v>2012</v>
      </c>
      <c r="E5975" s="3">
        <f t="shared" si="279"/>
        <v>2013</v>
      </c>
      <c r="F5975" s="1" t="str">
        <f t="shared" si="280"/>
        <v>2012/2013</v>
      </c>
      <c r="G5975">
        <v>11000</v>
      </c>
      <c r="H5975" t="s">
        <v>108</v>
      </c>
      <c r="I5975">
        <f>IFERROR(INDEX(Lookup_Misc!$A$1:$C$7,MATCH(Table1[[#This Row],[Product]],Lookup_Misc!$B$1:$B$7,0),3)*Table1[[#This Row],[Tonnage]],NA())</f>
        <v>4400</v>
      </c>
      <c r="J5975">
        <f t="shared" si="281"/>
        <v>10</v>
      </c>
    </row>
    <row r="5976" spans="1:10">
      <c r="A5976" t="s">
        <v>189</v>
      </c>
      <c r="B5976" t="s">
        <v>123</v>
      </c>
      <c r="C5976" s="60">
        <v>41214</v>
      </c>
      <c r="D5976" s="3">
        <f>Table1[[#This Row],[End Year]]-1</f>
        <v>2012</v>
      </c>
      <c r="E5976" s="3">
        <f t="shared" si="279"/>
        <v>2013</v>
      </c>
      <c r="F5976" s="1" t="str">
        <f t="shared" si="280"/>
        <v>2012/2013</v>
      </c>
      <c r="G5976">
        <v>21</v>
      </c>
      <c r="H5976" t="s">
        <v>111</v>
      </c>
      <c r="I5976">
        <f>IFERROR(INDEX(Lookup_Misc!$A$1:$C$7,MATCH(Table1[[#This Row],[Product]],Lookup_Misc!$B$1:$B$7,0),3)*Table1[[#This Row],[Tonnage]],NA())</f>
        <v>8.4</v>
      </c>
      <c r="J5976">
        <f t="shared" si="281"/>
        <v>11</v>
      </c>
    </row>
    <row r="5977" spans="1:10">
      <c r="A5977" t="s">
        <v>189</v>
      </c>
      <c r="B5977" t="s">
        <v>123</v>
      </c>
      <c r="C5977" s="60">
        <v>41214</v>
      </c>
      <c r="D5977" s="3">
        <f>Table1[[#This Row],[End Year]]-1</f>
        <v>2012</v>
      </c>
      <c r="E5977" s="3">
        <f t="shared" si="279"/>
        <v>2013</v>
      </c>
      <c r="F5977" s="1" t="str">
        <f t="shared" si="280"/>
        <v>2012/2013</v>
      </c>
      <c r="G5977">
        <v>94</v>
      </c>
      <c r="H5977" t="s">
        <v>129</v>
      </c>
      <c r="I5977">
        <f>IFERROR(INDEX(Lookup_Misc!$A$1:$C$7,MATCH(Table1[[#This Row],[Product]],Lookup_Misc!$B$1:$B$7,0),3)*Table1[[#This Row],[Tonnage]],NA())</f>
        <v>37.6</v>
      </c>
      <c r="J5977">
        <f t="shared" si="281"/>
        <v>11</v>
      </c>
    </row>
    <row r="5978" spans="1:10">
      <c r="A5978" t="s">
        <v>189</v>
      </c>
      <c r="B5978" t="s">
        <v>123</v>
      </c>
      <c r="C5978" s="60">
        <v>41214</v>
      </c>
      <c r="D5978" s="3">
        <f>Table1[[#This Row],[End Year]]-1</f>
        <v>2012</v>
      </c>
      <c r="E5978" s="3">
        <f t="shared" si="279"/>
        <v>2013</v>
      </c>
      <c r="F5978" s="1" t="str">
        <f t="shared" si="280"/>
        <v>2012/2013</v>
      </c>
      <c r="G5978">
        <v>405</v>
      </c>
      <c r="H5978" t="s">
        <v>60</v>
      </c>
      <c r="I5978">
        <f>IFERROR(INDEX(Lookup_Misc!$A$1:$C$7,MATCH(Table1[[#This Row],[Product]],Lookup_Misc!$B$1:$B$7,0),3)*Table1[[#This Row],[Tonnage]],NA())</f>
        <v>162</v>
      </c>
      <c r="J5978">
        <f t="shared" si="281"/>
        <v>11</v>
      </c>
    </row>
    <row r="5979" spans="1:10">
      <c r="A5979" t="s">
        <v>189</v>
      </c>
      <c r="B5979" t="s">
        <v>123</v>
      </c>
      <c r="C5979" s="60">
        <v>41214</v>
      </c>
      <c r="D5979" s="3">
        <f>Table1[[#This Row],[End Year]]-1</f>
        <v>2012</v>
      </c>
      <c r="E5979" s="3">
        <f t="shared" si="279"/>
        <v>2013</v>
      </c>
      <c r="F5979" s="1" t="str">
        <f t="shared" si="280"/>
        <v>2012/2013</v>
      </c>
      <c r="G5979">
        <v>134</v>
      </c>
      <c r="H5979" t="s">
        <v>79</v>
      </c>
      <c r="I5979">
        <f>IFERROR(INDEX(Lookup_Misc!$A$1:$C$7,MATCH(Table1[[#This Row],[Product]],Lookup_Misc!$B$1:$B$7,0),3)*Table1[[#This Row],[Tonnage]],NA())</f>
        <v>53.6</v>
      </c>
      <c r="J5979">
        <f t="shared" si="281"/>
        <v>11</v>
      </c>
    </row>
    <row r="5980" spans="1:10">
      <c r="A5980" t="s">
        <v>189</v>
      </c>
      <c r="B5980" t="s">
        <v>123</v>
      </c>
      <c r="C5980" s="60">
        <v>41214</v>
      </c>
      <c r="D5980" s="3">
        <f>Table1[[#This Row],[End Year]]-1</f>
        <v>2012</v>
      </c>
      <c r="E5980" s="3">
        <f t="shared" si="279"/>
        <v>2013</v>
      </c>
      <c r="F5980" s="1" t="str">
        <f t="shared" si="280"/>
        <v>2012/2013</v>
      </c>
      <c r="G5980">
        <v>10</v>
      </c>
      <c r="H5980" t="s">
        <v>125</v>
      </c>
      <c r="I5980">
        <f>IFERROR(INDEX(Lookup_Misc!$A$1:$C$7,MATCH(Table1[[#This Row],[Product]],Lookup_Misc!$B$1:$B$7,0),3)*Table1[[#This Row],[Tonnage]],NA())</f>
        <v>4</v>
      </c>
      <c r="J5980">
        <f t="shared" si="281"/>
        <v>11</v>
      </c>
    </row>
    <row r="5981" spans="1:10">
      <c r="A5981" t="s">
        <v>189</v>
      </c>
      <c r="B5981" t="s">
        <v>123</v>
      </c>
      <c r="C5981" s="60">
        <v>41214</v>
      </c>
      <c r="D5981" s="3">
        <f>Table1[[#This Row],[End Year]]-1</f>
        <v>2012</v>
      </c>
      <c r="E5981" s="3">
        <f t="shared" si="279"/>
        <v>2013</v>
      </c>
      <c r="F5981" s="1" t="str">
        <f t="shared" si="280"/>
        <v>2012/2013</v>
      </c>
      <c r="G5981">
        <v>1321</v>
      </c>
      <c r="H5981" t="s">
        <v>116</v>
      </c>
      <c r="I5981">
        <f>IFERROR(INDEX(Lookup_Misc!$A$1:$C$7,MATCH(Table1[[#This Row],[Product]],Lookup_Misc!$B$1:$B$7,0),3)*Table1[[#This Row],[Tonnage]],NA())</f>
        <v>528.4</v>
      </c>
      <c r="J5981">
        <f t="shared" si="281"/>
        <v>11</v>
      </c>
    </row>
    <row r="5982" spans="1:10">
      <c r="A5982" t="s">
        <v>189</v>
      </c>
      <c r="B5982" t="s">
        <v>123</v>
      </c>
      <c r="C5982" s="60">
        <v>41214</v>
      </c>
      <c r="D5982" s="3">
        <f>Table1[[#This Row],[End Year]]-1</f>
        <v>2012</v>
      </c>
      <c r="E5982" s="3">
        <f t="shared" si="279"/>
        <v>2013</v>
      </c>
      <c r="F5982" s="1" t="str">
        <f t="shared" si="280"/>
        <v>2012/2013</v>
      </c>
      <c r="G5982">
        <v>19295</v>
      </c>
      <c r="H5982" t="s">
        <v>113</v>
      </c>
      <c r="I5982">
        <f>IFERROR(INDEX(Lookup_Misc!$A$1:$C$7,MATCH(Table1[[#This Row],[Product]],Lookup_Misc!$B$1:$B$7,0),3)*Table1[[#This Row],[Tonnage]],NA())</f>
        <v>7718</v>
      </c>
      <c r="J5982">
        <f t="shared" si="281"/>
        <v>11</v>
      </c>
    </row>
    <row r="5983" spans="1:10">
      <c r="A5983" t="s">
        <v>189</v>
      </c>
      <c r="B5983" t="s">
        <v>123</v>
      </c>
      <c r="C5983" s="60">
        <v>41214</v>
      </c>
      <c r="D5983" s="3">
        <f>Table1[[#This Row],[End Year]]-1</f>
        <v>2012</v>
      </c>
      <c r="E5983" s="3">
        <f t="shared" si="279"/>
        <v>2013</v>
      </c>
      <c r="F5983" s="1" t="str">
        <f t="shared" si="280"/>
        <v>2012/2013</v>
      </c>
      <c r="G5983">
        <v>15999</v>
      </c>
      <c r="H5983" t="s">
        <v>90</v>
      </c>
      <c r="I5983">
        <f>IFERROR(INDEX(Lookup_Misc!$A$1:$C$7,MATCH(Table1[[#This Row],[Product]],Lookup_Misc!$B$1:$B$7,0),3)*Table1[[#This Row],[Tonnage]],NA())</f>
        <v>6399.6</v>
      </c>
      <c r="J5983">
        <f t="shared" si="281"/>
        <v>11</v>
      </c>
    </row>
    <row r="5984" spans="1:10">
      <c r="A5984" t="s">
        <v>189</v>
      </c>
      <c r="B5984" t="s">
        <v>123</v>
      </c>
      <c r="C5984" s="60">
        <v>41244</v>
      </c>
      <c r="D5984" s="3">
        <f>Table1[[#This Row],[End Year]]-1</f>
        <v>2012</v>
      </c>
      <c r="E5984" s="3">
        <f t="shared" si="279"/>
        <v>2013</v>
      </c>
      <c r="F5984" s="1" t="str">
        <f t="shared" si="280"/>
        <v>2012/2013</v>
      </c>
      <c r="G5984">
        <v>249</v>
      </c>
      <c r="H5984" t="s">
        <v>129</v>
      </c>
      <c r="I5984">
        <f>IFERROR(INDEX(Lookup_Misc!$A$1:$C$7,MATCH(Table1[[#This Row],[Product]],Lookup_Misc!$B$1:$B$7,0),3)*Table1[[#This Row],[Tonnage]],NA())</f>
        <v>99.600000000000009</v>
      </c>
      <c r="J5984">
        <f t="shared" si="281"/>
        <v>12</v>
      </c>
    </row>
    <row r="5985" spans="1:10">
      <c r="A5985" t="s">
        <v>189</v>
      </c>
      <c r="B5985" t="s">
        <v>123</v>
      </c>
      <c r="C5985" s="60">
        <v>41244</v>
      </c>
      <c r="D5985" s="3">
        <f>Table1[[#This Row],[End Year]]-1</f>
        <v>2012</v>
      </c>
      <c r="E5985" s="3">
        <f t="shared" si="279"/>
        <v>2013</v>
      </c>
      <c r="F5985" s="1" t="str">
        <f t="shared" si="280"/>
        <v>2012/2013</v>
      </c>
      <c r="G5985">
        <v>816</v>
      </c>
      <c r="H5985" t="s">
        <v>60</v>
      </c>
      <c r="I5985">
        <f>IFERROR(INDEX(Lookup_Misc!$A$1:$C$7,MATCH(Table1[[#This Row],[Product]],Lookup_Misc!$B$1:$B$7,0),3)*Table1[[#This Row],[Tonnage]],NA())</f>
        <v>326.40000000000003</v>
      </c>
      <c r="J5985">
        <f t="shared" si="281"/>
        <v>12</v>
      </c>
    </row>
    <row r="5986" spans="1:10">
      <c r="A5986" t="s">
        <v>189</v>
      </c>
      <c r="B5986" t="s">
        <v>123</v>
      </c>
      <c r="C5986" s="60">
        <v>41244</v>
      </c>
      <c r="D5986" s="3">
        <f>Table1[[#This Row],[End Year]]-1</f>
        <v>2012</v>
      </c>
      <c r="E5986" s="3">
        <f t="shared" si="279"/>
        <v>2013</v>
      </c>
      <c r="F5986" s="1" t="str">
        <f t="shared" si="280"/>
        <v>2012/2013</v>
      </c>
      <c r="G5986">
        <v>11332</v>
      </c>
      <c r="H5986" t="s">
        <v>79</v>
      </c>
      <c r="I5986">
        <f>IFERROR(INDEX(Lookup_Misc!$A$1:$C$7,MATCH(Table1[[#This Row],[Product]],Lookup_Misc!$B$1:$B$7,0),3)*Table1[[#This Row],[Tonnage]],NA())</f>
        <v>4532.8</v>
      </c>
      <c r="J5986">
        <f t="shared" si="281"/>
        <v>12</v>
      </c>
    </row>
    <row r="5987" spans="1:10">
      <c r="A5987" t="s">
        <v>189</v>
      </c>
      <c r="B5987" t="s">
        <v>123</v>
      </c>
      <c r="C5987" s="60">
        <v>41244</v>
      </c>
      <c r="D5987" s="3">
        <f>Table1[[#This Row],[End Year]]-1</f>
        <v>2012</v>
      </c>
      <c r="E5987" s="3">
        <f t="shared" si="279"/>
        <v>2013</v>
      </c>
      <c r="F5987" s="1" t="str">
        <f t="shared" si="280"/>
        <v>2012/2013</v>
      </c>
      <c r="G5987">
        <v>9497</v>
      </c>
      <c r="H5987" t="s">
        <v>113</v>
      </c>
      <c r="I5987">
        <f>IFERROR(INDEX(Lookup_Misc!$A$1:$C$7,MATCH(Table1[[#This Row],[Product]],Lookup_Misc!$B$1:$B$7,0),3)*Table1[[#This Row],[Tonnage]],NA())</f>
        <v>3798.8</v>
      </c>
      <c r="J5987">
        <f t="shared" si="281"/>
        <v>12</v>
      </c>
    </row>
    <row r="5988" spans="1:10">
      <c r="A5988" t="s">
        <v>189</v>
      </c>
      <c r="B5988" t="s">
        <v>123</v>
      </c>
      <c r="C5988" s="60">
        <v>41244</v>
      </c>
      <c r="D5988" s="3">
        <f>Table1[[#This Row],[End Year]]-1</f>
        <v>2012</v>
      </c>
      <c r="E5988" s="3">
        <f t="shared" si="279"/>
        <v>2013</v>
      </c>
      <c r="F5988" s="1" t="str">
        <f t="shared" si="280"/>
        <v>2012/2013</v>
      </c>
      <c r="G5988">
        <v>18</v>
      </c>
      <c r="H5988" t="s">
        <v>118</v>
      </c>
      <c r="I5988">
        <f>IFERROR(INDEX(Lookup_Misc!$A$1:$C$7,MATCH(Table1[[#This Row],[Product]],Lookup_Misc!$B$1:$B$7,0),3)*Table1[[#This Row],[Tonnage]],NA())</f>
        <v>7.2</v>
      </c>
      <c r="J5988">
        <f t="shared" si="281"/>
        <v>12</v>
      </c>
    </row>
    <row r="5989" spans="1:10">
      <c r="A5989" t="s">
        <v>189</v>
      </c>
      <c r="B5989" t="s">
        <v>123</v>
      </c>
      <c r="C5989" s="60">
        <v>41244</v>
      </c>
      <c r="D5989" s="3">
        <f>Table1[[#This Row],[End Year]]-1</f>
        <v>2012</v>
      </c>
      <c r="E5989" s="3">
        <f t="shared" si="279"/>
        <v>2013</v>
      </c>
      <c r="F5989" s="1" t="str">
        <f t="shared" si="280"/>
        <v>2012/2013</v>
      </c>
      <c r="G5989">
        <v>16499</v>
      </c>
      <c r="H5989" t="s">
        <v>86</v>
      </c>
      <c r="I5989">
        <f>IFERROR(INDEX(Lookup_Misc!$A$1:$C$7,MATCH(Table1[[#This Row],[Product]],Lookup_Misc!$B$1:$B$7,0),3)*Table1[[#This Row],[Tonnage]],NA())</f>
        <v>6599.6</v>
      </c>
      <c r="J5989">
        <f t="shared" si="281"/>
        <v>12</v>
      </c>
    </row>
    <row r="5990" spans="1:10">
      <c r="A5990" t="s">
        <v>189</v>
      </c>
      <c r="B5990" t="s">
        <v>123</v>
      </c>
      <c r="C5990" s="60">
        <v>41275</v>
      </c>
      <c r="D5990" s="3">
        <f>Table1[[#This Row],[End Year]]-1</f>
        <v>2012</v>
      </c>
      <c r="E5990" s="3">
        <f t="shared" si="279"/>
        <v>2013</v>
      </c>
      <c r="F5990" s="1" t="str">
        <f t="shared" si="280"/>
        <v>2012/2013</v>
      </c>
      <c r="G5990">
        <v>232</v>
      </c>
      <c r="H5990" t="s">
        <v>129</v>
      </c>
      <c r="I5990">
        <f>IFERROR(INDEX(Lookup_Misc!$A$1:$C$7,MATCH(Table1[[#This Row],[Product]],Lookup_Misc!$B$1:$B$7,0),3)*Table1[[#This Row],[Tonnage]],NA())</f>
        <v>92.800000000000011</v>
      </c>
      <c r="J5990">
        <f t="shared" si="281"/>
        <v>1</v>
      </c>
    </row>
    <row r="5991" spans="1:10">
      <c r="A5991" t="s">
        <v>189</v>
      </c>
      <c r="B5991" t="s">
        <v>123</v>
      </c>
      <c r="C5991" s="60">
        <v>41275</v>
      </c>
      <c r="D5991" s="3">
        <f>Table1[[#This Row],[End Year]]-1</f>
        <v>2012</v>
      </c>
      <c r="E5991" s="3">
        <f t="shared" si="279"/>
        <v>2013</v>
      </c>
      <c r="F5991" s="1" t="str">
        <f t="shared" si="280"/>
        <v>2012/2013</v>
      </c>
      <c r="G5991">
        <v>33772</v>
      </c>
      <c r="H5991" t="s">
        <v>60</v>
      </c>
      <c r="I5991">
        <f>IFERROR(INDEX(Lookup_Misc!$A$1:$C$7,MATCH(Table1[[#This Row],[Product]],Lookup_Misc!$B$1:$B$7,0),3)*Table1[[#This Row],[Tonnage]],NA())</f>
        <v>13508.800000000001</v>
      </c>
      <c r="J5991">
        <f t="shared" si="281"/>
        <v>1</v>
      </c>
    </row>
    <row r="5992" spans="1:10">
      <c r="A5992" t="s">
        <v>189</v>
      </c>
      <c r="B5992" t="s">
        <v>123</v>
      </c>
      <c r="C5992" s="60">
        <v>41275</v>
      </c>
      <c r="D5992" s="3">
        <f>Table1[[#This Row],[End Year]]-1</f>
        <v>2012</v>
      </c>
      <c r="E5992" s="3">
        <f t="shared" si="279"/>
        <v>2013</v>
      </c>
      <c r="F5992" s="1" t="str">
        <f t="shared" si="280"/>
        <v>2012/2013</v>
      </c>
      <c r="G5992">
        <v>981</v>
      </c>
      <c r="H5992" t="s">
        <v>79</v>
      </c>
      <c r="I5992">
        <f>IFERROR(INDEX(Lookup_Misc!$A$1:$C$7,MATCH(Table1[[#This Row],[Product]],Lookup_Misc!$B$1:$B$7,0),3)*Table1[[#This Row],[Tonnage]],NA())</f>
        <v>392.40000000000003</v>
      </c>
      <c r="J5992">
        <f t="shared" si="281"/>
        <v>1</v>
      </c>
    </row>
    <row r="5993" spans="1:10">
      <c r="A5993" t="s">
        <v>189</v>
      </c>
      <c r="B5993" t="s">
        <v>123</v>
      </c>
      <c r="C5993" s="60">
        <v>41275</v>
      </c>
      <c r="D5993" s="3">
        <f>Table1[[#This Row],[End Year]]-1</f>
        <v>2012</v>
      </c>
      <c r="E5993" s="3">
        <f t="shared" si="279"/>
        <v>2013</v>
      </c>
      <c r="F5993" s="1" t="str">
        <f t="shared" si="280"/>
        <v>2012/2013</v>
      </c>
      <c r="G5993">
        <v>1000</v>
      </c>
      <c r="H5993" t="s">
        <v>137</v>
      </c>
      <c r="I5993">
        <f>IFERROR(INDEX(Lookup_Misc!$A$1:$C$7,MATCH(Table1[[#This Row],[Product]],Lookup_Misc!$B$1:$B$7,0),3)*Table1[[#This Row],[Tonnage]],NA())</f>
        <v>400</v>
      </c>
      <c r="J5993">
        <f t="shared" si="281"/>
        <v>1</v>
      </c>
    </row>
    <row r="5994" spans="1:10">
      <c r="A5994" t="s">
        <v>189</v>
      </c>
      <c r="B5994" t="s">
        <v>123</v>
      </c>
      <c r="C5994" s="60">
        <v>41275</v>
      </c>
      <c r="D5994" s="3">
        <f>Table1[[#This Row],[End Year]]-1</f>
        <v>2012</v>
      </c>
      <c r="E5994" s="3">
        <f t="shared" si="279"/>
        <v>2013</v>
      </c>
      <c r="F5994" s="1" t="str">
        <f t="shared" si="280"/>
        <v>2012/2013</v>
      </c>
      <c r="G5994">
        <v>22713</v>
      </c>
      <c r="H5994" t="s">
        <v>113</v>
      </c>
      <c r="I5994">
        <f>IFERROR(INDEX(Lookup_Misc!$A$1:$C$7,MATCH(Table1[[#This Row],[Product]],Lookup_Misc!$B$1:$B$7,0),3)*Table1[[#This Row],[Tonnage]],NA())</f>
        <v>9085.2000000000007</v>
      </c>
      <c r="J5994">
        <f t="shared" si="281"/>
        <v>1</v>
      </c>
    </row>
    <row r="5995" spans="1:10">
      <c r="A5995" t="s">
        <v>189</v>
      </c>
      <c r="B5995" t="s">
        <v>123</v>
      </c>
      <c r="C5995" s="60">
        <v>41275</v>
      </c>
      <c r="D5995" s="3">
        <f>Table1[[#This Row],[End Year]]-1</f>
        <v>2012</v>
      </c>
      <c r="E5995" s="3">
        <f t="shared" si="279"/>
        <v>2013</v>
      </c>
      <c r="F5995" s="1" t="str">
        <f t="shared" si="280"/>
        <v>2012/2013</v>
      </c>
      <c r="G5995">
        <v>17509</v>
      </c>
      <c r="H5995" t="s">
        <v>92</v>
      </c>
      <c r="I5995">
        <f>IFERROR(INDEX(Lookup_Misc!$A$1:$C$7,MATCH(Table1[[#This Row],[Product]],Lookup_Misc!$B$1:$B$7,0),3)*Table1[[#This Row],[Tonnage]],NA())</f>
        <v>7003.6</v>
      </c>
      <c r="J5995">
        <f t="shared" si="281"/>
        <v>1</v>
      </c>
    </row>
    <row r="5996" spans="1:10">
      <c r="A5996" t="s">
        <v>189</v>
      </c>
      <c r="B5996" t="s">
        <v>123</v>
      </c>
      <c r="C5996" s="60">
        <v>41275</v>
      </c>
      <c r="D5996" s="3">
        <f>Table1[[#This Row],[End Year]]-1</f>
        <v>2012</v>
      </c>
      <c r="E5996" s="3">
        <f t="shared" si="279"/>
        <v>2013</v>
      </c>
      <c r="F5996" s="1" t="str">
        <f t="shared" si="280"/>
        <v>2012/2013</v>
      </c>
      <c r="G5996">
        <v>23</v>
      </c>
      <c r="H5996" t="s">
        <v>90</v>
      </c>
      <c r="I5996">
        <f>IFERROR(INDEX(Lookup_Misc!$A$1:$C$7,MATCH(Table1[[#This Row],[Product]],Lookup_Misc!$B$1:$B$7,0),3)*Table1[[#This Row],[Tonnage]],NA())</f>
        <v>9.2000000000000011</v>
      </c>
      <c r="J5996">
        <f t="shared" si="281"/>
        <v>1</v>
      </c>
    </row>
    <row r="5997" spans="1:10">
      <c r="A5997" t="s">
        <v>189</v>
      </c>
      <c r="B5997" t="s">
        <v>123</v>
      </c>
      <c r="C5997" s="60">
        <v>41306</v>
      </c>
      <c r="D5997" s="3">
        <f>Table1[[#This Row],[End Year]]-1</f>
        <v>2012</v>
      </c>
      <c r="E5997" s="3">
        <f t="shared" si="279"/>
        <v>2013</v>
      </c>
      <c r="F5997" s="1" t="str">
        <f t="shared" si="280"/>
        <v>2012/2013</v>
      </c>
      <c r="G5997">
        <v>13101</v>
      </c>
      <c r="H5997" t="s">
        <v>60</v>
      </c>
      <c r="I5997">
        <f>IFERROR(INDEX(Lookup_Misc!$A$1:$C$7,MATCH(Table1[[#This Row],[Product]],Lookup_Misc!$B$1:$B$7,0),3)*Table1[[#This Row],[Tonnage]],NA())</f>
        <v>5240.4000000000005</v>
      </c>
      <c r="J5997">
        <f t="shared" si="281"/>
        <v>2</v>
      </c>
    </row>
    <row r="5998" spans="1:10">
      <c r="A5998" t="s">
        <v>189</v>
      </c>
      <c r="B5998" t="s">
        <v>123</v>
      </c>
      <c r="C5998" s="60">
        <v>41306</v>
      </c>
      <c r="D5998" s="3">
        <f>Table1[[#This Row],[End Year]]-1</f>
        <v>2012</v>
      </c>
      <c r="E5998" s="3">
        <f t="shared" si="279"/>
        <v>2013</v>
      </c>
      <c r="F5998" s="1" t="str">
        <f t="shared" si="280"/>
        <v>2012/2013</v>
      </c>
      <c r="G5998">
        <v>9828</v>
      </c>
      <c r="H5998" t="s">
        <v>79</v>
      </c>
      <c r="I5998">
        <f>IFERROR(INDEX(Lookup_Misc!$A$1:$C$7,MATCH(Table1[[#This Row],[Product]],Lookup_Misc!$B$1:$B$7,0),3)*Table1[[#This Row],[Tonnage]],NA())</f>
        <v>3931.2000000000003</v>
      </c>
      <c r="J5998">
        <f t="shared" si="281"/>
        <v>2</v>
      </c>
    </row>
    <row r="5999" spans="1:10">
      <c r="A5999" t="s">
        <v>189</v>
      </c>
      <c r="B5999" t="s">
        <v>123</v>
      </c>
      <c r="C5999" s="60">
        <v>41306</v>
      </c>
      <c r="D5999" s="3">
        <f>Table1[[#This Row],[End Year]]-1</f>
        <v>2012</v>
      </c>
      <c r="E5999" s="3">
        <f t="shared" si="279"/>
        <v>2013</v>
      </c>
      <c r="F5999" s="1" t="str">
        <f t="shared" si="280"/>
        <v>2012/2013</v>
      </c>
      <c r="G5999">
        <v>146</v>
      </c>
      <c r="H5999" t="s">
        <v>125</v>
      </c>
      <c r="I5999">
        <f>IFERROR(INDEX(Lookup_Misc!$A$1:$C$7,MATCH(Table1[[#This Row],[Product]],Lookup_Misc!$B$1:$B$7,0),3)*Table1[[#This Row],[Tonnage]],NA())</f>
        <v>58.400000000000006</v>
      </c>
      <c r="J5999">
        <f t="shared" si="281"/>
        <v>2</v>
      </c>
    </row>
    <row r="6000" spans="1:10">
      <c r="A6000" t="s">
        <v>189</v>
      </c>
      <c r="B6000" t="s">
        <v>123</v>
      </c>
      <c r="C6000" s="60">
        <v>41306</v>
      </c>
      <c r="D6000" s="3">
        <f>Table1[[#This Row],[End Year]]-1</f>
        <v>2012</v>
      </c>
      <c r="E6000" s="3">
        <f t="shared" si="279"/>
        <v>2013</v>
      </c>
      <c r="F6000" s="1" t="str">
        <f t="shared" si="280"/>
        <v>2012/2013</v>
      </c>
      <c r="G6000">
        <v>2079</v>
      </c>
      <c r="H6000" t="s">
        <v>116</v>
      </c>
      <c r="I6000">
        <f>IFERROR(INDEX(Lookup_Misc!$A$1:$C$7,MATCH(Table1[[#This Row],[Product]],Lookup_Misc!$B$1:$B$7,0),3)*Table1[[#This Row],[Tonnage]],NA())</f>
        <v>831.6</v>
      </c>
      <c r="J6000">
        <f t="shared" si="281"/>
        <v>2</v>
      </c>
    </row>
    <row r="6001" spans="1:10">
      <c r="A6001" t="s">
        <v>189</v>
      </c>
      <c r="B6001" t="s">
        <v>123</v>
      </c>
      <c r="C6001" s="60">
        <v>41306</v>
      </c>
      <c r="D6001" s="3">
        <f>Table1[[#This Row],[End Year]]-1</f>
        <v>2012</v>
      </c>
      <c r="E6001" s="3">
        <f t="shared" si="279"/>
        <v>2013</v>
      </c>
      <c r="F6001" s="1" t="str">
        <f t="shared" si="280"/>
        <v>2012/2013</v>
      </c>
      <c r="G6001">
        <v>18272</v>
      </c>
      <c r="H6001" t="s">
        <v>113</v>
      </c>
      <c r="I6001">
        <f>IFERROR(INDEX(Lookup_Misc!$A$1:$C$7,MATCH(Table1[[#This Row],[Product]],Lookup_Misc!$B$1:$B$7,0),3)*Table1[[#This Row],[Tonnage]],NA())</f>
        <v>7308.8</v>
      </c>
      <c r="J6001">
        <f t="shared" si="281"/>
        <v>2</v>
      </c>
    </row>
    <row r="6002" spans="1:10">
      <c r="A6002" t="s">
        <v>189</v>
      </c>
      <c r="B6002" t="s">
        <v>123</v>
      </c>
      <c r="C6002" s="60">
        <v>41306</v>
      </c>
      <c r="D6002" s="3">
        <f>Table1[[#This Row],[End Year]]-1</f>
        <v>2012</v>
      </c>
      <c r="E6002" s="3">
        <f t="shared" si="279"/>
        <v>2013</v>
      </c>
      <c r="F6002" s="1" t="str">
        <f t="shared" si="280"/>
        <v>2012/2013</v>
      </c>
      <c r="G6002">
        <v>32539</v>
      </c>
      <c r="H6002" t="s">
        <v>90</v>
      </c>
      <c r="I6002">
        <f>IFERROR(INDEX(Lookup_Misc!$A$1:$C$7,MATCH(Table1[[#This Row],[Product]],Lookup_Misc!$B$1:$B$7,0),3)*Table1[[#This Row],[Tonnage]],NA())</f>
        <v>13015.6</v>
      </c>
      <c r="J6002">
        <f t="shared" si="281"/>
        <v>2</v>
      </c>
    </row>
    <row r="6003" spans="1:10">
      <c r="A6003" t="s">
        <v>189</v>
      </c>
      <c r="B6003" t="s">
        <v>123</v>
      </c>
      <c r="C6003" s="60">
        <v>41334</v>
      </c>
      <c r="D6003" s="3">
        <f>Table1[[#This Row],[End Year]]-1</f>
        <v>2012</v>
      </c>
      <c r="E6003" s="3">
        <f t="shared" si="279"/>
        <v>2013</v>
      </c>
      <c r="F6003" s="1" t="str">
        <f t="shared" si="280"/>
        <v>2012/2013</v>
      </c>
      <c r="G6003">
        <v>173</v>
      </c>
      <c r="H6003" t="s">
        <v>73</v>
      </c>
      <c r="I6003">
        <f>IFERROR(INDEX(Lookup_Misc!$A$1:$C$7,MATCH(Table1[[#This Row],[Product]],Lookup_Misc!$B$1:$B$7,0),3)*Table1[[#This Row],[Tonnage]],NA())</f>
        <v>69.2</v>
      </c>
      <c r="J6003">
        <f t="shared" si="281"/>
        <v>3</v>
      </c>
    </row>
    <row r="6004" spans="1:10">
      <c r="A6004" t="s">
        <v>189</v>
      </c>
      <c r="B6004" t="s">
        <v>123</v>
      </c>
      <c r="C6004" s="60">
        <v>41334</v>
      </c>
      <c r="D6004" s="3">
        <f>Table1[[#This Row],[End Year]]-1</f>
        <v>2012</v>
      </c>
      <c r="E6004" s="3">
        <f t="shared" si="279"/>
        <v>2013</v>
      </c>
      <c r="F6004" s="1" t="str">
        <f t="shared" si="280"/>
        <v>2012/2013</v>
      </c>
      <c r="G6004">
        <v>147</v>
      </c>
      <c r="H6004" t="s">
        <v>134</v>
      </c>
      <c r="I6004">
        <f>IFERROR(INDEX(Lookup_Misc!$A$1:$C$7,MATCH(Table1[[#This Row],[Product]],Lookup_Misc!$B$1:$B$7,0),3)*Table1[[#This Row],[Tonnage]],NA())</f>
        <v>58.800000000000004</v>
      </c>
      <c r="J6004">
        <f t="shared" si="281"/>
        <v>3</v>
      </c>
    </row>
    <row r="6005" spans="1:10">
      <c r="A6005" t="s">
        <v>189</v>
      </c>
      <c r="B6005" t="s">
        <v>123</v>
      </c>
      <c r="C6005" s="60">
        <v>41334</v>
      </c>
      <c r="D6005" s="3">
        <f>Table1[[#This Row],[End Year]]-1</f>
        <v>2012</v>
      </c>
      <c r="E6005" s="3">
        <f t="shared" si="279"/>
        <v>2013</v>
      </c>
      <c r="F6005" s="1" t="str">
        <f t="shared" si="280"/>
        <v>2012/2013</v>
      </c>
      <c r="G6005">
        <v>261</v>
      </c>
      <c r="H6005" t="s">
        <v>129</v>
      </c>
      <c r="I6005">
        <f>IFERROR(INDEX(Lookup_Misc!$A$1:$C$7,MATCH(Table1[[#This Row],[Product]],Lookup_Misc!$B$1:$B$7,0),3)*Table1[[#This Row],[Tonnage]],NA())</f>
        <v>104.4</v>
      </c>
      <c r="J6005">
        <f t="shared" si="281"/>
        <v>3</v>
      </c>
    </row>
    <row r="6006" spans="1:10">
      <c r="A6006" t="s">
        <v>189</v>
      </c>
      <c r="B6006" t="s">
        <v>123</v>
      </c>
      <c r="C6006" s="60">
        <v>41334</v>
      </c>
      <c r="D6006" s="3">
        <f>Table1[[#This Row],[End Year]]-1</f>
        <v>2012</v>
      </c>
      <c r="E6006" s="3">
        <f t="shared" si="279"/>
        <v>2013</v>
      </c>
      <c r="F6006" s="1" t="str">
        <f t="shared" si="280"/>
        <v>2012/2013</v>
      </c>
      <c r="G6006">
        <v>23849</v>
      </c>
      <c r="H6006" t="s">
        <v>60</v>
      </c>
      <c r="I6006">
        <f>IFERROR(INDEX(Lookup_Misc!$A$1:$C$7,MATCH(Table1[[#This Row],[Product]],Lookup_Misc!$B$1:$B$7,0),3)*Table1[[#This Row],[Tonnage]],NA())</f>
        <v>9539.6</v>
      </c>
      <c r="J6006">
        <f t="shared" si="281"/>
        <v>3</v>
      </c>
    </row>
    <row r="6007" spans="1:10">
      <c r="A6007" t="s">
        <v>189</v>
      </c>
      <c r="B6007" t="s">
        <v>123</v>
      </c>
      <c r="C6007" s="60">
        <v>41334</v>
      </c>
      <c r="D6007" s="3">
        <f>Table1[[#This Row],[End Year]]-1</f>
        <v>2012</v>
      </c>
      <c r="E6007" s="3">
        <f t="shared" si="279"/>
        <v>2013</v>
      </c>
      <c r="F6007" s="1" t="str">
        <f t="shared" si="280"/>
        <v>2012/2013</v>
      </c>
      <c r="G6007">
        <v>10123</v>
      </c>
      <c r="H6007" t="s">
        <v>79</v>
      </c>
      <c r="I6007">
        <f>IFERROR(INDEX(Lookup_Misc!$A$1:$C$7,MATCH(Table1[[#This Row],[Product]],Lookup_Misc!$B$1:$B$7,0),3)*Table1[[#This Row],[Tonnage]],NA())</f>
        <v>4049.2000000000003</v>
      </c>
      <c r="J6007">
        <f t="shared" si="281"/>
        <v>3</v>
      </c>
    </row>
    <row r="6008" spans="1:10">
      <c r="A6008" t="s">
        <v>189</v>
      </c>
      <c r="B6008" t="s">
        <v>123</v>
      </c>
      <c r="C6008" s="60">
        <v>41334</v>
      </c>
      <c r="D6008" s="3">
        <f>Table1[[#This Row],[End Year]]-1</f>
        <v>2012</v>
      </c>
      <c r="E6008" s="3">
        <f t="shared" si="279"/>
        <v>2013</v>
      </c>
      <c r="F6008" s="1" t="str">
        <f t="shared" si="280"/>
        <v>2012/2013</v>
      </c>
      <c r="G6008">
        <v>2001</v>
      </c>
      <c r="H6008" t="s">
        <v>88</v>
      </c>
      <c r="I6008">
        <f>IFERROR(INDEX(Lookup_Misc!$A$1:$C$7,MATCH(Table1[[#This Row],[Product]],Lookup_Misc!$B$1:$B$7,0),3)*Table1[[#This Row],[Tonnage]],NA())</f>
        <v>800.40000000000009</v>
      </c>
      <c r="J6008">
        <f t="shared" si="281"/>
        <v>3</v>
      </c>
    </row>
    <row r="6009" spans="1:10">
      <c r="A6009" t="s">
        <v>189</v>
      </c>
      <c r="B6009" t="s">
        <v>123</v>
      </c>
      <c r="C6009" s="60">
        <v>41334</v>
      </c>
      <c r="D6009" s="3">
        <f>Table1[[#This Row],[End Year]]-1</f>
        <v>2012</v>
      </c>
      <c r="E6009" s="3">
        <f t="shared" si="279"/>
        <v>2013</v>
      </c>
      <c r="F6009" s="1" t="str">
        <f t="shared" si="280"/>
        <v>2012/2013</v>
      </c>
      <c r="G6009">
        <v>1099</v>
      </c>
      <c r="H6009" t="s">
        <v>116</v>
      </c>
      <c r="I6009">
        <f>IFERROR(INDEX(Lookup_Misc!$A$1:$C$7,MATCH(Table1[[#This Row],[Product]],Lookup_Misc!$B$1:$B$7,0),3)*Table1[[#This Row],[Tonnage]],NA())</f>
        <v>439.6</v>
      </c>
      <c r="J6009">
        <f t="shared" si="281"/>
        <v>3</v>
      </c>
    </row>
    <row r="6010" spans="1:10">
      <c r="A6010" t="s">
        <v>189</v>
      </c>
      <c r="B6010" t="s">
        <v>123</v>
      </c>
      <c r="C6010" s="60">
        <v>41334</v>
      </c>
      <c r="D6010" s="3">
        <f>Table1[[#This Row],[End Year]]-1</f>
        <v>2012</v>
      </c>
      <c r="E6010" s="3">
        <f t="shared" si="279"/>
        <v>2013</v>
      </c>
      <c r="F6010" s="1" t="str">
        <f t="shared" si="280"/>
        <v>2012/2013</v>
      </c>
      <c r="G6010">
        <v>64717</v>
      </c>
      <c r="H6010" t="s">
        <v>113</v>
      </c>
      <c r="I6010">
        <f>IFERROR(INDEX(Lookup_Misc!$A$1:$C$7,MATCH(Table1[[#This Row],[Product]],Lookup_Misc!$B$1:$B$7,0),3)*Table1[[#This Row],[Tonnage]],NA())</f>
        <v>25886.800000000003</v>
      </c>
      <c r="J6010">
        <f t="shared" si="281"/>
        <v>3</v>
      </c>
    </row>
    <row r="6011" spans="1:10">
      <c r="A6011" t="s">
        <v>189</v>
      </c>
      <c r="B6011" t="s">
        <v>123</v>
      </c>
      <c r="C6011" s="60">
        <v>41334</v>
      </c>
      <c r="D6011" s="3">
        <f>Table1[[#This Row],[End Year]]-1</f>
        <v>2012</v>
      </c>
      <c r="E6011" s="3">
        <f t="shared" si="279"/>
        <v>2013</v>
      </c>
      <c r="F6011" s="1" t="str">
        <f t="shared" si="280"/>
        <v>2012/2013</v>
      </c>
      <c r="G6011">
        <v>77</v>
      </c>
      <c r="H6011" t="s">
        <v>93</v>
      </c>
      <c r="I6011">
        <f>IFERROR(INDEX(Lookup_Misc!$A$1:$C$7,MATCH(Table1[[#This Row],[Product]],Lookup_Misc!$B$1:$B$7,0),3)*Table1[[#This Row],[Tonnage]],NA())</f>
        <v>30.8</v>
      </c>
      <c r="J6011">
        <f t="shared" si="281"/>
        <v>3</v>
      </c>
    </row>
    <row r="6012" spans="1:10">
      <c r="A6012" t="s">
        <v>189</v>
      </c>
      <c r="B6012" t="s">
        <v>123</v>
      </c>
      <c r="C6012" s="60">
        <v>41334</v>
      </c>
      <c r="D6012" s="3">
        <f>Table1[[#This Row],[End Year]]-1</f>
        <v>2012</v>
      </c>
      <c r="E6012" s="3">
        <f t="shared" si="279"/>
        <v>2013</v>
      </c>
      <c r="F6012" s="1" t="str">
        <f t="shared" si="280"/>
        <v>2012/2013</v>
      </c>
      <c r="G6012">
        <v>60</v>
      </c>
      <c r="H6012" t="s">
        <v>118</v>
      </c>
      <c r="I6012">
        <f>IFERROR(INDEX(Lookup_Misc!$A$1:$C$7,MATCH(Table1[[#This Row],[Product]],Lookup_Misc!$B$1:$B$7,0),3)*Table1[[#This Row],[Tonnage]],NA())</f>
        <v>24</v>
      </c>
      <c r="J6012">
        <f t="shared" si="281"/>
        <v>3</v>
      </c>
    </row>
    <row r="6013" spans="1:10">
      <c r="A6013" t="s">
        <v>189</v>
      </c>
      <c r="B6013" t="s">
        <v>123</v>
      </c>
      <c r="C6013" s="60">
        <v>41334</v>
      </c>
      <c r="D6013" s="3">
        <f>Table1[[#This Row],[End Year]]-1</f>
        <v>2012</v>
      </c>
      <c r="E6013" s="3">
        <f t="shared" si="279"/>
        <v>2013</v>
      </c>
      <c r="F6013" s="1" t="str">
        <f t="shared" si="280"/>
        <v>2012/2013</v>
      </c>
      <c r="G6013">
        <v>9998</v>
      </c>
      <c r="H6013" t="s">
        <v>90</v>
      </c>
      <c r="I6013">
        <f>IFERROR(INDEX(Lookup_Misc!$A$1:$C$7,MATCH(Table1[[#This Row],[Product]],Lookup_Misc!$B$1:$B$7,0),3)*Table1[[#This Row],[Tonnage]],NA())</f>
        <v>3999.2000000000003</v>
      </c>
      <c r="J6013">
        <f t="shared" si="281"/>
        <v>3</v>
      </c>
    </row>
    <row r="6014" spans="1:10">
      <c r="A6014" t="s">
        <v>189</v>
      </c>
      <c r="B6014" t="s">
        <v>123</v>
      </c>
      <c r="C6014" s="60">
        <v>41365</v>
      </c>
      <c r="D6014" s="3">
        <f>Table1[[#This Row],[End Year]]-1</f>
        <v>2012</v>
      </c>
      <c r="E6014" s="3">
        <f t="shared" si="279"/>
        <v>2013</v>
      </c>
      <c r="F6014" s="1" t="str">
        <f t="shared" si="280"/>
        <v>2012/2013</v>
      </c>
      <c r="G6014">
        <v>51451</v>
      </c>
      <c r="H6014" t="s">
        <v>60</v>
      </c>
      <c r="I6014">
        <f>IFERROR(INDEX(Lookup_Misc!$A$1:$C$7,MATCH(Table1[[#This Row],[Product]],Lookup_Misc!$B$1:$B$7,0),3)*Table1[[#This Row],[Tonnage]],NA())</f>
        <v>20580.400000000001</v>
      </c>
      <c r="J6014">
        <f t="shared" si="281"/>
        <v>4</v>
      </c>
    </row>
    <row r="6015" spans="1:10">
      <c r="A6015" t="s">
        <v>189</v>
      </c>
      <c r="B6015" t="s">
        <v>123</v>
      </c>
      <c r="C6015" s="60">
        <v>41365</v>
      </c>
      <c r="D6015" s="3">
        <f>Table1[[#This Row],[End Year]]-1</f>
        <v>2012</v>
      </c>
      <c r="E6015" s="3">
        <f t="shared" si="279"/>
        <v>2013</v>
      </c>
      <c r="F6015" s="1" t="str">
        <f t="shared" si="280"/>
        <v>2012/2013</v>
      </c>
      <c r="G6015">
        <v>6858</v>
      </c>
      <c r="H6015" t="s">
        <v>79</v>
      </c>
      <c r="I6015">
        <f>IFERROR(INDEX(Lookup_Misc!$A$1:$C$7,MATCH(Table1[[#This Row],[Product]],Lookup_Misc!$B$1:$B$7,0),3)*Table1[[#This Row],[Tonnage]],NA())</f>
        <v>2743.2000000000003</v>
      </c>
      <c r="J6015">
        <f t="shared" si="281"/>
        <v>4</v>
      </c>
    </row>
    <row r="6016" spans="1:10">
      <c r="A6016" t="s">
        <v>189</v>
      </c>
      <c r="B6016" t="s">
        <v>123</v>
      </c>
      <c r="C6016" s="60">
        <v>41365</v>
      </c>
      <c r="D6016" s="3">
        <f>Table1[[#This Row],[End Year]]-1</f>
        <v>2012</v>
      </c>
      <c r="E6016" s="3">
        <f t="shared" si="279"/>
        <v>2013</v>
      </c>
      <c r="F6016" s="1" t="str">
        <f t="shared" si="280"/>
        <v>2012/2013</v>
      </c>
      <c r="G6016">
        <v>2499</v>
      </c>
      <c r="H6016" t="s">
        <v>142</v>
      </c>
      <c r="I6016">
        <f>IFERROR(INDEX(Lookup_Misc!$A$1:$C$7,MATCH(Table1[[#This Row],[Product]],Lookup_Misc!$B$1:$B$7,0),3)*Table1[[#This Row],[Tonnage]],NA())</f>
        <v>999.6</v>
      </c>
      <c r="J6016">
        <f t="shared" si="281"/>
        <v>4</v>
      </c>
    </row>
    <row r="6017" spans="1:10">
      <c r="A6017" t="s">
        <v>189</v>
      </c>
      <c r="B6017" t="s">
        <v>123</v>
      </c>
      <c r="C6017" s="60">
        <v>41365</v>
      </c>
      <c r="D6017" s="3">
        <f>Table1[[#This Row],[End Year]]-1</f>
        <v>2012</v>
      </c>
      <c r="E6017" s="3">
        <f t="shared" si="279"/>
        <v>2013</v>
      </c>
      <c r="F6017" s="1" t="str">
        <f t="shared" si="280"/>
        <v>2012/2013</v>
      </c>
      <c r="G6017">
        <v>2697</v>
      </c>
      <c r="H6017" t="s">
        <v>130</v>
      </c>
      <c r="I6017">
        <f>IFERROR(INDEX(Lookup_Misc!$A$1:$C$7,MATCH(Table1[[#This Row],[Product]],Lookup_Misc!$B$1:$B$7,0),3)*Table1[[#This Row],[Tonnage]],NA())</f>
        <v>1078.8</v>
      </c>
      <c r="J6017">
        <f t="shared" si="281"/>
        <v>4</v>
      </c>
    </row>
    <row r="6018" spans="1:10">
      <c r="A6018" t="s">
        <v>189</v>
      </c>
      <c r="B6018" t="s">
        <v>123</v>
      </c>
      <c r="C6018" s="60">
        <v>41365</v>
      </c>
      <c r="D6018" s="3">
        <f>Table1[[#This Row],[End Year]]-1</f>
        <v>2012</v>
      </c>
      <c r="E6018" s="3">
        <f t="shared" si="279"/>
        <v>2013</v>
      </c>
      <c r="F6018" s="1" t="str">
        <f t="shared" si="280"/>
        <v>2012/2013</v>
      </c>
      <c r="G6018">
        <v>1</v>
      </c>
      <c r="H6018" t="s">
        <v>88</v>
      </c>
      <c r="I6018">
        <f>IFERROR(INDEX(Lookup_Misc!$A$1:$C$7,MATCH(Table1[[#This Row],[Product]],Lookup_Misc!$B$1:$B$7,0),3)*Table1[[#This Row],[Tonnage]],NA())</f>
        <v>0.4</v>
      </c>
      <c r="J6018">
        <f t="shared" si="281"/>
        <v>4</v>
      </c>
    </row>
    <row r="6019" spans="1:10">
      <c r="A6019" t="s">
        <v>189</v>
      </c>
      <c r="B6019" t="s">
        <v>123</v>
      </c>
      <c r="C6019" s="60">
        <v>41365</v>
      </c>
      <c r="D6019" s="3">
        <f>Table1[[#This Row],[End Year]]-1</f>
        <v>2012</v>
      </c>
      <c r="E6019" s="3">
        <f t="shared" si="279"/>
        <v>2013</v>
      </c>
      <c r="F6019" s="1" t="str">
        <f t="shared" si="280"/>
        <v>2012/2013</v>
      </c>
      <c r="G6019">
        <v>1499</v>
      </c>
      <c r="H6019" t="s">
        <v>116</v>
      </c>
      <c r="I6019">
        <f>IFERROR(INDEX(Lookup_Misc!$A$1:$C$7,MATCH(Table1[[#This Row],[Product]],Lookup_Misc!$B$1:$B$7,0),3)*Table1[[#This Row],[Tonnage]],NA())</f>
        <v>599.6</v>
      </c>
      <c r="J6019">
        <f t="shared" si="281"/>
        <v>4</v>
      </c>
    </row>
    <row r="6020" spans="1:10">
      <c r="A6020" t="s">
        <v>189</v>
      </c>
      <c r="B6020" t="s">
        <v>123</v>
      </c>
      <c r="C6020" s="60">
        <v>41365</v>
      </c>
      <c r="D6020" s="3">
        <f>Table1[[#This Row],[End Year]]-1</f>
        <v>2012</v>
      </c>
      <c r="E6020" s="3">
        <f t="shared" si="279"/>
        <v>2013</v>
      </c>
      <c r="F6020" s="1" t="str">
        <f t="shared" si="280"/>
        <v>2012/2013</v>
      </c>
      <c r="G6020">
        <v>33198</v>
      </c>
      <c r="H6020" t="s">
        <v>113</v>
      </c>
      <c r="I6020">
        <f>IFERROR(INDEX(Lookup_Misc!$A$1:$C$7,MATCH(Table1[[#This Row],[Product]],Lookup_Misc!$B$1:$B$7,0),3)*Table1[[#This Row],[Tonnage]],NA())</f>
        <v>13279.2</v>
      </c>
      <c r="J6020">
        <f t="shared" si="281"/>
        <v>4</v>
      </c>
    </row>
    <row r="6021" spans="1:10">
      <c r="A6021" t="s">
        <v>189</v>
      </c>
      <c r="B6021" t="s">
        <v>123</v>
      </c>
      <c r="C6021" s="60">
        <v>41365</v>
      </c>
      <c r="D6021" s="3">
        <f>Table1[[#This Row],[End Year]]-1</f>
        <v>2012</v>
      </c>
      <c r="E6021" s="3">
        <f t="shared" si="279"/>
        <v>2013</v>
      </c>
      <c r="F6021" s="1" t="str">
        <f t="shared" si="280"/>
        <v>2012/2013</v>
      </c>
      <c r="G6021">
        <v>10999</v>
      </c>
      <c r="H6021" t="s">
        <v>108</v>
      </c>
      <c r="I6021">
        <f>IFERROR(INDEX(Lookup_Misc!$A$1:$C$7,MATCH(Table1[[#This Row],[Product]],Lookup_Misc!$B$1:$B$7,0),3)*Table1[[#This Row],[Tonnage]],NA())</f>
        <v>4399.6000000000004</v>
      </c>
      <c r="J6021">
        <f t="shared" si="281"/>
        <v>4</v>
      </c>
    </row>
    <row r="6022" spans="1:10">
      <c r="A6022" t="s">
        <v>189</v>
      </c>
      <c r="B6022" t="s">
        <v>123</v>
      </c>
      <c r="C6022" s="60">
        <v>41365</v>
      </c>
      <c r="D6022" s="3">
        <f>Table1[[#This Row],[End Year]]-1</f>
        <v>2012</v>
      </c>
      <c r="E6022" s="3">
        <f t="shared" ref="E6022:E6085" si="282">IF(AND(MONTH(C6022)&gt;=7,MONTH(C6022)&lt;=12),YEAR(C6022)+1,YEAR(C6022))</f>
        <v>2013</v>
      </c>
      <c r="F6022" s="1" t="str">
        <f t="shared" ref="F6022:F6085" si="283">D6022&amp;"/"&amp;E6022</f>
        <v>2012/2013</v>
      </c>
      <c r="G6022">
        <v>20</v>
      </c>
      <c r="H6022" t="s">
        <v>118</v>
      </c>
      <c r="I6022">
        <f>IFERROR(INDEX(Lookup_Misc!$A$1:$C$7,MATCH(Table1[[#This Row],[Product]],Lookup_Misc!$B$1:$B$7,0),3)*Table1[[#This Row],[Tonnage]],NA())</f>
        <v>8</v>
      </c>
      <c r="J6022">
        <f t="shared" ref="J6022:J6085" si="284">MONTH(C6022)</f>
        <v>4</v>
      </c>
    </row>
    <row r="6023" spans="1:10">
      <c r="A6023" t="s">
        <v>189</v>
      </c>
      <c r="B6023" t="s">
        <v>123</v>
      </c>
      <c r="C6023" s="60">
        <v>41365</v>
      </c>
      <c r="D6023" s="3">
        <f>Table1[[#This Row],[End Year]]-1</f>
        <v>2012</v>
      </c>
      <c r="E6023" s="3">
        <f t="shared" si="282"/>
        <v>2013</v>
      </c>
      <c r="F6023" s="1" t="str">
        <f t="shared" si="283"/>
        <v>2012/2013</v>
      </c>
      <c r="G6023">
        <v>19</v>
      </c>
      <c r="H6023" t="s">
        <v>86</v>
      </c>
      <c r="I6023">
        <f>IFERROR(INDEX(Lookup_Misc!$A$1:$C$7,MATCH(Table1[[#This Row],[Product]],Lookup_Misc!$B$1:$B$7,0),3)*Table1[[#This Row],[Tonnage]],NA())</f>
        <v>7.6000000000000005</v>
      </c>
      <c r="J6023">
        <f t="shared" si="284"/>
        <v>4</v>
      </c>
    </row>
    <row r="6024" spans="1:10">
      <c r="A6024" t="s">
        <v>189</v>
      </c>
      <c r="B6024" t="s">
        <v>123</v>
      </c>
      <c r="C6024" s="60">
        <v>41395</v>
      </c>
      <c r="D6024" s="3">
        <f>Table1[[#This Row],[End Year]]-1</f>
        <v>2012</v>
      </c>
      <c r="E6024" s="3">
        <f t="shared" si="282"/>
        <v>2013</v>
      </c>
      <c r="F6024" s="1" t="str">
        <f t="shared" si="283"/>
        <v>2012/2013</v>
      </c>
      <c r="G6024">
        <v>5</v>
      </c>
      <c r="H6024" t="s">
        <v>174</v>
      </c>
      <c r="I6024">
        <f>IFERROR(INDEX(Lookup_Misc!$A$1:$C$7,MATCH(Table1[[#This Row],[Product]],Lookup_Misc!$B$1:$B$7,0),3)*Table1[[#This Row],[Tonnage]],NA())</f>
        <v>2</v>
      </c>
      <c r="J6024">
        <f t="shared" si="284"/>
        <v>5</v>
      </c>
    </row>
    <row r="6025" spans="1:10">
      <c r="A6025" t="s">
        <v>189</v>
      </c>
      <c r="B6025" t="s">
        <v>123</v>
      </c>
      <c r="C6025" s="60">
        <v>41395</v>
      </c>
      <c r="D6025" s="3">
        <f>Table1[[#This Row],[End Year]]-1</f>
        <v>2012</v>
      </c>
      <c r="E6025" s="3">
        <f t="shared" si="282"/>
        <v>2013</v>
      </c>
      <c r="F6025" s="1" t="str">
        <f t="shared" si="283"/>
        <v>2012/2013</v>
      </c>
      <c r="G6025">
        <v>21029</v>
      </c>
      <c r="H6025" t="s">
        <v>60</v>
      </c>
      <c r="I6025">
        <f>IFERROR(INDEX(Lookup_Misc!$A$1:$C$7,MATCH(Table1[[#This Row],[Product]],Lookup_Misc!$B$1:$B$7,0),3)*Table1[[#This Row],[Tonnage]],NA())</f>
        <v>8411.6</v>
      </c>
      <c r="J6025">
        <f t="shared" si="284"/>
        <v>5</v>
      </c>
    </row>
    <row r="6026" spans="1:10">
      <c r="A6026" t="s">
        <v>189</v>
      </c>
      <c r="B6026" t="s">
        <v>123</v>
      </c>
      <c r="C6026" s="60">
        <v>41395</v>
      </c>
      <c r="D6026" s="3">
        <f>Table1[[#This Row],[End Year]]-1</f>
        <v>2012</v>
      </c>
      <c r="E6026" s="3">
        <f t="shared" si="282"/>
        <v>2013</v>
      </c>
      <c r="F6026" s="1" t="str">
        <f t="shared" si="283"/>
        <v>2012/2013</v>
      </c>
      <c r="G6026">
        <v>10732</v>
      </c>
      <c r="H6026" t="s">
        <v>79</v>
      </c>
      <c r="I6026">
        <f>IFERROR(INDEX(Lookup_Misc!$A$1:$C$7,MATCH(Table1[[#This Row],[Product]],Lookup_Misc!$B$1:$B$7,0),3)*Table1[[#This Row],[Tonnage]],NA())</f>
        <v>4292.8</v>
      </c>
      <c r="J6026">
        <f t="shared" si="284"/>
        <v>5</v>
      </c>
    </row>
    <row r="6027" spans="1:10">
      <c r="A6027" t="s">
        <v>189</v>
      </c>
      <c r="B6027" t="s">
        <v>123</v>
      </c>
      <c r="C6027" s="60">
        <v>41395</v>
      </c>
      <c r="D6027" s="3">
        <f>Table1[[#This Row],[End Year]]-1</f>
        <v>2012</v>
      </c>
      <c r="E6027" s="3">
        <f t="shared" si="282"/>
        <v>2013</v>
      </c>
      <c r="F6027" s="1" t="str">
        <f t="shared" si="283"/>
        <v>2012/2013</v>
      </c>
      <c r="G6027">
        <v>2498</v>
      </c>
      <c r="H6027" t="s">
        <v>133</v>
      </c>
      <c r="I6027">
        <f>IFERROR(INDEX(Lookup_Misc!$A$1:$C$7,MATCH(Table1[[#This Row],[Product]],Lookup_Misc!$B$1:$B$7,0),3)*Table1[[#This Row],[Tonnage]],NA())</f>
        <v>999.2</v>
      </c>
      <c r="J6027">
        <f t="shared" si="284"/>
        <v>5</v>
      </c>
    </row>
    <row r="6028" spans="1:10">
      <c r="A6028" t="s">
        <v>189</v>
      </c>
      <c r="B6028" t="s">
        <v>123</v>
      </c>
      <c r="C6028" s="60">
        <v>41395</v>
      </c>
      <c r="D6028" s="3">
        <f>Table1[[#This Row],[End Year]]-1</f>
        <v>2012</v>
      </c>
      <c r="E6028" s="3">
        <f t="shared" si="282"/>
        <v>2013</v>
      </c>
      <c r="F6028" s="1" t="str">
        <f t="shared" si="283"/>
        <v>2012/2013</v>
      </c>
      <c r="G6028">
        <v>2650</v>
      </c>
      <c r="H6028" t="s">
        <v>116</v>
      </c>
      <c r="I6028">
        <f>IFERROR(INDEX(Lookup_Misc!$A$1:$C$7,MATCH(Table1[[#This Row],[Product]],Lookup_Misc!$B$1:$B$7,0),3)*Table1[[#This Row],[Tonnage]],NA())</f>
        <v>1060</v>
      </c>
      <c r="J6028">
        <f t="shared" si="284"/>
        <v>5</v>
      </c>
    </row>
    <row r="6029" spans="1:10">
      <c r="A6029" t="s">
        <v>189</v>
      </c>
      <c r="B6029" t="s">
        <v>123</v>
      </c>
      <c r="C6029" s="60">
        <v>41395</v>
      </c>
      <c r="D6029" s="3">
        <f>Table1[[#This Row],[End Year]]-1</f>
        <v>2012</v>
      </c>
      <c r="E6029" s="3">
        <f t="shared" si="282"/>
        <v>2013</v>
      </c>
      <c r="F6029" s="1" t="str">
        <f t="shared" si="283"/>
        <v>2012/2013</v>
      </c>
      <c r="G6029">
        <v>35898</v>
      </c>
      <c r="H6029" t="s">
        <v>113</v>
      </c>
      <c r="I6029">
        <f>IFERROR(INDEX(Lookup_Misc!$A$1:$C$7,MATCH(Table1[[#This Row],[Product]],Lookup_Misc!$B$1:$B$7,0),3)*Table1[[#This Row],[Tonnage]],NA())</f>
        <v>14359.2</v>
      </c>
      <c r="J6029">
        <f t="shared" si="284"/>
        <v>5</v>
      </c>
    </row>
    <row r="6030" spans="1:10">
      <c r="A6030" t="s">
        <v>189</v>
      </c>
      <c r="B6030" t="s">
        <v>123</v>
      </c>
      <c r="C6030" s="60">
        <v>41395</v>
      </c>
      <c r="D6030" s="3">
        <f>Table1[[#This Row],[End Year]]-1</f>
        <v>2012</v>
      </c>
      <c r="E6030" s="3">
        <f t="shared" si="282"/>
        <v>2013</v>
      </c>
      <c r="F6030" s="1" t="str">
        <f t="shared" si="283"/>
        <v>2012/2013</v>
      </c>
      <c r="G6030">
        <v>10997</v>
      </c>
      <c r="H6030" t="s">
        <v>92</v>
      </c>
      <c r="I6030">
        <f>IFERROR(INDEX(Lookup_Misc!$A$1:$C$7,MATCH(Table1[[#This Row],[Product]],Lookup_Misc!$B$1:$B$7,0),3)*Table1[[#This Row],[Tonnage]],NA())</f>
        <v>4398.8</v>
      </c>
      <c r="J6030">
        <f t="shared" si="284"/>
        <v>5</v>
      </c>
    </row>
    <row r="6031" spans="1:10">
      <c r="A6031" t="s">
        <v>189</v>
      </c>
      <c r="B6031" t="s">
        <v>123</v>
      </c>
      <c r="C6031" s="60">
        <v>41395</v>
      </c>
      <c r="D6031" s="3">
        <f>Table1[[#This Row],[End Year]]-1</f>
        <v>2012</v>
      </c>
      <c r="E6031" s="3">
        <f t="shared" si="282"/>
        <v>2013</v>
      </c>
      <c r="F6031" s="1" t="str">
        <f t="shared" si="283"/>
        <v>2012/2013</v>
      </c>
      <c r="G6031">
        <v>7</v>
      </c>
      <c r="H6031" t="s">
        <v>84</v>
      </c>
      <c r="I6031">
        <f>IFERROR(INDEX(Lookup_Misc!$A$1:$C$7,MATCH(Table1[[#This Row],[Product]],Lookup_Misc!$B$1:$B$7,0),3)*Table1[[#This Row],[Tonnage]],NA())</f>
        <v>2.8000000000000003</v>
      </c>
      <c r="J6031">
        <f t="shared" si="284"/>
        <v>5</v>
      </c>
    </row>
    <row r="6032" spans="1:10">
      <c r="A6032" t="s">
        <v>189</v>
      </c>
      <c r="B6032" t="s">
        <v>123</v>
      </c>
      <c r="C6032" s="60">
        <v>41395</v>
      </c>
      <c r="D6032" s="3">
        <f>Table1[[#This Row],[End Year]]-1</f>
        <v>2012</v>
      </c>
      <c r="E6032" s="3">
        <f t="shared" si="282"/>
        <v>2013</v>
      </c>
      <c r="F6032" s="1" t="str">
        <f t="shared" si="283"/>
        <v>2012/2013</v>
      </c>
      <c r="G6032">
        <v>37</v>
      </c>
      <c r="H6032" t="s">
        <v>118</v>
      </c>
      <c r="I6032">
        <f>IFERROR(INDEX(Lookup_Misc!$A$1:$C$7,MATCH(Table1[[#This Row],[Product]],Lookup_Misc!$B$1:$B$7,0),3)*Table1[[#This Row],[Tonnage]],NA())</f>
        <v>14.8</v>
      </c>
      <c r="J6032">
        <f t="shared" si="284"/>
        <v>5</v>
      </c>
    </row>
    <row r="6033" spans="1:10">
      <c r="A6033" t="s">
        <v>189</v>
      </c>
      <c r="B6033" t="s">
        <v>123</v>
      </c>
      <c r="C6033" s="60">
        <v>41426</v>
      </c>
      <c r="D6033" s="3">
        <f>Table1[[#This Row],[End Year]]-1</f>
        <v>2012</v>
      </c>
      <c r="E6033" s="3">
        <f t="shared" si="282"/>
        <v>2013</v>
      </c>
      <c r="F6033" s="1" t="str">
        <f t="shared" si="283"/>
        <v>2012/2013</v>
      </c>
      <c r="G6033">
        <v>1415</v>
      </c>
      <c r="H6033" t="s">
        <v>60</v>
      </c>
      <c r="I6033">
        <f>IFERROR(INDEX(Lookup_Misc!$A$1:$C$7,MATCH(Table1[[#This Row],[Product]],Lookup_Misc!$B$1:$B$7,0),3)*Table1[[#This Row],[Tonnage]],NA())</f>
        <v>566</v>
      </c>
      <c r="J6033">
        <f t="shared" si="284"/>
        <v>6</v>
      </c>
    </row>
    <row r="6034" spans="1:10">
      <c r="A6034" t="s">
        <v>189</v>
      </c>
      <c r="B6034" t="s">
        <v>123</v>
      </c>
      <c r="C6034" s="60">
        <v>41426</v>
      </c>
      <c r="D6034" s="3">
        <f>Table1[[#This Row],[End Year]]-1</f>
        <v>2012</v>
      </c>
      <c r="E6034" s="3">
        <f t="shared" si="282"/>
        <v>2013</v>
      </c>
      <c r="F6034" s="1" t="str">
        <f t="shared" si="283"/>
        <v>2012/2013</v>
      </c>
      <c r="G6034">
        <v>104</v>
      </c>
      <c r="H6034" t="s">
        <v>79</v>
      </c>
      <c r="I6034">
        <f>IFERROR(INDEX(Lookup_Misc!$A$1:$C$7,MATCH(Table1[[#This Row],[Product]],Lookup_Misc!$B$1:$B$7,0),3)*Table1[[#This Row],[Tonnage]],NA())</f>
        <v>41.6</v>
      </c>
      <c r="J6034">
        <f t="shared" si="284"/>
        <v>6</v>
      </c>
    </row>
    <row r="6035" spans="1:10">
      <c r="A6035" t="s">
        <v>189</v>
      </c>
      <c r="B6035" t="s">
        <v>123</v>
      </c>
      <c r="C6035" s="60">
        <v>41426</v>
      </c>
      <c r="D6035" s="3">
        <f>Table1[[#This Row],[End Year]]-1</f>
        <v>2012</v>
      </c>
      <c r="E6035" s="3">
        <f t="shared" si="282"/>
        <v>2013</v>
      </c>
      <c r="F6035" s="1" t="str">
        <f t="shared" si="283"/>
        <v>2012/2013</v>
      </c>
      <c r="G6035">
        <v>54446</v>
      </c>
      <c r="H6035" t="s">
        <v>113</v>
      </c>
      <c r="I6035">
        <f>IFERROR(INDEX(Lookup_Misc!$A$1:$C$7,MATCH(Table1[[#This Row],[Product]],Lookup_Misc!$B$1:$B$7,0),3)*Table1[[#This Row],[Tonnage]],NA())</f>
        <v>21778.400000000001</v>
      </c>
      <c r="J6035">
        <f t="shared" si="284"/>
        <v>6</v>
      </c>
    </row>
    <row r="6036" spans="1:10">
      <c r="A6036" t="s">
        <v>189</v>
      </c>
      <c r="B6036" t="s">
        <v>123</v>
      </c>
      <c r="C6036" s="60">
        <v>41426</v>
      </c>
      <c r="D6036" s="3">
        <f>Table1[[#This Row],[End Year]]-1</f>
        <v>2012</v>
      </c>
      <c r="E6036" s="3">
        <f t="shared" si="282"/>
        <v>2013</v>
      </c>
      <c r="F6036" s="1" t="str">
        <f t="shared" si="283"/>
        <v>2012/2013</v>
      </c>
      <c r="G6036">
        <v>13947</v>
      </c>
      <c r="H6036" t="s">
        <v>92</v>
      </c>
      <c r="I6036">
        <f>IFERROR(INDEX(Lookup_Misc!$A$1:$C$7,MATCH(Table1[[#This Row],[Product]],Lookup_Misc!$B$1:$B$7,0),3)*Table1[[#This Row],[Tonnage]],NA())</f>
        <v>5578.8</v>
      </c>
      <c r="J6036">
        <f t="shared" si="284"/>
        <v>6</v>
      </c>
    </row>
    <row r="6037" spans="1:10">
      <c r="A6037" t="s">
        <v>189</v>
      </c>
      <c r="B6037" t="s">
        <v>123</v>
      </c>
      <c r="C6037" s="60">
        <v>41426</v>
      </c>
      <c r="D6037" s="3">
        <f>Table1[[#This Row],[End Year]]-1</f>
        <v>2012</v>
      </c>
      <c r="E6037" s="3">
        <f t="shared" si="282"/>
        <v>2013</v>
      </c>
      <c r="F6037" s="1" t="str">
        <f t="shared" si="283"/>
        <v>2012/2013</v>
      </c>
      <c r="G6037">
        <v>10753</v>
      </c>
      <c r="H6037" t="s">
        <v>108</v>
      </c>
      <c r="I6037">
        <f>IFERROR(INDEX(Lookup_Misc!$A$1:$C$7,MATCH(Table1[[#This Row],[Product]],Lookup_Misc!$B$1:$B$7,0),3)*Table1[[#This Row],[Tonnage]],NA())</f>
        <v>4301.2</v>
      </c>
      <c r="J6037">
        <f t="shared" si="284"/>
        <v>6</v>
      </c>
    </row>
    <row r="6038" spans="1:10">
      <c r="A6038" t="s">
        <v>189</v>
      </c>
      <c r="B6038" t="s">
        <v>123</v>
      </c>
      <c r="C6038" s="60">
        <v>41426</v>
      </c>
      <c r="D6038" s="3">
        <f>Table1[[#This Row],[End Year]]-1</f>
        <v>2012</v>
      </c>
      <c r="E6038" s="3">
        <f t="shared" si="282"/>
        <v>2013</v>
      </c>
      <c r="F6038" s="1" t="str">
        <f t="shared" si="283"/>
        <v>2012/2013</v>
      </c>
      <c r="G6038">
        <v>781</v>
      </c>
      <c r="H6038" t="s">
        <v>98</v>
      </c>
      <c r="I6038">
        <f>IFERROR(INDEX(Lookup_Misc!$A$1:$C$7,MATCH(Table1[[#This Row],[Product]],Lookup_Misc!$B$1:$B$7,0),3)*Table1[[#This Row],[Tonnage]],NA())</f>
        <v>312.40000000000003</v>
      </c>
      <c r="J6038">
        <f t="shared" si="284"/>
        <v>6</v>
      </c>
    </row>
    <row r="6039" spans="1:10">
      <c r="A6039" t="s">
        <v>189</v>
      </c>
      <c r="B6039" t="s">
        <v>123</v>
      </c>
      <c r="C6039" s="60">
        <v>41456</v>
      </c>
      <c r="D6039" s="3">
        <f>Table1[[#This Row],[End Year]]-1</f>
        <v>2013</v>
      </c>
      <c r="E6039" s="3">
        <f t="shared" si="282"/>
        <v>2014</v>
      </c>
      <c r="F6039" s="1" t="str">
        <f t="shared" si="283"/>
        <v>2013/2014</v>
      </c>
      <c r="G6039">
        <v>21</v>
      </c>
      <c r="H6039" t="s">
        <v>111</v>
      </c>
      <c r="I6039">
        <f>IFERROR(INDEX(Lookup_Misc!$A$1:$C$7,MATCH(Table1[[#This Row],[Product]],Lookup_Misc!$B$1:$B$7,0),3)*Table1[[#This Row],[Tonnage]],NA())</f>
        <v>8.4</v>
      </c>
      <c r="J6039">
        <f t="shared" si="284"/>
        <v>7</v>
      </c>
    </row>
    <row r="6040" spans="1:10">
      <c r="A6040" t="s">
        <v>189</v>
      </c>
      <c r="B6040" t="s">
        <v>123</v>
      </c>
      <c r="C6040" s="60">
        <v>41456</v>
      </c>
      <c r="D6040" s="3">
        <f>Table1[[#This Row],[End Year]]-1</f>
        <v>2013</v>
      </c>
      <c r="E6040" s="3">
        <f t="shared" si="282"/>
        <v>2014</v>
      </c>
      <c r="F6040" s="1" t="str">
        <f t="shared" si="283"/>
        <v>2013/2014</v>
      </c>
      <c r="G6040">
        <v>105</v>
      </c>
      <c r="H6040" t="s">
        <v>129</v>
      </c>
      <c r="I6040">
        <f>IFERROR(INDEX(Lookup_Misc!$A$1:$C$7,MATCH(Table1[[#This Row],[Product]],Lookup_Misc!$B$1:$B$7,0),3)*Table1[[#This Row],[Tonnage]],NA())</f>
        <v>42</v>
      </c>
      <c r="J6040">
        <f t="shared" si="284"/>
        <v>7</v>
      </c>
    </row>
    <row r="6041" spans="1:10">
      <c r="A6041" t="s">
        <v>189</v>
      </c>
      <c r="B6041" t="s">
        <v>123</v>
      </c>
      <c r="C6041" s="60">
        <v>41456</v>
      </c>
      <c r="D6041" s="3">
        <f>Table1[[#This Row],[End Year]]-1</f>
        <v>2013</v>
      </c>
      <c r="E6041" s="3">
        <f t="shared" si="282"/>
        <v>2014</v>
      </c>
      <c r="F6041" s="1" t="str">
        <f t="shared" si="283"/>
        <v>2013/2014</v>
      </c>
      <c r="G6041">
        <v>10438</v>
      </c>
      <c r="H6041" t="s">
        <v>60</v>
      </c>
      <c r="I6041">
        <f>IFERROR(INDEX(Lookup_Misc!$A$1:$C$7,MATCH(Table1[[#This Row],[Product]],Lookup_Misc!$B$1:$B$7,0),3)*Table1[[#This Row],[Tonnage]],NA())</f>
        <v>4175.2</v>
      </c>
      <c r="J6041">
        <f t="shared" si="284"/>
        <v>7</v>
      </c>
    </row>
    <row r="6042" spans="1:10">
      <c r="A6042" t="s">
        <v>189</v>
      </c>
      <c r="B6042" t="s">
        <v>123</v>
      </c>
      <c r="C6042" s="60">
        <v>41456</v>
      </c>
      <c r="D6042" s="3">
        <f>Table1[[#This Row],[End Year]]-1</f>
        <v>2013</v>
      </c>
      <c r="E6042" s="3">
        <f t="shared" si="282"/>
        <v>2014</v>
      </c>
      <c r="F6042" s="1" t="str">
        <f t="shared" si="283"/>
        <v>2013/2014</v>
      </c>
      <c r="G6042">
        <v>5653</v>
      </c>
      <c r="H6042" t="s">
        <v>79</v>
      </c>
      <c r="I6042">
        <f>IFERROR(INDEX(Lookup_Misc!$A$1:$C$7,MATCH(Table1[[#This Row],[Product]],Lookup_Misc!$B$1:$B$7,0),3)*Table1[[#This Row],[Tonnage]],NA())</f>
        <v>2261.2000000000003</v>
      </c>
      <c r="J6042">
        <f t="shared" si="284"/>
        <v>7</v>
      </c>
    </row>
    <row r="6043" spans="1:10">
      <c r="A6043" t="s">
        <v>189</v>
      </c>
      <c r="B6043" t="s">
        <v>123</v>
      </c>
      <c r="C6043" s="60">
        <v>41456</v>
      </c>
      <c r="D6043" s="3">
        <f>Table1[[#This Row],[End Year]]-1</f>
        <v>2013</v>
      </c>
      <c r="E6043" s="3">
        <f t="shared" si="282"/>
        <v>2014</v>
      </c>
      <c r="F6043" s="1" t="str">
        <f t="shared" si="283"/>
        <v>2013/2014</v>
      </c>
      <c r="G6043">
        <v>2741</v>
      </c>
      <c r="H6043" t="s">
        <v>116</v>
      </c>
      <c r="I6043">
        <f>IFERROR(INDEX(Lookup_Misc!$A$1:$C$7,MATCH(Table1[[#This Row],[Product]],Lookup_Misc!$B$1:$B$7,0),3)*Table1[[#This Row],[Tonnage]],NA())</f>
        <v>1096.4000000000001</v>
      </c>
      <c r="J6043">
        <f t="shared" si="284"/>
        <v>7</v>
      </c>
    </row>
    <row r="6044" spans="1:10">
      <c r="A6044" t="s">
        <v>189</v>
      </c>
      <c r="B6044" t="s">
        <v>123</v>
      </c>
      <c r="C6044" s="60">
        <v>41456</v>
      </c>
      <c r="D6044" s="3">
        <f>Table1[[#This Row],[End Year]]-1</f>
        <v>2013</v>
      </c>
      <c r="E6044" s="3">
        <f t="shared" si="282"/>
        <v>2014</v>
      </c>
      <c r="F6044" s="1" t="str">
        <f t="shared" si="283"/>
        <v>2013/2014</v>
      </c>
      <c r="G6044">
        <v>2198</v>
      </c>
      <c r="H6044" t="s">
        <v>137</v>
      </c>
      <c r="I6044">
        <f>IFERROR(INDEX(Lookup_Misc!$A$1:$C$7,MATCH(Table1[[#This Row],[Product]],Lookup_Misc!$B$1:$B$7,0),3)*Table1[[#This Row],[Tonnage]],NA())</f>
        <v>879.2</v>
      </c>
      <c r="J6044">
        <f t="shared" si="284"/>
        <v>7</v>
      </c>
    </row>
    <row r="6045" spans="1:10">
      <c r="A6045" t="s">
        <v>189</v>
      </c>
      <c r="B6045" t="s">
        <v>123</v>
      </c>
      <c r="C6045" s="60">
        <v>41456</v>
      </c>
      <c r="D6045" s="3">
        <f>Table1[[#This Row],[End Year]]-1</f>
        <v>2013</v>
      </c>
      <c r="E6045" s="3">
        <f t="shared" si="282"/>
        <v>2014</v>
      </c>
      <c r="F6045" s="1" t="str">
        <f t="shared" si="283"/>
        <v>2013/2014</v>
      </c>
      <c r="G6045">
        <v>88133</v>
      </c>
      <c r="H6045" t="s">
        <v>113</v>
      </c>
      <c r="I6045">
        <f>IFERROR(INDEX(Lookup_Misc!$A$1:$C$7,MATCH(Table1[[#This Row],[Product]],Lookup_Misc!$B$1:$B$7,0),3)*Table1[[#This Row],[Tonnage]],NA())</f>
        <v>35253.200000000004</v>
      </c>
      <c r="J6045">
        <f t="shared" si="284"/>
        <v>7</v>
      </c>
    </row>
    <row r="6046" spans="1:10">
      <c r="A6046" t="s">
        <v>189</v>
      </c>
      <c r="B6046" t="s">
        <v>123</v>
      </c>
      <c r="C6046" s="60">
        <v>41456</v>
      </c>
      <c r="D6046" s="3">
        <f>Table1[[#This Row],[End Year]]-1</f>
        <v>2013</v>
      </c>
      <c r="E6046" s="3">
        <f t="shared" si="282"/>
        <v>2014</v>
      </c>
      <c r="F6046" s="1" t="str">
        <f t="shared" si="283"/>
        <v>2013/2014</v>
      </c>
      <c r="G6046">
        <v>10997</v>
      </c>
      <c r="H6046" t="s">
        <v>108</v>
      </c>
      <c r="I6046">
        <f>IFERROR(INDEX(Lookup_Misc!$A$1:$C$7,MATCH(Table1[[#This Row],[Product]],Lookup_Misc!$B$1:$B$7,0),3)*Table1[[#This Row],[Tonnage]],NA())</f>
        <v>4398.8</v>
      </c>
      <c r="J6046">
        <f t="shared" si="284"/>
        <v>7</v>
      </c>
    </row>
    <row r="6047" spans="1:10">
      <c r="A6047" t="s">
        <v>189</v>
      </c>
      <c r="B6047" t="s">
        <v>123</v>
      </c>
      <c r="C6047" s="60">
        <v>41487</v>
      </c>
      <c r="D6047" s="3">
        <f>Table1[[#This Row],[End Year]]-1</f>
        <v>2013</v>
      </c>
      <c r="E6047" s="3">
        <f t="shared" si="282"/>
        <v>2014</v>
      </c>
      <c r="F6047" s="1" t="str">
        <f t="shared" si="283"/>
        <v>2013/2014</v>
      </c>
      <c r="G6047">
        <v>173</v>
      </c>
      <c r="H6047" t="s">
        <v>73</v>
      </c>
      <c r="I6047">
        <f>IFERROR(INDEX(Lookup_Misc!$A$1:$C$7,MATCH(Table1[[#This Row],[Product]],Lookup_Misc!$B$1:$B$7,0),3)*Table1[[#This Row],[Tonnage]],NA())</f>
        <v>69.2</v>
      </c>
      <c r="J6047">
        <f t="shared" si="284"/>
        <v>8</v>
      </c>
    </row>
    <row r="6048" spans="1:10">
      <c r="A6048" t="s">
        <v>189</v>
      </c>
      <c r="B6048" t="s">
        <v>123</v>
      </c>
      <c r="C6048" s="60">
        <v>41487</v>
      </c>
      <c r="D6048" s="3">
        <f>Table1[[#This Row],[End Year]]-1</f>
        <v>2013</v>
      </c>
      <c r="E6048" s="3">
        <f t="shared" si="282"/>
        <v>2014</v>
      </c>
      <c r="F6048" s="1" t="str">
        <f t="shared" si="283"/>
        <v>2013/2014</v>
      </c>
      <c r="G6048">
        <v>208</v>
      </c>
      <c r="H6048" t="s">
        <v>87</v>
      </c>
      <c r="I6048">
        <f>IFERROR(INDEX(Lookup_Misc!$A$1:$C$7,MATCH(Table1[[#This Row],[Product]],Lookup_Misc!$B$1:$B$7,0),3)*Table1[[#This Row],[Tonnage]],NA())</f>
        <v>83.2</v>
      </c>
      <c r="J6048">
        <f t="shared" si="284"/>
        <v>8</v>
      </c>
    </row>
    <row r="6049" spans="1:10">
      <c r="A6049" t="s">
        <v>189</v>
      </c>
      <c r="B6049" t="s">
        <v>123</v>
      </c>
      <c r="C6049" s="60">
        <v>41487</v>
      </c>
      <c r="D6049" s="3">
        <f>Table1[[#This Row],[End Year]]-1</f>
        <v>2013</v>
      </c>
      <c r="E6049" s="3">
        <f t="shared" si="282"/>
        <v>2014</v>
      </c>
      <c r="F6049" s="1" t="str">
        <f t="shared" si="283"/>
        <v>2013/2014</v>
      </c>
      <c r="G6049">
        <v>33439</v>
      </c>
      <c r="H6049" t="s">
        <v>60</v>
      </c>
      <c r="I6049">
        <f>IFERROR(INDEX(Lookup_Misc!$A$1:$C$7,MATCH(Table1[[#This Row],[Product]],Lookup_Misc!$B$1:$B$7,0),3)*Table1[[#This Row],[Tonnage]],NA())</f>
        <v>13375.6</v>
      </c>
      <c r="J6049">
        <f t="shared" si="284"/>
        <v>8</v>
      </c>
    </row>
    <row r="6050" spans="1:10">
      <c r="A6050" t="s">
        <v>189</v>
      </c>
      <c r="B6050" t="s">
        <v>123</v>
      </c>
      <c r="C6050" s="60">
        <v>41487</v>
      </c>
      <c r="D6050" s="3">
        <f>Table1[[#This Row],[End Year]]-1</f>
        <v>2013</v>
      </c>
      <c r="E6050" s="3">
        <f t="shared" si="282"/>
        <v>2014</v>
      </c>
      <c r="F6050" s="1" t="str">
        <f t="shared" si="283"/>
        <v>2013/2014</v>
      </c>
      <c r="G6050">
        <v>304</v>
      </c>
      <c r="H6050" t="s">
        <v>79</v>
      </c>
      <c r="I6050">
        <f>IFERROR(INDEX(Lookup_Misc!$A$1:$C$7,MATCH(Table1[[#This Row],[Product]],Lookup_Misc!$B$1:$B$7,0),3)*Table1[[#This Row],[Tonnage]],NA())</f>
        <v>121.60000000000001</v>
      </c>
      <c r="J6050">
        <f t="shared" si="284"/>
        <v>8</v>
      </c>
    </row>
    <row r="6051" spans="1:10">
      <c r="A6051" t="s">
        <v>189</v>
      </c>
      <c r="B6051" t="s">
        <v>123</v>
      </c>
      <c r="C6051" s="60">
        <v>41487</v>
      </c>
      <c r="D6051" s="3">
        <f>Table1[[#This Row],[End Year]]-1</f>
        <v>2013</v>
      </c>
      <c r="E6051" s="3">
        <f t="shared" si="282"/>
        <v>2014</v>
      </c>
      <c r="F6051" s="1" t="str">
        <f t="shared" si="283"/>
        <v>2013/2014</v>
      </c>
      <c r="G6051">
        <v>31499</v>
      </c>
      <c r="H6051" t="s">
        <v>113</v>
      </c>
      <c r="I6051">
        <f>IFERROR(INDEX(Lookup_Misc!$A$1:$C$7,MATCH(Table1[[#This Row],[Product]],Lookup_Misc!$B$1:$B$7,0),3)*Table1[[#This Row],[Tonnage]],NA())</f>
        <v>12599.6</v>
      </c>
      <c r="J6051">
        <f t="shared" si="284"/>
        <v>8</v>
      </c>
    </row>
    <row r="6052" spans="1:10">
      <c r="A6052" t="s">
        <v>189</v>
      </c>
      <c r="B6052" t="s">
        <v>123</v>
      </c>
      <c r="C6052" s="60">
        <v>41487</v>
      </c>
      <c r="D6052" s="3">
        <f>Table1[[#This Row],[End Year]]-1</f>
        <v>2013</v>
      </c>
      <c r="E6052" s="3">
        <f t="shared" si="282"/>
        <v>2014</v>
      </c>
      <c r="F6052" s="1" t="str">
        <f t="shared" si="283"/>
        <v>2013/2014</v>
      </c>
      <c r="G6052">
        <v>23412</v>
      </c>
      <c r="H6052" t="s">
        <v>108</v>
      </c>
      <c r="I6052">
        <f>IFERROR(INDEX(Lookup_Misc!$A$1:$C$7,MATCH(Table1[[#This Row],[Product]],Lookup_Misc!$B$1:$B$7,0),3)*Table1[[#This Row],[Tonnage]],NA())</f>
        <v>9364.8000000000011</v>
      </c>
      <c r="J6052">
        <f t="shared" si="284"/>
        <v>8</v>
      </c>
    </row>
    <row r="6053" spans="1:10">
      <c r="A6053" t="s">
        <v>189</v>
      </c>
      <c r="B6053" t="s">
        <v>123</v>
      </c>
      <c r="C6053" s="60">
        <v>41487</v>
      </c>
      <c r="D6053" s="3">
        <f>Table1[[#This Row],[End Year]]-1</f>
        <v>2013</v>
      </c>
      <c r="E6053" s="3">
        <f t="shared" si="282"/>
        <v>2014</v>
      </c>
      <c r="F6053" s="1" t="str">
        <f t="shared" si="283"/>
        <v>2013/2014</v>
      </c>
      <c r="G6053">
        <v>286</v>
      </c>
      <c r="H6053" t="s">
        <v>149</v>
      </c>
      <c r="I6053">
        <f>IFERROR(INDEX(Lookup_Misc!$A$1:$C$7,MATCH(Table1[[#This Row],[Product]],Lookup_Misc!$B$1:$B$7,0),3)*Table1[[#This Row],[Tonnage]],NA())</f>
        <v>114.4</v>
      </c>
      <c r="J6053">
        <f t="shared" si="284"/>
        <v>8</v>
      </c>
    </row>
    <row r="6054" spans="1:10">
      <c r="A6054" t="s">
        <v>189</v>
      </c>
      <c r="B6054" t="s">
        <v>123</v>
      </c>
      <c r="C6054" s="60">
        <v>41487</v>
      </c>
      <c r="D6054" s="3">
        <f>Table1[[#This Row],[End Year]]-1</f>
        <v>2013</v>
      </c>
      <c r="E6054" s="3">
        <f t="shared" si="282"/>
        <v>2014</v>
      </c>
      <c r="F6054" s="1" t="str">
        <f t="shared" si="283"/>
        <v>2013/2014</v>
      </c>
      <c r="G6054">
        <v>10195</v>
      </c>
      <c r="H6054" t="s">
        <v>86</v>
      </c>
      <c r="I6054">
        <f>IFERROR(INDEX(Lookup_Misc!$A$1:$C$7,MATCH(Table1[[#This Row],[Product]],Lookup_Misc!$B$1:$B$7,0),3)*Table1[[#This Row],[Tonnage]],NA())</f>
        <v>4078</v>
      </c>
      <c r="J6054">
        <f t="shared" si="284"/>
        <v>8</v>
      </c>
    </row>
    <row r="6055" spans="1:10">
      <c r="A6055" t="s">
        <v>189</v>
      </c>
      <c r="B6055" t="s">
        <v>123</v>
      </c>
      <c r="C6055" s="60">
        <v>41487</v>
      </c>
      <c r="D6055" s="3">
        <f>Table1[[#This Row],[End Year]]-1</f>
        <v>2013</v>
      </c>
      <c r="E6055" s="3">
        <f t="shared" si="282"/>
        <v>2014</v>
      </c>
      <c r="F6055" s="1" t="str">
        <f t="shared" si="283"/>
        <v>2013/2014</v>
      </c>
      <c r="G6055">
        <v>12</v>
      </c>
      <c r="H6055" t="s">
        <v>98</v>
      </c>
      <c r="I6055">
        <f>IFERROR(INDEX(Lookup_Misc!$A$1:$C$7,MATCH(Table1[[#This Row],[Product]],Lookup_Misc!$B$1:$B$7,0),3)*Table1[[#This Row],[Tonnage]],NA())</f>
        <v>4.8000000000000007</v>
      </c>
      <c r="J6055">
        <f t="shared" si="284"/>
        <v>8</v>
      </c>
    </row>
    <row r="6056" spans="1:10">
      <c r="A6056" t="s">
        <v>189</v>
      </c>
      <c r="B6056" t="s">
        <v>123</v>
      </c>
      <c r="C6056" s="60">
        <v>41518</v>
      </c>
      <c r="D6056" s="3">
        <f>Table1[[#This Row],[End Year]]-1</f>
        <v>2013</v>
      </c>
      <c r="E6056" s="3">
        <f t="shared" si="282"/>
        <v>2014</v>
      </c>
      <c r="F6056" s="1" t="str">
        <f t="shared" si="283"/>
        <v>2013/2014</v>
      </c>
      <c r="G6056">
        <v>643</v>
      </c>
      <c r="H6056" t="s">
        <v>75</v>
      </c>
      <c r="I6056">
        <f>IFERROR(INDEX(Lookup_Misc!$A$1:$C$7,MATCH(Table1[[#This Row],[Product]],Lookup_Misc!$B$1:$B$7,0),3)*Table1[[#This Row],[Tonnage]],NA())</f>
        <v>257.2</v>
      </c>
      <c r="J6056">
        <f t="shared" si="284"/>
        <v>9</v>
      </c>
    </row>
    <row r="6057" spans="1:10">
      <c r="A6057" t="s">
        <v>189</v>
      </c>
      <c r="B6057" t="s">
        <v>123</v>
      </c>
      <c r="C6057" s="60">
        <v>41518</v>
      </c>
      <c r="D6057" s="3">
        <f>Table1[[#This Row],[End Year]]-1</f>
        <v>2013</v>
      </c>
      <c r="E6057" s="3">
        <f t="shared" si="282"/>
        <v>2014</v>
      </c>
      <c r="F6057" s="1" t="str">
        <f t="shared" si="283"/>
        <v>2013/2014</v>
      </c>
      <c r="G6057">
        <v>24688</v>
      </c>
      <c r="H6057" t="s">
        <v>60</v>
      </c>
      <c r="I6057">
        <f>IFERROR(INDEX(Lookup_Misc!$A$1:$C$7,MATCH(Table1[[#This Row],[Product]],Lookup_Misc!$B$1:$B$7,0),3)*Table1[[#This Row],[Tonnage]],NA())</f>
        <v>9875.2000000000007</v>
      </c>
      <c r="J6057">
        <f t="shared" si="284"/>
        <v>9</v>
      </c>
    </row>
    <row r="6058" spans="1:10">
      <c r="A6058" t="s">
        <v>189</v>
      </c>
      <c r="B6058" t="s">
        <v>123</v>
      </c>
      <c r="C6058" s="60">
        <v>41518</v>
      </c>
      <c r="D6058" s="3">
        <f>Table1[[#This Row],[End Year]]-1</f>
        <v>2013</v>
      </c>
      <c r="E6058" s="3">
        <f t="shared" si="282"/>
        <v>2014</v>
      </c>
      <c r="F6058" s="1" t="str">
        <f t="shared" si="283"/>
        <v>2013/2014</v>
      </c>
      <c r="G6058">
        <v>321</v>
      </c>
      <c r="H6058" t="s">
        <v>79</v>
      </c>
      <c r="I6058">
        <f>IFERROR(INDEX(Lookup_Misc!$A$1:$C$7,MATCH(Table1[[#This Row],[Product]],Lookup_Misc!$B$1:$B$7,0),3)*Table1[[#This Row],[Tonnage]],NA())</f>
        <v>128.4</v>
      </c>
      <c r="J6058">
        <f t="shared" si="284"/>
        <v>9</v>
      </c>
    </row>
    <row r="6059" spans="1:10">
      <c r="A6059" t="s">
        <v>189</v>
      </c>
      <c r="B6059" t="s">
        <v>123</v>
      </c>
      <c r="C6059" s="60">
        <v>41518</v>
      </c>
      <c r="D6059" s="3">
        <f>Table1[[#This Row],[End Year]]-1</f>
        <v>2013</v>
      </c>
      <c r="E6059" s="3">
        <f t="shared" si="282"/>
        <v>2014</v>
      </c>
      <c r="F6059" s="1" t="str">
        <f t="shared" si="283"/>
        <v>2013/2014</v>
      </c>
      <c r="G6059">
        <v>31098</v>
      </c>
      <c r="H6059" t="s">
        <v>113</v>
      </c>
      <c r="I6059">
        <f>IFERROR(INDEX(Lookup_Misc!$A$1:$C$7,MATCH(Table1[[#This Row],[Product]],Lookup_Misc!$B$1:$B$7,0),3)*Table1[[#This Row],[Tonnage]],NA())</f>
        <v>12439.2</v>
      </c>
      <c r="J6059">
        <f t="shared" si="284"/>
        <v>9</v>
      </c>
    </row>
    <row r="6060" spans="1:10">
      <c r="A6060" t="s">
        <v>189</v>
      </c>
      <c r="B6060" t="s">
        <v>123</v>
      </c>
      <c r="C6060" s="60">
        <v>41518</v>
      </c>
      <c r="D6060" s="3">
        <f>Table1[[#This Row],[End Year]]-1</f>
        <v>2013</v>
      </c>
      <c r="E6060" s="3">
        <f t="shared" si="282"/>
        <v>2014</v>
      </c>
      <c r="F6060" s="1" t="str">
        <f t="shared" si="283"/>
        <v>2013/2014</v>
      </c>
      <c r="G6060">
        <v>17089</v>
      </c>
      <c r="H6060" t="s">
        <v>108</v>
      </c>
      <c r="I6060">
        <f>IFERROR(INDEX(Lookup_Misc!$A$1:$C$7,MATCH(Table1[[#This Row],[Product]],Lookup_Misc!$B$1:$B$7,0),3)*Table1[[#This Row],[Tonnage]],NA())</f>
        <v>6835.6</v>
      </c>
      <c r="J6060">
        <f t="shared" si="284"/>
        <v>9</v>
      </c>
    </row>
    <row r="6061" spans="1:10">
      <c r="A6061" t="s">
        <v>189</v>
      </c>
      <c r="B6061" t="s">
        <v>123</v>
      </c>
      <c r="C6061" s="60">
        <v>41518</v>
      </c>
      <c r="D6061" s="3">
        <f>Table1[[#This Row],[End Year]]-1</f>
        <v>2013</v>
      </c>
      <c r="E6061" s="3">
        <f t="shared" si="282"/>
        <v>2014</v>
      </c>
      <c r="F6061" s="1" t="str">
        <f t="shared" si="283"/>
        <v>2013/2014</v>
      </c>
      <c r="G6061">
        <v>36</v>
      </c>
      <c r="H6061" t="s">
        <v>118</v>
      </c>
      <c r="I6061">
        <f>IFERROR(INDEX(Lookup_Misc!$A$1:$C$7,MATCH(Table1[[#This Row],[Product]],Lookup_Misc!$B$1:$B$7,0),3)*Table1[[#This Row],[Tonnage]],NA())</f>
        <v>14.4</v>
      </c>
      <c r="J6061">
        <f t="shared" si="284"/>
        <v>9</v>
      </c>
    </row>
    <row r="6062" spans="1:10">
      <c r="A6062" t="s">
        <v>189</v>
      </c>
      <c r="B6062" t="s">
        <v>123</v>
      </c>
      <c r="C6062" s="60">
        <v>41518</v>
      </c>
      <c r="D6062" s="3">
        <f>Table1[[#This Row],[End Year]]-1</f>
        <v>2013</v>
      </c>
      <c r="E6062" s="3">
        <f t="shared" si="282"/>
        <v>2014</v>
      </c>
      <c r="F6062" s="1" t="str">
        <f t="shared" si="283"/>
        <v>2013/2014</v>
      </c>
      <c r="G6062">
        <v>18</v>
      </c>
      <c r="H6062" t="s">
        <v>90</v>
      </c>
      <c r="I6062">
        <f>IFERROR(INDEX(Lookup_Misc!$A$1:$C$7,MATCH(Table1[[#This Row],[Product]],Lookup_Misc!$B$1:$B$7,0),3)*Table1[[#This Row],[Tonnage]],NA())</f>
        <v>7.2</v>
      </c>
      <c r="J6062">
        <f t="shared" si="284"/>
        <v>9</v>
      </c>
    </row>
    <row r="6063" spans="1:10">
      <c r="A6063" t="s">
        <v>189</v>
      </c>
      <c r="B6063" t="s">
        <v>123</v>
      </c>
      <c r="C6063" s="60">
        <v>41548</v>
      </c>
      <c r="D6063" s="3">
        <f>Table1[[#This Row],[End Year]]-1</f>
        <v>2013</v>
      </c>
      <c r="E6063" s="3">
        <f t="shared" si="282"/>
        <v>2014</v>
      </c>
      <c r="F6063" s="1" t="str">
        <f t="shared" si="283"/>
        <v>2013/2014</v>
      </c>
      <c r="G6063">
        <v>52846</v>
      </c>
      <c r="H6063" t="s">
        <v>60</v>
      </c>
      <c r="I6063">
        <f>IFERROR(INDEX(Lookup_Misc!$A$1:$C$7,MATCH(Table1[[#This Row],[Product]],Lookup_Misc!$B$1:$B$7,0),3)*Table1[[#This Row],[Tonnage]],NA())</f>
        <v>21138.400000000001</v>
      </c>
      <c r="J6063">
        <f t="shared" si="284"/>
        <v>10</v>
      </c>
    </row>
    <row r="6064" spans="1:10">
      <c r="A6064" t="s">
        <v>189</v>
      </c>
      <c r="B6064" t="s">
        <v>123</v>
      </c>
      <c r="C6064" s="60">
        <v>41548</v>
      </c>
      <c r="D6064" s="3">
        <f>Table1[[#This Row],[End Year]]-1</f>
        <v>2013</v>
      </c>
      <c r="E6064" s="3">
        <f t="shared" si="282"/>
        <v>2014</v>
      </c>
      <c r="F6064" s="1" t="str">
        <f t="shared" si="283"/>
        <v>2013/2014</v>
      </c>
      <c r="G6064">
        <v>231</v>
      </c>
      <c r="H6064" t="s">
        <v>79</v>
      </c>
      <c r="I6064">
        <f>IFERROR(INDEX(Lookup_Misc!$A$1:$C$7,MATCH(Table1[[#This Row],[Product]],Lookup_Misc!$B$1:$B$7,0),3)*Table1[[#This Row],[Tonnage]],NA())</f>
        <v>92.4</v>
      </c>
      <c r="J6064">
        <f t="shared" si="284"/>
        <v>10</v>
      </c>
    </row>
    <row r="6065" spans="1:10">
      <c r="A6065" t="s">
        <v>189</v>
      </c>
      <c r="B6065" t="s">
        <v>123</v>
      </c>
      <c r="C6065" s="60">
        <v>41548</v>
      </c>
      <c r="D6065" s="3">
        <f>Table1[[#This Row],[End Year]]-1</f>
        <v>2013</v>
      </c>
      <c r="E6065" s="3">
        <f t="shared" si="282"/>
        <v>2014</v>
      </c>
      <c r="F6065" s="1" t="str">
        <f t="shared" si="283"/>
        <v>2013/2014</v>
      </c>
      <c r="G6065">
        <v>2100</v>
      </c>
      <c r="H6065" t="s">
        <v>116</v>
      </c>
      <c r="I6065">
        <f>IFERROR(INDEX(Lookup_Misc!$A$1:$C$7,MATCH(Table1[[#This Row],[Product]],Lookup_Misc!$B$1:$B$7,0),3)*Table1[[#This Row],[Tonnage]],NA())</f>
        <v>840</v>
      </c>
      <c r="J6065">
        <f t="shared" si="284"/>
        <v>10</v>
      </c>
    </row>
    <row r="6066" spans="1:10">
      <c r="A6066" t="s">
        <v>189</v>
      </c>
      <c r="B6066" t="s">
        <v>123</v>
      </c>
      <c r="C6066" s="60">
        <v>41548</v>
      </c>
      <c r="D6066" s="3">
        <f>Table1[[#This Row],[End Year]]-1</f>
        <v>2013</v>
      </c>
      <c r="E6066" s="3">
        <f t="shared" si="282"/>
        <v>2014</v>
      </c>
      <c r="F6066" s="1" t="str">
        <f t="shared" si="283"/>
        <v>2013/2014</v>
      </c>
      <c r="G6066">
        <v>19969</v>
      </c>
      <c r="H6066" t="s">
        <v>113</v>
      </c>
      <c r="I6066">
        <f>IFERROR(INDEX(Lookup_Misc!$A$1:$C$7,MATCH(Table1[[#This Row],[Product]],Lookup_Misc!$B$1:$B$7,0),3)*Table1[[#This Row],[Tonnage]],NA())</f>
        <v>7987.6</v>
      </c>
      <c r="J6066">
        <f t="shared" si="284"/>
        <v>10</v>
      </c>
    </row>
    <row r="6067" spans="1:10">
      <c r="A6067" t="s">
        <v>189</v>
      </c>
      <c r="B6067" t="s">
        <v>123</v>
      </c>
      <c r="C6067" s="60">
        <v>41548</v>
      </c>
      <c r="D6067" s="3">
        <f>Table1[[#This Row],[End Year]]-1</f>
        <v>2013</v>
      </c>
      <c r="E6067" s="3">
        <f t="shared" si="282"/>
        <v>2014</v>
      </c>
      <c r="F6067" s="1" t="str">
        <f t="shared" si="283"/>
        <v>2013/2014</v>
      </c>
      <c r="G6067">
        <v>10998</v>
      </c>
      <c r="H6067" t="s">
        <v>86</v>
      </c>
      <c r="I6067">
        <f>IFERROR(INDEX(Lookup_Misc!$A$1:$C$7,MATCH(Table1[[#This Row],[Product]],Lookup_Misc!$B$1:$B$7,0),3)*Table1[[#This Row],[Tonnage]],NA())</f>
        <v>4399.2</v>
      </c>
      <c r="J6067">
        <f t="shared" si="284"/>
        <v>10</v>
      </c>
    </row>
    <row r="6068" spans="1:10">
      <c r="A6068" t="s">
        <v>189</v>
      </c>
      <c r="B6068" t="s">
        <v>123</v>
      </c>
      <c r="C6068" s="60">
        <v>41548</v>
      </c>
      <c r="D6068" s="3">
        <f>Table1[[#This Row],[End Year]]-1</f>
        <v>2013</v>
      </c>
      <c r="E6068" s="3">
        <f t="shared" si="282"/>
        <v>2014</v>
      </c>
      <c r="F6068" s="1" t="str">
        <f t="shared" si="283"/>
        <v>2013/2014</v>
      </c>
      <c r="G6068">
        <v>174</v>
      </c>
      <c r="H6068" t="s">
        <v>90</v>
      </c>
      <c r="I6068">
        <f>IFERROR(INDEX(Lookup_Misc!$A$1:$C$7,MATCH(Table1[[#This Row],[Product]],Lookup_Misc!$B$1:$B$7,0),3)*Table1[[#This Row],[Tonnage]],NA())</f>
        <v>69.600000000000009</v>
      </c>
      <c r="J6068">
        <f t="shared" si="284"/>
        <v>10</v>
      </c>
    </row>
    <row r="6069" spans="1:10">
      <c r="A6069" t="s">
        <v>189</v>
      </c>
      <c r="B6069" t="s">
        <v>123</v>
      </c>
      <c r="C6069" s="60">
        <v>41579</v>
      </c>
      <c r="D6069" s="3">
        <f>Table1[[#This Row],[End Year]]-1</f>
        <v>2013</v>
      </c>
      <c r="E6069" s="3">
        <f t="shared" si="282"/>
        <v>2014</v>
      </c>
      <c r="F6069" s="1" t="str">
        <f t="shared" si="283"/>
        <v>2013/2014</v>
      </c>
      <c r="G6069">
        <v>158</v>
      </c>
      <c r="H6069" t="s">
        <v>73</v>
      </c>
      <c r="I6069">
        <f>IFERROR(INDEX(Lookup_Misc!$A$1:$C$7,MATCH(Table1[[#This Row],[Product]],Lookup_Misc!$B$1:$B$7,0),3)*Table1[[#This Row],[Tonnage]],NA())</f>
        <v>63.2</v>
      </c>
      <c r="J6069">
        <f t="shared" si="284"/>
        <v>11</v>
      </c>
    </row>
    <row r="6070" spans="1:10">
      <c r="A6070" t="s">
        <v>189</v>
      </c>
      <c r="B6070" t="s">
        <v>123</v>
      </c>
      <c r="C6070" s="60">
        <v>41579</v>
      </c>
      <c r="D6070" s="3">
        <f>Table1[[#This Row],[End Year]]-1</f>
        <v>2013</v>
      </c>
      <c r="E6070" s="3">
        <f t="shared" si="282"/>
        <v>2014</v>
      </c>
      <c r="F6070" s="1" t="str">
        <f t="shared" si="283"/>
        <v>2013/2014</v>
      </c>
      <c r="G6070">
        <v>59</v>
      </c>
      <c r="H6070" t="s">
        <v>129</v>
      </c>
      <c r="I6070">
        <f>IFERROR(INDEX(Lookup_Misc!$A$1:$C$7,MATCH(Table1[[#This Row],[Product]],Lookup_Misc!$B$1:$B$7,0),3)*Table1[[#This Row],[Tonnage]],NA())</f>
        <v>23.6</v>
      </c>
      <c r="J6070">
        <f t="shared" si="284"/>
        <v>11</v>
      </c>
    </row>
    <row r="6071" spans="1:10">
      <c r="A6071" t="s">
        <v>189</v>
      </c>
      <c r="B6071" t="s">
        <v>123</v>
      </c>
      <c r="C6071" s="60">
        <v>41579</v>
      </c>
      <c r="D6071" s="3">
        <f>Table1[[#This Row],[End Year]]-1</f>
        <v>2013</v>
      </c>
      <c r="E6071" s="3">
        <f t="shared" si="282"/>
        <v>2014</v>
      </c>
      <c r="F6071" s="1" t="str">
        <f t="shared" si="283"/>
        <v>2013/2014</v>
      </c>
      <c r="G6071">
        <v>107</v>
      </c>
      <c r="H6071" t="s">
        <v>78</v>
      </c>
      <c r="I6071">
        <f>IFERROR(INDEX(Lookup_Misc!$A$1:$C$7,MATCH(Table1[[#This Row],[Product]],Lookup_Misc!$B$1:$B$7,0),3)*Table1[[#This Row],[Tonnage]],NA())</f>
        <v>42.800000000000004</v>
      </c>
      <c r="J6071">
        <f t="shared" si="284"/>
        <v>11</v>
      </c>
    </row>
    <row r="6072" spans="1:10">
      <c r="A6072" t="s">
        <v>189</v>
      </c>
      <c r="B6072" t="s">
        <v>123</v>
      </c>
      <c r="C6072" s="60">
        <v>41579</v>
      </c>
      <c r="D6072" s="3">
        <f>Table1[[#This Row],[End Year]]-1</f>
        <v>2013</v>
      </c>
      <c r="E6072" s="3">
        <f t="shared" si="282"/>
        <v>2014</v>
      </c>
      <c r="F6072" s="1" t="str">
        <f t="shared" si="283"/>
        <v>2013/2014</v>
      </c>
      <c r="G6072">
        <v>22466</v>
      </c>
      <c r="H6072" t="s">
        <v>60</v>
      </c>
      <c r="I6072">
        <f>IFERROR(INDEX(Lookup_Misc!$A$1:$C$7,MATCH(Table1[[#This Row],[Product]],Lookup_Misc!$B$1:$B$7,0),3)*Table1[[#This Row],[Tonnage]],NA())</f>
        <v>8986.4</v>
      </c>
      <c r="J6072">
        <f t="shared" si="284"/>
        <v>11</v>
      </c>
    </row>
    <row r="6073" spans="1:10">
      <c r="A6073" t="s">
        <v>189</v>
      </c>
      <c r="B6073" t="s">
        <v>123</v>
      </c>
      <c r="C6073" s="60">
        <v>41579</v>
      </c>
      <c r="D6073" s="3">
        <f>Table1[[#This Row],[End Year]]-1</f>
        <v>2013</v>
      </c>
      <c r="E6073" s="3">
        <f t="shared" si="282"/>
        <v>2014</v>
      </c>
      <c r="F6073" s="1" t="str">
        <f t="shared" si="283"/>
        <v>2013/2014</v>
      </c>
      <c r="G6073">
        <v>184</v>
      </c>
      <c r="H6073" t="s">
        <v>79</v>
      </c>
      <c r="I6073">
        <f>IFERROR(INDEX(Lookup_Misc!$A$1:$C$7,MATCH(Table1[[#This Row],[Product]],Lookup_Misc!$B$1:$B$7,0),3)*Table1[[#This Row],[Tonnage]],NA())</f>
        <v>73.600000000000009</v>
      </c>
      <c r="J6073">
        <f t="shared" si="284"/>
        <v>11</v>
      </c>
    </row>
    <row r="6074" spans="1:10">
      <c r="A6074" t="s">
        <v>189</v>
      </c>
      <c r="B6074" t="s">
        <v>123</v>
      </c>
      <c r="C6074" s="60">
        <v>41579</v>
      </c>
      <c r="D6074" s="3">
        <f>Table1[[#This Row],[End Year]]-1</f>
        <v>2013</v>
      </c>
      <c r="E6074" s="3">
        <f t="shared" si="282"/>
        <v>2014</v>
      </c>
      <c r="F6074" s="1" t="str">
        <f t="shared" si="283"/>
        <v>2013/2014</v>
      </c>
      <c r="G6074">
        <v>40450</v>
      </c>
      <c r="H6074" t="s">
        <v>113</v>
      </c>
      <c r="I6074">
        <f>IFERROR(INDEX(Lookup_Misc!$A$1:$C$7,MATCH(Table1[[#This Row],[Product]],Lookup_Misc!$B$1:$B$7,0),3)*Table1[[#This Row],[Tonnage]],NA())</f>
        <v>16180</v>
      </c>
      <c r="J6074">
        <f t="shared" si="284"/>
        <v>11</v>
      </c>
    </row>
    <row r="6075" spans="1:10">
      <c r="A6075" t="s">
        <v>189</v>
      </c>
      <c r="B6075" t="s">
        <v>123</v>
      </c>
      <c r="C6075" s="60">
        <v>41579</v>
      </c>
      <c r="D6075" s="3">
        <f>Table1[[#This Row],[End Year]]-1</f>
        <v>2013</v>
      </c>
      <c r="E6075" s="3">
        <f t="shared" si="282"/>
        <v>2014</v>
      </c>
      <c r="F6075" s="1" t="str">
        <f t="shared" si="283"/>
        <v>2013/2014</v>
      </c>
      <c r="G6075">
        <v>4</v>
      </c>
      <c r="H6075" t="s">
        <v>144</v>
      </c>
      <c r="I6075">
        <f>IFERROR(INDEX(Lookup_Misc!$A$1:$C$7,MATCH(Table1[[#This Row],[Product]],Lookup_Misc!$B$1:$B$7,0),3)*Table1[[#This Row],[Tonnage]],NA())</f>
        <v>1.6</v>
      </c>
      <c r="J6075">
        <f t="shared" si="284"/>
        <v>11</v>
      </c>
    </row>
    <row r="6076" spans="1:10">
      <c r="A6076" t="s">
        <v>189</v>
      </c>
      <c r="B6076" t="s">
        <v>123</v>
      </c>
      <c r="C6076" s="60">
        <v>41609</v>
      </c>
      <c r="D6076" s="3">
        <f>Table1[[#This Row],[End Year]]-1</f>
        <v>2013</v>
      </c>
      <c r="E6076" s="3">
        <f t="shared" si="282"/>
        <v>2014</v>
      </c>
      <c r="F6076" s="1" t="str">
        <f t="shared" si="283"/>
        <v>2013/2014</v>
      </c>
      <c r="G6076">
        <v>18</v>
      </c>
      <c r="H6076" t="s">
        <v>111</v>
      </c>
      <c r="I6076">
        <f>IFERROR(INDEX(Lookup_Misc!$A$1:$C$7,MATCH(Table1[[#This Row],[Product]],Lookup_Misc!$B$1:$B$7,0),3)*Table1[[#This Row],[Tonnage]],NA())</f>
        <v>7.2</v>
      </c>
      <c r="J6076">
        <f t="shared" si="284"/>
        <v>12</v>
      </c>
    </row>
    <row r="6077" spans="1:10">
      <c r="A6077" t="s">
        <v>189</v>
      </c>
      <c r="B6077" t="s">
        <v>123</v>
      </c>
      <c r="C6077" s="60">
        <v>41609</v>
      </c>
      <c r="D6077" s="3">
        <f>Table1[[#This Row],[End Year]]-1</f>
        <v>2013</v>
      </c>
      <c r="E6077" s="3">
        <f t="shared" si="282"/>
        <v>2014</v>
      </c>
      <c r="F6077" s="1" t="str">
        <f t="shared" si="283"/>
        <v>2013/2014</v>
      </c>
      <c r="G6077">
        <v>179</v>
      </c>
      <c r="H6077" t="s">
        <v>129</v>
      </c>
      <c r="I6077">
        <f>IFERROR(INDEX(Lookup_Misc!$A$1:$C$7,MATCH(Table1[[#This Row],[Product]],Lookup_Misc!$B$1:$B$7,0),3)*Table1[[#This Row],[Tonnage]],NA())</f>
        <v>71.600000000000009</v>
      </c>
      <c r="J6077">
        <f t="shared" si="284"/>
        <v>12</v>
      </c>
    </row>
    <row r="6078" spans="1:10">
      <c r="A6078" t="s">
        <v>189</v>
      </c>
      <c r="B6078" t="s">
        <v>123</v>
      </c>
      <c r="C6078" s="60">
        <v>41609</v>
      </c>
      <c r="D6078" s="3">
        <f>Table1[[#This Row],[End Year]]-1</f>
        <v>2013</v>
      </c>
      <c r="E6078" s="3">
        <f t="shared" si="282"/>
        <v>2014</v>
      </c>
      <c r="F6078" s="1" t="str">
        <f t="shared" si="283"/>
        <v>2013/2014</v>
      </c>
      <c r="G6078">
        <v>21</v>
      </c>
      <c r="H6078" t="s">
        <v>78</v>
      </c>
      <c r="I6078">
        <f>IFERROR(INDEX(Lookup_Misc!$A$1:$C$7,MATCH(Table1[[#This Row],[Product]],Lookup_Misc!$B$1:$B$7,0),3)*Table1[[#This Row],[Tonnage]],NA())</f>
        <v>8.4</v>
      </c>
      <c r="J6078">
        <f t="shared" si="284"/>
        <v>12</v>
      </c>
    </row>
    <row r="6079" spans="1:10">
      <c r="A6079" t="s">
        <v>189</v>
      </c>
      <c r="B6079" t="s">
        <v>123</v>
      </c>
      <c r="C6079" s="60">
        <v>41609</v>
      </c>
      <c r="D6079" s="3">
        <f>Table1[[#This Row],[End Year]]-1</f>
        <v>2013</v>
      </c>
      <c r="E6079" s="3">
        <f t="shared" si="282"/>
        <v>2014</v>
      </c>
      <c r="F6079" s="1" t="str">
        <f t="shared" si="283"/>
        <v>2013/2014</v>
      </c>
      <c r="G6079">
        <v>28745</v>
      </c>
      <c r="H6079" t="s">
        <v>60</v>
      </c>
      <c r="I6079">
        <f>IFERROR(INDEX(Lookup_Misc!$A$1:$C$7,MATCH(Table1[[#This Row],[Product]],Lookup_Misc!$B$1:$B$7,0),3)*Table1[[#This Row],[Tonnage]],NA())</f>
        <v>11498</v>
      </c>
      <c r="J6079">
        <f t="shared" si="284"/>
        <v>12</v>
      </c>
    </row>
    <row r="6080" spans="1:10">
      <c r="A6080" t="s">
        <v>189</v>
      </c>
      <c r="B6080" t="s">
        <v>123</v>
      </c>
      <c r="C6080" s="60">
        <v>41609</v>
      </c>
      <c r="D6080" s="3">
        <f>Table1[[#This Row],[End Year]]-1</f>
        <v>2013</v>
      </c>
      <c r="E6080" s="3">
        <f t="shared" si="282"/>
        <v>2014</v>
      </c>
      <c r="F6080" s="1" t="str">
        <f t="shared" si="283"/>
        <v>2013/2014</v>
      </c>
      <c r="G6080">
        <v>8258</v>
      </c>
      <c r="H6080" t="s">
        <v>79</v>
      </c>
      <c r="I6080">
        <f>IFERROR(INDEX(Lookup_Misc!$A$1:$C$7,MATCH(Table1[[#This Row],[Product]],Lookup_Misc!$B$1:$B$7,0),3)*Table1[[#This Row],[Tonnage]],NA())</f>
        <v>3303.2000000000003</v>
      </c>
      <c r="J6080">
        <f t="shared" si="284"/>
        <v>12</v>
      </c>
    </row>
    <row r="6081" spans="1:10">
      <c r="A6081" t="s">
        <v>189</v>
      </c>
      <c r="B6081" t="s">
        <v>123</v>
      </c>
      <c r="C6081" s="60">
        <v>41609</v>
      </c>
      <c r="D6081" s="3">
        <f>Table1[[#This Row],[End Year]]-1</f>
        <v>2013</v>
      </c>
      <c r="E6081" s="3">
        <f t="shared" si="282"/>
        <v>2014</v>
      </c>
      <c r="F6081" s="1" t="str">
        <f t="shared" si="283"/>
        <v>2013/2014</v>
      </c>
      <c r="G6081">
        <v>3299</v>
      </c>
      <c r="H6081" t="s">
        <v>116</v>
      </c>
      <c r="I6081">
        <f>IFERROR(INDEX(Lookup_Misc!$A$1:$C$7,MATCH(Table1[[#This Row],[Product]],Lookup_Misc!$B$1:$B$7,0),3)*Table1[[#This Row],[Tonnage]],NA())</f>
        <v>1319.6000000000001</v>
      </c>
      <c r="J6081">
        <f t="shared" si="284"/>
        <v>12</v>
      </c>
    </row>
    <row r="6082" spans="1:10">
      <c r="A6082" t="s">
        <v>189</v>
      </c>
      <c r="B6082" t="s">
        <v>123</v>
      </c>
      <c r="C6082" s="60">
        <v>41609</v>
      </c>
      <c r="D6082" s="3">
        <f>Table1[[#This Row],[End Year]]-1</f>
        <v>2013</v>
      </c>
      <c r="E6082" s="3">
        <f t="shared" si="282"/>
        <v>2014</v>
      </c>
      <c r="F6082" s="1" t="str">
        <f t="shared" si="283"/>
        <v>2013/2014</v>
      </c>
      <c r="G6082">
        <v>56688</v>
      </c>
      <c r="H6082" t="s">
        <v>113</v>
      </c>
      <c r="I6082">
        <f>IFERROR(INDEX(Lookup_Misc!$A$1:$C$7,MATCH(Table1[[#This Row],[Product]],Lookup_Misc!$B$1:$B$7,0),3)*Table1[[#This Row],[Tonnage]],NA())</f>
        <v>22675.200000000001</v>
      </c>
      <c r="J6082">
        <f t="shared" si="284"/>
        <v>12</v>
      </c>
    </row>
    <row r="6083" spans="1:10">
      <c r="A6083" t="s">
        <v>189</v>
      </c>
      <c r="B6083" t="s">
        <v>123</v>
      </c>
      <c r="C6083" s="60">
        <v>41609</v>
      </c>
      <c r="D6083" s="3">
        <f>Table1[[#This Row],[End Year]]-1</f>
        <v>2013</v>
      </c>
      <c r="E6083" s="3">
        <f t="shared" si="282"/>
        <v>2014</v>
      </c>
      <c r="F6083" s="1" t="str">
        <f t="shared" si="283"/>
        <v>2013/2014</v>
      </c>
      <c r="G6083">
        <v>11084</v>
      </c>
      <c r="H6083" t="s">
        <v>92</v>
      </c>
      <c r="I6083">
        <f>IFERROR(INDEX(Lookup_Misc!$A$1:$C$7,MATCH(Table1[[#This Row],[Product]],Lookup_Misc!$B$1:$B$7,0),3)*Table1[[#This Row],[Tonnage]],NA())</f>
        <v>4433.6000000000004</v>
      </c>
      <c r="J6083">
        <f t="shared" si="284"/>
        <v>12</v>
      </c>
    </row>
    <row r="6084" spans="1:10">
      <c r="A6084" t="s">
        <v>189</v>
      </c>
      <c r="B6084" t="s">
        <v>123</v>
      </c>
      <c r="C6084" s="60">
        <v>41609</v>
      </c>
      <c r="D6084" s="3">
        <f>Table1[[#This Row],[End Year]]-1</f>
        <v>2013</v>
      </c>
      <c r="E6084" s="3">
        <f t="shared" si="282"/>
        <v>2014</v>
      </c>
      <c r="F6084" s="1" t="str">
        <f t="shared" si="283"/>
        <v>2013/2014</v>
      </c>
      <c r="G6084">
        <v>244</v>
      </c>
      <c r="H6084" t="s">
        <v>89</v>
      </c>
      <c r="I6084">
        <f>IFERROR(INDEX(Lookup_Misc!$A$1:$C$7,MATCH(Table1[[#This Row],[Product]],Lookup_Misc!$B$1:$B$7,0),3)*Table1[[#This Row],[Tonnage]],NA())</f>
        <v>97.600000000000009</v>
      </c>
      <c r="J6084">
        <f t="shared" si="284"/>
        <v>12</v>
      </c>
    </row>
    <row r="6085" spans="1:10">
      <c r="A6085" t="s">
        <v>189</v>
      </c>
      <c r="B6085" t="s">
        <v>123</v>
      </c>
      <c r="C6085" s="60">
        <v>41609</v>
      </c>
      <c r="D6085" s="3">
        <f>Table1[[#This Row],[End Year]]-1</f>
        <v>2013</v>
      </c>
      <c r="E6085" s="3">
        <f t="shared" si="282"/>
        <v>2014</v>
      </c>
      <c r="F6085" s="1" t="str">
        <f t="shared" si="283"/>
        <v>2013/2014</v>
      </c>
      <c r="G6085">
        <v>34</v>
      </c>
      <c r="H6085" t="s">
        <v>106</v>
      </c>
      <c r="I6085">
        <f>IFERROR(INDEX(Lookup_Misc!$A$1:$C$7,MATCH(Table1[[#This Row],[Product]],Lookup_Misc!$B$1:$B$7,0),3)*Table1[[#This Row],[Tonnage]],NA())</f>
        <v>13.600000000000001</v>
      </c>
      <c r="J6085">
        <f t="shared" si="284"/>
        <v>12</v>
      </c>
    </row>
    <row r="6086" spans="1:10">
      <c r="A6086" t="s">
        <v>189</v>
      </c>
      <c r="B6086" t="s">
        <v>123</v>
      </c>
      <c r="C6086" s="60">
        <v>41609</v>
      </c>
      <c r="D6086" s="3">
        <f>Table1[[#This Row],[End Year]]-1</f>
        <v>2013</v>
      </c>
      <c r="E6086" s="3">
        <f t="shared" ref="E6086:E6149" si="285">IF(AND(MONTH(C6086)&gt;=7,MONTH(C6086)&lt;=12),YEAR(C6086)+1,YEAR(C6086))</f>
        <v>2014</v>
      </c>
      <c r="F6086" s="1" t="str">
        <f t="shared" ref="F6086:F6149" si="286">D6086&amp;"/"&amp;E6086</f>
        <v>2013/2014</v>
      </c>
      <c r="G6086">
        <v>15790</v>
      </c>
      <c r="H6086" t="s">
        <v>90</v>
      </c>
      <c r="I6086">
        <f>IFERROR(INDEX(Lookup_Misc!$A$1:$C$7,MATCH(Table1[[#This Row],[Product]],Lookup_Misc!$B$1:$B$7,0),3)*Table1[[#This Row],[Tonnage]],NA())</f>
        <v>6316</v>
      </c>
      <c r="J6086">
        <f t="shared" ref="J6086:J6149" si="287">MONTH(C6086)</f>
        <v>12</v>
      </c>
    </row>
    <row r="6087" spans="1:10">
      <c r="A6087" t="s">
        <v>189</v>
      </c>
      <c r="B6087" t="s">
        <v>123</v>
      </c>
      <c r="C6087" s="60">
        <v>41640</v>
      </c>
      <c r="D6087" s="3">
        <f>Table1[[#This Row],[End Year]]-1</f>
        <v>2013</v>
      </c>
      <c r="E6087" s="3">
        <f t="shared" si="285"/>
        <v>2014</v>
      </c>
      <c r="F6087" s="1" t="str">
        <f t="shared" si="286"/>
        <v>2013/2014</v>
      </c>
      <c r="G6087">
        <v>18</v>
      </c>
      <c r="H6087" t="s">
        <v>119</v>
      </c>
      <c r="I6087">
        <f>IFERROR(INDEX(Lookup_Misc!$A$1:$C$7,MATCH(Table1[[#This Row],[Product]],Lookup_Misc!$B$1:$B$7,0),3)*Table1[[#This Row],[Tonnage]],NA())</f>
        <v>7.2</v>
      </c>
      <c r="J6087">
        <f t="shared" si="287"/>
        <v>1</v>
      </c>
    </row>
    <row r="6088" spans="1:10">
      <c r="A6088" t="s">
        <v>189</v>
      </c>
      <c r="B6088" t="s">
        <v>123</v>
      </c>
      <c r="C6088" s="60">
        <v>41640</v>
      </c>
      <c r="D6088" s="3">
        <f>Table1[[#This Row],[End Year]]-1</f>
        <v>2013</v>
      </c>
      <c r="E6088" s="3">
        <f t="shared" si="285"/>
        <v>2014</v>
      </c>
      <c r="F6088" s="1" t="str">
        <f t="shared" si="286"/>
        <v>2013/2014</v>
      </c>
      <c r="G6088">
        <v>42</v>
      </c>
      <c r="H6088" t="s">
        <v>129</v>
      </c>
      <c r="I6088">
        <f>IFERROR(INDEX(Lookup_Misc!$A$1:$C$7,MATCH(Table1[[#This Row],[Product]],Lookup_Misc!$B$1:$B$7,0),3)*Table1[[#This Row],[Tonnage]],NA())</f>
        <v>16.8</v>
      </c>
      <c r="J6088">
        <f t="shared" si="287"/>
        <v>1</v>
      </c>
    </row>
    <row r="6089" spans="1:10">
      <c r="A6089" t="s">
        <v>189</v>
      </c>
      <c r="B6089" t="s">
        <v>123</v>
      </c>
      <c r="C6089" s="60">
        <v>41640</v>
      </c>
      <c r="D6089" s="3">
        <f>Table1[[#This Row],[End Year]]-1</f>
        <v>2013</v>
      </c>
      <c r="E6089" s="3">
        <f t="shared" si="285"/>
        <v>2014</v>
      </c>
      <c r="F6089" s="1" t="str">
        <f t="shared" si="286"/>
        <v>2013/2014</v>
      </c>
      <c r="G6089">
        <v>1</v>
      </c>
      <c r="H6089" t="s">
        <v>174</v>
      </c>
      <c r="I6089">
        <f>IFERROR(INDEX(Lookup_Misc!$A$1:$C$7,MATCH(Table1[[#This Row],[Product]],Lookup_Misc!$B$1:$B$7,0),3)*Table1[[#This Row],[Tonnage]],NA())</f>
        <v>0.4</v>
      </c>
      <c r="J6089">
        <f t="shared" si="287"/>
        <v>1</v>
      </c>
    </row>
    <row r="6090" spans="1:10">
      <c r="A6090" t="s">
        <v>189</v>
      </c>
      <c r="B6090" t="s">
        <v>123</v>
      </c>
      <c r="C6090" s="60">
        <v>41640</v>
      </c>
      <c r="D6090" s="3">
        <f>Table1[[#This Row],[End Year]]-1</f>
        <v>2013</v>
      </c>
      <c r="E6090" s="3">
        <f t="shared" si="285"/>
        <v>2014</v>
      </c>
      <c r="F6090" s="1" t="str">
        <f t="shared" si="286"/>
        <v>2013/2014</v>
      </c>
      <c r="G6090">
        <v>38736</v>
      </c>
      <c r="H6090" t="s">
        <v>60</v>
      </c>
      <c r="I6090">
        <f>IFERROR(INDEX(Lookup_Misc!$A$1:$C$7,MATCH(Table1[[#This Row],[Product]],Lookup_Misc!$B$1:$B$7,0),3)*Table1[[#This Row],[Tonnage]],NA())</f>
        <v>15494.400000000001</v>
      </c>
      <c r="J6090">
        <f t="shared" si="287"/>
        <v>1</v>
      </c>
    </row>
    <row r="6091" spans="1:10">
      <c r="A6091" t="s">
        <v>189</v>
      </c>
      <c r="B6091" t="s">
        <v>123</v>
      </c>
      <c r="C6091" s="60">
        <v>41640</v>
      </c>
      <c r="D6091" s="3">
        <f>Table1[[#This Row],[End Year]]-1</f>
        <v>2013</v>
      </c>
      <c r="E6091" s="3">
        <f t="shared" si="285"/>
        <v>2014</v>
      </c>
      <c r="F6091" s="1" t="str">
        <f t="shared" si="286"/>
        <v>2013/2014</v>
      </c>
      <c r="G6091">
        <v>100</v>
      </c>
      <c r="H6091" t="s">
        <v>79</v>
      </c>
      <c r="I6091">
        <f>IFERROR(INDEX(Lookup_Misc!$A$1:$C$7,MATCH(Table1[[#This Row],[Product]],Lookup_Misc!$B$1:$B$7,0),3)*Table1[[#This Row],[Tonnage]],NA())</f>
        <v>40</v>
      </c>
      <c r="J6091">
        <f t="shared" si="287"/>
        <v>1</v>
      </c>
    </row>
    <row r="6092" spans="1:10">
      <c r="A6092" t="s">
        <v>189</v>
      </c>
      <c r="B6092" t="s">
        <v>123</v>
      </c>
      <c r="C6092" s="60">
        <v>41640</v>
      </c>
      <c r="D6092" s="3">
        <f>Table1[[#This Row],[End Year]]-1</f>
        <v>2013</v>
      </c>
      <c r="E6092" s="3">
        <f t="shared" si="285"/>
        <v>2014</v>
      </c>
      <c r="F6092" s="1" t="str">
        <f t="shared" si="286"/>
        <v>2013/2014</v>
      </c>
      <c r="G6092">
        <v>18</v>
      </c>
      <c r="H6092" t="s">
        <v>81</v>
      </c>
      <c r="I6092">
        <f>IFERROR(INDEX(Lookup_Misc!$A$1:$C$7,MATCH(Table1[[#This Row],[Product]],Lookup_Misc!$B$1:$B$7,0),3)*Table1[[#This Row],[Tonnage]],NA())</f>
        <v>7.2</v>
      </c>
      <c r="J6092">
        <f t="shared" si="287"/>
        <v>1</v>
      </c>
    </row>
    <row r="6093" spans="1:10">
      <c r="A6093" t="s">
        <v>189</v>
      </c>
      <c r="B6093" t="s">
        <v>123</v>
      </c>
      <c r="C6093" s="60">
        <v>41640</v>
      </c>
      <c r="D6093" s="3">
        <f>Table1[[#This Row],[End Year]]-1</f>
        <v>2013</v>
      </c>
      <c r="E6093" s="3">
        <f t="shared" si="285"/>
        <v>2014</v>
      </c>
      <c r="F6093" s="1" t="str">
        <f t="shared" si="286"/>
        <v>2013/2014</v>
      </c>
      <c r="G6093">
        <v>2249</v>
      </c>
      <c r="H6093" t="s">
        <v>137</v>
      </c>
      <c r="I6093">
        <f>IFERROR(INDEX(Lookup_Misc!$A$1:$C$7,MATCH(Table1[[#This Row],[Product]],Lookup_Misc!$B$1:$B$7,0),3)*Table1[[#This Row],[Tonnage]],NA())</f>
        <v>899.6</v>
      </c>
      <c r="J6093">
        <f t="shared" si="287"/>
        <v>1</v>
      </c>
    </row>
    <row r="6094" spans="1:10">
      <c r="A6094" t="s">
        <v>189</v>
      </c>
      <c r="B6094" t="s">
        <v>123</v>
      </c>
      <c r="C6094" s="60">
        <v>41640</v>
      </c>
      <c r="D6094" s="3">
        <f>Table1[[#This Row],[End Year]]-1</f>
        <v>2013</v>
      </c>
      <c r="E6094" s="3">
        <f t="shared" si="285"/>
        <v>2014</v>
      </c>
      <c r="F6094" s="1" t="str">
        <f t="shared" si="286"/>
        <v>2013/2014</v>
      </c>
      <c r="G6094">
        <v>44583</v>
      </c>
      <c r="H6094" t="s">
        <v>113</v>
      </c>
      <c r="I6094">
        <f>IFERROR(INDEX(Lookup_Misc!$A$1:$C$7,MATCH(Table1[[#This Row],[Product]],Lookup_Misc!$B$1:$B$7,0),3)*Table1[[#This Row],[Tonnage]],NA())</f>
        <v>17833.2</v>
      </c>
      <c r="J6094">
        <f t="shared" si="287"/>
        <v>1</v>
      </c>
    </row>
    <row r="6095" spans="1:10">
      <c r="A6095" t="s">
        <v>189</v>
      </c>
      <c r="B6095" t="s">
        <v>123</v>
      </c>
      <c r="C6095" s="60">
        <v>41640</v>
      </c>
      <c r="D6095" s="3">
        <f>Table1[[#This Row],[End Year]]-1</f>
        <v>2013</v>
      </c>
      <c r="E6095" s="3">
        <f t="shared" si="285"/>
        <v>2014</v>
      </c>
      <c r="F6095" s="1" t="str">
        <f t="shared" si="286"/>
        <v>2013/2014</v>
      </c>
      <c r="G6095">
        <v>18387</v>
      </c>
      <c r="H6095" t="s">
        <v>90</v>
      </c>
      <c r="I6095">
        <f>IFERROR(INDEX(Lookup_Misc!$A$1:$C$7,MATCH(Table1[[#This Row],[Product]],Lookup_Misc!$B$1:$B$7,0),3)*Table1[[#This Row],[Tonnage]],NA())</f>
        <v>7354.8</v>
      </c>
      <c r="J6095">
        <f t="shared" si="287"/>
        <v>1</v>
      </c>
    </row>
    <row r="6096" spans="1:10">
      <c r="A6096" t="s">
        <v>189</v>
      </c>
      <c r="B6096" t="s">
        <v>123</v>
      </c>
      <c r="C6096" s="60">
        <v>41671</v>
      </c>
      <c r="D6096" s="3">
        <f>Table1[[#This Row],[End Year]]-1</f>
        <v>2013</v>
      </c>
      <c r="E6096" s="3">
        <f t="shared" si="285"/>
        <v>2014</v>
      </c>
      <c r="F6096" s="1" t="str">
        <f t="shared" si="286"/>
        <v>2013/2014</v>
      </c>
      <c r="G6096">
        <v>204</v>
      </c>
      <c r="H6096" t="s">
        <v>73</v>
      </c>
      <c r="I6096">
        <f>IFERROR(INDEX(Lookup_Misc!$A$1:$C$7,MATCH(Table1[[#This Row],[Product]],Lookup_Misc!$B$1:$B$7,0),3)*Table1[[#This Row],[Tonnage]],NA())</f>
        <v>81.600000000000009</v>
      </c>
      <c r="J6096">
        <f t="shared" si="287"/>
        <v>2</v>
      </c>
    </row>
    <row r="6097" spans="1:10">
      <c r="A6097" t="s">
        <v>189</v>
      </c>
      <c r="B6097" t="s">
        <v>123</v>
      </c>
      <c r="C6097" s="60">
        <v>41671</v>
      </c>
      <c r="D6097" s="3">
        <f>Table1[[#This Row],[End Year]]-1</f>
        <v>2013</v>
      </c>
      <c r="E6097" s="3">
        <f t="shared" si="285"/>
        <v>2014</v>
      </c>
      <c r="F6097" s="1" t="str">
        <f t="shared" si="286"/>
        <v>2013/2014</v>
      </c>
      <c r="G6097">
        <v>1</v>
      </c>
      <c r="H6097" t="s">
        <v>76</v>
      </c>
      <c r="I6097">
        <f>IFERROR(INDEX(Lookup_Misc!$A$1:$C$7,MATCH(Table1[[#This Row],[Product]],Lookup_Misc!$B$1:$B$7,0),3)*Table1[[#This Row],[Tonnage]],NA())</f>
        <v>0.4</v>
      </c>
      <c r="J6097">
        <f t="shared" si="287"/>
        <v>2</v>
      </c>
    </row>
    <row r="6098" spans="1:10">
      <c r="A6098" t="s">
        <v>189</v>
      </c>
      <c r="B6098" t="s">
        <v>123</v>
      </c>
      <c r="C6098" s="60">
        <v>41671</v>
      </c>
      <c r="D6098" s="3">
        <f>Table1[[#This Row],[End Year]]-1</f>
        <v>2013</v>
      </c>
      <c r="E6098" s="3">
        <f t="shared" si="285"/>
        <v>2014</v>
      </c>
      <c r="F6098" s="1" t="str">
        <f t="shared" si="286"/>
        <v>2013/2014</v>
      </c>
      <c r="G6098">
        <v>61</v>
      </c>
      <c r="H6098" t="s">
        <v>129</v>
      </c>
      <c r="I6098">
        <f>IFERROR(INDEX(Lookup_Misc!$A$1:$C$7,MATCH(Table1[[#This Row],[Product]],Lookup_Misc!$B$1:$B$7,0),3)*Table1[[#This Row],[Tonnage]],NA())</f>
        <v>24.400000000000002</v>
      </c>
      <c r="J6098">
        <f t="shared" si="287"/>
        <v>2</v>
      </c>
    </row>
    <row r="6099" spans="1:10">
      <c r="A6099" t="s">
        <v>189</v>
      </c>
      <c r="B6099" t="s">
        <v>123</v>
      </c>
      <c r="C6099" s="60">
        <v>41671</v>
      </c>
      <c r="D6099" s="3">
        <f>Table1[[#This Row],[End Year]]-1</f>
        <v>2013</v>
      </c>
      <c r="E6099" s="3">
        <f t="shared" si="285"/>
        <v>2014</v>
      </c>
      <c r="F6099" s="1" t="str">
        <f t="shared" si="286"/>
        <v>2013/2014</v>
      </c>
      <c r="G6099">
        <v>19565</v>
      </c>
      <c r="H6099" t="s">
        <v>60</v>
      </c>
      <c r="I6099">
        <f>IFERROR(INDEX(Lookup_Misc!$A$1:$C$7,MATCH(Table1[[#This Row],[Product]],Lookup_Misc!$B$1:$B$7,0),3)*Table1[[#This Row],[Tonnage]],NA())</f>
        <v>7826</v>
      </c>
      <c r="J6099">
        <f t="shared" si="287"/>
        <v>2</v>
      </c>
    </row>
    <row r="6100" spans="1:10">
      <c r="A6100" t="s">
        <v>189</v>
      </c>
      <c r="B6100" t="s">
        <v>123</v>
      </c>
      <c r="C6100" s="60">
        <v>41671</v>
      </c>
      <c r="D6100" s="3">
        <f>Table1[[#This Row],[End Year]]-1</f>
        <v>2013</v>
      </c>
      <c r="E6100" s="3">
        <f t="shared" si="285"/>
        <v>2014</v>
      </c>
      <c r="F6100" s="1" t="str">
        <f t="shared" si="286"/>
        <v>2013/2014</v>
      </c>
      <c r="G6100">
        <v>13519</v>
      </c>
      <c r="H6100" t="s">
        <v>79</v>
      </c>
      <c r="I6100">
        <f>IFERROR(INDEX(Lookup_Misc!$A$1:$C$7,MATCH(Table1[[#This Row],[Product]],Lookup_Misc!$B$1:$B$7,0),3)*Table1[[#This Row],[Tonnage]],NA())</f>
        <v>5407.6</v>
      </c>
      <c r="J6100">
        <f t="shared" si="287"/>
        <v>2</v>
      </c>
    </row>
    <row r="6101" spans="1:10">
      <c r="A6101" t="s">
        <v>189</v>
      </c>
      <c r="B6101" t="s">
        <v>123</v>
      </c>
      <c r="C6101" s="60">
        <v>41671</v>
      </c>
      <c r="D6101" s="3">
        <f>Table1[[#This Row],[End Year]]-1</f>
        <v>2013</v>
      </c>
      <c r="E6101" s="3">
        <f t="shared" si="285"/>
        <v>2014</v>
      </c>
      <c r="F6101" s="1" t="str">
        <f t="shared" si="286"/>
        <v>2013/2014</v>
      </c>
      <c r="G6101">
        <v>43572</v>
      </c>
      <c r="H6101" t="s">
        <v>113</v>
      </c>
      <c r="I6101">
        <f>IFERROR(INDEX(Lookup_Misc!$A$1:$C$7,MATCH(Table1[[#This Row],[Product]],Lookup_Misc!$B$1:$B$7,0),3)*Table1[[#This Row],[Tonnage]],NA())</f>
        <v>17428.8</v>
      </c>
      <c r="J6101">
        <f t="shared" si="287"/>
        <v>2</v>
      </c>
    </row>
    <row r="6102" spans="1:10">
      <c r="A6102" t="s">
        <v>189</v>
      </c>
      <c r="B6102" t="s">
        <v>123</v>
      </c>
      <c r="C6102" s="60">
        <v>41671</v>
      </c>
      <c r="D6102" s="3">
        <f>Table1[[#This Row],[End Year]]-1</f>
        <v>2013</v>
      </c>
      <c r="E6102" s="3">
        <f t="shared" si="285"/>
        <v>2014</v>
      </c>
      <c r="F6102" s="1" t="str">
        <f t="shared" si="286"/>
        <v>2013/2014</v>
      </c>
      <c r="G6102">
        <v>21</v>
      </c>
      <c r="H6102" t="s">
        <v>92</v>
      </c>
      <c r="I6102">
        <f>IFERROR(INDEX(Lookup_Misc!$A$1:$C$7,MATCH(Table1[[#This Row],[Product]],Lookup_Misc!$B$1:$B$7,0),3)*Table1[[#This Row],[Tonnage]],NA())</f>
        <v>8.4</v>
      </c>
      <c r="J6102">
        <f t="shared" si="287"/>
        <v>2</v>
      </c>
    </row>
    <row r="6103" spans="1:10">
      <c r="A6103" t="s">
        <v>189</v>
      </c>
      <c r="B6103" t="s">
        <v>123</v>
      </c>
      <c r="C6103" s="60">
        <v>41671</v>
      </c>
      <c r="D6103" s="3">
        <f>Table1[[#This Row],[End Year]]-1</f>
        <v>2013</v>
      </c>
      <c r="E6103" s="3">
        <f t="shared" si="285"/>
        <v>2014</v>
      </c>
      <c r="F6103" s="1" t="str">
        <f t="shared" si="286"/>
        <v>2013/2014</v>
      </c>
      <c r="G6103">
        <v>21044</v>
      </c>
      <c r="H6103" t="s">
        <v>90</v>
      </c>
      <c r="I6103">
        <f>IFERROR(INDEX(Lookup_Misc!$A$1:$C$7,MATCH(Table1[[#This Row],[Product]],Lookup_Misc!$B$1:$B$7,0),3)*Table1[[#This Row],[Tonnage]],NA())</f>
        <v>8417.6</v>
      </c>
      <c r="J6103">
        <f t="shared" si="287"/>
        <v>2</v>
      </c>
    </row>
    <row r="6104" spans="1:10">
      <c r="A6104" t="s">
        <v>189</v>
      </c>
      <c r="B6104" t="s">
        <v>123</v>
      </c>
      <c r="C6104" s="60">
        <v>41699</v>
      </c>
      <c r="D6104" s="3">
        <f>Table1[[#This Row],[End Year]]-1</f>
        <v>2013</v>
      </c>
      <c r="E6104" s="3">
        <f t="shared" si="285"/>
        <v>2014</v>
      </c>
      <c r="F6104" s="1" t="str">
        <f t="shared" si="286"/>
        <v>2013/2014</v>
      </c>
      <c r="G6104">
        <v>38</v>
      </c>
      <c r="H6104" t="s">
        <v>134</v>
      </c>
      <c r="I6104">
        <f>IFERROR(INDEX(Lookup_Misc!$A$1:$C$7,MATCH(Table1[[#This Row],[Product]],Lookup_Misc!$B$1:$B$7,0),3)*Table1[[#This Row],[Tonnage]],NA())</f>
        <v>15.200000000000001</v>
      </c>
      <c r="J6104">
        <f t="shared" si="287"/>
        <v>3</v>
      </c>
    </row>
    <row r="6105" spans="1:10">
      <c r="A6105" t="s">
        <v>189</v>
      </c>
      <c r="B6105" t="s">
        <v>123</v>
      </c>
      <c r="C6105" s="60">
        <v>41699</v>
      </c>
      <c r="D6105" s="3">
        <f>Table1[[#This Row],[End Year]]-1</f>
        <v>2013</v>
      </c>
      <c r="E6105" s="3">
        <f t="shared" si="285"/>
        <v>2014</v>
      </c>
      <c r="F6105" s="1" t="str">
        <f t="shared" si="286"/>
        <v>2013/2014</v>
      </c>
      <c r="G6105">
        <v>56</v>
      </c>
      <c r="H6105" t="s">
        <v>129</v>
      </c>
      <c r="I6105">
        <f>IFERROR(INDEX(Lookup_Misc!$A$1:$C$7,MATCH(Table1[[#This Row],[Product]],Lookup_Misc!$B$1:$B$7,0),3)*Table1[[#This Row],[Tonnage]],NA())</f>
        <v>22.400000000000002</v>
      </c>
      <c r="J6105">
        <f t="shared" si="287"/>
        <v>3</v>
      </c>
    </row>
    <row r="6106" spans="1:10">
      <c r="A6106" t="s">
        <v>189</v>
      </c>
      <c r="B6106" t="s">
        <v>123</v>
      </c>
      <c r="C6106" s="60">
        <v>41699</v>
      </c>
      <c r="D6106" s="3">
        <f>Table1[[#This Row],[End Year]]-1</f>
        <v>2013</v>
      </c>
      <c r="E6106" s="3">
        <f t="shared" si="285"/>
        <v>2014</v>
      </c>
      <c r="F6106" s="1" t="str">
        <f t="shared" si="286"/>
        <v>2013/2014</v>
      </c>
      <c r="G6106">
        <v>31405</v>
      </c>
      <c r="H6106" t="s">
        <v>60</v>
      </c>
      <c r="I6106">
        <f>IFERROR(INDEX(Lookup_Misc!$A$1:$C$7,MATCH(Table1[[#This Row],[Product]],Lookup_Misc!$B$1:$B$7,0),3)*Table1[[#This Row],[Tonnage]],NA())</f>
        <v>12562</v>
      </c>
      <c r="J6106">
        <f t="shared" si="287"/>
        <v>3</v>
      </c>
    </row>
    <row r="6107" spans="1:10">
      <c r="A6107" t="s">
        <v>189</v>
      </c>
      <c r="B6107" t="s">
        <v>123</v>
      </c>
      <c r="C6107" s="60">
        <v>41699</v>
      </c>
      <c r="D6107" s="3">
        <f>Table1[[#This Row],[End Year]]-1</f>
        <v>2013</v>
      </c>
      <c r="E6107" s="3">
        <f t="shared" si="285"/>
        <v>2014</v>
      </c>
      <c r="F6107" s="1" t="str">
        <f t="shared" si="286"/>
        <v>2013/2014</v>
      </c>
      <c r="G6107">
        <v>41282</v>
      </c>
      <c r="H6107" t="s">
        <v>79</v>
      </c>
      <c r="I6107">
        <f>IFERROR(INDEX(Lookup_Misc!$A$1:$C$7,MATCH(Table1[[#This Row],[Product]],Lookup_Misc!$B$1:$B$7,0),3)*Table1[[#This Row],[Tonnage]],NA())</f>
        <v>16512.8</v>
      </c>
      <c r="J6107">
        <f t="shared" si="287"/>
        <v>3</v>
      </c>
    </row>
    <row r="6108" spans="1:10">
      <c r="A6108" t="s">
        <v>189</v>
      </c>
      <c r="B6108" t="s">
        <v>123</v>
      </c>
      <c r="C6108" s="60">
        <v>41699</v>
      </c>
      <c r="D6108" s="3">
        <f>Table1[[#This Row],[End Year]]-1</f>
        <v>2013</v>
      </c>
      <c r="E6108" s="3">
        <f t="shared" si="285"/>
        <v>2014</v>
      </c>
      <c r="F6108" s="1" t="str">
        <f t="shared" si="286"/>
        <v>2013/2014</v>
      </c>
      <c r="G6108">
        <v>2200</v>
      </c>
      <c r="H6108" t="s">
        <v>116</v>
      </c>
      <c r="I6108">
        <f>IFERROR(INDEX(Lookup_Misc!$A$1:$C$7,MATCH(Table1[[#This Row],[Product]],Lookup_Misc!$B$1:$B$7,0),3)*Table1[[#This Row],[Tonnage]],NA())</f>
        <v>880</v>
      </c>
      <c r="J6108">
        <f t="shared" si="287"/>
        <v>3</v>
      </c>
    </row>
    <row r="6109" spans="1:10">
      <c r="A6109" t="s">
        <v>189</v>
      </c>
      <c r="B6109" t="s">
        <v>123</v>
      </c>
      <c r="C6109" s="60">
        <v>41699</v>
      </c>
      <c r="D6109" s="3">
        <f>Table1[[#This Row],[End Year]]-1</f>
        <v>2013</v>
      </c>
      <c r="E6109" s="3">
        <f t="shared" si="285"/>
        <v>2014</v>
      </c>
      <c r="F6109" s="1" t="str">
        <f t="shared" si="286"/>
        <v>2013/2014</v>
      </c>
      <c r="G6109">
        <v>58828</v>
      </c>
      <c r="H6109" t="s">
        <v>113</v>
      </c>
      <c r="I6109">
        <f>IFERROR(INDEX(Lookup_Misc!$A$1:$C$7,MATCH(Table1[[#This Row],[Product]],Lookup_Misc!$B$1:$B$7,0),3)*Table1[[#This Row],[Tonnage]],NA())</f>
        <v>23531.200000000001</v>
      </c>
      <c r="J6109">
        <f t="shared" si="287"/>
        <v>3</v>
      </c>
    </row>
    <row r="6110" spans="1:10">
      <c r="A6110" t="s">
        <v>189</v>
      </c>
      <c r="B6110" t="s">
        <v>123</v>
      </c>
      <c r="C6110" s="60">
        <v>41699</v>
      </c>
      <c r="D6110" s="3">
        <f>Table1[[#This Row],[End Year]]-1</f>
        <v>2013</v>
      </c>
      <c r="E6110" s="3">
        <f t="shared" si="285"/>
        <v>2014</v>
      </c>
      <c r="F6110" s="1" t="str">
        <f t="shared" si="286"/>
        <v>2013/2014</v>
      </c>
      <c r="G6110">
        <v>4</v>
      </c>
      <c r="H6110" t="s">
        <v>84</v>
      </c>
      <c r="I6110">
        <f>IFERROR(INDEX(Lookup_Misc!$A$1:$C$7,MATCH(Table1[[#This Row],[Product]],Lookup_Misc!$B$1:$B$7,0),3)*Table1[[#This Row],[Tonnage]],NA())</f>
        <v>1.6</v>
      </c>
      <c r="J6110">
        <f t="shared" si="287"/>
        <v>3</v>
      </c>
    </row>
    <row r="6111" spans="1:10">
      <c r="A6111" t="s">
        <v>189</v>
      </c>
      <c r="B6111" t="s">
        <v>123</v>
      </c>
      <c r="C6111" s="60">
        <v>41699</v>
      </c>
      <c r="D6111" s="3">
        <f>Table1[[#This Row],[End Year]]-1</f>
        <v>2013</v>
      </c>
      <c r="E6111" s="3">
        <f t="shared" si="285"/>
        <v>2014</v>
      </c>
      <c r="F6111" s="1" t="str">
        <f t="shared" si="286"/>
        <v>2013/2014</v>
      </c>
      <c r="G6111">
        <v>33328</v>
      </c>
      <c r="H6111" t="s">
        <v>90</v>
      </c>
      <c r="I6111">
        <f>IFERROR(INDEX(Lookup_Misc!$A$1:$C$7,MATCH(Table1[[#This Row],[Product]],Lookup_Misc!$B$1:$B$7,0),3)*Table1[[#This Row],[Tonnage]],NA())</f>
        <v>13331.2</v>
      </c>
      <c r="J6111">
        <f t="shared" si="287"/>
        <v>3</v>
      </c>
    </row>
    <row r="6112" spans="1:10">
      <c r="A6112" t="s">
        <v>189</v>
      </c>
      <c r="B6112" t="s">
        <v>123</v>
      </c>
      <c r="C6112" s="60">
        <v>41730</v>
      </c>
      <c r="D6112" s="3">
        <f>Table1[[#This Row],[End Year]]-1</f>
        <v>2013</v>
      </c>
      <c r="E6112" s="3">
        <f t="shared" si="285"/>
        <v>2014</v>
      </c>
      <c r="F6112" s="1" t="str">
        <f t="shared" si="286"/>
        <v>2013/2014</v>
      </c>
      <c r="G6112">
        <v>39139</v>
      </c>
      <c r="H6112" t="s">
        <v>60</v>
      </c>
      <c r="I6112">
        <f>IFERROR(INDEX(Lookup_Misc!$A$1:$C$7,MATCH(Table1[[#This Row],[Product]],Lookup_Misc!$B$1:$B$7,0),3)*Table1[[#This Row],[Tonnage]],NA())</f>
        <v>15655.6</v>
      </c>
      <c r="J6112">
        <f t="shared" si="287"/>
        <v>4</v>
      </c>
    </row>
    <row r="6113" spans="1:10">
      <c r="A6113" t="s">
        <v>189</v>
      </c>
      <c r="B6113" t="s">
        <v>123</v>
      </c>
      <c r="C6113" s="60">
        <v>41730</v>
      </c>
      <c r="D6113" s="3">
        <f>Table1[[#This Row],[End Year]]-1</f>
        <v>2013</v>
      </c>
      <c r="E6113" s="3">
        <f t="shared" si="285"/>
        <v>2014</v>
      </c>
      <c r="F6113" s="1" t="str">
        <f t="shared" si="286"/>
        <v>2013/2014</v>
      </c>
      <c r="G6113">
        <v>1701</v>
      </c>
      <c r="H6113" t="s">
        <v>79</v>
      </c>
      <c r="I6113">
        <f>IFERROR(INDEX(Lookup_Misc!$A$1:$C$7,MATCH(Table1[[#This Row],[Product]],Lookup_Misc!$B$1:$B$7,0),3)*Table1[[#This Row],[Tonnage]],NA())</f>
        <v>680.40000000000009</v>
      </c>
      <c r="J6113">
        <f t="shared" si="287"/>
        <v>4</v>
      </c>
    </row>
    <row r="6114" spans="1:10">
      <c r="A6114" t="s">
        <v>189</v>
      </c>
      <c r="B6114" t="s">
        <v>123</v>
      </c>
      <c r="C6114" s="60">
        <v>41730</v>
      </c>
      <c r="D6114" s="3">
        <f>Table1[[#This Row],[End Year]]-1</f>
        <v>2013</v>
      </c>
      <c r="E6114" s="3">
        <f t="shared" si="285"/>
        <v>2014</v>
      </c>
      <c r="F6114" s="1" t="str">
        <f t="shared" si="286"/>
        <v>2013/2014</v>
      </c>
      <c r="G6114">
        <v>3</v>
      </c>
      <c r="H6114" t="s">
        <v>146</v>
      </c>
      <c r="I6114">
        <f>IFERROR(INDEX(Lookup_Misc!$A$1:$C$7,MATCH(Table1[[#This Row],[Product]],Lookup_Misc!$B$1:$B$7,0),3)*Table1[[#This Row],[Tonnage]],NA())</f>
        <v>1.2000000000000002</v>
      </c>
      <c r="J6114">
        <f t="shared" si="287"/>
        <v>4</v>
      </c>
    </row>
    <row r="6115" spans="1:10">
      <c r="A6115" t="s">
        <v>189</v>
      </c>
      <c r="B6115" t="s">
        <v>123</v>
      </c>
      <c r="C6115" s="60">
        <v>41730</v>
      </c>
      <c r="D6115" s="3">
        <f>Table1[[#This Row],[End Year]]-1</f>
        <v>2013</v>
      </c>
      <c r="E6115" s="3">
        <f t="shared" si="285"/>
        <v>2014</v>
      </c>
      <c r="F6115" s="1" t="str">
        <f t="shared" si="286"/>
        <v>2013/2014</v>
      </c>
      <c r="G6115">
        <v>48746</v>
      </c>
      <c r="H6115" t="s">
        <v>113</v>
      </c>
      <c r="I6115">
        <f>IFERROR(INDEX(Lookup_Misc!$A$1:$C$7,MATCH(Table1[[#This Row],[Product]],Lookup_Misc!$B$1:$B$7,0),3)*Table1[[#This Row],[Tonnage]],NA())</f>
        <v>19498.400000000001</v>
      </c>
      <c r="J6115">
        <f t="shared" si="287"/>
        <v>4</v>
      </c>
    </row>
    <row r="6116" spans="1:10">
      <c r="A6116" t="s">
        <v>189</v>
      </c>
      <c r="B6116" t="s">
        <v>123</v>
      </c>
      <c r="C6116" s="60">
        <v>41730</v>
      </c>
      <c r="D6116" s="3">
        <f>Table1[[#This Row],[End Year]]-1</f>
        <v>2013</v>
      </c>
      <c r="E6116" s="3">
        <f t="shared" si="285"/>
        <v>2014</v>
      </c>
      <c r="F6116" s="1" t="str">
        <f t="shared" si="286"/>
        <v>2013/2014</v>
      </c>
      <c r="G6116">
        <v>10997</v>
      </c>
      <c r="H6116" t="s">
        <v>92</v>
      </c>
      <c r="I6116">
        <f>IFERROR(INDEX(Lookup_Misc!$A$1:$C$7,MATCH(Table1[[#This Row],[Product]],Lookup_Misc!$B$1:$B$7,0),3)*Table1[[#This Row],[Tonnage]],NA())</f>
        <v>4398.8</v>
      </c>
      <c r="J6116">
        <f t="shared" si="287"/>
        <v>4</v>
      </c>
    </row>
    <row r="6117" spans="1:10">
      <c r="A6117" t="s">
        <v>189</v>
      </c>
      <c r="B6117" t="s">
        <v>123</v>
      </c>
      <c r="C6117" s="60">
        <v>41730</v>
      </c>
      <c r="D6117" s="3">
        <f>Table1[[#This Row],[End Year]]-1</f>
        <v>2013</v>
      </c>
      <c r="E6117" s="3">
        <f t="shared" si="285"/>
        <v>2014</v>
      </c>
      <c r="F6117" s="1" t="str">
        <f t="shared" si="286"/>
        <v>2013/2014</v>
      </c>
      <c r="G6117">
        <v>10710</v>
      </c>
      <c r="H6117" t="s">
        <v>90</v>
      </c>
      <c r="I6117">
        <f>IFERROR(INDEX(Lookup_Misc!$A$1:$C$7,MATCH(Table1[[#This Row],[Product]],Lookup_Misc!$B$1:$B$7,0),3)*Table1[[#This Row],[Tonnage]],NA())</f>
        <v>4284</v>
      </c>
      <c r="J6117">
        <f t="shared" si="287"/>
        <v>4</v>
      </c>
    </row>
    <row r="6118" spans="1:10">
      <c r="A6118" t="s">
        <v>189</v>
      </c>
      <c r="B6118" t="s">
        <v>123</v>
      </c>
      <c r="C6118" s="60">
        <v>41760</v>
      </c>
      <c r="D6118" s="3">
        <f>Table1[[#This Row],[End Year]]-1</f>
        <v>2013</v>
      </c>
      <c r="E6118" s="3">
        <f t="shared" si="285"/>
        <v>2014</v>
      </c>
      <c r="F6118" s="1" t="str">
        <f t="shared" si="286"/>
        <v>2013/2014</v>
      </c>
      <c r="G6118">
        <v>45</v>
      </c>
      <c r="H6118" t="s">
        <v>129</v>
      </c>
      <c r="I6118">
        <f>IFERROR(INDEX(Lookup_Misc!$A$1:$C$7,MATCH(Table1[[#This Row],[Product]],Lookup_Misc!$B$1:$B$7,0),3)*Table1[[#This Row],[Tonnage]],NA())</f>
        <v>18</v>
      </c>
      <c r="J6118">
        <f t="shared" si="287"/>
        <v>5</v>
      </c>
    </row>
    <row r="6119" spans="1:10">
      <c r="A6119" t="s">
        <v>189</v>
      </c>
      <c r="B6119" t="s">
        <v>123</v>
      </c>
      <c r="C6119" s="60">
        <v>41760</v>
      </c>
      <c r="D6119" s="3">
        <f>Table1[[#This Row],[End Year]]-1</f>
        <v>2013</v>
      </c>
      <c r="E6119" s="3">
        <f t="shared" si="285"/>
        <v>2014</v>
      </c>
      <c r="F6119" s="1" t="str">
        <f t="shared" si="286"/>
        <v>2013/2014</v>
      </c>
      <c r="G6119">
        <v>69690</v>
      </c>
      <c r="H6119" t="s">
        <v>60</v>
      </c>
      <c r="I6119">
        <f>IFERROR(INDEX(Lookup_Misc!$A$1:$C$7,MATCH(Table1[[#This Row],[Product]],Lookup_Misc!$B$1:$B$7,0),3)*Table1[[#This Row],[Tonnage]],NA())</f>
        <v>27876</v>
      </c>
      <c r="J6119">
        <f t="shared" si="287"/>
        <v>5</v>
      </c>
    </row>
    <row r="6120" spans="1:10">
      <c r="A6120" t="s">
        <v>189</v>
      </c>
      <c r="B6120" t="s">
        <v>123</v>
      </c>
      <c r="C6120" s="60">
        <v>41760</v>
      </c>
      <c r="D6120" s="3">
        <f>Table1[[#This Row],[End Year]]-1</f>
        <v>2013</v>
      </c>
      <c r="E6120" s="3">
        <f t="shared" si="285"/>
        <v>2014</v>
      </c>
      <c r="F6120" s="1" t="str">
        <f t="shared" si="286"/>
        <v>2013/2014</v>
      </c>
      <c r="G6120">
        <v>212</v>
      </c>
      <c r="H6120" t="s">
        <v>79</v>
      </c>
      <c r="I6120">
        <f>IFERROR(INDEX(Lookup_Misc!$A$1:$C$7,MATCH(Table1[[#This Row],[Product]],Lookup_Misc!$B$1:$B$7,0),3)*Table1[[#This Row],[Tonnage]],NA())</f>
        <v>84.800000000000011</v>
      </c>
      <c r="J6120">
        <f t="shared" si="287"/>
        <v>5</v>
      </c>
    </row>
    <row r="6121" spans="1:10">
      <c r="A6121" t="s">
        <v>189</v>
      </c>
      <c r="B6121" t="s">
        <v>123</v>
      </c>
      <c r="C6121" s="60">
        <v>41760</v>
      </c>
      <c r="D6121" s="3">
        <f>Table1[[#This Row],[End Year]]-1</f>
        <v>2013</v>
      </c>
      <c r="E6121" s="3">
        <f t="shared" si="285"/>
        <v>2014</v>
      </c>
      <c r="F6121" s="1" t="str">
        <f t="shared" si="286"/>
        <v>2013/2014</v>
      </c>
      <c r="G6121">
        <v>2200</v>
      </c>
      <c r="H6121" t="s">
        <v>116</v>
      </c>
      <c r="I6121">
        <f>IFERROR(INDEX(Lookup_Misc!$A$1:$C$7,MATCH(Table1[[#This Row],[Product]],Lookup_Misc!$B$1:$B$7,0),3)*Table1[[#This Row],[Tonnage]],NA())</f>
        <v>880</v>
      </c>
      <c r="J6121">
        <f t="shared" si="287"/>
        <v>5</v>
      </c>
    </row>
    <row r="6122" spans="1:10">
      <c r="A6122" t="s">
        <v>189</v>
      </c>
      <c r="B6122" t="s">
        <v>123</v>
      </c>
      <c r="C6122" s="60">
        <v>41760</v>
      </c>
      <c r="D6122" s="3">
        <f>Table1[[#This Row],[End Year]]-1</f>
        <v>2013</v>
      </c>
      <c r="E6122" s="3">
        <f t="shared" si="285"/>
        <v>2014</v>
      </c>
      <c r="F6122" s="1" t="str">
        <f t="shared" si="286"/>
        <v>2013/2014</v>
      </c>
      <c r="G6122">
        <v>2336</v>
      </c>
      <c r="H6122" t="s">
        <v>137</v>
      </c>
      <c r="I6122">
        <f>IFERROR(INDEX(Lookup_Misc!$A$1:$C$7,MATCH(Table1[[#This Row],[Product]],Lookup_Misc!$B$1:$B$7,0),3)*Table1[[#This Row],[Tonnage]],NA())</f>
        <v>934.40000000000009</v>
      </c>
      <c r="J6122">
        <f t="shared" si="287"/>
        <v>5</v>
      </c>
    </row>
    <row r="6123" spans="1:10">
      <c r="A6123" t="s">
        <v>189</v>
      </c>
      <c r="B6123" t="s">
        <v>123</v>
      </c>
      <c r="C6123" s="60">
        <v>41760</v>
      </c>
      <c r="D6123" s="3">
        <f>Table1[[#This Row],[End Year]]-1</f>
        <v>2013</v>
      </c>
      <c r="E6123" s="3">
        <f t="shared" si="285"/>
        <v>2014</v>
      </c>
      <c r="F6123" s="1" t="str">
        <f t="shared" si="286"/>
        <v>2013/2014</v>
      </c>
      <c r="G6123">
        <v>50593</v>
      </c>
      <c r="H6123" t="s">
        <v>113</v>
      </c>
      <c r="I6123">
        <f>IFERROR(INDEX(Lookup_Misc!$A$1:$C$7,MATCH(Table1[[#This Row],[Product]],Lookup_Misc!$B$1:$B$7,0),3)*Table1[[#This Row],[Tonnage]],NA())</f>
        <v>20237.2</v>
      </c>
      <c r="J6123">
        <f t="shared" si="287"/>
        <v>5</v>
      </c>
    </row>
    <row r="6124" spans="1:10">
      <c r="A6124" t="s">
        <v>189</v>
      </c>
      <c r="B6124" t="s">
        <v>123</v>
      </c>
      <c r="C6124" s="60">
        <v>41760</v>
      </c>
      <c r="D6124" s="3">
        <f>Table1[[#This Row],[End Year]]-1</f>
        <v>2013</v>
      </c>
      <c r="E6124" s="3">
        <f t="shared" si="285"/>
        <v>2014</v>
      </c>
      <c r="F6124" s="1" t="str">
        <f t="shared" si="286"/>
        <v>2013/2014</v>
      </c>
      <c r="G6124">
        <v>18</v>
      </c>
      <c r="H6124" t="s">
        <v>121</v>
      </c>
      <c r="I6124">
        <f>IFERROR(INDEX(Lookup_Misc!$A$1:$C$7,MATCH(Table1[[#This Row],[Product]],Lookup_Misc!$B$1:$B$7,0),3)*Table1[[#This Row],[Tonnage]],NA())</f>
        <v>7.2</v>
      </c>
      <c r="J6124">
        <f t="shared" si="287"/>
        <v>5</v>
      </c>
    </row>
    <row r="6125" spans="1:10">
      <c r="A6125" t="s">
        <v>189</v>
      </c>
      <c r="B6125" t="s">
        <v>123</v>
      </c>
      <c r="C6125" s="60">
        <v>41760</v>
      </c>
      <c r="D6125" s="3">
        <f>Table1[[#This Row],[End Year]]-1</f>
        <v>2013</v>
      </c>
      <c r="E6125" s="3">
        <f t="shared" si="285"/>
        <v>2014</v>
      </c>
      <c r="F6125" s="1" t="str">
        <f t="shared" si="286"/>
        <v>2013/2014</v>
      </c>
      <c r="G6125">
        <v>10997</v>
      </c>
      <c r="H6125" t="s">
        <v>86</v>
      </c>
      <c r="I6125">
        <f>IFERROR(INDEX(Lookup_Misc!$A$1:$C$7,MATCH(Table1[[#This Row],[Product]],Lookup_Misc!$B$1:$B$7,0),3)*Table1[[#This Row],[Tonnage]],NA())</f>
        <v>4398.8</v>
      </c>
      <c r="J6125">
        <f t="shared" si="287"/>
        <v>5</v>
      </c>
    </row>
    <row r="6126" spans="1:10">
      <c r="A6126" t="s">
        <v>189</v>
      </c>
      <c r="B6126" t="s">
        <v>123</v>
      </c>
      <c r="C6126" s="60">
        <v>41760</v>
      </c>
      <c r="D6126" s="3">
        <f>Table1[[#This Row],[End Year]]-1</f>
        <v>2013</v>
      </c>
      <c r="E6126" s="3">
        <f t="shared" si="285"/>
        <v>2014</v>
      </c>
      <c r="F6126" s="1" t="str">
        <f t="shared" si="286"/>
        <v>2013/2014</v>
      </c>
      <c r="G6126">
        <v>18</v>
      </c>
      <c r="H6126" t="s">
        <v>98</v>
      </c>
      <c r="I6126">
        <f>IFERROR(INDEX(Lookup_Misc!$A$1:$C$7,MATCH(Table1[[#This Row],[Product]],Lookup_Misc!$B$1:$B$7,0),3)*Table1[[#This Row],[Tonnage]],NA())</f>
        <v>7.2</v>
      </c>
      <c r="J6126">
        <f t="shared" si="287"/>
        <v>5</v>
      </c>
    </row>
    <row r="6127" spans="1:10">
      <c r="A6127" t="s">
        <v>189</v>
      </c>
      <c r="B6127" t="s">
        <v>123</v>
      </c>
      <c r="C6127" s="60">
        <v>41791</v>
      </c>
      <c r="D6127" s="3">
        <f>Table1[[#This Row],[End Year]]-1</f>
        <v>2013</v>
      </c>
      <c r="E6127" s="3">
        <f t="shared" si="285"/>
        <v>2014</v>
      </c>
      <c r="F6127" s="1" t="str">
        <f t="shared" si="286"/>
        <v>2013/2014</v>
      </c>
      <c r="G6127">
        <v>50</v>
      </c>
      <c r="H6127" t="s">
        <v>73</v>
      </c>
      <c r="I6127">
        <f>IFERROR(INDEX(Lookup_Misc!$A$1:$C$7,MATCH(Table1[[#This Row],[Product]],Lookup_Misc!$B$1:$B$7,0),3)*Table1[[#This Row],[Tonnage]],NA())</f>
        <v>20</v>
      </c>
      <c r="J6127">
        <f t="shared" si="287"/>
        <v>6</v>
      </c>
    </row>
    <row r="6128" spans="1:10">
      <c r="A6128" t="s">
        <v>189</v>
      </c>
      <c r="B6128" t="s">
        <v>123</v>
      </c>
      <c r="C6128" s="60">
        <v>41791</v>
      </c>
      <c r="D6128" s="3">
        <f>Table1[[#This Row],[End Year]]-1</f>
        <v>2013</v>
      </c>
      <c r="E6128" s="3">
        <f t="shared" si="285"/>
        <v>2014</v>
      </c>
      <c r="F6128" s="1" t="str">
        <f t="shared" si="286"/>
        <v>2013/2014</v>
      </c>
      <c r="G6128">
        <v>9063</v>
      </c>
      <c r="H6128" t="s">
        <v>60</v>
      </c>
      <c r="I6128">
        <f>IFERROR(INDEX(Lookup_Misc!$A$1:$C$7,MATCH(Table1[[#This Row],[Product]],Lookup_Misc!$B$1:$B$7,0),3)*Table1[[#This Row],[Tonnage]],NA())</f>
        <v>3625.2000000000003</v>
      </c>
      <c r="J6128">
        <f t="shared" si="287"/>
        <v>6</v>
      </c>
    </row>
    <row r="6129" spans="1:10">
      <c r="A6129" t="s">
        <v>189</v>
      </c>
      <c r="B6129" t="s">
        <v>123</v>
      </c>
      <c r="C6129" s="60">
        <v>41791</v>
      </c>
      <c r="D6129" s="3">
        <f>Table1[[#This Row],[End Year]]-1</f>
        <v>2013</v>
      </c>
      <c r="E6129" s="3">
        <f t="shared" si="285"/>
        <v>2014</v>
      </c>
      <c r="F6129" s="1" t="str">
        <f t="shared" si="286"/>
        <v>2013/2014</v>
      </c>
      <c r="G6129">
        <v>490</v>
      </c>
      <c r="H6129" t="s">
        <v>79</v>
      </c>
      <c r="I6129">
        <f>IFERROR(INDEX(Lookup_Misc!$A$1:$C$7,MATCH(Table1[[#This Row],[Product]],Lookup_Misc!$B$1:$B$7,0),3)*Table1[[#This Row],[Tonnage]],NA())</f>
        <v>196</v>
      </c>
      <c r="J6129">
        <f t="shared" si="287"/>
        <v>6</v>
      </c>
    </row>
    <row r="6130" spans="1:10">
      <c r="A6130" t="s">
        <v>189</v>
      </c>
      <c r="B6130" t="s">
        <v>123</v>
      </c>
      <c r="C6130" s="60">
        <v>41791</v>
      </c>
      <c r="D6130" s="3">
        <f>Table1[[#This Row],[End Year]]-1</f>
        <v>2013</v>
      </c>
      <c r="E6130" s="3">
        <f t="shared" si="285"/>
        <v>2014</v>
      </c>
      <c r="F6130" s="1" t="str">
        <f t="shared" si="286"/>
        <v>2013/2014</v>
      </c>
      <c r="G6130">
        <v>11</v>
      </c>
      <c r="H6130" t="s">
        <v>125</v>
      </c>
      <c r="I6130">
        <f>IFERROR(INDEX(Lookup_Misc!$A$1:$C$7,MATCH(Table1[[#This Row],[Product]],Lookup_Misc!$B$1:$B$7,0),3)*Table1[[#This Row],[Tonnage]],NA())</f>
        <v>4.4000000000000004</v>
      </c>
      <c r="J6130">
        <f t="shared" si="287"/>
        <v>6</v>
      </c>
    </row>
    <row r="6131" spans="1:10">
      <c r="A6131" t="s">
        <v>189</v>
      </c>
      <c r="B6131" t="s">
        <v>123</v>
      </c>
      <c r="C6131" s="60">
        <v>41791</v>
      </c>
      <c r="D6131" s="3">
        <f>Table1[[#This Row],[End Year]]-1</f>
        <v>2013</v>
      </c>
      <c r="E6131" s="3">
        <f t="shared" si="285"/>
        <v>2014</v>
      </c>
      <c r="F6131" s="1" t="str">
        <f t="shared" si="286"/>
        <v>2013/2014</v>
      </c>
      <c r="G6131">
        <v>53573</v>
      </c>
      <c r="H6131" t="s">
        <v>113</v>
      </c>
      <c r="I6131">
        <f>IFERROR(INDEX(Lookup_Misc!$A$1:$C$7,MATCH(Table1[[#This Row],[Product]],Lookup_Misc!$B$1:$B$7,0),3)*Table1[[#This Row],[Tonnage]],NA())</f>
        <v>21429.200000000001</v>
      </c>
      <c r="J6131">
        <f t="shared" si="287"/>
        <v>6</v>
      </c>
    </row>
    <row r="6132" spans="1:10">
      <c r="A6132" t="s">
        <v>189</v>
      </c>
      <c r="B6132" t="s">
        <v>123</v>
      </c>
      <c r="C6132" s="60">
        <v>41791</v>
      </c>
      <c r="D6132" s="3">
        <f>Table1[[#This Row],[End Year]]-1</f>
        <v>2013</v>
      </c>
      <c r="E6132" s="3">
        <f t="shared" si="285"/>
        <v>2014</v>
      </c>
      <c r="F6132" s="1" t="str">
        <f t="shared" si="286"/>
        <v>2013/2014</v>
      </c>
      <c r="G6132">
        <v>5499</v>
      </c>
      <c r="H6132" t="s">
        <v>108</v>
      </c>
      <c r="I6132">
        <f>IFERROR(INDEX(Lookup_Misc!$A$1:$C$7,MATCH(Table1[[#This Row],[Product]],Lookup_Misc!$B$1:$B$7,0),3)*Table1[[#This Row],[Tonnage]],NA())</f>
        <v>2199.6</v>
      </c>
      <c r="J6132">
        <f t="shared" si="287"/>
        <v>6</v>
      </c>
    </row>
    <row r="6133" spans="1:10">
      <c r="A6133" t="s">
        <v>189</v>
      </c>
      <c r="B6133" t="s">
        <v>123</v>
      </c>
      <c r="C6133" s="60">
        <v>41821</v>
      </c>
      <c r="D6133" s="3">
        <f>Table1[[#This Row],[End Year]]-1</f>
        <v>2014</v>
      </c>
      <c r="E6133" s="3">
        <f t="shared" si="285"/>
        <v>2015</v>
      </c>
      <c r="F6133" s="1" t="str">
        <f t="shared" si="286"/>
        <v>2014/2015</v>
      </c>
      <c r="G6133">
        <v>84</v>
      </c>
      <c r="H6133" t="s">
        <v>129</v>
      </c>
      <c r="I6133">
        <f>IFERROR(INDEX(Lookup_Misc!$A$1:$C$7,MATCH(Table1[[#This Row],[Product]],Lookup_Misc!$B$1:$B$7,0),3)*Table1[[#This Row],[Tonnage]],NA())</f>
        <v>33.6</v>
      </c>
      <c r="J6133">
        <f t="shared" si="287"/>
        <v>7</v>
      </c>
    </row>
    <row r="6134" spans="1:10">
      <c r="A6134" t="s">
        <v>189</v>
      </c>
      <c r="B6134" t="s">
        <v>123</v>
      </c>
      <c r="C6134" s="60">
        <v>41821</v>
      </c>
      <c r="D6134" s="3">
        <f>Table1[[#This Row],[End Year]]-1</f>
        <v>2014</v>
      </c>
      <c r="E6134" s="3">
        <f t="shared" si="285"/>
        <v>2015</v>
      </c>
      <c r="F6134" s="1" t="str">
        <f t="shared" si="286"/>
        <v>2014/2015</v>
      </c>
      <c r="G6134">
        <v>9</v>
      </c>
      <c r="H6134" t="s">
        <v>174</v>
      </c>
      <c r="I6134">
        <f>IFERROR(INDEX(Lookup_Misc!$A$1:$C$7,MATCH(Table1[[#This Row],[Product]],Lookup_Misc!$B$1:$B$7,0),3)*Table1[[#This Row],[Tonnage]],NA())</f>
        <v>3.6</v>
      </c>
      <c r="J6134">
        <f t="shared" si="287"/>
        <v>7</v>
      </c>
    </row>
    <row r="6135" spans="1:10">
      <c r="A6135" t="s">
        <v>189</v>
      </c>
      <c r="B6135" t="s">
        <v>123</v>
      </c>
      <c r="C6135" s="60">
        <v>41821</v>
      </c>
      <c r="D6135" s="3">
        <f>Table1[[#This Row],[End Year]]-1</f>
        <v>2014</v>
      </c>
      <c r="E6135" s="3">
        <f t="shared" si="285"/>
        <v>2015</v>
      </c>
      <c r="F6135" s="1" t="str">
        <f t="shared" si="286"/>
        <v>2014/2015</v>
      </c>
      <c r="G6135">
        <v>4963</v>
      </c>
      <c r="H6135" t="s">
        <v>60</v>
      </c>
      <c r="I6135">
        <f>IFERROR(INDEX(Lookup_Misc!$A$1:$C$7,MATCH(Table1[[#This Row],[Product]],Lookup_Misc!$B$1:$B$7,0),3)*Table1[[#This Row],[Tonnage]],NA())</f>
        <v>1985.2</v>
      </c>
      <c r="J6135">
        <f t="shared" si="287"/>
        <v>7</v>
      </c>
    </row>
    <row r="6136" spans="1:10">
      <c r="A6136" t="s">
        <v>189</v>
      </c>
      <c r="B6136" t="s">
        <v>123</v>
      </c>
      <c r="C6136" s="60">
        <v>41821</v>
      </c>
      <c r="D6136" s="3">
        <f>Table1[[#This Row],[End Year]]-1</f>
        <v>2014</v>
      </c>
      <c r="E6136" s="3">
        <f t="shared" si="285"/>
        <v>2015</v>
      </c>
      <c r="F6136" s="1" t="str">
        <f t="shared" si="286"/>
        <v>2014/2015</v>
      </c>
      <c r="G6136">
        <v>57</v>
      </c>
      <c r="H6136" t="s">
        <v>79</v>
      </c>
      <c r="I6136">
        <f>IFERROR(INDEX(Lookup_Misc!$A$1:$C$7,MATCH(Table1[[#This Row],[Product]],Lookup_Misc!$B$1:$B$7,0),3)*Table1[[#This Row],[Tonnage]],NA())</f>
        <v>22.8</v>
      </c>
      <c r="J6136">
        <f t="shared" si="287"/>
        <v>7</v>
      </c>
    </row>
    <row r="6137" spans="1:10">
      <c r="A6137" t="s">
        <v>189</v>
      </c>
      <c r="B6137" t="s">
        <v>123</v>
      </c>
      <c r="C6137" s="60">
        <v>41821</v>
      </c>
      <c r="D6137" s="3">
        <f>Table1[[#This Row],[End Year]]-1</f>
        <v>2014</v>
      </c>
      <c r="E6137" s="3">
        <f t="shared" si="285"/>
        <v>2015</v>
      </c>
      <c r="F6137" s="1" t="str">
        <f t="shared" si="286"/>
        <v>2014/2015</v>
      </c>
      <c r="G6137">
        <v>2198</v>
      </c>
      <c r="H6137" t="s">
        <v>143</v>
      </c>
      <c r="I6137">
        <f>IFERROR(INDEX(Lookup_Misc!$A$1:$C$7,MATCH(Table1[[#This Row],[Product]],Lookup_Misc!$B$1:$B$7,0),3)*Table1[[#This Row],[Tonnage]],NA())</f>
        <v>879.2</v>
      </c>
      <c r="J6137">
        <f t="shared" si="287"/>
        <v>7</v>
      </c>
    </row>
    <row r="6138" spans="1:10">
      <c r="A6138" t="s">
        <v>189</v>
      </c>
      <c r="B6138" t="s">
        <v>123</v>
      </c>
      <c r="C6138" s="60">
        <v>41821</v>
      </c>
      <c r="D6138" s="3">
        <f>Table1[[#This Row],[End Year]]-1</f>
        <v>2014</v>
      </c>
      <c r="E6138" s="3">
        <f t="shared" si="285"/>
        <v>2015</v>
      </c>
      <c r="F6138" s="1" t="str">
        <f t="shared" si="286"/>
        <v>2014/2015</v>
      </c>
      <c r="G6138">
        <v>1100</v>
      </c>
      <c r="H6138" t="s">
        <v>116</v>
      </c>
      <c r="I6138">
        <f>IFERROR(INDEX(Lookup_Misc!$A$1:$C$7,MATCH(Table1[[#This Row],[Product]],Lookup_Misc!$B$1:$B$7,0),3)*Table1[[#This Row],[Tonnage]],NA())</f>
        <v>440</v>
      </c>
      <c r="J6138">
        <f t="shared" si="287"/>
        <v>7</v>
      </c>
    </row>
    <row r="6139" spans="1:10">
      <c r="A6139" t="s">
        <v>189</v>
      </c>
      <c r="B6139" t="s">
        <v>123</v>
      </c>
      <c r="C6139" s="60">
        <v>41821</v>
      </c>
      <c r="D6139" s="3">
        <f>Table1[[#This Row],[End Year]]-1</f>
        <v>2014</v>
      </c>
      <c r="E6139" s="3">
        <f t="shared" si="285"/>
        <v>2015</v>
      </c>
      <c r="F6139" s="1" t="str">
        <f t="shared" si="286"/>
        <v>2014/2015</v>
      </c>
      <c r="G6139">
        <v>58044</v>
      </c>
      <c r="H6139" t="s">
        <v>113</v>
      </c>
      <c r="I6139">
        <f>IFERROR(INDEX(Lookup_Misc!$A$1:$C$7,MATCH(Table1[[#This Row],[Product]],Lookup_Misc!$B$1:$B$7,0),3)*Table1[[#This Row],[Tonnage]],NA())</f>
        <v>23217.600000000002</v>
      </c>
      <c r="J6139">
        <f t="shared" si="287"/>
        <v>7</v>
      </c>
    </row>
    <row r="6140" spans="1:10">
      <c r="A6140" t="s">
        <v>189</v>
      </c>
      <c r="B6140" t="s">
        <v>123</v>
      </c>
      <c r="C6140" s="60">
        <v>41821</v>
      </c>
      <c r="D6140" s="3">
        <f>Table1[[#This Row],[End Year]]-1</f>
        <v>2014</v>
      </c>
      <c r="E6140" s="3">
        <f t="shared" si="285"/>
        <v>2015</v>
      </c>
      <c r="F6140" s="1" t="str">
        <f t="shared" si="286"/>
        <v>2014/2015</v>
      </c>
      <c r="G6140">
        <v>1</v>
      </c>
      <c r="H6140" t="s">
        <v>93</v>
      </c>
      <c r="I6140">
        <f>IFERROR(INDEX(Lookup_Misc!$A$1:$C$7,MATCH(Table1[[#This Row],[Product]],Lookup_Misc!$B$1:$B$7,0),3)*Table1[[#This Row],[Tonnage]],NA())</f>
        <v>0.4</v>
      </c>
      <c r="J6140">
        <f t="shared" si="287"/>
        <v>7</v>
      </c>
    </row>
    <row r="6141" spans="1:10">
      <c r="A6141" t="s">
        <v>189</v>
      </c>
      <c r="B6141" t="s">
        <v>123</v>
      </c>
      <c r="C6141" s="60">
        <v>41852</v>
      </c>
      <c r="D6141" s="3">
        <f>Table1[[#This Row],[End Year]]-1</f>
        <v>2014</v>
      </c>
      <c r="E6141" s="3">
        <f t="shared" si="285"/>
        <v>2015</v>
      </c>
      <c r="F6141" s="1" t="str">
        <f t="shared" si="286"/>
        <v>2014/2015</v>
      </c>
      <c r="G6141">
        <v>34811</v>
      </c>
      <c r="H6141" t="s">
        <v>60</v>
      </c>
      <c r="I6141">
        <f>IFERROR(INDEX(Lookup_Misc!$A$1:$C$7,MATCH(Table1[[#This Row],[Product]],Lookup_Misc!$B$1:$B$7,0),3)*Table1[[#This Row],[Tonnage]],NA())</f>
        <v>13924.400000000001</v>
      </c>
      <c r="J6141">
        <f t="shared" si="287"/>
        <v>8</v>
      </c>
    </row>
    <row r="6142" spans="1:10">
      <c r="A6142" t="s">
        <v>189</v>
      </c>
      <c r="B6142" t="s">
        <v>123</v>
      </c>
      <c r="C6142" s="60">
        <v>41852</v>
      </c>
      <c r="D6142" s="3">
        <f>Table1[[#This Row],[End Year]]-1</f>
        <v>2014</v>
      </c>
      <c r="E6142" s="3">
        <f t="shared" si="285"/>
        <v>2015</v>
      </c>
      <c r="F6142" s="1" t="str">
        <f t="shared" si="286"/>
        <v>2014/2015</v>
      </c>
      <c r="G6142">
        <v>112</v>
      </c>
      <c r="H6142" t="s">
        <v>79</v>
      </c>
      <c r="I6142">
        <f>IFERROR(INDEX(Lookup_Misc!$A$1:$C$7,MATCH(Table1[[#This Row],[Product]],Lookup_Misc!$B$1:$B$7,0),3)*Table1[[#This Row],[Tonnage]],NA())</f>
        <v>44.800000000000004</v>
      </c>
      <c r="J6142">
        <f t="shared" si="287"/>
        <v>8</v>
      </c>
    </row>
    <row r="6143" spans="1:10">
      <c r="A6143" t="s">
        <v>189</v>
      </c>
      <c r="B6143" t="s">
        <v>123</v>
      </c>
      <c r="C6143" s="60">
        <v>41852</v>
      </c>
      <c r="D6143" s="3">
        <f>Table1[[#This Row],[End Year]]-1</f>
        <v>2014</v>
      </c>
      <c r="E6143" s="3">
        <f t="shared" si="285"/>
        <v>2015</v>
      </c>
      <c r="F6143" s="1" t="str">
        <f t="shared" si="286"/>
        <v>2014/2015</v>
      </c>
      <c r="G6143">
        <v>34</v>
      </c>
      <c r="H6143" t="s">
        <v>145</v>
      </c>
      <c r="I6143">
        <f>IFERROR(INDEX(Lookup_Misc!$A$1:$C$7,MATCH(Table1[[#This Row],[Product]],Lookup_Misc!$B$1:$B$7,0),3)*Table1[[#This Row],[Tonnage]],NA())</f>
        <v>13.600000000000001</v>
      </c>
      <c r="J6143">
        <f t="shared" si="287"/>
        <v>8</v>
      </c>
    </row>
    <row r="6144" spans="1:10">
      <c r="A6144" t="s">
        <v>189</v>
      </c>
      <c r="B6144" t="s">
        <v>123</v>
      </c>
      <c r="C6144" s="60">
        <v>41852</v>
      </c>
      <c r="D6144" s="3">
        <f>Table1[[#This Row],[End Year]]-1</f>
        <v>2014</v>
      </c>
      <c r="E6144" s="3">
        <f t="shared" si="285"/>
        <v>2015</v>
      </c>
      <c r="F6144" s="1" t="str">
        <f t="shared" si="286"/>
        <v>2014/2015</v>
      </c>
      <c r="G6144">
        <v>2749</v>
      </c>
      <c r="H6144" t="s">
        <v>116</v>
      </c>
      <c r="I6144">
        <f>IFERROR(INDEX(Lookup_Misc!$A$1:$C$7,MATCH(Table1[[#This Row],[Product]],Lookup_Misc!$B$1:$B$7,0),3)*Table1[[#This Row],[Tonnage]],NA())</f>
        <v>1099.6000000000001</v>
      </c>
      <c r="J6144">
        <f t="shared" si="287"/>
        <v>8</v>
      </c>
    </row>
    <row r="6145" spans="1:10">
      <c r="A6145" t="s">
        <v>189</v>
      </c>
      <c r="B6145" t="s">
        <v>123</v>
      </c>
      <c r="C6145" s="60">
        <v>41852</v>
      </c>
      <c r="D6145" s="3">
        <f>Table1[[#This Row],[End Year]]-1</f>
        <v>2014</v>
      </c>
      <c r="E6145" s="3">
        <f t="shared" si="285"/>
        <v>2015</v>
      </c>
      <c r="F6145" s="1" t="str">
        <f t="shared" si="286"/>
        <v>2014/2015</v>
      </c>
      <c r="G6145">
        <v>760</v>
      </c>
      <c r="H6145" t="s">
        <v>81</v>
      </c>
      <c r="I6145">
        <f>IFERROR(INDEX(Lookup_Misc!$A$1:$C$7,MATCH(Table1[[#This Row],[Product]],Lookup_Misc!$B$1:$B$7,0),3)*Table1[[#This Row],[Tonnage]],NA())</f>
        <v>304</v>
      </c>
      <c r="J6145">
        <f t="shared" si="287"/>
        <v>8</v>
      </c>
    </row>
    <row r="6146" spans="1:10">
      <c r="A6146" t="s">
        <v>189</v>
      </c>
      <c r="B6146" t="s">
        <v>123</v>
      </c>
      <c r="C6146" s="60">
        <v>41852</v>
      </c>
      <c r="D6146" s="3">
        <f>Table1[[#This Row],[End Year]]-1</f>
        <v>2014</v>
      </c>
      <c r="E6146" s="3">
        <f t="shared" si="285"/>
        <v>2015</v>
      </c>
      <c r="F6146" s="1" t="str">
        <f t="shared" si="286"/>
        <v>2014/2015</v>
      </c>
      <c r="G6146">
        <v>14334</v>
      </c>
      <c r="H6146" t="s">
        <v>113</v>
      </c>
      <c r="I6146">
        <f>IFERROR(INDEX(Lookup_Misc!$A$1:$C$7,MATCH(Table1[[#This Row],[Product]],Lookup_Misc!$B$1:$B$7,0),3)*Table1[[#This Row],[Tonnage]],NA())</f>
        <v>5733.6</v>
      </c>
      <c r="J6146">
        <f t="shared" si="287"/>
        <v>8</v>
      </c>
    </row>
    <row r="6147" spans="1:10">
      <c r="A6147" t="s">
        <v>189</v>
      </c>
      <c r="B6147" t="s">
        <v>123</v>
      </c>
      <c r="C6147" s="60">
        <v>41852</v>
      </c>
      <c r="D6147" s="3">
        <f>Table1[[#This Row],[End Year]]-1</f>
        <v>2014</v>
      </c>
      <c r="E6147" s="3">
        <f t="shared" si="285"/>
        <v>2015</v>
      </c>
      <c r="F6147" s="1" t="str">
        <f t="shared" si="286"/>
        <v>2014/2015</v>
      </c>
      <c r="G6147">
        <v>94</v>
      </c>
      <c r="H6147" t="s">
        <v>108</v>
      </c>
      <c r="I6147">
        <f>IFERROR(INDEX(Lookup_Misc!$A$1:$C$7,MATCH(Table1[[#This Row],[Product]],Lookup_Misc!$B$1:$B$7,0),3)*Table1[[#This Row],[Tonnage]],NA())</f>
        <v>37.6</v>
      </c>
      <c r="J6147">
        <f t="shared" si="287"/>
        <v>8</v>
      </c>
    </row>
    <row r="6148" spans="1:10">
      <c r="A6148" t="s">
        <v>189</v>
      </c>
      <c r="B6148" t="s">
        <v>123</v>
      </c>
      <c r="C6148" s="60">
        <v>41883</v>
      </c>
      <c r="D6148" s="3">
        <f>Table1[[#This Row],[End Year]]-1</f>
        <v>2014</v>
      </c>
      <c r="E6148" s="3">
        <f t="shared" si="285"/>
        <v>2015</v>
      </c>
      <c r="F6148" s="1" t="str">
        <f t="shared" si="286"/>
        <v>2014/2015</v>
      </c>
      <c r="G6148">
        <v>233223</v>
      </c>
      <c r="H6148" t="s">
        <v>60</v>
      </c>
      <c r="I6148">
        <f>IFERROR(INDEX(Lookup_Misc!$A$1:$C$7,MATCH(Table1[[#This Row],[Product]],Lookup_Misc!$B$1:$B$7,0),3)*Table1[[#This Row],[Tonnage]],NA())</f>
        <v>93289.200000000012</v>
      </c>
      <c r="J6148">
        <f t="shared" si="287"/>
        <v>9</v>
      </c>
    </row>
    <row r="6149" spans="1:10">
      <c r="A6149" t="s">
        <v>189</v>
      </c>
      <c r="B6149" t="s">
        <v>123</v>
      </c>
      <c r="C6149" s="60">
        <v>41883</v>
      </c>
      <c r="D6149" s="3">
        <f>Table1[[#This Row],[End Year]]-1</f>
        <v>2014</v>
      </c>
      <c r="E6149" s="3">
        <f t="shared" si="285"/>
        <v>2015</v>
      </c>
      <c r="F6149" s="1" t="str">
        <f t="shared" si="286"/>
        <v>2014/2015</v>
      </c>
      <c r="G6149">
        <v>60695</v>
      </c>
      <c r="H6149" t="s">
        <v>79</v>
      </c>
      <c r="I6149">
        <f>IFERROR(INDEX(Lookup_Misc!$A$1:$C$7,MATCH(Table1[[#This Row],[Product]],Lookup_Misc!$B$1:$B$7,0),3)*Table1[[#This Row],[Tonnage]],NA())</f>
        <v>24278</v>
      </c>
      <c r="J6149">
        <f t="shared" si="287"/>
        <v>9</v>
      </c>
    </row>
    <row r="6150" spans="1:10">
      <c r="A6150" t="s">
        <v>189</v>
      </c>
      <c r="B6150" t="s">
        <v>123</v>
      </c>
      <c r="C6150" s="60">
        <v>41883</v>
      </c>
      <c r="D6150" s="3">
        <f>Table1[[#This Row],[End Year]]-1</f>
        <v>2014</v>
      </c>
      <c r="E6150" s="3">
        <f t="shared" ref="E6150:E6213" si="288">IF(AND(MONTH(C6150)&gt;=7,MONTH(C6150)&lt;=12),YEAR(C6150)+1,YEAR(C6150))</f>
        <v>2015</v>
      </c>
      <c r="F6150" s="1" t="str">
        <f t="shared" ref="F6150:F6213" si="289">D6150&amp;"/"&amp;E6150</f>
        <v>2014/2015</v>
      </c>
      <c r="G6150">
        <v>1</v>
      </c>
      <c r="H6150" t="s">
        <v>128</v>
      </c>
      <c r="I6150">
        <f>IFERROR(INDEX(Lookup_Misc!$A$1:$C$7,MATCH(Table1[[#This Row],[Product]],Lookup_Misc!$B$1:$B$7,0),3)*Table1[[#This Row],[Tonnage]],NA())</f>
        <v>0.4</v>
      </c>
      <c r="J6150">
        <f t="shared" ref="J6150:J6213" si="290">MONTH(C6150)</f>
        <v>9</v>
      </c>
    </row>
    <row r="6151" spans="1:10">
      <c r="A6151" t="s">
        <v>189</v>
      </c>
      <c r="B6151" t="s">
        <v>123</v>
      </c>
      <c r="C6151" s="60">
        <v>41883</v>
      </c>
      <c r="D6151" s="3">
        <f>Table1[[#This Row],[End Year]]-1</f>
        <v>2014</v>
      </c>
      <c r="E6151" s="3">
        <f t="shared" si="288"/>
        <v>2015</v>
      </c>
      <c r="F6151" s="1" t="str">
        <f t="shared" si="289"/>
        <v>2014/2015</v>
      </c>
      <c r="G6151">
        <v>22909</v>
      </c>
      <c r="H6151" t="s">
        <v>113</v>
      </c>
      <c r="I6151">
        <f>IFERROR(INDEX(Lookup_Misc!$A$1:$C$7,MATCH(Table1[[#This Row],[Product]],Lookup_Misc!$B$1:$B$7,0),3)*Table1[[#This Row],[Tonnage]],NA())</f>
        <v>9163.6</v>
      </c>
      <c r="J6151">
        <f t="shared" si="290"/>
        <v>9</v>
      </c>
    </row>
    <row r="6152" spans="1:10">
      <c r="A6152" t="s">
        <v>189</v>
      </c>
      <c r="B6152" t="s">
        <v>123</v>
      </c>
      <c r="C6152" s="60">
        <v>41883</v>
      </c>
      <c r="D6152" s="3">
        <f>Table1[[#This Row],[End Year]]-1</f>
        <v>2014</v>
      </c>
      <c r="E6152" s="3">
        <f t="shared" si="288"/>
        <v>2015</v>
      </c>
      <c r="F6152" s="1" t="str">
        <f t="shared" si="289"/>
        <v>2014/2015</v>
      </c>
      <c r="G6152">
        <v>193</v>
      </c>
      <c r="H6152" t="s">
        <v>92</v>
      </c>
      <c r="I6152">
        <f>IFERROR(INDEX(Lookup_Misc!$A$1:$C$7,MATCH(Table1[[#This Row],[Product]],Lookup_Misc!$B$1:$B$7,0),3)*Table1[[#This Row],[Tonnage]],NA())</f>
        <v>77.2</v>
      </c>
      <c r="J6152">
        <f t="shared" si="290"/>
        <v>9</v>
      </c>
    </row>
    <row r="6153" spans="1:10">
      <c r="A6153" t="s">
        <v>189</v>
      </c>
      <c r="B6153" t="s">
        <v>123</v>
      </c>
      <c r="C6153" s="60">
        <v>41883</v>
      </c>
      <c r="D6153" s="3">
        <f>Table1[[#This Row],[End Year]]-1</f>
        <v>2014</v>
      </c>
      <c r="E6153" s="3">
        <f t="shared" si="288"/>
        <v>2015</v>
      </c>
      <c r="F6153" s="1" t="str">
        <f t="shared" si="289"/>
        <v>2014/2015</v>
      </c>
      <c r="G6153">
        <v>320</v>
      </c>
      <c r="H6153" t="s">
        <v>98</v>
      </c>
      <c r="I6153">
        <f>IFERROR(INDEX(Lookup_Misc!$A$1:$C$7,MATCH(Table1[[#This Row],[Product]],Lookup_Misc!$B$1:$B$7,0),3)*Table1[[#This Row],[Tonnage]],NA())</f>
        <v>128</v>
      </c>
      <c r="J6153">
        <f t="shared" si="290"/>
        <v>9</v>
      </c>
    </row>
    <row r="6154" spans="1:10">
      <c r="A6154" t="s">
        <v>189</v>
      </c>
      <c r="B6154" t="s">
        <v>123</v>
      </c>
      <c r="C6154" s="60">
        <v>41883</v>
      </c>
      <c r="D6154" s="3">
        <f>Table1[[#This Row],[End Year]]-1</f>
        <v>2014</v>
      </c>
      <c r="E6154" s="3">
        <f t="shared" si="288"/>
        <v>2015</v>
      </c>
      <c r="F6154" s="1" t="str">
        <f t="shared" si="289"/>
        <v>2014/2015</v>
      </c>
      <c r="G6154">
        <v>34</v>
      </c>
      <c r="H6154" t="s">
        <v>106</v>
      </c>
      <c r="I6154">
        <f>IFERROR(INDEX(Lookup_Misc!$A$1:$C$7,MATCH(Table1[[#This Row],[Product]],Lookup_Misc!$B$1:$B$7,0),3)*Table1[[#This Row],[Tonnage]],NA())</f>
        <v>13.600000000000001</v>
      </c>
      <c r="J6154">
        <f t="shared" si="290"/>
        <v>9</v>
      </c>
    </row>
    <row r="6155" spans="1:10">
      <c r="A6155" t="s">
        <v>189</v>
      </c>
      <c r="B6155" t="s">
        <v>123</v>
      </c>
      <c r="C6155" s="60">
        <v>41913</v>
      </c>
      <c r="D6155" s="3">
        <f>Table1[[#This Row],[End Year]]-1</f>
        <v>2014</v>
      </c>
      <c r="E6155" s="3">
        <f t="shared" si="288"/>
        <v>2015</v>
      </c>
      <c r="F6155" s="1" t="str">
        <f t="shared" si="289"/>
        <v>2014/2015</v>
      </c>
      <c r="G6155">
        <v>13</v>
      </c>
      <c r="H6155" t="s">
        <v>87</v>
      </c>
      <c r="I6155">
        <f>IFERROR(INDEX(Lookup_Misc!$A$1:$C$7,MATCH(Table1[[#This Row],[Product]],Lookup_Misc!$B$1:$B$7,0),3)*Table1[[#This Row],[Tonnage]],NA())</f>
        <v>5.2</v>
      </c>
      <c r="J6155">
        <f t="shared" si="290"/>
        <v>10</v>
      </c>
    </row>
    <row r="6156" spans="1:10">
      <c r="A6156" t="s">
        <v>189</v>
      </c>
      <c r="B6156" t="s">
        <v>123</v>
      </c>
      <c r="C6156" s="60">
        <v>41913</v>
      </c>
      <c r="D6156" s="3">
        <f>Table1[[#This Row],[End Year]]-1</f>
        <v>2014</v>
      </c>
      <c r="E6156" s="3">
        <f t="shared" si="288"/>
        <v>2015</v>
      </c>
      <c r="F6156" s="1" t="str">
        <f t="shared" si="289"/>
        <v>2014/2015</v>
      </c>
      <c r="G6156">
        <v>32460</v>
      </c>
      <c r="H6156" t="s">
        <v>60</v>
      </c>
      <c r="I6156">
        <f>IFERROR(INDEX(Lookup_Misc!$A$1:$C$7,MATCH(Table1[[#This Row],[Product]],Lookup_Misc!$B$1:$B$7,0),3)*Table1[[#This Row],[Tonnage]],NA())</f>
        <v>12984</v>
      </c>
      <c r="J6156">
        <f t="shared" si="290"/>
        <v>10</v>
      </c>
    </row>
    <row r="6157" spans="1:10">
      <c r="A6157" t="s">
        <v>189</v>
      </c>
      <c r="B6157" t="s">
        <v>123</v>
      </c>
      <c r="C6157" s="60">
        <v>41913</v>
      </c>
      <c r="D6157" s="3">
        <f>Table1[[#This Row],[End Year]]-1</f>
        <v>2014</v>
      </c>
      <c r="E6157" s="3">
        <f t="shared" si="288"/>
        <v>2015</v>
      </c>
      <c r="F6157" s="1" t="str">
        <f t="shared" si="289"/>
        <v>2014/2015</v>
      </c>
      <c r="G6157">
        <v>678</v>
      </c>
      <c r="H6157" t="s">
        <v>79</v>
      </c>
      <c r="I6157">
        <f>IFERROR(INDEX(Lookup_Misc!$A$1:$C$7,MATCH(Table1[[#This Row],[Product]],Lookup_Misc!$B$1:$B$7,0),3)*Table1[[#This Row],[Tonnage]],NA())</f>
        <v>271.2</v>
      </c>
      <c r="J6157">
        <f t="shared" si="290"/>
        <v>10</v>
      </c>
    </row>
    <row r="6158" spans="1:10">
      <c r="A6158" t="s">
        <v>189</v>
      </c>
      <c r="B6158" t="s">
        <v>123</v>
      </c>
      <c r="C6158" s="60">
        <v>41913</v>
      </c>
      <c r="D6158" s="3">
        <f>Table1[[#This Row],[End Year]]-1</f>
        <v>2014</v>
      </c>
      <c r="E6158" s="3">
        <f t="shared" si="288"/>
        <v>2015</v>
      </c>
      <c r="F6158" s="1" t="str">
        <f t="shared" si="289"/>
        <v>2014/2015</v>
      </c>
      <c r="G6158">
        <v>19603</v>
      </c>
      <c r="H6158" t="s">
        <v>113</v>
      </c>
      <c r="I6158">
        <f>IFERROR(INDEX(Lookup_Misc!$A$1:$C$7,MATCH(Table1[[#This Row],[Product]],Lookup_Misc!$B$1:$B$7,0),3)*Table1[[#This Row],[Tonnage]],NA())</f>
        <v>7841.2000000000007</v>
      </c>
      <c r="J6158">
        <f t="shared" si="290"/>
        <v>10</v>
      </c>
    </row>
    <row r="6159" spans="1:10">
      <c r="A6159" t="s">
        <v>189</v>
      </c>
      <c r="B6159" t="s">
        <v>123</v>
      </c>
      <c r="C6159" s="60">
        <v>41913</v>
      </c>
      <c r="D6159" s="3">
        <f>Table1[[#This Row],[End Year]]-1</f>
        <v>2014</v>
      </c>
      <c r="E6159" s="3">
        <f t="shared" si="288"/>
        <v>2015</v>
      </c>
      <c r="F6159" s="1" t="str">
        <f t="shared" si="289"/>
        <v>2014/2015</v>
      </c>
      <c r="G6159">
        <v>73</v>
      </c>
      <c r="H6159" t="s">
        <v>92</v>
      </c>
      <c r="I6159">
        <f>IFERROR(INDEX(Lookup_Misc!$A$1:$C$7,MATCH(Table1[[#This Row],[Product]],Lookup_Misc!$B$1:$B$7,0),3)*Table1[[#This Row],[Tonnage]],NA())</f>
        <v>29.200000000000003</v>
      </c>
      <c r="J6159">
        <f t="shared" si="290"/>
        <v>10</v>
      </c>
    </row>
    <row r="6160" spans="1:10">
      <c r="A6160" t="s">
        <v>189</v>
      </c>
      <c r="B6160" t="s">
        <v>123</v>
      </c>
      <c r="C6160" s="60">
        <v>41913</v>
      </c>
      <c r="D6160" s="3">
        <f>Table1[[#This Row],[End Year]]-1</f>
        <v>2014</v>
      </c>
      <c r="E6160" s="3">
        <f t="shared" si="288"/>
        <v>2015</v>
      </c>
      <c r="F6160" s="1" t="str">
        <f t="shared" si="289"/>
        <v>2014/2015</v>
      </c>
      <c r="G6160">
        <v>15486</v>
      </c>
      <c r="H6160" t="s">
        <v>108</v>
      </c>
      <c r="I6160">
        <f>IFERROR(INDEX(Lookup_Misc!$A$1:$C$7,MATCH(Table1[[#This Row],[Product]],Lookup_Misc!$B$1:$B$7,0),3)*Table1[[#This Row],[Tonnage]],NA())</f>
        <v>6194.4000000000005</v>
      </c>
      <c r="J6160">
        <f t="shared" si="290"/>
        <v>10</v>
      </c>
    </row>
    <row r="6161" spans="1:10">
      <c r="A6161" t="s">
        <v>189</v>
      </c>
      <c r="B6161" t="s">
        <v>123</v>
      </c>
      <c r="C6161" s="60">
        <v>41913</v>
      </c>
      <c r="D6161" s="3">
        <f>Table1[[#This Row],[End Year]]-1</f>
        <v>2014</v>
      </c>
      <c r="E6161" s="3">
        <f t="shared" si="288"/>
        <v>2015</v>
      </c>
      <c r="F6161" s="1" t="str">
        <f t="shared" si="289"/>
        <v>2014/2015</v>
      </c>
      <c r="G6161">
        <v>11995</v>
      </c>
      <c r="H6161" t="s">
        <v>86</v>
      </c>
      <c r="I6161">
        <f>IFERROR(INDEX(Lookup_Misc!$A$1:$C$7,MATCH(Table1[[#This Row],[Product]],Lookup_Misc!$B$1:$B$7,0),3)*Table1[[#This Row],[Tonnage]],NA())</f>
        <v>4798</v>
      </c>
      <c r="J6161">
        <f t="shared" si="290"/>
        <v>10</v>
      </c>
    </row>
    <row r="6162" spans="1:10">
      <c r="A6162" t="s">
        <v>189</v>
      </c>
      <c r="B6162" t="s">
        <v>123</v>
      </c>
      <c r="C6162" s="60">
        <v>41913</v>
      </c>
      <c r="D6162" s="3">
        <f>Table1[[#This Row],[End Year]]-1</f>
        <v>2014</v>
      </c>
      <c r="E6162" s="3">
        <f t="shared" si="288"/>
        <v>2015</v>
      </c>
      <c r="F6162" s="1" t="str">
        <f t="shared" si="289"/>
        <v>2014/2015</v>
      </c>
      <c r="G6162">
        <v>98</v>
      </c>
      <c r="H6162" t="s">
        <v>98</v>
      </c>
      <c r="I6162">
        <f>IFERROR(INDEX(Lookup_Misc!$A$1:$C$7,MATCH(Table1[[#This Row],[Product]],Lookup_Misc!$B$1:$B$7,0),3)*Table1[[#This Row],[Tonnage]],NA())</f>
        <v>39.200000000000003</v>
      </c>
      <c r="J6162">
        <f t="shared" si="290"/>
        <v>10</v>
      </c>
    </row>
    <row r="6163" spans="1:10">
      <c r="A6163" t="s">
        <v>189</v>
      </c>
      <c r="B6163" t="s">
        <v>123</v>
      </c>
      <c r="C6163" s="60">
        <v>41913</v>
      </c>
      <c r="D6163" s="3">
        <f>Table1[[#This Row],[End Year]]-1</f>
        <v>2014</v>
      </c>
      <c r="E6163" s="3">
        <f t="shared" si="288"/>
        <v>2015</v>
      </c>
      <c r="F6163" s="1" t="str">
        <f t="shared" si="289"/>
        <v>2014/2015</v>
      </c>
      <c r="G6163">
        <v>34563</v>
      </c>
      <c r="H6163" t="s">
        <v>90</v>
      </c>
      <c r="I6163">
        <f>IFERROR(INDEX(Lookup_Misc!$A$1:$C$7,MATCH(Table1[[#This Row],[Product]],Lookup_Misc!$B$1:$B$7,0),3)*Table1[[#This Row],[Tonnage]],NA())</f>
        <v>13825.2</v>
      </c>
      <c r="J6163">
        <f t="shared" si="290"/>
        <v>10</v>
      </c>
    </row>
    <row r="6164" spans="1:10">
      <c r="A6164" t="s">
        <v>189</v>
      </c>
      <c r="B6164" t="s">
        <v>123</v>
      </c>
      <c r="C6164" s="60">
        <v>41944</v>
      </c>
      <c r="D6164" s="3">
        <f>Table1[[#This Row],[End Year]]-1</f>
        <v>2014</v>
      </c>
      <c r="E6164" s="3">
        <f t="shared" si="288"/>
        <v>2015</v>
      </c>
      <c r="F6164" s="1" t="str">
        <f t="shared" si="289"/>
        <v>2014/2015</v>
      </c>
      <c r="G6164">
        <v>47</v>
      </c>
      <c r="H6164" t="s">
        <v>75</v>
      </c>
      <c r="I6164">
        <f>IFERROR(INDEX(Lookup_Misc!$A$1:$C$7,MATCH(Table1[[#This Row],[Product]],Lookup_Misc!$B$1:$B$7,0),3)*Table1[[#This Row],[Tonnage]],NA())</f>
        <v>18.8</v>
      </c>
      <c r="J6164">
        <f t="shared" si="290"/>
        <v>11</v>
      </c>
    </row>
    <row r="6165" spans="1:10">
      <c r="A6165" t="s">
        <v>189</v>
      </c>
      <c r="B6165" t="s">
        <v>123</v>
      </c>
      <c r="C6165" s="60">
        <v>41944</v>
      </c>
      <c r="D6165" s="3">
        <f>Table1[[#This Row],[End Year]]-1</f>
        <v>2014</v>
      </c>
      <c r="E6165" s="3">
        <f t="shared" si="288"/>
        <v>2015</v>
      </c>
      <c r="F6165" s="1" t="str">
        <f t="shared" si="289"/>
        <v>2014/2015</v>
      </c>
      <c r="G6165">
        <v>50497</v>
      </c>
      <c r="H6165" t="s">
        <v>60</v>
      </c>
      <c r="I6165">
        <f>IFERROR(INDEX(Lookup_Misc!$A$1:$C$7,MATCH(Table1[[#This Row],[Product]],Lookup_Misc!$B$1:$B$7,0),3)*Table1[[#This Row],[Tonnage]],NA())</f>
        <v>20198.800000000003</v>
      </c>
      <c r="J6165">
        <f t="shared" si="290"/>
        <v>11</v>
      </c>
    </row>
    <row r="6166" spans="1:10">
      <c r="A6166" t="s">
        <v>189</v>
      </c>
      <c r="B6166" t="s">
        <v>123</v>
      </c>
      <c r="C6166" s="60">
        <v>41944</v>
      </c>
      <c r="D6166" s="3">
        <f>Table1[[#This Row],[End Year]]-1</f>
        <v>2014</v>
      </c>
      <c r="E6166" s="3">
        <f t="shared" si="288"/>
        <v>2015</v>
      </c>
      <c r="F6166" s="1" t="str">
        <f t="shared" si="289"/>
        <v>2014/2015</v>
      </c>
      <c r="G6166">
        <v>1900</v>
      </c>
      <c r="H6166" t="s">
        <v>79</v>
      </c>
      <c r="I6166">
        <f>IFERROR(INDEX(Lookup_Misc!$A$1:$C$7,MATCH(Table1[[#This Row],[Product]],Lookup_Misc!$B$1:$B$7,0),3)*Table1[[#This Row],[Tonnage]],NA())</f>
        <v>760</v>
      </c>
      <c r="J6166">
        <f t="shared" si="290"/>
        <v>11</v>
      </c>
    </row>
    <row r="6167" spans="1:10">
      <c r="A6167" t="s">
        <v>189</v>
      </c>
      <c r="B6167" t="s">
        <v>123</v>
      </c>
      <c r="C6167" s="60">
        <v>41944</v>
      </c>
      <c r="D6167" s="3">
        <f>Table1[[#This Row],[End Year]]-1</f>
        <v>2014</v>
      </c>
      <c r="E6167" s="3">
        <f t="shared" si="288"/>
        <v>2015</v>
      </c>
      <c r="F6167" s="1" t="str">
        <f t="shared" si="289"/>
        <v>2014/2015</v>
      </c>
      <c r="G6167">
        <v>1574</v>
      </c>
      <c r="H6167" t="s">
        <v>130</v>
      </c>
      <c r="I6167">
        <f>IFERROR(INDEX(Lookup_Misc!$A$1:$C$7,MATCH(Table1[[#This Row],[Product]],Lookup_Misc!$B$1:$B$7,0),3)*Table1[[#This Row],[Tonnage]],NA())</f>
        <v>629.6</v>
      </c>
      <c r="J6167">
        <f t="shared" si="290"/>
        <v>11</v>
      </c>
    </row>
    <row r="6168" spans="1:10">
      <c r="A6168" t="s">
        <v>189</v>
      </c>
      <c r="B6168" t="s">
        <v>123</v>
      </c>
      <c r="C6168" s="60">
        <v>41944</v>
      </c>
      <c r="D6168" s="3">
        <f>Table1[[#This Row],[End Year]]-1</f>
        <v>2014</v>
      </c>
      <c r="E6168" s="3">
        <f t="shared" si="288"/>
        <v>2015</v>
      </c>
      <c r="F6168" s="1" t="str">
        <f t="shared" si="289"/>
        <v>2014/2015</v>
      </c>
      <c r="G6168">
        <v>80</v>
      </c>
      <c r="H6168" t="s">
        <v>145</v>
      </c>
      <c r="I6168">
        <f>IFERROR(INDEX(Lookup_Misc!$A$1:$C$7,MATCH(Table1[[#This Row],[Product]],Lookup_Misc!$B$1:$B$7,0),3)*Table1[[#This Row],[Tonnage]],NA())</f>
        <v>32</v>
      </c>
      <c r="J6168">
        <f t="shared" si="290"/>
        <v>11</v>
      </c>
    </row>
    <row r="6169" spans="1:10">
      <c r="A6169" t="s">
        <v>189</v>
      </c>
      <c r="B6169" t="s">
        <v>123</v>
      </c>
      <c r="C6169" s="60">
        <v>41944</v>
      </c>
      <c r="D6169" s="3">
        <f>Table1[[#This Row],[End Year]]-1</f>
        <v>2014</v>
      </c>
      <c r="E6169" s="3">
        <f t="shared" si="288"/>
        <v>2015</v>
      </c>
      <c r="F6169" s="1" t="str">
        <f t="shared" si="289"/>
        <v>2014/2015</v>
      </c>
      <c r="G6169">
        <v>2750</v>
      </c>
      <c r="H6169" t="s">
        <v>137</v>
      </c>
      <c r="I6169">
        <f>IFERROR(INDEX(Lookup_Misc!$A$1:$C$7,MATCH(Table1[[#This Row],[Product]],Lookup_Misc!$B$1:$B$7,0),3)*Table1[[#This Row],[Tonnage]],NA())</f>
        <v>1100</v>
      </c>
      <c r="J6169">
        <f t="shared" si="290"/>
        <v>11</v>
      </c>
    </row>
    <row r="6170" spans="1:10">
      <c r="A6170" t="s">
        <v>189</v>
      </c>
      <c r="B6170" t="s">
        <v>123</v>
      </c>
      <c r="C6170" s="60">
        <v>41944</v>
      </c>
      <c r="D6170" s="3">
        <f>Table1[[#This Row],[End Year]]-1</f>
        <v>2014</v>
      </c>
      <c r="E6170" s="3">
        <f t="shared" si="288"/>
        <v>2015</v>
      </c>
      <c r="F6170" s="1" t="str">
        <f t="shared" si="289"/>
        <v>2014/2015</v>
      </c>
      <c r="G6170">
        <v>17407</v>
      </c>
      <c r="H6170" t="s">
        <v>113</v>
      </c>
      <c r="I6170">
        <f>IFERROR(INDEX(Lookup_Misc!$A$1:$C$7,MATCH(Table1[[#This Row],[Product]],Lookup_Misc!$B$1:$B$7,0),3)*Table1[[#This Row],[Tonnage]],NA())</f>
        <v>6962.8</v>
      </c>
      <c r="J6170">
        <f t="shared" si="290"/>
        <v>11</v>
      </c>
    </row>
    <row r="6171" spans="1:10">
      <c r="A6171" t="s">
        <v>189</v>
      </c>
      <c r="B6171" t="s">
        <v>123</v>
      </c>
      <c r="C6171" s="60">
        <v>41944</v>
      </c>
      <c r="D6171" s="3">
        <f>Table1[[#This Row],[End Year]]-1</f>
        <v>2014</v>
      </c>
      <c r="E6171" s="3">
        <f t="shared" si="288"/>
        <v>2015</v>
      </c>
      <c r="F6171" s="1" t="str">
        <f t="shared" si="289"/>
        <v>2014/2015</v>
      </c>
      <c r="G6171">
        <v>414</v>
      </c>
      <c r="H6171" t="s">
        <v>149</v>
      </c>
      <c r="I6171">
        <f>IFERROR(INDEX(Lookup_Misc!$A$1:$C$7,MATCH(Table1[[#This Row],[Product]],Lookup_Misc!$B$1:$B$7,0),3)*Table1[[#This Row],[Tonnage]],NA())</f>
        <v>165.60000000000002</v>
      </c>
      <c r="J6171">
        <f t="shared" si="290"/>
        <v>11</v>
      </c>
    </row>
    <row r="6172" spans="1:10">
      <c r="A6172" t="s">
        <v>189</v>
      </c>
      <c r="B6172" t="s">
        <v>123</v>
      </c>
      <c r="C6172" s="60">
        <v>41944</v>
      </c>
      <c r="D6172" s="3">
        <f>Table1[[#This Row],[End Year]]-1</f>
        <v>2014</v>
      </c>
      <c r="E6172" s="3">
        <f t="shared" si="288"/>
        <v>2015</v>
      </c>
      <c r="F6172" s="1" t="str">
        <f t="shared" si="289"/>
        <v>2014/2015</v>
      </c>
      <c r="G6172">
        <v>98</v>
      </c>
      <c r="H6172" t="s">
        <v>98</v>
      </c>
      <c r="I6172">
        <f>IFERROR(INDEX(Lookup_Misc!$A$1:$C$7,MATCH(Table1[[#This Row],[Product]],Lookup_Misc!$B$1:$B$7,0),3)*Table1[[#This Row],[Tonnage]],NA())</f>
        <v>39.200000000000003</v>
      </c>
      <c r="J6172">
        <f t="shared" si="290"/>
        <v>11</v>
      </c>
    </row>
    <row r="6173" spans="1:10">
      <c r="A6173" t="s">
        <v>189</v>
      </c>
      <c r="B6173" t="s">
        <v>123</v>
      </c>
      <c r="C6173" s="60">
        <v>41974</v>
      </c>
      <c r="D6173" s="3">
        <f>Table1[[#This Row],[End Year]]-1</f>
        <v>2014</v>
      </c>
      <c r="E6173" s="3">
        <f t="shared" si="288"/>
        <v>2015</v>
      </c>
      <c r="F6173" s="1" t="str">
        <f t="shared" si="289"/>
        <v>2014/2015</v>
      </c>
      <c r="G6173">
        <v>380</v>
      </c>
      <c r="H6173" t="s">
        <v>87</v>
      </c>
      <c r="I6173">
        <f>IFERROR(INDEX(Lookup_Misc!$A$1:$C$7,MATCH(Table1[[#This Row],[Product]],Lookup_Misc!$B$1:$B$7,0),3)*Table1[[#This Row],[Tonnage]],NA())</f>
        <v>152</v>
      </c>
      <c r="J6173">
        <f t="shared" si="290"/>
        <v>12</v>
      </c>
    </row>
    <row r="6174" spans="1:10">
      <c r="A6174" t="s">
        <v>189</v>
      </c>
      <c r="B6174" t="s">
        <v>123</v>
      </c>
      <c r="C6174" s="60">
        <v>41974</v>
      </c>
      <c r="D6174" s="3">
        <f>Table1[[#This Row],[End Year]]-1</f>
        <v>2014</v>
      </c>
      <c r="E6174" s="3">
        <f t="shared" si="288"/>
        <v>2015</v>
      </c>
      <c r="F6174" s="1" t="str">
        <f t="shared" si="289"/>
        <v>2014/2015</v>
      </c>
      <c r="G6174">
        <v>41957</v>
      </c>
      <c r="H6174" t="s">
        <v>60</v>
      </c>
      <c r="I6174">
        <f>IFERROR(INDEX(Lookup_Misc!$A$1:$C$7,MATCH(Table1[[#This Row],[Product]],Lookup_Misc!$B$1:$B$7,0),3)*Table1[[#This Row],[Tonnage]],NA())</f>
        <v>16782.8</v>
      </c>
      <c r="J6174">
        <f t="shared" si="290"/>
        <v>12</v>
      </c>
    </row>
    <row r="6175" spans="1:10">
      <c r="A6175" t="s">
        <v>189</v>
      </c>
      <c r="B6175" t="s">
        <v>123</v>
      </c>
      <c r="C6175" s="60">
        <v>41974</v>
      </c>
      <c r="D6175" s="3">
        <f>Table1[[#This Row],[End Year]]-1</f>
        <v>2014</v>
      </c>
      <c r="E6175" s="3">
        <f t="shared" si="288"/>
        <v>2015</v>
      </c>
      <c r="F6175" s="1" t="str">
        <f t="shared" si="289"/>
        <v>2014/2015</v>
      </c>
      <c r="G6175">
        <v>69</v>
      </c>
      <c r="H6175" t="s">
        <v>79</v>
      </c>
      <c r="I6175">
        <f>IFERROR(INDEX(Lookup_Misc!$A$1:$C$7,MATCH(Table1[[#This Row],[Product]],Lookup_Misc!$B$1:$B$7,0),3)*Table1[[#This Row],[Tonnage]],NA())</f>
        <v>27.6</v>
      </c>
      <c r="J6175">
        <f t="shared" si="290"/>
        <v>12</v>
      </c>
    </row>
    <row r="6176" spans="1:10">
      <c r="A6176" t="s">
        <v>189</v>
      </c>
      <c r="B6176" t="s">
        <v>123</v>
      </c>
      <c r="C6176" s="60">
        <v>41974</v>
      </c>
      <c r="D6176" s="3">
        <f>Table1[[#This Row],[End Year]]-1</f>
        <v>2014</v>
      </c>
      <c r="E6176" s="3">
        <f t="shared" si="288"/>
        <v>2015</v>
      </c>
      <c r="F6176" s="1" t="str">
        <f t="shared" si="289"/>
        <v>2014/2015</v>
      </c>
      <c r="G6176">
        <v>2969</v>
      </c>
      <c r="H6176" t="s">
        <v>116</v>
      </c>
      <c r="I6176">
        <f>IFERROR(INDEX(Lookup_Misc!$A$1:$C$7,MATCH(Table1[[#This Row],[Product]],Lookup_Misc!$B$1:$B$7,0),3)*Table1[[#This Row],[Tonnage]],NA())</f>
        <v>1187.6000000000001</v>
      </c>
      <c r="J6176">
        <f t="shared" si="290"/>
        <v>12</v>
      </c>
    </row>
    <row r="6177" spans="1:10">
      <c r="A6177" t="s">
        <v>189</v>
      </c>
      <c r="B6177" t="s">
        <v>123</v>
      </c>
      <c r="C6177" s="60">
        <v>41974</v>
      </c>
      <c r="D6177" s="3">
        <f>Table1[[#This Row],[End Year]]-1</f>
        <v>2014</v>
      </c>
      <c r="E6177" s="3">
        <f t="shared" si="288"/>
        <v>2015</v>
      </c>
      <c r="F6177" s="1" t="str">
        <f t="shared" si="289"/>
        <v>2014/2015</v>
      </c>
      <c r="G6177">
        <v>5000</v>
      </c>
      <c r="H6177" t="s">
        <v>128</v>
      </c>
      <c r="I6177">
        <f>IFERROR(INDEX(Lookup_Misc!$A$1:$C$7,MATCH(Table1[[#This Row],[Product]],Lookup_Misc!$B$1:$B$7,0),3)*Table1[[#This Row],[Tonnage]],NA())</f>
        <v>2000</v>
      </c>
      <c r="J6177">
        <f t="shared" si="290"/>
        <v>12</v>
      </c>
    </row>
    <row r="6178" spans="1:10">
      <c r="A6178" t="s">
        <v>189</v>
      </c>
      <c r="B6178" t="s">
        <v>123</v>
      </c>
      <c r="C6178" s="60">
        <v>41974</v>
      </c>
      <c r="D6178" s="3">
        <f>Table1[[#This Row],[End Year]]-1</f>
        <v>2014</v>
      </c>
      <c r="E6178" s="3">
        <f t="shared" si="288"/>
        <v>2015</v>
      </c>
      <c r="F6178" s="1" t="str">
        <f t="shared" si="289"/>
        <v>2014/2015</v>
      </c>
      <c r="G6178">
        <v>6926</v>
      </c>
      <c r="H6178" t="s">
        <v>113</v>
      </c>
      <c r="I6178">
        <f>IFERROR(INDEX(Lookup_Misc!$A$1:$C$7,MATCH(Table1[[#This Row],[Product]],Lookup_Misc!$B$1:$B$7,0),3)*Table1[[#This Row],[Tonnage]],NA())</f>
        <v>2770.4</v>
      </c>
      <c r="J6178">
        <f t="shared" si="290"/>
        <v>12</v>
      </c>
    </row>
    <row r="6179" spans="1:10">
      <c r="A6179" t="s">
        <v>189</v>
      </c>
      <c r="B6179" t="s">
        <v>123</v>
      </c>
      <c r="C6179" s="60">
        <v>41974</v>
      </c>
      <c r="D6179" s="3">
        <f>Table1[[#This Row],[End Year]]-1</f>
        <v>2014</v>
      </c>
      <c r="E6179" s="3">
        <f t="shared" si="288"/>
        <v>2015</v>
      </c>
      <c r="F6179" s="1" t="str">
        <f t="shared" si="289"/>
        <v>2014/2015</v>
      </c>
      <c r="G6179">
        <v>16998</v>
      </c>
      <c r="H6179" t="s">
        <v>90</v>
      </c>
      <c r="I6179">
        <f>IFERROR(INDEX(Lookup_Misc!$A$1:$C$7,MATCH(Table1[[#This Row],[Product]],Lookup_Misc!$B$1:$B$7,0),3)*Table1[[#This Row],[Tonnage]],NA())</f>
        <v>6799.2000000000007</v>
      </c>
      <c r="J6179">
        <f t="shared" si="290"/>
        <v>12</v>
      </c>
    </row>
    <row r="6180" spans="1:10">
      <c r="A6180" t="s">
        <v>189</v>
      </c>
      <c r="B6180" t="s">
        <v>123</v>
      </c>
      <c r="C6180" s="60">
        <v>42005</v>
      </c>
      <c r="D6180" s="3">
        <f>Table1[[#This Row],[End Year]]-1</f>
        <v>2014</v>
      </c>
      <c r="E6180" s="3">
        <f t="shared" si="288"/>
        <v>2015</v>
      </c>
      <c r="F6180" s="1" t="str">
        <f t="shared" si="289"/>
        <v>2014/2015</v>
      </c>
      <c r="G6180">
        <v>91</v>
      </c>
      <c r="H6180" t="s">
        <v>134</v>
      </c>
      <c r="I6180">
        <f>IFERROR(INDEX(Lookup_Misc!$A$1:$C$7,MATCH(Table1[[#This Row],[Product]],Lookup_Misc!$B$1:$B$7,0),3)*Table1[[#This Row],[Tonnage]],NA())</f>
        <v>36.4</v>
      </c>
      <c r="J6180">
        <f t="shared" si="290"/>
        <v>1</v>
      </c>
    </row>
    <row r="6181" spans="1:10">
      <c r="A6181" t="s">
        <v>189</v>
      </c>
      <c r="B6181" t="s">
        <v>123</v>
      </c>
      <c r="C6181" s="60">
        <v>42005</v>
      </c>
      <c r="D6181" s="3">
        <f>Table1[[#This Row],[End Year]]-1</f>
        <v>2014</v>
      </c>
      <c r="E6181" s="3">
        <f t="shared" si="288"/>
        <v>2015</v>
      </c>
      <c r="F6181" s="1" t="str">
        <f t="shared" si="289"/>
        <v>2014/2015</v>
      </c>
      <c r="G6181">
        <v>36</v>
      </c>
      <c r="H6181" t="s">
        <v>129</v>
      </c>
      <c r="I6181">
        <f>IFERROR(INDEX(Lookup_Misc!$A$1:$C$7,MATCH(Table1[[#This Row],[Product]],Lookup_Misc!$B$1:$B$7,0),3)*Table1[[#This Row],[Tonnage]],NA())</f>
        <v>14.4</v>
      </c>
      <c r="J6181">
        <f t="shared" si="290"/>
        <v>1</v>
      </c>
    </row>
    <row r="6182" spans="1:10">
      <c r="A6182" t="s">
        <v>189</v>
      </c>
      <c r="B6182" t="s">
        <v>123</v>
      </c>
      <c r="C6182" s="60">
        <v>42005</v>
      </c>
      <c r="D6182" s="3">
        <f>Table1[[#This Row],[End Year]]-1</f>
        <v>2014</v>
      </c>
      <c r="E6182" s="3">
        <f t="shared" si="288"/>
        <v>2015</v>
      </c>
      <c r="F6182" s="1" t="str">
        <f t="shared" si="289"/>
        <v>2014/2015</v>
      </c>
      <c r="G6182">
        <v>59397</v>
      </c>
      <c r="H6182" t="s">
        <v>60</v>
      </c>
      <c r="I6182">
        <f>IFERROR(INDEX(Lookup_Misc!$A$1:$C$7,MATCH(Table1[[#This Row],[Product]],Lookup_Misc!$B$1:$B$7,0),3)*Table1[[#This Row],[Tonnage]],NA())</f>
        <v>23758.800000000003</v>
      </c>
      <c r="J6182">
        <f t="shared" si="290"/>
        <v>1</v>
      </c>
    </row>
    <row r="6183" spans="1:10">
      <c r="A6183" t="s">
        <v>189</v>
      </c>
      <c r="B6183" t="s">
        <v>123</v>
      </c>
      <c r="C6183" s="60">
        <v>42005</v>
      </c>
      <c r="D6183" s="3">
        <f>Table1[[#This Row],[End Year]]-1</f>
        <v>2014</v>
      </c>
      <c r="E6183" s="3">
        <f t="shared" si="288"/>
        <v>2015</v>
      </c>
      <c r="F6183" s="1" t="str">
        <f t="shared" si="289"/>
        <v>2014/2015</v>
      </c>
      <c r="G6183">
        <v>14898</v>
      </c>
      <c r="H6183" t="s">
        <v>79</v>
      </c>
      <c r="I6183">
        <f>IFERROR(INDEX(Lookup_Misc!$A$1:$C$7,MATCH(Table1[[#This Row],[Product]],Lookup_Misc!$B$1:$B$7,0),3)*Table1[[#This Row],[Tonnage]],NA())</f>
        <v>5959.2000000000007</v>
      </c>
      <c r="J6183">
        <f t="shared" si="290"/>
        <v>1</v>
      </c>
    </row>
    <row r="6184" spans="1:10">
      <c r="A6184" t="s">
        <v>189</v>
      </c>
      <c r="B6184" t="s">
        <v>123</v>
      </c>
      <c r="C6184" s="60">
        <v>42005</v>
      </c>
      <c r="D6184" s="3">
        <f>Table1[[#This Row],[End Year]]-1</f>
        <v>2014</v>
      </c>
      <c r="E6184" s="3">
        <f t="shared" si="288"/>
        <v>2015</v>
      </c>
      <c r="F6184" s="1" t="str">
        <f t="shared" si="289"/>
        <v>2014/2015</v>
      </c>
      <c r="G6184">
        <v>8461</v>
      </c>
      <c r="H6184" t="s">
        <v>92</v>
      </c>
      <c r="I6184">
        <f>IFERROR(INDEX(Lookup_Misc!$A$1:$C$7,MATCH(Table1[[#This Row],[Product]],Lookup_Misc!$B$1:$B$7,0),3)*Table1[[#This Row],[Tonnage]],NA())</f>
        <v>3384.4</v>
      </c>
      <c r="J6184">
        <f t="shared" si="290"/>
        <v>1</v>
      </c>
    </row>
    <row r="6185" spans="1:10">
      <c r="A6185" t="s">
        <v>189</v>
      </c>
      <c r="B6185" t="s">
        <v>123</v>
      </c>
      <c r="C6185" s="60">
        <v>42005</v>
      </c>
      <c r="D6185" s="3">
        <f>Table1[[#This Row],[End Year]]-1</f>
        <v>2014</v>
      </c>
      <c r="E6185" s="3">
        <f t="shared" si="288"/>
        <v>2015</v>
      </c>
      <c r="F6185" s="1" t="str">
        <f t="shared" si="289"/>
        <v>2014/2015</v>
      </c>
      <c r="G6185">
        <v>337</v>
      </c>
      <c r="H6185" t="s">
        <v>98</v>
      </c>
      <c r="I6185">
        <f>IFERROR(INDEX(Lookup_Misc!$A$1:$C$7,MATCH(Table1[[#This Row],[Product]],Lookup_Misc!$B$1:$B$7,0),3)*Table1[[#This Row],[Tonnage]],NA())</f>
        <v>134.80000000000001</v>
      </c>
      <c r="J6185">
        <f t="shared" si="290"/>
        <v>1</v>
      </c>
    </row>
    <row r="6186" spans="1:10">
      <c r="A6186" t="s">
        <v>189</v>
      </c>
      <c r="B6186" t="s">
        <v>123</v>
      </c>
      <c r="C6186" s="60">
        <v>42005</v>
      </c>
      <c r="D6186" s="3">
        <f>Table1[[#This Row],[End Year]]-1</f>
        <v>2014</v>
      </c>
      <c r="E6186" s="3">
        <f t="shared" si="288"/>
        <v>2015</v>
      </c>
      <c r="F6186" s="1" t="str">
        <f t="shared" si="289"/>
        <v>2014/2015</v>
      </c>
      <c r="G6186">
        <v>126</v>
      </c>
      <c r="H6186" t="s">
        <v>89</v>
      </c>
      <c r="I6186">
        <f>IFERROR(INDEX(Lookup_Misc!$A$1:$C$7,MATCH(Table1[[#This Row],[Product]],Lookup_Misc!$B$1:$B$7,0),3)*Table1[[#This Row],[Tonnage]],NA())</f>
        <v>50.400000000000006</v>
      </c>
      <c r="J6186">
        <f t="shared" si="290"/>
        <v>1</v>
      </c>
    </row>
    <row r="6187" spans="1:10">
      <c r="A6187" t="s">
        <v>189</v>
      </c>
      <c r="B6187" t="s">
        <v>123</v>
      </c>
      <c r="C6187" s="60">
        <v>42005</v>
      </c>
      <c r="D6187" s="3">
        <f>Table1[[#This Row],[End Year]]-1</f>
        <v>2014</v>
      </c>
      <c r="E6187" s="3">
        <f t="shared" si="288"/>
        <v>2015</v>
      </c>
      <c r="F6187" s="1" t="str">
        <f t="shared" si="289"/>
        <v>2014/2015</v>
      </c>
      <c r="G6187">
        <v>16198</v>
      </c>
      <c r="H6187" t="s">
        <v>90</v>
      </c>
      <c r="I6187">
        <f>IFERROR(INDEX(Lookup_Misc!$A$1:$C$7,MATCH(Table1[[#This Row],[Product]],Lookup_Misc!$B$1:$B$7,0),3)*Table1[[#This Row],[Tonnage]],NA())</f>
        <v>6479.2000000000007</v>
      </c>
      <c r="J6187">
        <f t="shared" si="290"/>
        <v>1</v>
      </c>
    </row>
    <row r="6188" spans="1:10">
      <c r="A6188" t="s">
        <v>189</v>
      </c>
      <c r="B6188" t="s">
        <v>123</v>
      </c>
      <c r="C6188" s="60">
        <v>42036</v>
      </c>
      <c r="D6188" s="3">
        <f>Table1[[#This Row],[End Year]]-1</f>
        <v>2014</v>
      </c>
      <c r="E6188" s="3">
        <f t="shared" si="288"/>
        <v>2015</v>
      </c>
      <c r="F6188" s="1" t="str">
        <f t="shared" si="289"/>
        <v>2014/2015</v>
      </c>
      <c r="G6188">
        <v>646</v>
      </c>
      <c r="H6188" t="s">
        <v>132</v>
      </c>
      <c r="I6188">
        <f>IFERROR(INDEX(Lookup_Misc!$A$1:$C$7,MATCH(Table1[[#This Row],[Product]],Lookup_Misc!$B$1:$B$7,0),3)*Table1[[#This Row],[Tonnage]],NA())</f>
        <v>258.40000000000003</v>
      </c>
      <c r="J6188">
        <f t="shared" si="290"/>
        <v>2</v>
      </c>
    </row>
    <row r="6189" spans="1:10">
      <c r="A6189" t="s">
        <v>189</v>
      </c>
      <c r="B6189" t="s">
        <v>123</v>
      </c>
      <c r="C6189" s="60">
        <v>42036</v>
      </c>
      <c r="D6189" s="3">
        <f>Table1[[#This Row],[End Year]]-1</f>
        <v>2014</v>
      </c>
      <c r="E6189" s="3">
        <f t="shared" si="288"/>
        <v>2015</v>
      </c>
      <c r="F6189" s="1" t="str">
        <f t="shared" si="289"/>
        <v>2014/2015</v>
      </c>
      <c r="G6189">
        <v>27993</v>
      </c>
      <c r="H6189" t="s">
        <v>60</v>
      </c>
      <c r="I6189">
        <f>IFERROR(INDEX(Lookup_Misc!$A$1:$C$7,MATCH(Table1[[#This Row],[Product]],Lookup_Misc!$B$1:$B$7,0),3)*Table1[[#This Row],[Tonnage]],NA())</f>
        <v>11197.2</v>
      </c>
      <c r="J6189">
        <f t="shared" si="290"/>
        <v>2</v>
      </c>
    </row>
    <row r="6190" spans="1:10">
      <c r="A6190" t="s">
        <v>189</v>
      </c>
      <c r="B6190" t="s">
        <v>123</v>
      </c>
      <c r="C6190" s="60">
        <v>42036</v>
      </c>
      <c r="D6190" s="3">
        <f>Table1[[#This Row],[End Year]]-1</f>
        <v>2014</v>
      </c>
      <c r="E6190" s="3">
        <f t="shared" si="288"/>
        <v>2015</v>
      </c>
      <c r="F6190" s="1" t="str">
        <f t="shared" si="289"/>
        <v>2014/2015</v>
      </c>
      <c r="G6190">
        <v>11111</v>
      </c>
      <c r="H6190" t="s">
        <v>79</v>
      </c>
      <c r="I6190">
        <f>IFERROR(INDEX(Lookup_Misc!$A$1:$C$7,MATCH(Table1[[#This Row],[Product]],Lookup_Misc!$B$1:$B$7,0),3)*Table1[[#This Row],[Tonnage]],NA())</f>
        <v>4444.4000000000005</v>
      </c>
      <c r="J6190">
        <f t="shared" si="290"/>
        <v>2</v>
      </c>
    </row>
    <row r="6191" spans="1:10">
      <c r="A6191" t="s">
        <v>189</v>
      </c>
      <c r="B6191" t="s">
        <v>123</v>
      </c>
      <c r="C6191" s="60">
        <v>42036</v>
      </c>
      <c r="D6191" s="3">
        <f>Table1[[#This Row],[End Year]]-1</f>
        <v>2014</v>
      </c>
      <c r="E6191" s="3">
        <f t="shared" si="288"/>
        <v>2015</v>
      </c>
      <c r="F6191" s="1" t="str">
        <f t="shared" si="289"/>
        <v>2014/2015</v>
      </c>
      <c r="G6191">
        <v>90</v>
      </c>
      <c r="H6191" t="s">
        <v>131</v>
      </c>
      <c r="I6191">
        <f>IFERROR(INDEX(Lookup_Misc!$A$1:$C$7,MATCH(Table1[[#This Row],[Product]],Lookup_Misc!$B$1:$B$7,0),3)*Table1[[#This Row],[Tonnage]],NA())</f>
        <v>36</v>
      </c>
      <c r="J6191">
        <f t="shared" si="290"/>
        <v>2</v>
      </c>
    </row>
    <row r="6192" spans="1:10">
      <c r="A6192" t="s">
        <v>189</v>
      </c>
      <c r="B6192" t="s">
        <v>123</v>
      </c>
      <c r="C6192" s="60">
        <v>42036</v>
      </c>
      <c r="D6192" s="3">
        <f>Table1[[#This Row],[End Year]]-1</f>
        <v>2014</v>
      </c>
      <c r="E6192" s="3">
        <f t="shared" si="288"/>
        <v>2015</v>
      </c>
      <c r="F6192" s="1" t="str">
        <f t="shared" si="289"/>
        <v>2014/2015</v>
      </c>
      <c r="G6192">
        <v>2190</v>
      </c>
      <c r="H6192" t="s">
        <v>116</v>
      </c>
      <c r="I6192">
        <f>IFERROR(INDEX(Lookup_Misc!$A$1:$C$7,MATCH(Table1[[#This Row],[Product]],Lookup_Misc!$B$1:$B$7,0),3)*Table1[[#This Row],[Tonnage]],NA())</f>
        <v>876</v>
      </c>
      <c r="J6192">
        <f t="shared" si="290"/>
        <v>2</v>
      </c>
    </row>
    <row r="6193" spans="1:10">
      <c r="A6193" t="s">
        <v>189</v>
      </c>
      <c r="B6193" t="s">
        <v>123</v>
      </c>
      <c r="C6193" s="60">
        <v>42036</v>
      </c>
      <c r="D6193" s="3">
        <f>Table1[[#This Row],[End Year]]-1</f>
        <v>2014</v>
      </c>
      <c r="E6193" s="3">
        <f t="shared" si="288"/>
        <v>2015</v>
      </c>
      <c r="F6193" s="1" t="str">
        <f t="shared" si="289"/>
        <v>2014/2015</v>
      </c>
      <c r="G6193">
        <v>44544</v>
      </c>
      <c r="H6193" t="s">
        <v>113</v>
      </c>
      <c r="I6193">
        <f>IFERROR(INDEX(Lookup_Misc!$A$1:$C$7,MATCH(Table1[[#This Row],[Product]],Lookup_Misc!$B$1:$B$7,0),3)*Table1[[#This Row],[Tonnage]],NA())</f>
        <v>17817.600000000002</v>
      </c>
      <c r="J6193">
        <f t="shared" si="290"/>
        <v>2</v>
      </c>
    </row>
    <row r="6194" spans="1:10">
      <c r="A6194" t="s">
        <v>189</v>
      </c>
      <c r="B6194" t="s">
        <v>123</v>
      </c>
      <c r="C6194" s="60">
        <v>42036</v>
      </c>
      <c r="D6194" s="3">
        <f>Table1[[#This Row],[End Year]]-1</f>
        <v>2014</v>
      </c>
      <c r="E6194" s="3">
        <f t="shared" si="288"/>
        <v>2015</v>
      </c>
      <c r="F6194" s="1" t="str">
        <f t="shared" si="289"/>
        <v>2014/2015</v>
      </c>
      <c r="G6194">
        <v>9993</v>
      </c>
      <c r="H6194" t="s">
        <v>92</v>
      </c>
      <c r="I6194">
        <f>IFERROR(INDEX(Lookup_Misc!$A$1:$C$7,MATCH(Table1[[#This Row],[Product]],Lookup_Misc!$B$1:$B$7,0),3)*Table1[[#This Row],[Tonnage]],NA())</f>
        <v>3997.2000000000003</v>
      </c>
      <c r="J6194">
        <f t="shared" si="290"/>
        <v>2</v>
      </c>
    </row>
    <row r="6195" spans="1:10">
      <c r="A6195" t="s">
        <v>189</v>
      </c>
      <c r="B6195" t="s">
        <v>123</v>
      </c>
      <c r="C6195" s="60">
        <v>42036</v>
      </c>
      <c r="D6195" s="3">
        <f>Table1[[#This Row],[End Year]]-1</f>
        <v>2014</v>
      </c>
      <c r="E6195" s="3">
        <f t="shared" si="288"/>
        <v>2015</v>
      </c>
      <c r="F6195" s="1" t="str">
        <f t="shared" si="289"/>
        <v>2014/2015</v>
      </c>
      <c r="G6195">
        <v>10</v>
      </c>
      <c r="H6195" t="s">
        <v>84</v>
      </c>
      <c r="I6195">
        <f>IFERROR(INDEX(Lookup_Misc!$A$1:$C$7,MATCH(Table1[[#This Row],[Product]],Lookup_Misc!$B$1:$B$7,0),3)*Table1[[#This Row],[Tonnage]],NA())</f>
        <v>4</v>
      </c>
      <c r="J6195">
        <f t="shared" si="290"/>
        <v>2</v>
      </c>
    </row>
    <row r="6196" spans="1:10">
      <c r="A6196" t="s">
        <v>189</v>
      </c>
      <c r="B6196" t="s">
        <v>123</v>
      </c>
      <c r="C6196" s="60">
        <v>42036</v>
      </c>
      <c r="D6196" s="3">
        <f>Table1[[#This Row],[End Year]]-1</f>
        <v>2014</v>
      </c>
      <c r="E6196" s="3">
        <f t="shared" si="288"/>
        <v>2015</v>
      </c>
      <c r="F6196" s="1" t="str">
        <f t="shared" si="289"/>
        <v>2014/2015</v>
      </c>
      <c r="G6196">
        <v>97</v>
      </c>
      <c r="H6196" t="s">
        <v>98</v>
      </c>
      <c r="I6196">
        <f>IFERROR(INDEX(Lookup_Misc!$A$1:$C$7,MATCH(Table1[[#This Row],[Product]],Lookup_Misc!$B$1:$B$7,0),3)*Table1[[#This Row],[Tonnage]],NA())</f>
        <v>38.800000000000004</v>
      </c>
      <c r="J6196">
        <f t="shared" si="290"/>
        <v>2</v>
      </c>
    </row>
    <row r="6197" spans="1:10">
      <c r="A6197" t="s">
        <v>189</v>
      </c>
      <c r="B6197" t="s">
        <v>123</v>
      </c>
      <c r="C6197" s="60">
        <v>42036</v>
      </c>
      <c r="D6197" s="3">
        <f>Table1[[#This Row],[End Year]]-1</f>
        <v>2014</v>
      </c>
      <c r="E6197" s="3">
        <f t="shared" si="288"/>
        <v>2015</v>
      </c>
      <c r="F6197" s="1" t="str">
        <f t="shared" si="289"/>
        <v>2014/2015</v>
      </c>
      <c r="G6197">
        <v>36</v>
      </c>
      <c r="H6197" t="s">
        <v>89</v>
      </c>
      <c r="I6197">
        <f>IFERROR(INDEX(Lookup_Misc!$A$1:$C$7,MATCH(Table1[[#This Row],[Product]],Lookup_Misc!$B$1:$B$7,0),3)*Table1[[#This Row],[Tonnage]],NA())</f>
        <v>14.4</v>
      </c>
      <c r="J6197">
        <f t="shared" si="290"/>
        <v>2</v>
      </c>
    </row>
    <row r="6198" spans="1:10">
      <c r="A6198" t="s">
        <v>189</v>
      </c>
      <c r="B6198" t="s">
        <v>123</v>
      </c>
      <c r="C6198" s="60">
        <v>42064</v>
      </c>
      <c r="D6198" s="3">
        <f>Table1[[#This Row],[End Year]]-1</f>
        <v>2014</v>
      </c>
      <c r="E6198" s="3">
        <f t="shared" si="288"/>
        <v>2015</v>
      </c>
      <c r="F6198" s="1" t="str">
        <f t="shared" si="289"/>
        <v>2014/2015</v>
      </c>
      <c r="G6198">
        <v>95</v>
      </c>
      <c r="H6198" t="s">
        <v>73</v>
      </c>
      <c r="I6198">
        <f>IFERROR(INDEX(Lookup_Misc!$A$1:$C$7,MATCH(Table1[[#This Row],[Product]],Lookup_Misc!$B$1:$B$7,0),3)*Table1[[#This Row],[Tonnage]],NA())</f>
        <v>38</v>
      </c>
      <c r="J6198">
        <f t="shared" si="290"/>
        <v>3</v>
      </c>
    </row>
    <row r="6199" spans="1:10">
      <c r="A6199" t="s">
        <v>189</v>
      </c>
      <c r="B6199" t="s">
        <v>123</v>
      </c>
      <c r="C6199" s="60">
        <v>42064</v>
      </c>
      <c r="D6199" s="3">
        <f>Table1[[#This Row],[End Year]]-1</f>
        <v>2014</v>
      </c>
      <c r="E6199" s="3">
        <f t="shared" si="288"/>
        <v>2015</v>
      </c>
      <c r="F6199" s="1" t="str">
        <f t="shared" si="289"/>
        <v>2014/2015</v>
      </c>
      <c r="G6199">
        <v>85</v>
      </c>
      <c r="H6199" t="s">
        <v>129</v>
      </c>
      <c r="I6199">
        <f>IFERROR(INDEX(Lookup_Misc!$A$1:$C$7,MATCH(Table1[[#This Row],[Product]],Lookup_Misc!$B$1:$B$7,0),3)*Table1[[#This Row],[Tonnage]],NA())</f>
        <v>34</v>
      </c>
      <c r="J6199">
        <f t="shared" si="290"/>
        <v>3</v>
      </c>
    </row>
    <row r="6200" spans="1:10">
      <c r="A6200" t="s">
        <v>189</v>
      </c>
      <c r="B6200" t="s">
        <v>123</v>
      </c>
      <c r="C6200" s="60">
        <v>42064</v>
      </c>
      <c r="D6200" s="3">
        <f>Table1[[#This Row],[End Year]]-1</f>
        <v>2014</v>
      </c>
      <c r="E6200" s="3">
        <f t="shared" si="288"/>
        <v>2015</v>
      </c>
      <c r="F6200" s="1" t="str">
        <f t="shared" si="289"/>
        <v>2014/2015</v>
      </c>
      <c r="G6200">
        <v>37379</v>
      </c>
      <c r="H6200" t="s">
        <v>60</v>
      </c>
      <c r="I6200">
        <f>IFERROR(INDEX(Lookup_Misc!$A$1:$C$7,MATCH(Table1[[#This Row],[Product]],Lookup_Misc!$B$1:$B$7,0),3)*Table1[[#This Row],[Tonnage]],NA())</f>
        <v>14951.6</v>
      </c>
      <c r="J6200">
        <f t="shared" si="290"/>
        <v>3</v>
      </c>
    </row>
    <row r="6201" spans="1:10">
      <c r="A6201" t="s">
        <v>189</v>
      </c>
      <c r="B6201" t="s">
        <v>123</v>
      </c>
      <c r="C6201" s="60">
        <v>42064</v>
      </c>
      <c r="D6201" s="3">
        <f>Table1[[#This Row],[End Year]]-1</f>
        <v>2014</v>
      </c>
      <c r="E6201" s="3">
        <f t="shared" si="288"/>
        <v>2015</v>
      </c>
      <c r="F6201" s="1" t="str">
        <f t="shared" si="289"/>
        <v>2014/2015</v>
      </c>
      <c r="G6201">
        <v>481</v>
      </c>
      <c r="H6201" t="s">
        <v>79</v>
      </c>
      <c r="I6201">
        <f>IFERROR(INDEX(Lookup_Misc!$A$1:$C$7,MATCH(Table1[[#This Row],[Product]],Lookup_Misc!$B$1:$B$7,0),3)*Table1[[#This Row],[Tonnage]],NA())</f>
        <v>192.4</v>
      </c>
      <c r="J6201">
        <f t="shared" si="290"/>
        <v>3</v>
      </c>
    </row>
    <row r="6202" spans="1:10">
      <c r="A6202" t="s">
        <v>189</v>
      </c>
      <c r="B6202" t="s">
        <v>123</v>
      </c>
      <c r="C6202" s="60">
        <v>42064</v>
      </c>
      <c r="D6202" s="3">
        <f>Table1[[#This Row],[End Year]]-1</f>
        <v>2014</v>
      </c>
      <c r="E6202" s="3">
        <f t="shared" si="288"/>
        <v>2015</v>
      </c>
      <c r="F6202" s="1" t="str">
        <f t="shared" si="289"/>
        <v>2014/2015</v>
      </c>
      <c r="G6202">
        <v>5497</v>
      </c>
      <c r="H6202" t="s">
        <v>125</v>
      </c>
      <c r="I6202">
        <f>IFERROR(INDEX(Lookup_Misc!$A$1:$C$7,MATCH(Table1[[#This Row],[Product]],Lookup_Misc!$B$1:$B$7,0),3)*Table1[[#This Row],[Tonnage]],NA())</f>
        <v>2198.8000000000002</v>
      </c>
      <c r="J6202">
        <f t="shared" si="290"/>
        <v>3</v>
      </c>
    </row>
    <row r="6203" spans="1:10">
      <c r="A6203" t="s">
        <v>189</v>
      </c>
      <c r="B6203" t="s">
        <v>123</v>
      </c>
      <c r="C6203" s="60">
        <v>42064</v>
      </c>
      <c r="D6203" s="3">
        <f>Table1[[#This Row],[End Year]]-1</f>
        <v>2014</v>
      </c>
      <c r="E6203" s="3">
        <f t="shared" si="288"/>
        <v>2015</v>
      </c>
      <c r="F6203" s="1" t="str">
        <f t="shared" si="289"/>
        <v>2014/2015</v>
      </c>
      <c r="G6203">
        <v>1424</v>
      </c>
      <c r="H6203" t="s">
        <v>133</v>
      </c>
      <c r="I6203">
        <f>IFERROR(INDEX(Lookup_Misc!$A$1:$C$7,MATCH(Table1[[#This Row],[Product]],Lookup_Misc!$B$1:$B$7,0),3)*Table1[[#This Row],[Tonnage]],NA())</f>
        <v>569.6</v>
      </c>
      <c r="J6203">
        <f t="shared" si="290"/>
        <v>3</v>
      </c>
    </row>
    <row r="6204" spans="1:10">
      <c r="A6204" t="s">
        <v>189</v>
      </c>
      <c r="B6204" t="s">
        <v>123</v>
      </c>
      <c r="C6204" s="60">
        <v>42064</v>
      </c>
      <c r="D6204" s="3">
        <f>Table1[[#This Row],[End Year]]-1</f>
        <v>2014</v>
      </c>
      <c r="E6204" s="3">
        <f t="shared" si="288"/>
        <v>2015</v>
      </c>
      <c r="F6204" s="1" t="str">
        <f t="shared" si="289"/>
        <v>2014/2015</v>
      </c>
      <c r="G6204">
        <v>2750</v>
      </c>
      <c r="H6204" t="s">
        <v>130</v>
      </c>
      <c r="I6204">
        <f>IFERROR(INDEX(Lookup_Misc!$A$1:$C$7,MATCH(Table1[[#This Row],[Product]],Lookup_Misc!$B$1:$B$7,0),3)*Table1[[#This Row],[Tonnage]],NA())</f>
        <v>1100</v>
      </c>
      <c r="J6204">
        <f t="shared" si="290"/>
        <v>3</v>
      </c>
    </row>
    <row r="6205" spans="1:10">
      <c r="A6205" t="s">
        <v>189</v>
      </c>
      <c r="B6205" t="s">
        <v>123</v>
      </c>
      <c r="C6205" s="60">
        <v>42064</v>
      </c>
      <c r="D6205" s="3">
        <f>Table1[[#This Row],[End Year]]-1</f>
        <v>2014</v>
      </c>
      <c r="E6205" s="3">
        <f t="shared" si="288"/>
        <v>2015</v>
      </c>
      <c r="F6205" s="1" t="str">
        <f t="shared" si="289"/>
        <v>2014/2015</v>
      </c>
      <c r="G6205">
        <v>2200</v>
      </c>
      <c r="H6205" t="s">
        <v>116</v>
      </c>
      <c r="I6205">
        <f>IFERROR(INDEX(Lookup_Misc!$A$1:$C$7,MATCH(Table1[[#This Row],[Product]],Lookup_Misc!$B$1:$B$7,0),3)*Table1[[#This Row],[Tonnage]],NA())</f>
        <v>880</v>
      </c>
      <c r="J6205">
        <f t="shared" si="290"/>
        <v>3</v>
      </c>
    </row>
    <row r="6206" spans="1:10">
      <c r="A6206" t="s">
        <v>189</v>
      </c>
      <c r="B6206" t="s">
        <v>123</v>
      </c>
      <c r="C6206" s="60">
        <v>42064</v>
      </c>
      <c r="D6206" s="3">
        <f>Table1[[#This Row],[End Year]]-1</f>
        <v>2014</v>
      </c>
      <c r="E6206" s="3">
        <f t="shared" si="288"/>
        <v>2015</v>
      </c>
      <c r="F6206" s="1" t="str">
        <f t="shared" si="289"/>
        <v>2014/2015</v>
      </c>
      <c r="G6206">
        <v>46044</v>
      </c>
      <c r="H6206" t="s">
        <v>113</v>
      </c>
      <c r="I6206">
        <f>IFERROR(INDEX(Lookup_Misc!$A$1:$C$7,MATCH(Table1[[#This Row],[Product]],Lookup_Misc!$B$1:$B$7,0),3)*Table1[[#This Row],[Tonnage]],NA())</f>
        <v>18417.600000000002</v>
      </c>
      <c r="J6206">
        <f t="shared" si="290"/>
        <v>3</v>
      </c>
    </row>
    <row r="6207" spans="1:10">
      <c r="A6207" t="s">
        <v>189</v>
      </c>
      <c r="B6207" t="s">
        <v>123</v>
      </c>
      <c r="C6207" s="60">
        <v>42064</v>
      </c>
      <c r="D6207" s="3">
        <f>Table1[[#This Row],[End Year]]-1</f>
        <v>2014</v>
      </c>
      <c r="E6207" s="3">
        <f t="shared" si="288"/>
        <v>2015</v>
      </c>
      <c r="F6207" s="1" t="str">
        <f t="shared" si="289"/>
        <v>2014/2015</v>
      </c>
      <c r="G6207">
        <v>12894</v>
      </c>
      <c r="H6207" t="s">
        <v>144</v>
      </c>
      <c r="I6207">
        <f>IFERROR(INDEX(Lookup_Misc!$A$1:$C$7,MATCH(Table1[[#This Row],[Product]],Lookup_Misc!$B$1:$B$7,0),3)*Table1[[#This Row],[Tonnage]],NA())</f>
        <v>5157.6000000000004</v>
      </c>
      <c r="J6207">
        <f t="shared" si="290"/>
        <v>3</v>
      </c>
    </row>
    <row r="6208" spans="1:10">
      <c r="A6208" t="s">
        <v>189</v>
      </c>
      <c r="B6208" t="s">
        <v>123</v>
      </c>
      <c r="C6208" s="60">
        <v>42064</v>
      </c>
      <c r="D6208" s="3">
        <f>Table1[[#This Row],[End Year]]-1</f>
        <v>2014</v>
      </c>
      <c r="E6208" s="3">
        <f t="shared" si="288"/>
        <v>2015</v>
      </c>
      <c r="F6208" s="1" t="str">
        <f t="shared" si="289"/>
        <v>2014/2015</v>
      </c>
      <c r="G6208">
        <v>110</v>
      </c>
      <c r="H6208" t="s">
        <v>109</v>
      </c>
      <c r="I6208">
        <f>IFERROR(INDEX(Lookup_Misc!$A$1:$C$7,MATCH(Table1[[#This Row],[Product]],Lookup_Misc!$B$1:$B$7,0),3)*Table1[[#This Row],[Tonnage]],NA())</f>
        <v>44</v>
      </c>
      <c r="J6208">
        <f t="shared" si="290"/>
        <v>3</v>
      </c>
    </row>
    <row r="6209" spans="1:10">
      <c r="A6209" t="s">
        <v>189</v>
      </c>
      <c r="B6209" t="s">
        <v>123</v>
      </c>
      <c r="C6209" s="60">
        <v>42064</v>
      </c>
      <c r="D6209" s="3">
        <f>Table1[[#This Row],[End Year]]-1</f>
        <v>2014</v>
      </c>
      <c r="E6209" s="3">
        <f t="shared" si="288"/>
        <v>2015</v>
      </c>
      <c r="F6209" s="1" t="str">
        <f t="shared" si="289"/>
        <v>2014/2015</v>
      </c>
      <c r="G6209">
        <v>22000</v>
      </c>
      <c r="H6209" t="s">
        <v>86</v>
      </c>
      <c r="I6209">
        <f>IFERROR(INDEX(Lookup_Misc!$A$1:$C$7,MATCH(Table1[[#This Row],[Product]],Lookup_Misc!$B$1:$B$7,0),3)*Table1[[#This Row],[Tonnage]],NA())</f>
        <v>8800</v>
      </c>
      <c r="J6209">
        <f t="shared" si="290"/>
        <v>3</v>
      </c>
    </row>
    <row r="6210" spans="1:10">
      <c r="A6210" t="s">
        <v>189</v>
      </c>
      <c r="B6210" t="s">
        <v>123</v>
      </c>
      <c r="C6210" s="60">
        <v>42064</v>
      </c>
      <c r="D6210" s="3">
        <f>Table1[[#This Row],[End Year]]-1</f>
        <v>2014</v>
      </c>
      <c r="E6210" s="3">
        <f t="shared" si="288"/>
        <v>2015</v>
      </c>
      <c r="F6210" s="1" t="str">
        <f t="shared" si="289"/>
        <v>2014/2015</v>
      </c>
      <c r="G6210">
        <v>240</v>
      </c>
      <c r="H6210" t="s">
        <v>98</v>
      </c>
      <c r="I6210">
        <f>IFERROR(INDEX(Lookup_Misc!$A$1:$C$7,MATCH(Table1[[#This Row],[Product]],Lookup_Misc!$B$1:$B$7,0),3)*Table1[[#This Row],[Tonnage]],NA())</f>
        <v>96</v>
      </c>
      <c r="J6210">
        <f t="shared" si="290"/>
        <v>3</v>
      </c>
    </row>
    <row r="6211" spans="1:10">
      <c r="A6211" t="s">
        <v>189</v>
      </c>
      <c r="B6211" t="s">
        <v>123</v>
      </c>
      <c r="C6211" s="60">
        <v>42064</v>
      </c>
      <c r="D6211" s="3">
        <f>Table1[[#This Row],[End Year]]-1</f>
        <v>2014</v>
      </c>
      <c r="E6211" s="3">
        <f t="shared" si="288"/>
        <v>2015</v>
      </c>
      <c r="F6211" s="1" t="str">
        <f t="shared" si="289"/>
        <v>2014/2015</v>
      </c>
      <c r="G6211">
        <v>144</v>
      </c>
      <c r="H6211" t="s">
        <v>89</v>
      </c>
      <c r="I6211">
        <f>IFERROR(INDEX(Lookup_Misc!$A$1:$C$7,MATCH(Table1[[#This Row],[Product]],Lookup_Misc!$B$1:$B$7,0),3)*Table1[[#This Row],[Tonnage]],NA())</f>
        <v>57.6</v>
      </c>
      <c r="J6211">
        <f t="shared" si="290"/>
        <v>3</v>
      </c>
    </row>
    <row r="6212" spans="1:10">
      <c r="A6212" t="s">
        <v>189</v>
      </c>
      <c r="B6212" t="s">
        <v>123</v>
      </c>
      <c r="C6212" s="60">
        <v>42064</v>
      </c>
      <c r="D6212" s="3">
        <f>Table1[[#This Row],[End Year]]-1</f>
        <v>2014</v>
      </c>
      <c r="E6212" s="3">
        <f t="shared" si="288"/>
        <v>2015</v>
      </c>
      <c r="F6212" s="1" t="str">
        <f t="shared" si="289"/>
        <v>2014/2015</v>
      </c>
      <c r="G6212">
        <v>17344</v>
      </c>
      <c r="H6212" t="s">
        <v>90</v>
      </c>
      <c r="I6212">
        <f>IFERROR(INDEX(Lookup_Misc!$A$1:$C$7,MATCH(Table1[[#This Row],[Product]],Lookup_Misc!$B$1:$B$7,0),3)*Table1[[#This Row],[Tonnage]],NA())</f>
        <v>6937.6</v>
      </c>
      <c r="J6212">
        <f t="shared" si="290"/>
        <v>3</v>
      </c>
    </row>
    <row r="6213" spans="1:10">
      <c r="A6213" t="s">
        <v>189</v>
      </c>
      <c r="B6213" t="s">
        <v>123</v>
      </c>
      <c r="C6213" s="60">
        <v>42095</v>
      </c>
      <c r="D6213" s="3">
        <f>Table1[[#This Row],[End Year]]-1</f>
        <v>2014</v>
      </c>
      <c r="E6213" s="3">
        <f t="shared" si="288"/>
        <v>2015</v>
      </c>
      <c r="F6213" s="1" t="str">
        <f t="shared" si="289"/>
        <v>2014/2015</v>
      </c>
      <c r="G6213">
        <v>38524</v>
      </c>
      <c r="H6213" t="s">
        <v>60</v>
      </c>
      <c r="I6213">
        <f>IFERROR(INDEX(Lookup_Misc!$A$1:$C$7,MATCH(Table1[[#This Row],[Product]],Lookup_Misc!$B$1:$B$7,0),3)*Table1[[#This Row],[Tonnage]],NA())</f>
        <v>15409.6</v>
      </c>
      <c r="J6213">
        <f t="shared" si="290"/>
        <v>4</v>
      </c>
    </row>
    <row r="6214" spans="1:10">
      <c r="A6214" t="s">
        <v>189</v>
      </c>
      <c r="B6214" t="s">
        <v>123</v>
      </c>
      <c r="C6214" s="60">
        <v>42095</v>
      </c>
      <c r="D6214" s="3">
        <f>Table1[[#This Row],[End Year]]-1</f>
        <v>2014</v>
      </c>
      <c r="E6214" s="3">
        <f t="shared" ref="E6214:E6277" si="291">IF(AND(MONTH(C6214)&gt;=7,MONTH(C6214)&lt;=12),YEAR(C6214)+1,YEAR(C6214))</f>
        <v>2015</v>
      </c>
      <c r="F6214" s="1" t="str">
        <f t="shared" ref="F6214:F6277" si="292">D6214&amp;"/"&amp;E6214</f>
        <v>2014/2015</v>
      </c>
      <c r="G6214">
        <v>637</v>
      </c>
      <c r="H6214" t="s">
        <v>79</v>
      </c>
      <c r="I6214">
        <f>IFERROR(INDEX(Lookup_Misc!$A$1:$C$7,MATCH(Table1[[#This Row],[Product]],Lookup_Misc!$B$1:$B$7,0),3)*Table1[[#This Row],[Tonnage]],NA())</f>
        <v>254.8</v>
      </c>
      <c r="J6214">
        <f t="shared" ref="J6214:J6277" si="293">MONTH(C6214)</f>
        <v>4</v>
      </c>
    </row>
    <row r="6215" spans="1:10">
      <c r="A6215" t="s">
        <v>189</v>
      </c>
      <c r="B6215" t="s">
        <v>123</v>
      </c>
      <c r="C6215" s="60">
        <v>42095</v>
      </c>
      <c r="D6215" s="3">
        <f>Table1[[#This Row],[End Year]]-1</f>
        <v>2014</v>
      </c>
      <c r="E6215" s="3">
        <f t="shared" si="291"/>
        <v>2015</v>
      </c>
      <c r="F6215" s="1" t="str">
        <f t="shared" si="292"/>
        <v>2014/2015</v>
      </c>
      <c r="G6215">
        <v>82</v>
      </c>
      <c r="H6215" t="s">
        <v>145</v>
      </c>
      <c r="I6215">
        <f>IFERROR(INDEX(Lookup_Misc!$A$1:$C$7,MATCH(Table1[[#This Row],[Product]],Lookup_Misc!$B$1:$B$7,0),3)*Table1[[#This Row],[Tonnage]],NA())</f>
        <v>32.800000000000004</v>
      </c>
      <c r="J6215">
        <f t="shared" si="293"/>
        <v>4</v>
      </c>
    </row>
    <row r="6216" spans="1:10">
      <c r="A6216" t="s">
        <v>189</v>
      </c>
      <c r="B6216" t="s">
        <v>123</v>
      </c>
      <c r="C6216" s="60">
        <v>42095</v>
      </c>
      <c r="D6216" s="3">
        <f>Table1[[#This Row],[End Year]]-1</f>
        <v>2014</v>
      </c>
      <c r="E6216" s="3">
        <f t="shared" si="291"/>
        <v>2015</v>
      </c>
      <c r="F6216" s="1" t="str">
        <f t="shared" si="292"/>
        <v>2014/2015</v>
      </c>
      <c r="G6216">
        <v>2750</v>
      </c>
      <c r="H6216" t="s">
        <v>137</v>
      </c>
      <c r="I6216">
        <f>IFERROR(INDEX(Lookup_Misc!$A$1:$C$7,MATCH(Table1[[#This Row],[Product]],Lookup_Misc!$B$1:$B$7,0),3)*Table1[[#This Row],[Tonnage]],NA())</f>
        <v>1100</v>
      </c>
      <c r="J6216">
        <f t="shared" si="293"/>
        <v>4</v>
      </c>
    </row>
    <row r="6217" spans="1:10">
      <c r="A6217" t="s">
        <v>189</v>
      </c>
      <c r="B6217" t="s">
        <v>123</v>
      </c>
      <c r="C6217" s="60">
        <v>42095</v>
      </c>
      <c r="D6217" s="3">
        <f>Table1[[#This Row],[End Year]]-1</f>
        <v>2014</v>
      </c>
      <c r="E6217" s="3">
        <f t="shared" si="291"/>
        <v>2015</v>
      </c>
      <c r="F6217" s="1" t="str">
        <f t="shared" si="292"/>
        <v>2014/2015</v>
      </c>
      <c r="G6217">
        <v>37973</v>
      </c>
      <c r="H6217" t="s">
        <v>113</v>
      </c>
      <c r="I6217">
        <f>IFERROR(INDEX(Lookup_Misc!$A$1:$C$7,MATCH(Table1[[#This Row],[Product]],Lookup_Misc!$B$1:$B$7,0),3)*Table1[[#This Row],[Tonnage]],NA())</f>
        <v>15189.2</v>
      </c>
      <c r="J6217">
        <f t="shared" si="293"/>
        <v>4</v>
      </c>
    </row>
    <row r="6218" spans="1:10">
      <c r="A6218" t="s">
        <v>189</v>
      </c>
      <c r="B6218" t="s">
        <v>123</v>
      </c>
      <c r="C6218" s="60">
        <v>42095</v>
      </c>
      <c r="D6218" s="3">
        <f>Table1[[#This Row],[End Year]]-1</f>
        <v>2014</v>
      </c>
      <c r="E6218" s="3">
        <f t="shared" si="291"/>
        <v>2015</v>
      </c>
      <c r="F6218" s="1" t="str">
        <f t="shared" si="292"/>
        <v>2014/2015</v>
      </c>
      <c r="G6218">
        <v>5498</v>
      </c>
      <c r="H6218" t="s">
        <v>92</v>
      </c>
      <c r="I6218">
        <f>IFERROR(INDEX(Lookup_Misc!$A$1:$C$7,MATCH(Table1[[#This Row],[Product]],Lookup_Misc!$B$1:$B$7,0),3)*Table1[[#This Row],[Tonnage]],NA())</f>
        <v>2199.2000000000003</v>
      </c>
      <c r="J6218">
        <f t="shared" si="293"/>
        <v>4</v>
      </c>
    </row>
    <row r="6219" spans="1:10">
      <c r="A6219" t="s">
        <v>189</v>
      </c>
      <c r="B6219" t="s">
        <v>123</v>
      </c>
      <c r="C6219" s="60">
        <v>42095</v>
      </c>
      <c r="D6219" s="3">
        <f>Table1[[#This Row],[End Year]]-1</f>
        <v>2014</v>
      </c>
      <c r="E6219" s="3">
        <f t="shared" si="291"/>
        <v>2015</v>
      </c>
      <c r="F6219" s="1" t="str">
        <f t="shared" si="292"/>
        <v>2014/2015</v>
      </c>
      <c r="G6219">
        <v>158</v>
      </c>
      <c r="H6219" t="s">
        <v>109</v>
      </c>
      <c r="I6219">
        <f>IFERROR(INDEX(Lookup_Misc!$A$1:$C$7,MATCH(Table1[[#This Row],[Product]],Lookup_Misc!$B$1:$B$7,0),3)*Table1[[#This Row],[Tonnage]],NA())</f>
        <v>63.2</v>
      </c>
      <c r="J6219">
        <f t="shared" si="293"/>
        <v>4</v>
      </c>
    </row>
    <row r="6220" spans="1:10">
      <c r="A6220" t="s">
        <v>189</v>
      </c>
      <c r="B6220" t="s">
        <v>123</v>
      </c>
      <c r="C6220" s="60">
        <v>42095</v>
      </c>
      <c r="D6220" s="3">
        <f>Table1[[#This Row],[End Year]]-1</f>
        <v>2014</v>
      </c>
      <c r="E6220" s="3">
        <f t="shared" si="291"/>
        <v>2015</v>
      </c>
      <c r="F6220" s="1" t="str">
        <f t="shared" si="292"/>
        <v>2014/2015</v>
      </c>
      <c r="G6220">
        <v>1</v>
      </c>
      <c r="H6220" t="s">
        <v>86</v>
      </c>
      <c r="I6220">
        <f>IFERROR(INDEX(Lookup_Misc!$A$1:$C$7,MATCH(Table1[[#This Row],[Product]],Lookup_Misc!$B$1:$B$7,0),3)*Table1[[#This Row],[Tonnage]],NA())</f>
        <v>0.4</v>
      </c>
      <c r="J6220">
        <f t="shared" si="293"/>
        <v>4</v>
      </c>
    </row>
    <row r="6221" spans="1:10">
      <c r="A6221" t="s">
        <v>189</v>
      </c>
      <c r="B6221" t="s">
        <v>123</v>
      </c>
      <c r="C6221" s="60">
        <v>42095</v>
      </c>
      <c r="D6221" s="3">
        <f>Table1[[#This Row],[End Year]]-1</f>
        <v>2014</v>
      </c>
      <c r="E6221" s="3">
        <f t="shared" si="291"/>
        <v>2015</v>
      </c>
      <c r="F6221" s="1" t="str">
        <f t="shared" si="292"/>
        <v>2014/2015</v>
      </c>
      <c r="G6221">
        <v>196</v>
      </c>
      <c r="H6221" t="s">
        <v>98</v>
      </c>
      <c r="I6221">
        <f>IFERROR(INDEX(Lookup_Misc!$A$1:$C$7,MATCH(Table1[[#This Row],[Product]],Lookup_Misc!$B$1:$B$7,0),3)*Table1[[#This Row],[Tonnage]],NA())</f>
        <v>78.400000000000006</v>
      </c>
      <c r="J6221">
        <f t="shared" si="293"/>
        <v>4</v>
      </c>
    </row>
    <row r="6222" spans="1:10">
      <c r="A6222" t="s">
        <v>189</v>
      </c>
      <c r="B6222" t="s">
        <v>123</v>
      </c>
      <c r="C6222" s="60">
        <v>42095</v>
      </c>
      <c r="D6222" s="3">
        <f>Table1[[#This Row],[End Year]]-1</f>
        <v>2014</v>
      </c>
      <c r="E6222" s="3">
        <f t="shared" si="291"/>
        <v>2015</v>
      </c>
      <c r="F6222" s="1" t="str">
        <f t="shared" si="292"/>
        <v>2014/2015</v>
      </c>
      <c r="G6222">
        <v>144</v>
      </c>
      <c r="H6222" t="s">
        <v>89</v>
      </c>
      <c r="I6222">
        <f>IFERROR(INDEX(Lookup_Misc!$A$1:$C$7,MATCH(Table1[[#This Row],[Product]],Lookup_Misc!$B$1:$B$7,0),3)*Table1[[#This Row],[Tonnage]],NA())</f>
        <v>57.6</v>
      </c>
      <c r="J6222">
        <f t="shared" si="293"/>
        <v>4</v>
      </c>
    </row>
    <row r="6223" spans="1:10">
      <c r="A6223" t="s">
        <v>189</v>
      </c>
      <c r="B6223" t="s">
        <v>123</v>
      </c>
      <c r="C6223" s="60">
        <v>42125</v>
      </c>
      <c r="D6223" s="3">
        <f>Table1[[#This Row],[End Year]]-1</f>
        <v>2014</v>
      </c>
      <c r="E6223" s="3">
        <f t="shared" si="291"/>
        <v>2015</v>
      </c>
      <c r="F6223" s="1" t="str">
        <f t="shared" si="292"/>
        <v>2014/2015</v>
      </c>
      <c r="G6223">
        <v>75</v>
      </c>
      <c r="H6223" t="s">
        <v>94</v>
      </c>
      <c r="I6223">
        <f>IFERROR(INDEX(Lookup_Misc!$A$1:$C$7,MATCH(Table1[[#This Row],[Product]],Lookup_Misc!$B$1:$B$7,0),3)*Table1[[#This Row],[Tonnage]],NA())</f>
        <v>30</v>
      </c>
      <c r="J6223">
        <f t="shared" si="293"/>
        <v>5</v>
      </c>
    </row>
    <row r="6224" spans="1:10">
      <c r="A6224" t="s">
        <v>189</v>
      </c>
      <c r="B6224" t="s">
        <v>123</v>
      </c>
      <c r="C6224" s="60">
        <v>42125</v>
      </c>
      <c r="D6224" s="3">
        <f>Table1[[#This Row],[End Year]]-1</f>
        <v>2014</v>
      </c>
      <c r="E6224" s="3">
        <f t="shared" si="291"/>
        <v>2015</v>
      </c>
      <c r="F6224" s="1" t="str">
        <f t="shared" si="292"/>
        <v>2014/2015</v>
      </c>
      <c r="G6224">
        <v>36611</v>
      </c>
      <c r="H6224" t="s">
        <v>60</v>
      </c>
      <c r="I6224">
        <f>IFERROR(INDEX(Lookup_Misc!$A$1:$C$7,MATCH(Table1[[#This Row],[Product]],Lookup_Misc!$B$1:$B$7,0),3)*Table1[[#This Row],[Tonnage]],NA())</f>
        <v>14644.400000000001</v>
      </c>
      <c r="J6224">
        <f t="shared" si="293"/>
        <v>5</v>
      </c>
    </row>
    <row r="6225" spans="1:10">
      <c r="A6225" t="s">
        <v>189</v>
      </c>
      <c r="B6225" t="s">
        <v>123</v>
      </c>
      <c r="C6225" s="60">
        <v>42125</v>
      </c>
      <c r="D6225" s="3">
        <f>Table1[[#This Row],[End Year]]-1</f>
        <v>2014</v>
      </c>
      <c r="E6225" s="3">
        <f t="shared" si="291"/>
        <v>2015</v>
      </c>
      <c r="F6225" s="1" t="str">
        <f t="shared" si="292"/>
        <v>2014/2015</v>
      </c>
      <c r="G6225">
        <v>3526</v>
      </c>
      <c r="H6225" t="s">
        <v>79</v>
      </c>
      <c r="I6225">
        <f>IFERROR(INDEX(Lookup_Misc!$A$1:$C$7,MATCH(Table1[[#This Row],[Product]],Lookup_Misc!$B$1:$B$7,0),3)*Table1[[#This Row],[Tonnage]],NA())</f>
        <v>1410.4</v>
      </c>
      <c r="J6225">
        <f t="shared" si="293"/>
        <v>5</v>
      </c>
    </row>
    <row r="6226" spans="1:10">
      <c r="A6226" t="s">
        <v>189</v>
      </c>
      <c r="B6226" t="s">
        <v>123</v>
      </c>
      <c r="C6226" s="60">
        <v>42125</v>
      </c>
      <c r="D6226" s="3">
        <f>Table1[[#This Row],[End Year]]-1</f>
        <v>2014</v>
      </c>
      <c r="E6226" s="3">
        <f t="shared" si="291"/>
        <v>2015</v>
      </c>
      <c r="F6226" s="1" t="str">
        <f t="shared" si="292"/>
        <v>2014/2015</v>
      </c>
      <c r="G6226">
        <v>1800</v>
      </c>
      <c r="H6226" t="s">
        <v>88</v>
      </c>
      <c r="I6226">
        <f>IFERROR(INDEX(Lookup_Misc!$A$1:$C$7,MATCH(Table1[[#This Row],[Product]],Lookup_Misc!$B$1:$B$7,0),3)*Table1[[#This Row],[Tonnage]],NA())</f>
        <v>720</v>
      </c>
      <c r="J6226">
        <f t="shared" si="293"/>
        <v>5</v>
      </c>
    </row>
    <row r="6227" spans="1:10">
      <c r="A6227" t="s">
        <v>189</v>
      </c>
      <c r="B6227" t="s">
        <v>123</v>
      </c>
      <c r="C6227" s="60">
        <v>42125</v>
      </c>
      <c r="D6227" s="3">
        <f>Table1[[#This Row],[End Year]]-1</f>
        <v>2014</v>
      </c>
      <c r="E6227" s="3">
        <f t="shared" si="291"/>
        <v>2015</v>
      </c>
      <c r="F6227" s="1" t="str">
        <f t="shared" si="292"/>
        <v>2014/2015</v>
      </c>
      <c r="G6227">
        <v>1650</v>
      </c>
      <c r="H6227" t="s">
        <v>116</v>
      </c>
      <c r="I6227">
        <f>IFERROR(INDEX(Lookup_Misc!$A$1:$C$7,MATCH(Table1[[#This Row],[Product]],Lookup_Misc!$B$1:$B$7,0),3)*Table1[[#This Row],[Tonnage]],NA())</f>
        <v>660</v>
      </c>
      <c r="J6227">
        <f t="shared" si="293"/>
        <v>5</v>
      </c>
    </row>
    <row r="6228" spans="1:10">
      <c r="A6228" t="s">
        <v>189</v>
      </c>
      <c r="B6228" t="s">
        <v>123</v>
      </c>
      <c r="C6228" s="60">
        <v>42125</v>
      </c>
      <c r="D6228" s="3">
        <f>Table1[[#This Row],[End Year]]-1</f>
        <v>2014</v>
      </c>
      <c r="E6228" s="3">
        <f t="shared" si="291"/>
        <v>2015</v>
      </c>
      <c r="F6228" s="1" t="str">
        <f t="shared" si="292"/>
        <v>2014/2015</v>
      </c>
      <c r="G6228">
        <v>52983</v>
      </c>
      <c r="H6228" t="s">
        <v>113</v>
      </c>
      <c r="I6228">
        <f>IFERROR(INDEX(Lookup_Misc!$A$1:$C$7,MATCH(Table1[[#This Row],[Product]],Lookup_Misc!$B$1:$B$7,0),3)*Table1[[#This Row],[Tonnage]],NA())</f>
        <v>21193.200000000001</v>
      </c>
      <c r="J6228">
        <f t="shared" si="293"/>
        <v>5</v>
      </c>
    </row>
    <row r="6229" spans="1:10">
      <c r="A6229" t="s">
        <v>189</v>
      </c>
      <c r="B6229" t="s">
        <v>123</v>
      </c>
      <c r="C6229" s="60">
        <v>42125</v>
      </c>
      <c r="D6229" s="3">
        <f>Table1[[#This Row],[End Year]]-1</f>
        <v>2014</v>
      </c>
      <c r="E6229" s="3">
        <f t="shared" si="291"/>
        <v>2015</v>
      </c>
      <c r="F6229" s="1" t="str">
        <f t="shared" si="292"/>
        <v>2014/2015</v>
      </c>
      <c r="G6229">
        <v>5998</v>
      </c>
      <c r="H6229" t="s">
        <v>144</v>
      </c>
      <c r="I6229">
        <f>IFERROR(INDEX(Lookup_Misc!$A$1:$C$7,MATCH(Table1[[#This Row],[Product]],Lookup_Misc!$B$1:$B$7,0),3)*Table1[[#This Row],[Tonnage]],NA())</f>
        <v>2399.2000000000003</v>
      </c>
      <c r="J6229">
        <f t="shared" si="293"/>
        <v>5</v>
      </c>
    </row>
    <row r="6230" spans="1:10">
      <c r="A6230" t="s">
        <v>189</v>
      </c>
      <c r="B6230" t="s">
        <v>123</v>
      </c>
      <c r="C6230" s="60">
        <v>42125</v>
      </c>
      <c r="D6230" s="3">
        <f>Table1[[#This Row],[End Year]]-1</f>
        <v>2014</v>
      </c>
      <c r="E6230" s="3">
        <f t="shared" si="291"/>
        <v>2015</v>
      </c>
      <c r="F6230" s="1" t="str">
        <f t="shared" si="292"/>
        <v>2014/2015</v>
      </c>
      <c r="G6230">
        <v>10500</v>
      </c>
      <c r="H6230" t="s">
        <v>108</v>
      </c>
      <c r="I6230">
        <f>IFERROR(INDEX(Lookup_Misc!$A$1:$C$7,MATCH(Table1[[#This Row],[Product]],Lookup_Misc!$B$1:$B$7,0),3)*Table1[[#This Row],[Tonnage]],NA())</f>
        <v>4200</v>
      </c>
      <c r="J6230">
        <f t="shared" si="293"/>
        <v>5</v>
      </c>
    </row>
    <row r="6231" spans="1:10">
      <c r="A6231" t="s">
        <v>189</v>
      </c>
      <c r="B6231" t="s">
        <v>123</v>
      </c>
      <c r="C6231" s="60">
        <v>42125</v>
      </c>
      <c r="D6231" s="3">
        <f>Table1[[#This Row],[End Year]]-1</f>
        <v>2014</v>
      </c>
      <c r="E6231" s="3">
        <f t="shared" si="291"/>
        <v>2015</v>
      </c>
      <c r="F6231" s="1" t="str">
        <f t="shared" si="292"/>
        <v>2014/2015</v>
      </c>
      <c r="G6231">
        <v>566</v>
      </c>
      <c r="H6231" t="s">
        <v>93</v>
      </c>
      <c r="I6231">
        <f>IFERROR(INDEX(Lookup_Misc!$A$1:$C$7,MATCH(Table1[[#This Row],[Product]],Lookup_Misc!$B$1:$B$7,0),3)*Table1[[#This Row],[Tonnage]],NA())</f>
        <v>226.4</v>
      </c>
      <c r="J6231">
        <f t="shared" si="293"/>
        <v>5</v>
      </c>
    </row>
    <row r="6232" spans="1:10">
      <c r="A6232" t="s">
        <v>189</v>
      </c>
      <c r="B6232" t="s">
        <v>123</v>
      </c>
      <c r="C6232" s="60">
        <v>42156</v>
      </c>
      <c r="D6232" s="3">
        <f>Table1[[#This Row],[End Year]]-1</f>
        <v>2014</v>
      </c>
      <c r="E6232" s="3">
        <f t="shared" si="291"/>
        <v>2015</v>
      </c>
      <c r="F6232" s="1" t="str">
        <f t="shared" si="292"/>
        <v>2014/2015</v>
      </c>
      <c r="G6232">
        <v>95</v>
      </c>
      <c r="H6232" t="s">
        <v>73</v>
      </c>
      <c r="I6232">
        <f>IFERROR(INDEX(Lookup_Misc!$A$1:$C$7,MATCH(Table1[[#This Row],[Product]],Lookup_Misc!$B$1:$B$7,0),3)*Table1[[#This Row],[Tonnage]],NA())</f>
        <v>38</v>
      </c>
      <c r="J6232">
        <f t="shared" si="293"/>
        <v>6</v>
      </c>
    </row>
    <row r="6233" spans="1:10">
      <c r="A6233" t="s">
        <v>189</v>
      </c>
      <c r="B6233" t="s">
        <v>123</v>
      </c>
      <c r="C6233" s="60">
        <v>42156</v>
      </c>
      <c r="D6233" s="3">
        <f>Table1[[#This Row],[End Year]]-1</f>
        <v>2014</v>
      </c>
      <c r="E6233" s="3">
        <f t="shared" si="291"/>
        <v>2015</v>
      </c>
      <c r="F6233" s="1" t="str">
        <f t="shared" si="292"/>
        <v>2014/2015</v>
      </c>
      <c r="G6233">
        <v>2125</v>
      </c>
      <c r="H6233" t="s">
        <v>60</v>
      </c>
      <c r="I6233">
        <f>IFERROR(INDEX(Lookup_Misc!$A$1:$C$7,MATCH(Table1[[#This Row],[Product]],Lookup_Misc!$B$1:$B$7,0),3)*Table1[[#This Row],[Tonnage]],NA())</f>
        <v>850</v>
      </c>
      <c r="J6233">
        <f t="shared" si="293"/>
        <v>6</v>
      </c>
    </row>
    <row r="6234" spans="1:10">
      <c r="A6234" t="s">
        <v>189</v>
      </c>
      <c r="B6234" t="s">
        <v>123</v>
      </c>
      <c r="C6234" s="60">
        <v>42156</v>
      </c>
      <c r="D6234" s="3">
        <f>Table1[[#This Row],[End Year]]-1</f>
        <v>2014</v>
      </c>
      <c r="E6234" s="3">
        <f t="shared" si="291"/>
        <v>2015</v>
      </c>
      <c r="F6234" s="1" t="str">
        <f t="shared" si="292"/>
        <v>2014/2015</v>
      </c>
      <c r="G6234">
        <v>5750</v>
      </c>
      <c r="H6234" t="s">
        <v>79</v>
      </c>
      <c r="I6234">
        <f>IFERROR(INDEX(Lookup_Misc!$A$1:$C$7,MATCH(Table1[[#This Row],[Product]],Lookup_Misc!$B$1:$B$7,0),3)*Table1[[#This Row],[Tonnage]],NA())</f>
        <v>2300</v>
      </c>
      <c r="J6234">
        <f t="shared" si="293"/>
        <v>6</v>
      </c>
    </row>
    <row r="6235" spans="1:10">
      <c r="A6235" t="s">
        <v>189</v>
      </c>
      <c r="B6235" t="s">
        <v>123</v>
      </c>
      <c r="C6235" s="60">
        <v>42156</v>
      </c>
      <c r="D6235" s="3">
        <f>Table1[[#This Row],[End Year]]-1</f>
        <v>2014</v>
      </c>
      <c r="E6235" s="3">
        <f t="shared" si="291"/>
        <v>2015</v>
      </c>
      <c r="F6235" s="1" t="str">
        <f t="shared" si="292"/>
        <v>2014/2015</v>
      </c>
      <c r="G6235">
        <v>1643</v>
      </c>
      <c r="H6235" t="s">
        <v>133</v>
      </c>
      <c r="I6235">
        <f>IFERROR(INDEX(Lookup_Misc!$A$1:$C$7,MATCH(Table1[[#This Row],[Product]],Lookup_Misc!$B$1:$B$7,0),3)*Table1[[#This Row],[Tonnage]],NA())</f>
        <v>657.2</v>
      </c>
      <c r="J6235">
        <f t="shared" si="293"/>
        <v>6</v>
      </c>
    </row>
    <row r="6236" spans="1:10">
      <c r="A6236" t="s">
        <v>189</v>
      </c>
      <c r="B6236" t="s">
        <v>123</v>
      </c>
      <c r="C6236" s="60">
        <v>42156</v>
      </c>
      <c r="D6236" s="3">
        <f>Table1[[#This Row],[End Year]]-1</f>
        <v>2014</v>
      </c>
      <c r="E6236" s="3">
        <f t="shared" si="291"/>
        <v>2015</v>
      </c>
      <c r="F6236" s="1" t="str">
        <f t="shared" si="292"/>
        <v>2014/2015</v>
      </c>
      <c r="G6236">
        <v>101381</v>
      </c>
      <c r="H6236" t="s">
        <v>113</v>
      </c>
      <c r="I6236">
        <f>IFERROR(INDEX(Lookup_Misc!$A$1:$C$7,MATCH(Table1[[#This Row],[Product]],Lookup_Misc!$B$1:$B$7,0),3)*Table1[[#This Row],[Tonnage]],NA())</f>
        <v>40552.400000000001</v>
      </c>
      <c r="J6236">
        <f t="shared" si="293"/>
        <v>6</v>
      </c>
    </row>
    <row r="6237" spans="1:10">
      <c r="A6237" t="s">
        <v>189</v>
      </c>
      <c r="B6237" t="s">
        <v>123</v>
      </c>
      <c r="C6237" s="60">
        <v>42156</v>
      </c>
      <c r="D6237" s="3">
        <f>Table1[[#This Row],[End Year]]-1</f>
        <v>2014</v>
      </c>
      <c r="E6237" s="3">
        <f t="shared" si="291"/>
        <v>2015</v>
      </c>
      <c r="F6237" s="1" t="str">
        <f t="shared" si="292"/>
        <v>2014/2015</v>
      </c>
      <c r="G6237">
        <v>10998</v>
      </c>
      <c r="H6237" t="s">
        <v>92</v>
      </c>
      <c r="I6237">
        <f>IFERROR(INDEX(Lookup_Misc!$A$1:$C$7,MATCH(Table1[[#This Row],[Product]],Lookup_Misc!$B$1:$B$7,0),3)*Table1[[#This Row],[Tonnage]],NA())</f>
        <v>4399.2</v>
      </c>
      <c r="J6237">
        <f t="shared" si="293"/>
        <v>6</v>
      </c>
    </row>
    <row r="6238" spans="1:10">
      <c r="A6238" t="s">
        <v>189</v>
      </c>
      <c r="B6238" t="s">
        <v>123</v>
      </c>
      <c r="C6238" s="60">
        <v>42156</v>
      </c>
      <c r="D6238" s="3">
        <f>Table1[[#This Row],[End Year]]-1</f>
        <v>2014</v>
      </c>
      <c r="E6238" s="3">
        <f t="shared" si="291"/>
        <v>2015</v>
      </c>
      <c r="F6238" s="1" t="str">
        <f t="shared" si="292"/>
        <v>2014/2015</v>
      </c>
      <c r="G6238">
        <v>476</v>
      </c>
      <c r="H6238" t="s">
        <v>98</v>
      </c>
      <c r="I6238">
        <f>IFERROR(INDEX(Lookup_Misc!$A$1:$C$7,MATCH(Table1[[#This Row],[Product]],Lookup_Misc!$B$1:$B$7,0),3)*Table1[[#This Row],[Tonnage]],NA())</f>
        <v>190.4</v>
      </c>
      <c r="J6238">
        <f t="shared" si="293"/>
        <v>6</v>
      </c>
    </row>
    <row r="6239" spans="1:10">
      <c r="A6239" t="s">
        <v>189</v>
      </c>
      <c r="B6239" t="s">
        <v>123</v>
      </c>
      <c r="C6239" s="60">
        <v>42156</v>
      </c>
      <c r="D6239" s="3">
        <f>Table1[[#This Row],[End Year]]-1</f>
        <v>2014</v>
      </c>
      <c r="E6239" s="3">
        <f t="shared" si="291"/>
        <v>2015</v>
      </c>
      <c r="F6239" s="1" t="str">
        <f t="shared" si="292"/>
        <v>2014/2015</v>
      </c>
      <c r="G6239">
        <v>549</v>
      </c>
      <c r="H6239" t="s">
        <v>89</v>
      </c>
      <c r="I6239">
        <f>IFERROR(INDEX(Lookup_Misc!$A$1:$C$7,MATCH(Table1[[#This Row],[Product]],Lookup_Misc!$B$1:$B$7,0),3)*Table1[[#This Row],[Tonnage]],NA())</f>
        <v>219.60000000000002</v>
      </c>
      <c r="J6239">
        <f t="shared" si="293"/>
        <v>6</v>
      </c>
    </row>
    <row r="6240" spans="1:10">
      <c r="A6240" t="s">
        <v>189</v>
      </c>
      <c r="B6240" t="s">
        <v>123</v>
      </c>
      <c r="C6240" s="60">
        <v>42186</v>
      </c>
      <c r="D6240" s="3">
        <f>Table1[[#This Row],[End Year]]-1</f>
        <v>2015</v>
      </c>
      <c r="E6240" s="3">
        <f t="shared" si="291"/>
        <v>2016</v>
      </c>
      <c r="F6240" s="1" t="str">
        <f t="shared" si="292"/>
        <v>2015/2016</v>
      </c>
      <c r="G6240">
        <v>42</v>
      </c>
      <c r="H6240" t="s">
        <v>129</v>
      </c>
      <c r="I6240">
        <f>IFERROR(INDEX(Lookup_Misc!$A$1:$C$7,MATCH(Table1[[#This Row],[Product]],Lookup_Misc!$B$1:$B$7,0),3)*Table1[[#This Row],[Tonnage]],NA())</f>
        <v>16.8</v>
      </c>
      <c r="J6240">
        <f t="shared" si="293"/>
        <v>7</v>
      </c>
    </row>
    <row r="6241" spans="1:10">
      <c r="A6241" t="s">
        <v>189</v>
      </c>
      <c r="B6241" t="s">
        <v>123</v>
      </c>
      <c r="C6241" s="60">
        <v>42186</v>
      </c>
      <c r="D6241" s="3">
        <f>Table1[[#This Row],[End Year]]-1</f>
        <v>2015</v>
      </c>
      <c r="E6241" s="3">
        <f t="shared" si="291"/>
        <v>2016</v>
      </c>
      <c r="F6241" s="1" t="str">
        <f t="shared" si="292"/>
        <v>2015/2016</v>
      </c>
      <c r="G6241">
        <v>96</v>
      </c>
      <c r="H6241" t="s">
        <v>132</v>
      </c>
      <c r="I6241">
        <f>IFERROR(INDEX(Lookup_Misc!$A$1:$C$7,MATCH(Table1[[#This Row],[Product]],Lookup_Misc!$B$1:$B$7,0),3)*Table1[[#This Row],[Tonnage]],NA())</f>
        <v>38.400000000000006</v>
      </c>
      <c r="J6241">
        <f t="shared" si="293"/>
        <v>7</v>
      </c>
    </row>
    <row r="6242" spans="1:10">
      <c r="A6242" t="s">
        <v>189</v>
      </c>
      <c r="B6242" t="s">
        <v>123</v>
      </c>
      <c r="C6242" s="60">
        <v>42186</v>
      </c>
      <c r="D6242" s="3">
        <f>Table1[[#This Row],[End Year]]-1</f>
        <v>2015</v>
      </c>
      <c r="E6242" s="3">
        <f t="shared" si="291"/>
        <v>2016</v>
      </c>
      <c r="F6242" s="1" t="str">
        <f t="shared" si="292"/>
        <v>2015/2016</v>
      </c>
      <c r="G6242">
        <v>8032</v>
      </c>
      <c r="H6242" t="s">
        <v>60</v>
      </c>
      <c r="I6242">
        <f>IFERROR(INDEX(Lookup_Misc!$A$1:$C$7,MATCH(Table1[[#This Row],[Product]],Lookup_Misc!$B$1:$B$7,0),3)*Table1[[#This Row],[Tonnage]],NA())</f>
        <v>3212.8</v>
      </c>
      <c r="J6242">
        <f t="shared" si="293"/>
        <v>7</v>
      </c>
    </row>
    <row r="6243" spans="1:10">
      <c r="A6243" t="s">
        <v>189</v>
      </c>
      <c r="B6243" t="s">
        <v>123</v>
      </c>
      <c r="C6243" s="60">
        <v>42186</v>
      </c>
      <c r="D6243" s="3">
        <f>Table1[[#This Row],[End Year]]-1</f>
        <v>2015</v>
      </c>
      <c r="E6243" s="3">
        <f t="shared" si="291"/>
        <v>2016</v>
      </c>
      <c r="F6243" s="1" t="str">
        <f t="shared" si="292"/>
        <v>2015/2016</v>
      </c>
      <c r="G6243">
        <v>104</v>
      </c>
      <c r="H6243" t="s">
        <v>79</v>
      </c>
      <c r="I6243">
        <f>IFERROR(INDEX(Lookup_Misc!$A$1:$C$7,MATCH(Table1[[#This Row],[Product]],Lookup_Misc!$B$1:$B$7,0),3)*Table1[[#This Row],[Tonnage]],NA())</f>
        <v>41.6</v>
      </c>
      <c r="J6243">
        <f t="shared" si="293"/>
        <v>7</v>
      </c>
    </row>
    <row r="6244" spans="1:10">
      <c r="A6244" t="s">
        <v>189</v>
      </c>
      <c r="B6244" t="s">
        <v>123</v>
      </c>
      <c r="C6244" s="60">
        <v>42186</v>
      </c>
      <c r="D6244" s="3">
        <f>Table1[[#This Row],[End Year]]-1</f>
        <v>2015</v>
      </c>
      <c r="E6244" s="3">
        <f t="shared" si="291"/>
        <v>2016</v>
      </c>
      <c r="F6244" s="1" t="str">
        <f t="shared" si="292"/>
        <v>2015/2016</v>
      </c>
      <c r="G6244">
        <v>6</v>
      </c>
      <c r="H6244" t="s">
        <v>146</v>
      </c>
      <c r="I6244">
        <f>IFERROR(INDEX(Lookup_Misc!$A$1:$C$7,MATCH(Table1[[#This Row],[Product]],Lookup_Misc!$B$1:$B$7,0),3)*Table1[[#This Row],[Tonnage]],NA())</f>
        <v>2.4000000000000004</v>
      </c>
      <c r="J6244">
        <f t="shared" si="293"/>
        <v>7</v>
      </c>
    </row>
    <row r="6245" spans="1:10">
      <c r="A6245" t="s">
        <v>189</v>
      </c>
      <c r="B6245" t="s">
        <v>123</v>
      </c>
      <c r="C6245" s="60">
        <v>42186</v>
      </c>
      <c r="D6245" s="3">
        <f>Table1[[#This Row],[End Year]]-1</f>
        <v>2015</v>
      </c>
      <c r="E6245" s="3">
        <f t="shared" si="291"/>
        <v>2016</v>
      </c>
      <c r="F6245" s="1" t="str">
        <f t="shared" si="292"/>
        <v>2015/2016</v>
      </c>
      <c r="G6245">
        <v>4395</v>
      </c>
      <c r="H6245" t="s">
        <v>116</v>
      </c>
      <c r="I6245">
        <f>IFERROR(INDEX(Lookup_Misc!$A$1:$C$7,MATCH(Table1[[#This Row],[Product]],Lookup_Misc!$B$1:$B$7,0),3)*Table1[[#This Row],[Tonnage]],NA())</f>
        <v>1758</v>
      </c>
      <c r="J6245">
        <f t="shared" si="293"/>
        <v>7</v>
      </c>
    </row>
    <row r="6246" spans="1:10">
      <c r="A6246" t="s">
        <v>189</v>
      </c>
      <c r="B6246" t="s">
        <v>123</v>
      </c>
      <c r="C6246" s="60">
        <v>42186</v>
      </c>
      <c r="D6246" s="3">
        <f>Table1[[#This Row],[End Year]]-1</f>
        <v>2015</v>
      </c>
      <c r="E6246" s="3">
        <f t="shared" si="291"/>
        <v>2016</v>
      </c>
      <c r="F6246" s="1" t="str">
        <f t="shared" si="292"/>
        <v>2015/2016</v>
      </c>
      <c r="G6246">
        <v>51606</v>
      </c>
      <c r="H6246" t="s">
        <v>113</v>
      </c>
      <c r="I6246">
        <f>IFERROR(INDEX(Lookup_Misc!$A$1:$C$7,MATCH(Table1[[#This Row],[Product]],Lookup_Misc!$B$1:$B$7,0),3)*Table1[[#This Row],[Tonnage]],NA())</f>
        <v>20642.400000000001</v>
      </c>
      <c r="J6246">
        <f t="shared" si="293"/>
        <v>7</v>
      </c>
    </row>
    <row r="6247" spans="1:10">
      <c r="A6247" t="s">
        <v>189</v>
      </c>
      <c r="B6247" t="s">
        <v>123</v>
      </c>
      <c r="C6247" s="60">
        <v>42186</v>
      </c>
      <c r="D6247" s="3">
        <f>Table1[[#This Row],[End Year]]-1</f>
        <v>2015</v>
      </c>
      <c r="E6247" s="3">
        <f t="shared" si="291"/>
        <v>2016</v>
      </c>
      <c r="F6247" s="1" t="str">
        <f t="shared" si="292"/>
        <v>2015/2016</v>
      </c>
      <c r="G6247">
        <v>7552</v>
      </c>
      <c r="H6247" t="s">
        <v>92</v>
      </c>
      <c r="I6247">
        <f>IFERROR(INDEX(Lookup_Misc!$A$1:$C$7,MATCH(Table1[[#This Row],[Product]],Lookup_Misc!$B$1:$B$7,0),3)*Table1[[#This Row],[Tonnage]],NA())</f>
        <v>3020.8</v>
      </c>
      <c r="J6247">
        <f t="shared" si="293"/>
        <v>7</v>
      </c>
    </row>
    <row r="6248" spans="1:10">
      <c r="A6248" t="s">
        <v>189</v>
      </c>
      <c r="B6248" t="s">
        <v>123</v>
      </c>
      <c r="C6248" s="60">
        <v>42186</v>
      </c>
      <c r="D6248" s="3">
        <f>Table1[[#This Row],[End Year]]-1</f>
        <v>2015</v>
      </c>
      <c r="E6248" s="3">
        <f t="shared" si="291"/>
        <v>2016</v>
      </c>
      <c r="F6248" s="1" t="str">
        <f t="shared" si="292"/>
        <v>2015/2016</v>
      </c>
      <c r="G6248">
        <v>5248</v>
      </c>
      <c r="H6248" t="s">
        <v>108</v>
      </c>
      <c r="I6248">
        <f>IFERROR(INDEX(Lookup_Misc!$A$1:$C$7,MATCH(Table1[[#This Row],[Product]],Lookup_Misc!$B$1:$B$7,0),3)*Table1[[#This Row],[Tonnage]],NA())</f>
        <v>2099.2000000000003</v>
      </c>
      <c r="J6248">
        <f t="shared" si="293"/>
        <v>7</v>
      </c>
    </row>
    <row r="6249" spans="1:10">
      <c r="A6249" t="s">
        <v>189</v>
      </c>
      <c r="B6249" t="s">
        <v>123</v>
      </c>
      <c r="C6249" s="60">
        <v>42186</v>
      </c>
      <c r="D6249" s="3">
        <f>Table1[[#This Row],[End Year]]-1</f>
        <v>2015</v>
      </c>
      <c r="E6249" s="3">
        <f t="shared" si="291"/>
        <v>2016</v>
      </c>
      <c r="F6249" s="1" t="str">
        <f t="shared" si="292"/>
        <v>2015/2016</v>
      </c>
      <c r="G6249">
        <v>629</v>
      </c>
      <c r="H6249" t="s">
        <v>98</v>
      </c>
      <c r="I6249">
        <f>IFERROR(INDEX(Lookup_Misc!$A$1:$C$7,MATCH(Table1[[#This Row],[Product]],Lookup_Misc!$B$1:$B$7,0),3)*Table1[[#This Row],[Tonnage]],NA())</f>
        <v>251.60000000000002</v>
      </c>
      <c r="J6249">
        <f t="shared" si="293"/>
        <v>7</v>
      </c>
    </row>
    <row r="6250" spans="1:10">
      <c r="A6250" t="s">
        <v>189</v>
      </c>
      <c r="B6250" t="s">
        <v>123</v>
      </c>
      <c r="C6250" s="60">
        <v>42217</v>
      </c>
      <c r="D6250" s="3">
        <f>Table1[[#This Row],[End Year]]-1</f>
        <v>2015</v>
      </c>
      <c r="E6250" s="3">
        <f t="shared" si="291"/>
        <v>2016</v>
      </c>
      <c r="F6250" s="1" t="str">
        <f t="shared" si="292"/>
        <v>2015/2016</v>
      </c>
      <c r="G6250">
        <v>90</v>
      </c>
      <c r="H6250" t="s">
        <v>134</v>
      </c>
      <c r="I6250">
        <f>IFERROR(INDEX(Lookup_Misc!$A$1:$C$7,MATCH(Table1[[#This Row],[Product]],Lookup_Misc!$B$1:$B$7,0),3)*Table1[[#This Row],[Tonnage]],NA())</f>
        <v>36</v>
      </c>
      <c r="J6250">
        <f t="shared" si="293"/>
        <v>8</v>
      </c>
    </row>
    <row r="6251" spans="1:10">
      <c r="A6251" t="s">
        <v>189</v>
      </c>
      <c r="B6251" t="s">
        <v>123</v>
      </c>
      <c r="C6251" s="60">
        <v>42217</v>
      </c>
      <c r="D6251" s="3">
        <f>Table1[[#This Row],[End Year]]-1</f>
        <v>2015</v>
      </c>
      <c r="E6251" s="3">
        <f t="shared" si="291"/>
        <v>2016</v>
      </c>
      <c r="F6251" s="1" t="str">
        <f t="shared" si="292"/>
        <v>2015/2016</v>
      </c>
      <c r="G6251">
        <v>23195</v>
      </c>
      <c r="H6251" t="s">
        <v>60</v>
      </c>
      <c r="I6251">
        <f>IFERROR(INDEX(Lookup_Misc!$A$1:$C$7,MATCH(Table1[[#This Row],[Product]],Lookup_Misc!$B$1:$B$7,0),3)*Table1[[#This Row],[Tonnage]],NA())</f>
        <v>9278</v>
      </c>
      <c r="J6251">
        <f t="shared" si="293"/>
        <v>8</v>
      </c>
    </row>
    <row r="6252" spans="1:10">
      <c r="A6252" t="s">
        <v>189</v>
      </c>
      <c r="B6252" t="s">
        <v>123</v>
      </c>
      <c r="C6252" s="60">
        <v>42217</v>
      </c>
      <c r="D6252" s="3">
        <f>Table1[[#This Row],[End Year]]-1</f>
        <v>2015</v>
      </c>
      <c r="E6252" s="3">
        <f t="shared" si="291"/>
        <v>2016</v>
      </c>
      <c r="F6252" s="1" t="str">
        <f t="shared" si="292"/>
        <v>2015/2016</v>
      </c>
      <c r="G6252">
        <v>10224</v>
      </c>
      <c r="H6252" t="s">
        <v>79</v>
      </c>
      <c r="I6252">
        <f>IFERROR(INDEX(Lookup_Misc!$A$1:$C$7,MATCH(Table1[[#This Row],[Product]],Lookup_Misc!$B$1:$B$7,0),3)*Table1[[#This Row],[Tonnage]],NA())</f>
        <v>4089.6000000000004</v>
      </c>
      <c r="J6252">
        <f t="shared" si="293"/>
        <v>8</v>
      </c>
    </row>
    <row r="6253" spans="1:10">
      <c r="A6253" t="s">
        <v>189</v>
      </c>
      <c r="B6253" t="s">
        <v>123</v>
      </c>
      <c r="C6253" s="60">
        <v>42217</v>
      </c>
      <c r="D6253" s="3">
        <f>Table1[[#This Row],[End Year]]-1</f>
        <v>2015</v>
      </c>
      <c r="E6253" s="3">
        <f t="shared" si="291"/>
        <v>2016</v>
      </c>
      <c r="F6253" s="1" t="str">
        <f t="shared" si="292"/>
        <v>2015/2016</v>
      </c>
      <c r="G6253">
        <v>165</v>
      </c>
      <c r="H6253" t="s">
        <v>81</v>
      </c>
      <c r="I6253">
        <f>IFERROR(INDEX(Lookup_Misc!$A$1:$C$7,MATCH(Table1[[#This Row],[Product]],Lookup_Misc!$B$1:$B$7,0),3)*Table1[[#This Row],[Tonnage]],NA())</f>
        <v>66</v>
      </c>
      <c r="J6253">
        <f t="shared" si="293"/>
        <v>8</v>
      </c>
    </row>
    <row r="6254" spans="1:10">
      <c r="A6254" t="s">
        <v>189</v>
      </c>
      <c r="B6254" t="s">
        <v>123</v>
      </c>
      <c r="C6254" s="60">
        <v>42217</v>
      </c>
      <c r="D6254" s="3">
        <f>Table1[[#This Row],[End Year]]-1</f>
        <v>2015</v>
      </c>
      <c r="E6254" s="3">
        <f t="shared" si="291"/>
        <v>2016</v>
      </c>
      <c r="F6254" s="1" t="str">
        <f t="shared" si="292"/>
        <v>2015/2016</v>
      </c>
      <c r="G6254">
        <v>1650</v>
      </c>
      <c r="H6254" t="s">
        <v>137</v>
      </c>
      <c r="I6254">
        <f>IFERROR(INDEX(Lookup_Misc!$A$1:$C$7,MATCH(Table1[[#This Row],[Product]],Lookup_Misc!$B$1:$B$7,0),3)*Table1[[#This Row],[Tonnage]],NA())</f>
        <v>660</v>
      </c>
      <c r="J6254">
        <f t="shared" si="293"/>
        <v>8</v>
      </c>
    </row>
    <row r="6255" spans="1:10">
      <c r="A6255" t="s">
        <v>189</v>
      </c>
      <c r="B6255" t="s">
        <v>123</v>
      </c>
      <c r="C6255" s="60">
        <v>42217</v>
      </c>
      <c r="D6255" s="3">
        <f>Table1[[#This Row],[End Year]]-1</f>
        <v>2015</v>
      </c>
      <c r="E6255" s="3">
        <f t="shared" si="291"/>
        <v>2016</v>
      </c>
      <c r="F6255" s="1" t="str">
        <f t="shared" si="292"/>
        <v>2015/2016</v>
      </c>
      <c r="G6255">
        <v>54074</v>
      </c>
      <c r="H6255" t="s">
        <v>113</v>
      </c>
      <c r="I6255">
        <f>IFERROR(INDEX(Lookup_Misc!$A$1:$C$7,MATCH(Table1[[#This Row],[Product]],Lookup_Misc!$B$1:$B$7,0),3)*Table1[[#This Row],[Tonnage]],NA())</f>
        <v>21629.600000000002</v>
      </c>
      <c r="J6255">
        <f t="shared" si="293"/>
        <v>8</v>
      </c>
    </row>
    <row r="6256" spans="1:10">
      <c r="A6256" t="s">
        <v>189</v>
      </c>
      <c r="B6256" t="s">
        <v>123</v>
      </c>
      <c r="C6256" s="60">
        <v>42217</v>
      </c>
      <c r="D6256" s="3">
        <f>Table1[[#This Row],[End Year]]-1</f>
        <v>2015</v>
      </c>
      <c r="E6256" s="3">
        <f t="shared" si="291"/>
        <v>2016</v>
      </c>
      <c r="F6256" s="1" t="str">
        <f t="shared" si="292"/>
        <v>2015/2016</v>
      </c>
      <c r="G6256">
        <v>39</v>
      </c>
      <c r="H6256" t="s">
        <v>86</v>
      </c>
      <c r="I6256">
        <f>IFERROR(INDEX(Lookup_Misc!$A$1:$C$7,MATCH(Table1[[#This Row],[Product]],Lookup_Misc!$B$1:$B$7,0),3)*Table1[[#This Row],[Tonnage]],NA())</f>
        <v>15.600000000000001</v>
      </c>
      <c r="J6256">
        <f t="shared" si="293"/>
        <v>8</v>
      </c>
    </row>
    <row r="6257" spans="1:10">
      <c r="A6257" t="s">
        <v>189</v>
      </c>
      <c r="B6257" t="s">
        <v>123</v>
      </c>
      <c r="C6257" s="60">
        <v>42217</v>
      </c>
      <c r="D6257" s="3">
        <f>Table1[[#This Row],[End Year]]-1</f>
        <v>2015</v>
      </c>
      <c r="E6257" s="3">
        <f t="shared" si="291"/>
        <v>2016</v>
      </c>
      <c r="F6257" s="1" t="str">
        <f t="shared" si="292"/>
        <v>2015/2016</v>
      </c>
      <c r="G6257">
        <v>188</v>
      </c>
      <c r="H6257" t="s">
        <v>98</v>
      </c>
      <c r="I6257">
        <f>IFERROR(INDEX(Lookup_Misc!$A$1:$C$7,MATCH(Table1[[#This Row],[Product]],Lookup_Misc!$B$1:$B$7,0),3)*Table1[[#This Row],[Tonnage]],NA())</f>
        <v>75.2</v>
      </c>
      <c r="J6257">
        <f t="shared" si="293"/>
        <v>8</v>
      </c>
    </row>
    <row r="6258" spans="1:10">
      <c r="A6258" t="s">
        <v>189</v>
      </c>
      <c r="B6258" t="s">
        <v>123</v>
      </c>
      <c r="C6258" s="60">
        <v>42248</v>
      </c>
      <c r="D6258" s="3">
        <f>Table1[[#This Row],[End Year]]-1</f>
        <v>2015</v>
      </c>
      <c r="E6258" s="3">
        <f t="shared" si="291"/>
        <v>2016</v>
      </c>
      <c r="F6258" s="1" t="str">
        <f t="shared" si="292"/>
        <v>2015/2016</v>
      </c>
      <c r="G6258">
        <v>49847</v>
      </c>
      <c r="H6258" t="s">
        <v>60</v>
      </c>
      <c r="I6258">
        <f>IFERROR(INDEX(Lookup_Misc!$A$1:$C$7,MATCH(Table1[[#This Row],[Product]],Lookup_Misc!$B$1:$B$7,0),3)*Table1[[#This Row],[Tonnage]],NA())</f>
        <v>19938.800000000003</v>
      </c>
      <c r="J6258">
        <f t="shared" si="293"/>
        <v>9</v>
      </c>
    </row>
    <row r="6259" spans="1:10">
      <c r="A6259" t="s">
        <v>189</v>
      </c>
      <c r="B6259" t="s">
        <v>123</v>
      </c>
      <c r="C6259" s="60">
        <v>42248</v>
      </c>
      <c r="D6259" s="3">
        <f>Table1[[#This Row],[End Year]]-1</f>
        <v>2015</v>
      </c>
      <c r="E6259" s="3">
        <f t="shared" si="291"/>
        <v>2016</v>
      </c>
      <c r="F6259" s="1" t="str">
        <f t="shared" si="292"/>
        <v>2015/2016</v>
      </c>
      <c r="G6259">
        <v>223</v>
      </c>
      <c r="H6259" t="s">
        <v>79</v>
      </c>
      <c r="I6259">
        <f>IFERROR(INDEX(Lookup_Misc!$A$1:$C$7,MATCH(Table1[[#This Row],[Product]],Lookup_Misc!$B$1:$B$7,0),3)*Table1[[#This Row],[Tonnage]],NA())</f>
        <v>89.2</v>
      </c>
      <c r="J6259">
        <f t="shared" si="293"/>
        <v>9</v>
      </c>
    </row>
    <row r="6260" spans="1:10">
      <c r="A6260" t="s">
        <v>189</v>
      </c>
      <c r="B6260" t="s">
        <v>123</v>
      </c>
      <c r="C6260" s="60">
        <v>42248</v>
      </c>
      <c r="D6260" s="3">
        <f>Table1[[#This Row],[End Year]]-1</f>
        <v>2015</v>
      </c>
      <c r="E6260" s="3">
        <f t="shared" si="291"/>
        <v>2016</v>
      </c>
      <c r="F6260" s="1" t="str">
        <f t="shared" si="292"/>
        <v>2015/2016</v>
      </c>
      <c r="G6260">
        <v>2750</v>
      </c>
      <c r="H6260" t="s">
        <v>116</v>
      </c>
      <c r="I6260">
        <f>IFERROR(INDEX(Lookup_Misc!$A$1:$C$7,MATCH(Table1[[#This Row],[Product]],Lookup_Misc!$B$1:$B$7,0),3)*Table1[[#This Row],[Tonnage]],NA())</f>
        <v>1100</v>
      </c>
      <c r="J6260">
        <f t="shared" si="293"/>
        <v>9</v>
      </c>
    </row>
    <row r="6261" spans="1:10">
      <c r="A6261" t="s">
        <v>189</v>
      </c>
      <c r="B6261" t="s">
        <v>123</v>
      </c>
      <c r="C6261" s="60">
        <v>42248</v>
      </c>
      <c r="D6261" s="3">
        <f>Table1[[#This Row],[End Year]]-1</f>
        <v>2015</v>
      </c>
      <c r="E6261" s="3">
        <f t="shared" si="291"/>
        <v>2016</v>
      </c>
      <c r="F6261" s="1" t="str">
        <f t="shared" si="292"/>
        <v>2015/2016</v>
      </c>
      <c r="G6261">
        <v>49774</v>
      </c>
      <c r="H6261" t="s">
        <v>113</v>
      </c>
      <c r="I6261">
        <f>IFERROR(INDEX(Lookup_Misc!$A$1:$C$7,MATCH(Table1[[#This Row],[Product]],Lookup_Misc!$B$1:$B$7,0),3)*Table1[[#This Row],[Tonnage]],NA())</f>
        <v>19909.600000000002</v>
      </c>
      <c r="J6261">
        <f t="shared" si="293"/>
        <v>9</v>
      </c>
    </row>
    <row r="6262" spans="1:10">
      <c r="A6262" t="s">
        <v>189</v>
      </c>
      <c r="B6262" t="s">
        <v>123</v>
      </c>
      <c r="C6262" s="60">
        <v>42248</v>
      </c>
      <c r="D6262" s="3">
        <f>Table1[[#This Row],[End Year]]-1</f>
        <v>2015</v>
      </c>
      <c r="E6262" s="3">
        <f t="shared" si="291"/>
        <v>2016</v>
      </c>
      <c r="F6262" s="1" t="str">
        <f t="shared" si="292"/>
        <v>2015/2016</v>
      </c>
      <c r="G6262">
        <v>204</v>
      </c>
      <c r="H6262" t="s">
        <v>98</v>
      </c>
      <c r="I6262">
        <f>IFERROR(INDEX(Lookup_Misc!$A$1:$C$7,MATCH(Table1[[#This Row],[Product]],Lookup_Misc!$B$1:$B$7,0),3)*Table1[[#This Row],[Tonnage]],NA())</f>
        <v>81.600000000000009</v>
      </c>
      <c r="J6262">
        <f t="shared" si="293"/>
        <v>9</v>
      </c>
    </row>
    <row r="6263" spans="1:10">
      <c r="A6263" t="s">
        <v>189</v>
      </c>
      <c r="B6263" t="s">
        <v>123</v>
      </c>
      <c r="C6263" s="60">
        <v>42248</v>
      </c>
      <c r="D6263" s="3">
        <f>Table1[[#This Row],[End Year]]-1</f>
        <v>2015</v>
      </c>
      <c r="E6263" s="3">
        <f t="shared" si="291"/>
        <v>2016</v>
      </c>
      <c r="F6263" s="1" t="str">
        <f t="shared" si="292"/>
        <v>2015/2016</v>
      </c>
      <c r="G6263">
        <v>213</v>
      </c>
      <c r="H6263" t="s">
        <v>89</v>
      </c>
      <c r="I6263">
        <f>IFERROR(INDEX(Lookup_Misc!$A$1:$C$7,MATCH(Table1[[#This Row],[Product]],Lookup_Misc!$B$1:$B$7,0),3)*Table1[[#This Row],[Tonnage]],NA())</f>
        <v>85.2</v>
      </c>
      <c r="J6263">
        <f t="shared" si="293"/>
        <v>9</v>
      </c>
    </row>
    <row r="6264" spans="1:10">
      <c r="A6264" t="s">
        <v>189</v>
      </c>
      <c r="B6264" t="s">
        <v>123</v>
      </c>
      <c r="C6264" s="60">
        <v>42278</v>
      </c>
      <c r="D6264" s="3">
        <f>Table1[[#This Row],[End Year]]-1</f>
        <v>2015</v>
      </c>
      <c r="E6264" s="3">
        <f t="shared" si="291"/>
        <v>2016</v>
      </c>
      <c r="F6264" s="1" t="str">
        <f t="shared" si="292"/>
        <v>2015/2016</v>
      </c>
      <c r="G6264">
        <v>94</v>
      </c>
      <c r="H6264" t="s">
        <v>73</v>
      </c>
      <c r="I6264">
        <f>IFERROR(INDEX(Lookup_Misc!$A$1:$C$7,MATCH(Table1[[#This Row],[Product]],Lookup_Misc!$B$1:$B$7,0),3)*Table1[[#This Row],[Tonnage]],NA())</f>
        <v>37.6</v>
      </c>
      <c r="J6264">
        <f t="shared" si="293"/>
        <v>10</v>
      </c>
    </row>
    <row r="6265" spans="1:10">
      <c r="A6265" t="s">
        <v>189</v>
      </c>
      <c r="B6265" t="s">
        <v>123</v>
      </c>
      <c r="C6265" s="60">
        <v>42278</v>
      </c>
      <c r="D6265" s="3">
        <f>Table1[[#This Row],[End Year]]-1</f>
        <v>2015</v>
      </c>
      <c r="E6265" s="3">
        <f t="shared" si="291"/>
        <v>2016</v>
      </c>
      <c r="F6265" s="1" t="str">
        <f t="shared" si="292"/>
        <v>2015/2016</v>
      </c>
      <c r="G6265">
        <v>11</v>
      </c>
      <c r="H6265" t="s">
        <v>111</v>
      </c>
      <c r="I6265">
        <f>IFERROR(INDEX(Lookup_Misc!$A$1:$C$7,MATCH(Table1[[#This Row],[Product]],Lookup_Misc!$B$1:$B$7,0),3)*Table1[[#This Row],[Tonnage]],NA())</f>
        <v>4.4000000000000004</v>
      </c>
      <c r="J6265">
        <f t="shared" si="293"/>
        <v>10</v>
      </c>
    </row>
    <row r="6266" spans="1:10">
      <c r="A6266" t="s">
        <v>189</v>
      </c>
      <c r="B6266" t="s">
        <v>123</v>
      </c>
      <c r="C6266" s="60">
        <v>42278</v>
      </c>
      <c r="D6266" s="3">
        <f>Table1[[#This Row],[End Year]]-1</f>
        <v>2015</v>
      </c>
      <c r="E6266" s="3">
        <f t="shared" si="291"/>
        <v>2016</v>
      </c>
      <c r="F6266" s="1" t="str">
        <f t="shared" si="292"/>
        <v>2015/2016</v>
      </c>
      <c r="G6266">
        <v>39156</v>
      </c>
      <c r="H6266" t="s">
        <v>60</v>
      </c>
      <c r="I6266">
        <f>IFERROR(INDEX(Lookup_Misc!$A$1:$C$7,MATCH(Table1[[#This Row],[Product]],Lookup_Misc!$B$1:$B$7,0),3)*Table1[[#This Row],[Tonnage]],NA())</f>
        <v>15662.400000000001</v>
      </c>
      <c r="J6266">
        <f t="shared" si="293"/>
        <v>10</v>
      </c>
    </row>
    <row r="6267" spans="1:10">
      <c r="A6267" t="s">
        <v>189</v>
      </c>
      <c r="B6267" t="s">
        <v>123</v>
      </c>
      <c r="C6267" s="60">
        <v>42278</v>
      </c>
      <c r="D6267" s="3">
        <f>Table1[[#This Row],[End Year]]-1</f>
        <v>2015</v>
      </c>
      <c r="E6267" s="3">
        <f t="shared" si="291"/>
        <v>2016</v>
      </c>
      <c r="F6267" s="1" t="str">
        <f t="shared" si="292"/>
        <v>2015/2016</v>
      </c>
      <c r="G6267">
        <v>71</v>
      </c>
      <c r="H6267" t="s">
        <v>79</v>
      </c>
      <c r="I6267">
        <f>IFERROR(INDEX(Lookup_Misc!$A$1:$C$7,MATCH(Table1[[#This Row],[Product]],Lookup_Misc!$B$1:$B$7,0),3)*Table1[[#This Row],[Tonnage]],NA())</f>
        <v>28.400000000000002</v>
      </c>
      <c r="J6267">
        <f t="shared" si="293"/>
        <v>10</v>
      </c>
    </row>
    <row r="6268" spans="1:10">
      <c r="A6268" t="s">
        <v>189</v>
      </c>
      <c r="B6268" t="s">
        <v>123</v>
      </c>
      <c r="C6268" s="60">
        <v>42278</v>
      </c>
      <c r="D6268" s="3">
        <f>Table1[[#This Row],[End Year]]-1</f>
        <v>2015</v>
      </c>
      <c r="E6268" s="3">
        <f t="shared" si="291"/>
        <v>2016</v>
      </c>
      <c r="F6268" s="1" t="str">
        <f t="shared" si="292"/>
        <v>2015/2016</v>
      </c>
      <c r="G6268">
        <v>18</v>
      </c>
      <c r="H6268" t="s">
        <v>135</v>
      </c>
      <c r="I6268">
        <f>IFERROR(INDEX(Lookup_Misc!$A$1:$C$7,MATCH(Table1[[#This Row],[Product]],Lookup_Misc!$B$1:$B$7,0),3)*Table1[[#This Row],[Tonnage]],NA())</f>
        <v>7.2</v>
      </c>
      <c r="J6268">
        <f t="shared" si="293"/>
        <v>10</v>
      </c>
    </row>
    <row r="6269" spans="1:10">
      <c r="A6269" t="s">
        <v>189</v>
      </c>
      <c r="B6269" t="s">
        <v>123</v>
      </c>
      <c r="C6269" s="60">
        <v>42278</v>
      </c>
      <c r="D6269" s="3">
        <f>Table1[[#This Row],[End Year]]-1</f>
        <v>2015</v>
      </c>
      <c r="E6269" s="3">
        <f t="shared" si="291"/>
        <v>2016</v>
      </c>
      <c r="F6269" s="1" t="str">
        <f t="shared" si="292"/>
        <v>2015/2016</v>
      </c>
      <c r="G6269">
        <v>1</v>
      </c>
      <c r="H6269" t="s">
        <v>116</v>
      </c>
      <c r="I6269">
        <f>IFERROR(INDEX(Lookup_Misc!$A$1:$C$7,MATCH(Table1[[#This Row],[Product]],Lookup_Misc!$B$1:$B$7,0),3)*Table1[[#This Row],[Tonnage]],NA())</f>
        <v>0.4</v>
      </c>
      <c r="J6269">
        <f t="shared" si="293"/>
        <v>10</v>
      </c>
    </row>
    <row r="6270" spans="1:10">
      <c r="A6270" t="s">
        <v>189</v>
      </c>
      <c r="B6270" t="s">
        <v>123</v>
      </c>
      <c r="C6270" s="60">
        <v>42278</v>
      </c>
      <c r="D6270" s="3">
        <f>Table1[[#This Row],[End Year]]-1</f>
        <v>2015</v>
      </c>
      <c r="E6270" s="3">
        <f t="shared" si="291"/>
        <v>2016</v>
      </c>
      <c r="F6270" s="1" t="str">
        <f t="shared" si="292"/>
        <v>2015/2016</v>
      </c>
      <c r="G6270">
        <v>10999</v>
      </c>
      <c r="H6270" t="s">
        <v>86</v>
      </c>
      <c r="I6270">
        <f>IFERROR(INDEX(Lookup_Misc!$A$1:$C$7,MATCH(Table1[[#This Row],[Product]],Lookup_Misc!$B$1:$B$7,0),3)*Table1[[#This Row],[Tonnage]],NA())</f>
        <v>4399.6000000000004</v>
      </c>
      <c r="J6270">
        <f t="shared" si="293"/>
        <v>10</v>
      </c>
    </row>
    <row r="6271" spans="1:10">
      <c r="A6271" t="s">
        <v>189</v>
      </c>
      <c r="B6271" t="s">
        <v>123</v>
      </c>
      <c r="C6271" s="60">
        <v>42278</v>
      </c>
      <c r="D6271" s="3">
        <f>Table1[[#This Row],[End Year]]-1</f>
        <v>2015</v>
      </c>
      <c r="E6271" s="3">
        <f t="shared" si="291"/>
        <v>2016</v>
      </c>
      <c r="F6271" s="1" t="str">
        <f t="shared" si="292"/>
        <v>2015/2016</v>
      </c>
      <c r="G6271">
        <v>213</v>
      </c>
      <c r="H6271" t="s">
        <v>89</v>
      </c>
      <c r="I6271">
        <f>IFERROR(INDEX(Lookup_Misc!$A$1:$C$7,MATCH(Table1[[#This Row],[Product]],Lookup_Misc!$B$1:$B$7,0),3)*Table1[[#This Row],[Tonnage]],NA())</f>
        <v>85.2</v>
      </c>
      <c r="J6271">
        <f t="shared" si="293"/>
        <v>10</v>
      </c>
    </row>
    <row r="6272" spans="1:10">
      <c r="A6272" t="s">
        <v>189</v>
      </c>
      <c r="B6272" t="s">
        <v>123</v>
      </c>
      <c r="C6272" s="60">
        <v>42309</v>
      </c>
      <c r="D6272" s="3">
        <f>Table1[[#This Row],[End Year]]-1</f>
        <v>2015</v>
      </c>
      <c r="E6272" s="3">
        <f t="shared" si="291"/>
        <v>2016</v>
      </c>
      <c r="F6272" s="1" t="str">
        <f t="shared" si="292"/>
        <v>2015/2016</v>
      </c>
      <c r="G6272">
        <v>38017</v>
      </c>
      <c r="H6272" t="s">
        <v>60</v>
      </c>
      <c r="I6272">
        <f>IFERROR(INDEX(Lookup_Misc!$A$1:$C$7,MATCH(Table1[[#This Row],[Product]],Lookup_Misc!$B$1:$B$7,0),3)*Table1[[#This Row],[Tonnage]],NA())</f>
        <v>15206.800000000001</v>
      </c>
      <c r="J6272">
        <f t="shared" si="293"/>
        <v>11</v>
      </c>
    </row>
    <row r="6273" spans="1:10">
      <c r="A6273" t="s">
        <v>189</v>
      </c>
      <c r="B6273" t="s">
        <v>123</v>
      </c>
      <c r="C6273" s="60">
        <v>42309</v>
      </c>
      <c r="D6273" s="3">
        <f>Table1[[#This Row],[End Year]]-1</f>
        <v>2015</v>
      </c>
      <c r="E6273" s="3">
        <f t="shared" si="291"/>
        <v>2016</v>
      </c>
      <c r="F6273" s="1" t="str">
        <f t="shared" si="292"/>
        <v>2015/2016</v>
      </c>
      <c r="G6273">
        <v>251</v>
      </c>
      <c r="H6273" t="s">
        <v>79</v>
      </c>
      <c r="I6273">
        <f>IFERROR(INDEX(Lookup_Misc!$A$1:$C$7,MATCH(Table1[[#This Row],[Product]],Lookup_Misc!$B$1:$B$7,0),3)*Table1[[#This Row],[Tonnage]],NA())</f>
        <v>100.4</v>
      </c>
      <c r="J6273">
        <f t="shared" si="293"/>
        <v>11</v>
      </c>
    </row>
    <row r="6274" spans="1:10">
      <c r="A6274" t="s">
        <v>189</v>
      </c>
      <c r="B6274" t="s">
        <v>123</v>
      </c>
      <c r="C6274" s="60">
        <v>42309</v>
      </c>
      <c r="D6274" s="3">
        <f>Table1[[#This Row],[End Year]]-1</f>
        <v>2015</v>
      </c>
      <c r="E6274" s="3">
        <f t="shared" si="291"/>
        <v>2016</v>
      </c>
      <c r="F6274" s="1" t="str">
        <f t="shared" si="292"/>
        <v>2015/2016</v>
      </c>
      <c r="G6274">
        <v>1200</v>
      </c>
      <c r="H6274" t="s">
        <v>133</v>
      </c>
      <c r="I6274">
        <f>IFERROR(INDEX(Lookup_Misc!$A$1:$C$7,MATCH(Table1[[#This Row],[Product]],Lookup_Misc!$B$1:$B$7,0),3)*Table1[[#This Row],[Tonnage]],NA())</f>
        <v>480</v>
      </c>
      <c r="J6274">
        <f t="shared" si="293"/>
        <v>11</v>
      </c>
    </row>
    <row r="6275" spans="1:10">
      <c r="A6275" t="s">
        <v>189</v>
      </c>
      <c r="B6275" t="s">
        <v>123</v>
      </c>
      <c r="C6275" s="60">
        <v>42309</v>
      </c>
      <c r="D6275" s="3">
        <f>Table1[[#This Row],[End Year]]-1</f>
        <v>2015</v>
      </c>
      <c r="E6275" s="3">
        <f t="shared" si="291"/>
        <v>2016</v>
      </c>
      <c r="F6275" s="1" t="str">
        <f t="shared" si="292"/>
        <v>2015/2016</v>
      </c>
      <c r="G6275">
        <v>2749</v>
      </c>
      <c r="H6275" t="s">
        <v>137</v>
      </c>
      <c r="I6275">
        <f>IFERROR(INDEX(Lookup_Misc!$A$1:$C$7,MATCH(Table1[[#This Row],[Product]],Lookup_Misc!$B$1:$B$7,0),3)*Table1[[#This Row],[Tonnage]],NA())</f>
        <v>1099.6000000000001</v>
      </c>
      <c r="J6275">
        <f t="shared" si="293"/>
        <v>11</v>
      </c>
    </row>
    <row r="6276" spans="1:10">
      <c r="A6276" t="s">
        <v>189</v>
      </c>
      <c r="B6276" t="s">
        <v>123</v>
      </c>
      <c r="C6276" s="60">
        <v>42309</v>
      </c>
      <c r="D6276" s="3">
        <f>Table1[[#This Row],[End Year]]-1</f>
        <v>2015</v>
      </c>
      <c r="E6276" s="3">
        <f t="shared" si="291"/>
        <v>2016</v>
      </c>
      <c r="F6276" s="1" t="str">
        <f t="shared" si="292"/>
        <v>2015/2016</v>
      </c>
      <c r="G6276">
        <v>364</v>
      </c>
      <c r="H6276" t="s">
        <v>86</v>
      </c>
      <c r="I6276">
        <f>IFERROR(INDEX(Lookup_Misc!$A$1:$C$7,MATCH(Table1[[#This Row],[Product]],Lookup_Misc!$B$1:$B$7,0),3)*Table1[[#This Row],[Tonnage]],NA())</f>
        <v>145.6</v>
      </c>
      <c r="J6276">
        <f t="shared" si="293"/>
        <v>11</v>
      </c>
    </row>
    <row r="6277" spans="1:10">
      <c r="A6277" t="s">
        <v>189</v>
      </c>
      <c r="B6277" t="s">
        <v>123</v>
      </c>
      <c r="C6277" s="60">
        <v>42309</v>
      </c>
      <c r="D6277" s="3">
        <f>Table1[[#This Row],[End Year]]-1</f>
        <v>2015</v>
      </c>
      <c r="E6277" s="3">
        <f t="shared" si="291"/>
        <v>2016</v>
      </c>
      <c r="F6277" s="1" t="str">
        <f t="shared" si="292"/>
        <v>2015/2016</v>
      </c>
      <c r="G6277">
        <v>142</v>
      </c>
      <c r="H6277" t="s">
        <v>89</v>
      </c>
      <c r="I6277">
        <f>IFERROR(INDEX(Lookup_Misc!$A$1:$C$7,MATCH(Table1[[#This Row],[Product]],Lookup_Misc!$B$1:$B$7,0),3)*Table1[[#This Row],[Tonnage]],NA())</f>
        <v>56.800000000000004</v>
      </c>
      <c r="J6277">
        <f t="shared" si="293"/>
        <v>11</v>
      </c>
    </row>
    <row r="6278" spans="1:10">
      <c r="A6278" t="s">
        <v>189</v>
      </c>
      <c r="B6278" t="s">
        <v>123</v>
      </c>
      <c r="C6278" s="60">
        <v>42309</v>
      </c>
      <c r="D6278" s="3">
        <f>Table1[[#This Row],[End Year]]-1</f>
        <v>2015</v>
      </c>
      <c r="E6278" s="3">
        <f t="shared" ref="E6278:E6341" si="294">IF(AND(MONTH(C6278)&gt;=7,MONTH(C6278)&lt;=12),YEAR(C6278)+1,YEAR(C6278))</f>
        <v>2016</v>
      </c>
      <c r="F6278" s="1" t="str">
        <f t="shared" ref="F6278:F6341" si="295">D6278&amp;"/"&amp;E6278</f>
        <v>2015/2016</v>
      </c>
      <c r="G6278">
        <v>25394</v>
      </c>
      <c r="H6278" t="s">
        <v>90</v>
      </c>
      <c r="I6278">
        <f>IFERROR(INDEX(Lookup_Misc!$A$1:$C$7,MATCH(Table1[[#This Row],[Product]],Lookup_Misc!$B$1:$B$7,0),3)*Table1[[#This Row],[Tonnage]],NA())</f>
        <v>10157.6</v>
      </c>
      <c r="J6278">
        <f t="shared" ref="J6278:J6341" si="296">MONTH(C6278)</f>
        <v>11</v>
      </c>
    </row>
    <row r="6279" spans="1:10">
      <c r="A6279" t="s">
        <v>189</v>
      </c>
      <c r="B6279" t="s">
        <v>123</v>
      </c>
      <c r="C6279" s="60">
        <v>42339</v>
      </c>
      <c r="D6279" s="3">
        <f>Table1[[#This Row],[End Year]]-1</f>
        <v>2015</v>
      </c>
      <c r="E6279" s="3">
        <f t="shared" si="294"/>
        <v>2016</v>
      </c>
      <c r="F6279" s="1" t="str">
        <f t="shared" si="295"/>
        <v>2015/2016</v>
      </c>
      <c r="G6279">
        <v>74</v>
      </c>
      <c r="H6279" t="s">
        <v>129</v>
      </c>
      <c r="I6279">
        <f>IFERROR(INDEX(Lookup_Misc!$A$1:$C$7,MATCH(Table1[[#This Row],[Product]],Lookup_Misc!$B$1:$B$7,0),3)*Table1[[#This Row],[Tonnage]],NA())</f>
        <v>29.6</v>
      </c>
      <c r="J6279">
        <f t="shared" si="296"/>
        <v>12</v>
      </c>
    </row>
    <row r="6280" spans="1:10">
      <c r="A6280" t="s">
        <v>189</v>
      </c>
      <c r="B6280" t="s">
        <v>123</v>
      </c>
      <c r="C6280" s="60">
        <v>42339</v>
      </c>
      <c r="D6280" s="3">
        <f>Table1[[#This Row],[End Year]]-1</f>
        <v>2015</v>
      </c>
      <c r="E6280" s="3">
        <f t="shared" si="294"/>
        <v>2016</v>
      </c>
      <c r="F6280" s="1" t="str">
        <f t="shared" si="295"/>
        <v>2015/2016</v>
      </c>
      <c r="G6280">
        <v>57282</v>
      </c>
      <c r="H6280" t="s">
        <v>60</v>
      </c>
      <c r="I6280">
        <f>IFERROR(INDEX(Lookup_Misc!$A$1:$C$7,MATCH(Table1[[#This Row],[Product]],Lookup_Misc!$B$1:$B$7,0),3)*Table1[[#This Row],[Tonnage]],NA())</f>
        <v>22912.800000000003</v>
      </c>
      <c r="J6280">
        <f t="shared" si="296"/>
        <v>12</v>
      </c>
    </row>
    <row r="6281" spans="1:10">
      <c r="A6281" t="s">
        <v>189</v>
      </c>
      <c r="B6281" t="s">
        <v>123</v>
      </c>
      <c r="C6281" s="60">
        <v>42339</v>
      </c>
      <c r="D6281" s="3">
        <f>Table1[[#This Row],[End Year]]-1</f>
        <v>2015</v>
      </c>
      <c r="E6281" s="3">
        <f t="shared" si="294"/>
        <v>2016</v>
      </c>
      <c r="F6281" s="1" t="str">
        <f t="shared" si="295"/>
        <v>2015/2016</v>
      </c>
      <c r="G6281">
        <v>5321</v>
      </c>
      <c r="H6281" t="s">
        <v>79</v>
      </c>
      <c r="I6281">
        <f>IFERROR(INDEX(Lookup_Misc!$A$1:$C$7,MATCH(Table1[[#This Row],[Product]],Lookup_Misc!$B$1:$B$7,0),3)*Table1[[#This Row],[Tonnage]],NA())</f>
        <v>2128.4</v>
      </c>
      <c r="J6281">
        <f t="shared" si="296"/>
        <v>12</v>
      </c>
    </row>
    <row r="6282" spans="1:10">
      <c r="A6282" t="s">
        <v>189</v>
      </c>
      <c r="B6282" t="s">
        <v>123</v>
      </c>
      <c r="C6282" s="60">
        <v>42339</v>
      </c>
      <c r="D6282" s="3">
        <f>Table1[[#This Row],[End Year]]-1</f>
        <v>2015</v>
      </c>
      <c r="E6282" s="3">
        <f t="shared" si="294"/>
        <v>2016</v>
      </c>
      <c r="F6282" s="1" t="str">
        <f t="shared" si="295"/>
        <v>2015/2016</v>
      </c>
      <c r="G6282">
        <v>548</v>
      </c>
      <c r="H6282" t="s">
        <v>142</v>
      </c>
      <c r="I6282">
        <f>IFERROR(INDEX(Lookup_Misc!$A$1:$C$7,MATCH(Table1[[#This Row],[Product]],Lookup_Misc!$B$1:$B$7,0),3)*Table1[[#This Row],[Tonnage]],NA())</f>
        <v>219.20000000000002</v>
      </c>
      <c r="J6282">
        <f t="shared" si="296"/>
        <v>12</v>
      </c>
    </row>
    <row r="6283" spans="1:10">
      <c r="A6283" t="s">
        <v>189</v>
      </c>
      <c r="B6283" t="s">
        <v>123</v>
      </c>
      <c r="C6283" s="60">
        <v>42339</v>
      </c>
      <c r="D6283" s="3">
        <f>Table1[[#This Row],[End Year]]-1</f>
        <v>2015</v>
      </c>
      <c r="E6283" s="3">
        <f t="shared" si="294"/>
        <v>2016</v>
      </c>
      <c r="F6283" s="1" t="str">
        <f t="shared" si="295"/>
        <v>2015/2016</v>
      </c>
      <c r="G6283">
        <v>1320</v>
      </c>
      <c r="H6283" t="s">
        <v>143</v>
      </c>
      <c r="I6283">
        <f>IFERROR(INDEX(Lookup_Misc!$A$1:$C$7,MATCH(Table1[[#This Row],[Product]],Lookup_Misc!$B$1:$B$7,0),3)*Table1[[#This Row],[Tonnage]],NA())</f>
        <v>528</v>
      </c>
      <c r="J6283">
        <f t="shared" si="296"/>
        <v>12</v>
      </c>
    </row>
    <row r="6284" spans="1:10">
      <c r="A6284" t="s">
        <v>189</v>
      </c>
      <c r="B6284" t="s">
        <v>123</v>
      </c>
      <c r="C6284" s="60">
        <v>42339</v>
      </c>
      <c r="D6284" s="3">
        <f>Table1[[#This Row],[End Year]]-1</f>
        <v>2015</v>
      </c>
      <c r="E6284" s="3">
        <f t="shared" si="294"/>
        <v>2016</v>
      </c>
      <c r="F6284" s="1" t="str">
        <f t="shared" si="295"/>
        <v>2015/2016</v>
      </c>
      <c r="G6284">
        <v>4</v>
      </c>
      <c r="H6284" t="s">
        <v>80</v>
      </c>
      <c r="I6284">
        <f>IFERROR(INDEX(Lookup_Misc!$A$1:$C$7,MATCH(Table1[[#This Row],[Product]],Lookup_Misc!$B$1:$B$7,0),3)*Table1[[#This Row],[Tonnage]],NA())</f>
        <v>1.6</v>
      </c>
      <c r="J6284">
        <f t="shared" si="296"/>
        <v>12</v>
      </c>
    </row>
    <row r="6285" spans="1:10">
      <c r="A6285" t="s">
        <v>189</v>
      </c>
      <c r="B6285" t="s">
        <v>123</v>
      </c>
      <c r="C6285" s="60">
        <v>42339</v>
      </c>
      <c r="D6285" s="3">
        <f>Table1[[#This Row],[End Year]]-1</f>
        <v>2015</v>
      </c>
      <c r="E6285" s="3">
        <f t="shared" si="294"/>
        <v>2016</v>
      </c>
      <c r="F6285" s="1" t="str">
        <f t="shared" si="295"/>
        <v>2015/2016</v>
      </c>
      <c r="G6285">
        <v>2198</v>
      </c>
      <c r="H6285" t="s">
        <v>116</v>
      </c>
      <c r="I6285">
        <f>IFERROR(INDEX(Lookup_Misc!$A$1:$C$7,MATCH(Table1[[#This Row],[Product]],Lookup_Misc!$B$1:$B$7,0),3)*Table1[[#This Row],[Tonnage]],NA())</f>
        <v>879.2</v>
      </c>
      <c r="J6285">
        <f t="shared" si="296"/>
        <v>12</v>
      </c>
    </row>
    <row r="6286" spans="1:10">
      <c r="A6286" t="s">
        <v>189</v>
      </c>
      <c r="B6286" t="s">
        <v>123</v>
      </c>
      <c r="C6286" s="60">
        <v>42339</v>
      </c>
      <c r="D6286" s="3">
        <f>Table1[[#This Row],[End Year]]-1</f>
        <v>2015</v>
      </c>
      <c r="E6286" s="3">
        <f t="shared" si="294"/>
        <v>2016</v>
      </c>
      <c r="F6286" s="1" t="str">
        <f t="shared" si="295"/>
        <v>2015/2016</v>
      </c>
      <c r="G6286">
        <v>98</v>
      </c>
      <c r="H6286" t="s">
        <v>98</v>
      </c>
      <c r="I6286">
        <f>IFERROR(INDEX(Lookup_Misc!$A$1:$C$7,MATCH(Table1[[#This Row],[Product]],Lookup_Misc!$B$1:$B$7,0),3)*Table1[[#This Row],[Tonnage]],NA())</f>
        <v>39.200000000000003</v>
      </c>
      <c r="J6286">
        <f t="shared" si="296"/>
        <v>12</v>
      </c>
    </row>
    <row r="6287" spans="1:10">
      <c r="A6287" t="s">
        <v>189</v>
      </c>
      <c r="B6287" t="s">
        <v>123</v>
      </c>
      <c r="C6287" s="60">
        <v>42339</v>
      </c>
      <c r="D6287" s="3">
        <f>Table1[[#This Row],[End Year]]-1</f>
        <v>2015</v>
      </c>
      <c r="E6287" s="3">
        <f t="shared" si="294"/>
        <v>2016</v>
      </c>
      <c r="F6287" s="1" t="str">
        <f t="shared" si="295"/>
        <v>2015/2016</v>
      </c>
      <c r="G6287">
        <v>27157</v>
      </c>
      <c r="H6287" t="s">
        <v>90</v>
      </c>
      <c r="I6287">
        <f>IFERROR(INDEX(Lookup_Misc!$A$1:$C$7,MATCH(Table1[[#This Row],[Product]],Lookup_Misc!$B$1:$B$7,0),3)*Table1[[#This Row],[Tonnage]],NA())</f>
        <v>10862.800000000001</v>
      </c>
      <c r="J6287">
        <f t="shared" si="296"/>
        <v>12</v>
      </c>
    </row>
    <row r="6288" spans="1:10">
      <c r="A6288" t="s">
        <v>189</v>
      </c>
      <c r="B6288" t="s">
        <v>123</v>
      </c>
      <c r="C6288" s="60">
        <v>42370</v>
      </c>
      <c r="D6288" s="3">
        <f>Table1[[#This Row],[End Year]]-1</f>
        <v>2015</v>
      </c>
      <c r="E6288" s="3">
        <f t="shared" si="294"/>
        <v>2016</v>
      </c>
      <c r="F6288" s="1" t="str">
        <f t="shared" si="295"/>
        <v>2015/2016</v>
      </c>
      <c r="G6288">
        <v>19</v>
      </c>
      <c r="H6288" t="s">
        <v>197</v>
      </c>
      <c r="I6288">
        <f>IFERROR(INDEX(Lookup_Misc!$A$1:$C$7,MATCH(Table1[[#This Row],[Product]],Lookup_Misc!$B$1:$B$7,0),3)*Table1[[#This Row],[Tonnage]],NA())</f>
        <v>7.6000000000000005</v>
      </c>
      <c r="J6288">
        <f t="shared" si="296"/>
        <v>1</v>
      </c>
    </row>
    <row r="6289" spans="1:10">
      <c r="A6289" t="s">
        <v>189</v>
      </c>
      <c r="B6289" t="s">
        <v>123</v>
      </c>
      <c r="C6289" s="60">
        <v>42370</v>
      </c>
      <c r="D6289" s="3">
        <f>Table1[[#This Row],[End Year]]-1</f>
        <v>2015</v>
      </c>
      <c r="E6289" s="3">
        <f t="shared" si="294"/>
        <v>2016</v>
      </c>
      <c r="F6289" s="1" t="str">
        <f t="shared" si="295"/>
        <v>2015/2016</v>
      </c>
      <c r="G6289">
        <v>28955</v>
      </c>
      <c r="H6289" t="s">
        <v>60</v>
      </c>
      <c r="I6289">
        <f>IFERROR(INDEX(Lookup_Misc!$A$1:$C$7,MATCH(Table1[[#This Row],[Product]],Lookup_Misc!$B$1:$B$7,0),3)*Table1[[#This Row],[Tonnage]],NA())</f>
        <v>11582</v>
      </c>
      <c r="J6289">
        <f t="shared" si="296"/>
        <v>1</v>
      </c>
    </row>
    <row r="6290" spans="1:10">
      <c r="A6290" t="s">
        <v>189</v>
      </c>
      <c r="B6290" t="s">
        <v>123</v>
      </c>
      <c r="C6290" s="60">
        <v>42370</v>
      </c>
      <c r="D6290" s="3">
        <f>Table1[[#This Row],[End Year]]-1</f>
        <v>2015</v>
      </c>
      <c r="E6290" s="3">
        <f t="shared" si="294"/>
        <v>2016</v>
      </c>
      <c r="F6290" s="1" t="str">
        <f t="shared" si="295"/>
        <v>2015/2016</v>
      </c>
      <c r="G6290">
        <v>228</v>
      </c>
      <c r="H6290" t="s">
        <v>79</v>
      </c>
      <c r="I6290">
        <f>IFERROR(INDEX(Lookup_Misc!$A$1:$C$7,MATCH(Table1[[#This Row],[Product]],Lookup_Misc!$B$1:$B$7,0),3)*Table1[[#This Row],[Tonnage]],NA())</f>
        <v>91.2</v>
      </c>
      <c r="J6290">
        <f t="shared" si="296"/>
        <v>1</v>
      </c>
    </row>
    <row r="6291" spans="1:10">
      <c r="A6291" t="s">
        <v>189</v>
      </c>
      <c r="B6291" t="s">
        <v>123</v>
      </c>
      <c r="C6291" s="60">
        <v>42370</v>
      </c>
      <c r="D6291" s="3">
        <f>Table1[[#This Row],[End Year]]-1</f>
        <v>2015</v>
      </c>
      <c r="E6291" s="3">
        <f t="shared" si="294"/>
        <v>2016</v>
      </c>
      <c r="F6291" s="1" t="str">
        <f t="shared" si="295"/>
        <v>2015/2016</v>
      </c>
      <c r="G6291">
        <v>2198</v>
      </c>
      <c r="H6291" t="s">
        <v>116</v>
      </c>
      <c r="I6291">
        <f>IFERROR(INDEX(Lookup_Misc!$A$1:$C$7,MATCH(Table1[[#This Row],[Product]],Lookup_Misc!$B$1:$B$7,0),3)*Table1[[#This Row],[Tonnage]],NA())</f>
        <v>879.2</v>
      </c>
      <c r="J6291">
        <f t="shared" si="296"/>
        <v>1</v>
      </c>
    </row>
    <row r="6292" spans="1:10">
      <c r="A6292" t="s">
        <v>189</v>
      </c>
      <c r="B6292" t="s">
        <v>123</v>
      </c>
      <c r="C6292" s="60">
        <v>42370</v>
      </c>
      <c r="D6292" s="3">
        <f>Table1[[#This Row],[End Year]]-1</f>
        <v>2015</v>
      </c>
      <c r="E6292" s="3">
        <f t="shared" si="294"/>
        <v>2016</v>
      </c>
      <c r="F6292" s="1" t="str">
        <f t="shared" si="295"/>
        <v>2015/2016</v>
      </c>
      <c r="G6292">
        <v>4045</v>
      </c>
      <c r="H6292" t="s">
        <v>113</v>
      </c>
      <c r="I6292">
        <f>IFERROR(INDEX(Lookup_Misc!$A$1:$C$7,MATCH(Table1[[#This Row],[Product]],Lookup_Misc!$B$1:$B$7,0),3)*Table1[[#This Row],[Tonnage]],NA())</f>
        <v>1618</v>
      </c>
      <c r="J6292">
        <f t="shared" si="296"/>
        <v>1</v>
      </c>
    </row>
    <row r="6293" spans="1:10">
      <c r="A6293" t="s">
        <v>189</v>
      </c>
      <c r="B6293" t="s">
        <v>123</v>
      </c>
      <c r="C6293" s="60">
        <v>42370</v>
      </c>
      <c r="D6293" s="3">
        <f>Table1[[#This Row],[End Year]]-1</f>
        <v>2015</v>
      </c>
      <c r="E6293" s="3">
        <f t="shared" si="294"/>
        <v>2016</v>
      </c>
      <c r="F6293" s="1" t="str">
        <f t="shared" si="295"/>
        <v>2015/2016</v>
      </c>
      <c r="G6293">
        <v>16497</v>
      </c>
      <c r="H6293" t="s">
        <v>86</v>
      </c>
      <c r="I6293">
        <f>IFERROR(INDEX(Lookup_Misc!$A$1:$C$7,MATCH(Table1[[#This Row],[Product]],Lookup_Misc!$B$1:$B$7,0),3)*Table1[[#This Row],[Tonnage]],NA())</f>
        <v>6598.8</v>
      </c>
      <c r="J6293">
        <f t="shared" si="296"/>
        <v>1</v>
      </c>
    </row>
    <row r="6294" spans="1:10">
      <c r="A6294" t="s">
        <v>189</v>
      </c>
      <c r="B6294" t="s">
        <v>123</v>
      </c>
      <c r="C6294" s="60">
        <v>42370</v>
      </c>
      <c r="D6294" s="3">
        <f>Table1[[#This Row],[End Year]]-1</f>
        <v>2015</v>
      </c>
      <c r="E6294" s="3">
        <f t="shared" si="294"/>
        <v>2016</v>
      </c>
      <c r="F6294" s="1" t="str">
        <f t="shared" si="295"/>
        <v>2015/2016</v>
      </c>
      <c r="G6294">
        <v>97</v>
      </c>
      <c r="H6294" t="s">
        <v>98</v>
      </c>
      <c r="I6294">
        <f>IFERROR(INDEX(Lookup_Misc!$A$1:$C$7,MATCH(Table1[[#This Row],[Product]],Lookup_Misc!$B$1:$B$7,0),3)*Table1[[#This Row],[Tonnage]],NA())</f>
        <v>38.800000000000004</v>
      </c>
      <c r="J6294">
        <f t="shared" si="296"/>
        <v>1</v>
      </c>
    </row>
    <row r="6295" spans="1:10">
      <c r="A6295" t="s">
        <v>189</v>
      </c>
      <c r="B6295" t="s">
        <v>123</v>
      </c>
      <c r="C6295" s="60">
        <v>42370</v>
      </c>
      <c r="D6295" s="3">
        <f>Table1[[#This Row],[End Year]]-1</f>
        <v>2015</v>
      </c>
      <c r="E6295" s="3">
        <f t="shared" si="294"/>
        <v>2016</v>
      </c>
      <c r="F6295" s="1" t="str">
        <f t="shared" si="295"/>
        <v>2015/2016</v>
      </c>
      <c r="G6295">
        <v>109</v>
      </c>
      <c r="H6295" t="s">
        <v>89</v>
      </c>
      <c r="I6295">
        <f>IFERROR(INDEX(Lookup_Misc!$A$1:$C$7,MATCH(Table1[[#This Row],[Product]],Lookup_Misc!$B$1:$B$7,0),3)*Table1[[#This Row],[Tonnage]],NA())</f>
        <v>43.6</v>
      </c>
      <c r="J6295">
        <f t="shared" si="296"/>
        <v>1</v>
      </c>
    </row>
    <row r="6296" spans="1:10">
      <c r="A6296" t="s">
        <v>189</v>
      </c>
      <c r="B6296" t="s">
        <v>123</v>
      </c>
      <c r="C6296" s="60">
        <v>42370</v>
      </c>
      <c r="D6296" s="3">
        <f>Table1[[#This Row],[End Year]]-1</f>
        <v>2015</v>
      </c>
      <c r="E6296" s="3">
        <f t="shared" si="294"/>
        <v>2016</v>
      </c>
      <c r="F6296" s="1" t="str">
        <f t="shared" si="295"/>
        <v>2015/2016</v>
      </c>
      <c r="G6296">
        <v>22817</v>
      </c>
      <c r="H6296" t="s">
        <v>90</v>
      </c>
      <c r="I6296">
        <f>IFERROR(INDEX(Lookup_Misc!$A$1:$C$7,MATCH(Table1[[#This Row],[Product]],Lookup_Misc!$B$1:$B$7,0),3)*Table1[[#This Row],[Tonnage]],NA())</f>
        <v>9126.8000000000011</v>
      </c>
      <c r="J6296">
        <f t="shared" si="296"/>
        <v>1</v>
      </c>
    </row>
    <row r="6297" spans="1:10">
      <c r="A6297" t="s">
        <v>189</v>
      </c>
      <c r="B6297" t="s">
        <v>123</v>
      </c>
      <c r="C6297" s="60">
        <v>42401</v>
      </c>
      <c r="D6297" s="3">
        <f>Table1[[#This Row],[End Year]]-1</f>
        <v>2015</v>
      </c>
      <c r="E6297" s="3">
        <f t="shared" si="294"/>
        <v>2016</v>
      </c>
      <c r="F6297" s="1" t="str">
        <f t="shared" si="295"/>
        <v>2015/2016</v>
      </c>
      <c r="G6297">
        <v>27914</v>
      </c>
      <c r="H6297" t="s">
        <v>60</v>
      </c>
      <c r="I6297">
        <f>IFERROR(INDEX(Lookup_Misc!$A$1:$C$7,MATCH(Table1[[#This Row],[Product]],Lookup_Misc!$B$1:$B$7,0),3)*Table1[[#This Row],[Tonnage]],NA())</f>
        <v>11165.6</v>
      </c>
      <c r="J6297">
        <f t="shared" si="296"/>
        <v>2</v>
      </c>
    </row>
    <row r="6298" spans="1:10">
      <c r="A6298" t="s">
        <v>189</v>
      </c>
      <c r="B6298" t="s">
        <v>123</v>
      </c>
      <c r="C6298" s="60">
        <v>42401</v>
      </c>
      <c r="D6298" s="3">
        <f>Table1[[#This Row],[End Year]]-1</f>
        <v>2015</v>
      </c>
      <c r="E6298" s="3">
        <f t="shared" si="294"/>
        <v>2016</v>
      </c>
      <c r="F6298" s="1" t="str">
        <f t="shared" si="295"/>
        <v>2015/2016</v>
      </c>
      <c r="G6298">
        <v>13510</v>
      </c>
      <c r="H6298" t="s">
        <v>79</v>
      </c>
      <c r="I6298">
        <f>IFERROR(INDEX(Lookup_Misc!$A$1:$C$7,MATCH(Table1[[#This Row],[Product]],Lookup_Misc!$B$1:$B$7,0),3)*Table1[[#This Row],[Tonnage]],NA())</f>
        <v>5404</v>
      </c>
      <c r="J6298">
        <f t="shared" si="296"/>
        <v>2</v>
      </c>
    </row>
    <row r="6299" spans="1:10">
      <c r="A6299" t="s">
        <v>189</v>
      </c>
      <c r="B6299" t="s">
        <v>123</v>
      </c>
      <c r="C6299" s="60">
        <v>42401</v>
      </c>
      <c r="D6299" s="3">
        <f>Table1[[#This Row],[End Year]]-1</f>
        <v>2015</v>
      </c>
      <c r="E6299" s="3">
        <f t="shared" si="294"/>
        <v>2016</v>
      </c>
      <c r="F6299" s="1" t="str">
        <f t="shared" si="295"/>
        <v>2015/2016</v>
      </c>
      <c r="G6299">
        <v>20</v>
      </c>
      <c r="H6299" t="s">
        <v>116</v>
      </c>
      <c r="I6299">
        <f>IFERROR(INDEX(Lookup_Misc!$A$1:$C$7,MATCH(Table1[[#This Row],[Product]],Lookup_Misc!$B$1:$B$7,0),3)*Table1[[#This Row],[Tonnage]],NA())</f>
        <v>8</v>
      </c>
      <c r="J6299">
        <f t="shared" si="296"/>
        <v>2</v>
      </c>
    </row>
    <row r="6300" spans="1:10">
      <c r="A6300" t="s">
        <v>189</v>
      </c>
      <c r="B6300" t="s">
        <v>123</v>
      </c>
      <c r="C6300" s="60">
        <v>42401</v>
      </c>
      <c r="D6300" s="3">
        <f>Table1[[#This Row],[End Year]]-1</f>
        <v>2015</v>
      </c>
      <c r="E6300" s="3">
        <f t="shared" si="294"/>
        <v>2016</v>
      </c>
      <c r="F6300" s="1" t="str">
        <f t="shared" si="295"/>
        <v>2015/2016</v>
      </c>
      <c r="G6300">
        <v>44882</v>
      </c>
      <c r="H6300" t="s">
        <v>113</v>
      </c>
      <c r="I6300">
        <f>IFERROR(INDEX(Lookup_Misc!$A$1:$C$7,MATCH(Table1[[#This Row],[Product]],Lookup_Misc!$B$1:$B$7,0),3)*Table1[[#This Row],[Tonnage]],NA())</f>
        <v>17952.8</v>
      </c>
      <c r="J6300">
        <f t="shared" si="296"/>
        <v>2</v>
      </c>
    </row>
    <row r="6301" spans="1:10">
      <c r="A6301" t="s">
        <v>189</v>
      </c>
      <c r="B6301" t="s">
        <v>123</v>
      </c>
      <c r="C6301" s="60">
        <v>42430</v>
      </c>
      <c r="D6301" s="3">
        <f>Table1[[#This Row],[End Year]]-1</f>
        <v>2015</v>
      </c>
      <c r="E6301" s="3">
        <f t="shared" si="294"/>
        <v>2016</v>
      </c>
      <c r="F6301" s="1" t="str">
        <f t="shared" si="295"/>
        <v>2015/2016</v>
      </c>
      <c r="G6301">
        <v>95</v>
      </c>
      <c r="H6301" t="s">
        <v>73</v>
      </c>
      <c r="I6301">
        <f>IFERROR(INDEX(Lookup_Misc!$A$1:$C$7,MATCH(Table1[[#This Row],[Product]],Lookup_Misc!$B$1:$B$7,0),3)*Table1[[#This Row],[Tonnage]],NA())</f>
        <v>38</v>
      </c>
      <c r="J6301">
        <f t="shared" si="296"/>
        <v>3</v>
      </c>
    </row>
    <row r="6302" spans="1:10">
      <c r="A6302" t="s">
        <v>189</v>
      </c>
      <c r="B6302" t="s">
        <v>123</v>
      </c>
      <c r="C6302" s="60">
        <v>42430</v>
      </c>
      <c r="D6302" s="3">
        <f>Table1[[#This Row],[End Year]]-1</f>
        <v>2015</v>
      </c>
      <c r="E6302" s="3">
        <f t="shared" si="294"/>
        <v>2016</v>
      </c>
      <c r="F6302" s="1" t="str">
        <f t="shared" si="295"/>
        <v>2015/2016</v>
      </c>
      <c r="G6302">
        <v>29893</v>
      </c>
      <c r="H6302" t="s">
        <v>60</v>
      </c>
      <c r="I6302">
        <f>IFERROR(INDEX(Lookup_Misc!$A$1:$C$7,MATCH(Table1[[#This Row],[Product]],Lookup_Misc!$B$1:$B$7,0),3)*Table1[[#This Row],[Tonnage]],NA())</f>
        <v>11957.2</v>
      </c>
      <c r="J6302">
        <f t="shared" si="296"/>
        <v>3</v>
      </c>
    </row>
    <row r="6303" spans="1:10">
      <c r="A6303" t="s">
        <v>189</v>
      </c>
      <c r="B6303" t="s">
        <v>123</v>
      </c>
      <c r="C6303" s="60">
        <v>42430</v>
      </c>
      <c r="D6303" s="3">
        <f>Table1[[#This Row],[End Year]]-1</f>
        <v>2015</v>
      </c>
      <c r="E6303" s="3">
        <f t="shared" si="294"/>
        <v>2016</v>
      </c>
      <c r="F6303" s="1" t="str">
        <f t="shared" si="295"/>
        <v>2015/2016</v>
      </c>
      <c r="G6303">
        <v>4818</v>
      </c>
      <c r="H6303" t="s">
        <v>79</v>
      </c>
      <c r="I6303">
        <f>IFERROR(INDEX(Lookup_Misc!$A$1:$C$7,MATCH(Table1[[#This Row],[Product]],Lookup_Misc!$B$1:$B$7,0),3)*Table1[[#This Row],[Tonnage]],NA())</f>
        <v>1927.2</v>
      </c>
      <c r="J6303">
        <f t="shared" si="296"/>
        <v>3</v>
      </c>
    </row>
    <row r="6304" spans="1:10">
      <c r="A6304" t="s">
        <v>189</v>
      </c>
      <c r="B6304" t="s">
        <v>123</v>
      </c>
      <c r="C6304" s="60">
        <v>42430</v>
      </c>
      <c r="D6304" s="3">
        <f>Table1[[#This Row],[End Year]]-1</f>
        <v>2015</v>
      </c>
      <c r="E6304" s="3">
        <f t="shared" si="294"/>
        <v>2016</v>
      </c>
      <c r="F6304" s="1" t="str">
        <f t="shared" si="295"/>
        <v>2015/2016</v>
      </c>
      <c r="G6304">
        <v>24822</v>
      </c>
      <c r="H6304" t="s">
        <v>113</v>
      </c>
      <c r="I6304">
        <f>IFERROR(INDEX(Lookup_Misc!$A$1:$C$7,MATCH(Table1[[#This Row],[Product]],Lookup_Misc!$B$1:$B$7,0),3)*Table1[[#This Row],[Tonnage]],NA())</f>
        <v>9928.8000000000011</v>
      </c>
      <c r="J6304">
        <f t="shared" si="296"/>
        <v>3</v>
      </c>
    </row>
    <row r="6305" spans="1:10">
      <c r="A6305" t="s">
        <v>189</v>
      </c>
      <c r="B6305" t="s">
        <v>123</v>
      </c>
      <c r="C6305" s="60">
        <v>42430</v>
      </c>
      <c r="D6305" s="3">
        <f>Table1[[#This Row],[End Year]]-1</f>
        <v>2015</v>
      </c>
      <c r="E6305" s="3">
        <f t="shared" si="294"/>
        <v>2016</v>
      </c>
      <c r="F6305" s="1" t="str">
        <f t="shared" si="295"/>
        <v>2015/2016</v>
      </c>
      <c r="G6305">
        <v>5250</v>
      </c>
      <c r="H6305" t="s">
        <v>108</v>
      </c>
      <c r="I6305">
        <f>IFERROR(INDEX(Lookup_Misc!$A$1:$C$7,MATCH(Table1[[#This Row],[Product]],Lookup_Misc!$B$1:$B$7,0),3)*Table1[[#This Row],[Tonnage]],NA())</f>
        <v>2100</v>
      </c>
      <c r="J6305">
        <f t="shared" si="296"/>
        <v>3</v>
      </c>
    </row>
    <row r="6306" spans="1:10">
      <c r="A6306" t="s">
        <v>189</v>
      </c>
      <c r="B6306" t="s">
        <v>123</v>
      </c>
      <c r="C6306" s="60">
        <v>42430</v>
      </c>
      <c r="D6306" s="3">
        <f>Table1[[#This Row],[End Year]]-1</f>
        <v>2015</v>
      </c>
      <c r="E6306" s="3">
        <f t="shared" si="294"/>
        <v>2016</v>
      </c>
      <c r="F6306" s="1" t="str">
        <f t="shared" si="295"/>
        <v>2015/2016</v>
      </c>
      <c r="G6306">
        <v>1</v>
      </c>
      <c r="H6306" t="s">
        <v>96</v>
      </c>
      <c r="I6306">
        <f>IFERROR(INDEX(Lookup_Misc!$A$1:$C$7,MATCH(Table1[[#This Row],[Product]],Lookup_Misc!$B$1:$B$7,0),3)*Table1[[#This Row],[Tonnage]],NA())</f>
        <v>0.4</v>
      </c>
      <c r="J6306">
        <f t="shared" si="296"/>
        <v>3</v>
      </c>
    </row>
    <row r="6307" spans="1:10">
      <c r="A6307" t="s">
        <v>189</v>
      </c>
      <c r="B6307" t="s">
        <v>123</v>
      </c>
      <c r="C6307" s="60">
        <v>42430</v>
      </c>
      <c r="D6307" s="3">
        <f>Table1[[#This Row],[End Year]]-1</f>
        <v>2015</v>
      </c>
      <c r="E6307" s="3">
        <f t="shared" si="294"/>
        <v>2016</v>
      </c>
      <c r="F6307" s="1" t="str">
        <f t="shared" si="295"/>
        <v>2015/2016</v>
      </c>
      <c r="G6307">
        <v>10999</v>
      </c>
      <c r="H6307" t="s">
        <v>86</v>
      </c>
      <c r="I6307">
        <f>IFERROR(INDEX(Lookup_Misc!$A$1:$C$7,MATCH(Table1[[#This Row],[Product]],Lookup_Misc!$B$1:$B$7,0),3)*Table1[[#This Row],[Tonnage]],NA())</f>
        <v>4399.6000000000004</v>
      </c>
      <c r="J6307">
        <f t="shared" si="296"/>
        <v>3</v>
      </c>
    </row>
    <row r="6308" spans="1:10">
      <c r="A6308" t="s">
        <v>189</v>
      </c>
      <c r="B6308" t="s">
        <v>123</v>
      </c>
      <c r="C6308" s="60">
        <v>42430</v>
      </c>
      <c r="D6308" s="3">
        <f>Table1[[#This Row],[End Year]]-1</f>
        <v>2015</v>
      </c>
      <c r="E6308" s="3">
        <f t="shared" si="294"/>
        <v>2016</v>
      </c>
      <c r="F6308" s="1" t="str">
        <f t="shared" si="295"/>
        <v>2015/2016</v>
      </c>
      <c r="G6308">
        <v>472</v>
      </c>
      <c r="H6308" t="s">
        <v>98</v>
      </c>
      <c r="I6308">
        <f>IFERROR(INDEX(Lookup_Misc!$A$1:$C$7,MATCH(Table1[[#This Row],[Product]],Lookup_Misc!$B$1:$B$7,0),3)*Table1[[#This Row],[Tonnage]],NA())</f>
        <v>188.8</v>
      </c>
      <c r="J6308">
        <f t="shared" si="296"/>
        <v>3</v>
      </c>
    </row>
    <row r="6309" spans="1:10">
      <c r="A6309" t="s">
        <v>189</v>
      </c>
      <c r="B6309" t="s">
        <v>123</v>
      </c>
      <c r="C6309" s="60">
        <v>42430</v>
      </c>
      <c r="D6309" s="3">
        <f>Table1[[#This Row],[End Year]]-1</f>
        <v>2015</v>
      </c>
      <c r="E6309" s="3">
        <f t="shared" si="294"/>
        <v>2016</v>
      </c>
      <c r="F6309" s="1" t="str">
        <f t="shared" si="295"/>
        <v>2015/2016</v>
      </c>
      <c r="G6309">
        <v>80</v>
      </c>
      <c r="H6309" t="s">
        <v>89</v>
      </c>
      <c r="I6309">
        <f>IFERROR(INDEX(Lookup_Misc!$A$1:$C$7,MATCH(Table1[[#This Row],[Product]],Lookup_Misc!$B$1:$B$7,0),3)*Table1[[#This Row],[Tonnage]],NA())</f>
        <v>32</v>
      </c>
      <c r="J6309">
        <f t="shared" si="296"/>
        <v>3</v>
      </c>
    </row>
    <row r="6310" spans="1:10">
      <c r="A6310" t="s">
        <v>189</v>
      </c>
      <c r="B6310" t="s">
        <v>123</v>
      </c>
      <c r="C6310" s="60">
        <v>42461</v>
      </c>
      <c r="D6310" s="3">
        <f>Table1[[#This Row],[End Year]]-1</f>
        <v>2015</v>
      </c>
      <c r="E6310" s="3">
        <f t="shared" si="294"/>
        <v>2016</v>
      </c>
      <c r="F6310" s="1" t="str">
        <f t="shared" si="295"/>
        <v>2015/2016</v>
      </c>
      <c r="G6310">
        <v>5</v>
      </c>
      <c r="H6310" t="s">
        <v>129</v>
      </c>
      <c r="I6310">
        <f>IFERROR(INDEX(Lookup_Misc!$A$1:$C$7,MATCH(Table1[[#This Row],[Product]],Lookup_Misc!$B$1:$B$7,0),3)*Table1[[#This Row],[Tonnage]],NA())</f>
        <v>2</v>
      </c>
      <c r="J6310">
        <f t="shared" si="296"/>
        <v>4</v>
      </c>
    </row>
    <row r="6311" spans="1:10">
      <c r="A6311" t="s">
        <v>189</v>
      </c>
      <c r="B6311" t="s">
        <v>123</v>
      </c>
      <c r="C6311" s="60">
        <v>42461</v>
      </c>
      <c r="D6311" s="3">
        <f>Table1[[#This Row],[End Year]]-1</f>
        <v>2015</v>
      </c>
      <c r="E6311" s="3">
        <f t="shared" si="294"/>
        <v>2016</v>
      </c>
      <c r="F6311" s="1" t="str">
        <f t="shared" si="295"/>
        <v>2015/2016</v>
      </c>
      <c r="G6311">
        <v>65379</v>
      </c>
      <c r="H6311" t="s">
        <v>60</v>
      </c>
      <c r="I6311">
        <f>IFERROR(INDEX(Lookup_Misc!$A$1:$C$7,MATCH(Table1[[#This Row],[Product]],Lookup_Misc!$B$1:$B$7,0),3)*Table1[[#This Row],[Tonnage]],NA())</f>
        <v>26151.600000000002</v>
      </c>
      <c r="J6311">
        <f t="shared" si="296"/>
        <v>4</v>
      </c>
    </row>
    <row r="6312" spans="1:10">
      <c r="A6312" t="s">
        <v>189</v>
      </c>
      <c r="B6312" t="s">
        <v>123</v>
      </c>
      <c r="C6312" s="60">
        <v>42461</v>
      </c>
      <c r="D6312" s="3">
        <f>Table1[[#This Row],[End Year]]-1</f>
        <v>2015</v>
      </c>
      <c r="E6312" s="3">
        <f t="shared" si="294"/>
        <v>2016</v>
      </c>
      <c r="F6312" s="1" t="str">
        <f t="shared" si="295"/>
        <v>2015/2016</v>
      </c>
      <c r="G6312">
        <v>7235</v>
      </c>
      <c r="H6312" t="s">
        <v>79</v>
      </c>
      <c r="I6312">
        <f>IFERROR(INDEX(Lookup_Misc!$A$1:$C$7,MATCH(Table1[[#This Row],[Product]],Lookup_Misc!$B$1:$B$7,0),3)*Table1[[#This Row],[Tonnage]],NA())</f>
        <v>2894</v>
      </c>
      <c r="J6312">
        <f t="shared" si="296"/>
        <v>4</v>
      </c>
    </row>
    <row r="6313" spans="1:10">
      <c r="A6313" t="s">
        <v>189</v>
      </c>
      <c r="B6313" t="s">
        <v>123</v>
      </c>
      <c r="C6313" s="60">
        <v>42461</v>
      </c>
      <c r="D6313" s="3">
        <f>Table1[[#This Row],[End Year]]-1</f>
        <v>2015</v>
      </c>
      <c r="E6313" s="3">
        <f t="shared" si="294"/>
        <v>2016</v>
      </c>
      <c r="F6313" s="1" t="str">
        <f t="shared" si="295"/>
        <v>2015/2016</v>
      </c>
      <c r="G6313">
        <v>1</v>
      </c>
      <c r="H6313" t="s">
        <v>88</v>
      </c>
      <c r="I6313">
        <f>IFERROR(INDEX(Lookup_Misc!$A$1:$C$7,MATCH(Table1[[#This Row],[Product]],Lookup_Misc!$B$1:$B$7,0),3)*Table1[[#This Row],[Tonnage]],NA())</f>
        <v>0.4</v>
      </c>
      <c r="J6313">
        <f t="shared" si="296"/>
        <v>4</v>
      </c>
    </row>
    <row r="6314" spans="1:10">
      <c r="A6314" t="s">
        <v>189</v>
      </c>
      <c r="B6314" t="s">
        <v>123</v>
      </c>
      <c r="C6314" s="60">
        <v>42461</v>
      </c>
      <c r="D6314" s="3">
        <f>Table1[[#This Row],[End Year]]-1</f>
        <v>2015</v>
      </c>
      <c r="E6314" s="3">
        <f t="shared" si="294"/>
        <v>2016</v>
      </c>
      <c r="F6314" s="1" t="str">
        <f t="shared" si="295"/>
        <v>2015/2016</v>
      </c>
      <c r="G6314">
        <v>5698</v>
      </c>
      <c r="H6314" t="s">
        <v>116</v>
      </c>
      <c r="I6314">
        <f>IFERROR(INDEX(Lookup_Misc!$A$1:$C$7,MATCH(Table1[[#This Row],[Product]],Lookup_Misc!$B$1:$B$7,0),3)*Table1[[#This Row],[Tonnage]],NA())</f>
        <v>2279.2000000000003</v>
      </c>
      <c r="J6314">
        <f t="shared" si="296"/>
        <v>4</v>
      </c>
    </row>
    <row r="6315" spans="1:10">
      <c r="A6315" t="s">
        <v>189</v>
      </c>
      <c r="B6315" t="s">
        <v>123</v>
      </c>
      <c r="C6315" s="60">
        <v>42461</v>
      </c>
      <c r="D6315" s="3">
        <f>Table1[[#This Row],[End Year]]-1</f>
        <v>2015</v>
      </c>
      <c r="E6315" s="3">
        <f t="shared" si="294"/>
        <v>2016</v>
      </c>
      <c r="F6315" s="1" t="str">
        <f t="shared" si="295"/>
        <v>2015/2016</v>
      </c>
      <c r="G6315">
        <v>59393</v>
      </c>
      <c r="H6315" t="s">
        <v>113</v>
      </c>
      <c r="I6315">
        <f>IFERROR(INDEX(Lookup_Misc!$A$1:$C$7,MATCH(Table1[[#This Row],[Product]],Lookup_Misc!$B$1:$B$7,0),3)*Table1[[#This Row],[Tonnage]],NA())</f>
        <v>23757.200000000001</v>
      </c>
      <c r="J6315">
        <f t="shared" si="296"/>
        <v>4</v>
      </c>
    </row>
    <row r="6316" spans="1:10">
      <c r="A6316" t="s">
        <v>189</v>
      </c>
      <c r="B6316" t="s">
        <v>123</v>
      </c>
      <c r="C6316" s="60">
        <v>42461</v>
      </c>
      <c r="D6316" s="3">
        <f>Table1[[#This Row],[End Year]]-1</f>
        <v>2015</v>
      </c>
      <c r="E6316" s="3">
        <f t="shared" si="294"/>
        <v>2016</v>
      </c>
      <c r="F6316" s="1" t="str">
        <f t="shared" si="295"/>
        <v>2015/2016</v>
      </c>
      <c r="G6316">
        <v>98</v>
      </c>
      <c r="H6316" t="s">
        <v>98</v>
      </c>
      <c r="I6316">
        <f>IFERROR(INDEX(Lookup_Misc!$A$1:$C$7,MATCH(Table1[[#This Row],[Product]],Lookup_Misc!$B$1:$B$7,0),3)*Table1[[#This Row],[Tonnage]],NA())</f>
        <v>39.200000000000003</v>
      </c>
      <c r="J6316">
        <f t="shared" si="296"/>
        <v>4</v>
      </c>
    </row>
    <row r="6317" spans="1:10">
      <c r="A6317" t="s">
        <v>189</v>
      </c>
      <c r="B6317" t="s">
        <v>123</v>
      </c>
      <c r="C6317" s="60">
        <v>42461</v>
      </c>
      <c r="D6317" s="3">
        <f>Table1[[#This Row],[End Year]]-1</f>
        <v>2015</v>
      </c>
      <c r="E6317" s="3">
        <f t="shared" si="294"/>
        <v>2016</v>
      </c>
      <c r="F6317" s="1" t="str">
        <f t="shared" si="295"/>
        <v>2015/2016</v>
      </c>
      <c r="G6317">
        <v>74</v>
      </c>
      <c r="H6317" t="s">
        <v>89</v>
      </c>
      <c r="I6317">
        <f>IFERROR(INDEX(Lookup_Misc!$A$1:$C$7,MATCH(Table1[[#This Row],[Product]],Lookup_Misc!$B$1:$B$7,0),3)*Table1[[#This Row],[Tonnage]],NA())</f>
        <v>29.6</v>
      </c>
      <c r="J6317">
        <f t="shared" si="296"/>
        <v>4</v>
      </c>
    </row>
    <row r="6318" spans="1:10">
      <c r="A6318" t="s">
        <v>189</v>
      </c>
      <c r="B6318" t="s">
        <v>123</v>
      </c>
      <c r="C6318" s="60">
        <v>42491</v>
      </c>
      <c r="D6318" s="3">
        <f>Table1[[#This Row],[End Year]]-1</f>
        <v>2015</v>
      </c>
      <c r="E6318" s="3">
        <f t="shared" si="294"/>
        <v>2016</v>
      </c>
      <c r="F6318" s="1" t="str">
        <f t="shared" si="295"/>
        <v>2015/2016</v>
      </c>
      <c r="G6318">
        <v>1307</v>
      </c>
      <c r="H6318" t="s">
        <v>75</v>
      </c>
      <c r="I6318">
        <f>IFERROR(INDEX(Lookup_Misc!$A$1:$C$7,MATCH(Table1[[#This Row],[Product]],Lookup_Misc!$B$1:$B$7,0),3)*Table1[[#This Row],[Tonnage]],NA())</f>
        <v>522.80000000000007</v>
      </c>
      <c r="J6318">
        <f t="shared" si="296"/>
        <v>5</v>
      </c>
    </row>
    <row r="6319" spans="1:10">
      <c r="A6319" t="s">
        <v>189</v>
      </c>
      <c r="B6319" t="s">
        <v>123</v>
      </c>
      <c r="C6319" s="60">
        <v>42491</v>
      </c>
      <c r="D6319" s="3">
        <f>Table1[[#This Row],[End Year]]-1</f>
        <v>2015</v>
      </c>
      <c r="E6319" s="3">
        <f t="shared" si="294"/>
        <v>2016</v>
      </c>
      <c r="F6319" s="1" t="str">
        <f t="shared" si="295"/>
        <v>2015/2016</v>
      </c>
      <c r="G6319">
        <v>54</v>
      </c>
      <c r="H6319" t="s">
        <v>129</v>
      </c>
      <c r="I6319">
        <f>IFERROR(INDEX(Lookup_Misc!$A$1:$C$7,MATCH(Table1[[#This Row],[Product]],Lookup_Misc!$B$1:$B$7,0),3)*Table1[[#This Row],[Tonnage]],NA())</f>
        <v>21.6</v>
      </c>
      <c r="J6319">
        <f t="shared" si="296"/>
        <v>5</v>
      </c>
    </row>
    <row r="6320" spans="1:10">
      <c r="A6320" t="s">
        <v>189</v>
      </c>
      <c r="B6320" t="s">
        <v>123</v>
      </c>
      <c r="C6320" s="60">
        <v>42491</v>
      </c>
      <c r="D6320" s="3">
        <f>Table1[[#This Row],[End Year]]-1</f>
        <v>2015</v>
      </c>
      <c r="E6320" s="3">
        <f t="shared" si="294"/>
        <v>2016</v>
      </c>
      <c r="F6320" s="1" t="str">
        <f t="shared" si="295"/>
        <v>2015/2016</v>
      </c>
      <c r="G6320">
        <v>267</v>
      </c>
      <c r="H6320" t="s">
        <v>103</v>
      </c>
      <c r="I6320">
        <f>IFERROR(INDEX(Lookup_Misc!$A$1:$C$7,MATCH(Table1[[#This Row],[Product]],Lookup_Misc!$B$1:$B$7,0),3)*Table1[[#This Row],[Tonnage]],NA())</f>
        <v>106.80000000000001</v>
      </c>
      <c r="J6320">
        <f t="shared" si="296"/>
        <v>5</v>
      </c>
    </row>
    <row r="6321" spans="1:10">
      <c r="A6321" t="s">
        <v>189</v>
      </c>
      <c r="B6321" t="s">
        <v>123</v>
      </c>
      <c r="C6321" s="60">
        <v>42491</v>
      </c>
      <c r="D6321" s="3">
        <f>Table1[[#This Row],[End Year]]-1</f>
        <v>2015</v>
      </c>
      <c r="E6321" s="3">
        <f t="shared" si="294"/>
        <v>2016</v>
      </c>
      <c r="F6321" s="1" t="str">
        <f t="shared" si="295"/>
        <v>2015/2016</v>
      </c>
      <c r="G6321">
        <v>33079</v>
      </c>
      <c r="H6321" t="s">
        <v>60</v>
      </c>
      <c r="I6321">
        <f>IFERROR(INDEX(Lookup_Misc!$A$1:$C$7,MATCH(Table1[[#This Row],[Product]],Lookup_Misc!$B$1:$B$7,0),3)*Table1[[#This Row],[Tonnage]],NA())</f>
        <v>13231.6</v>
      </c>
      <c r="J6321">
        <f t="shared" si="296"/>
        <v>5</v>
      </c>
    </row>
    <row r="6322" spans="1:10">
      <c r="A6322" t="s">
        <v>189</v>
      </c>
      <c r="B6322" t="s">
        <v>123</v>
      </c>
      <c r="C6322" s="60">
        <v>42491</v>
      </c>
      <c r="D6322" s="3">
        <f>Table1[[#This Row],[End Year]]-1</f>
        <v>2015</v>
      </c>
      <c r="E6322" s="3">
        <f t="shared" si="294"/>
        <v>2016</v>
      </c>
      <c r="F6322" s="1" t="str">
        <f t="shared" si="295"/>
        <v>2015/2016</v>
      </c>
      <c r="G6322">
        <v>22</v>
      </c>
      <c r="H6322" t="s">
        <v>79</v>
      </c>
      <c r="I6322">
        <f>IFERROR(INDEX(Lookup_Misc!$A$1:$C$7,MATCH(Table1[[#This Row],[Product]],Lookup_Misc!$B$1:$B$7,0),3)*Table1[[#This Row],[Tonnage]],NA())</f>
        <v>8.8000000000000007</v>
      </c>
      <c r="J6322">
        <f t="shared" si="296"/>
        <v>5</v>
      </c>
    </row>
    <row r="6323" spans="1:10">
      <c r="A6323" t="s">
        <v>189</v>
      </c>
      <c r="B6323" t="s">
        <v>123</v>
      </c>
      <c r="C6323" s="60">
        <v>42491</v>
      </c>
      <c r="D6323" s="3">
        <f>Table1[[#This Row],[End Year]]-1</f>
        <v>2015</v>
      </c>
      <c r="E6323" s="3">
        <f t="shared" si="294"/>
        <v>2016</v>
      </c>
      <c r="F6323" s="1" t="str">
        <f t="shared" si="295"/>
        <v>2015/2016</v>
      </c>
      <c r="G6323">
        <v>2001</v>
      </c>
      <c r="H6323" t="s">
        <v>116</v>
      </c>
      <c r="I6323">
        <f>IFERROR(INDEX(Lookup_Misc!$A$1:$C$7,MATCH(Table1[[#This Row],[Product]],Lookup_Misc!$B$1:$B$7,0),3)*Table1[[#This Row],[Tonnage]],NA())</f>
        <v>800.40000000000009</v>
      </c>
      <c r="J6323">
        <f t="shared" si="296"/>
        <v>5</v>
      </c>
    </row>
    <row r="6324" spans="1:10">
      <c r="A6324" t="s">
        <v>189</v>
      </c>
      <c r="B6324" t="s">
        <v>123</v>
      </c>
      <c r="C6324" s="60">
        <v>42491</v>
      </c>
      <c r="D6324" s="3">
        <f>Table1[[#This Row],[End Year]]-1</f>
        <v>2015</v>
      </c>
      <c r="E6324" s="3">
        <f t="shared" si="294"/>
        <v>2016</v>
      </c>
      <c r="F6324" s="1" t="str">
        <f t="shared" si="295"/>
        <v>2015/2016</v>
      </c>
      <c r="G6324">
        <v>2198</v>
      </c>
      <c r="H6324" t="s">
        <v>137</v>
      </c>
      <c r="I6324">
        <f>IFERROR(INDEX(Lookup_Misc!$A$1:$C$7,MATCH(Table1[[#This Row],[Product]],Lookup_Misc!$B$1:$B$7,0),3)*Table1[[#This Row],[Tonnage]],NA())</f>
        <v>879.2</v>
      </c>
      <c r="J6324">
        <f t="shared" si="296"/>
        <v>5</v>
      </c>
    </row>
    <row r="6325" spans="1:10">
      <c r="A6325" t="s">
        <v>189</v>
      </c>
      <c r="B6325" t="s">
        <v>123</v>
      </c>
      <c r="C6325" s="60">
        <v>42491</v>
      </c>
      <c r="D6325" s="3">
        <f>Table1[[#This Row],[End Year]]-1</f>
        <v>2015</v>
      </c>
      <c r="E6325" s="3">
        <f t="shared" si="294"/>
        <v>2016</v>
      </c>
      <c r="F6325" s="1" t="str">
        <f t="shared" si="295"/>
        <v>2015/2016</v>
      </c>
      <c r="G6325">
        <v>110473</v>
      </c>
      <c r="H6325" t="s">
        <v>113</v>
      </c>
      <c r="I6325">
        <f>IFERROR(INDEX(Lookup_Misc!$A$1:$C$7,MATCH(Table1[[#This Row],[Product]],Lookup_Misc!$B$1:$B$7,0),3)*Table1[[#This Row],[Tonnage]],NA())</f>
        <v>44189.200000000004</v>
      </c>
      <c r="J6325">
        <f t="shared" si="296"/>
        <v>5</v>
      </c>
    </row>
    <row r="6326" spans="1:10">
      <c r="A6326" t="s">
        <v>189</v>
      </c>
      <c r="B6326" t="s">
        <v>123</v>
      </c>
      <c r="C6326" s="60">
        <v>42491</v>
      </c>
      <c r="D6326" s="3">
        <f>Table1[[#This Row],[End Year]]-1</f>
        <v>2015</v>
      </c>
      <c r="E6326" s="3">
        <f t="shared" si="294"/>
        <v>2016</v>
      </c>
      <c r="F6326" s="1" t="str">
        <f t="shared" si="295"/>
        <v>2015/2016</v>
      </c>
      <c r="G6326">
        <v>9986</v>
      </c>
      <c r="H6326" t="s">
        <v>108</v>
      </c>
      <c r="I6326">
        <f>IFERROR(INDEX(Lookup_Misc!$A$1:$C$7,MATCH(Table1[[#This Row],[Product]],Lookup_Misc!$B$1:$B$7,0),3)*Table1[[#This Row],[Tonnage]],NA())</f>
        <v>3994.4</v>
      </c>
      <c r="J6326">
        <f t="shared" si="296"/>
        <v>5</v>
      </c>
    </row>
    <row r="6327" spans="1:10">
      <c r="A6327" t="s">
        <v>189</v>
      </c>
      <c r="B6327" t="s">
        <v>123</v>
      </c>
      <c r="C6327" s="60">
        <v>42491</v>
      </c>
      <c r="D6327" s="3">
        <f>Table1[[#This Row],[End Year]]-1</f>
        <v>2015</v>
      </c>
      <c r="E6327" s="3">
        <f t="shared" si="294"/>
        <v>2016</v>
      </c>
      <c r="F6327" s="1" t="str">
        <f t="shared" si="295"/>
        <v>2015/2016</v>
      </c>
      <c r="G6327">
        <v>67</v>
      </c>
      <c r="H6327" t="s">
        <v>86</v>
      </c>
      <c r="I6327">
        <f>IFERROR(INDEX(Lookup_Misc!$A$1:$C$7,MATCH(Table1[[#This Row],[Product]],Lookup_Misc!$B$1:$B$7,0),3)*Table1[[#This Row],[Tonnage]],NA())</f>
        <v>26.8</v>
      </c>
      <c r="J6327">
        <f t="shared" si="296"/>
        <v>5</v>
      </c>
    </row>
    <row r="6328" spans="1:10">
      <c r="A6328" t="s">
        <v>189</v>
      </c>
      <c r="B6328" t="s">
        <v>123</v>
      </c>
      <c r="C6328" s="60">
        <v>42491</v>
      </c>
      <c r="D6328" s="3">
        <f>Table1[[#This Row],[End Year]]-1</f>
        <v>2015</v>
      </c>
      <c r="E6328" s="3">
        <f t="shared" si="294"/>
        <v>2016</v>
      </c>
      <c r="F6328" s="1" t="str">
        <f t="shared" si="295"/>
        <v>2015/2016</v>
      </c>
      <c r="G6328">
        <v>594</v>
      </c>
      <c r="H6328" t="s">
        <v>98</v>
      </c>
      <c r="I6328">
        <f>IFERROR(INDEX(Lookup_Misc!$A$1:$C$7,MATCH(Table1[[#This Row],[Product]],Lookup_Misc!$B$1:$B$7,0),3)*Table1[[#This Row],[Tonnage]],NA())</f>
        <v>237.60000000000002</v>
      </c>
      <c r="J6328">
        <f t="shared" si="296"/>
        <v>5</v>
      </c>
    </row>
    <row r="6329" spans="1:10">
      <c r="A6329" t="s">
        <v>189</v>
      </c>
      <c r="B6329" t="s">
        <v>123</v>
      </c>
      <c r="C6329" s="60">
        <v>42491</v>
      </c>
      <c r="D6329" s="3">
        <f>Table1[[#This Row],[End Year]]-1</f>
        <v>2015</v>
      </c>
      <c r="E6329" s="3">
        <f t="shared" si="294"/>
        <v>2016</v>
      </c>
      <c r="F6329" s="1" t="str">
        <f t="shared" si="295"/>
        <v>2015/2016</v>
      </c>
      <c r="G6329">
        <v>167</v>
      </c>
      <c r="H6329" t="s">
        <v>89</v>
      </c>
      <c r="I6329">
        <f>IFERROR(INDEX(Lookup_Misc!$A$1:$C$7,MATCH(Table1[[#This Row],[Product]],Lookup_Misc!$B$1:$B$7,0),3)*Table1[[#This Row],[Tonnage]],NA())</f>
        <v>66.8</v>
      </c>
      <c r="J6329">
        <f t="shared" si="296"/>
        <v>5</v>
      </c>
    </row>
    <row r="6330" spans="1:10">
      <c r="A6330" t="s">
        <v>189</v>
      </c>
      <c r="B6330" t="s">
        <v>123</v>
      </c>
      <c r="C6330" s="60">
        <v>42522</v>
      </c>
      <c r="D6330" s="3">
        <f>Table1[[#This Row],[End Year]]-1</f>
        <v>2015</v>
      </c>
      <c r="E6330" s="3">
        <f t="shared" si="294"/>
        <v>2016</v>
      </c>
      <c r="F6330" s="1" t="str">
        <f t="shared" si="295"/>
        <v>2015/2016</v>
      </c>
      <c r="G6330">
        <v>1156</v>
      </c>
      <c r="H6330" t="s">
        <v>60</v>
      </c>
      <c r="I6330">
        <f>IFERROR(INDEX(Lookup_Misc!$A$1:$C$7,MATCH(Table1[[#This Row],[Product]],Lookup_Misc!$B$1:$B$7,0),3)*Table1[[#This Row],[Tonnage]],NA())</f>
        <v>462.40000000000003</v>
      </c>
      <c r="J6330">
        <f t="shared" si="296"/>
        <v>6</v>
      </c>
    </row>
    <row r="6331" spans="1:10">
      <c r="A6331" t="s">
        <v>189</v>
      </c>
      <c r="B6331" t="s">
        <v>123</v>
      </c>
      <c r="C6331" s="60">
        <v>42522</v>
      </c>
      <c r="D6331" s="3">
        <f>Table1[[#This Row],[End Year]]-1</f>
        <v>2015</v>
      </c>
      <c r="E6331" s="3">
        <f t="shared" si="294"/>
        <v>2016</v>
      </c>
      <c r="F6331" s="1" t="str">
        <f t="shared" si="295"/>
        <v>2015/2016</v>
      </c>
      <c r="G6331">
        <v>143</v>
      </c>
      <c r="H6331" t="s">
        <v>79</v>
      </c>
      <c r="I6331">
        <f>IFERROR(INDEX(Lookup_Misc!$A$1:$C$7,MATCH(Table1[[#This Row],[Product]],Lookup_Misc!$B$1:$B$7,0),3)*Table1[[#This Row],[Tonnage]],NA())</f>
        <v>57.2</v>
      </c>
      <c r="J6331">
        <f t="shared" si="296"/>
        <v>6</v>
      </c>
    </row>
    <row r="6332" spans="1:10">
      <c r="A6332" t="s">
        <v>189</v>
      </c>
      <c r="B6332" t="s">
        <v>123</v>
      </c>
      <c r="C6332" s="60">
        <v>42522</v>
      </c>
      <c r="D6332" s="3">
        <f>Table1[[#This Row],[End Year]]-1</f>
        <v>2015</v>
      </c>
      <c r="E6332" s="3">
        <f t="shared" si="294"/>
        <v>2016</v>
      </c>
      <c r="F6332" s="1" t="str">
        <f t="shared" si="295"/>
        <v>2015/2016</v>
      </c>
      <c r="G6332">
        <v>2199</v>
      </c>
      <c r="H6332" t="s">
        <v>116</v>
      </c>
      <c r="I6332">
        <f>IFERROR(INDEX(Lookup_Misc!$A$1:$C$7,MATCH(Table1[[#This Row],[Product]],Lookup_Misc!$B$1:$B$7,0),3)*Table1[[#This Row],[Tonnage]],NA())</f>
        <v>879.6</v>
      </c>
      <c r="J6332">
        <f t="shared" si="296"/>
        <v>6</v>
      </c>
    </row>
    <row r="6333" spans="1:10">
      <c r="A6333" t="s">
        <v>189</v>
      </c>
      <c r="B6333" t="s">
        <v>123</v>
      </c>
      <c r="C6333" s="60">
        <v>42522</v>
      </c>
      <c r="D6333" s="3">
        <f>Table1[[#This Row],[End Year]]-1</f>
        <v>2015</v>
      </c>
      <c r="E6333" s="3">
        <f t="shared" si="294"/>
        <v>2016</v>
      </c>
      <c r="F6333" s="1" t="str">
        <f t="shared" si="295"/>
        <v>2015/2016</v>
      </c>
      <c r="G6333">
        <v>68978</v>
      </c>
      <c r="H6333" t="s">
        <v>113</v>
      </c>
      <c r="I6333">
        <f>IFERROR(INDEX(Lookup_Misc!$A$1:$C$7,MATCH(Table1[[#This Row],[Product]],Lookup_Misc!$B$1:$B$7,0),3)*Table1[[#This Row],[Tonnage]],NA())</f>
        <v>27591.200000000001</v>
      </c>
      <c r="J6333">
        <f t="shared" si="296"/>
        <v>6</v>
      </c>
    </row>
    <row r="6334" spans="1:10">
      <c r="A6334" t="s">
        <v>189</v>
      </c>
      <c r="B6334" t="s">
        <v>123</v>
      </c>
      <c r="C6334" s="60">
        <v>42522</v>
      </c>
      <c r="D6334" s="3">
        <f>Table1[[#This Row],[End Year]]-1</f>
        <v>2015</v>
      </c>
      <c r="E6334" s="3">
        <f t="shared" si="294"/>
        <v>2016</v>
      </c>
      <c r="F6334" s="1" t="str">
        <f t="shared" si="295"/>
        <v>2015/2016</v>
      </c>
      <c r="G6334">
        <v>336</v>
      </c>
      <c r="H6334" t="s">
        <v>98</v>
      </c>
      <c r="I6334">
        <f>IFERROR(INDEX(Lookup_Misc!$A$1:$C$7,MATCH(Table1[[#This Row],[Product]],Lookup_Misc!$B$1:$B$7,0),3)*Table1[[#This Row],[Tonnage]],NA())</f>
        <v>134.4</v>
      </c>
      <c r="J6334">
        <f t="shared" si="296"/>
        <v>6</v>
      </c>
    </row>
    <row r="6335" spans="1:10">
      <c r="A6335" t="s">
        <v>189</v>
      </c>
      <c r="B6335" t="s">
        <v>123</v>
      </c>
      <c r="C6335" s="60">
        <v>42522</v>
      </c>
      <c r="D6335" s="3">
        <f>Table1[[#This Row],[End Year]]-1</f>
        <v>2015</v>
      </c>
      <c r="E6335" s="3">
        <f t="shared" si="294"/>
        <v>2016</v>
      </c>
      <c r="F6335" s="1" t="str">
        <f t="shared" si="295"/>
        <v>2015/2016</v>
      </c>
      <c r="G6335">
        <v>71</v>
      </c>
      <c r="H6335" t="s">
        <v>89</v>
      </c>
      <c r="I6335">
        <f>IFERROR(INDEX(Lookup_Misc!$A$1:$C$7,MATCH(Table1[[#This Row],[Product]],Lookup_Misc!$B$1:$B$7,0),3)*Table1[[#This Row],[Tonnage]],NA())</f>
        <v>28.400000000000002</v>
      </c>
      <c r="J6335">
        <f t="shared" si="296"/>
        <v>6</v>
      </c>
    </row>
    <row r="6336" spans="1:10">
      <c r="A6336" t="s">
        <v>189</v>
      </c>
      <c r="B6336" t="s">
        <v>123</v>
      </c>
      <c r="C6336" s="60">
        <v>42552</v>
      </c>
      <c r="D6336" s="3">
        <f>Table1[[#This Row],[End Year]]-1</f>
        <v>2016</v>
      </c>
      <c r="E6336" s="3">
        <f t="shared" si="294"/>
        <v>2017</v>
      </c>
      <c r="F6336" s="1" t="str">
        <f t="shared" si="295"/>
        <v>2016/2017</v>
      </c>
      <c r="G6336">
        <v>47</v>
      </c>
      <c r="H6336" t="s">
        <v>115</v>
      </c>
      <c r="I6336">
        <f>IFERROR(INDEX(Lookup_Misc!$A$1:$C$7,MATCH(Table1[[#This Row],[Product]],Lookup_Misc!$B$1:$B$7,0),3)*Table1[[#This Row],[Tonnage]],NA())</f>
        <v>18.8</v>
      </c>
      <c r="J6336">
        <f t="shared" si="296"/>
        <v>7</v>
      </c>
    </row>
    <row r="6337" spans="1:10">
      <c r="A6337" t="s">
        <v>189</v>
      </c>
      <c r="B6337" t="s">
        <v>123</v>
      </c>
      <c r="C6337" s="60">
        <v>42552</v>
      </c>
      <c r="D6337" s="3">
        <f>Table1[[#This Row],[End Year]]-1</f>
        <v>2016</v>
      </c>
      <c r="E6337" s="3">
        <f t="shared" si="294"/>
        <v>2017</v>
      </c>
      <c r="F6337" s="1" t="str">
        <f t="shared" si="295"/>
        <v>2016/2017</v>
      </c>
      <c r="G6337">
        <v>1858</v>
      </c>
      <c r="H6337" t="s">
        <v>60</v>
      </c>
      <c r="I6337">
        <f>IFERROR(INDEX(Lookup_Misc!$A$1:$C$7,MATCH(Table1[[#This Row],[Product]],Lookup_Misc!$B$1:$B$7,0),3)*Table1[[#This Row],[Tonnage]],NA())</f>
        <v>743.2</v>
      </c>
      <c r="J6337">
        <f t="shared" si="296"/>
        <v>7</v>
      </c>
    </row>
    <row r="6338" spans="1:10">
      <c r="A6338" t="s">
        <v>189</v>
      </c>
      <c r="B6338" t="s">
        <v>123</v>
      </c>
      <c r="C6338" s="60">
        <v>42552</v>
      </c>
      <c r="D6338" s="3">
        <f>Table1[[#This Row],[End Year]]-1</f>
        <v>2016</v>
      </c>
      <c r="E6338" s="3">
        <f t="shared" si="294"/>
        <v>2017</v>
      </c>
      <c r="F6338" s="1" t="str">
        <f t="shared" si="295"/>
        <v>2016/2017</v>
      </c>
      <c r="G6338">
        <v>22</v>
      </c>
      <c r="H6338" t="s">
        <v>79</v>
      </c>
      <c r="I6338">
        <f>IFERROR(INDEX(Lookup_Misc!$A$1:$C$7,MATCH(Table1[[#This Row],[Product]],Lookup_Misc!$B$1:$B$7,0),3)*Table1[[#This Row],[Tonnage]],NA())</f>
        <v>8.8000000000000007</v>
      </c>
      <c r="J6338">
        <f t="shared" si="296"/>
        <v>7</v>
      </c>
    </row>
    <row r="6339" spans="1:10">
      <c r="A6339" t="s">
        <v>189</v>
      </c>
      <c r="B6339" t="s">
        <v>123</v>
      </c>
      <c r="C6339" s="60">
        <v>42552</v>
      </c>
      <c r="D6339" s="3">
        <f>Table1[[#This Row],[End Year]]-1</f>
        <v>2016</v>
      </c>
      <c r="E6339" s="3">
        <f t="shared" si="294"/>
        <v>2017</v>
      </c>
      <c r="F6339" s="1" t="str">
        <f t="shared" si="295"/>
        <v>2016/2017</v>
      </c>
      <c r="G6339">
        <v>5420</v>
      </c>
      <c r="H6339" t="s">
        <v>88</v>
      </c>
      <c r="I6339">
        <f>IFERROR(INDEX(Lookup_Misc!$A$1:$C$7,MATCH(Table1[[#This Row],[Product]],Lookup_Misc!$B$1:$B$7,0),3)*Table1[[#This Row],[Tonnage]],NA())</f>
        <v>2168</v>
      </c>
      <c r="J6339">
        <f t="shared" si="296"/>
        <v>7</v>
      </c>
    </row>
    <row r="6340" spans="1:10">
      <c r="A6340" t="s">
        <v>189</v>
      </c>
      <c r="B6340" t="s">
        <v>123</v>
      </c>
      <c r="C6340" s="60">
        <v>42552</v>
      </c>
      <c r="D6340" s="3">
        <f>Table1[[#This Row],[End Year]]-1</f>
        <v>2016</v>
      </c>
      <c r="E6340" s="3">
        <f t="shared" si="294"/>
        <v>2017</v>
      </c>
      <c r="F6340" s="1" t="str">
        <f t="shared" si="295"/>
        <v>2016/2017</v>
      </c>
      <c r="G6340">
        <v>1867</v>
      </c>
      <c r="H6340" t="s">
        <v>116</v>
      </c>
      <c r="I6340">
        <f>IFERROR(INDEX(Lookup_Misc!$A$1:$C$7,MATCH(Table1[[#This Row],[Product]],Lookup_Misc!$B$1:$B$7,0),3)*Table1[[#This Row],[Tonnage]],NA())</f>
        <v>746.80000000000007</v>
      </c>
      <c r="J6340">
        <f t="shared" si="296"/>
        <v>7</v>
      </c>
    </row>
    <row r="6341" spans="1:10">
      <c r="A6341" t="s">
        <v>189</v>
      </c>
      <c r="B6341" t="s">
        <v>123</v>
      </c>
      <c r="C6341" s="60">
        <v>42552</v>
      </c>
      <c r="D6341" s="3">
        <f>Table1[[#This Row],[End Year]]-1</f>
        <v>2016</v>
      </c>
      <c r="E6341" s="3">
        <f t="shared" si="294"/>
        <v>2017</v>
      </c>
      <c r="F6341" s="1" t="str">
        <f t="shared" si="295"/>
        <v>2016/2017</v>
      </c>
      <c r="G6341">
        <v>139188</v>
      </c>
      <c r="H6341" t="s">
        <v>113</v>
      </c>
      <c r="I6341">
        <f>IFERROR(INDEX(Lookup_Misc!$A$1:$C$7,MATCH(Table1[[#This Row],[Product]],Lookup_Misc!$B$1:$B$7,0),3)*Table1[[#This Row],[Tonnage]],NA())</f>
        <v>55675.200000000004</v>
      </c>
      <c r="J6341">
        <f t="shared" si="296"/>
        <v>7</v>
      </c>
    </row>
    <row r="6342" spans="1:10">
      <c r="A6342" t="s">
        <v>189</v>
      </c>
      <c r="B6342" t="s">
        <v>123</v>
      </c>
      <c r="C6342" s="60">
        <v>42552</v>
      </c>
      <c r="D6342" s="3">
        <f>Table1[[#This Row],[End Year]]-1</f>
        <v>2016</v>
      </c>
      <c r="E6342" s="3">
        <f t="shared" ref="E6342:E6405" si="297">IF(AND(MONTH(C6342)&gt;=7,MONTH(C6342)&lt;=12),YEAR(C6342)+1,YEAR(C6342))</f>
        <v>2017</v>
      </c>
      <c r="F6342" s="1" t="str">
        <f t="shared" ref="F6342:F6405" si="298">D6342&amp;"/"&amp;E6342</f>
        <v>2016/2017</v>
      </c>
      <c r="G6342">
        <v>6994</v>
      </c>
      <c r="H6342" t="s">
        <v>92</v>
      </c>
      <c r="I6342">
        <f>IFERROR(INDEX(Lookup_Misc!$A$1:$C$7,MATCH(Table1[[#This Row],[Product]],Lookup_Misc!$B$1:$B$7,0),3)*Table1[[#This Row],[Tonnage]],NA())</f>
        <v>2797.6000000000004</v>
      </c>
      <c r="J6342">
        <f t="shared" ref="J6342:J6405" si="299">MONTH(C6342)</f>
        <v>7</v>
      </c>
    </row>
    <row r="6343" spans="1:10">
      <c r="A6343" t="s">
        <v>189</v>
      </c>
      <c r="B6343" t="s">
        <v>123</v>
      </c>
      <c r="C6343" s="60">
        <v>42552</v>
      </c>
      <c r="D6343" s="3">
        <f>Table1[[#This Row],[End Year]]-1</f>
        <v>2016</v>
      </c>
      <c r="E6343" s="3">
        <f t="shared" si="297"/>
        <v>2017</v>
      </c>
      <c r="F6343" s="1" t="str">
        <f t="shared" si="298"/>
        <v>2016/2017</v>
      </c>
      <c r="G6343">
        <v>1500</v>
      </c>
      <c r="H6343" t="s">
        <v>144</v>
      </c>
      <c r="I6343">
        <f>IFERROR(INDEX(Lookup_Misc!$A$1:$C$7,MATCH(Table1[[#This Row],[Product]],Lookup_Misc!$B$1:$B$7,0),3)*Table1[[#This Row],[Tonnage]],NA())</f>
        <v>600</v>
      </c>
      <c r="J6343">
        <f t="shared" si="299"/>
        <v>7</v>
      </c>
    </row>
    <row r="6344" spans="1:10">
      <c r="A6344" t="s">
        <v>189</v>
      </c>
      <c r="B6344" t="s">
        <v>123</v>
      </c>
      <c r="C6344" s="60">
        <v>42552</v>
      </c>
      <c r="D6344" s="3">
        <f>Table1[[#This Row],[End Year]]-1</f>
        <v>2016</v>
      </c>
      <c r="E6344" s="3">
        <f t="shared" si="297"/>
        <v>2017</v>
      </c>
      <c r="F6344" s="1" t="str">
        <f t="shared" si="298"/>
        <v>2016/2017</v>
      </c>
      <c r="G6344">
        <v>14221</v>
      </c>
      <c r="H6344" t="s">
        <v>108</v>
      </c>
      <c r="I6344">
        <f>IFERROR(INDEX(Lookup_Misc!$A$1:$C$7,MATCH(Table1[[#This Row],[Product]],Lookup_Misc!$B$1:$B$7,0),3)*Table1[[#This Row],[Tonnage]],NA())</f>
        <v>5688.4000000000005</v>
      </c>
      <c r="J6344">
        <f t="shared" si="299"/>
        <v>7</v>
      </c>
    </row>
    <row r="6345" spans="1:10">
      <c r="A6345" t="s">
        <v>189</v>
      </c>
      <c r="B6345" t="s">
        <v>123</v>
      </c>
      <c r="C6345" s="60">
        <v>42552</v>
      </c>
      <c r="D6345" s="3">
        <f>Table1[[#This Row],[End Year]]-1</f>
        <v>2016</v>
      </c>
      <c r="E6345" s="3">
        <f t="shared" si="297"/>
        <v>2017</v>
      </c>
      <c r="F6345" s="1" t="str">
        <f t="shared" si="298"/>
        <v>2016/2017</v>
      </c>
      <c r="G6345">
        <v>450</v>
      </c>
      <c r="H6345" t="s">
        <v>98</v>
      </c>
      <c r="I6345">
        <f>IFERROR(INDEX(Lookup_Misc!$A$1:$C$7,MATCH(Table1[[#This Row],[Product]],Lookup_Misc!$B$1:$B$7,0),3)*Table1[[#This Row],[Tonnage]],NA())</f>
        <v>180</v>
      </c>
      <c r="J6345">
        <f t="shared" si="299"/>
        <v>7</v>
      </c>
    </row>
    <row r="6346" spans="1:10">
      <c r="A6346" t="s">
        <v>189</v>
      </c>
      <c r="B6346" t="s">
        <v>123</v>
      </c>
      <c r="C6346" s="60">
        <v>42552</v>
      </c>
      <c r="D6346" s="3">
        <f>Table1[[#This Row],[End Year]]-1</f>
        <v>2016</v>
      </c>
      <c r="E6346" s="3">
        <f t="shared" si="297"/>
        <v>2017</v>
      </c>
      <c r="F6346" s="1" t="str">
        <f t="shared" si="298"/>
        <v>2016/2017</v>
      </c>
      <c r="G6346">
        <v>362</v>
      </c>
      <c r="H6346" t="s">
        <v>89</v>
      </c>
      <c r="I6346">
        <f>IFERROR(INDEX(Lookup_Misc!$A$1:$C$7,MATCH(Table1[[#This Row],[Product]],Lookup_Misc!$B$1:$B$7,0),3)*Table1[[#This Row],[Tonnage]],NA())</f>
        <v>144.80000000000001</v>
      </c>
      <c r="J6346">
        <f t="shared" si="299"/>
        <v>7</v>
      </c>
    </row>
    <row r="6347" spans="1:10">
      <c r="A6347" t="s">
        <v>189</v>
      </c>
      <c r="B6347" t="s">
        <v>123</v>
      </c>
      <c r="C6347" s="60">
        <v>42552</v>
      </c>
      <c r="D6347" s="3">
        <f>Table1[[#This Row],[End Year]]-1</f>
        <v>2016</v>
      </c>
      <c r="E6347" s="3">
        <f t="shared" si="297"/>
        <v>2017</v>
      </c>
      <c r="F6347" s="1" t="str">
        <f t="shared" si="298"/>
        <v>2016/2017</v>
      </c>
      <c r="G6347">
        <v>170</v>
      </c>
      <c r="H6347" t="s">
        <v>106</v>
      </c>
      <c r="I6347">
        <f>IFERROR(INDEX(Lookup_Misc!$A$1:$C$7,MATCH(Table1[[#This Row],[Product]],Lookup_Misc!$B$1:$B$7,0),3)*Table1[[#This Row],[Tonnage]],NA())</f>
        <v>68</v>
      </c>
      <c r="J6347">
        <f t="shared" si="299"/>
        <v>7</v>
      </c>
    </row>
    <row r="6348" spans="1:10">
      <c r="A6348" t="s">
        <v>189</v>
      </c>
      <c r="B6348" t="s">
        <v>123</v>
      </c>
      <c r="C6348" s="60">
        <v>42583</v>
      </c>
      <c r="D6348" s="3">
        <f>Table1[[#This Row],[End Year]]-1</f>
        <v>2016</v>
      </c>
      <c r="E6348" s="3">
        <f t="shared" si="297"/>
        <v>2017</v>
      </c>
      <c r="F6348" s="1" t="str">
        <f t="shared" si="298"/>
        <v>2016/2017</v>
      </c>
      <c r="G6348">
        <v>35969</v>
      </c>
      <c r="H6348" t="s">
        <v>60</v>
      </c>
      <c r="I6348">
        <f>IFERROR(INDEX(Lookup_Misc!$A$1:$C$7,MATCH(Table1[[#This Row],[Product]],Lookup_Misc!$B$1:$B$7,0),3)*Table1[[#This Row],[Tonnage]],NA())</f>
        <v>14387.6</v>
      </c>
      <c r="J6348">
        <f t="shared" si="299"/>
        <v>8</v>
      </c>
    </row>
    <row r="6349" spans="1:10">
      <c r="A6349" t="s">
        <v>189</v>
      </c>
      <c r="B6349" t="s">
        <v>123</v>
      </c>
      <c r="C6349" s="60">
        <v>42583</v>
      </c>
      <c r="D6349" s="3">
        <f>Table1[[#This Row],[End Year]]-1</f>
        <v>2016</v>
      </c>
      <c r="E6349" s="3">
        <f t="shared" si="297"/>
        <v>2017</v>
      </c>
      <c r="F6349" s="1" t="str">
        <f t="shared" si="298"/>
        <v>2016/2017</v>
      </c>
      <c r="G6349">
        <v>10184</v>
      </c>
      <c r="H6349" t="s">
        <v>79</v>
      </c>
      <c r="I6349">
        <f>IFERROR(INDEX(Lookup_Misc!$A$1:$C$7,MATCH(Table1[[#This Row],[Product]],Lookup_Misc!$B$1:$B$7,0),3)*Table1[[#This Row],[Tonnage]],NA())</f>
        <v>4073.6000000000004</v>
      </c>
      <c r="J6349">
        <f t="shared" si="299"/>
        <v>8</v>
      </c>
    </row>
    <row r="6350" spans="1:10">
      <c r="A6350" t="s">
        <v>189</v>
      </c>
      <c r="B6350" t="s">
        <v>123</v>
      </c>
      <c r="C6350" s="60">
        <v>42583</v>
      </c>
      <c r="D6350" s="3">
        <f>Table1[[#This Row],[End Year]]-1</f>
        <v>2016</v>
      </c>
      <c r="E6350" s="3">
        <f t="shared" si="297"/>
        <v>2017</v>
      </c>
      <c r="F6350" s="1" t="str">
        <f t="shared" si="298"/>
        <v>2016/2017</v>
      </c>
      <c r="G6350">
        <v>67764</v>
      </c>
      <c r="H6350" t="s">
        <v>113</v>
      </c>
      <c r="I6350">
        <f>IFERROR(INDEX(Lookup_Misc!$A$1:$C$7,MATCH(Table1[[#This Row],[Product]],Lookup_Misc!$B$1:$B$7,0),3)*Table1[[#This Row],[Tonnage]],NA())</f>
        <v>27105.600000000002</v>
      </c>
      <c r="J6350">
        <f t="shared" si="299"/>
        <v>8</v>
      </c>
    </row>
    <row r="6351" spans="1:10">
      <c r="A6351" t="s">
        <v>189</v>
      </c>
      <c r="B6351" t="s">
        <v>123</v>
      </c>
      <c r="C6351" s="60">
        <v>42583</v>
      </c>
      <c r="D6351" s="3">
        <f>Table1[[#This Row],[End Year]]-1</f>
        <v>2016</v>
      </c>
      <c r="E6351" s="3">
        <f t="shared" si="297"/>
        <v>2017</v>
      </c>
      <c r="F6351" s="1" t="str">
        <f t="shared" si="298"/>
        <v>2016/2017</v>
      </c>
      <c r="G6351">
        <v>3293</v>
      </c>
      <c r="H6351" t="s">
        <v>92</v>
      </c>
      <c r="I6351">
        <f>IFERROR(INDEX(Lookup_Misc!$A$1:$C$7,MATCH(Table1[[#This Row],[Product]],Lookup_Misc!$B$1:$B$7,0),3)*Table1[[#This Row],[Tonnage]],NA())</f>
        <v>1317.2</v>
      </c>
      <c r="J6351">
        <f t="shared" si="299"/>
        <v>8</v>
      </c>
    </row>
    <row r="6352" spans="1:10">
      <c r="A6352" t="s">
        <v>189</v>
      </c>
      <c r="B6352" t="s">
        <v>123</v>
      </c>
      <c r="C6352" s="60">
        <v>42583</v>
      </c>
      <c r="D6352" s="3">
        <f>Table1[[#This Row],[End Year]]-1</f>
        <v>2016</v>
      </c>
      <c r="E6352" s="3">
        <f t="shared" si="297"/>
        <v>2017</v>
      </c>
      <c r="F6352" s="1" t="str">
        <f t="shared" si="298"/>
        <v>2016/2017</v>
      </c>
      <c r="G6352">
        <v>10233</v>
      </c>
      <c r="H6352" t="s">
        <v>86</v>
      </c>
      <c r="I6352">
        <f>IFERROR(INDEX(Lookup_Misc!$A$1:$C$7,MATCH(Table1[[#This Row],[Product]],Lookup_Misc!$B$1:$B$7,0),3)*Table1[[#This Row],[Tonnage]],NA())</f>
        <v>4093.2000000000003</v>
      </c>
      <c r="J6352">
        <f t="shared" si="299"/>
        <v>8</v>
      </c>
    </row>
    <row r="6353" spans="1:10">
      <c r="A6353" t="s">
        <v>189</v>
      </c>
      <c r="B6353" t="s">
        <v>123</v>
      </c>
      <c r="C6353" s="60">
        <v>42583</v>
      </c>
      <c r="D6353" s="3">
        <f>Table1[[#This Row],[End Year]]-1</f>
        <v>2016</v>
      </c>
      <c r="E6353" s="3">
        <f t="shared" si="297"/>
        <v>2017</v>
      </c>
      <c r="F6353" s="1" t="str">
        <f t="shared" si="298"/>
        <v>2016/2017</v>
      </c>
      <c r="G6353">
        <v>97</v>
      </c>
      <c r="H6353" t="s">
        <v>98</v>
      </c>
      <c r="I6353">
        <f>IFERROR(INDEX(Lookup_Misc!$A$1:$C$7,MATCH(Table1[[#This Row],[Product]],Lookup_Misc!$B$1:$B$7,0),3)*Table1[[#This Row],[Tonnage]],NA())</f>
        <v>38.800000000000004</v>
      </c>
      <c r="J6353">
        <f t="shared" si="299"/>
        <v>8</v>
      </c>
    </row>
    <row r="6354" spans="1:10">
      <c r="A6354" t="s">
        <v>189</v>
      </c>
      <c r="B6354" t="s">
        <v>123</v>
      </c>
      <c r="C6354" s="60">
        <v>42583</v>
      </c>
      <c r="D6354" s="3">
        <f>Table1[[#This Row],[End Year]]-1</f>
        <v>2016</v>
      </c>
      <c r="E6354" s="3">
        <f t="shared" si="297"/>
        <v>2017</v>
      </c>
      <c r="F6354" s="1" t="str">
        <f t="shared" si="298"/>
        <v>2016/2017</v>
      </c>
      <c r="G6354">
        <v>168</v>
      </c>
      <c r="H6354" t="s">
        <v>89</v>
      </c>
      <c r="I6354">
        <f>IFERROR(INDEX(Lookup_Misc!$A$1:$C$7,MATCH(Table1[[#This Row],[Product]],Lookup_Misc!$B$1:$B$7,0),3)*Table1[[#This Row],[Tonnage]],NA())</f>
        <v>67.2</v>
      </c>
      <c r="J6354">
        <f t="shared" si="299"/>
        <v>8</v>
      </c>
    </row>
    <row r="6355" spans="1:10">
      <c r="A6355" t="s">
        <v>189</v>
      </c>
      <c r="B6355" t="s">
        <v>123</v>
      </c>
      <c r="C6355" s="60">
        <v>42614</v>
      </c>
      <c r="D6355" s="3">
        <f>Table1[[#This Row],[End Year]]-1</f>
        <v>2016</v>
      </c>
      <c r="E6355" s="3">
        <f t="shared" si="297"/>
        <v>2017</v>
      </c>
      <c r="F6355" s="1" t="str">
        <f t="shared" si="298"/>
        <v>2016/2017</v>
      </c>
      <c r="G6355">
        <v>23</v>
      </c>
      <c r="H6355" t="s">
        <v>174</v>
      </c>
      <c r="I6355">
        <f>IFERROR(INDEX(Lookup_Misc!$A$1:$C$7,MATCH(Table1[[#This Row],[Product]],Lookup_Misc!$B$1:$B$7,0),3)*Table1[[#This Row],[Tonnage]],NA())</f>
        <v>9.2000000000000011</v>
      </c>
      <c r="J6355">
        <f t="shared" si="299"/>
        <v>9</v>
      </c>
    </row>
    <row r="6356" spans="1:10">
      <c r="A6356" t="s">
        <v>189</v>
      </c>
      <c r="B6356" t="s">
        <v>123</v>
      </c>
      <c r="C6356" s="60">
        <v>42614</v>
      </c>
      <c r="D6356" s="3">
        <f>Table1[[#This Row],[End Year]]-1</f>
        <v>2016</v>
      </c>
      <c r="E6356" s="3">
        <f t="shared" si="297"/>
        <v>2017</v>
      </c>
      <c r="F6356" s="1" t="str">
        <f t="shared" si="298"/>
        <v>2016/2017</v>
      </c>
      <c r="G6356">
        <v>54803</v>
      </c>
      <c r="H6356" t="s">
        <v>60</v>
      </c>
      <c r="I6356">
        <f>IFERROR(INDEX(Lookup_Misc!$A$1:$C$7,MATCH(Table1[[#This Row],[Product]],Lookup_Misc!$B$1:$B$7,0),3)*Table1[[#This Row],[Tonnage]],NA())</f>
        <v>21921.200000000001</v>
      </c>
      <c r="J6356">
        <f t="shared" si="299"/>
        <v>9</v>
      </c>
    </row>
    <row r="6357" spans="1:10">
      <c r="A6357" t="s">
        <v>189</v>
      </c>
      <c r="B6357" t="s">
        <v>123</v>
      </c>
      <c r="C6357" s="60">
        <v>42614</v>
      </c>
      <c r="D6357" s="3">
        <f>Table1[[#This Row],[End Year]]-1</f>
        <v>2016</v>
      </c>
      <c r="E6357" s="3">
        <f t="shared" si="297"/>
        <v>2017</v>
      </c>
      <c r="F6357" s="1" t="str">
        <f t="shared" si="298"/>
        <v>2016/2017</v>
      </c>
      <c r="G6357">
        <v>408</v>
      </c>
      <c r="H6357" t="s">
        <v>79</v>
      </c>
      <c r="I6357">
        <f>IFERROR(INDEX(Lookup_Misc!$A$1:$C$7,MATCH(Table1[[#This Row],[Product]],Lookup_Misc!$B$1:$B$7,0),3)*Table1[[#This Row],[Tonnage]],NA())</f>
        <v>163.20000000000002</v>
      </c>
      <c r="J6357">
        <f t="shared" si="299"/>
        <v>9</v>
      </c>
    </row>
    <row r="6358" spans="1:10">
      <c r="A6358" t="s">
        <v>189</v>
      </c>
      <c r="B6358" t="s">
        <v>123</v>
      </c>
      <c r="C6358" s="60">
        <v>42614</v>
      </c>
      <c r="D6358" s="3">
        <f>Table1[[#This Row],[End Year]]-1</f>
        <v>2016</v>
      </c>
      <c r="E6358" s="3">
        <f t="shared" si="297"/>
        <v>2017</v>
      </c>
      <c r="F6358" s="1" t="str">
        <f t="shared" si="298"/>
        <v>2016/2017</v>
      </c>
      <c r="G6358">
        <v>90380</v>
      </c>
      <c r="H6358" t="s">
        <v>113</v>
      </c>
      <c r="I6358">
        <f>IFERROR(INDEX(Lookup_Misc!$A$1:$C$7,MATCH(Table1[[#This Row],[Product]],Lookup_Misc!$B$1:$B$7,0),3)*Table1[[#This Row],[Tonnage]],NA())</f>
        <v>36152</v>
      </c>
      <c r="J6358">
        <f t="shared" si="299"/>
        <v>9</v>
      </c>
    </row>
    <row r="6359" spans="1:10">
      <c r="A6359" t="s">
        <v>189</v>
      </c>
      <c r="B6359" t="s">
        <v>123</v>
      </c>
      <c r="C6359" s="60">
        <v>42614</v>
      </c>
      <c r="D6359" s="3">
        <f>Table1[[#This Row],[End Year]]-1</f>
        <v>2016</v>
      </c>
      <c r="E6359" s="3">
        <f t="shared" si="297"/>
        <v>2017</v>
      </c>
      <c r="F6359" s="1" t="str">
        <f t="shared" si="298"/>
        <v>2016/2017</v>
      </c>
      <c r="G6359">
        <v>20</v>
      </c>
      <c r="H6359" t="s">
        <v>167</v>
      </c>
      <c r="I6359">
        <f>IFERROR(INDEX(Lookup_Misc!$A$1:$C$7,MATCH(Table1[[#This Row],[Product]],Lookup_Misc!$B$1:$B$7,0),3)*Table1[[#This Row],[Tonnage]],NA())</f>
        <v>8</v>
      </c>
      <c r="J6359">
        <f t="shared" si="299"/>
        <v>9</v>
      </c>
    </row>
    <row r="6360" spans="1:10">
      <c r="A6360" t="s">
        <v>189</v>
      </c>
      <c r="B6360" t="s">
        <v>123</v>
      </c>
      <c r="C6360" s="60">
        <v>42614</v>
      </c>
      <c r="D6360" s="3">
        <f>Table1[[#This Row],[End Year]]-1</f>
        <v>2016</v>
      </c>
      <c r="E6360" s="3">
        <f t="shared" si="297"/>
        <v>2017</v>
      </c>
      <c r="F6360" s="1" t="str">
        <f t="shared" si="298"/>
        <v>2016/2017</v>
      </c>
      <c r="G6360">
        <v>32419</v>
      </c>
      <c r="H6360" t="s">
        <v>108</v>
      </c>
      <c r="I6360">
        <f>IFERROR(INDEX(Lookup_Misc!$A$1:$C$7,MATCH(Table1[[#This Row],[Product]],Lookup_Misc!$B$1:$B$7,0),3)*Table1[[#This Row],[Tonnage]],NA())</f>
        <v>12967.6</v>
      </c>
      <c r="J6360">
        <f t="shared" si="299"/>
        <v>9</v>
      </c>
    </row>
    <row r="6361" spans="1:10">
      <c r="A6361" t="s">
        <v>189</v>
      </c>
      <c r="B6361" t="s">
        <v>123</v>
      </c>
      <c r="C6361" s="60">
        <v>42614</v>
      </c>
      <c r="D6361" s="3">
        <f>Table1[[#This Row],[End Year]]-1</f>
        <v>2016</v>
      </c>
      <c r="E6361" s="3">
        <f t="shared" si="297"/>
        <v>2017</v>
      </c>
      <c r="F6361" s="1" t="str">
        <f t="shared" si="298"/>
        <v>2016/2017</v>
      </c>
      <c r="G6361">
        <v>209</v>
      </c>
      <c r="H6361" t="s">
        <v>89</v>
      </c>
      <c r="I6361">
        <f>IFERROR(INDEX(Lookup_Misc!$A$1:$C$7,MATCH(Table1[[#This Row],[Product]],Lookup_Misc!$B$1:$B$7,0),3)*Table1[[#This Row],[Tonnage]],NA())</f>
        <v>83.600000000000009</v>
      </c>
      <c r="J6361">
        <f t="shared" si="299"/>
        <v>9</v>
      </c>
    </row>
    <row r="6362" spans="1:10">
      <c r="A6362" t="s">
        <v>189</v>
      </c>
      <c r="B6362" t="s">
        <v>123</v>
      </c>
      <c r="C6362" s="60">
        <v>42644</v>
      </c>
      <c r="D6362" s="3">
        <f>Table1[[#This Row],[End Year]]-1</f>
        <v>2016</v>
      </c>
      <c r="E6362" s="3">
        <f t="shared" si="297"/>
        <v>2017</v>
      </c>
      <c r="F6362" s="1" t="str">
        <f t="shared" si="298"/>
        <v>2016/2017</v>
      </c>
      <c r="G6362">
        <v>31357</v>
      </c>
      <c r="H6362" t="s">
        <v>60</v>
      </c>
      <c r="I6362">
        <f>IFERROR(INDEX(Lookup_Misc!$A$1:$C$7,MATCH(Table1[[#This Row],[Product]],Lookup_Misc!$B$1:$B$7,0),3)*Table1[[#This Row],[Tonnage]],NA())</f>
        <v>12542.800000000001</v>
      </c>
      <c r="J6362">
        <f t="shared" si="299"/>
        <v>10</v>
      </c>
    </row>
    <row r="6363" spans="1:10">
      <c r="A6363" t="s">
        <v>189</v>
      </c>
      <c r="B6363" t="s">
        <v>123</v>
      </c>
      <c r="C6363" s="60">
        <v>42644</v>
      </c>
      <c r="D6363" s="3">
        <f>Table1[[#This Row],[End Year]]-1</f>
        <v>2016</v>
      </c>
      <c r="E6363" s="3">
        <f t="shared" si="297"/>
        <v>2017</v>
      </c>
      <c r="F6363" s="1" t="str">
        <f t="shared" si="298"/>
        <v>2016/2017</v>
      </c>
      <c r="G6363">
        <v>57</v>
      </c>
      <c r="H6363" t="s">
        <v>79</v>
      </c>
      <c r="I6363">
        <f>IFERROR(INDEX(Lookup_Misc!$A$1:$C$7,MATCH(Table1[[#This Row],[Product]],Lookup_Misc!$B$1:$B$7,0),3)*Table1[[#This Row],[Tonnage]],NA())</f>
        <v>22.8</v>
      </c>
      <c r="J6363">
        <f t="shared" si="299"/>
        <v>10</v>
      </c>
    </row>
    <row r="6364" spans="1:10">
      <c r="A6364" t="s">
        <v>189</v>
      </c>
      <c r="B6364" t="s">
        <v>123</v>
      </c>
      <c r="C6364" s="60">
        <v>42644</v>
      </c>
      <c r="D6364" s="3">
        <f>Table1[[#This Row],[End Year]]-1</f>
        <v>2016</v>
      </c>
      <c r="E6364" s="3">
        <f t="shared" si="297"/>
        <v>2017</v>
      </c>
      <c r="F6364" s="1" t="str">
        <f t="shared" si="298"/>
        <v>2016/2017</v>
      </c>
      <c r="G6364">
        <v>1097</v>
      </c>
      <c r="H6364" t="s">
        <v>116</v>
      </c>
      <c r="I6364">
        <f>IFERROR(INDEX(Lookup_Misc!$A$1:$C$7,MATCH(Table1[[#This Row],[Product]],Lookup_Misc!$B$1:$B$7,0),3)*Table1[[#This Row],[Tonnage]],NA())</f>
        <v>438.8</v>
      </c>
      <c r="J6364">
        <f t="shared" si="299"/>
        <v>10</v>
      </c>
    </row>
    <row r="6365" spans="1:10">
      <c r="A6365" t="s">
        <v>189</v>
      </c>
      <c r="B6365" t="s">
        <v>123</v>
      </c>
      <c r="C6365" s="60">
        <v>42644</v>
      </c>
      <c r="D6365" s="3">
        <f>Table1[[#This Row],[End Year]]-1</f>
        <v>2016</v>
      </c>
      <c r="E6365" s="3">
        <f t="shared" si="297"/>
        <v>2017</v>
      </c>
      <c r="F6365" s="1" t="str">
        <f t="shared" si="298"/>
        <v>2016/2017</v>
      </c>
      <c r="G6365">
        <v>42413</v>
      </c>
      <c r="H6365" t="s">
        <v>113</v>
      </c>
      <c r="I6365">
        <f>IFERROR(INDEX(Lookup_Misc!$A$1:$C$7,MATCH(Table1[[#This Row],[Product]],Lookup_Misc!$B$1:$B$7,0),3)*Table1[[#This Row],[Tonnage]],NA())</f>
        <v>16965.2</v>
      </c>
      <c r="J6365">
        <f t="shared" si="299"/>
        <v>10</v>
      </c>
    </row>
    <row r="6366" spans="1:10">
      <c r="A6366" t="s">
        <v>189</v>
      </c>
      <c r="B6366" t="s">
        <v>123</v>
      </c>
      <c r="C6366" s="60">
        <v>42644</v>
      </c>
      <c r="D6366" s="3">
        <f>Table1[[#This Row],[End Year]]-1</f>
        <v>2016</v>
      </c>
      <c r="E6366" s="3">
        <f t="shared" si="297"/>
        <v>2017</v>
      </c>
      <c r="F6366" s="1" t="str">
        <f t="shared" si="298"/>
        <v>2016/2017</v>
      </c>
      <c r="G6366">
        <v>2925</v>
      </c>
      <c r="H6366" t="s">
        <v>108</v>
      </c>
      <c r="I6366">
        <f>IFERROR(INDEX(Lookup_Misc!$A$1:$C$7,MATCH(Table1[[#This Row],[Product]],Lookup_Misc!$B$1:$B$7,0),3)*Table1[[#This Row],[Tonnage]],NA())</f>
        <v>1170</v>
      </c>
      <c r="J6366">
        <f t="shared" si="299"/>
        <v>10</v>
      </c>
    </row>
    <row r="6367" spans="1:10">
      <c r="A6367" t="s">
        <v>189</v>
      </c>
      <c r="B6367" t="s">
        <v>123</v>
      </c>
      <c r="C6367" s="60">
        <v>42644</v>
      </c>
      <c r="D6367" s="3">
        <f>Table1[[#This Row],[End Year]]-1</f>
        <v>2016</v>
      </c>
      <c r="E6367" s="3">
        <f t="shared" si="297"/>
        <v>2017</v>
      </c>
      <c r="F6367" s="1" t="str">
        <f t="shared" si="298"/>
        <v>2016/2017</v>
      </c>
      <c r="G6367">
        <v>142</v>
      </c>
      <c r="H6367" t="s">
        <v>89</v>
      </c>
      <c r="I6367">
        <f>IFERROR(INDEX(Lookup_Misc!$A$1:$C$7,MATCH(Table1[[#This Row],[Product]],Lookup_Misc!$B$1:$B$7,0),3)*Table1[[#This Row],[Tonnage]],NA())</f>
        <v>56.800000000000004</v>
      </c>
      <c r="J6367">
        <f t="shared" si="299"/>
        <v>10</v>
      </c>
    </row>
    <row r="6368" spans="1:10">
      <c r="A6368" t="s">
        <v>189</v>
      </c>
      <c r="B6368" t="s">
        <v>123</v>
      </c>
      <c r="C6368" s="60">
        <v>42675</v>
      </c>
      <c r="D6368" s="3">
        <f>Table1[[#This Row],[End Year]]-1</f>
        <v>2016</v>
      </c>
      <c r="E6368" s="3">
        <f t="shared" si="297"/>
        <v>2017</v>
      </c>
      <c r="F6368" s="1" t="str">
        <f t="shared" si="298"/>
        <v>2016/2017</v>
      </c>
      <c r="G6368">
        <v>33146</v>
      </c>
      <c r="H6368" t="s">
        <v>60</v>
      </c>
      <c r="I6368">
        <f>IFERROR(INDEX(Lookup_Misc!$A$1:$C$7,MATCH(Table1[[#This Row],[Product]],Lookup_Misc!$B$1:$B$7,0),3)*Table1[[#This Row],[Tonnage]],NA())</f>
        <v>13258.400000000001</v>
      </c>
      <c r="J6368">
        <f t="shared" si="299"/>
        <v>11</v>
      </c>
    </row>
    <row r="6369" spans="1:10">
      <c r="A6369" t="s">
        <v>189</v>
      </c>
      <c r="B6369" t="s">
        <v>123</v>
      </c>
      <c r="C6369" s="60">
        <v>42675</v>
      </c>
      <c r="D6369" s="3">
        <f>Table1[[#This Row],[End Year]]-1</f>
        <v>2016</v>
      </c>
      <c r="E6369" s="3">
        <f t="shared" si="297"/>
        <v>2017</v>
      </c>
      <c r="F6369" s="1" t="str">
        <f t="shared" si="298"/>
        <v>2016/2017</v>
      </c>
      <c r="G6369">
        <v>11044</v>
      </c>
      <c r="H6369" t="s">
        <v>79</v>
      </c>
      <c r="I6369">
        <f>IFERROR(INDEX(Lookup_Misc!$A$1:$C$7,MATCH(Table1[[#This Row],[Product]],Lookup_Misc!$B$1:$B$7,0),3)*Table1[[#This Row],[Tonnage]],NA())</f>
        <v>4417.6000000000004</v>
      </c>
      <c r="J6369">
        <f t="shared" si="299"/>
        <v>11</v>
      </c>
    </row>
    <row r="6370" spans="1:10">
      <c r="A6370" t="s">
        <v>189</v>
      </c>
      <c r="B6370" t="s">
        <v>123</v>
      </c>
      <c r="C6370" s="60">
        <v>42675</v>
      </c>
      <c r="D6370" s="3">
        <f>Table1[[#This Row],[End Year]]-1</f>
        <v>2016</v>
      </c>
      <c r="E6370" s="3">
        <f t="shared" si="297"/>
        <v>2017</v>
      </c>
      <c r="F6370" s="1" t="str">
        <f t="shared" si="298"/>
        <v>2016/2017</v>
      </c>
      <c r="G6370">
        <v>59</v>
      </c>
      <c r="H6370" t="s">
        <v>143</v>
      </c>
      <c r="I6370">
        <f>IFERROR(INDEX(Lookup_Misc!$A$1:$C$7,MATCH(Table1[[#This Row],[Product]],Lookup_Misc!$B$1:$B$7,0),3)*Table1[[#This Row],[Tonnage]],NA())</f>
        <v>23.6</v>
      </c>
      <c r="J6370">
        <f t="shared" si="299"/>
        <v>11</v>
      </c>
    </row>
    <row r="6371" spans="1:10">
      <c r="A6371" t="s">
        <v>189</v>
      </c>
      <c r="B6371" t="s">
        <v>123</v>
      </c>
      <c r="C6371" s="60">
        <v>42675</v>
      </c>
      <c r="D6371" s="3">
        <f>Table1[[#This Row],[End Year]]-1</f>
        <v>2016</v>
      </c>
      <c r="E6371" s="3">
        <f t="shared" si="297"/>
        <v>2017</v>
      </c>
      <c r="F6371" s="1" t="str">
        <f t="shared" si="298"/>
        <v>2016/2017</v>
      </c>
      <c r="G6371">
        <v>30</v>
      </c>
      <c r="H6371" t="s">
        <v>147</v>
      </c>
      <c r="I6371">
        <f>IFERROR(INDEX(Lookup_Misc!$A$1:$C$7,MATCH(Table1[[#This Row],[Product]],Lookup_Misc!$B$1:$B$7,0),3)*Table1[[#This Row],[Tonnage]],NA())</f>
        <v>12</v>
      </c>
      <c r="J6371">
        <f t="shared" si="299"/>
        <v>11</v>
      </c>
    </row>
    <row r="6372" spans="1:10">
      <c r="A6372" t="s">
        <v>189</v>
      </c>
      <c r="B6372" t="s">
        <v>123</v>
      </c>
      <c r="C6372" s="60">
        <v>42675</v>
      </c>
      <c r="D6372" s="3">
        <f>Table1[[#This Row],[End Year]]-1</f>
        <v>2016</v>
      </c>
      <c r="E6372" s="3">
        <f t="shared" si="297"/>
        <v>2017</v>
      </c>
      <c r="F6372" s="1" t="str">
        <f t="shared" si="298"/>
        <v>2016/2017</v>
      </c>
      <c r="G6372">
        <v>12</v>
      </c>
      <c r="H6372" t="s">
        <v>146</v>
      </c>
      <c r="I6372">
        <f>IFERROR(INDEX(Lookup_Misc!$A$1:$C$7,MATCH(Table1[[#This Row],[Product]],Lookup_Misc!$B$1:$B$7,0),3)*Table1[[#This Row],[Tonnage]],NA())</f>
        <v>4.8000000000000007</v>
      </c>
      <c r="J6372">
        <f t="shared" si="299"/>
        <v>11</v>
      </c>
    </row>
    <row r="6373" spans="1:10">
      <c r="A6373" t="s">
        <v>189</v>
      </c>
      <c r="B6373" t="s">
        <v>123</v>
      </c>
      <c r="C6373" s="60">
        <v>42675</v>
      </c>
      <c r="D6373" s="3">
        <f>Table1[[#This Row],[End Year]]-1</f>
        <v>2016</v>
      </c>
      <c r="E6373" s="3">
        <f t="shared" si="297"/>
        <v>2017</v>
      </c>
      <c r="F6373" s="1" t="str">
        <f t="shared" si="298"/>
        <v>2016/2017</v>
      </c>
      <c r="G6373">
        <v>19</v>
      </c>
      <c r="H6373" t="s">
        <v>88</v>
      </c>
      <c r="I6373">
        <f>IFERROR(INDEX(Lookup_Misc!$A$1:$C$7,MATCH(Table1[[#This Row],[Product]],Lookup_Misc!$B$1:$B$7,0),3)*Table1[[#This Row],[Tonnage]],NA())</f>
        <v>7.6000000000000005</v>
      </c>
      <c r="J6373">
        <f t="shared" si="299"/>
        <v>11</v>
      </c>
    </row>
    <row r="6374" spans="1:10">
      <c r="A6374" t="s">
        <v>189</v>
      </c>
      <c r="B6374" t="s">
        <v>123</v>
      </c>
      <c r="C6374" s="60">
        <v>42675</v>
      </c>
      <c r="D6374" s="3">
        <f>Table1[[#This Row],[End Year]]-1</f>
        <v>2016</v>
      </c>
      <c r="E6374" s="3">
        <f t="shared" si="297"/>
        <v>2017</v>
      </c>
      <c r="F6374" s="1" t="str">
        <f t="shared" si="298"/>
        <v>2016/2017</v>
      </c>
      <c r="G6374">
        <v>11549</v>
      </c>
      <c r="H6374" t="s">
        <v>113</v>
      </c>
      <c r="I6374">
        <f>IFERROR(INDEX(Lookup_Misc!$A$1:$C$7,MATCH(Table1[[#This Row],[Product]],Lookup_Misc!$B$1:$B$7,0),3)*Table1[[#This Row],[Tonnage]],NA())</f>
        <v>4619.6000000000004</v>
      </c>
      <c r="J6374">
        <f t="shared" si="299"/>
        <v>11</v>
      </c>
    </row>
    <row r="6375" spans="1:10">
      <c r="A6375" t="s">
        <v>189</v>
      </c>
      <c r="B6375" t="s">
        <v>123</v>
      </c>
      <c r="C6375" s="60">
        <v>42675</v>
      </c>
      <c r="D6375" s="3">
        <f>Table1[[#This Row],[End Year]]-1</f>
        <v>2016</v>
      </c>
      <c r="E6375" s="3">
        <f t="shared" si="297"/>
        <v>2017</v>
      </c>
      <c r="F6375" s="1" t="str">
        <f t="shared" si="298"/>
        <v>2016/2017</v>
      </c>
      <c r="G6375">
        <v>142</v>
      </c>
      <c r="H6375" t="s">
        <v>89</v>
      </c>
      <c r="I6375">
        <f>IFERROR(INDEX(Lookup_Misc!$A$1:$C$7,MATCH(Table1[[#This Row],[Product]],Lookup_Misc!$B$1:$B$7,0),3)*Table1[[#This Row],[Tonnage]],NA())</f>
        <v>56.800000000000004</v>
      </c>
      <c r="J6375">
        <f t="shared" si="299"/>
        <v>11</v>
      </c>
    </row>
    <row r="6376" spans="1:10">
      <c r="A6376" t="s">
        <v>189</v>
      </c>
      <c r="B6376" t="s">
        <v>123</v>
      </c>
      <c r="C6376" s="60">
        <v>42705</v>
      </c>
      <c r="D6376" s="3">
        <f>Table1[[#This Row],[End Year]]-1</f>
        <v>2016</v>
      </c>
      <c r="E6376" s="3">
        <f t="shared" si="297"/>
        <v>2017</v>
      </c>
      <c r="F6376" s="1" t="str">
        <f t="shared" si="298"/>
        <v>2016/2017</v>
      </c>
      <c r="G6376">
        <v>10</v>
      </c>
      <c r="H6376" t="s">
        <v>75</v>
      </c>
      <c r="I6376">
        <f>IFERROR(INDEX(Lookup_Misc!$A$1:$C$7,MATCH(Table1[[#This Row],[Product]],Lookup_Misc!$B$1:$B$7,0),3)*Table1[[#This Row],[Tonnage]],NA())</f>
        <v>4</v>
      </c>
      <c r="J6376">
        <f t="shared" si="299"/>
        <v>12</v>
      </c>
    </row>
    <row r="6377" spans="1:10">
      <c r="A6377" t="s">
        <v>189</v>
      </c>
      <c r="B6377" t="s">
        <v>123</v>
      </c>
      <c r="C6377" s="60">
        <v>42705</v>
      </c>
      <c r="D6377" s="3">
        <f>Table1[[#This Row],[End Year]]-1</f>
        <v>2016</v>
      </c>
      <c r="E6377" s="3">
        <f t="shared" si="297"/>
        <v>2017</v>
      </c>
      <c r="F6377" s="1" t="str">
        <f t="shared" si="298"/>
        <v>2016/2017</v>
      </c>
      <c r="G6377">
        <v>24827</v>
      </c>
      <c r="H6377" t="s">
        <v>60</v>
      </c>
      <c r="I6377">
        <f>IFERROR(INDEX(Lookup_Misc!$A$1:$C$7,MATCH(Table1[[#This Row],[Product]],Lookup_Misc!$B$1:$B$7,0),3)*Table1[[#This Row],[Tonnage]],NA())</f>
        <v>9930.8000000000011</v>
      </c>
      <c r="J6377">
        <f t="shared" si="299"/>
        <v>12</v>
      </c>
    </row>
    <row r="6378" spans="1:10">
      <c r="A6378" t="s">
        <v>189</v>
      </c>
      <c r="B6378" t="s">
        <v>123</v>
      </c>
      <c r="C6378" s="60">
        <v>42705</v>
      </c>
      <c r="D6378" s="3">
        <f>Table1[[#This Row],[End Year]]-1</f>
        <v>2016</v>
      </c>
      <c r="E6378" s="3">
        <f t="shared" si="297"/>
        <v>2017</v>
      </c>
      <c r="F6378" s="1" t="str">
        <f t="shared" si="298"/>
        <v>2016/2017</v>
      </c>
      <c r="G6378">
        <v>450</v>
      </c>
      <c r="H6378" t="s">
        <v>79</v>
      </c>
      <c r="I6378">
        <f>IFERROR(INDEX(Lookup_Misc!$A$1:$C$7,MATCH(Table1[[#This Row],[Product]],Lookup_Misc!$B$1:$B$7,0),3)*Table1[[#This Row],[Tonnage]],NA())</f>
        <v>180</v>
      </c>
      <c r="J6378">
        <f t="shared" si="299"/>
        <v>12</v>
      </c>
    </row>
    <row r="6379" spans="1:10">
      <c r="A6379" t="s">
        <v>189</v>
      </c>
      <c r="B6379" t="s">
        <v>123</v>
      </c>
      <c r="C6379" s="60">
        <v>42705</v>
      </c>
      <c r="D6379" s="3">
        <f>Table1[[#This Row],[End Year]]-1</f>
        <v>2016</v>
      </c>
      <c r="E6379" s="3">
        <f t="shared" si="297"/>
        <v>2017</v>
      </c>
      <c r="F6379" s="1" t="str">
        <f t="shared" si="298"/>
        <v>2016/2017</v>
      </c>
      <c r="G6379">
        <v>1100</v>
      </c>
      <c r="H6379" t="s">
        <v>116</v>
      </c>
      <c r="I6379">
        <f>IFERROR(INDEX(Lookup_Misc!$A$1:$C$7,MATCH(Table1[[#This Row],[Product]],Lookup_Misc!$B$1:$B$7,0),3)*Table1[[#This Row],[Tonnage]],NA())</f>
        <v>440</v>
      </c>
      <c r="J6379">
        <f t="shared" si="299"/>
        <v>12</v>
      </c>
    </row>
    <row r="6380" spans="1:10">
      <c r="A6380" t="s">
        <v>189</v>
      </c>
      <c r="B6380" t="s">
        <v>123</v>
      </c>
      <c r="C6380" s="60">
        <v>42705</v>
      </c>
      <c r="D6380" s="3">
        <f>Table1[[#This Row],[End Year]]-1</f>
        <v>2016</v>
      </c>
      <c r="E6380" s="3">
        <f t="shared" si="297"/>
        <v>2017</v>
      </c>
      <c r="F6380" s="1" t="str">
        <f t="shared" si="298"/>
        <v>2016/2017</v>
      </c>
      <c r="G6380">
        <v>4398</v>
      </c>
      <c r="H6380" t="s">
        <v>128</v>
      </c>
      <c r="I6380">
        <f>IFERROR(INDEX(Lookup_Misc!$A$1:$C$7,MATCH(Table1[[#This Row],[Product]],Lookup_Misc!$B$1:$B$7,0),3)*Table1[[#This Row],[Tonnage]],NA())</f>
        <v>1759.2</v>
      </c>
      <c r="J6380">
        <f t="shared" si="299"/>
        <v>12</v>
      </c>
    </row>
    <row r="6381" spans="1:10">
      <c r="A6381" t="s">
        <v>189</v>
      </c>
      <c r="B6381" t="s">
        <v>123</v>
      </c>
      <c r="C6381" s="60">
        <v>42705</v>
      </c>
      <c r="D6381" s="3">
        <f>Table1[[#This Row],[End Year]]-1</f>
        <v>2016</v>
      </c>
      <c r="E6381" s="3">
        <f t="shared" si="297"/>
        <v>2017</v>
      </c>
      <c r="F6381" s="1" t="str">
        <f t="shared" si="298"/>
        <v>2016/2017</v>
      </c>
      <c r="G6381">
        <v>76731</v>
      </c>
      <c r="H6381" t="s">
        <v>113</v>
      </c>
      <c r="I6381">
        <f>IFERROR(INDEX(Lookup_Misc!$A$1:$C$7,MATCH(Table1[[#This Row],[Product]],Lookup_Misc!$B$1:$B$7,0),3)*Table1[[#This Row],[Tonnage]],NA())</f>
        <v>30692.400000000001</v>
      </c>
      <c r="J6381">
        <f t="shared" si="299"/>
        <v>12</v>
      </c>
    </row>
    <row r="6382" spans="1:10">
      <c r="A6382" t="s">
        <v>189</v>
      </c>
      <c r="B6382" t="s">
        <v>123</v>
      </c>
      <c r="C6382" s="60">
        <v>42705</v>
      </c>
      <c r="D6382" s="3">
        <f>Table1[[#This Row],[End Year]]-1</f>
        <v>2016</v>
      </c>
      <c r="E6382" s="3">
        <f t="shared" si="297"/>
        <v>2017</v>
      </c>
      <c r="F6382" s="1" t="str">
        <f t="shared" si="298"/>
        <v>2016/2017</v>
      </c>
      <c r="G6382">
        <v>22500</v>
      </c>
      <c r="H6382" t="s">
        <v>86</v>
      </c>
      <c r="I6382">
        <f>IFERROR(INDEX(Lookup_Misc!$A$1:$C$7,MATCH(Table1[[#This Row],[Product]],Lookup_Misc!$B$1:$B$7,0),3)*Table1[[#This Row],[Tonnage]],NA())</f>
        <v>9000</v>
      </c>
      <c r="J6382">
        <f t="shared" si="299"/>
        <v>12</v>
      </c>
    </row>
    <row r="6383" spans="1:10">
      <c r="A6383" t="s">
        <v>189</v>
      </c>
      <c r="B6383" t="s">
        <v>123</v>
      </c>
      <c r="C6383" s="60">
        <v>42736</v>
      </c>
      <c r="D6383" s="3">
        <f>Table1[[#This Row],[End Year]]-1</f>
        <v>2016</v>
      </c>
      <c r="E6383" s="3">
        <f t="shared" si="297"/>
        <v>2017</v>
      </c>
      <c r="F6383" s="1" t="str">
        <f t="shared" si="298"/>
        <v>2016/2017</v>
      </c>
      <c r="G6383">
        <v>27130</v>
      </c>
      <c r="H6383" t="s">
        <v>60</v>
      </c>
      <c r="I6383">
        <f>IFERROR(INDEX(Lookup_Misc!$A$1:$C$7,MATCH(Table1[[#This Row],[Product]],Lookup_Misc!$B$1:$B$7,0),3)*Table1[[#This Row],[Tonnage]],NA())</f>
        <v>10852</v>
      </c>
      <c r="J6383">
        <f t="shared" si="299"/>
        <v>1</v>
      </c>
    </row>
    <row r="6384" spans="1:10">
      <c r="A6384" t="s">
        <v>189</v>
      </c>
      <c r="B6384" t="s">
        <v>123</v>
      </c>
      <c r="C6384" s="60">
        <v>42736</v>
      </c>
      <c r="D6384" s="3">
        <f>Table1[[#This Row],[End Year]]-1</f>
        <v>2016</v>
      </c>
      <c r="E6384" s="3">
        <f t="shared" si="297"/>
        <v>2017</v>
      </c>
      <c r="F6384" s="1" t="str">
        <f t="shared" si="298"/>
        <v>2016/2017</v>
      </c>
      <c r="G6384">
        <v>331</v>
      </c>
      <c r="H6384" t="s">
        <v>79</v>
      </c>
      <c r="I6384">
        <f>IFERROR(INDEX(Lookup_Misc!$A$1:$C$7,MATCH(Table1[[#This Row],[Product]],Lookup_Misc!$B$1:$B$7,0),3)*Table1[[#This Row],[Tonnage]],NA())</f>
        <v>132.4</v>
      </c>
      <c r="J6384">
        <f t="shared" si="299"/>
        <v>1</v>
      </c>
    </row>
    <row r="6385" spans="1:10">
      <c r="A6385" t="s">
        <v>189</v>
      </c>
      <c r="B6385" t="s">
        <v>123</v>
      </c>
      <c r="C6385" s="60">
        <v>42736</v>
      </c>
      <c r="D6385" s="3">
        <f>Table1[[#This Row],[End Year]]-1</f>
        <v>2016</v>
      </c>
      <c r="E6385" s="3">
        <f t="shared" si="297"/>
        <v>2017</v>
      </c>
      <c r="F6385" s="1" t="str">
        <f t="shared" si="298"/>
        <v>2016/2017</v>
      </c>
      <c r="G6385">
        <v>52014</v>
      </c>
      <c r="H6385" t="s">
        <v>113</v>
      </c>
      <c r="I6385">
        <f>IFERROR(INDEX(Lookup_Misc!$A$1:$C$7,MATCH(Table1[[#This Row],[Product]],Lookup_Misc!$B$1:$B$7,0),3)*Table1[[#This Row],[Tonnage]],NA())</f>
        <v>20805.600000000002</v>
      </c>
      <c r="J6385">
        <f t="shared" si="299"/>
        <v>1</v>
      </c>
    </row>
    <row r="6386" spans="1:10">
      <c r="A6386" t="s">
        <v>189</v>
      </c>
      <c r="B6386" t="s">
        <v>123</v>
      </c>
      <c r="C6386" s="60">
        <v>42736</v>
      </c>
      <c r="D6386" s="3">
        <f>Table1[[#This Row],[End Year]]-1</f>
        <v>2016</v>
      </c>
      <c r="E6386" s="3">
        <f t="shared" si="297"/>
        <v>2017</v>
      </c>
      <c r="F6386" s="1" t="str">
        <f t="shared" si="298"/>
        <v>2016/2017</v>
      </c>
      <c r="G6386">
        <v>8799</v>
      </c>
      <c r="H6386" t="s">
        <v>92</v>
      </c>
      <c r="I6386">
        <f>IFERROR(INDEX(Lookup_Misc!$A$1:$C$7,MATCH(Table1[[#This Row],[Product]],Lookup_Misc!$B$1:$B$7,0),3)*Table1[[#This Row],[Tonnage]],NA())</f>
        <v>3519.6000000000004</v>
      </c>
      <c r="J6386">
        <f t="shared" si="299"/>
        <v>1</v>
      </c>
    </row>
    <row r="6387" spans="1:10">
      <c r="A6387" t="s">
        <v>189</v>
      </c>
      <c r="B6387" t="s">
        <v>123</v>
      </c>
      <c r="C6387" s="60">
        <v>42736</v>
      </c>
      <c r="D6387" s="3">
        <f>Table1[[#This Row],[End Year]]-1</f>
        <v>2016</v>
      </c>
      <c r="E6387" s="3">
        <f t="shared" si="297"/>
        <v>2017</v>
      </c>
      <c r="F6387" s="1" t="str">
        <f t="shared" si="298"/>
        <v>2016/2017</v>
      </c>
      <c r="G6387">
        <v>21</v>
      </c>
      <c r="H6387" t="s">
        <v>89</v>
      </c>
      <c r="I6387">
        <f>IFERROR(INDEX(Lookup_Misc!$A$1:$C$7,MATCH(Table1[[#This Row],[Product]],Lookup_Misc!$B$1:$B$7,0),3)*Table1[[#This Row],[Tonnage]],NA())</f>
        <v>8.4</v>
      </c>
      <c r="J6387">
        <f t="shared" si="299"/>
        <v>1</v>
      </c>
    </row>
    <row r="6388" spans="1:10">
      <c r="A6388" t="s">
        <v>189</v>
      </c>
      <c r="B6388" t="s">
        <v>123</v>
      </c>
      <c r="C6388" s="60">
        <v>42736</v>
      </c>
      <c r="D6388" s="3">
        <f>Table1[[#This Row],[End Year]]-1</f>
        <v>2016</v>
      </c>
      <c r="E6388" s="3">
        <f t="shared" si="297"/>
        <v>2017</v>
      </c>
      <c r="F6388" s="1" t="str">
        <f t="shared" si="298"/>
        <v>2016/2017</v>
      </c>
      <c r="G6388">
        <v>27771</v>
      </c>
      <c r="H6388" t="s">
        <v>90</v>
      </c>
      <c r="I6388">
        <f>IFERROR(INDEX(Lookup_Misc!$A$1:$C$7,MATCH(Table1[[#This Row],[Product]],Lookup_Misc!$B$1:$B$7,0),3)*Table1[[#This Row],[Tonnage]],NA())</f>
        <v>11108.400000000001</v>
      </c>
      <c r="J6388">
        <f t="shared" si="299"/>
        <v>1</v>
      </c>
    </row>
    <row r="6389" spans="1:10">
      <c r="A6389" t="s">
        <v>189</v>
      </c>
      <c r="B6389" t="s">
        <v>123</v>
      </c>
      <c r="C6389" s="60">
        <v>42767</v>
      </c>
      <c r="D6389" s="3">
        <f>Table1[[#This Row],[End Year]]-1</f>
        <v>2016</v>
      </c>
      <c r="E6389" s="3">
        <f t="shared" si="297"/>
        <v>2017</v>
      </c>
      <c r="F6389" s="1" t="str">
        <f t="shared" si="298"/>
        <v>2016/2017</v>
      </c>
      <c r="G6389">
        <v>1</v>
      </c>
      <c r="H6389" t="s">
        <v>111</v>
      </c>
      <c r="I6389">
        <f>IFERROR(INDEX(Lookup_Misc!$A$1:$C$7,MATCH(Table1[[#This Row],[Product]],Lookup_Misc!$B$1:$B$7,0),3)*Table1[[#This Row],[Tonnage]],NA())</f>
        <v>0.4</v>
      </c>
      <c r="J6389">
        <f t="shared" si="299"/>
        <v>2</v>
      </c>
    </row>
    <row r="6390" spans="1:10">
      <c r="A6390" t="s">
        <v>189</v>
      </c>
      <c r="B6390" t="s">
        <v>123</v>
      </c>
      <c r="C6390" s="60">
        <v>42767</v>
      </c>
      <c r="D6390" s="3">
        <f>Table1[[#This Row],[End Year]]-1</f>
        <v>2016</v>
      </c>
      <c r="E6390" s="3">
        <f t="shared" si="297"/>
        <v>2017</v>
      </c>
      <c r="F6390" s="1" t="str">
        <f t="shared" si="298"/>
        <v>2016/2017</v>
      </c>
      <c r="G6390">
        <v>23</v>
      </c>
      <c r="H6390" t="s">
        <v>129</v>
      </c>
      <c r="I6390">
        <f>IFERROR(INDEX(Lookup_Misc!$A$1:$C$7,MATCH(Table1[[#This Row],[Product]],Lookup_Misc!$B$1:$B$7,0),3)*Table1[[#This Row],[Tonnage]],NA())</f>
        <v>9.2000000000000011</v>
      </c>
      <c r="J6390">
        <f t="shared" si="299"/>
        <v>2</v>
      </c>
    </row>
    <row r="6391" spans="1:10">
      <c r="A6391" t="s">
        <v>189</v>
      </c>
      <c r="B6391" t="s">
        <v>123</v>
      </c>
      <c r="C6391" s="60">
        <v>42767</v>
      </c>
      <c r="D6391" s="3">
        <f>Table1[[#This Row],[End Year]]-1</f>
        <v>2016</v>
      </c>
      <c r="E6391" s="3">
        <f t="shared" si="297"/>
        <v>2017</v>
      </c>
      <c r="F6391" s="1" t="str">
        <f t="shared" si="298"/>
        <v>2016/2017</v>
      </c>
      <c r="G6391">
        <v>35</v>
      </c>
      <c r="H6391" t="s">
        <v>174</v>
      </c>
      <c r="I6391">
        <f>IFERROR(INDEX(Lookup_Misc!$A$1:$C$7,MATCH(Table1[[#This Row],[Product]],Lookup_Misc!$B$1:$B$7,0),3)*Table1[[#This Row],[Tonnage]],NA())</f>
        <v>14</v>
      </c>
      <c r="J6391">
        <f t="shared" si="299"/>
        <v>2</v>
      </c>
    </row>
    <row r="6392" spans="1:10">
      <c r="A6392" t="s">
        <v>189</v>
      </c>
      <c r="B6392" t="s">
        <v>123</v>
      </c>
      <c r="C6392" s="60">
        <v>42767</v>
      </c>
      <c r="D6392" s="3">
        <f>Table1[[#This Row],[End Year]]-1</f>
        <v>2016</v>
      </c>
      <c r="E6392" s="3">
        <f t="shared" si="297"/>
        <v>2017</v>
      </c>
      <c r="F6392" s="1" t="str">
        <f t="shared" si="298"/>
        <v>2016/2017</v>
      </c>
      <c r="G6392">
        <v>10</v>
      </c>
      <c r="H6392" t="s">
        <v>151</v>
      </c>
      <c r="I6392">
        <f>IFERROR(INDEX(Lookup_Misc!$A$1:$C$7,MATCH(Table1[[#This Row],[Product]],Lookup_Misc!$B$1:$B$7,0),3)*Table1[[#This Row],[Tonnage]],NA())</f>
        <v>4</v>
      </c>
      <c r="J6392">
        <f t="shared" si="299"/>
        <v>2</v>
      </c>
    </row>
    <row r="6393" spans="1:10">
      <c r="A6393" t="s">
        <v>189</v>
      </c>
      <c r="B6393" t="s">
        <v>123</v>
      </c>
      <c r="C6393" s="60">
        <v>42767</v>
      </c>
      <c r="D6393" s="3">
        <f>Table1[[#This Row],[End Year]]-1</f>
        <v>2016</v>
      </c>
      <c r="E6393" s="3">
        <f t="shared" si="297"/>
        <v>2017</v>
      </c>
      <c r="F6393" s="1" t="str">
        <f t="shared" si="298"/>
        <v>2016/2017</v>
      </c>
      <c r="G6393">
        <v>39852</v>
      </c>
      <c r="H6393" t="s">
        <v>60</v>
      </c>
      <c r="I6393">
        <f>IFERROR(INDEX(Lookup_Misc!$A$1:$C$7,MATCH(Table1[[#This Row],[Product]],Lookup_Misc!$B$1:$B$7,0),3)*Table1[[#This Row],[Tonnage]],NA())</f>
        <v>15940.800000000001</v>
      </c>
      <c r="J6393">
        <f t="shared" si="299"/>
        <v>2</v>
      </c>
    </row>
    <row r="6394" spans="1:10">
      <c r="A6394" t="s">
        <v>189</v>
      </c>
      <c r="B6394" t="s">
        <v>123</v>
      </c>
      <c r="C6394" s="60">
        <v>42767</v>
      </c>
      <c r="D6394" s="3">
        <f>Table1[[#This Row],[End Year]]-1</f>
        <v>2016</v>
      </c>
      <c r="E6394" s="3">
        <f t="shared" si="297"/>
        <v>2017</v>
      </c>
      <c r="F6394" s="1" t="str">
        <f t="shared" si="298"/>
        <v>2016/2017</v>
      </c>
      <c r="G6394">
        <v>24048</v>
      </c>
      <c r="H6394" t="s">
        <v>79</v>
      </c>
      <c r="I6394">
        <f>IFERROR(INDEX(Lookup_Misc!$A$1:$C$7,MATCH(Table1[[#This Row],[Product]],Lookup_Misc!$B$1:$B$7,0),3)*Table1[[#This Row],[Tonnage]],NA())</f>
        <v>9619.2000000000007</v>
      </c>
      <c r="J6394">
        <f t="shared" si="299"/>
        <v>2</v>
      </c>
    </row>
    <row r="6395" spans="1:10">
      <c r="A6395" t="s">
        <v>189</v>
      </c>
      <c r="B6395" t="s">
        <v>123</v>
      </c>
      <c r="C6395" s="60">
        <v>42767</v>
      </c>
      <c r="D6395" s="3">
        <f>Table1[[#This Row],[End Year]]-1</f>
        <v>2016</v>
      </c>
      <c r="E6395" s="3">
        <f t="shared" si="297"/>
        <v>2017</v>
      </c>
      <c r="F6395" s="1" t="str">
        <f t="shared" si="298"/>
        <v>2016/2017</v>
      </c>
      <c r="G6395">
        <v>2</v>
      </c>
      <c r="H6395" t="s">
        <v>143</v>
      </c>
      <c r="I6395">
        <f>IFERROR(INDEX(Lookup_Misc!$A$1:$C$7,MATCH(Table1[[#This Row],[Product]],Lookup_Misc!$B$1:$B$7,0),3)*Table1[[#This Row],[Tonnage]],NA())</f>
        <v>0.8</v>
      </c>
      <c r="J6395">
        <f t="shared" si="299"/>
        <v>2</v>
      </c>
    </row>
    <row r="6396" spans="1:10">
      <c r="A6396" t="s">
        <v>189</v>
      </c>
      <c r="B6396" t="s">
        <v>123</v>
      </c>
      <c r="C6396" s="60">
        <v>42767</v>
      </c>
      <c r="D6396" s="3">
        <f>Table1[[#This Row],[End Year]]-1</f>
        <v>2016</v>
      </c>
      <c r="E6396" s="3">
        <f t="shared" si="297"/>
        <v>2017</v>
      </c>
      <c r="F6396" s="1" t="str">
        <f t="shared" si="298"/>
        <v>2016/2017</v>
      </c>
      <c r="G6396">
        <v>2</v>
      </c>
      <c r="H6396" t="s">
        <v>147</v>
      </c>
      <c r="I6396">
        <f>IFERROR(INDEX(Lookup_Misc!$A$1:$C$7,MATCH(Table1[[#This Row],[Product]],Lookup_Misc!$B$1:$B$7,0),3)*Table1[[#This Row],[Tonnage]],NA())</f>
        <v>0.8</v>
      </c>
      <c r="J6396">
        <f t="shared" si="299"/>
        <v>2</v>
      </c>
    </row>
    <row r="6397" spans="1:10">
      <c r="A6397" t="s">
        <v>189</v>
      </c>
      <c r="B6397" t="s">
        <v>123</v>
      </c>
      <c r="C6397" s="60">
        <v>42767</v>
      </c>
      <c r="D6397" s="3">
        <f>Table1[[#This Row],[End Year]]-1</f>
        <v>2016</v>
      </c>
      <c r="E6397" s="3">
        <f t="shared" si="297"/>
        <v>2017</v>
      </c>
      <c r="F6397" s="1" t="str">
        <f t="shared" si="298"/>
        <v>2016/2017</v>
      </c>
      <c r="G6397">
        <v>2202</v>
      </c>
      <c r="H6397" t="s">
        <v>116</v>
      </c>
      <c r="I6397">
        <f>IFERROR(INDEX(Lookup_Misc!$A$1:$C$7,MATCH(Table1[[#This Row],[Product]],Lookup_Misc!$B$1:$B$7,0),3)*Table1[[#This Row],[Tonnage]],NA())</f>
        <v>880.80000000000007</v>
      </c>
      <c r="J6397">
        <f t="shared" si="299"/>
        <v>2</v>
      </c>
    </row>
    <row r="6398" spans="1:10">
      <c r="A6398" t="s">
        <v>189</v>
      </c>
      <c r="B6398" t="s">
        <v>123</v>
      </c>
      <c r="C6398" s="60">
        <v>42767</v>
      </c>
      <c r="D6398" s="3">
        <f>Table1[[#This Row],[End Year]]-1</f>
        <v>2016</v>
      </c>
      <c r="E6398" s="3">
        <f t="shared" si="297"/>
        <v>2017</v>
      </c>
      <c r="F6398" s="1" t="str">
        <f t="shared" si="298"/>
        <v>2016/2017</v>
      </c>
      <c r="G6398">
        <v>115779</v>
      </c>
      <c r="H6398" t="s">
        <v>113</v>
      </c>
      <c r="I6398">
        <f>IFERROR(INDEX(Lookup_Misc!$A$1:$C$7,MATCH(Table1[[#This Row],[Product]],Lookup_Misc!$B$1:$B$7,0),3)*Table1[[#This Row],[Tonnage]],NA())</f>
        <v>46311.600000000006</v>
      </c>
      <c r="J6398">
        <f t="shared" si="299"/>
        <v>2</v>
      </c>
    </row>
    <row r="6399" spans="1:10">
      <c r="A6399" t="s">
        <v>189</v>
      </c>
      <c r="B6399" t="s">
        <v>123</v>
      </c>
      <c r="C6399" s="60">
        <v>42767</v>
      </c>
      <c r="D6399" s="3">
        <f>Table1[[#This Row],[End Year]]-1</f>
        <v>2016</v>
      </c>
      <c r="E6399" s="3">
        <f t="shared" si="297"/>
        <v>2017</v>
      </c>
      <c r="F6399" s="1" t="str">
        <f t="shared" si="298"/>
        <v>2016/2017</v>
      </c>
      <c r="G6399">
        <v>4000</v>
      </c>
      <c r="H6399" t="s">
        <v>167</v>
      </c>
      <c r="I6399">
        <f>IFERROR(INDEX(Lookup_Misc!$A$1:$C$7,MATCH(Table1[[#This Row],[Product]],Lookup_Misc!$B$1:$B$7,0),3)*Table1[[#This Row],[Tonnage]],NA())</f>
        <v>1600</v>
      </c>
      <c r="J6399">
        <f t="shared" si="299"/>
        <v>2</v>
      </c>
    </row>
    <row r="6400" spans="1:10">
      <c r="A6400" t="s">
        <v>189</v>
      </c>
      <c r="B6400" t="s">
        <v>123</v>
      </c>
      <c r="C6400" s="60">
        <v>42767</v>
      </c>
      <c r="D6400" s="3">
        <f>Table1[[#This Row],[End Year]]-1</f>
        <v>2016</v>
      </c>
      <c r="E6400" s="3">
        <f t="shared" si="297"/>
        <v>2017</v>
      </c>
      <c r="F6400" s="1" t="str">
        <f t="shared" si="298"/>
        <v>2016/2017</v>
      </c>
      <c r="G6400">
        <v>3</v>
      </c>
      <c r="H6400" t="s">
        <v>98</v>
      </c>
      <c r="I6400">
        <f>IFERROR(INDEX(Lookup_Misc!$A$1:$C$7,MATCH(Table1[[#This Row],[Product]],Lookup_Misc!$B$1:$B$7,0),3)*Table1[[#This Row],[Tonnage]],NA())</f>
        <v>1.2000000000000002</v>
      </c>
      <c r="J6400">
        <f t="shared" si="299"/>
        <v>2</v>
      </c>
    </row>
    <row r="6401" spans="1:10">
      <c r="A6401" t="s">
        <v>189</v>
      </c>
      <c r="B6401" t="s">
        <v>123</v>
      </c>
      <c r="C6401" s="60">
        <v>42767</v>
      </c>
      <c r="D6401" s="3">
        <f>Table1[[#This Row],[End Year]]-1</f>
        <v>2016</v>
      </c>
      <c r="E6401" s="3">
        <f t="shared" si="297"/>
        <v>2017</v>
      </c>
      <c r="F6401" s="1" t="str">
        <f t="shared" si="298"/>
        <v>2016/2017</v>
      </c>
      <c r="G6401">
        <v>21</v>
      </c>
      <c r="H6401" t="s">
        <v>89</v>
      </c>
      <c r="I6401">
        <f>IFERROR(INDEX(Lookup_Misc!$A$1:$C$7,MATCH(Table1[[#This Row],[Product]],Lookup_Misc!$B$1:$B$7,0),3)*Table1[[#This Row],[Tonnage]],NA())</f>
        <v>8.4</v>
      </c>
      <c r="J6401">
        <f t="shared" si="299"/>
        <v>2</v>
      </c>
    </row>
    <row r="6402" spans="1:10">
      <c r="A6402" t="s">
        <v>189</v>
      </c>
      <c r="B6402" t="s">
        <v>123</v>
      </c>
      <c r="C6402" s="60">
        <v>42795</v>
      </c>
      <c r="D6402" s="3">
        <f>Table1[[#This Row],[End Year]]-1</f>
        <v>2016</v>
      </c>
      <c r="E6402" s="3">
        <f t="shared" si="297"/>
        <v>2017</v>
      </c>
      <c r="F6402" s="1" t="str">
        <f t="shared" si="298"/>
        <v>2016/2017</v>
      </c>
      <c r="G6402">
        <v>10</v>
      </c>
      <c r="H6402" t="s">
        <v>76</v>
      </c>
      <c r="I6402">
        <f>IFERROR(INDEX(Lookup_Misc!$A$1:$C$7,MATCH(Table1[[#This Row],[Product]],Lookup_Misc!$B$1:$B$7,0),3)*Table1[[#This Row],[Tonnage]],NA())</f>
        <v>4</v>
      </c>
      <c r="J6402">
        <f t="shared" si="299"/>
        <v>3</v>
      </c>
    </row>
    <row r="6403" spans="1:10">
      <c r="A6403" t="s">
        <v>189</v>
      </c>
      <c r="B6403" t="s">
        <v>123</v>
      </c>
      <c r="C6403" s="60">
        <v>42795</v>
      </c>
      <c r="D6403" s="3">
        <f>Table1[[#This Row],[End Year]]-1</f>
        <v>2016</v>
      </c>
      <c r="E6403" s="3">
        <f t="shared" si="297"/>
        <v>2017</v>
      </c>
      <c r="F6403" s="1" t="str">
        <f t="shared" si="298"/>
        <v>2016/2017</v>
      </c>
      <c r="G6403">
        <v>47796</v>
      </c>
      <c r="H6403" t="s">
        <v>60</v>
      </c>
      <c r="I6403">
        <f>IFERROR(INDEX(Lookup_Misc!$A$1:$C$7,MATCH(Table1[[#This Row],[Product]],Lookup_Misc!$B$1:$B$7,0),3)*Table1[[#This Row],[Tonnage]],NA())</f>
        <v>19118.400000000001</v>
      </c>
      <c r="J6403">
        <f t="shared" si="299"/>
        <v>3</v>
      </c>
    </row>
    <row r="6404" spans="1:10">
      <c r="A6404" t="s">
        <v>189</v>
      </c>
      <c r="B6404" t="s">
        <v>123</v>
      </c>
      <c r="C6404" s="60">
        <v>42795</v>
      </c>
      <c r="D6404" s="3">
        <f>Table1[[#This Row],[End Year]]-1</f>
        <v>2016</v>
      </c>
      <c r="E6404" s="3">
        <f t="shared" si="297"/>
        <v>2017</v>
      </c>
      <c r="F6404" s="1" t="str">
        <f t="shared" si="298"/>
        <v>2016/2017</v>
      </c>
      <c r="G6404">
        <v>108</v>
      </c>
      <c r="H6404" t="s">
        <v>79</v>
      </c>
      <c r="I6404">
        <f>IFERROR(INDEX(Lookup_Misc!$A$1:$C$7,MATCH(Table1[[#This Row],[Product]],Lookup_Misc!$B$1:$B$7,0),3)*Table1[[#This Row],[Tonnage]],NA())</f>
        <v>43.2</v>
      </c>
      <c r="J6404">
        <f t="shared" si="299"/>
        <v>3</v>
      </c>
    </row>
    <row r="6405" spans="1:10">
      <c r="A6405" t="s">
        <v>189</v>
      </c>
      <c r="B6405" t="s">
        <v>123</v>
      </c>
      <c r="C6405" s="60">
        <v>42795</v>
      </c>
      <c r="D6405" s="3">
        <f>Table1[[#This Row],[End Year]]-1</f>
        <v>2016</v>
      </c>
      <c r="E6405" s="3">
        <f t="shared" si="297"/>
        <v>2017</v>
      </c>
      <c r="F6405" s="1" t="str">
        <f t="shared" si="298"/>
        <v>2016/2017</v>
      </c>
      <c r="G6405">
        <v>2749</v>
      </c>
      <c r="H6405" t="s">
        <v>137</v>
      </c>
      <c r="I6405">
        <f>IFERROR(INDEX(Lookup_Misc!$A$1:$C$7,MATCH(Table1[[#This Row],[Product]],Lookup_Misc!$B$1:$B$7,0),3)*Table1[[#This Row],[Tonnage]],NA())</f>
        <v>1099.6000000000001</v>
      </c>
      <c r="J6405">
        <f t="shared" si="299"/>
        <v>3</v>
      </c>
    </row>
    <row r="6406" spans="1:10">
      <c r="A6406" t="s">
        <v>189</v>
      </c>
      <c r="B6406" t="s">
        <v>123</v>
      </c>
      <c r="C6406" s="60">
        <v>42795</v>
      </c>
      <c r="D6406" s="3">
        <f>Table1[[#This Row],[End Year]]-1</f>
        <v>2016</v>
      </c>
      <c r="E6406" s="3">
        <f t="shared" ref="E6406:E6469" si="300">IF(AND(MONTH(C6406)&gt;=7,MONTH(C6406)&lt;=12),YEAR(C6406)+1,YEAR(C6406))</f>
        <v>2017</v>
      </c>
      <c r="F6406" s="1" t="str">
        <f t="shared" ref="F6406:F6469" si="301">D6406&amp;"/"&amp;E6406</f>
        <v>2016/2017</v>
      </c>
      <c r="G6406">
        <v>128761</v>
      </c>
      <c r="H6406" t="s">
        <v>113</v>
      </c>
      <c r="I6406">
        <f>IFERROR(INDEX(Lookup_Misc!$A$1:$C$7,MATCH(Table1[[#This Row],[Product]],Lookup_Misc!$B$1:$B$7,0),3)*Table1[[#This Row],[Tonnage]],NA())</f>
        <v>51504.4</v>
      </c>
      <c r="J6406">
        <f t="shared" ref="J6406:J6469" si="302">MONTH(C6406)</f>
        <v>3</v>
      </c>
    </row>
    <row r="6407" spans="1:10">
      <c r="A6407" t="s">
        <v>189</v>
      </c>
      <c r="B6407" t="s">
        <v>123</v>
      </c>
      <c r="C6407" s="60">
        <v>42795</v>
      </c>
      <c r="D6407" s="3">
        <f>Table1[[#This Row],[End Year]]-1</f>
        <v>2016</v>
      </c>
      <c r="E6407" s="3">
        <f t="shared" si="300"/>
        <v>2017</v>
      </c>
      <c r="F6407" s="1" t="str">
        <f t="shared" si="301"/>
        <v>2016/2017</v>
      </c>
      <c r="G6407">
        <v>4400</v>
      </c>
      <c r="H6407" t="s">
        <v>108</v>
      </c>
      <c r="I6407">
        <f>IFERROR(INDEX(Lookup_Misc!$A$1:$C$7,MATCH(Table1[[#This Row],[Product]],Lookup_Misc!$B$1:$B$7,0),3)*Table1[[#This Row],[Tonnage]],NA())</f>
        <v>1760</v>
      </c>
      <c r="J6407">
        <f t="shared" si="302"/>
        <v>3</v>
      </c>
    </row>
    <row r="6408" spans="1:10">
      <c r="A6408" t="s">
        <v>189</v>
      </c>
      <c r="B6408" t="s">
        <v>123</v>
      </c>
      <c r="C6408" s="60">
        <v>42795</v>
      </c>
      <c r="D6408" s="3">
        <f>Table1[[#This Row],[End Year]]-1</f>
        <v>2016</v>
      </c>
      <c r="E6408" s="3">
        <f t="shared" si="300"/>
        <v>2017</v>
      </c>
      <c r="F6408" s="1" t="str">
        <f t="shared" si="301"/>
        <v>2016/2017</v>
      </c>
      <c r="G6408">
        <v>475</v>
      </c>
      <c r="H6408" t="s">
        <v>98</v>
      </c>
      <c r="I6408">
        <f>IFERROR(INDEX(Lookup_Misc!$A$1:$C$7,MATCH(Table1[[#This Row],[Product]],Lookup_Misc!$B$1:$B$7,0),3)*Table1[[#This Row],[Tonnage]],NA())</f>
        <v>190</v>
      </c>
      <c r="J6408">
        <f t="shared" si="302"/>
        <v>3</v>
      </c>
    </row>
    <row r="6409" spans="1:10">
      <c r="A6409" t="s">
        <v>189</v>
      </c>
      <c r="B6409" t="s">
        <v>123</v>
      </c>
      <c r="C6409" s="60">
        <v>42795</v>
      </c>
      <c r="D6409" s="3">
        <f>Table1[[#This Row],[End Year]]-1</f>
        <v>2016</v>
      </c>
      <c r="E6409" s="3">
        <f t="shared" si="300"/>
        <v>2017</v>
      </c>
      <c r="F6409" s="1" t="str">
        <f t="shared" si="301"/>
        <v>2016/2017</v>
      </c>
      <c r="G6409">
        <v>21</v>
      </c>
      <c r="H6409" t="s">
        <v>89</v>
      </c>
      <c r="I6409">
        <f>IFERROR(INDEX(Lookup_Misc!$A$1:$C$7,MATCH(Table1[[#This Row],[Product]],Lookup_Misc!$B$1:$B$7,0),3)*Table1[[#This Row],[Tonnage]],NA())</f>
        <v>8.4</v>
      </c>
      <c r="J6409">
        <f t="shared" si="302"/>
        <v>3</v>
      </c>
    </row>
    <row r="6410" spans="1:10">
      <c r="A6410" t="s">
        <v>189</v>
      </c>
      <c r="B6410" t="s">
        <v>123</v>
      </c>
      <c r="C6410" s="60">
        <v>42795</v>
      </c>
      <c r="D6410" s="3">
        <f>Table1[[#This Row],[End Year]]-1</f>
        <v>2016</v>
      </c>
      <c r="E6410" s="3">
        <f t="shared" si="300"/>
        <v>2017</v>
      </c>
      <c r="F6410" s="1" t="str">
        <f t="shared" si="301"/>
        <v>2016/2017</v>
      </c>
      <c r="G6410">
        <v>18427</v>
      </c>
      <c r="H6410" t="s">
        <v>90</v>
      </c>
      <c r="I6410">
        <f>IFERROR(INDEX(Lookup_Misc!$A$1:$C$7,MATCH(Table1[[#This Row],[Product]],Lookup_Misc!$B$1:$B$7,0),3)*Table1[[#This Row],[Tonnage]],NA())</f>
        <v>7370.8</v>
      </c>
      <c r="J6410">
        <f t="shared" si="302"/>
        <v>3</v>
      </c>
    </row>
    <row r="6411" spans="1:10">
      <c r="A6411" t="s">
        <v>189</v>
      </c>
      <c r="B6411" t="s">
        <v>123</v>
      </c>
      <c r="C6411" s="60">
        <v>42826</v>
      </c>
      <c r="D6411" s="3">
        <f>Table1[[#This Row],[End Year]]-1</f>
        <v>2016</v>
      </c>
      <c r="E6411" s="3">
        <f t="shared" si="300"/>
        <v>2017</v>
      </c>
      <c r="F6411" s="1" t="str">
        <f t="shared" si="301"/>
        <v>2016/2017</v>
      </c>
      <c r="G6411">
        <v>19</v>
      </c>
      <c r="H6411" t="s">
        <v>78</v>
      </c>
      <c r="I6411">
        <f>IFERROR(INDEX(Lookup_Misc!$A$1:$C$7,MATCH(Table1[[#This Row],[Product]],Lookup_Misc!$B$1:$B$7,0),3)*Table1[[#This Row],[Tonnage]],NA())</f>
        <v>7.6000000000000005</v>
      </c>
      <c r="J6411">
        <f t="shared" si="302"/>
        <v>4</v>
      </c>
    </row>
    <row r="6412" spans="1:10">
      <c r="A6412" t="s">
        <v>189</v>
      </c>
      <c r="B6412" t="s">
        <v>123</v>
      </c>
      <c r="C6412" s="60">
        <v>42826</v>
      </c>
      <c r="D6412" s="3">
        <f>Table1[[#This Row],[End Year]]-1</f>
        <v>2016</v>
      </c>
      <c r="E6412" s="3">
        <f t="shared" si="300"/>
        <v>2017</v>
      </c>
      <c r="F6412" s="1" t="str">
        <f t="shared" si="301"/>
        <v>2016/2017</v>
      </c>
      <c r="G6412">
        <v>62044</v>
      </c>
      <c r="H6412" t="s">
        <v>60</v>
      </c>
      <c r="I6412">
        <f>IFERROR(INDEX(Lookup_Misc!$A$1:$C$7,MATCH(Table1[[#This Row],[Product]],Lookup_Misc!$B$1:$B$7,0),3)*Table1[[#This Row],[Tonnage]],NA())</f>
        <v>24817.600000000002</v>
      </c>
      <c r="J6412">
        <f t="shared" si="302"/>
        <v>4</v>
      </c>
    </row>
    <row r="6413" spans="1:10">
      <c r="A6413" t="s">
        <v>189</v>
      </c>
      <c r="B6413" t="s">
        <v>123</v>
      </c>
      <c r="C6413" s="60">
        <v>42826</v>
      </c>
      <c r="D6413" s="3">
        <f>Table1[[#This Row],[End Year]]-1</f>
        <v>2016</v>
      </c>
      <c r="E6413" s="3">
        <f t="shared" si="300"/>
        <v>2017</v>
      </c>
      <c r="F6413" s="1" t="str">
        <f t="shared" si="301"/>
        <v>2016/2017</v>
      </c>
      <c r="G6413">
        <v>8857</v>
      </c>
      <c r="H6413" t="s">
        <v>79</v>
      </c>
      <c r="I6413">
        <f>IFERROR(INDEX(Lookup_Misc!$A$1:$C$7,MATCH(Table1[[#This Row],[Product]],Lookup_Misc!$B$1:$B$7,0),3)*Table1[[#This Row],[Tonnage]],NA())</f>
        <v>3542.8</v>
      </c>
      <c r="J6413">
        <f t="shared" si="302"/>
        <v>4</v>
      </c>
    </row>
    <row r="6414" spans="1:10">
      <c r="A6414" t="s">
        <v>189</v>
      </c>
      <c r="B6414" t="s">
        <v>123</v>
      </c>
      <c r="C6414" s="60">
        <v>42826</v>
      </c>
      <c r="D6414" s="3">
        <f>Table1[[#This Row],[End Year]]-1</f>
        <v>2016</v>
      </c>
      <c r="E6414" s="3">
        <f t="shared" si="300"/>
        <v>2017</v>
      </c>
      <c r="F6414" s="1" t="str">
        <f t="shared" si="301"/>
        <v>2016/2017</v>
      </c>
      <c r="G6414">
        <v>9</v>
      </c>
      <c r="H6414" t="s">
        <v>130</v>
      </c>
      <c r="I6414">
        <f>IFERROR(INDEX(Lookup_Misc!$A$1:$C$7,MATCH(Table1[[#This Row],[Product]],Lookup_Misc!$B$1:$B$7,0),3)*Table1[[#This Row],[Tonnage]],NA())</f>
        <v>3.6</v>
      </c>
      <c r="J6414">
        <f t="shared" si="302"/>
        <v>4</v>
      </c>
    </row>
    <row r="6415" spans="1:10">
      <c r="A6415" t="s">
        <v>189</v>
      </c>
      <c r="B6415" t="s">
        <v>123</v>
      </c>
      <c r="C6415" s="60">
        <v>42826</v>
      </c>
      <c r="D6415" s="3">
        <f>Table1[[#This Row],[End Year]]-1</f>
        <v>2016</v>
      </c>
      <c r="E6415" s="3">
        <f t="shared" si="300"/>
        <v>2017</v>
      </c>
      <c r="F6415" s="1" t="str">
        <f t="shared" si="301"/>
        <v>2016/2017</v>
      </c>
      <c r="G6415">
        <v>1</v>
      </c>
      <c r="H6415" t="s">
        <v>147</v>
      </c>
      <c r="I6415">
        <f>IFERROR(INDEX(Lookup_Misc!$A$1:$C$7,MATCH(Table1[[#This Row],[Product]],Lookup_Misc!$B$1:$B$7,0),3)*Table1[[#This Row],[Tonnage]],NA())</f>
        <v>0.4</v>
      </c>
      <c r="J6415">
        <f t="shared" si="302"/>
        <v>4</v>
      </c>
    </row>
    <row r="6416" spans="1:10">
      <c r="A6416" t="s">
        <v>189</v>
      </c>
      <c r="B6416" t="s">
        <v>123</v>
      </c>
      <c r="C6416" s="60">
        <v>42826</v>
      </c>
      <c r="D6416" s="3">
        <f>Table1[[#This Row],[End Year]]-1</f>
        <v>2016</v>
      </c>
      <c r="E6416" s="3">
        <f t="shared" si="300"/>
        <v>2017</v>
      </c>
      <c r="F6416" s="1" t="str">
        <f t="shared" si="301"/>
        <v>2016/2017</v>
      </c>
      <c r="G6416">
        <v>4393</v>
      </c>
      <c r="H6416" t="s">
        <v>116</v>
      </c>
      <c r="I6416">
        <f>IFERROR(INDEX(Lookup_Misc!$A$1:$C$7,MATCH(Table1[[#This Row],[Product]],Lookup_Misc!$B$1:$B$7,0),3)*Table1[[#This Row],[Tonnage]],NA())</f>
        <v>1757.2</v>
      </c>
      <c r="J6416">
        <f t="shared" si="302"/>
        <v>4</v>
      </c>
    </row>
    <row r="6417" spans="1:10">
      <c r="A6417" t="s">
        <v>189</v>
      </c>
      <c r="B6417" t="s">
        <v>123</v>
      </c>
      <c r="C6417" s="60">
        <v>42826</v>
      </c>
      <c r="D6417" s="3">
        <f>Table1[[#This Row],[End Year]]-1</f>
        <v>2016</v>
      </c>
      <c r="E6417" s="3">
        <f t="shared" si="300"/>
        <v>2017</v>
      </c>
      <c r="F6417" s="1" t="str">
        <f t="shared" si="301"/>
        <v>2016/2017</v>
      </c>
      <c r="G6417">
        <v>76675</v>
      </c>
      <c r="H6417" t="s">
        <v>113</v>
      </c>
      <c r="I6417">
        <f>IFERROR(INDEX(Lookup_Misc!$A$1:$C$7,MATCH(Table1[[#This Row],[Product]],Lookup_Misc!$B$1:$B$7,0),3)*Table1[[#This Row],[Tonnage]],NA())</f>
        <v>30670</v>
      </c>
      <c r="J6417">
        <f t="shared" si="302"/>
        <v>4</v>
      </c>
    </row>
    <row r="6418" spans="1:10">
      <c r="A6418" t="s">
        <v>189</v>
      </c>
      <c r="B6418" t="s">
        <v>123</v>
      </c>
      <c r="C6418" s="60">
        <v>42826</v>
      </c>
      <c r="D6418" s="3">
        <f>Table1[[#This Row],[End Year]]-1</f>
        <v>2016</v>
      </c>
      <c r="E6418" s="3">
        <f t="shared" si="300"/>
        <v>2017</v>
      </c>
      <c r="F6418" s="1" t="str">
        <f t="shared" si="301"/>
        <v>2016/2017</v>
      </c>
      <c r="G6418">
        <v>15</v>
      </c>
      <c r="H6418" t="s">
        <v>86</v>
      </c>
      <c r="I6418">
        <f>IFERROR(INDEX(Lookup_Misc!$A$1:$C$7,MATCH(Table1[[#This Row],[Product]],Lookup_Misc!$B$1:$B$7,0),3)*Table1[[#This Row],[Tonnage]],NA())</f>
        <v>6</v>
      </c>
      <c r="J6418">
        <f t="shared" si="302"/>
        <v>4</v>
      </c>
    </row>
    <row r="6419" spans="1:10">
      <c r="A6419" t="s">
        <v>189</v>
      </c>
      <c r="B6419" t="s">
        <v>123</v>
      </c>
      <c r="C6419" s="60">
        <v>42826</v>
      </c>
      <c r="D6419" s="3">
        <f>Table1[[#This Row],[End Year]]-1</f>
        <v>2016</v>
      </c>
      <c r="E6419" s="3">
        <f t="shared" si="300"/>
        <v>2017</v>
      </c>
      <c r="F6419" s="1" t="str">
        <f t="shared" si="301"/>
        <v>2016/2017</v>
      </c>
      <c r="G6419">
        <v>97</v>
      </c>
      <c r="H6419" t="s">
        <v>98</v>
      </c>
      <c r="I6419">
        <f>IFERROR(INDEX(Lookup_Misc!$A$1:$C$7,MATCH(Table1[[#This Row],[Product]],Lookup_Misc!$B$1:$B$7,0),3)*Table1[[#This Row],[Tonnage]],NA())</f>
        <v>38.800000000000004</v>
      </c>
      <c r="J6419">
        <f t="shared" si="302"/>
        <v>4</v>
      </c>
    </row>
    <row r="6420" spans="1:10">
      <c r="A6420" t="s">
        <v>189</v>
      </c>
      <c r="B6420" t="s">
        <v>123</v>
      </c>
      <c r="C6420" s="60">
        <v>42826</v>
      </c>
      <c r="D6420" s="3">
        <f>Table1[[#This Row],[End Year]]-1</f>
        <v>2016</v>
      </c>
      <c r="E6420" s="3">
        <f t="shared" si="300"/>
        <v>2017</v>
      </c>
      <c r="F6420" s="1" t="str">
        <f t="shared" si="301"/>
        <v>2016/2017</v>
      </c>
      <c r="G6420">
        <v>18697</v>
      </c>
      <c r="H6420" t="s">
        <v>90</v>
      </c>
      <c r="I6420">
        <f>IFERROR(INDEX(Lookup_Misc!$A$1:$C$7,MATCH(Table1[[#This Row],[Product]],Lookup_Misc!$B$1:$B$7,0),3)*Table1[[#This Row],[Tonnage]],NA())</f>
        <v>7478.8</v>
      </c>
      <c r="J6420">
        <f t="shared" si="302"/>
        <v>4</v>
      </c>
    </row>
    <row r="6421" spans="1:10">
      <c r="A6421" t="s">
        <v>189</v>
      </c>
      <c r="B6421" t="s">
        <v>123</v>
      </c>
      <c r="C6421" s="60">
        <v>42856</v>
      </c>
      <c r="D6421" s="3">
        <f>Table1[[#This Row],[End Year]]-1</f>
        <v>2016</v>
      </c>
      <c r="E6421" s="3">
        <f t="shared" si="300"/>
        <v>2017</v>
      </c>
      <c r="F6421" s="1" t="str">
        <f t="shared" si="301"/>
        <v>2016/2017</v>
      </c>
      <c r="G6421">
        <v>106192</v>
      </c>
      <c r="H6421" t="s">
        <v>60</v>
      </c>
      <c r="I6421">
        <f>IFERROR(INDEX(Lookup_Misc!$A$1:$C$7,MATCH(Table1[[#This Row],[Product]],Lookup_Misc!$B$1:$B$7,0),3)*Table1[[#This Row],[Tonnage]],NA())</f>
        <v>42476.800000000003</v>
      </c>
      <c r="J6421">
        <f t="shared" si="302"/>
        <v>5</v>
      </c>
    </row>
    <row r="6422" spans="1:10">
      <c r="A6422" t="s">
        <v>189</v>
      </c>
      <c r="B6422" t="s">
        <v>123</v>
      </c>
      <c r="C6422" s="60">
        <v>42856</v>
      </c>
      <c r="D6422" s="3">
        <f>Table1[[#This Row],[End Year]]-1</f>
        <v>2016</v>
      </c>
      <c r="E6422" s="3">
        <f t="shared" si="300"/>
        <v>2017</v>
      </c>
      <c r="F6422" s="1" t="str">
        <f t="shared" si="301"/>
        <v>2016/2017</v>
      </c>
      <c r="G6422">
        <v>5719</v>
      </c>
      <c r="H6422" t="s">
        <v>79</v>
      </c>
      <c r="I6422">
        <f>IFERROR(INDEX(Lookup_Misc!$A$1:$C$7,MATCH(Table1[[#This Row],[Product]],Lookup_Misc!$B$1:$B$7,0),3)*Table1[[#This Row],[Tonnage]],NA())</f>
        <v>2287.6</v>
      </c>
      <c r="J6422">
        <f t="shared" si="302"/>
        <v>5</v>
      </c>
    </row>
    <row r="6423" spans="1:10">
      <c r="A6423" t="s">
        <v>189</v>
      </c>
      <c r="B6423" t="s">
        <v>123</v>
      </c>
      <c r="C6423" s="60">
        <v>42856</v>
      </c>
      <c r="D6423" s="3">
        <f>Table1[[#This Row],[End Year]]-1</f>
        <v>2016</v>
      </c>
      <c r="E6423" s="3">
        <f t="shared" si="300"/>
        <v>2017</v>
      </c>
      <c r="F6423" s="1" t="str">
        <f t="shared" si="301"/>
        <v>2016/2017</v>
      </c>
      <c r="G6423">
        <v>8</v>
      </c>
      <c r="H6423" t="s">
        <v>143</v>
      </c>
      <c r="I6423">
        <f>IFERROR(INDEX(Lookup_Misc!$A$1:$C$7,MATCH(Table1[[#This Row],[Product]],Lookup_Misc!$B$1:$B$7,0),3)*Table1[[#This Row],[Tonnage]],NA())</f>
        <v>3.2</v>
      </c>
      <c r="J6423">
        <f t="shared" si="302"/>
        <v>5</v>
      </c>
    </row>
    <row r="6424" spans="1:10">
      <c r="A6424" t="s">
        <v>189</v>
      </c>
      <c r="B6424" t="s">
        <v>123</v>
      </c>
      <c r="C6424" s="60">
        <v>42856</v>
      </c>
      <c r="D6424" s="3">
        <f>Table1[[#This Row],[End Year]]-1</f>
        <v>2016</v>
      </c>
      <c r="E6424" s="3">
        <f t="shared" si="300"/>
        <v>2017</v>
      </c>
      <c r="F6424" s="1" t="str">
        <f t="shared" si="301"/>
        <v>2016/2017</v>
      </c>
      <c r="G6424">
        <v>105899</v>
      </c>
      <c r="H6424" t="s">
        <v>113</v>
      </c>
      <c r="I6424">
        <f>IFERROR(INDEX(Lookup_Misc!$A$1:$C$7,MATCH(Table1[[#This Row],[Product]],Lookup_Misc!$B$1:$B$7,0),3)*Table1[[#This Row],[Tonnage]],NA())</f>
        <v>42359.600000000006</v>
      </c>
      <c r="J6424">
        <f t="shared" si="302"/>
        <v>5</v>
      </c>
    </row>
    <row r="6425" spans="1:10">
      <c r="A6425" t="s">
        <v>189</v>
      </c>
      <c r="B6425" t="s">
        <v>123</v>
      </c>
      <c r="C6425" s="60">
        <v>42856</v>
      </c>
      <c r="D6425" s="3">
        <f>Table1[[#This Row],[End Year]]-1</f>
        <v>2016</v>
      </c>
      <c r="E6425" s="3">
        <f t="shared" si="300"/>
        <v>2017</v>
      </c>
      <c r="F6425" s="1" t="str">
        <f t="shared" si="301"/>
        <v>2016/2017</v>
      </c>
      <c r="G6425">
        <v>13</v>
      </c>
      <c r="H6425" t="s">
        <v>98</v>
      </c>
      <c r="I6425">
        <f>IFERROR(INDEX(Lookup_Misc!$A$1:$C$7,MATCH(Table1[[#This Row],[Product]],Lookup_Misc!$B$1:$B$7,0),3)*Table1[[#This Row],[Tonnage]],NA())</f>
        <v>5.2</v>
      </c>
      <c r="J6425">
        <f t="shared" si="302"/>
        <v>5</v>
      </c>
    </row>
    <row r="6426" spans="1:10">
      <c r="A6426" t="s">
        <v>189</v>
      </c>
      <c r="B6426" t="s">
        <v>123</v>
      </c>
      <c r="C6426" s="60">
        <v>42856</v>
      </c>
      <c r="D6426" s="3">
        <f>Table1[[#This Row],[End Year]]-1</f>
        <v>2016</v>
      </c>
      <c r="E6426" s="3">
        <f t="shared" si="300"/>
        <v>2017</v>
      </c>
      <c r="F6426" s="1" t="str">
        <f t="shared" si="301"/>
        <v>2016/2017</v>
      </c>
      <c r="G6426">
        <v>39</v>
      </c>
      <c r="H6426" t="s">
        <v>89</v>
      </c>
      <c r="I6426">
        <f>IFERROR(INDEX(Lookup_Misc!$A$1:$C$7,MATCH(Table1[[#This Row],[Product]],Lookup_Misc!$B$1:$B$7,0),3)*Table1[[#This Row],[Tonnage]],NA())</f>
        <v>15.600000000000001</v>
      </c>
      <c r="J6426">
        <f t="shared" si="302"/>
        <v>5</v>
      </c>
    </row>
    <row r="6427" spans="1:10">
      <c r="A6427" t="s">
        <v>189</v>
      </c>
      <c r="B6427" t="s">
        <v>123</v>
      </c>
      <c r="C6427" s="60">
        <v>42856</v>
      </c>
      <c r="D6427" s="3">
        <f>Table1[[#This Row],[End Year]]-1</f>
        <v>2016</v>
      </c>
      <c r="E6427" s="3">
        <f t="shared" si="300"/>
        <v>2017</v>
      </c>
      <c r="F6427" s="1" t="str">
        <f t="shared" si="301"/>
        <v>2016/2017</v>
      </c>
      <c r="G6427">
        <v>1</v>
      </c>
      <c r="H6427" t="s">
        <v>106</v>
      </c>
      <c r="I6427">
        <f>IFERROR(INDEX(Lookup_Misc!$A$1:$C$7,MATCH(Table1[[#This Row],[Product]],Lookup_Misc!$B$1:$B$7,0),3)*Table1[[#This Row],[Tonnage]],NA())</f>
        <v>0.4</v>
      </c>
      <c r="J6427">
        <f t="shared" si="302"/>
        <v>5</v>
      </c>
    </row>
    <row r="6428" spans="1:10">
      <c r="A6428" t="s">
        <v>189</v>
      </c>
      <c r="B6428" t="s">
        <v>123</v>
      </c>
      <c r="C6428" s="60">
        <v>42887</v>
      </c>
      <c r="D6428" s="3">
        <f>Table1[[#This Row],[End Year]]-1</f>
        <v>2016</v>
      </c>
      <c r="E6428" s="3">
        <f t="shared" si="300"/>
        <v>2017</v>
      </c>
      <c r="F6428" s="1" t="str">
        <f t="shared" si="301"/>
        <v>2016/2017</v>
      </c>
      <c r="G6428">
        <v>7549</v>
      </c>
      <c r="H6428" t="s">
        <v>60</v>
      </c>
      <c r="I6428">
        <f>IFERROR(INDEX(Lookup_Misc!$A$1:$C$7,MATCH(Table1[[#This Row],[Product]],Lookup_Misc!$B$1:$B$7,0),3)*Table1[[#This Row],[Tonnage]],NA())</f>
        <v>3019.6000000000004</v>
      </c>
      <c r="J6428">
        <f t="shared" si="302"/>
        <v>6</v>
      </c>
    </row>
    <row r="6429" spans="1:10">
      <c r="A6429" t="s">
        <v>189</v>
      </c>
      <c r="B6429" t="s">
        <v>123</v>
      </c>
      <c r="C6429" s="60">
        <v>42887</v>
      </c>
      <c r="D6429" s="3">
        <f>Table1[[#This Row],[End Year]]-1</f>
        <v>2016</v>
      </c>
      <c r="E6429" s="3">
        <f t="shared" si="300"/>
        <v>2017</v>
      </c>
      <c r="F6429" s="1" t="str">
        <f t="shared" si="301"/>
        <v>2016/2017</v>
      </c>
      <c r="G6429">
        <v>159</v>
      </c>
      <c r="H6429" t="s">
        <v>79</v>
      </c>
      <c r="I6429">
        <f>IFERROR(INDEX(Lookup_Misc!$A$1:$C$7,MATCH(Table1[[#This Row],[Product]],Lookup_Misc!$B$1:$B$7,0),3)*Table1[[#This Row],[Tonnage]],NA())</f>
        <v>63.6</v>
      </c>
      <c r="J6429">
        <f t="shared" si="302"/>
        <v>6</v>
      </c>
    </row>
    <row r="6430" spans="1:10">
      <c r="A6430" t="s">
        <v>189</v>
      </c>
      <c r="B6430" t="s">
        <v>123</v>
      </c>
      <c r="C6430" s="60">
        <v>42887</v>
      </c>
      <c r="D6430" s="3">
        <f>Table1[[#This Row],[End Year]]-1</f>
        <v>2016</v>
      </c>
      <c r="E6430" s="3">
        <f t="shared" si="300"/>
        <v>2017</v>
      </c>
      <c r="F6430" s="1" t="str">
        <f t="shared" si="301"/>
        <v>2016/2017</v>
      </c>
      <c r="G6430">
        <v>3</v>
      </c>
      <c r="H6430" t="s">
        <v>147</v>
      </c>
      <c r="I6430">
        <f>IFERROR(INDEX(Lookup_Misc!$A$1:$C$7,MATCH(Table1[[#This Row],[Product]],Lookup_Misc!$B$1:$B$7,0),3)*Table1[[#This Row],[Tonnage]],NA())</f>
        <v>1.2000000000000002</v>
      </c>
      <c r="J6430">
        <f t="shared" si="302"/>
        <v>6</v>
      </c>
    </row>
    <row r="6431" spans="1:10">
      <c r="A6431" t="s">
        <v>189</v>
      </c>
      <c r="B6431" t="s">
        <v>123</v>
      </c>
      <c r="C6431" s="60">
        <v>42887</v>
      </c>
      <c r="D6431" s="3">
        <f>Table1[[#This Row],[End Year]]-1</f>
        <v>2016</v>
      </c>
      <c r="E6431" s="3">
        <f t="shared" si="300"/>
        <v>2017</v>
      </c>
      <c r="F6431" s="1" t="str">
        <f t="shared" si="301"/>
        <v>2016/2017</v>
      </c>
      <c r="G6431">
        <v>135737</v>
      </c>
      <c r="H6431" t="s">
        <v>113</v>
      </c>
      <c r="I6431">
        <f>IFERROR(INDEX(Lookup_Misc!$A$1:$C$7,MATCH(Table1[[#This Row],[Product]],Lookup_Misc!$B$1:$B$7,0),3)*Table1[[#This Row],[Tonnage]],NA())</f>
        <v>54294.8</v>
      </c>
      <c r="J6431">
        <f t="shared" si="302"/>
        <v>6</v>
      </c>
    </row>
    <row r="6432" spans="1:10">
      <c r="A6432" t="s">
        <v>189</v>
      </c>
      <c r="B6432" t="s">
        <v>123</v>
      </c>
      <c r="C6432" s="60">
        <v>42887</v>
      </c>
      <c r="D6432" s="3">
        <f>Table1[[#This Row],[End Year]]-1</f>
        <v>2016</v>
      </c>
      <c r="E6432" s="3">
        <f t="shared" si="300"/>
        <v>2017</v>
      </c>
      <c r="F6432" s="1" t="str">
        <f t="shared" si="301"/>
        <v>2016/2017</v>
      </c>
      <c r="G6432">
        <v>10346</v>
      </c>
      <c r="H6432" t="s">
        <v>92</v>
      </c>
      <c r="I6432">
        <f>IFERROR(INDEX(Lookup_Misc!$A$1:$C$7,MATCH(Table1[[#This Row],[Product]],Lookup_Misc!$B$1:$B$7,0),3)*Table1[[#This Row],[Tonnage]],NA())</f>
        <v>4138.4000000000005</v>
      </c>
      <c r="J6432">
        <f t="shared" si="302"/>
        <v>6</v>
      </c>
    </row>
    <row r="6433" spans="1:10">
      <c r="A6433" t="s">
        <v>189</v>
      </c>
      <c r="B6433" t="s">
        <v>123</v>
      </c>
      <c r="C6433" s="60">
        <v>42887</v>
      </c>
      <c r="D6433" s="3">
        <f>Table1[[#This Row],[End Year]]-1</f>
        <v>2016</v>
      </c>
      <c r="E6433" s="3">
        <f t="shared" si="300"/>
        <v>2017</v>
      </c>
      <c r="F6433" s="1" t="str">
        <f t="shared" si="301"/>
        <v>2016/2017</v>
      </c>
      <c r="G6433">
        <v>440</v>
      </c>
      <c r="H6433" t="s">
        <v>144</v>
      </c>
      <c r="I6433">
        <f>IFERROR(INDEX(Lookup_Misc!$A$1:$C$7,MATCH(Table1[[#This Row],[Product]],Lookup_Misc!$B$1:$B$7,0),3)*Table1[[#This Row],[Tonnage]],NA())</f>
        <v>176</v>
      </c>
      <c r="J6433">
        <f t="shared" si="302"/>
        <v>6</v>
      </c>
    </row>
    <row r="6434" spans="1:10">
      <c r="A6434" t="s">
        <v>189</v>
      </c>
      <c r="B6434" t="s">
        <v>123</v>
      </c>
      <c r="C6434" s="60">
        <v>42887</v>
      </c>
      <c r="D6434" s="3">
        <f>Table1[[#This Row],[End Year]]-1</f>
        <v>2016</v>
      </c>
      <c r="E6434" s="3">
        <f t="shared" si="300"/>
        <v>2017</v>
      </c>
      <c r="F6434" s="1" t="str">
        <f t="shared" si="301"/>
        <v>2016/2017</v>
      </c>
      <c r="G6434">
        <v>7150</v>
      </c>
      <c r="H6434" t="s">
        <v>108</v>
      </c>
      <c r="I6434">
        <f>IFERROR(INDEX(Lookup_Misc!$A$1:$C$7,MATCH(Table1[[#This Row],[Product]],Lookup_Misc!$B$1:$B$7,0),3)*Table1[[#This Row],[Tonnage]],NA())</f>
        <v>2860</v>
      </c>
      <c r="J6434">
        <f t="shared" si="302"/>
        <v>6</v>
      </c>
    </row>
    <row r="6435" spans="1:10">
      <c r="A6435" t="s">
        <v>189</v>
      </c>
      <c r="B6435" t="s">
        <v>123</v>
      </c>
      <c r="C6435" s="60">
        <v>42887</v>
      </c>
      <c r="D6435" s="3">
        <f>Table1[[#This Row],[End Year]]-1</f>
        <v>2016</v>
      </c>
      <c r="E6435" s="3">
        <f t="shared" si="300"/>
        <v>2017</v>
      </c>
      <c r="F6435" s="1" t="str">
        <f t="shared" si="301"/>
        <v>2016/2017</v>
      </c>
      <c r="G6435">
        <v>1</v>
      </c>
      <c r="H6435" t="s">
        <v>86</v>
      </c>
      <c r="I6435">
        <f>IFERROR(INDEX(Lookup_Misc!$A$1:$C$7,MATCH(Table1[[#This Row],[Product]],Lookup_Misc!$B$1:$B$7,0),3)*Table1[[#This Row],[Tonnage]],NA())</f>
        <v>0.4</v>
      </c>
      <c r="J6435">
        <f t="shared" si="302"/>
        <v>6</v>
      </c>
    </row>
    <row r="6436" spans="1:10">
      <c r="A6436" t="s">
        <v>189</v>
      </c>
      <c r="B6436" t="s">
        <v>123</v>
      </c>
      <c r="C6436" s="60">
        <v>42887</v>
      </c>
      <c r="D6436" s="3">
        <f>Table1[[#This Row],[End Year]]-1</f>
        <v>2016</v>
      </c>
      <c r="E6436" s="3">
        <f t="shared" si="300"/>
        <v>2017</v>
      </c>
      <c r="F6436" s="1" t="str">
        <f t="shared" si="301"/>
        <v>2016/2017</v>
      </c>
      <c r="G6436">
        <v>2</v>
      </c>
      <c r="H6436" t="s">
        <v>98</v>
      </c>
      <c r="I6436">
        <f>IFERROR(INDEX(Lookup_Misc!$A$1:$C$7,MATCH(Table1[[#This Row],[Product]],Lookup_Misc!$B$1:$B$7,0),3)*Table1[[#This Row],[Tonnage]],NA())</f>
        <v>0.8</v>
      </c>
      <c r="J6436">
        <f t="shared" si="302"/>
        <v>6</v>
      </c>
    </row>
    <row r="6437" spans="1:10">
      <c r="A6437" t="s">
        <v>189</v>
      </c>
      <c r="B6437" t="s">
        <v>123</v>
      </c>
      <c r="C6437" s="60">
        <v>42887</v>
      </c>
      <c r="D6437" s="3">
        <f>Table1[[#This Row],[End Year]]-1</f>
        <v>2016</v>
      </c>
      <c r="E6437" s="3">
        <f t="shared" si="300"/>
        <v>2017</v>
      </c>
      <c r="F6437" s="1" t="str">
        <f t="shared" si="301"/>
        <v>2016/2017</v>
      </c>
      <c r="G6437">
        <v>9</v>
      </c>
      <c r="H6437" t="s">
        <v>89</v>
      </c>
      <c r="I6437">
        <f>IFERROR(INDEX(Lookup_Misc!$A$1:$C$7,MATCH(Table1[[#This Row],[Product]],Lookup_Misc!$B$1:$B$7,0),3)*Table1[[#This Row],[Tonnage]],NA())</f>
        <v>3.6</v>
      </c>
      <c r="J6437">
        <f t="shared" si="302"/>
        <v>6</v>
      </c>
    </row>
    <row r="6438" spans="1:10">
      <c r="A6438" t="s">
        <v>189</v>
      </c>
      <c r="B6438" t="s">
        <v>123</v>
      </c>
      <c r="C6438" s="60">
        <v>42917</v>
      </c>
      <c r="D6438" s="3">
        <f>Table1[[#This Row],[End Year]]-1</f>
        <v>2017</v>
      </c>
      <c r="E6438" s="3">
        <f t="shared" si="300"/>
        <v>2018</v>
      </c>
      <c r="F6438" s="1" t="str">
        <f t="shared" si="301"/>
        <v>2017/2018</v>
      </c>
      <c r="G6438">
        <v>6255</v>
      </c>
      <c r="H6438" t="s">
        <v>60</v>
      </c>
      <c r="I6438">
        <f>IFERROR(INDEX(Lookup_Misc!$A$1:$C$7,MATCH(Table1[[#This Row],[Product]],Lookup_Misc!$B$1:$B$7,0),3)*Table1[[#This Row],[Tonnage]],NA())</f>
        <v>2502</v>
      </c>
      <c r="J6438">
        <f t="shared" si="302"/>
        <v>7</v>
      </c>
    </row>
    <row r="6439" spans="1:10">
      <c r="A6439" t="s">
        <v>189</v>
      </c>
      <c r="B6439" t="s">
        <v>123</v>
      </c>
      <c r="C6439" s="60">
        <v>42917</v>
      </c>
      <c r="D6439" s="3">
        <f>Table1[[#This Row],[End Year]]-1</f>
        <v>2017</v>
      </c>
      <c r="E6439" s="3">
        <f t="shared" si="300"/>
        <v>2018</v>
      </c>
      <c r="F6439" s="1" t="str">
        <f t="shared" si="301"/>
        <v>2017/2018</v>
      </c>
      <c r="G6439">
        <v>11089</v>
      </c>
      <c r="H6439" t="s">
        <v>79</v>
      </c>
      <c r="I6439">
        <f>IFERROR(INDEX(Lookup_Misc!$A$1:$C$7,MATCH(Table1[[#This Row],[Product]],Lookup_Misc!$B$1:$B$7,0),3)*Table1[[#This Row],[Tonnage]],NA())</f>
        <v>4435.6000000000004</v>
      </c>
      <c r="J6439">
        <f t="shared" si="302"/>
        <v>7</v>
      </c>
    </row>
    <row r="6440" spans="1:10">
      <c r="A6440" t="s">
        <v>189</v>
      </c>
      <c r="B6440" t="s">
        <v>123</v>
      </c>
      <c r="C6440" s="60">
        <v>42917</v>
      </c>
      <c r="D6440" s="3">
        <f>Table1[[#This Row],[End Year]]-1</f>
        <v>2017</v>
      </c>
      <c r="E6440" s="3">
        <f t="shared" si="300"/>
        <v>2018</v>
      </c>
      <c r="F6440" s="1" t="str">
        <f t="shared" si="301"/>
        <v>2017/2018</v>
      </c>
      <c r="G6440">
        <v>6</v>
      </c>
      <c r="H6440" t="s">
        <v>143</v>
      </c>
      <c r="I6440">
        <f>IFERROR(INDEX(Lookup_Misc!$A$1:$C$7,MATCH(Table1[[#This Row],[Product]],Lookup_Misc!$B$1:$B$7,0),3)*Table1[[#This Row],[Tonnage]],NA())</f>
        <v>2.4000000000000004</v>
      </c>
      <c r="J6440">
        <f t="shared" si="302"/>
        <v>7</v>
      </c>
    </row>
    <row r="6441" spans="1:10">
      <c r="A6441" t="s">
        <v>189</v>
      </c>
      <c r="B6441" t="s">
        <v>123</v>
      </c>
      <c r="C6441" s="60">
        <v>42917</v>
      </c>
      <c r="D6441" s="3">
        <f>Table1[[#This Row],[End Year]]-1</f>
        <v>2017</v>
      </c>
      <c r="E6441" s="3">
        <f t="shared" si="300"/>
        <v>2018</v>
      </c>
      <c r="F6441" s="1" t="str">
        <f t="shared" si="301"/>
        <v>2017/2018</v>
      </c>
      <c r="G6441">
        <v>5</v>
      </c>
      <c r="H6441" t="s">
        <v>116</v>
      </c>
      <c r="I6441">
        <f>IFERROR(INDEX(Lookup_Misc!$A$1:$C$7,MATCH(Table1[[#This Row],[Product]],Lookup_Misc!$B$1:$B$7,0),3)*Table1[[#This Row],[Tonnage]],NA())</f>
        <v>2</v>
      </c>
      <c r="J6441">
        <f t="shared" si="302"/>
        <v>7</v>
      </c>
    </row>
    <row r="6442" spans="1:10">
      <c r="A6442" t="s">
        <v>189</v>
      </c>
      <c r="B6442" t="s">
        <v>123</v>
      </c>
      <c r="C6442" s="60">
        <v>42917</v>
      </c>
      <c r="D6442" s="3">
        <f>Table1[[#This Row],[End Year]]-1</f>
        <v>2017</v>
      </c>
      <c r="E6442" s="3">
        <f t="shared" si="300"/>
        <v>2018</v>
      </c>
      <c r="F6442" s="1" t="str">
        <f t="shared" si="301"/>
        <v>2017/2018</v>
      </c>
      <c r="G6442">
        <v>62957</v>
      </c>
      <c r="H6442" t="s">
        <v>113</v>
      </c>
      <c r="I6442">
        <f>IFERROR(INDEX(Lookup_Misc!$A$1:$C$7,MATCH(Table1[[#This Row],[Product]],Lookup_Misc!$B$1:$B$7,0),3)*Table1[[#This Row],[Tonnage]],NA())</f>
        <v>25182.800000000003</v>
      </c>
      <c r="J6442">
        <f t="shared" si="302"/>
        <v>7</v>
      </c>
    </row>
    <row r="6443" spans="1:10">
      <c r="A6443" t="s">
        <v>189</v>
      </c>
      <c r="B6443" t="s">
        <v>123</v>
      </c>
      <c r="C6443" s="60">
        <v>42917</v>
      </c>
      <c r="D6443" s="3">
        <f>Table1[[#This Row],[End Year]]-1</f>
        <v>2017</v>
      </c>
      <c r="E6443" s="3">
        <f t="shared" si="300"/>
        <v>2018</v>
      </c>
      <c r="F6443" s="1" t="str">
        <f t="shared" si="301"/>
        <v>2017/2018</v>
      </c>
      <c r="G6443">
        <v>1000</v>
      </c>
      <c r="H6443" t="s">
        <v>144</v>
      </c>
      <c r="I6443">
        <f>IFERROR(INDEX(Lookup_Misc!$A$1:$C$7,MATCH(Table1[[#This Row],[Product]],Lookup_Misc!$B$1:$B$7,0),3)*Table1[[#This Row],[Tonnage]],NA())</f>
        <v>400</v>
      </c>
      <c r="J6443">
        <f t="shared" si="302"/>
        <v>7</v>
      </c>
    </row>
    <row r="6444" spans="1:10">
      <c r="A6444" t="s">
        <v>189</v>
      </c>
      <c r="B6444" t="s">
        <v>123</v>
      </c>
      <c r="C6444" s="60">
        <v>42917</v>
      </c>
      <c r="D6444" s="3">
        <f>Table1[[#This Row],[End Year]]-1</f>
        <v>2017</v>
      </c>
      <c r="E6444" s="3">
        <f t="shared" si="300"/>
        <v>2018</v>
      </c>
      <c r="F6444" s="1" t="str">
        <f t="shared" si="301"/>
        <v>2017/2018</v>
      </c>
      <c r="G6444">
        <v>21556</v>
      </c>
      <c r="H6444" t="s">
        <v>108</v>
      </c>
      <c r="I6444">
        <f>IFERROR(INDEX(Lookup_Misc!$A$1:$C$7,MATCH(Table1[[#This Row],[Product]],Lookup_Misc!$B$1:$B$7,0),3)*Table1[[#This Row],[Tonnage]],NA())</f>
        <v>8622.4</v>
      </c>
      <c r="J6444">
        <f t="shared" si="302"/>
        <v>7</v>
      </c>
    </row>
    <row r="6445" spans="1:10">
      <c r="A6445" t="s">
        <v>189</v>
      </c>
      <c r="B6445" t="s">
        <v>123</v>
      </c>
      <c r="C6445" s="60">
        <v>42917</v>
      </c>
      <c r="D6445" s="3">
        <f>Table1[[#This Row],[End Year]]-1</f>
        <v>2017</v>
      </c>
      <c r="E6445" s="3">
        <f t="shared" si="300"/>
        <v>2018</v>
      </c>
      <c r="F6445" s="1" t="str">
        <f t="shared" si="301"/>
        <v>2017/2018</v>
      </c>
      <c r="G6445">
        <v>38</v>
      </c>
      <c r="H6445" t="s">
        <v>89</v>
      </c>
      <c r="I6445">
        <f>IFERROR(INDEX(Lookup_Misc!$A$1:$C$7,MATCH(Table1[[#This Row],[Product]],Lookup_Misc!$B$1:$B$7,0),3)*Table1[[#This Row],[Tonnage]],NA())</f>
        <v>15.200000000000001</v>
      </c>
      <c r="J6445">
        <f t="shared" si="302"/>
        <v>7</v>
      </c>
    </row>
    <row r="6446" spans="1:10">
      <c r="A6446" t="s">
        <v>189</v>
      </c>
      <c r="B6446" t="s">
        <v>123</v>
      </c>
      <c r="C6446" s="60">
        <v>42917</v>
      </c>
      <c r="D6446" s="3">
        <f>Table1[[#This Row],[End Year]]-1</f>
        <v>2017</v>
      </c>
      <c r="E6446" s="3">
        <f t="shared" si="300"/>
        <v>2018</v>
      </c>
      <c r="F6446" s="1" t="str">
        <f t="shared" si="301"/>
        <v>2017/2018</v>
      </c>
      <c r="G6446">
        <v>37</v>
      </c>
      <c r="H6446" t="s">
        <v>90</v>
      </c>
      <c r="I6446">
        <f>IFERROR(INDEX(Lookup_Misc!$A$1:$C$7,MATCH(Table1[[#This Row],[Product]],Lookup_Misc!$B$1:$B$7,0),3)*Table1[[#This Row],[Tonnage]],NA())</f>
        <v>14.8</v>
      </c>
      <c r="J6446">
        <f t="shared" si="302"/>
        <v>7</v>
      </c>
    </row>
    <row r="6447" spans="1:10">
      <c r="A6447" t="s">
        <v>189</v>
      </c>
      <c r="B6447" t="s">
        <v>123</v>
      </c>
      <c r="C6447" s="60">
        <v>42948</v>
      </c>
      <c r="D6447" s="3">
        <f>Table1[[#This Row],[End Year]]-1</f>
        <v>2017</v>
      </c>
      <c r="E6447" s="3">
        <f t="shared" si="300"/>
        <v>2018</v>
      </c>
      <c r="F6447" s="1" t="str">
        <f t="shared" si="301"/>
        <v>2017/2018</v>
      </c>
      <c r="G6447">
        <v>17</v>
      </c>
      <c r="H6447" t="s">
        <v>87</v>
      </c>
      <c r="I6447">
        <f>IFERROR(INDEX(Lookup_Misc!$A$1:$C$7,MATCH(Table1[[#This Row],[Product]],Lookup_Misc!$B$1:$B$7,0),3)*Table1[[#This Row],[Tonnage]],NA())</f>
        <v>6.8000000000000007</v>
      </c>
      <c r="J6447">
        <f t="shared" si="302"/>
        <v>8</v>
      </c>
    </row>
    <row r="6448" spans="1:10">
      <c r="A6448" t="s">
        <v>189</v>
      </c>
      <c r="B6448" t="s">
        <v>123</v>
      </c>
      <c r="C6448" s="60">
        <v>42948</v>
      </c>
      <c r="D6448" s="3">
        <f>Table1[[#This Row],[End Year]]-1</f>
        <v>2017</v>
      </c>
      <c r="E6448" s="3">
        <f t="shared" si="300"/>
        <v>2018</v>
      </c>
      <c r="F6448" s="1" t="str">
        <f t="shared" si="301"/>
        <v>2017/2018</v>
      </c>
      <c r="G6448">
        <v>1</v>
      </c>
      <c r="H6448" t="s">
        <v>101</v>
      </c>
      <c r="I6448">
        <f>IFERROR(INDEX(Lookup_Misc!$A$1:$C$7,MATCH(Table1[[#This Row],[Product]],Lookup_Misc!$B$1:$B$7,0),3)*Table1[[#This Row],[Tonnage]],NA())</f>
        <v>0.4</v>
      </c>
      <c r="J6448">
        <f t="shared" si="302"/>
        <v>8</v>
      </c>
    </row>
    <row r="6449" spans="1:10">
      <c r="A6449" t="s">
        <v>189</v>
      </c>
      <c r="B6449" t="s">
        <v>123</v>
      </c>
      <c r="C6449" s="60">
        <v>42948</v>
      </c>
      <c r="D6449" s="3">
        <f>Table1[[#This Row],[End Year]]-1</f>
        <v>2017</v>
      </c>
      <c r="E6449" s="3">
        <f t="shared" si="300"/>
        <v>2018</v>
      </c>
      <c r="F6449" s="1" t="str">
        <f t="shared" si="301"/>
        <v>2017/2018</v>
      </c>
      <c r="G6449">
        <v>6</v>
      </c>
      <c r="H6449" t="s">
        <v>132</v>
      </c>
      <c r="I6449">
        <f>IFERROR(INDEX(Lookup_Misc!$A$1:$C$7,MATCH(Table1[[#This Row],[Product]],Lookup_Misc!$B$1:$B$7,0),3)*Table1[[#This Row],[Tonnage]],NA())</f>
        <v>2.4000000000000004</v>
      </c>
      <c r="J6449">
        <f t="shared" si="302"/>
        <v>8</v>
      </c>
    </row>
    <row r="6450" spans="1:10">
      <c r="A6450" t="s">
        <v>189</v>
      </c>
      <c r="B6450" t="s">
        <v>123</v>
      </c>
      <c r="C6450" s="60">
        <v>42948</v>
      </c>
      <c r="D6450" s="3">
        <f>Table1[[#This Row],[End Year]]-1</f>
        <v>2017</v>
      </c>
      <c r="E6450" s="3">
        <f t="shared" si="300"/>
        <v>2018</v>
      </c>
      <c r="F6450" s="1" t="str">
        <f t="shared" si="301"/>
        <v>2017/2018</v>
      </c>
      <c r="G6450">
        <v>16831</v>
      </c>
      <c r="H6450" t="s">
        <v>60</v>
      </c>
      <c r="I6450">
        <f>IFERROR(INDEX(Lookup_Misc!$A$1:$C$7,MATCH(Table1[[#This Row],[Product]],Lookup_Misc!$B$1:$B$7,0),3)*Table1[[#This Row],[Tonnage]],NA())</f>
        <v>6732.4000000000005</v>
      </c>
      <c r="J6450">
        <f t="shared" si="302"/>
        <v>8</v>
      </c>
    </row>
    <row r="6451" spans="1:10">
      <c r="A6451" t="s">
        <v>189</v>
      </c>
      <c r="B6451" t="s">
        <v>123</v>
      </c>
      <c r="C6451" s="60">
        <v>42948</v>
      </c>
      <c r="D6451" s="3">
        <f>Table1[[#This Row],[End Year]]-1</f>
        <v>2017</v>
      </c>
      <c r="E6451" s="3">
        <f t="shared" si="300"/>
        <v>2018</v>
      </c>
      <c r="F6451" s="1" t="str">
        <f t="shared" si="301"/>
        <v>2017/2018</v>
      </c>
      <c r="G6451">
        <v>164</v>
      </c>
      <c r="H6451" t="s">
        <v>79</v>
      </c>
      <c r="I6451">
        <f>IFERROR(INDEX(Lookup_Misc!$A$1:$C$7,MATCH(Table1[[#This Row],[Product]],Lookup_Misc!$B$1:$B$7,0),3)*Table1[[#This Row],[Tonnage]],NA())</f>
        <v>65.600000000000009</v>
      </c>
      <c r="J6451">
        <f t="shared" si="302"/>
        <v>8</v>
      </c>
    </row>
    <row r="6452" spans="1:10">
      <c r="A6452" t="s">
        <v>189</v>
      </c>
      <c r="B6452" t="s">
        <v>123</v>
      </c>
      <c r="C6452" s="60">
        <v>42948</v>
      </c>
      <c r="D6452" s="3">
        <f>Table1[[#This Row],[End Year]]-1</f>
        <v>2017</v>
      </c>
      <c r="E6452" s="3">
        <f t="shared" si="300"/>
        <v>2018</v>
      </c>
      <c r="F6452" s="1" t="str">
        <f t="shared" si="301"/>
        <v>2017/2018</v>
      </c>
      <c r="G6452">
        <v>4318</v>
      </c>
      <c r="H6452" t="s">
        <v>133</v>
      </c>
      <c r="I6452">
        <f>IFERROR(INDEX(Lookup_Misc!$A$1:$C$7,MATCH(Table1[[#This Row],[Product]],Lookup_Misc!$B$1:$B$7,0),3)*Table1[[#This Row],[Tonnage]],NA())</f>
        <v>1727.2</v>
      </c>
      <c r="J6452">
        <f t="shared" si="302"/>
        <v>8</v>
      </c>
    </row>
    <row r="6453" spans="1:10">
      <c r="A6453" t="s">
        <v>189</v>
      </c>
      <c r="B6453" t="s">
        <v>123</v>
      </c>
      <c r="C6453" s="60">
        <v>42948</v>
      </c>
      <c r="D6453" s="3">
        <f>Table1[[#This Row],[End Year]]-1</f>
        <v>2017</v>
      </c>
      <c r="E6453" s="3">
        <f t="shared" si="300"/>
        <v>2018</v>
      </c>
      <c r="F6453" s="1" t="str">
        <f t="shared" si="301"/>
        <v>2017/2018</v>
      </c>
      <c r="G6453">
        <v>2748</v>
      </c>
      <c r="H6453" t="s">
        <v>116</v>
      </c>
      <c r="I6453">
        <f>IFERROR(INDEX(Lookup_Misc!$A$1:$C$7,MATCH(Table1[[#This Row],[Product]],Lookup_Misc!$B$1:$B$7,0),3)*Table1[[#This Row],[Tonnage]],NA())</f>
        <v>1099.2</v>
      </c>
      <c r="J6453">
        <f t="shared" si="302"/>
        <v>8</v>
      </c>
    </row>
    <row r="6454" spans="1:10">
      <c r="A6454" t="s">
        <v>189</v>
      </c>
      <c r="B6454" t="s">
        <v>123</v>
      </c>
      <c r="C6454" s="60">
        <v>42948</v>
      </c>
      <c r="D6454" s="3">
        <f>Table1[[#This Row],[End Year]]-1</f>
        <v>2017</v>
      </c>
      <c r="E6454" s="3">
        <f t="shared" si="300"/>
        <v>2018</v>
      </c>
      <c r="F6454" s="1" t="str">
        <f t="shared" si="301"/>
        <v>2017/2018</v>
      </c>
      <c r="G6454">
        <v>85723</v>
      </c>
      <c r="H6454" t="s">
        <v>113</v>
      </c>
      <c r="I6454">
        <f>IFERROR(INDEX(Lookup_Misc!$A$1:$C$7,MATCH(Table1[[#This Row],[Product]],Lookup_Misc!$B$1:$B$7,0),3)*Table1[[#This Row],[Tonnage]],NA())</f>
        <v>34289.200000000004</v>
      </c>
      <c r="J6454">
        <f t="shared" si="302"/>
        <v>8</v>
      </c>
    </row>
    <row r="6455" spans="1:10">
      <c r="A6455" t="s">
        <v>189</v>
      </c>
      <c r="B6455" t="s">
        <v>123</v>
      </c>
      <c r="C6455" s="60">
        <v>42948</v>
      </c>
      <c r="D6455" s="3">
        <f>Table1[[#This Row],[End Year]]-1</f>
        <v>2017</v>
      </c>
      <c r="E6455" s="3">
        <f t="shared" si="300"/>
        <v>2018</v>
      </c>
      <c r="F6455" s="1" t="str">
        <f t="shared" si="301"/>
        <v>2017/2018</v>
      </c>
      <c r="G6455">
        <v>17</v>
      </c>
      <c r="H6455" t="s">
        <v>98</v>
      </c>
      <c r="I6455">
        <f>IFERROR(INDEX(Lookup_Misc!$A$1:$C$7,MATCH(Table1[[#This Row],[Product]],Lookup_Misc!$B$1:$B$7,0),3)*Table1[[#This Row],[Tonnage]],NA())</f>
        <v>6.8000000000000007</v>
      </c>
      <c r="J6455">
        <f t="shared" si="302"/>
        <v>8</v>
      </c>
    </row>
    <row r="6456" spans="1:10">
      <c r="A6456" t="s">
        <v>189</v>
      </c>
      <c r="B6456" t="s">
        <v>123</v>
      </c>
      <c r="C6456" s="60">
        <v>42948</v>
      </c>
      <c r="D6456" s="3">
        <f>Table1[[#This Row],[End Year]]-1</f>
        <v>2017</v>
      </c>
      <c r="E6456" s="3">
        <f t="shared" si="300"/>
        <v>2018</v>
      </c>
      <c r="F6456" s="1" t="str">
        <f t="shared" si="301"/>
        <v>2017/2018</v>
      </c>
      <c r="G6456">
        <v>9</v>
      </c>
      <c r="H6456" t="s">
        <v>89</v>
      </c>
      <c r="I6456">
        <f>IFERROR(INDEX(Lookup_Misc!$A$1:$C$7,MATCH(Table1[[#This Row],[Product]],Lookup_Misc!$B$1:$B$7,0),3)*Table1[[#This Row],[Tonnage]],NA())</f>
        <v>3.6</v>
      </c>
      <c r="J6456">
        <f t="shared" si="302"/>
        <v>8</v>
      </c>
    </row>
    <row r="6457" spans="1:10">
      <c r="A6457" t="s">
        <v>189</v>
      </c>
      <c r="B6457" t="s">
        <v>123</v>
      </c>
      <c r="C6457" s="60">
        <v>42948</v>
      </c>
      <c r="D6457" s="3">
        <f>Table1[[#This Row],[End Year]]-1</f>
        <v>2017</v>
      </c>
      <c r="E6457" s="3">
        <f t="shared" si="300"/>
        <v>2018</v>
      </c>
      <c r="F6457" s="1" t="str">
        <f t="shared" si="301"/>
        <v>2017/2018</v>
      </c>
      <c r="G6457">
        <v>1</v>
      </c>
      <c r="H6457" t="s">
        <v>90</v>
      </c>
      <c r="I6457">
        <f>IFERROR(INDEX(Lookup_Misc!$A$1:$C$7,MATCH(Table1[[#This Row],[Product]],Lookup_Misc!$B$1:$B$7,0),3)*Table1[[#This Row],[Tonnage]],NA())</f>
        <v>0.4</v>
      </c>
      <c r="J6457">
        <f t="shared" si="302"/>
        <v>8</v>
      </c>
    </row>
    <row r="6458" spans="1:10">
      <c r="A6458" t="s">
        <v>189</v>
      </c>
      <c r="B6458" t="s">
        <v>123</v>
      </c>
      <c r="C6458" s="60">
        <v>42979</v>
      </c>
      <c r="D6458" s="3">
        <f>Table1[[#This Row],[End Year]]-1</f>
        <v>2017</v>
      </c>
      <c r="E6458" s="3">
        <f t="shared" si="300"/>
        <v>2018</v>
      </c>
      <c r="F6458" s="1" t="str">
        <f t="shared" si="301"/>
        <v>2017/2018</v>
      </c>
      <c r="G6458">
        <v>10</v>
      </c>
      <c r="H6458" t="s">
        <v>76</v>
      </c>
      <c r="I6458">
        <f>IFERROR(INDEX(Lookup_Misc!$A$1:$C$7,MATCH(Table1[[#This Row],[Product]],Lookup_Misc!$B$1:$B$7,0),3)*Table1[[#This Row],[Tonnage]],NA())</f>
        <v>4</v>
      </c>
      <c r="J6458">
        <f t="shared" si="302"/>
        <v>9</v>
      </c>
    </row>
    <row r="6459" spans="1:10">
      <c r="A6459" t="s">
        <v>189</v>
      </c>
      <c r="B6459" t="s">
        <v>123</v>
      </c>
      <c r="C6459" s="60">
        <v>42979</v>
      </c>
      <c r="D6459" s="3">
        <f>Table1[[#This Row],[End Year]]-1</f>
        <v>2017</v>
      </c>
      <c r="E6459" s="3">
        <f t="shared" si="300"/>
        <v>2018</v>
      </c>
      <c r="F6459" s="1" t="str">
        <f t="shared" si="301"/>
        <v>2017/2018</v>
      </c>
      <c r="G6459">
        <v>16</v>
      </c>
      <c r="H6459" t="s">
        <v>134</v>
      </c>
      <c r="I6459">
        <f>IFERROR(INDEX(Lookup_Misc!$A$1:$C$7,MATCH(Table1[[#This Row],[Product]],Lookup_Misc!$B$1:$B$7,0),3)*Table1[[#This Row],[Tonnage]],NA())</f>
        <v>6.4</v>
      </c>
      <c r="J6459">
        <f t="shared" si="302"/>
        <v>9</v>
      </c>
    </row>
    <row r="6460" spans="1:10">
      <c r="A6460" t="s">
        <v>189</v>
      </c>
      <c r="B6460" t="s">
        <v>123</v>
      </c>
      <c r="C6460" s="60">
        <v>42979</v>
      </c>
      <c r="D6460" s="3">
        <f>Table1[[#This Row],[End Year]]-1</f>
        <v>2017</v>
      </c>
      <c r="E6460" s="3">
        <f t="shared" si="300"/>
        <v>2018</v>
      </c>
      <c r="F6460" s="1" t="str">
        <f t="shared" si="301"/>
        <v>2017/2018</v>
      </c>
      <c r="G6460">
        <v>11</v>
      </c>
      <c r="H6460" t="s">
        <v>87</v>
      </c>
      <c r="I6460">
        <f>IFERROR(INDEX(Lookup_Misc!$A$1:$C$7,MATCH(Table1[[#This Row],[Product]],Lookup_Misc!$B$1:$B$7,0),3)*Table1[[#This Row],[Tonnage]],NA())</f>
        <v>4.4000000000000004</v>
      </c>
      <c r="J6460">
        <f t="shared" si="302"/>
        <v>9</v>
      </c>
    </row>
    <row r="6461" spans="1:10">
      <c r="A6461" t="s">
        <v>189</v>
      </c>
      <c r="B6461" t="s">
        <v>123</v>
      </c>
      <c r="C6461" s="60">
        <v>42979</v>
      </c>
      <c r="D6461" s="3">
        <f>Table1[[#This Row],[End Year]]-1</f>
        <v>2017</v>
      </c>
      <c r="E6461" s="3">
        <f t="shared" si="300"/>
        <v>2018</v>
      </c>
      <c r="F6461" s="1" t="str">
        <f t="shared" si="301"/>
        <v>2017/2018</v>
      </c>
      <c r="G6461">
        <v>51396</v>
      </c>
      <c r="H6461" t="s">
        <v>60</v>
      </c>
      <c r="I6461">
        <f>IFERROR(INDEX(Lookup_Misc!$A$1:$C$7,MATCH(Table1[[#This Row],[Product]],Lookup_Misc!$B$1:$B$7,0),3)*Table1[[#This Row],[Tonnage]],NA())</f>
        <v>20558.400000000001</v>
      </c>
      <c r="J6461">
        <f t="shared" si="302"/>
        <v>9</v>
      </c>
    </row>
    <row r="6462" spans="1:10">
      <c r="A6462" t="s">
        <v>189</v>
      </c>
      <c r="B6462" t="s">
        <v>123</v>
      </c>
      <c r="C6462" s="60">
        <v>42979</v>
      </c>
      <c r="D6462" s="3">
        <f>Table1[[#This Row],[End Year]]-1</f>
        <v>2017</v>
      </c>
      <c r="E6462" s="3">
        <f t="shared" si="300"/>
        <v>2018</v>
      </c>
      <c r="F6462" s="1" t="str">
        <f t="shared" si="301"/>
        <v>2017/2018</v>
      </c>
      <c r="G6462">
        <v>47</v>
      </c>
      <c r="H6462" t="s">
        <v>79</v>
      </c>
      <c r="I6462">
        <f>IFERROR(INDEX(Lookup_Misc!$A$1:$C$7,MATCH(Table1[[#This Row],[Product]],Lookup_Misc!$B$1:$B$7,0),3)*Table1[[#This Row],[Tonnage]],NA())</f>
        <v>18.8</v>
      </c>
      <c r="J6462">
        <f t="shared" si="302"/>
        <v>9</v>
      </c>
    </row>
    <row r="6463" spans="1:10">
      <c r="A6463" t="s">
        <v>189</v>
      </c>
      <c r="B6463" t="s">
        <v>123</v>
      </c>
      <c r="C6463" s="60">
        <v>42979</v>
      </c>
      <c r="D6463" s="3">
        <f>Table1[[#This Row],[End Year]]-1</f>
        <v>2017</v>
      </c>
      <c r="E6463" s="3">
        <f t="shared" si="300"/>
        <v>2018</v>
      </c>
      <c r="F6463" s="1" t="str">
        <f t="shared" si="301"/>
        <v>2017/2018</v>
      </c>
      <c r="G6463">
        <v>1</v>
      </c>
      <c r="H6463" t="s">
        <v>147</v>
      </c>
      <c r="I6463">
        <f>IFERROR(INDEX(Lookup_Misc!$A$1:$C$7,MATCH(Table1[[#This Row],[Product]],Lookup_Misc!$B$1:$B$7,0),3)*Table1[[#This Row],[Tonnage]],NA())</f>
        <v>0.4</v>
      </c>
      <c r="J6463">
        <f t="shared" si="302"/>
        <v>9</v>
      </c>
    </row>
    <row r="6464" spans="1:10">
      <c r="A6464" t="s">
        <v>189</v>
      </c>
      <c r="B6464" t="s">
        <v>123</v>
      </c>
      <c r="C6464" s="60">
        <v>42979</v>
      </c>
      <c r="D6464" s="3">
        <f>Table1[[#This Row],[End Year]]-1</f>
        <v>2017</v>
      </c>
      <c r="E6464" s="3">
        <f t="shared" si="300"/>
        <v>2018</v>
      </c>
      <c r="F6464" s="1" t="str">
        <f t="shared" si="301"/>
        <v>2017/2018</v>
      </c>
      <c r="G6464">
        <v>2000</v>
      </c>
      <c r="H6464" t="s">
        <v>116</v>
      </c>
      <c r="I6464">
        <f>IFERROR(INDEX(Lookup_Misc!$A$1:$C$7,MATCH(Table1[[#This Row],[Product]],Lookup_Misc!$B$1:$B$7,0),3)*Table1[[#This Row],[Tonnage]],NA())</f>
        <v>800</v>
      </c>
      <c r="J6464">
        <f t="shared" si="302"/>
        <v>9</v>
      </c>
    </row>
    <row r="6465" spans="1:10">
      <c r="A6465" t="s">
        <v>189</v>
      </c>
      <c r="B6465" t="s">
        <v>123</v>
      </c>
      <c r="C6465" s="60">
        <v>42979</v>
      </c>
      <c r="D6465" s="3">
        <f>Table1[[#This Row],[End Year]]-1</f>
        <v>2017</v>
      </c>
      <c r="E6465" s="3">
        <f t="shared" si="300"/>
        <v>2018</v>
      </c>
      <c r="F6465" s="1" t="str">
        <f t="shared" si="301"/>
        <v>2017/2018</v>
      </c>
      <c r="G6465">
        <v>120</v>
      </c>
      <c r="H6465" t="s">
        <v>113</v>
      </c>
      <c r="I6465">
        <f>IFERROR(INDEX(Lookup_Misc!$A$1:$C$7,MATCH(Table1[[#This Row],[Product]],Lookup_Misc!$B$1:$B$7,0),3)*Table1[[#This Row],[Tonnage]],NA())</f>
        <v>48</v>
      </c>
      <c r="J6465">
        <f t="shared" si="302"/>
        <v>9</v>
      </c>
    </row>
    <row r="6466" spans="1:10">
      <c r="A6466" t="s">
        <v>189</v>
      </c>
      <c r="B6466" t="s">
        <v>123</v>
      </c>
      <c r="C6466" s="60">
        <v>42979</v>
      </c>
      <c r="D6466" s="3">
        <f>Table1[[#This Row],[End Year]]-1</f>
        <v>2017</v>
      </c>
      <c r="E6466" s="3">
        <f t="shared" si="300"/>
        <v>2018</v>
      </c>
      <c r="F6466" s="1" t="str">
        <f t="shared" si="301"/>
        <v>2017/2018</v>
      </c>
      <c r="G6466">
        <v>385</v>
      </c>
      <c r="H6466" t="s">
        <v>144</v>
      </c>
      <c r="I6466">
        <f>IFERROR(INDEX(Lookup_Misc!$A$1:$C$7,MATCH(Table1[[#This Row],[Product]],Lookup_Misc!$B$1:$B$7,0),3)*Table1[[#This Row],[Tonnage]],NA())</f>
        <v>154</v>
      </c>
      <c r="J6466">
        <f t="shared" si="302"/>
        <v>9</v>
      </c>
    </row>
    <row r="6467" spans="1:10">
      <c r="A6467" t="s">
        <v>189</v>
      </c>
      <c r="B6467" t="s">
        <v>123</v>
      </c>
      <c r="C6467" s="60">
        <v>42979</v>
      </c>
      <c r="D6467" s="3">
        <f>Table1[[#This Row],[End Year]]-1</f>
        <v>2017</v>
      </c>
      <c r="E6467" s="3">
        <f t="shared" si="300"/>
        <v>2018</v>
      </c>
      <c r="F6467" s="1" t="str">
        <f t="shared" si="301"/>
        <v>2017/2018</v>
      </c>
      <c r="G6467">
        <v>8754</v>
      </c>
      <c r="H6467" t="s">
        <v>108</v>
      </c>
      <c r="I6467">
        <f>IFERROR(INDEX(Lookup_Misc!$A$1:$C$7,MATCH(Table1[[#This Row],[Product]],Lookup_Misc!$B$1:$B$7,0),3)*Table1[[#This Row],[Tonnage]],NA())</f>
        <v>3501.6000000000004</v>
      </c>
      <c r="J6467">
        <f t="shared" si="302"/>
        <v>9</v>
      </c>
    </row>
    <row r="6468" spans="1:10">
      <c r="A6468" t="s">
        <v>189</v>
      </c>
      <c r="B6468" t="s">
        <v>123</v>
      </c>
      <c r="C6468" s="60">
        <v>42979</v>
      </c>
      <c r="D6468" s="3">
        <f>Table1[[#This Row],[End Year]]-1</f>
        <v>2017</v>
      </c>
      <c r="E6468" s="3">
        <f t="shared" si="300"/>
        <v>2018</v>
      </c>
      <c r="F6468" s="1" t="str">
        <f t="shared" si="301"/>
        <v>2017/2018</v>
      </c>
      <c r="G6468">
        <v>19</v>
      </c>
      <c r="H6468" t="s">
        <v>86</v>
      </c>
      <c r="I6468">
        <f>IFERROR(INDEX(Lookup_Misc!$A$1:$C$7,MATCH(Table1[[#This Row],[Product]],Lookup_Misc!$B$1:$B$7,0),3)*Table1[[#This Row],[Tonnage]],NA())</f>
        <v>7.6000000000000005</v>
      </c>
      <c r="J6468">
        <f t="shared" si="302"/>
        <v>9</v>
      </c>
    </row>
    <row r="6469" spans="1:10">
      <c r="A6469" t="s">
        <v>189</v>
      </c>
      <c r="B6469" t="s">
        <v>123</v>
      </c>
      <c r="C6469" s="60">
        <v>42979</v>
      </c>
      <c r="D6469" s="3">
        <f>Table1[[#This Row],[End Year]]-1</f>
        <v>2017</v>
      </c>
      <c r="E6469" s="3">
        <f t="shared" si="300"/>
        <v>2018</v>
      </c>
      <c r="F6469" s="1" t="str">
        <f t="shared" si="301"/>
        <v>2017/2018</v>
      </c>
      <c r="G6469">
        <v>97</v>
      </c>
      <c r="H6469" t="s">
        <v>98</v>
      </c>
      <c r="I6469">
        <f>IFERROR(INDEX(Lookup_Misc!$A$1:$C$7,MATCH(Table1[[#This Row],[Product]],Lookup_Misc!$B$1:$B$7,0),3)*Table1[[#This Row],[Tonnage]],NA())</f>
        <v>38.800000000000004</v>
      </c>
      <c r="J6469">
        <f t="shared" si="302"/>
        <v>9</v>
      </c>
    </row>
    <row r="6470" spans="1:10">
      <c r="A6470" t="s">
        <v>189</v>
      </c>
      <c r="B6470" t="s">
        <v>123</v>
      </c>
      <c r="C6470" s="60">
        <v>42979</v>
      </c>
      <c r="D6470" s="3">
        <f>Table1[[#This Row],[End Year]]-1</f>
        <v>2017</v>
      </c>
      <c r="E6470" s="3">
        <f t="shared" ref="E6470:E6533" si="303">IF(AND(MONTH(C6470)&gt;=7,MONTH(C6470)&lt;=12),YEAR(C6470)+1,YEAR(C6470))</f>
        <v>2018</v>
      </c>
      <c r="F6470" s="1" t="str">
        <f t="shared" ref="F6470:F6533" si="304">D6470&amp;"/"&amp;E6470</f>
        <v>2017/2018</v>
      </c>
      <c r="G6470">
        <v>19</v>
      </c>
      <c r="H6470" t="s">
        <v>89</v>
      </c>
      <c r="I6470">
        <f>IFERROR(INDEX(Lookup_Misc!$A$1:$C$7,MATCH(Table1[[#This Row],[Product]],Lookup_Misc!$B$1:$B$7,0),3)*Table1[[#This Row],[Tonnage]],NA())</f>
        <v>7.6000000000000005</v>
      </c>
      <c r="J6470">
        <f t="shared" ref="J6470:J6533" si="305">MONTH(C6470)</f>
        <v>9</v>
      </c>
    </row>
    <row r="6471" spans="1:10">
      <c r="A6471" t="s">
        <v>189</v>
      </c>
      <c r="B6471" t="s">
        <v>123</v>
      </c>
      <c r="C6471" s="60">
        <v>43009</v>
      </c>
      <c r="D6471" s="3">
        <f>Table1[[#This Row],[End Year]]-1</f>
        <v>2017</v>
      </c>
      <c r="E6471" s="3">
        <f t="shared" si="303"/>
        <v>2018</v>
      </c>
      <c r="F6471" s="1" t="str">
        <f t="shared" si="304"/>
        <v>2017/2018</v>
      </c>
      <c r="G6471">
        <v>9</v>
      </c>
      <c r="H6471" t="s">
        <v>76</v>
      </c>
      <c r="I6471">
        <f>IFERROR(INDEX(Lookup_Misc!$A$1:$C$7,MATCH(Table1[[#This Row],[Product]],Lookup_Misc!$B$1:$B$7,0),3)*Table1[[#This Row],[Tonnage]],NA())</f>
        <v>3.6</v>
      </c>
      <c r="J6471">
        <f t="shared" si="305"/>
        <v>10</v>
      </c>
    </row>
    <row r="6472" spans="1:10">
      <c r="A6472" t="s">
        <v>189</v>
      </c>
      <c r="B6472" t="s">
        <v>123</v>
      </c>
      <c r="C6472" s="60">
        <v>43009</v>
      </c>
      <c r="D6472" s="3">
        <f>Table1[[#This Row],[End Year]]-1</f>
        <v>2017</v>
      </c>
      <c r="E6472" s="3">
        <f t="shared" si="303"/>
        <v>2018</v>
      </c>
      <c r="F6472" s="1" t="str">
        <f t="shared" si="304"/>
        <v>2017/2018</v>
      </c>
      <c r="G6472">
        <v>18</v>
      </c>
      <c r="H6472" t="s">
        <v>87</v>
      </c>
      <c r="I6472">
        <f>IFERROR(INDEX(Lookup_Misc!$A$1:$C$7,MATCH(Table1[[#This Row],[Product]],Lookup_Misc!$B$1:$B$7,0),3)*Table1[[#This Row],[Tonnage]],NA())</f>
        <v>7.2</v>
      </c>
      <c r="J6472">
        <f t="shared" si="305"/>
        <v>10</v>
      </c>
    </row>
    <row r="6473" spans="1:10">
      <c r="A6473" t="s">
        <v>189</v>
      </c>
      <c r="B6473" t="s">
        <v>123</v>
      </c>
      <c r="C6473" s="60">
        <v>43009</v>
      </c>
      <c r="D6473" s="3">
        <f>Table1[[#This Row],[End Year]]-1</f>
        <v>2017</v>
      </c>
      <c r="E6473" s="3">
        <f t="shared" si="303"/>
        <v>2018</v>
      </c>
      <c r="F6473" s="1" t="str">
        <f t="shared" si="304"/>
        <v>2017/2018</v>
      </c>
      <c r="G6473">
        <v>63260</v>
      </c>
      <c r="H6473" t="s">
        <v>60</v>
      </c>
      <c r="I6473">
        <f>IFERROR(INDEX(Lookup_Misc!$A$1:$C$7,MATCH(Table1[[#This Row],[Product]],Lookup_Misc!$B$1:$B$7,0),3)*Table1[[#This Row],[Tonnage]],NA())</f>
        <v>25304</v>
      </c>
      <c r="J6473">
        <f t="shared" si="305"/>
        <v>10</v>
      </c>
    </row>
    <row r="6474" spans="1:10">
      <c r="A6474" t="s">
        <v>189</v>
      </c>
      <c r="B6474" t="s">
        <v>123</v>
      </c>
      <c r="C6474" s="60">
        <v>43009</v>
      </c>
      <c r="D6474" s="3">
        <f>Table1[[#This Row],[End Year]]-1</f>
        <v>2017</v>
      </c>
      <c r="E6474" s="3">
        <f t="shared" si="303"/>
        <v>2018</v>
      </c>
      <c r="F6474" s="1" t="str">
        <f t="shared" si="304"/>
        <v>2017/2018</v>
      </c>
      <c r="G6474">
        <v>14</v>
      </c>
      <c r="H6474" t="s">
        <v>79</v>
      </c>
      <c r="I6474">
        <f>IFERROR(INDEX(Lookup_Misc!$A$1:$C$7,MATCH(Table1[[#This Row],[Product]],Lookup_Misc!$B$1:$B$7,0),3)*Table1[[#This Row],[Tonnage]],NA())</f>
        <v>5.6000000000000005</v>
      </c>
      <c r="J6474">
        <f t="shared" si="305"/>
        <v>10</v>
      </c>
    </row>
    <row r="6475" spans="1:10">
      <c r="A6475" t="s">
        <v>189</v>
      </c>
      <c r="B6475" t="s">
        <v>123</v>
      </c>
      <c r="C6475" s="60">
        <v>43009</v>
      </c>
      <c r="D6475" s="3">
        <f>Table1[[#This Row],[End Year]]-1</f>
        <v>2017</v>
      </c>
      <c r="E6475" s="3">
        <f t="shared" si="303"/>
        <v>2018</v>
      </c>
      <c r="F6475" s="1" t="str">
        <f t="shared" si="304"/>
        <v>2017/2018</v>
      </c>
      <c r="G6475">
        <v>7</v>
      </c>
      <c r="H6475" t="s">
        <v>143</v>
      </c>
      <c r="I6475">
        <f>IFERROR(INDEX(Lookup_Misc!$A$1:$C$7,MATCH(Table1[[#This Row],[Product]],Lookup_Misc!$B$1:$B$7,0),3)*Table1[[#This Row],[Tonnage]],NA())</f>
        <v>2.8000000000000003</v>
      </c>
      <c r="J6475">
        <f t="shared" si="305"/>
        <v>10</v>
      </c>
    </row>
    <row r="6476" spans="1:10">
      <c r="A6476" t="s">
        <v>189</v>
      </c>
      <c r="B6476" t="s">
        <v>123</v>
      </c>
      <c r="C6476" s="60">
        <v>43009</v>
      </c>
      <c r="D6476" s="3">
        <f>Table1[[#This Row],[End Year]]-1</f>
        <v>2017</v>
      </c>
      <c r="E6476" s="3">
        <f t="shared" si="303"/>
        <v>2018</v>
      </c>
      <c r="F6476" s="1" t="str">
        <f t="shared" si="304"/>
        <v>2017/2018</v>
      </c>
      <c r="G6476">
        <v>1</v>
      </c>
      <c r="H6476" t="s">
        <v>130</v>
      </c>
      <c r="I6476">
        <f>IFERROR(INDEX(Lookup_Misc!$A$1:$C$7,MATCH(Table1[[#This Row],[Product]],Lookup_Misc!$B$1:$B$7,0),3)*Table1[[#This Row],[Tonnage]],NA())</f>
        <v>0.4</v>
      </c>
      <c r="J6476">
        <f t="shared" si="305"/>
        <v>10</v>
      </c>
    </row>
    <row r="6477" spans="1:10">
      <c r="A6477" t="s">
        <v>189</v>
      </c>
      <c r="B6477" t="s">
        <v>123</v>
      </c>
      <c r="C6477" s="60">
        <v>43009</v>
      </c>
      <c r="D6477" s="3">
        <f>Table1[[#This Row],[End Year]]-1</f>
        <v>2017</v>
      </c>
      <c r="E6477" s="3">
        <f t="shared" si="303"/>
        <v>2018</v>
      </c>
      <c r="F6477" s="1" t="str">
        <f t="shared" si="304"/>
        <v>2017/2018</v>
      </c>
      <c r="G6477">
        <v>2</v>
      </c>
      <c r="H6477" t="s">
        <v>147</v>
      </c>
      <c r="I6477">
        <f>IFERROR(INDEX(Lookup_Misc!$A$1:$C$7,MATCH(Table1[[#This Row],[Product]],Lookup_Misc!$B$1:$B$7,0),3)*Table1[[#This Row],[Tonnage]],NA())</f>
        <v>0.8</v>
      </c>
      <c r="J6477">
        <f t="shared" si="305"/>
        <v>10</v>
      </c>
    </row>
    <row r="6478" spans="1:10">
      <c r="A6478" t="s">
        <v>189</v>
      </c>
      <c r="B6478" t="s">
        <v>123</v>
      </c>
      <c r="C6478" s="60">
        <v>43009</v>
      </c>
      <c r="D6478" s="3">
        <f>Table1[[#This Row],[End Year]]-1</f>
        <v>2017</v>
      </c>
      <c r="E6478" s="3">
        <f t="shared" si="303"/>
        <v>2018</v>
      </c>
      <c r="F6478" s="1" t="str">
        <f t="shared" si="304"/>
        <v>2017/2018</v>
      </c>
      <c r="G6478">
        <v>1798</v>
      </c>
      <c r="H6478" t="s">
        <v>128</v>
      </c>
      <c r="I6478">
        <f>IFERROR(INDEX(Lookup_Misc!$A$1:$C$7,MATCH(Table1[[#This Row],[Product]],Lookup_Misc!$B$1:$B$7,0),3)*Table1[[#This Row],[Tonnage]],NA())</f>
        <v>719.2</v>
      </c>
      <c r="J6478">
        <f t="shared" si="305"/>
        <v>10</v>
      </c>
    </row>
    <row r="6479" spans="1:10">
      <c r="A6479" t="s">
        <v>189</v>
      </c>
      <c r="B6479" t="s">
        <v>123</v>
      </c>
      <c r="C6479" s="60">
        <v>43009</v>
      </c>
      <c r="D6479" s="3">
        <f>Table1[[#This Row],[End Year]]-1</f>
        <v>2017</v>
      </c>
      <c r="E6479" s="3">
        <f t="shared" si="303"/>
        <v>2018</v>
      </c>
      <c r="F6479" s="1" t="str">
        <f t="shared" si="304"/>
        <v>2017/2018</v>
      </c>
      <c r="G6479">
        <v>19102</v>
      </c>
      <c r="H6479" t="s">
        <v>113</v>
      </c>
      <c r="I6479">
        <f>IFERROR(INDEX(Lookup_Misc!$A$1:$C$7,MATCH(Table1[[#This Row],[Product]],Lookup_Misc!$B$1:$B$7,0),3)*Table1[[#This Row],[Tonnage]],NA())</f>
        <v>7640.8</v>
      </c>
      <c r="J6479">
        <f t="shared" si="305"/>
        <v>10</v>
      </c>
    </row>
    <row r="6480" spans="1:10">
      <c r="A6480" t="s">
        <v>189</v>
      </c>
      <c r="B6480" t="s">
        <v>123</v>
      </c>
      <c r="C6480" s="60">
        <v>43009</v>
      </c>
      <c r="D6480" s="3">
        <f>Table1[[#This Row],[End Year]]-1</f>
        <v>2017</v>
      </c>
      <c r="E6480" s="3">
        <f t="shared" si="303"/>
        <v>2018</v>
      </c>
      <c r="F6480" s="1" t="str">
        <f t="shared" si="304"/>
        <v>2017/2018</v>
      </c>
      <c r="G6480">
        <v>11848</v>
      </c>
      <c r="H6480" t="s">
        <v>108</v>
      </c>
      <c r="I6480">
        <f>IFERROR(INDEX(Lookup_Misc!$A$1:$C$7,MATCH(Table1[[#This Row],[Product]],Lookup_Misc!$B$1:$B$7,0),3)*Table1[[#This Row],[Tonnage]],NA())</f>
        <v>4739.2</v>
      </c>
      <c r="J6480">
        <f t="shared" si="305"/>
        <v>10</v>
      </c>
    </row>
    <row r="6481" spans="1:10">
      <c r="A6481" t="s">
        <v>189</v>
      </c>
      <c r="B6481" t="s">
        <v>123</v>
      </c>
      <c r="C6481" s="60">
        <v>43009</v>
      </c>
      <c r="D6481" s="3">
        <f>Table1[[#This Row],[End Year]]-1</f>
        <v>2017</v>
      </c>
      <c r="E6481" s="3">
        <f t="shared" si="303"/>
        <v>2018</v>
      </c>
      <c r="F6481" s="1" t="str">
        <f t="shared" si="304"/>
        <v>2017/2018</v>
      </c>
      <c r="G6481">
        <v>6</v>
      </c>
      <c r="H6481" t="s">
        <v>86</v>
      </c>
      <c r="I6481">
        <f>IFERROR(INDEX(Lookup_Misc!$A$1:$C$7,MATCH(Table1[[#This Row],[Product]],Lookup_Misc!$B$1:$B$7,0),3)*Table1[[#This Row],[Tonnage]],NA())</f>
        <v>2.4000000000000004</v>
      </c>
      <c r="J6481">
        <f t="shared" si="305"/>
        <v>10</v>
      </c>
    </row>
    <row r="6482" spans="1:10">
      <c r="A6482" t="s">
        <v>189</v>
      </c>
      <c r="B6482" t="s">
        <v>123</v>
      </c>
      <c r="C6482" s="60">
        <v>43009</v>
      </c>
      <c r="D6482" s="3">
        <f>Table1[[#This Row],[End Year]]-1</f>
        <v>2017</v>
      </c>
      <c r="E6482" s="3">
        <f t="shared" si="303"/>
        <v>2018</v>
      </c>
      <c r="F6482" s="1" t="str">
        <f t="shared" si="304"/>
        <v>2017/2018</v>
      </c>
      <c r="G6482">
        <v>612</v>
      </c>
      <c r="H6482" t="s">
        <v>106</v>
      </c>
      <c r="I6482">
        <f>IFERROR(INDEX(Lookup_Misc!$A$1:$C$7,MATCH(Table1[[#This Row],[Product]],Lookup_Misc!$B$1:$B$7,0),3)*Table1[[#This Row],[Tonnage]],NA())</f>
        <v>244.8</v>
      </c>
      <c r="J6482">
        <f t="shared" si="305"/>
        <v>10</v>
      </c>
    </row>
    <row r="6483" spans="1:10">
      <c r="A6483" t="s">
        <v>189</v>
      </c>
      <c r="B6483" t="s">
        <v>123</v>
      </c>
      <c r="C6483" s="60">
        <v>43040</v>
      </c>
      <c r="D6483" s="3">
        <f>Table1[[#This Row],[End Year]]-1</f>
        <v>2017</v>
      </c>
      <c r="E6483" s="3">
        <f t="shared" si="303"/>
        <v>2018</v>
      </c>
      <c r="F6483" s="1" t="str">
        <f t="shared" si="304"/>
        <v>2017/2018</v>
      </c>
      <c r="G6483">
        <v>51</v>
      </c>
      <c r="H6483" t="s">
        <v>129</v>
      </c>
      <c r="I6483">
        <f>IFERROR(INDEX(Lookup_Misc!$A$1:$C$7,MATCH(Table1[[#This Row],[Product]],Lookup_Misc!$B$1:$B$7,0),3)*Table1[[#This Row],[Tonnage]],NA())</f>
        <v>20.400000000000002</v>
      </c>
      <c r="J6483">
        <f t="shared" si="305"/>
        <v>11</v>
      </c>
    </row>
    <row r="6484" spans="1:10">
      <c r="A6484" t="s">
        <v>189</v>
      </c>
      <c r="B6484" t="s">
        <v>123</v>
      </c>
      <c r="C6484" s="60">
        <v>43040</v>
      </c>
      <c r="D6484" s="3">
        <f>Table1[[#This Row],[End Year]]-1</f>
        <v>2017</v>
      </c>
      <c r="E6484" s="3">
        <f t="shared" si="303"/>
        <v>2018</v>
      </c>
      <c r="F6484" s="1" t="str">
        <f t="shared" si="304"/>
        <v>2017/2018</v>
      </c>
      <c r="G6484">
        <v>58564</v>
      </c>
      <c r="H6484" t="s">
        <v>60</v>
      </c>
      <c r="I6484">
        <f>IFERROR(INDEX(Lookup_Misc!$A$1:$C$7,MATCH(Table1[[#This Row],[Product]],Lookup_Misc!$B$1:$B$7,0),3)*Table1[[#This Row],[Tonnage]],NA())</f>
        <v>23425.600000000002</v>
      </c>
      <c r="J6484">
        <f t="shared" si="305"/>
        <v>11</v>
      </c>
    </row>
    <row r="6485" spans="1:10">
      <c r="A6485" t="s">
        <v>189</v>
      </c>
      <c r="B6485" t="s">
        <v>123</v>
      </c>
      <c r="C6485" s="60">
        <v>43040</v>
      </c>
      <c r="D6485" s="3">
        <f>Table1[[#This Row],[End Year]]-1</f>
        <v>2017</v>
      </c>
      <c r="E6485" s="3">
        <f t="shared" si="303"/>
        <v>2018</v>
      </c>
      <c r="F6485" s="1" t="str">
        <f t="shared" si="304"/>
        <v>2017/2018</v>
      </c>
      <c r="G6485">
        <v>3118</v>
      </c>
      <c r="H6485" t="s">
        <v>79</v>
      </c>
      <c r="I6485">
        <f>IFERROR(INDEX(Lookup_Misc!$A$1:$C$7,MATCH(Table1[[#This Row],[Product]],Lookup_Misc!$B$1:$B$7,0),3)*Table1[[#This Row],[Tonnage]],NA())</f>
        <v>1247.2</v>
      </c>
      <c r="J6485">
        <f t="shared" si="305"/>
        <v>11</v>
      </c>
    </row>
    <row r="6486" spans="1:10">
      <c r="A6486" t="s">
        <v>189</v>
      </c>
      <c r="B6486" t="s">
        <v>123</v>
      </c>
      <c r="C6486" s="60">
        <v>43040</v>
      </c>
      <c r="D6486" s="3">
        <f>Table1[[#This Row],[End Year]]-1</f>
        <v>2017</v>
      </c>
      <c r="E6486" s="3">
        <f t="shared" si="303"/>
        <v>2018</v>
      </c>
      <c r="F6486" s="1" t="str">
        <f t="shared" si="304"/>
        <v>2017/2018</v>
      </c>
      <c r="G6486">
        <v>3083</v>
      </c>
      <c r="H6486" t="s">
        <v>133</v>
      </c>
      <c r="I6486">
        <f>IFERROR(INDEX(Lookup_Misc!$A$1:$C$7,MATCH(Table1[[#This Row],[Product]],Lookup_Misc!$B$1:$B$7,0),3)*Table1[[#This Row],[Tonnage]],NA())</f>
        <v>1233.2</v>
      </c>
      <c r="J6486">
        <f t="shared" si="305"/>
        <v>11</v>
      </c>
    </row>
    <row r="6487" spans="1:10">
      <c r="A6487" t="s">
        <v>189</v>
      </c>
      <c r="B6487" t="s">
        <v>123</v>
      </c>
      <c r="C6487" s="60">
        <v>43040</v>
      </c>
      <c r="D6487" s="3">
        <f>Table1[[#This Row],[End Year]]-1</f>
        <v>2017</v>
      </c>
      <c r="E6487" s="3">
        <f t="shared" si="303"/>
        <v>2018</v>
      </c>
      <c r="F6487" s="1" t="str">
        <f t="shared" si="304"/>
        <v>2017/2018</v>
      </c>
      <c r="G6487">
        <v>12</v>
      </c>
      <c r="H6487" t="s">
        <v>146</v>
      </c>
      <c r="I6487">
        <f>IFERROR(INDEX(Lookup_Misc!$A$1:$C$7,MATCH(Table1[[#This Row],[Product]],Lookup_Misc!$B$1:$B$7,0),3)*Table1[[#This Row],[Tonnage]],NA())</f>
        <v>4.8000000000000007</v>
      </c>
      <c r="J6487">
        <f t="shared" si="305"/>
        <v>11</v>
      </c>
    </row>
    <row r="6488" spans="1:10">
      <c r="A6488" t="s">
        <v>189</v>
      </c>
      <c r="B6488" t="s">
        <v>123</v>
      </c>
      <c r="C6488" s="60">
        <v>43040</v>
      </c>
      <c r="D6488" s="3">
        <f>Table1[[#This Row],[End Year]]-1</f>
        <v>2017</v>
      </c>
      <c r="E6488" s="3">
        <f t="shared" si="303"/>
        <v>2018</v>
      </c>
      <c r="F6488" s="1" t="str">
        <f t="shared" si="304"/>
        <v>2017/2018</v>
      </c>
      <c r="G6488">
        <v>1760</v>
      </c>
      <c r="H6488" t="s">
        <v>80</v>
      </c>
      <c r="I6488">
        <f>IFERROR(INDEX(Lookup_Misc!$A$1:$C$7,MATCH(Table1[[#This Row],[Product]],Lookup_Misc!$B$1:$B$7,0),3)*Table1[[#This Row],[Tonnage]],NA())</f>
        <v>704</v>
      </c>
      <c r="J6488">
        <f t="shared" si="305"/>
        <v>11</v>
      </c>
    </row>
    <row r="6489" spans="1:10">
      <c r="A6489" t="s">
        <v>189</v>
      </c>
      <c r="B6489" t="s">
        <v>123</v>
      </c>
      <c r="C6489" s="60">
        <v>43040</v>
      </c>
      <c r="D6489" s="3">
        <f>Table1[[#This Row],[End Year]]-1</f>
        <v>2017</v>
      </c>
      <c r="E6489" s="3">
        <f t="shared" si="303"/>
        <v>2018</v>
      </c>
      <c r="F6489" s="1" t="str">
        <f t="shared" si="304"/>
        <v>2017/2018</v>
      </c>
      <c r="G6489">
        <v>1098</v>
      </c>
      <c r="H6489" t="s">
        <v>116</v>
      </c>
      <c r="I6489">
        <f>IFERROR(INDEX(Lookup_Misc!$A$1:$C$7,MATCH(Table1[[#This Row],[Product]],Lookup_Misc!$B$1:$B$7,0),3)*Table1[[#This Row],[Tonnage]],NA())</f>
        <v>439.20000000000005</v>
      </c>
      <c r="J6489">
        <f t="shared" si="305"/>
        <v>11</v>
      </c>
    </row>
    <row r="6490" spans="1:10">
      <c r="A6490" t="s">
        <v>189</v>
      </c>
      <c r="B6490" t="s">
        <v>123</v>
      </c>
      <c r="C6490" s="60">
        <v>43040</v>
      </c>
      <c r="D6490" s="3">
        <f>Table1[[#This Row],[End Year]]-1</f>
        <v>2017</v>
      </c>
      <c r="E6490" s="3">
        <f t="shared" si="303"/>
        <v>2018</v>
      </c>
      <c r="F6490" s="1" t="str">
        <f t="shared" si="304"/>
        <v>2017/2018</v>
      </c>
      <c r="G6490">
        <v>2</v>
      </c>
      <c r="H6490" t="s">
        <v>137</v>
      </c>
      <c r="I6490">
        <f>IFERROR(INDEX(Lookup_Misc!$A$1:$C$7,MATCH(Table1[[#This Row],[Product]],Lookup_Misc!$B$1:$B$7,0),3)*Table1[[#This Row],[Tonnage]],NA())</f>
        <v>0.8</v>
      </c>
      <c r="J6490">
        <f t="shared" si="305"/>
        <v>11</v>
      </c>
    </row>
    <row r="6491" spans="1:10">
      <c r="A6491" t="s">
        <v>189</v>
      </c>
      <c r="B6491" t="s">
        <v>123</v>
      </c>
      <c r="C6491" s="60">
        <v>43040</v>
      </c>
      <c r="D6491" s="3">
        <f>Table1[[#This Row],[End Year]]-1</f>
        <v>2017</v>
      </c>
      <c r="E6491" s="3">
        <f t="shared" si="303"/>
        <v>2018</v>
      </c>
      <c r="F6491" s="1" t="str">
        <f t="shared" si="304"/>
        <v>2017/2018</v>
      </c>
      <c r="G6491">
        <v>16739</v>
      </c>
      <c r="H6491" t="s">
        <v>113</v>
      </c>
      <c r="I6491">
        <f>IFERROR(INDEX(Lookup_Misc!$A$1:$C$7,MATCH(Table1[[#This Row],[Product]],Lookup_Misc!$B$1:$B$7,0),3)*Table1[[#This Row],[Tonnage]],NA())</f>
        <v>6695.6</v>
      </c>
      <c r="J6491">
        <f t="shared" si="305"/>
        <v>11</v>
      </c>
    </row>
    <row r="6492" spans="1:10">
      <c r="A6492" t="s">
        <v>189</v>
      </c>
      <c r="B6492" t="s">
        <v>123</v>
      </c>
      <c r="C6492" s="60">
        <v>43040</v>
      </c>
      <c r="D6492" s="3">
        <f>Table1[[#This Row],[End Year]]-1</f>
        <v>2017</v>
      </c>
      <c r="E6492" s="3">
        <f t="shared" si="303"/>
        <v>2018</v>
      </c>
      <c r="F6492" s="1" t="str">
        <f t="shared" si="304"/>
        <v>2017/2018</v>
      </c>
      <c r="G6492">
        <v>1</v>
      </c>
      <c r="H6492" t="s">
        <v>126</v>
      </c>
      <c r="I6492">
        <f>IFERROR(INDEX(Lookup_Misc!$A$1:$C$7,MATCH(Table1[[#This Row],[Product]],Lookup_Misc!$B$1:$B$7,0),3)*Table1[[#This Row],[Tonnage]],NA())</f>
        <v>0.4</v>
      </c>
      <c r="J6492">
        <f t="shared" si="305"/>
        <v>11</v>
      </c>
    </row>
    <row r="6493" spans="1:10">
      <c r="A6493" t="s">
        <v>189</v>
      </c>
      <c r="B6493" t="s">
        <v>123</v>
      </c>
      <c r="C6493" s="60">
        <v>43040</v>
      </c>
      <c r="D6493" s="3">
        <f>Table1[[#This Row],[End Year]]-1</f>
        <v>2017</v>
      </c>
      <c r="E6493" s="3">
        <f t="shared" si="303"/>
        <v>2018</v>
      </c>
      <c r="F6493" s="1" t="str">
        <f t="shared" si="304"/>
        <v>2017/2018</v>
      </c>
      <c r="G6493">
        <v>7</v>
      </c>
      <c r="H6493" t="s">
        <v>86</v>
      </c>
      <c r="I6493">
        <f>IFERROR(INDEX(Lookup_Misc!$A$1:$C$7,MATCH(Table1[[#This Row],[Product]],Lookup_Misc!$B$1:$B$7,0),3)*Table1[[#This Row],[Tonnage]],NA())</f>
        <v>2.8000000000000003</v>
      </c>
      <c r="J6493">
        <f t="shared" si="305"/>
        <v>11</v>
      </c>
    </row>
    <row r="6494" spans="1:10">
      <c r="A6494" t="s">
        <v>189</v>
      </c>
      <c r="B6494" t="s">
        <v>123</v>
      </c>
      <c r="C6494" s="60">
        <v>43040</v>
      </c>
      <c r="D6494" s="3">
        <f>Table1[[#This Row],[End Year]]-1</f>
        <v>2017</v>
      </c>
      <c r="E6494" s="3">
        <f t="shared" si="303"/>
        <v>2018</v>
      </c>
      <c r="F6494" s="1" t="str">
        <f t="shared" si="304"/>
        <v>2017/2018</v>
      </c>
      <c r="G6494">
        <v>13</v>
      </c>
      <c r="H6494" t="s">
        <v>90</v>
      </c>
      <c r="I6494">
        <f>IFERROR(INDEX(Lookup_Misc!$A$1:$C$7,MATCH(Table1[[#This Row],[Product]],Lookup_Misc!$B$1:$B$7,0),3)*Table1[[#This Row],[Tonnage]],NA())</f>
        <v>5.2</v>
      </c>
      <c r="J6494">
        <f t="shared" si="305"/>
        <v>11</v>
      </c>
    </row>
    <row r="6495" spans="1:10">
      <c r="A6495" t="s">
        <v>189</v>
      </c>
      <c r="B6495" t="s">
        <v>123</v>
      </c>
      <c r="C6495" s="60">
        <v>43070</v>
      </c>
      <c r="D6495" s="3">
        <f>Table1[[#This Row],[End Year]]-1</f>
        <v>2017</v>
      </c>
      <c r="E6495" s="3">
        <f t="shared" si="303"/>
        <v>2018</v>
      </c>
      <c r="F6495" s="1" t="str">
        <f t="shared" si="304"/>
        <v>2017/2018</v>
      </c>
      <c r="G6495">
        <v>68427</v>
      </c>
      <c r="H6495" t="s">
        <v>60</v>
      </c>
      <c r="I6495">
        <f>IFERROR(INDEX(Lookup_Misc!$A$1:$C$7,MATCH(Table1[[#This Row],[Product]],Lookup_Misc!$B$1:$B$7,0),3)*Table1[[#This Row],[Tonnage]],NA())</f>
        <v>27370.800000000003</v>
      </c>
      <c r="J6495">
        <f t="shared" si="305"/>
        <v>12</v>
      </c>
    </row>
    <row r="6496" spans="1:10">
      <c r="A6496" t="s">
        <v>189</v>
      </c>
      <c r="B6496" t="s">
        <v>123</v>
      </c>
      <c r="C6496" s="60">
        <v>43070</v>
      </c>
      <c r="D6496" s="3">
        <f>Table1[[#This Row],[End Year]]-1</f>
        <v>2017</v>
      </c>
      <c r="E6496" s="3">
        <f t="shared" si="303"/>
        <v>2018</v>
      </c>
      <c r="F6496" s="1" t="str">
        <f t="shared" si="304"/>
        <v>2017/2018</v>
      </c>
      <c r="G6496">
        <v>7762</v>
      </c>
      <c r="H6496" t="s">
        <v>79</v>
      </c>
      <c r="I6496">
        <f>IFERROR(INDEX(Lookup_Misc!$A$1:$C$7,MATCH(Table1[[#This Row],[Product]],Lookup_Misc!$B$1:$B$7,0),3)*Table1[[#This Row],[Tonnage]],NA())</f>
        <v>3104.8</v>
      </c>
      <c r="J6496">
        <f t="shared" si="305"/>
        <v>12</v>
      </c>
    </row>
    <row r="6497" spans="1:10">
      <c r="A6497" t="s">
        <v>189</v>
      </c>
      <c r="B6497" t="s">
        <v>123</v>
      </c>
      <c r="C6497" s="60">
        <v>43070</v>
      </c>
      <c r="D6497" s="3">
        <f>Table1[[#This Row],[End Year]]-1</f>
        <v>2017</v>
      </c>
      <c r="E6497" s="3">
        <f t="shared" si="303"/>
        <v>2018</v>
      </c>
      <c r="F6497" s="1" t="str">
        <f t="shared" si="304"/>
        <v>2017/2018</v>
      </c>
      <c r="G6497">
        <v>1948</v>
      </c>
      <c r="H6497" t="s">
        <v>88</v>
      </c>
      <c r="I6497">
        <f>IFERROR(INDEX(Lookup_Misc!$A$1:$C$7,MATCH(Table1[[#This Row],[Product]],Lookup_Misc!$B$1:$B$7,0),3)*Table1[[#This Row],[Tonnage]],NA())</f>
        <v>779.2</v>
      </c>
      <c r="J6497">
        <f t="shared" si="305"/>
        <v>12</v>
      </c>
    </row>
    <row r="6498" spans="1:10">
      <c r="A6498" t="s">
        <v>189</v>
      </c>
      <c r="B6498" t="s">
        <v>123</v>
      </c>
      <c r="C6498" s="60">
        <v>43070</v>
      </c>
      <c r="D6498" s="3">
        <f>Table1[[#This Row],[End Year]]-1</f>
        <v>2017</v>
      </c>
      <c r="E6498" s="3">
        <f t="shared" si="303"/>
        <v>2018</v>
      </c>
      <c r="F6498" s="1" t="str">
        <f t="shared" si="304"/>
        <v>2017/2018</v>
      </c>
      <c r="G6498">
        <v>16</v>
      </c>
      <c r="H6498" t="s">
        <v>150</v>
      </c>
      <c r="I6498">
        <f>IFERROR(INDEX(Lookup_Misc!$A$1:$C$7,MATCH(Table1[[#This Row],[Product]],Lookup_Misc!$B$1:$B$7,0),3)*Table1[[#This Row],[Tonnage]],NA())</f>
        <v>6.4</v>
      </c>
      <c r="J6498">
        <f t="shared" si="305"/>
        <v>12</v>
      </c>
    </row>
    <row r="6499" spans="1:10">
      <c r="A6499" t="s">
        <v>189</v>
      </c>
      <c r="B6499" t="s">
        <v>123</v>
      </c>
      <c r="C6499" s="60">
        <v>43070</v>
      </c>
      <c r="D6499" s="3">
        <f>Table1[[#This Row],[End Year]]-1</f>
        <v>2017</v>
      </c>
      <c r="E6499" s="3">
        <f t="shared" si="303"/>
        <v>2018</v>
      </c>
      <c r="F6499" s="1" t="str">
        <f t="shared" si="304"/>
        <v>2017/2018</v>
      </c>
      <c r="G6499">
        <v>19400</v>
      </c>
      <c r="H6499" t="s">
        <v>113</v>
      </c>
      <c r="I6499">
        <f>IFERROR(INDEX(Lookup_Misc!$A$1:$C$7,MATCH(Table1[[#This Row],[Product]],Lookup_Misc!$B$1:$B$7,0),3)*Table1[[#This Row],[Tonnage]],NA())</f>
        <v>7760</v>
      </c>
      <c r="J6499">
        <f t="shared" si="305"/>
        <v>12</v>
      </c>
    </row>
    <row r="6500" spans="1:10">
      <c r="A6500" t="s">
        <v>189</v>
      </c>
      <c r="B6500" t="s">
        <v>123</v>
      </c>
      <c r="C6500" s="60">
        <v>43070</v>
      </c>
      <c r="D6500" s="3">
        <f>Table1[[#This Row],[End Year]]-1</f>
        <v>2017</v>
      </c>
      <c r="E6500" s="3">
        <f t="shared" si="303"/>
        <v>2018</v>
      </c>
      <c r="F6500" s="1" t="str">
        <f t="shared" si="304"/>
        <v>2017/2018</v>
      </c>
      <c r="G6500">
        <v>8</v>
      </c>
      <c r="H6500" t="s">
        <v>86</v>
      </c>
      <c r="I6500">
        <f>IFERROR(INDEX(Lookup_Misc!$A$1:$C$7,MATCH(Table1[[#This Row],[Product]],Lookup_Misc!$B$1:$B$7,0),3)*Table1[[#This Row],[Tonnage]],NA())</f>
        <v>3.2</v>
      </c>
      <c r="J6500">
        <f t="shared" si="305"/>
        <v>12</v>
      </c>
    </row>
    <row r="6501" spans="1:10">
      <c r="A6501" t="s">
        <v>189</v>
      </c>
      <c r="B6501" t="s">
        <v>123</v>
      </c>
      <c r="C6501" s="60">
        <v>43070</v>
      </c>
      <c r="D6501" s="3">
        <f>Table1[[#This Row],[End Year]]-1</f>
        <v>2017</v>
      </c>
      <c r="E6501" s="3">
        <f t="shared" si="303"/>
        <v>2018</v>
      </c>
      <c r="F6501" s="1" t="str">
        <f t="shared" si="304"/>
        <v>2017/2018</v>
      </c>
      <c r="G6501">
        <v>13000</v>
      </c>
      <c r="H6501" t="s">
        <v>90</v>
      </c>
      <c r="I6501">
        <f>IFERROR(INDEX(Lookup_Misc!$A$1:$C$7,MATCH(Table1[[#This Row],[Product]],Lookup_Misc!$B$1:$B$7,0),3)*Table1[[#This Row],[Tonnage]],NA())</f>
        <v>5200</v>
      </c>
      <c r="J6501">
        <f t="shared" si="305"/>
        <v>12</v>
      </c>
    </row>
    <row r="6502" spans="1:10">
      <c r="A6502" t="s">
        <v>189</v>
      </c>
      <c r="B6502" t="s">
        <v>123</v>
      </c>
      <c r="C6502" s="60">
        <v>43101</v>
      </c>
      <c r="D6502" s="3">
        <f>Table1[[#This Row],[End Year]]-1</f>
        <v>2017</v>
      </c>
      <c r="E6502" s="3">
        <f t="shared" si="303"/>
        <v>2018</v>
      </c>
      <c r="F6502" s="1" t="str">
        <f t="shared" si="304"/>
        <v>2017/2018</v>
      </c>
      <c r="G6502">
        <v>6</v>
      </c>
      <c r="H6502" t="s">
        <v>129</v>
      </c>
      <c r="I6502">
        <f>IFERROR(INDEX(Lookup_Misc!$A$1:$C$7,MATCH(Table1[[#This Row],[Product]],Lookup_Misc!$B$1:$B$7,0),3)*Table1[[#This Row],[Tonnage]],NA())</f>
        <v>2.4000000000000004</v>
      </c>
      <c r="J6502">
        <f t="shared" si="305"/>
        <v>1</v>
      </c>
    </row>
    <row r="6503" spans="1:10">
      <c r="A6503" t="s">
        <v>189</v>
      </c>
      <c r="B6503" t="s">
        <v>123</v>
      </c>
      <c r="C6503" s="60">
        <v>43101</v>
      </c>
      <c r="D6503" s="3">
        <f>Table1[[#This Row],[End Year]]-1</f>
        <v>2017</v>
      </c>
      <c r="E6503" s="3">
        <f t="shared" si="303"/>
        <v>2018</v>
      </c>
      <c r="F6503" s="1" t="str">
        <f t="shared" si="304"/>
        <v>2017/2018</v>
      </c>
      <c r="G6503">
        <v>43729</v>
      </c>
      <c r="H6503" t="s">
        <v>60</v>
      </c>
      <c r="I6503">
        <f>IFERROR(INDEX(Lookup_Misc!$A$1:$C$7,MATCH(Table1[[#This Row],[Product]],Lookup_Misc!$B$1:$B$7,0),3)*Table1[[#This Row],[Tonnage]],NA())</f>
        <v>17491.600000000002</v>
      </c>
      <c r="J6503">
        <f t="shared" si="305"/>
        <v>1</v>
      </c>
    </row>
    <row r="6504" spans="1:10">
      <c r="A6504" t="s">
        <v>189</v>
      </c>
      <c r="B6504" t="s">
        <v>123</v>
      </c>
      <c r="C6504" s="60">
        <v>43101</v>
      </c>
      <c r="D6504" s="3">
        <f>Table1[[#This Row],[End Year]]-1</f>
        <v>2017</v>
      </c>
      <c r="E6504" s="3">
        <f t="shared" si="303"/>
        <v>2018</v>
      </c>
      <c r="F6504" s="1" t="str">
        <f t="shared" si="304"/>
        <v>2017/2018</v>
      </c>
      <c r="G6504">
        <v>6067</v>
      </c>
      <c r="H6504" t="s">
        <v>79</v>
      </c>
      <c r="I6504">
        <f>IFERROR(INDEX(Lookup_Misc!$A$1:$C$7,MATCH(Table1[[#This Row],[Product]],Lookup_Misc!$B$1:$B$7,0),3)*Table1[[#This Row],[Tonnage]],NA())</f>
        <v>2426.8000000000002</v>
      </c>
      <c r="J6504">
        <f t="shared" si="305"/>
        <v>1</v>
      </c>
    </row>
    <row r="6505" spans="1:10">
      <c r="A6505" t="s">
        <v>189</v>
      </c>
      <c r="B6505" t="s">
        <v>123</v>
      </c>
      <c r="C6505" s="60">
        <v>43101</v>
      </c>
      <c r="D6505" s="3">
        <f>Table1[[#This Row],[End Year]]-1</f>
        <v>2017</v>
      </c>
      <c r="E6505" s="3">
        <f t="shared" si="303"/>
        <v>2018</v>
      </c>
      <c r="F6505" s="1" t="str">
        <f t="shared" si="304"/>
        <v>2017/2018</v>
      </c>
      <c r="G6505">
        <v>1098</v>
      </c>
      <c r="H6505" t="s">
        <v>116</v>
      </c>
      <c r="I6505">
        <f>IFERROR(INDEX(Lookup_Misc!$A$1:$C$7,MATCH(Table1[[#This Row],[Product]],Lookup_Misc!$B$1:$B$7,0),3)*Table1[[#This Row],[Tonnage]],NA())</f>
        <v>439.20000000000005</v>
      </c>
      <c r="J6505">
        <f t="shared" si="305"/>
        <v>1</v>
      </c>
    </row>
    <row r="6506" spans="1:10">
      <c r="A6506" t="s">
        <v>189</v>
      </c>
      <c r="B6506" t="s">
        <v>123</v>
      </c>
      <c r="C6506" s="60">
        <v>43101</v>
      </c>
      <c r="D6506" s="3">
        <f>Table1[[#This Row],[End Year]]-1</f>
        <v>2017</v>
      </c>
      <c r="E6506" s="3">
        <f t="shared" si="303"/>
        <v>2018</v>
      </c>
      <c r="F6506" s="1" t="str">
        <f t="shared" si="304"/>
        <v>2017/2018</v>
      </c>
      <c r="G6506">
        <v>25</v>
      </c>
      <c r="H6506" t="s">
        <v>137</v>
      </c>
      <c r="I6506">
        <f>IFERROR(INDEX(Lookup_Misc!$A$1:$C$7,MATCH(Table1[[#This Row],[Product]],Lookup_Misc!$B$1:$B$7,0),3)*Table1[[#This Row],[Tonnage]],NA())</f>
        <v>10</v>
      </c>
      <c r="J6506">
        <f t="shared" si="305"/>
        <v>1</v>
      </c>
    </row>
    <row r="6507" spans="1:10">
      <c r="A6507" t="s">
        <v>189</v>
      </c>
      <c r="B6507" t="s">
        <v>123</v>
      </c>
      <c r="C6507" s="60">
        <v>43101</v>
      </c>
      <c r="D6507" s="3">
        <f>Table1[[#This Row],[End Year]]-1</f>
        <v>2017</v>
      </c>
      <c r="E6507" s="3">
        <f t="shared" si="303"/>
        <v>2018</v>
      </c>
      <c r="F6507" s="1" t="str">
        <f t="shared" si="304"/>
        <v>2017/2018</v>
      </c>
      <c r="G6507">
        <v>18257</v>
      </c>
      <c r="H6507" t="s">
        <v>92</v>
      </c>
      <c r="I6507">
        <f>IFERROR(INDEX(Lookup_Misc!$A$1:$C$7,MATCH(Table1[[#This Row],[Product]],Lookup_Misc!$B$1:$B$7,0),3)*Table1[[#This Row],[Tonnage]],NA())</f>
        <v>7302.8</v>
      </c>
      <c r="J6507">
        <f t="shared" si="305"/>
        <v>1</v>
      </c>
    </row>
    <row r="6508" spans="1:10">
      <c r="A6508" t="s">
        <v>189</v>
      </c>
      <c r="B6508" t="s">
        <v>123</v>
      </c>
      <c r="C6508" s="60">
        <v>43101</v>
      </c>
      <c r="D6508" s="3">
        <f>Table1[[#This Row],[End Year]]-1</f>
        <v>2017</v>
      </c>
      <c r="E6508" s="3">
        <f t="shared" si="303"/>
        <v>2018</v>
      </c>
      <c r="F6508" s="1" t="str">
        <f t="shared" si="304"/>
        <v>2017/2018</v>
      </c>
      <c r="G6508">
        <v>11187</v>
      </c>
      <c r="H6508" t="s">
        <v>90</v>
      </c>
      <c r="I6508">
        <f>IFERROR(INDEX(Lookup_Misc!$A$1:$C$7,MATCH(Table1[[#This Row],[Product]],Lookup_Misc!$B$1:$B$7,0),3)*Table1[[#This Row],[Tonnage]],NA())</f>
        <v>4474.8</v>
      </c>
      <c r="J6508">
        <f t="shared" si="305"/>
        <v>1</v>
      </c>
    </row>
    <row r="6509" spans="1:10">
      <c r="A6509" t="s">
        <v>189</v>
      </c>
      <c r="B6509" t="s">
        <v>123</v>
      </c>
      <c r="C6509" s="60">
        <v>43132</v>
      </c>
      <c r="D6509" s="3">
        <f>Table1[[#This Row],[End Year]]-1</f>
        <v>2017</v>
      </c>
      <c r="E6509" s="3">
        <f t="shared" si="303"/>
        <v>2018</v>
      </c>
      <c r="F6509" s="1" t="str">
        <f t="shared" si="304"/>
        <v>2017/2018</v>
      </c>
      <c r="G6509">
        <v>19</v>
      </c>
      <c r="H6509" t="s">
        <v>76</v>
      </c>
      <c r="I6509">
        <f>IFERROR(INDEX(Lookup_Misc!$A$1:$C$7,MATCH(Table1[[#This Row],[Product]],Lookup_Misc!$B$1:$B$7,0),3)*Table1[[#This Row],[Tonnage]],NA())</f>
        <v>7.6000000000000005</v>
      </c>
      <c r="J6509">
        <f t="shared" si="305"/>
        <v>2</v>
      </c>
    </row>
    <row r="6510" spans="1:10">
      <c r="A6510" t="s">
        <v>189</v>
      </c>
      <c r="B6510" t="s">
        <v>123</v>
      </c>
      <c r="C6510" s="60">
        <v>43132</v>
      </c>
      <c r="D6510" s="3">
        <f>Table1[[#This Row],[End Year]]-1</f>
        <v>2017</v>
      </c>
      <c r="E6510" s="3">
        <f t="shared" si="303"/>
        <v>2018</v>
      </c>
      <c r="F6510" s="1" t="str">
        <f t="shared" si="304"/>
        <v>2017/2018</v>
      </c>
      <c r="G6510">
        <v>55064</v>
      </c>
      <c r="H6510" t="s">
        <v>60</v>
      </c>
      <c r="I6510">
        <f>IFERROR(INDEX(Lookup_Misc!$A$1:$C$7,MATCH(Table1[[#This Row],[Product]],Lookup_Misc!$B$1:$B$7,0),3)*Table1[[#This Row],[Tonnage]],NA())</f>
        <v>22025.600000000002</v>
      </c>
      <c r="J6510">
        <f t="shared" si="305"/>
        <v>2</v>
      </c>
    </row>
    <row r="6511" spans="1:10">
      <c r="A6511" t="s">
        <v>189</v>
      </c>
      <c r="B6511" t="s">
        <v>123</v>
      </c>
      <c r="C6511" s="60">
        <v>43132</v>
      </c>
      <c r="D6511" s="3">
        <f>Table1[[#This Row],[End Year]]-1</f>
        <v>2017</v>
      </c>
      <c r="E6511" s="3">
        <f t="shared" si="303"/>
        <v>2018</v>
      </c>
      <c r="F6511" s="1" t="str">
        <f t="shared" si="304"/>
        <v>2017/2018</v>
      </c>
      <c r="G6511">
        <v>16255</v>
      </c>
      <c r="H6511" t="s">
        <v>79</v>
      </c>
      <c r="I6511">
        <f>IFERROR(INDEX(Lookup_Misc!$A$1:$C$7,MATCH(Table1[[#This Row],[Product]],Lookup_Misc!$B$1:$B$7,0),3)*Table1[[#This Row],[Tonnage]],NA())</f>
        <v>6502</v>
      </c>
      <c r="J6511">
        <f t="shared" si="305"/>
        <v>2</v>
      </c>
    </row>
    <row r="6512" spans="1:10">
      <c r="A6512" t="s">
        <v>189</v>
      </c>
      <c r="B6512" t="s">
        <v>123</v>
      </c>
      <c r="C6512" s="60">
        <v>43132</v>
      </c>
      <c r="D6512" s="3">
        <f>Table1[[#This Row],[End Year]]-1</f>
        <v>2017</v>
      </c>
      <c r="E6512" s="3">
        <f t="shared" si="303"/>
        <v>2018</v>
      </c>
      <c r="F6512" s="1" t="str">
        <f t="shared" si="304"/>
        <v>2017/2018</v>
      </c>
      <c r="G6512">
        <v>1</v>
      </c>
      <c r="H6512" t="s">
        <v>88</v>
      </c>
      <c r="I6512">
        <f>IFERROR(INDEX(Lookup_Misc!$A$1:$C$7,MATCH(Table1[[#This Row],[Product]],Lookup_Misc!$B$1:$B$7,0),3)*Table1[[#This Row],[Tonnage]],NA())</f>
        <v>0.4</v>
      </c>
      <c r="J6512">
        <f t="shared" si="305"/>
        <v>2</v>
      </c>
    </row>
    <row r="6513" spans="1:10">
      <c r="A6513" t="s">
        <v>189</v>
      </c>
      <c r="B6513" t="s">
        <v>123</v>
      </c>
      <c r="C6513" s="60">
        <v>43132</v>
      </c>
      <c r="D6513" s="3">
        <f>Table1[[#This Row],[End Year]]-1</f>
        <v>2017</v>
      </c>
      <c r="E6513" s="3">
        <f t="shared" si="303"/>
        <v>2018</v>
      </c>
      <c r="F6513" s="1" t="str">
        <f t="shared" si="304"/>
        <v>2017/2018</v>
      </c>
      <c r="G6513">
        <v>2</v>
      </c>
      <c r="H6513" t="s">
        <v>137</v>
      </c>
      <c r="I6513">
        <f>IFERROR(INDEX(Lookup_Misc!$A$1:$C$7,MATCH(Table1[[#This Row],[Product]],Lookup_Misc!$B$1:$B$7,0),3)*Table1[[#This Row],[Tonnage]],NA())</f>
        <v>0.8</v>
      </c>
      <c r="J6513">
        <f t="shared" si="305"/>
        <v>2</v>
      </c>
    </row>
    <row r="6514" spans="1:10">
      <c r="A6514" t="s">
        <v>189</v>
      </c>
      <c r="B6514" t="s">
        <v>123</v>
      </c>
      <c r="C6514" s="60">
        <v>43132</v>
      </c>
      <c r="D6514" s="3">
        <f>Table1[[#This Row],[End Year]]-1</f>
        <v>2017</v>
      </c>
      <c r="E6514" s="3">
        <f t="shared" si="303"/>
        <v>2018</v>
      </c>
      <c r="F6514" s="1" t="str">
        <f t="shared" si="304"/>
        <v>2017/2018</v>
      </c>
      <c r="G6514">
        <v>28066</v>
      </c>
      <c r="H6514" t="s">
        <v>113</v>
      </c>
      <c r="I6514">
        <f>IFERROR(INDEX(Lookup_Misc!$A$1:$C$7,MATCH(Table1[[#This Row],[Product]],Lookup_Misc!$B$1:$B$7,0),3)*Table1[[#This Row],[Tonnage]],NA())</f>
        <v>11226.400000000001</v>
      </c>
      <c r="J6514">
        <f t="shared" si="305"/>
        <v>2</v>
      </c>
    </row>
    <row r="6515" spans="1:10">
      <c r="A6515" t="s">
        <v>189</v>
      </c>
      <c r="B6515" t="s">
        <v>123</v>
      </c>
      <c r="C6515" s="60">
        <v>43132</v>
      </c>
      <c r="D6515" s="3">
        <f>Table1[[#This Row],[End Year]]-1</f>
        <v>2017</v>
      </c>
      <c r="E6515" s="3">
        <f t="shared" si="303"/>
        <v>2018</v>
      </c>
      <c r="F6515" s="1" t="str">
        <f t="shared" si="304"/>
        <v>2017/2018</v>
      </c>
      <c r="G6515">
        <v>3</v>
      </c>
      <c r="H6515" t="s">
        <v>86</v>
      </c>
      <c r="I6515">
        <f>IFERROR(INDEX(Lookup_Misc!$A$1:$C$7,MATCH(Table1[[#This Row],[Product]],Lookup_Misc!$B$1:$B$7,0),3)*Table1[[#This Row],[Tonnage]],NA())</f>
        <v>1.2000000000000002</v>
      </c>
      <c r="J6515">
        <f t="shared" si="305"/>
        <v>2</v>
      </c>
    </row>
    <row r="6516" spans="1:10">
      <c r="A6516" t="s">
        <v>189</v>
      </c>
      <c r="B6516" t="s">
        <v>123</v>
      </c>
      <c r="C6516" s="60">
        <v>43132</v>
      </c>
      <c r="D6516" s="3">
        <f>Table1[[#This Row],[End Year]]-1</f>
        <v>2017</v>
      </c>
      <c r="E6516" s="3">
        <f t="shared" si="303"/>
        <v>2018</v>
      </c>
      <c r="F6516" s="1" t="str">
        <f t="shared" si="304"/>
        <v>2017/2018</v>
      </c>
      <c r="G6516">
        <v>44</v>
      </c>
      <c r="H6516" t="s">
        <v>89</v>
      </c>
      <c r="I6516">
        <f>IFERROR(INDEX(Lookup_Misc!$A$1:$C$7,MATCH(Table1[[#This Row],[Product]],Lookup_Misc!$B$1:$B$7,0),3)*Table1[[#This Row],[Tonnage]],NA())</f>
        <v>17.600000000000001</v>
      </c>
      <c r="J6516">
        <f t="shared" si="305"/>
        <v>2</v>
      </c>
    </row>
    <row r="6517" spans="1:10">
      <c r="A6517" t="s">
        <v>189</v>
      </c>
      <c r="B6517" t="s">
        <v>123</v>
      </c>
      <c r="C6517" s="60">
        <v>43132</v>
      </c>
      <c r="D6517" s="3">
        <f>Table1[[#This Row],[End Year]]-1</f>
        <v>2017</v>
      </c>
      <c r="E6517" s="3">
        <f t="shared" si="303"/>
        <v>2018</v>
      </c>
      <c r="F6517" s="1" t="str">
        <f t="shared" si="304"/>
        <v>2017/2018</v>
      </c>
      <c r="G6517">
        <v>11950</v>
      </c>
      <c r="H6517" t="s">
        <v>90</v>
      </c>
      <c r="I6517">
        <f>IFERROR(INDEX(Lookup_Misc!$A$1:$C$7,MATCH(Table1[[#This Row],[Product]],Lookup_Misc!$B$1:$B$7,0),3)*Table1[[#This Row],[Tonnage]],NA())</f>
        <v>4780</v>
      </c>
      <c r="J6517">
        <f t="shared" si="305"/>
        <v>2</v>
      </c>
    </row>
    <row r="6518" spans="1:10">
      <c r="A6518" t="s">
        <v>189</v>
      </c>
      <c r="B6518" t="s">
        <v>123</v>
      </c>
      <c r="C6518" s="60">
        <v>43160</v>
      </c>
      <c r="D6518" s="3">
        <f>Table1[[#This Row],[End Year]]-1</f>
        <v>2017</v>
      </c>
      <c r="E6518" s="3">
        <f t="shared" si="303"/>
        <v>2018</v>
      </c>
      <c r="F6518" s="1" t="str">
        <f t="shared" si="304"/>
        <v>2017/2018</v>
      </c>
      <c r="G6518">
        <v>9</v>
      </c>
      <c r="H6518" t="s">
        <v>76</v>
      </c>
      <c r="I6518">
        <f>IFERROR(INDEX(Lookup_Misc!$A$1:$C$7,MATCH(Table1[[#This Row],[Product]],Lookup_Misc!$B$1:$B$7,0),3)*Table1[[#This Row],[Tonnage]],NA())</f>
        <v>3.6</v>
      </c>
      <c r="J6518">
        <f t="shared" si="305"/>
        <v>3</v>
      </c>
    </row>
    <row r="6519" spans="1:10">
      <c r="A6519" t="s">
        <v>189</v>
      </c>
      <c r="B6519" t="s">
        <v>123</v>
      </c>
      <c r="C6519" s="60">
        <v>43160</v>
      </c>
      <c r="D6519" s="3">
        <f>Table1[[#This Row],[End Year]]-1</f>
        <v>2017</v>
      </c>
      <c r="E6519" s="3">
        <f t="shared" si="303"/>
        <v>2018</v>
      </c>
      <c r="F6519" s="1" t="str">
        <f t="shared" si="304"/>
        <v>2017/2018</v>
      </c>
      <c r="G6519">
        <v>21</v>
      </c>
      <c r="H6519" t="s">
        <v>78</v>
      </c>
      <c r="I6519">
        <f>IFERROR(INDEX(Lookup_Misc!$A$1:$C$7,MATCH(Table1[[#This Row],[Product]],Lookup_Misc!$B$1:$B$7,0),3)*Table1[[#This Row],[Tonnage]],NA())</f>
        <v>8.4</v>
      </c>
      <c r="J6519">
        <f t="shared" si="305"/>
        <v>3</v>
      </c>
    </row>
    <row r="6520" spans="1:10">
      <c r="A6520" t="s">
        <v>189</v>
      </c>
      <c r="B6520" t="s">
        <v>123</v>
      </c>
      <c r="C6520" s="60">
        <v>43160</v>
      </c>
      <c r="D6520" s="3">
        <f>Table1[[#This Row],[End Year]]-1</f>
        <v>2017</v>
      </c>
      <c r="E6520" s="3">
        <f t="shared" si="303"/>
        <v>2018</v>
      </c>
      <c r="F6520" s="1" t="str">
        <f t="shared" si="304"/>
        <v>2017/2018</v>
      </c>
      <c r="G6520">
        <v>62444</v>
      </c>
      <c r="H6520" t="s">
        <v>60</v>
      </c>
      <c r="I6520">
        <f>IFERROR(INDEX(Lookup_Misc!$A$1:$C$7,MATCH(Table1[[#This Row],[Product]],Lookup_Misc!$B$1:$B$7,0),3)*Table1[[#This Row],[Tonnage]],NA())</f>
        <v>24977.600000000002</v>
      </c>
      <c r="J6520">
        <f t="shared" si="305"/>
        <v>3</v>
      </c>
    </row>
    <row r="6521" spans="1:10">
      <c r="A6521" t="s">
        <v>189</v>
      </c>
      <c r="B6521" t="s">
        <v>123</v>
      </c>
      <c r="C6521" s="60">
        <v>43160</v>
      </c>
      <c r="D6521" s="3">
        <f>Table1[[#This Row],[End Year]]-1</f>
        <v>2017</v>
      </c>
      <c r="E6521" s="3">
        <f t="shared" si="303"/>
        <v>2018</v>
      </c>
      <c r="F6521" s="1" t="str">
        <f t="shared" si="304"/>
        <v>2017/2018</v>
      </c>
      <c r="G6521">
        <v>10971</v>
      </c>
      <c r="H6521" t="s">
        <v>79</v>
      </c>
      <c r="I6521">
        <f>IFERROR(INDEX(Lookup_Misc!$A$1:$C$7,MATCH(Table1[[#This Row],[Product]],Lookup_Misc!$B$1:$B$7,0),3)*Table1[[#This Row],[Tonnage]],NA())</f>
        <v>4388.4000000000005</v>
      </c>
      <c r="J6521">
        <f t="shared" si="305"/>
        <v>3</v>
      </c>
    </row>
    <row r="6522" spans="1:10">
      <c r="A6522" t="s">
        <v>189</v>
      </c>
      <c r="B6522" t="s">
        <v>123</v>
      </c>
      <c r="C6522" s="60">
        <v>43160</v>
      </c>
      <c r="D6522" s="3">
        <f>Table1[[#This Row],[End Year]]-1</f>
        <v>2017</v>
      </c>
      <c r="E6522" s="3">
        <f t="shared" si="303"/>
        <v>2018</v>
      </c>
      <c r="F6522" s="1" t="str">
        <f t="shared" si="304"/>
        <v>2017/2018</v>
      </c>
      <c r="G6522">
        <v>1</v>
      </c>
      <c r="H6522" t="s">
        <v>81</v>
      </c>
      <c r="I6522">
        <f>IFERROR(INDEX(Lookup_Misc!$A$1:$C$7,MATCH(Table1[[#This Row],[Product]],Lookup_Misc!$B$1:$B$7,0),3)*Table1[[#This Row],[Tonnage]],NA())</f>
        <v>0.4</v>
      </c>
      <c r="J6522">
        <f t="shared" si="305"/>
        <v>3</v>
      </c>
    </row>
    <row r="6523" spans="1:10">
      <c r="A6523" t="s">
        <v>189</v>
      </c>
      <c r="B6523" t="s">
        <v>123</v>
      </c>
      <c r="C6523" s="60">
        <v>43160</v>
      </c>
      <c r="D6523" s="3">
        <f>Table1[[#This Row],[End Year]]-1</f>
        <v>2017</v>
      </c>
      <c r="E6523" s="3">
        <f t="shared" si="303"/>
        <v>2018</v>
      </c>
      <c r="F6523" s="1" t="str">
        <f t="shared" si="304"/>
        <v>2017/2018</v>
      </c>
      <c r="G6523">
        <v>4</v>
      </c>
      <c r="H6523" t="s">
        <v>128</v>
      </c>
      <c r="I6523">
        <f>IFERROR(INDEX(Lookup_Misc!$A$1:$C$7,MATCH(Table1[[#This Row],[Product]],Lookup_Misc!$B$1:$B$7,0),3)*Table1[[#This Row],[Tonnage]],NA())</f>
        <v>1.6</v>
      </c>
      <c r="J6523">
        <f t="shared" si="305"/>
        <v>3</v>
      </c>
    </row>
    <row r="6524" spans="1:10">
      <c r="A6524" t="s">
        <v>189</v>
      </c>
      <c r="B6524" t="s">
        <v>123</v>
      </c>
      <c r="C6524" s="60">
        <v>43160</v>
      </c>
      <c r="D6524" s="3">
        <f>Table1[[#This Row],[End Year]]-1</f>
        <v>2017</v>
      </c>
      <c r="E6524" s="3">
        <f t="shared" si="303"/>
        <v>2018</v>
      </c>
      <c r="F6524" s="1" t="str">
        <f t="shared" si="304"/>
        <v>2017/2018</v>
      </c>
      <c r="G6524">
        <v>133819</v>
      </c>
      <c r="H6524" t="s">
        <v>113</v>
      </c>
      <c r="I6524">
        <f>IFERROR(INDEX(Lookup_Misc!$A$1:$C$7,MATCH(Table1[[#This Row],[Product]],Lookup_Misc!$B$1:$B$7,0),3)*Table1[[#This Row],[Tonnage]],NA())</f>
        <v>53527.600000000006</v>
      </c>
      <c r="J6524">
        <f t="shared" si="305"/>
        <v>3</v>
      </c>
    </row>
    <row r="6525" spans="1:10">
      <c r="A6525" t="s">
        <v>189</v>
      </c>
      <c r="B6525" t="s">
        <v>123</v>
      </c>
      <c r="C6525" s="60">
        <v>43160</v>
      </c>
      <c r="D6525" s="3">
        <f>Table1[[#This Row],[End Year]]-1</f>
        <v>2017</v>
      </c>
      <c r="E6525" s="3">
        <f t="shared" si="303"/>
        <v>2018</v>
      </c>
      <c r="F6525" s="1" t="str">
        <f t="shared" si="304"/>
        <v>2017/2018</v>
      </c>
      <c r="G6525">
        <v>14</v>
      </c>
      <c r="H6525" t="s">
        <v>86</v>
      </c>
      <c r="I6525">
        <f>IFERROR(INDEX(Lookup_Misc!$A$1:$C$7,MATCH(Table1[[#This Row],[Product]],Lookup_Misc!$B$1:$B$7,0),3)*Table1[[#This Row],[Tonnage]],NA())</f>
        <v>5.6000000000000005</v>
      </c>
      <c r="J6525">
        <f t="shared" si="305"/>
        <v>3</v>
      </c>
    </row>
    <row r="6526" spans="1:10">
      <c r="A6526" t="s">
        <v>189</v>
      </c>
      <c r="B6526" t="s">
        <v>123</v>
      </c>
      <c r="C6526" s="60">
        <v>43160</v>
      </c>
      <c r="D6526" s="3">
        <f>Table1[[#This Row],[End Year]]-1</f>
        <v>2017</v>
      </c>
      <c r="E6526" s="3">
        <f t="shared" si="303"/>
        <v>2018</v>
      </c>
      <c r="F6526" s="1" t="str">
        <f t="shared" si="304"/>
        <v>2017/2018</v>
      </c>
      <c r="G6526">
        <v>13</v>
      </c>
      <c r="H6526" t="s">
        <v>90</v>
      </c>
      <c r="I6526">
        <f>IFERROR(INDEX(Lookup_Misc!$A$1:$C$7,MATCH(Table1[[#This Row],[Product]],Lookup_Misc!$B$1:$B$7,0),3)*Table1[[#This Row],[Tonnage]],NA())</f>
        <v>5.2</v>
      </c>
      <c r="J6526">
        <f t="shared" si="305"/>
        <v>3</v>
      </c>
    </row>
    <row r="6527" spans="1:10">
      <c r="A6527" t="s">
        <v>189</v>
      </c>
      <c r="B6527" t="s">
        <v>123</v>
      </c>
      <c r="C6527" s="60">
        <v>43191</v>
      </c>
      <c r="D6527" s="3">
        <f>Table1[[#This Row],[End Year]]-1</f>
        <v>2017</v>
      </c>
      <c r="E6527" s="3">
        <f t="shared" si="303"/>
        <v>2018</v>
      </c>
      <c r="F6527" s="1" t="str">
        <f t="shared" si="304"/>
        <v>2017/2018</v>
      </c>
      <c r="G6527">
        <v>34</v>
      </c>
      <c r="H6527" t="s">
        <v>87</v>
      </c>
      <c r="I6527">
        <f>IFERROR(INDEX(Lookup_Misc!$A$1:$C$7,MATCH(Table1[[#This Row],[Product]],Lookup_Misc!$B$1:$B$7,0),3)*Table1[[#This Row],[Tonnage]],NA())</f>
        <v>13.600000000000001</v>
      </c>
      <c r="J6527">
        <f t="shared" si="305"/>
        <v>4</v>
      </c>
    </row>
    <row r="6528" spans="1:10">
      <c r="A6528" t="s">
        <v>189</v>
      </c>
      <c r="B6528" t="s">
        <v>123</v>
      </c>
      <c r="C6528" s="60">
        <v>43191</v>
      </c>
      <c r="D6528" s="3">
        <f>Table1[[#This Row],[End Year]]-1</f>
        <v>2017</v>
      </c>
      <c r="E6528" s="3">
        <f t="shared" si="303"/>
        <v>2018</v>
      </c>
      <c r="F6528" s="1" t="str">
        <f t="shared" si="304"/>
        <v>2017/2018</v>
      </c>
      <c r="G6528">
        <v>21</v>
      </c>
      <c r="H6528" t="s">
        <v>78</v>
      </c>
      <c r="I6528">
        <f>IFERROR(INDEX(Lookup_Misc!$A$1:$C$7,MATCH(Table1[[#This Row],[Product]],Lookup_Misc!$B$1:$B$7,0),3)*Table1[[#This Row],[Tonnage]],NA())</f>
        <v>8.4</v>
      </c>
      <c r="J6528">
        <f t="shared" si="305"/>
        <v>4</v>
      </c>
    </row>
    <row r="6529" spans="1:10">
      <c r="A6529" t="s">
        <v>189</v>
      </c>
      <c r="B6529" t="s">
        <v>123</v>
      </c>
      <c r="C6529" s="60">
        <v>43191</v>
      </c>
      <c r="D6529" s="3">
        <f>Table1[[#This Row],[End Year]]-1</f>
        <v>2017</v>
      </c>
      <c r="E6529" s="3">
        <f t="shared" si="303"/>
        <v>2018</v>
      </c>
      <c r="F6529" s="1" t="str">
        <f t="shared" si="304"/>
        <v>2017/2018</v>
      </c>
      <c r="G6529">
        <v>38334</v>
      </c>
      <c r="H6529" t="s">
        <v>60</v>
      </c>
      <c r="I6529">
        <f>IFERROR(INDEX(Lookup_Misc!$A$1:$C$7,MATCH(Table1[[#This Row],[Product]],Lookup_Misc!$B$1:$B$7,0),3)*Table1[[#This Row],[Tonnage]],NA())</f>
        <v>15333.6</v>
      </c>
      <c r="J6529">
        <f t="shared" si="305"/>
        <v>4</v>
      </c>
    </row>
    <row r="6530" spans="1:10">
      <c r="A6530" t="s">
        <v>189</v>
      </c>
      <c r="B6530" t="s">
        <v>123</v>
      </c>
      <c r="C6530" s="60">
        <v>43191</v>
      </c>
      <c r="D6530" s="3">
        <f>Table1[[#This Row],[End Year]]-1</f>
        <v>2017</v>
      </c>
      <c r="E6530" s="3">
        <f t="shared" si="303"/>
        <v>2018</v>
      </c>
      <c r="F6530" s="1" t="str">
        <f t="shared" si="304"/>
        <v>2017/2018</v>
      </c>
      <c r="G6530">
        <v>70</v>
      </c>
      <c r="H6530" t="s">
        <v>79</v>
      </c>
      <c r="I6530">
        <f>IFERROR(INDEX(Lookup_Misc!$A$1:$C$7,MATCH(Table1[[#This Row],[Product]],Lookup_Misc!$B$1:$B$7,0),3)*Table1[[#This Row],[Tonnage]],NA())</f>
        <v>28</v>
      </c>
      <c r="J6530">
        <f t="shared" si="305"/>
        <v>4</v>
      </c>
    </row>
    <row r="6531" spans="1:10">
      <c r="A6531" t="s">
        <v>189</v>
      </c>
      <c r="B6531" t="s">
        <v>123</v>
      </c>
      <c r="C6531" s="60">
        <v>43191</v>
      </c>
      <c r="D6531" s="3">
        <f>Table1[[#This Row],[End Year]]-1</f>
        <v>2017</v>
      </c>
      <c r="E6531" s="3">
        <f t="shared" si="303"/>
        <v>2018</v>
      </c>
      <c r="F6531" s="1" t="str">
        <f t="shared" si="304"/>
        <v>2017/2018</v>
      </c>
      <c r="G6531">
        <v>549</v>
      </c>
      <c r="H6531" t="s">
        <v>131</v>
      </c>
      <c r="I6531">
        <f>IFERROR(INDEX(Lookup_Misc!$A$1:$C$7,MATCH(Table1[[#This Row],[Product]],Lookup_Misc!$B$1:$B$7,0),3)*Table1[[#This Row],[Tonnage]],NA())</f>
        <v>219.60000000000002</v>
      </c>
      <c r="J6531">
        <f t="shared" si="305"/>
        <v>4</v>
      </c>
    </row>
    <row r="6532" spans="1:10">
      <c r="A6532" t="s">
        <v>189</v>
      </c>
      <c r="B6532" t="s">
        <v>123</v>
      </c>
      <c r="C6532" s="60">
        <v>43191</v>
      </c>
      <c r="D6532" s="3">
        <f>Table1[[#This Row],[End Year]]-1</f>
        <v>2017</v>
      </c>
      <c r="E6532" s="3">
        <f t="shared" si="303"/>
        <v>2018</v>
      </c>
      <c r="F6532" s="1" t="str">
        <f t="shared" si="304"/>
        <v>2017/2018</v>
      </c>
      <c r="G6532">
        <v>1</v>
      </c>
      <c r="H6532" t="s">
        <v>142</v>
      </c>
      <c r="I6532">
        <f>IFERROR(INDEX(Lookup_Misc!$A$1:$C$7,MATCH(Table1[[#This Row],[Product]],Lookup_Misc!$B$1:$B$7,0),3)*Table1[[#This Row],[Tonnage]],NA())</f>
        <v>0.4</v>
      </c>
      <c r="J6532">
        <f t="shared" si="305"/>
        <v>4</v>
      </c>
    </row>
    <row r="6533" spans="1:10">
      <c r="A6533" t="s">
        <v>189</v>
      </c>
      <c r="B6533" t="s">
        <v>123</v>
      </c>
      <c r="C6533" s="60">
        <v>43191</v>
      </c>
      <c r="D6533" s="3">
        <f>Table1[[#This Row],[End Year]]-1</f>
        <v>2017</v>
      </c>
      <c r="E6533" s="3">
        <f t="shared" si="303"/>
        <v>2018</v>
      </c>
      <c r="F6533" s="1" t="str">
        <f t="shared" si="304"/>
        <v>2017/2018</v>
      </c>
      <c r="G6533">
        <v>5</v>
      </c>
      <c r="H6533" t="s">
        <v>80</v>
      </c>
      <c r="I6533">
        <f>IFERROR(INDEX(Lookup_Misc!$A$1:$C$7,MATCH(Table1[[#This Row],[Product]],Lookup_Misc!$B$1:$B$7,0),3)*Table1[[#This Row],[Tonnage]],NA())</f>
        <v>2</v>
      </c>
      <c r="J6533">
        <f t="shared" si="305"/>
        <v>4</v>
      </c>
    </row>
    <row r="6534" spans="1:10">
      <c r="A6534" t="s">
        <v>189</v>
      </c>
      <c r="B6534" t="s">
        <v>123</v>
      </c>
      <c r="C6534" s="60">
        <v>43191</v>
      </c>
      <c r="D6534" s="3">
        <f>Table1[[#This Row],[End Year]]-1</f>
        <v>2017</v>
      </c>
      <c r="E6534" s="3">
        <f t="shared" ref="E6534:E6597" si="306">IF(AND(MONTH(C6534)&gt;=7,MONTH(C6534)&lt;=12),YEAR(C6534)+1,YEAR(C6534))</f>
        <v>2018</v>
      </c>
      <c r="F6534" s="1" t="str">
        <f t="shared" ref="F6534:F6597" si="307">D6534&amp;"/"&amp;E6534</f>
        <v>2017/2018</v>
      </c>
      <c r="G6534">
        <v>57</v>
      </c>
      <c r="H6534" t="s">
        <v>116</v>
      </c>
      <c r="I6534">
        <f>IFERROR(INDEX(Lookup_Misc!$A$1:$C$7,MATCH(Table1[[#This Row],[Product]],Lookup_Misc!$B$1:$B$7,0),3)*Table1[[#This Row],[Tonnage]],NA())</f>
        <v>22.8</v>
      </c>
      <c r="J6534">
        <f t="shared" ref="J6534:J6597" si="308">MONTH(C6534)</f>
        <v>4</v>
      </c>
    </row>
    <row r="6535" spans="1:10">
      <c r="A6535" t="s">
        <v>189</v>
      </c>
      <c r="B6535" t="s">
        <v>123</v>
      </c>
      <c r="C6535" s="60">
        <v>43191</v>
      </c>
      <c r="D6535" s="3">
        <f>Table1[[#This Row],[End Year]]-1</f>
        <v>2017</v>
      </c>
      <c r="E6535" s="3">
        <f t="shared" si="306"/>
        <v>2018</v>
      </c>
      <c r="F6535" s="1" t="str">
        <f t="shared" si="307"/>
        <v>2017/2018</v>
      </c>
      <c r="G6535">
        <v>3</v>
      </c>
      <c r="H6535" t="s">
        <v>128</v>
      </c>
      <c r="I6535">
        <f>IFERROR(INDEX(Lookup_Misc!$A$1:$C$7,MATCH(Table1[[#This Row],[Product]],Lookup_Misc!$B$1:$B$7,0),3)*Table1[[#This Row],[Tonnage]],NA())</f>
        <v>1.2000000000000002</v>
      </c>
      <c r="J6535">
        <f t="shared" si="308"/>
        <v>4</v>
      </c>
    </row>
    <row r="6536" spans="1:10">
      <c r="A6536" t="s">
        <v>189</v>
      </c>
      <c r="B6536" t="s">
        <v>123</v>
      </c>
      <c r="C6536" s="60">
        <v>43191</v>
      </c>
      <c r="D6536" s="3">
        <f>Table1[[#This Row],[End Year]]-1</f>
        <v>2017</v>
      </c>
      <c r="E6536" s="3">
        <f t="shared" si="306"/>
        <v>2018</v>
      </c>
      <c r="F6536" s="1" t="str">
        <f t="shared" si="307"/>
        <v>2017/2018</v>
      </c>
      <c r="G6536">
        <v>93730</v>
      </c>
      <c r="H6536" t="s">
        <v>113</v>
      </c>
      <c r="I6536">
        <f>IFERROR(INDEX(Lookup_Misc!$A$1:$C$7,MATCH(Table1[[#This Row],[Product]],Lookup_Misc!$B$1:$B$7,0),3)*Table1[[#This Row],[Tonnage]],NA())</f>
        <v>37492</v>
      </c>
      <c r="J6536">
        <f t="shared" si="308"/>
        <v>4</v>
      </c>
    </row>
    <row r="6537" spans="1:10">
      <c r="A6537" t="s">
        <v>189</v>
      </c>
      <c r="B6537" t="s">
        <v>123</v>
      </c>
      <c r="C6537" s="60">
        <v>43191</v>
      </c>
      <c r="D6537" s="3">
        <f>Table1[[#This Row],[End Year]]-1</f>
        <v>2017</v>
      </c>
      <c r="E6537" s="3">
        <f t="shared" si="306"/>
        <v>2018</v>
      </c>
      <c r="F6537" s="1" t="str">
        <f t="shared" si="307"/>
        <v>2017/2018</v>
      </c>
      <c r="G6537">
        <v>659</v>
      </c>
      <c r="H6537" t="s">
        <v>144</v>
      </c>
      <c r="I6537">
        <f>IFERROR(INDEX(Lookup_Misc!$A$1:$C$7,MATCH(Table1[[#This Row],[Product]],Lookup_Misc!$B$1:$B$7,0),3)*Table1[[#This Row],[Tonnage]],NA())</f>
        <v>263.60000000000002</v>
      </c>
      <c r="J6537">
        <f t="shared" si="308"/>
        <v>4</v>
      </c>
    </row>
    <row r="6538" spans="1:10">
      <c r="A6538" t="s">
        <v>189</v>
      </c>
      <c r="B6538" t="s">
        <v>123</v>
      </c>
      <c r="C6538" s="60">
        <v>43191</v>
      </c>
      <c r="D6538" s="3">
        <f>Table1[[#This Row],[End Year]]-1</f>
        <v>2017</v>
      </c>
      <c r="E6538" s="3">
        <f t="shared" si="306"/>
        <v>2018</v>
      </c>
      <c r="F6538" s="1" t="str">
        <f t="shared" si="307"/>
        <v>2017/2018</v>
      </c>
      <c r="G6538">
        <v>10648</v>
      </c>
      <c r="H6538" t="s">
        <v>108</v>
      </c>
      <c r="I6538">
        <f>IFERROR(INDEX(Lookup_Misc!$A$1:$C$7,MATCH(Table1[[#This Row],[Product]],Lookup_Misc!$B$1:$B$7,0),3)*Table1[[#This Row],[Tonnage]],NA())</f>
        <v>4259.2</v>
      </c>
      <c r="J6538">
        <f t="shared" si="308"/>
        <v>4</v>
      </c>
    </row>
    <row r="6539" spans="1:10">
      <c r="A6539" t="s">
        <v>189</v>
      </c>
      <c r="B6539" t="s">
        <v>123</v>
      </c>
      <c r="C6539" s="60">
        <v>43191</v>
      </c>
      <c r="D6539" s="3">
        <f>Table1[[#This Row],[End Year]]-1</f>
        <v>2017</v>
      </c>
      <c r="E6539" s="3">
        <f t="shared" si="306"/>
        <v>2018</v>
      </c>
      <c r="F6539" s="1" t="str">
        <f t="shared" si="307"/>
        <v>2017/2018</v>
      </c>
      <c r="G6539">
        <v>35</v>
      </c>
      <c r="H6539" t="s">
        <v>89</v>
      </c>
      <c r="I6539">
        <f>IFERROR(INDEX(Lookup_Misc!$A$1:$C$7,MATCH(Table1[[#This Row],[Product]],Lookup_Misc!$B$1:$B$7,0),3)*Table1[[#This Row],[Tonnage]],NA())</f>
        <v>14</v>
      </c>
      <c r="J6539">
        <f t="shared" si="308"/>
        <v>4</v>
      </c>
    </row>
    <row r="6540" spans="1:10">
      <c r="A6540" t="s">
        <v>189</v>
      </c>
      <c r="B6540" t="s">
        <v>123</v>
      </c>
      <c r="C6540" s="60">
        <v>43191</v>
      </c>
      <c r="D6540" s="3">
        <f>Table1[[#This Row],[End Year]]-1</f>
        <v>2017</v>
      </c>
      <c r="E6540" s="3">
        <f t="shared" si="306"/>
        <v>2018</v>
      </c>
      <c r="F6540" s="1" t="str">
        <f t="shared" si="307"/>
        <v>2017/2018</v>
      </c>
      <c r="G6540">
        <v>17</v>
      </c>
      <c r="H6540" t="s">
        <v>90</v>
      </c>
      <c r="I6540">
        <f>IFERROR(INDEX(Lookup_Misc!$A$1:$C$7,MATCH(Table1[[#This Row],[Product]],Lookup_Misc!$B$1:$B$7,0),3)*Table1[[#This Row],[Tonnage]],NA())</f>
        <v>6.8000000000000007</v>
      </c>
      <c r="J6540">
        <f t="shared" si="308"/>
        <v>4</v>
      </c>
    </row>
    <row r="6541" spans="1:10">
      <c r="A6541" t="s">
        <v>189</v>
      </c>
      <c r="B6541" t="s">
        <v>123</v>
      </c>
      <c r="C6541" s="60">
        <v>43221</v>
      </c>
      <c r="D6541" s="3">
        <f>Table1[[#This Row],[End Year]]-1</f>
        <v>2017</v>
      </c>
      <c r="E6541" s="3">
        <f t="shared" si="306"/>
        <v>2018</v>
      </c>
      <c r="F6541" s="1" t="str">
        <f t="shared" si="307"/>
        <v>2017/2018</v>
      </c>
      <c r="G6541">
        <v>6</v>
      </c>
      <c r="H6541" t="s">
        <v>75</v>
      </c>
      <c r="I6541">
        <f>IFERROR(INDEX(Lookup_Misc!$A$1:$C$7,MATCH(Table1[[#This Row],[Product]],Lookup_Misc!$B$1:$B$7,0),3)*Table1[[#This Row],[Tonnage]],NA())</f>
        <v>2.4000000000000004</v>
      </c>
      <c r="J6541">
        <f t="shared" si="308"/>
        <v>5</v>
      </c>
    </row>
    <row r="6542" spans="1:10">
      <c r="A6542" t="s">
        <v>189</v>
      </c>
      <c r="B6542" t="s">
        <v>123</v>
      </c>
      <c r="C6542" s="60">
        <v>43221</v>
      </c>
      <c r="D6542" s="3">
        <f>Table1[[#This Row],[End Year]]-1</f>
        <v>2017</v>
      </c>
      <c r="E6542" s="3">
        <f t="shared" si="306"/>
        <v>2018</v>
      </c>
      <c r="F6542" s="1" t="str">
        <f t="shared" si="307"/>
        <v>2017/2018</v>
      </c>
      <c r="G6542">
        <v>10</v>
      </c>
      <c r="H6542" t="s">
        <v>76</v>
      </c>
      <c r="I6542">
        <f>IFERROR(INDEX(Lookup_Misc!$A$1:$C$7,MATCH(Table1[[#This Row],[Product]],Lookup_Misc!$B$1:$B$7,0),3)*Table1[[#This Row],[Tonnage]],NA())</f>
        <v>4</v>
      </c>
      <c r="J6542">
        <f t="shared" si="308"/>
        <v>5</v>
      </c>
    </row>
    <row r="6543" spans="1:10">
      <c r="A6543" t="s">
        <v>189</v>
      </c>
      <c r="B6543" t="s">
        <v>123</v>
      </c>
      <c r="C6543" s="60">
        <v>43221</v>
      </c>
      <c r="D6543" s="3">
        <f>Table1[[#This Row],[End Year]]-1</f>
        <v>2017</v>
      </c>
      <c r="E6543" s="3">
        <f t="shared" si="306"/>
        <v>2018</v>
      </c>
      <c r="F6543" s="1" t="str">
        <f t="shared" si="307"/>
        <v>2017/2018</v>
      </c>
      <c r="G6543">
        <v>79976</v>
      </c>
      <c r="H6543" t="s">
        <v>60</v>
      </c>
      <c r="I6543">
        <f>IFERROR(INDEX(Lookup_Misc!$A$1:$C$7,MATCH(Table1[[#This Row],[Product]],Lookup_Misc!$B$1:$B$7,0),3)*Table1[[#This Row],[Tonnage]],NA())</f>
        <v>31990.400000000001</v>
      </c>
      <c r="J6543">
        <f t="shared" si="308"/>
        <v>5</v>
      </c>
    </row>
    <row r="6544" spans="1:10">
      <c r="A6544" t="s">
        <v>189</v>
      </c>
      <c r="B6544" t="s">
        <v>123</v>
      </c>
      <c r="C6544" s="60">
        <v>43221</v>
      </c>
      <c r="D6544" s="3">
        <f>Table1[[#This Row],[End Year]]-1</f>
        <v>2017</v>
      </c>
      <c r="E6544" s="3">
        <f t="shared" si="306"/>
        <v>2018</v>
      </c>
      <c r="F6544" s="1" t="str">
        <f t="shared" si="307"/>
        <v>2017/2018</v>
      </c>
      <c r="G6544">
        <v>1119</v>
      </c>
      <c r="H6544" t="s">
        <v>79</v>
      </c>
      <c r="I6544">
        <f>IFERROR(INDEX(Lookup_Misc!$A$1:$C$7,MATCH(Table1[[#This Row],[Product]],Lookup_Misc!$B$1:$B$7,0),3)*Table1[[#This Row],[Tonnage]],NA())</f>
        <v>447.6</v>
      </c>
      <c r="J6544">
        <f t="shared" si="308"/>
        <v>5</v>
      </c>
    </row>
    <row r="6545" spans="1:10">
      <c r="A6545" t="s">
        <v>189</v>
      </c>
      <c r="B6545" t="s">
        <v>123</v>
      </c>
      <c r="C6545" s="60">
        <v>43221</v>
      </c>
      <c r="D6545" s="3">
        <f>Table1[[#This Row],[End Year]]-1</f>
        <v>2017</v>
      </c>
      <c r="E6545" s="3">
        <f t="shared" si="306"/>
        <v>2018</v>
      </c>
      <c r="F6545" s="1" t="str">
        <f t="shared" si="307"/>
        <v>2017/2018</v>
      </c>
      <c r="G6545">
        <v>3009</v>
      </c>
      <c r="H6545" t="s">
        <v>133</v>
      </c>
      <c r="I6545">
        <f>IFERROR(INDEX(Lookup_Misc!$A$1:$C$7,MATCH(Table1[[#This Row],[Product]],Lookup_Misc!$B$1:$B$7,0),3)*Table1[[#This Row],[Tonnage]],NA())</f>
        <v>1203.6000000000001</v>
      </c>
      <c r="J6545">
        <f t="shared" si="308"/>
        <v>5</v>
      </c>
    </row>
    <row r="6546" spans="1:10">
      <c r="A6546" t="s">
        <v>189</v>
      </c>
      <c r="B6546" t="s">
        <v>123</v>
      </c>
      <c r="C6546" s="60">
        <v>43221</v>
      </c>
      <c r="D6546" s="3">
        <f>Table1[[#This Row],[End Year]]-1</f>
        <v>2017</v>
      </c>
      <c r="E6546" s="3">
        <f t="shared" si="306"/>
        <v>2018</v>
      </c>
      <c r="F6546" s="1" t="str">
        <f t="shared" si="307"/>
        <v>2017/2018</v>
      </c>
      <c r="G6546">
        <v>9</v>
      </c>
      <c r="H6546" t="s">
        <v>88</v>
      </c>
      <c r="I6546">
        <f>IFERROR(INDEX(Lookup_Misc!$A$1:$C$7,MATCH(Table1[[#This Row],[Product]],Lookup_Misc!$B$1:$B$7,0),3)*Table1[[#This Row],[Tonnage]],NA())</f>
        <v>3.6</v>
      </c>
      <c r="J6546">
        <f t="shared" si="308"/>
        <v>5</v>
      </c>
    </row>
    <row r="6547" spans="1:10">
      <c r="A6547" t="s">
        <v>189</v>
      </c>
      <c r="B6547" t="s">
        <v>123</v>
      </c>
      <c r="C6547" s="60">
        <v>43221</v>
      </c>
      <c r="D6547" s="3">
        <f>Table1[[#This Row],[End Year]]-1</f>
        <v>2017</v>
      </c>
      <c r="E6547" s="3">
        <f t="shared" si="306"/>
        <v>2018</v>
      </c>
      <c r="F6547" s="1" t="str">
        <f t="shared" si="307"/>
        <v>2017/2018</v>
      </c>
      <c r="G6547">
        <v>5749</v>
      </c>
      <c r="H6547" t="s">
        <v>116</v>
      </c>
      <c r="I6547">
        <f>IFERROR(INDEX(Lookup_Misc!$A$1:$C$7,MATCH(Table1[[#This Row],[Product]],Lookup_Misc!$B$1:$B$7,0),3)*Table1[[#This Row],[Tonnage]],NA())</f>
        <v>2299.6</v>
      </c>
      <c r="J6547">
        <f t="shared" si="308"/>
        <v>5</v>
      </c>
    </row>
    <row r="6548" spans="1:10">
      <c r="A6548" t="s">
        <v>189</v>
      </c>
      <c r="B6548" t="s">
        <v>123</v>
      </c>
      <c r="C6548" s="60">
        <v>43221</v>
      </c>
      <c r="D6548" s="3">
        <f>Table1[[#This Row],[End Year]]-1</f>
        <v>2017</v>
      </c>
      <c r="E6548" s="3">
        <f t="shared" si="306"/>
        <v>2018</v>
      </c>
      <c r="F6548" s="1" t="str">
        <f t="shared" si="307"/>
        <v>2017/2018</v>
      </c>
      <c r="G6548">
        <v>1649</v>
      </c>
      <c r="H6548" t="s">
        <v>137</v>
      </c>
      <c r="I6548">
        <f>IFERROR(INDEX(Lookup_Misc!$A$1:$C$7,MATCH(Table1[[#This Row],[Product]],Lookup_Misc!$B$1:$B$7,0),3)*Table1[[#This Row],[Tonnage]],NA())</f>
        <v>659.6</v>
      </c>
      <c r="J6548">
        <f t="shared" si="308"/>
        <v>5</v>
      </c>
    </row>
    <row r="6549" spans="1:10">
      <c r="A6549" t="s">
        <v>189</v>
      </c>
      <c r="B6549" t="s">
        <v>123</v>
      </c>
      <c r="C6549" s="60">
        <v>43221</v>
      </c>
      <c r="D6549" s="3">
        <f>Table1[[#This Row],[End Year]]-1</f>
        <v>2017</v>
      </c>
      <c r="E6549" s="3">
        <f t="shared" si="306"/>
        <v>2018</v>
      </c>
      <c r="F6549" s="1" t="str">
        <f t="shared" si="307"/>
        <v>2017/2018</v>
      </c>
      <c r="G6549">
        <v>106555</v>
      </c>
      <c r="H6549" t="s">
        <v>113</v>
      </c>
      <c r="I6549">
        <f>IFERROR(INDEX(Lookup_Misc!$A$1:$C$7,MATCH(Table1[[#This Row],[Product]],Lookup_Misc!$B$1:$B$7,0),3)*Table1[[#This Row],[Tonnage]],NA())</f>
        <v>42622</v>
      </c>
      <c r="J6549">
        <f t="shared" si="308"/>
        <v>5</v>
      </c>
    </row>
    <row r="6550" spans="1:10">
      <c r="A6550" t="s">
        <v>189</v>
      </c>
      <c r="B6550" t="s">
        <v>123</v>
      </c>
      <c r="C6550" s="60">
        <v>43221</v>
      </c>
      <c r="D6550" s="3">
        <f>Table1[[#This Row],[End Year]]-1</f>
        <v>2017</v>
      </c>
      <c r="E6550" s="3">
        <f t="shared" si="306"/>
        <v>2018</v>
      </c>
      <c r="F6550" s="1" t="str">
        <f t="shared" si="307"/>
        <v>2017/2018</v>
      </c>
      <c r="G6550">
        <v>19</v>
      </c>
      <c r="H6550" t="s">
        <v>90</v>
      </c>
      <c r="I6550">
        <f>IFERROR(INDEX(Lookup_Misc!$A$1:$C$7,MATCH(Table1[[#This Row],[Product]],Lookup_Misc!$B$1:$B$7,0),3)*Table1[[#This Row],[Tonnage]],NA())</f>
        <v>7.6000000000000005</v>
      </c>
      <c r="J6550">
        <f t="shared" si="308"/>
        <v>5</v>
      </c>
    </row>
    <row r="6551" spans="1:10">
      <c r="A6551" t="s">
        <v>189</v>
      </c>
      <c r="B6551" t="s">
        <v>123</v>
      </c>
      <c r="C6551" s="60">
        <v>43252</v>
      </c>
      <c r="D6551" s="3">
        <f>Table1[[#This Row],[End Year]]-1</f>
        <v>2017</v>
      </c>
      <c r="E6551" s="3">
        <f t="shared" si="306"/>
        <v>2018</v>
      </c>
      <c r="F6551" s="1" t="str">
        <f t="shared" si="307"/>
        <v>2017/2018</v>
      </c>
      <c r="G6551">
        <v>19</v>
      </c>
      <c r="H6551" t="s">
        <v>78</v>
      </c>
      <c r="I6551">
        <f>IFERROR(INDEX(Lookup_Misc!$A$1:$C$7,MATCH(Table1[[#This Row],[Product]],Lookup_Misc!$B$1:$B$7,0),3)*Table1[[#This Row],[Tonnage]],NA())</f>
        <v>7.6000000000000005</v>
      </c>
      <c r="J6551">
        <f t="shared" si="308"/>
        <v>6</v>
      </c>
    </row>
    <row r="6552" spans="1:10">
      <c r="A6552" t="s">
        <v>189</v>
      </c>
      <c r="B6552" t="s">
        <v>123</v>
      </c>
      <c r="C6552" s="60">
        <v>43252</v>
      </c>
      <c r="D6552" s="3">
        <f>Table1[[#This Row],[End Year]]-1</f>
        <v>2017</v>
      </c>
      <c r="E6552" s="3">
        <f t="shared" si="306"/>
        <v>2018</v>
      </c>
      <c r="F6552" s="1" t="str">
        <f t="shared" si="307"/>
        <v>2017/2018</v>
      </c>
      <c r="G6552">
        <v>5704</v>
      </c>
      <c r="H6552" t="s">
        <v>60</v>
      </c>
      <c r="I6552">
        <f>IFERROR(INDEX(Lookup_Misc!$A$1:$C$7,MATCH(Table1[[#This Row],[Product]],Lookup_Misc!$B$1:$B$7,0),3)*Table1[[#This Row],[Tonnage]],NA())</f>
        <v>2281.6</v>
      </c>
      <c r="J6552">
        <f t="shared" si="308"/>
        <v>6</v>
      </c>
    </row>
    <row r="6553" spans="1:10">
      <c r="A6553" t="s">
        <v>189</v>
      </c>
      <c r="B6553" t="s">
        <v>123</v>
      </c>
      <c r="C6553" s="60">
        <v>43252</v>
      </c>
      <c r="D6553" s="3">
        <f>Table1[[#This Row],[End Year]]-1</f>
        <v>2017</v>
      </c>
      <c r="E6553" s="3">
        <f t="shared" si="306"/>
        <v>2018</v>
      </c>
      <c r="F6553" s="1" t="str">
        <f t="shared" si="307"/>
        <v>2017/2018</v>
      </c>
      <c r="G6553">
        <v>106</v>
      </c>
      <c r="H6553" t="s">
        <v>79</v>
      </c>
      <c r="I6553">
        <f>IFERROR(INDEX(Lookup_Misc!$A$1:$C$7,MATCH(Table1[[#This Row],[Product]],Lookup_Misc!$B$1:$B$7,0),3)*Table1[[#This Row],[Tonnage]],NA())</f>
        <v>42.400000000000006</v>
      </c>
      <c r="J6553">
        <f t="shared" si="308"/>
        <v>6</v>
      </c>
    </row>
    <row r="6554" spans="1:10">
      <c r="A6554" t="s">
        <v>189</v>
      </c>
      <c r="B6554" t="s">
        <v>123</v>
      </c>
      <c r="C6554" s="60">
        <v>43252</v>
      </c>
      <c r="D6554" s="3">
        <f>Table1[[#This Row],[End Year]]-1</f>
        <v>2017</v>
      </c>
      <c r="E6554" s="3">
        <f t="shared" si="306"/>
        <v>2018</v>
      </c>
      <c r="F6554" s="1" t="str">
        <f t="shared" si="307"/>
        <v>2017/2018</v>
      </c>
      <c r="G6554">
        <v>2</v>
      </c>
      <c r="H6554" t="s">
        <v>125</v>
      </c>
      <c r="I6554">
        <f>IFERROR(INDEX(Lookup_Misc!$A$1:$C$7,MATCH(Table1[[#This Row],[Product]],Lookup_Misc!$B$1:$B$7,0),3)*Table1[[#This Row],[Tonnage]],NA())</f>
        <v>0.8</v>
      </c>
      <c r="J6554">
        <f t="shared" si="308"/>
        <v>6</v>
      </c>
    </row>
    <row r="6555" spans="1:10">
      <c r="A6555" t="s">
        <v>189</v>
      </c>
      <c r="B6555" t="s">
        <v>123</v>
      </c>
      <c r="C6555" s="60">
        <v>43252</v>
      </c>
      <c r="D6555" s="3">
        <f>Table1[[#This Row],[End Year]]-1</f>
        <v>2017</v>
      </c>
      <c r="E6555" s="3">
        <f t="shared" si="306"/>
        <v>2018</v>
      </c>
      <c r="F6555" s="1" t="str">
        <f t="shared" si="307"/>
        <v>2017/2018</v>
      </c>
      <c r="G6555">
        <v>7</v>
      </c>
      <c r="H6555" t="s">
        <v>130</v>
      </c>
      <c r="I6555">
        <f>IFERROR(INDEX(Lookup_Misc!$A$1:$C$7,MATCH(Table1[[#This Row],[Product]],Lookup_Misc!$B$1:$B$7,0),3)*Table1[[#This Row],[Tonnage]],NA())</f>
        <v>2.8000000000000003</v>
      </c>
      <c r="J6555">
        <f t="shared" si="308"/>
        <v>6</v>
      </c>
    </row>
    <row r="6556" spans="1:10">
      <c r="A6556" t="s">
        <v>189</v>
      </c>
      <c r="B6556" t="s">
        <v>123</v>
      </c>
      <c r="C6556" s="60">
        <v>43252</v>
      </c>
      <c r="D6556" s="3">
        <f>Table1[[#This Row],[End Year]]-1</f>
        <v>2017</v>
      </c>
      <c r="E6556" s="3">
        <f t="shared" si="306"/>
        <v>2018</v>
      </c>
      <c r="F6556" s="1" t="str">
        <f t="shared" si="307"/>
        <v>2017/2018</v>
      </c>
      <c r="G6556">
        <v>6599</v>
      </c>
      <c r="H6556" t="s">
        <v>116</v>
      </c>
      <c r="I6556">
        <f>IFERROR(INDEX(Lookup_Misc!$A$1:$C$7,MATCH(Table1[[#This Row],[Product]],Lookup_Misc!$B$1:$B$7,0),3)*Table1[[#This Row],[Tonnage]],NA())</f>
        <v>2639.6000000000004</v>
      </c>
      <c r="J6556">
        <f t="shared" si="308"/>
        <v>6</v>
      </c>
    </row>
    <row r="6557" spans="1:10">
      <c r="A6557" t="s">
        <v>189</v>
      </c>
      <c r="B6557" t="s">
        <v>123</v>
      </c>
      <c r="C6557" s="60">
        <v>43252</v>
      </c>
      <c r="D6557" s="3">
        <f>Table1[[#This Row],[End Year]]-1</f>
        <v>2017</v>
      </c>
      <c r="E6557" s="3">
        <f t="shared" si="306"/>
        <v>2018</v>
      </c>
      <c r="F6557" s="1" t="str">
        <f t="shared" si="307"/>
        <v>2017/2018</v>
      </c>
      <c r="G6557">
        <v>157965</v>
      </c>
      <c r="H6557" t="s">
        <v>113</v>
      </c>
      <c r="I6557">
        <f>IFERROR(INDEX(Lookup_Misc!$A$1:$C$7,MATCH(Table1[[#This Row],[Product]],Lookup_Misc!$B$1:$B$7,0),3)*Table1[[#This Row],[Tonnage]],NA())</f>
        <v>63186</v>
      </c>
      <c r="J6557">
        <f t="shared" si="308"/>
        <v>6</v>
      </c>
    </row>
    <row r="6558" spans="1:10">
      <c r="A6558" t="s">
        <v>189</v>
      </c>
      <c r="B6558" t="s">
        <v>123</v>
      </c>
      <c r="C6558" s="60">
        <v>43252</v>
      </c>
      <c r="D6558" s="3">
        <f>Table1[[#This Row],[End Year]]-1</f>
        <v>2017</v>
      </c>
      <c r="E6558" s="3">
        <f t="shared" si="306"/>
        <v>2018</v>
      </c>
      <c r="F6558" s="1" t="str">
        <f t="shared" si="307"/>
        <v>2017/2018</v>
      </c>
      <c r="G6558">
        <v>10445</v>
      </c>
      <c r="H6558" t="s">
        <v>92</v>
      </c>
      <c r="I6558">
        <f>IFERROR(INDEX(Lookup_Misc!$A$1:$C$7,MATCH(Table1[[#This Row],[Product]],Lookup_Misc!$B$1:$B$7,0),3)*Table1[[#This Row],[Tonnage]],NA())</f>
        <v>4178</v>
      </c>
      <c r="J6558">
        <f t="shared" si="308"/>
        <v>6</v>
      </c>
    </row>
    <row r="6559" spans="1:10">
      <c r="A6559" t="s">
        <v>189</v>
      </c>
      <c r="B6559" t="s">
        <v>123</v>
      </c>
      <c r="C6559" s="60">
        <v>43252</v>
      </c>
      <c r="D6559" s="3">
        <f>Table1[[#This Row],[End Year]]-1</f>
        <v>2017</v>
      </c>
      <c r="E6559" s="3">
        <f t="shared" si="306"/>
        <v>2018</v>
      </c>
      <c r="F6559" s="1" t="str">
        <f t="shared" si="307"/>
        <v>2017/2018</v>
      </c>
      <c r="G6559">
        <v>9080</v>
      </c>
      <c r="H6559" t="s">
        <v>108</v>
      </c>
      <c r="I6559">
        <f>IFERROR(INDEX(Lookup_Misc!$A$1:$C$7,MATCH(Table1[[#This Row],[Product]],Lookup_Misc!$B$1:$B$7,0),3)*Table1[[#This Row],[Tonnage]],NA())</f>
        <v>3632</v>
      </c>
      <c r="J6559">
        <f t="shared" si="308"/>
        <v>6</v>
      </c>
    </row>
    <row r="6560" spans="1:10">
      <c r="A6560" t="s">
        <v>189</v>
      </c>
      <c r="B6560" t="s">
        <v>123</v>
      </c>
      <c r="C6560" s="60">
        <v>43252</v>
      </c>
      <c r="D6560" s="3">
        <f>Table1[[#This Row],[End Year]]-1</f>
        <v>2017</v>
      </c>
      <c r="E6560" s="3">
        <f t="shared" si="306"/>
        <v>2018</v>
      </c>
      <c r="F6560" s="1" t="str">
        <f t="shared" si="307"/>
        <v>2017/2018</v>
      </c>
      <c r="G6560">
        <v>3</v>
      </c>
      <c r="H6560" t="s">
        <v>86</v>
      </c>
      <c r="I6560">
        <f>IFERROR(INDEX(Lookup_Misc!$A$1:$C$7,MATCH(Table1[[#This Row],[Product]],Lookup_Misc!$B$1:$B$7,0),3)*Table1[[#This Row],[Tonnage]],NA())</f>
        <v>1.2000000000000002</v>
      </c>
      <c r="J6560">
        <f t="shared" si="308"/>
        <v>6</v>
      </c>
    </row>
    <row r="6561" spans="1:10">
      <c r="A6561" t="s">
        <v>189</v>
      </c>
      <c r="B6561" t="s">
        <v>123</v>
      </c>
      <c r="C6561" s="60">
        <v>43252</v>
      </c>
      <c r="D6561" s="3">
        <f>Table1[[#This Row],[End Year]]-1</f>
        <v>2017</v>
      </c>
      <c r="E6561" s="3">
        <f t="shared" si="306"/>
        <v>2018</v>
      </c>
      <c r="F6561" s="1" t="str">
        <f t="shared" si="307"/>
        <v>2017/2018</v>
      </c>
      <c r="G6561">
        <v>1</v>
      </c>
      <c r="H6561" t="s">
        <v>106</v>
      </c>
      <c r="I6561">
        <f>IFERROR(INDEX(Lookup_Misc!$A$1:$C$7,MATCH(Table1[[#This Row],[Product]],Lookup_Misc!$B$1:$B$7,0),3)*Table1[[#This Row],[Tonnage]],NA())</f>
        <v>0.4</v>
      </c>
      <c r="J6561">
        <f t="shared" si="308"/>
        <v>6</v>
      </c>
    </row>
    <row r="6562" spans="1:10">
      <c r="A6562" t="s">
        <v>189</v>
      </c>
      <c r="B6562" t="s">
        <v>123</v>
      </c>
      <c r="C6562" s="60">
        <v>43252</v>
      </c>
      <c r="D6562" s="3">
        <f>Table1[[#This Row],[End Year]]-1</f>
        <v>2017</v>
      </c>
      <c r="E6562" s="3">
        <f t="shared" si="306"/>
        <v>2018</v>
      </c>
      <c r="F6562" s="1" t="str">
        <f t="shared" si="307"/>
        <v>2017/2018</v>
      </c>
      <c r="G6562">
        <v>1</v>
      </c>
      <c r="H6562" t="s">
        <v>100</v>
      </c>
      <c r="I6562">
        <f>IFERROR(INDEX(Lookup_Misc!$A$1:$C$7,MATCH(Table1[[#This Row],[Product]],Lookup_Misc!$B$1:$B$7,0),3)*Table1[[#This Row],[Tonnage]],NA())</f>
        <v>0.4</v>
      </c>
      <c r="J6562">
        <f t="shared" si="308"/>
        <v>6</v>
      </c>
    </row>
    <row r="6563" spans="1:10">
      <c r="A6563" t="s">
        <v>189</v>
      </c>
      <c r="B6563" t="s">
        <v>123</v>
      </c>
      <c r="C6563" s="60">
        <v>43252</v>
      </c>
      <c r="D6563" s="3">
        <f>Table1[[#This Row],[End Year]]-1</f>
        <v>2017</v>
      </c>
      <c r="E6563" s="3">
        <f t="shared" si="306"/>
        <v>2018</v>
      </c>
      <c r="F6563" s="1" t="str">
        <f t="shared" si="307"/>
        <v>2017/2018</v>
      </c>
      <c r="G6563">
        <v>18</v>
      </c>
      <c r="H6563" t="s">
        <v>90</v>
      </c>
      <c r="I6563">
        <f>IFERROR(INDEX(Lookup_Misc!$A$1:$C$7,MATCH(Table1[[#This Row],[Product]],Lookup_Misc!$B$1:$B$7,0),3)*Table1[[#This Row],[Tonnage]],NA())</f>
        <v>7.2</v>
      </c>
      <c r="J6563">
        <f t="shared" si="308"/>
        <v>6</v>
      </c>
    </row>
    <row r="6564" spans="1:10">
      <c r="A6564" t="s">
        <v>189</v>
      </c>
      <c r="B6564" t="s">
        <v>123</v>
      </c>
      <c r="C6564" s="60">
        <v>43282</v>
      </c>
      <c r="D6564" s="3">
        <f>Table1[[#This Row],[End Year]]-1</f>
        <v>2018</v>
      </c>
      <c r="E6564" s="3">
        <f t="shared" si="306"/>
        <v>2019</v>
      </c>
      <c r="F6564" s="1" t="str">
        <f t="shared" si="307"/>
        <v>2018/2019</v>
      </c>
      <c r="G6564">
        <v>6</v>
      </c>
      <c r="H6564" t="s">
        <v>87</v>
      </c>
      <c r="I6564">
        <f>IFERROR(INDEX(Lookup_Misc!$A$1:$C$7,MATCH(Table1[[#This Row],[Product]],Lookup_Misc!$B$1:$B$7,0),3)*Table1[[#This Row],[Tonnage]],NA())</f>
        <v>2.4000000000000004</v>
      </c>
      <c r="J6564">
        <f t="shared" si="308"/>
        <v>7</v>
      </c>
    </row>
    <row r="6565" spans="1:10">
      <c r="A6565" t="s">
        <v>189</v>
      </c>
      <c r="B6565" t="s">
        <v>123</v>
      </c>
      <c r="C6565" s="60">
        <v>43282</v>
      </c>
      <c r="D6565" s="3">
        <f>Table1[[#This Row],[End Year]]-1</f>
        <v>2018</v>
      </c>
      <c r="E6565" s="3">
        <f t="shared" si="306"/>
        <v>2019</v>
      </c>
      <c r="F6565" s="1" t="str">
        <f t="shared" si="307"/>
        <v>2018/2019</v>
      </c>
      <c r="G6565">
        <v>8</v>
      </c>
      <c r="H6565" t="s">
        <v>132</v>
      </c>
      <c r="I6565">
        <f>IFERROR(INDEX(Lookup_Misc!$A$1:$C$7,MATCH(Table1[[#This Row],[Product]],Lookup_Misc!$B$1:$B$7,0),3)*Table1[[#This Row],[Tonnage]],NA())</f>
        <v>3.2</v>
      </c>
      <c r="J6565">
        <f t="shared" si="308"/>
        <v>7</v>
      </c>
    </row>
    <row r="6566" spans="1:10">
      <c r="A6566" t="s">
        <v>189</v>
      </c>
      <c r="B6566" t="s">
        <v>123</v>
      </c>
      <c r="C6566" s="60">
        <v>43282</v>
      </c>
      <c r="D6566" s="3">
        <f>Table1[[#This Row],[End Year]]-1</f>
        <v>2018</v>
      </c>
      <c r="E6566" s="3">
        <f t="shared" si="306"/>
        <v>2019</v>
      </c>
      <c r="F6566" s="1" t="str">
        <f t="shared" si="307"/>
        <v>2018/2019</v>
      </c>
      <c r="G6566">
        <v>18705</v>
      </c>
      <c r="H6566" t="s">
        <v>60</v>
      </c>
      <c r="I6566">
        <f>IFERROR(INDEX(Lookup_Misc!$A$1:$C$7,MATCH(Table1[[#This Row],[Product]],Lookup_Misc!$B$1:$B$7,0),3)*Table1[[#This Row],[Tonnage]],NA())</f>
        <v>7482</v>
      </c>
      <c r="J6566">
        <f t="shared" si="308"/>
        <v>7</v>
      </c>
    </row>
    <row r="6567" spans="1:10">
      <c r="A6567" t="s">
        <v>189</v>
      </c>
      <c r="B6567" t="s">
        <v>123</v>
      </c>
      <c r="C6567" s="60">
        <v>43282</v>
      </c>
      <c r="D6567" s="3">
        <f>Table1[[#This Row],[End Year]]-1</f>
        <v>2018</v>
      </c>
      <c r="E6567" s="3">
        <f t="shared" si="306"/>
        <v>2019</v>
      </c>
      <c r="F6567" s="1" t="str">
        <f t="shared" si="307"/>
        <v>2018/2019</v>
      </c>
      <c r="G6567">
        <v>207</v>
      </c>
      <c r="H6567" t="s">
        <v>79</v>
      </c>
      <c r="I6567">
        <f>IFERROR(INDEX(Lookup_Misc!$A$1:$C$7,MATCH(Table1[[#This Row],[Product]],Lookup_Misc!$B$1:$B$7,0),3)*Table1[[#This Row],[Tonnage]],NA())</f>
        <v>82.800000000000011</v>
      </c>
      <c r="J6567">
        <f t="shared" si="308"/>
        <v>7</v>
      </c>
    </row>
    <row r="6568" spans="1:10">
      <c r="A6568" t="s">
        <v>189</v>
      </c>
      <c r="B6568" t="s">
        <v>123</v>
      </c>
      <c r="C6568" s="60">
        <v>43282</v>
      </c>
      <c r="D6568" s="3">
        <f>Table1[[#This Row],[End Year]]-1</f>
        <v>2018</v>
      </c>
      <c r="E6568" s="3">
        <f t="shared" si="306"/>
        <v>2019</v>
      </c>
      <c r="F6568" s="1" t="str">
        <f t="shared" si="307"/>
        <v>2018/2019</v>
      </c>
      <c r="G6568">
        <v>1</v>
      </c>
      <c r="H6568" t="s">
        <v>125</v>
      </c>
      <c r="I6568">
        <f>IFERROR(INDEX(Lookup_Misc!$A$1:$C$7,MATCH(Table1[[#This Row],[Product]],Lookup_Misc!$B$1:$B$7,0),3)*Table1[[#This Row],[Tonnage]],NA())</f>
        <v>0.4</v>
      </c>
      <c r="J6568">
        <f t="shared" si="308"/>
        <v>7</v>
      </c>
    </row>
    <row r="6569" spans="1:10">
      <c r="A6569" t="s">
        <v>189</v>
      </c>
      <c r="B6569" t="s">
        <v>123</v>
      </c>
      <c r="C6569" s="60">
        <v>43282</v>
      </c>
      <c r="D6569" s="3">
        <f>Table1[[#This Row],[End Year]]-1</f>
        <v>2018</v>
      </c>
      <c r="E6569" s="3">
        <f t="shared" si="306"/>
        <v>2019</v>
      </c>
      <c r="F6569" s="1" t="str">
        <f t="shared" si="307"/>
        <v>2018/2019</v>
      </c>
      <c r="G6569">
        <v>1921</v>
      </c>
      <c r="H6569" t="s">
        <v>116</v>
      </c>
      <c r="I6569">
        <f>IFERROR(INDEX(Lookup_Misc!$A$1:$C$7,MATCH(Table1[[#This Row],[Product]],Lookup_Misc!$B$1:$B$7,0),3)*Table1[[#This Row],[Tonnage]],NA())</f>
        <v>768.40000000000009</v>
      </c>
      <c r="J6569">
        <f t="shared" si="308"/>
        <v>7</v>
      </c>
    </row>
    <row r="6570" spans="1:10">
      <c r="A6570" t="s">
        <v>189</v>
      </c>
      <c r="B6570" t="s">
        <v>123</v>
      </c>
      <c r="C6570" s="60">
        <v>43282</v>
      </c>
      <c r="D6570" s="3">
        <f>Table1[[#This Row],[End Year]]-1</f>
        <v>2018</v>
      </c>
      <c r="E6570" s="3">
        <f t="shared" si="306"/>
        <v>2019</v>
      </c>
      <c r="F6570" s="1" t="str">
        <f t="shared" si="307"/>
        <v>2018/2019</v>
      </c>
      <c r="G6570">
        <v>1</v>
      </c>
      <c r="H6570" t="s">
        <v>137</v>
      </c>
      <c r="I6570">
        <f>IFERROR(INDEX(Lookup_Misc!$A$1:$C$7,MATCH(Table1[[#This Row],[Product]],Lookup_Misc!$B$1:$B$7,0),3)*Table1[[#This Row],[Tonnage]],NA())</f>
        <v>0.4</v>
      </c>
      <c r="J6570">
        <f t="shared" si="308"/>
        <v>7</v>
      </c>
    </row>
    <row r="6571" spans="1:10">
      <c r="A6571" t="s">
        <v>189</v>
      </c>
      <c r="B6571" t="s">
        <v>123</v>
      </c>
      <c r="C6571" s="60">
        <v>43282</v>
      </c>
      <c r="D6571" s="3">
        <f>Table1[[#This Row],[End Year]]-1</f>
        <v>2018</v>
      </c>
      <c r="E6571" s="3">
        <f t="shared" si="306"/>
        <v>2019</v>
      </c>
      <c r="F6571" s="1" t="str">
        <f t="shared" si="307"/>
        <v>2018/2019</v>
      </c>
      <c r="G6571">
        <v>3121</v>
      </c>
      <c r="H6571" t="s">
        <v>128</v>
      </c>
      <c r="I6571">
        <f>IFERROR(INDEX(Lookup_Misc!$A$1:$C$7,MATCH(Table1[[#This Row],[Product]],Lookup_Misc!$B$1:$B$7,0),3)*Table1[[#This Row],[Tonnage]],NA())</f>
        <v>1248.4000000000001</v>
      </c>
      <c r="J6571">
        <f t="shared" si="308"/>
        <v>7</v>
      </c>
    </row>
    <row r="6572" spans="1:10">
      <c r="A6572" t="s">
        <v>189</v>
      </c>
      <c r="B6572" t="s">
        <v>123</v>
      </c>
      <c r="C6572" s="60">
        <v>43282</v>
      </c>
      <c r="D6572" s="3">
        <f>Table1[[#This Row],[End Year]]-1</f>
        <v>2018</v>
      </c>
      <c r="E6572" s="3">
        <f t="shared" si="306"/>
        <v>2019</v>
      </c>
      <c r="F6572" s="1" t="str">
        <f t="shared" si="307"/>
        <v>2018/2019</v>
      </c>
      <c r="G6572">
        <v>133467</v>
      </c>
      <c r="H6572" t="s">
        <v>113</v>
      </c>
      <c r="I6572">
        <f>IFERROR(INDEX(Lookup_Misc!$A$1:$C$7,MATCH(Table1[[#This Row],[Product]],Lookup_Misc!$B$1:$B$7,0),3)*Table1[[#This Row],[Tonnage]],NA())</f>
        <v>53386.8</v>
      </c>
      <c r="J6572">
        <f t="shared" si="308"/>
        <v>7</v>
      </c>
    </row>
    <row r="6573" spans="1:10">
      <c r="A6573" t="s">
        <v>189</v>
      </c>
      <c r="B6573" t="s">
        <v>123</v>
      </c>
      <c r="C6573" s="60">
        <v>43282</v>
      </c>
      <c r="D6573" s="3">
        <f>Table1[[#This Row],[End Year]]-1</f>
        <v>2018</v>
      </c>
      <c r="E6573" s="3">
        <f t="shared" si="306"/>
        <v>2019</v>
      </c>
      <c r="F6573" s="1" t="str">
        <f t="shared" si="307"/>
        <v>2018/2019</v>
      </c>
      <c r="G6573">
        <v>11</v>
      </c>
      <c r="H6573" t="s">
        <v>90</v>
      </c>
      <c r="I6573">
        <f>IFERROR(INDEX(Lookup_Misc!$A$1:$C$7,MATCH(Table1[[#This Row],[Product]],Lookup_Misc!$B$1:$B$7,0),3)*Table1[[#This Row],[Tonnage]],NA())</f>
        <v>4.4000000000000004</v>
      </c>
      <c r="J6573">
        <f t="shared" si="308"/>
        <v>7</v>
      </c>
    </row>
    <row r="6574" spans="1:10">
      <c r="A6574" t="s">
        <v>189</v>
      </c>
      <c r="B6574" t="s">
        <v>123</v>
      </c>
      <c r="C6574" s="60">
        <v>43313</v>
      </c>
      <c r="D6574" s="3">
        <f>Table1[[#This Row],[End Year]]-1</f>
        <v>2018</v>
      </c>
      <c r="E6574" s="3">
        <f t="shared" si="306"/>
        <v>2019</v>
      </c>
      <c r="F6574" s="1" t="str">
        <f t="shared" si="307"/>
        <v>2018/2019</v>
      </c>
      <c r="G6574">
        <v>15</v>
      </c>
      <c r="H6574" t="s">
        <v>134</v>
      </c>
      <c r="I6574">
        <f>IFERROR(INDEX(Lookup_Misc!$A$1:$C$7,MATCH(Table1[[#This Row],[Product]],Lookup_Misc!$B$1:$B$7,0),3)*Table1[[#This Row],[Tonnage]],NA())</f>
        <v>6</v>
      </c>
      <c r="J6574">
        <f t="shared" si="308"/>
        <v>8</v>
      </c>
    </row>
    <row r="6575" spans="1:10">
      <c r="A6575" t="s">
        <v>189</v>
      </c>
      <c r="B6575" t="s">
        <v>123</v>
      </c>
      <c r="C6575" s="60">
        <v>43313</v>
      </c>
      <c r="D6575" s="3">
        <f>Table1[[#This Row],[End Year]]-1</f>
        <v>2018</v>
      </c>
      <c r="E6575" s="3">
        <f t="shared" si="306"/>
        <v>2019</v>
      </c>
      <c r="F6575" s="1" t="str">
        <f t="shared" si="307"/>
        <v>2018/2019</v>
      </c>
      <c r="G6575">
        <v>31437</v>
      </c>
      <c r="H6575" t="s">
        <v>60</v>
      </c>
      <c r="I6575">
        <f>IFERROR(INDEX(Lookup_Misc!$A$1:$C$7,MATCH(Table1[[#This Row],[Product]],Lookup_Misc!$B$1:$B$7,0),3)*Table1[[#This Row],[Tonnage]],NA())</f>
        <v>12574.800000000001</v>
      </c>
      <c r="J6575">
        <f t="shared" si="308"/>
        <v>8</v>
      </c>
    </row>
    <row r="6576" spans="1:10">
      <c r="A6576" t="s">
        <v>189</v>
      </c>
      <c r="B6576" t="s">
        <v>123</v>
      </c>
      <c r="C6576" s="60">
        <v>43313</v>
      </c>
      <c r="D6576" s="3">
        <f>Table1[[#This Row],[End Year]]-1</f>
        <v>2018</v>
      </c>
      <c r="E6576" s="3">
        <f t="shared" si="306"/>
        <v>2019</v>
      </c>
      <c r="F6576" s="1" t="str">
        <f t="shared" si="307"/>
        <v>2018/2019</v>
      </c>
      <c r="G6576">
        <v>10902</v>
      </c>
      <c r="H6576" t="s">
        <v>79</v>
      </c>
      <c r="I6576">
        <f>IFERROR(INDEX(Lookup_Misc!$A$1:$C$7,MATCH(Table1[[#This Row],[Product]],Lookup_Misc!$B$1:$B$7,0),3)*Table1[[#This Row],[Tonnage]],NA())</f>
        <v>4360.8</v>
      </c>
      <c r="J6576">
        <f t="shared" si="308"/>
        <v>8</v>
      </c>
    </row>
    <row r="6577" spans="1:10">
      <c r="A6577" t="s">
        <v>189</v>
      </c>
      <c r="B6577" t="s">
        <v>123</v>
      </c>
      <c r="C6577" s="60">
        <v>43313</v>
      </c>
      <c r="D6577" s="3">
        <f>Table1[[#This Row],[End Year]]-1</f>
        <v>2018</v>
      </c>
      <c r="E6577" s="3">
        <f t="shared" si="306"/>
        <v>2019</v>
      </c>
      <c r="F6577" s="1" t="str">
        <f t="shared" si="307"/>
        <v>2018/2019</v>
      </c>
      <c r="G6577">
        <v>4</v>
      </c>
      <c r="H6577" t="s">
        <v>142</v>
      </c>
      <c r="I6577">
        <f>IFERROR(INDEX(Lookup_Misc!$A$1:$C$7,MATCH(Table1[[#This Row],[Product]],Lookup_Misc!$B$1:$B$7,0),3)*Table1[[#This Row],[Tonnage]],NA())</f>
        <v>1.6</v>
      </c>
      <c r="J6577">
        <f t="shared" si="308"/>
        <v>8</v>
      </c>
    </row>
    <row r="6578" spans="1:10">
      <c r="A6578" t="s">
        <v>189</v>
      </c>
      <c r="B6578" t="s">
        <v>123</v>
      </c>
      <c r="C6578" s="60">
        <v>43313</v>
      </c>
      <c r="D6578" s="3">
        <f>Table1[[#This Row],[End Year]]-1</f>
        <v>2018</v>
      </c>
      <c r="E6578" s="3">
        <f t="shared" si="306"/>
        <v>2019</v>
      </c>
      <c r="F6578" s="1" t="str">
        <f t="shared" si="307"/>
        <v>2018/2019</v>
      </c>
      <c r="G6578">
        <v>1</v>
      </c>
      <c r="H6578" t="s">
        <v>143</v>
      </c>
      <c r="I6578">
        <f>IFERROR(INDEX(Lookup_Misc!$A$1:$C$7,MATCH(Table1[[#This Row],[Product]],Lookup_Misc!$B$1:$B$7,0),3)*Table1[[#This Row],[Tonnage]],NA())</f>
        <v>0.4</v>
      </c>
      <c r="J6578">
        <f t="shared" si="308"/>
        <v>8</v>
      </c>
    </row>
    <row r="6579" spans="1:10">
      <c r="A6579" t="s">
        <v>189</v>
      </c>
      <c r="B6579" t="s">
        <v>123</v>
      </c>
      <c r="C6579" s="60">
        <v>43313</v>
      </c>
      <c r="D6579" s="3">
        <f>Table1[[#This Row],[End Year]]-1</f>
        <v>2018</v>
      </c>
      <c r="E6579" s="3">
        <f t="shared" si="306"/>
        <v>2019</v>
      </c>
      <c r="F6579" s="1" t="str">
        <f t="shared" si="307"/>
        <v>2018/2019</v>
      </c>
      <c r="G6579">
        <v>1650</v>
      </c>
      <c r="H6579" t="s">
        <v>116</v>
      </c>
      <c r="I6579">
        <f>IFERROR(INDEX(Lookup_Misc!$A$1:$C$7,MATCH(Table1[[#This Row],[Product]],Lookup_Misc!$B$1:$B$7,0),3)*Table1[[#This Row],[Tonnage]],NA())</f>
        <v>660</v>
      </c>
      <c r="J6579">
        <f t="shared" si="308"/>
        <v>8</v>
      </c>
    </row>
    <row r="6580" spans="1:10">
      <c r="A6580" t="s">
        <v>189</v>
      </c>
      <c r="B6580" t="s">
        <v>123</v>
      </c>
      <c r="C6580" s="60">
        <v>43313</v>
      </c>
      <c r="D6580" s="3">
        <f>Table1[[#This Row],[End Year]]-1</f>
        <v>2018</v>
      </c>
      <c r="E6580" s="3">
        <f t="shared" si="306"/>
        <v>2019</v>
      </c>
      <c r="F6580" s="1" t="str">
        <f t="shared" si="307"/>
        <v>2018/2019</v>
      </c>
      <c r="G6580">
        <v>1</v>
      </c>
      <c r="H6580" t="s">
        <v>137</v>
      </c>
      <c r="I6580">
        <f>IFERROR(INDEX(Lookup_Misc!$A$1:$C$7,MATCH(Table1[[#This Row],[Product]],Lookup_Misc!$B$1:$B$7,0),3)*Table1[[#This Row],[Tonnage]],NA())</f>
        <v>0.4</v>
      </c>
      <c r="J6580">
        <f t="shared" si="308"/>
        <v>8</v>
      </c>
    </row>
    <row r="6581" spans="1:10">
      <c r="A6581" t="s">
        <v>189</v>
      </c>
      <c r="B6581" t="s">
        <v>123</v>
      </c>
      <c r="C6581" s="60">
        <v>43313</v>
      </c>
      <c r="D6581" s="3">
        <f>Table1[[#This Row],[End Year]]-1</f>
        <v>2018</v>
      </c>
      <c r="E6581" s="3">
        <f t="shared" si="306"/>
        <v>2019</v>
      </c>
      <c r="F6581" s="1" t="str">
        <f t="shared" si="307"/>
        <v>2018/2019</v>
      </c>
      <c r="G6581">
        <v>122095</v>
      </c>
      <c r="H6581" t="s">
        <v>113</v>
      </c>
      <c r="I6581">
        <f>IFERROR(INDEX(Lookup_Misc!$A$1:$C$7,MATCH(Table1[[#This Row],[Product]],Lookup_Misc!$B$1:$B$7,0),3)*Table1[[#This Row],[Tonnage]],NA())</f>
        <v>48838</v>
      </c>
      <c r="J6581">
        <f t="shared" si="308"/>
        <v>8</v>
      </c>
    </row>
    <row r="6582" spans="1:10">
      <c r="A6582" t="s">
        <v>189</v>
      </c>
      <c r="B6582" t="s">
        <v>123</v>
      </c>
      <c r="C6582" s="60">
        <v>43313</v>
      </c>
      <c r="D6582" s="3">
        <f>Table1[[#This Row],[End Year]]-1</f>
        <v>2018</v>
      </c>
      <c r="E6582" s="3">
        <f t="shared" si="306"/>
        <v>2019</v>
      </c>
      <c r="F6582" s="1" t="str">
        <f t="shared" si="307"/>
        <v>2018/2019</v>
      </c>
      <c r="G6582">
        <v>4960</v>
      </c>
      <c r="H6582" t="s">
        <v>108</v>
      </c>
      <c r="I6582">
        <f>IFERROR(INDEX(Lookup_Misc!$A$1:$C$7,MATCH(Table1[[#This Row],[Product]],Lookup_Misc!$B$1:$B$7,0),3)*Table1[[#This Row],[Tonnage]],NA())</f>
        <v>1984</v>
      </c>
      <c r="J6582">
        <f t="shared" si="308"/>
        <v>8</v>
      </c>
    </row>
    <row r="6583" spans="1:10">
      <c r="A6583" t="s">
        <v>189</v>
      </c>
      <c r="B6583" t="s">
        <v>123</v>
      </c>
      <c r="C6583" s="60">
        <v>43313</v>
      </c>
      <c r="D6583" s="3">
        <f>Table1[[#This Row],[End Year]]-1</f>
        <v>2018</v>
      </c>
      <c r="E6583" s="3">
        <f t="shared" si="306"/>
        <v>2019</v>
      </c>
      <c r="F6583" s="1" t="str">
        <f t="shared" si="307"/>
        <v>2018/2019</v>
      </c>
      <c r="G6583">
        <v>1</v>
      </c>
      <c r="H6583" t="s">
        <v>86</v>
      </c>
      <c r="I6583">
        <f>IFERROR(INDEX(Lookup_Misc!$A$1:$C$7,MATCH(Table1[[#This Row],[Product]],Lookup_Misc!$B$1:$B$7,0),3)*Table1[[#This Row],[Tonnage]],NA())</f>
        <v>0.4</v>
      </c>
      <c r="J6583">
        <f t="shared" si="308"/>
        <v>8</v>
      </c>
    </row>
    <row r="6584" spans="1:10">
      <c r="A6584" t="s">
        <v>189</v>
      </c>
      <c r="B6584" t="s">
        <v>123</v>
      </c>
      <c r="C6584" s="60">
        <v>43313</v>
      </c>
      <c r="D6584" s="3">
        <f>Table1[[#This Row],[End Year]]-1</f>
        <v>2018</v>
      </c>
      <c r="E6584" s="3">
        <f t="shared" si="306"/>
        <v>2019</v>
      </c>
      <c r="F6584" s="1" t="str">
        <f t="shared" si="307"/>
        <v>2018/2019</v>
      </c>
      <c r="G6584">
        <v>37</v>
      </c>
      <c r="H6584" t="s">
        <v>89</v>
      </c>
      <c r="I6584">
        <f>IFERROR(INDEX(Lookup_Misc!$A$1:$C$7,MATCH(Table1[[#This Row],[Product]],Lookup_Misc!$B$1:$B$7,0),3)*Table1[[#This Row],[Tonnage]],NA())</f>
        <v>14.8</v>
      </c>
      <c r="J6584">
        <f t="shared" si="308"/>
        <v>8</v>
      </c>
    </row>
    <row r="6585" spans="1:10">
      <c r="A6585" t="s">
        <v>189</v>
      </c>
      <c r="B6585" t="s">
        <v>123</v>
      </c>
      <c r="C6585" s="60">
        <v>43313</v>
      </c>
      <c r="D6585" s="3">
        <f>Table1[[#This Row],[End Year]]-1</f>
        <v>2018</v>
      </c>
      <c r="E6585" s="3">
        <f t="shared" si="306"/>
        <v>2019</v>
      </c>
      <c r="F6585" s="1" t="str">
        <f t="shared" si="307"/>
        <v>2018/2019</v>
      </c>
      <c r="G6585">
        <v>1</v>
      </c>
      <c r="H6585" t="s">
        <v>100</v>
      </c>
      <c r="I6585">
        <f>IFERROR(INDEX(Lookup_Misc!$A$1:$C$7,MATCH(Table1[[#This Row],[Product]],Lookup_Misc!$B$1:$B$7,0),3)*Table1[[#This Row],[Tonnage]],NA())</f>
        <v>0.4</v>
      </c>
      <c r="J6585">
        <f t="shared" si="308"/>
        <v>8</v>
      </c>
    </row>
    <row r="6586" spans="1:10">
      <c r="A6586" t="s">
        <v>189</v>
      </c>
      <c r="B6586" t="s">
        <v>123</v>
      </c>
      <c r="C6586" s="60">
        <v>43344</v>
      </c>
      <c r="D6586" s="3">
        <f>Table1[[#This Row],[End Year]]-1</f>
        <v>2018</v>
      </c>
      <c r="E6586" s="3">
        <f t="shared" si="306"/>
        <v>2019</v>
      </c>
      <c r="F6586" s="1" t="str">
        <f t="shared" si="307"/>
        <v>2018/2019</v>
      </c>
      <c r="G6586">
        <v>51533</v>
      </c>
      <c r="H6586" t="s">
        <v>60</v>
      </c>
      <c r="I6586">
        <f>IFERROR(INDEX(Lookup_Misc!$A$1:$C$7,MATCH(Table1[[#This Row],[Product]],Lookup_Misc!$B$1:$B$7,0),3)*Table1[[#This Row],[Tonnage]],NA())</f>
        <v>20613.2</v>
      </c>
      <c r="J6586">
        <f t="shared" si="308"/>
        <v>9</v>
      </c>
    </row>
    <row r="6587" spans="1:10">
      <c r="A6587" t="s">
        <v>189</v>
      </c>
      <c r="B6587" t="s">
        <v>123</v>
      </c>
      <c r="C6587" s="60">
        <v>43344</v>
      </c>
      <c r="D6587" s="3">
        <f>Table1[[#This Row],[End Year]]-1</f>
        <v>2018</v>
      </c>
      <c r="E6587" s="3">
        <f t="shared" si="306"/>
        <v>2019</v>
      </c>
      <c r="F6587" s="1" t="str">
        <f t="shared" si="307"/>
        <v>2018/2019</v>
      </c>
      <c r="G6587">
        <v>48</v>
      </c>
      <c r="H6587" t="s">
        <v>79</v>
      </c>
      <c r="I6587">
        <f>IFERROR(INDEX(Lookup_Misc!$A$1:$C$7,MATCH(Table1[[#This Row],[Product]],Lookup_Misc!$B$1:$B$7,0),3)*Table1[[#This Row],[Tonnage]],NA())</f>
        <v>19.200000000000003</v>
      </c>
      <c r="J6587">
        <f t="shared" si="308"/>
        <v>9</v>
      </c>
    </row>
    <row r="6588" spans="1:10">
      <c r="A6588" t="s">
        <v>189</v>
      </c>
      <c r="B6588" t="s">
        <v>123</v>
      </c>
      <c r="C6588" s="60">
        <v>43344</v>
      </c>
      <c r="D6588" s="3">
        <f>Table1[[#This Row],[End Year]]-1</f>
        <v>2018</v>
      </c>
      <c r="E6588" s="3">
        <f t="shared" si="306"/>
        <v>2019</v>
      </c>
      <c r="F6588" s="1" t="str">
        <f t="shared" si="307"/>
        <v>2018/2019</v>
      </c>
      <c r="G6588">
        <v>2</v>
      </c>
      <c r="H6588" t="s">
        <v>142</v>
      </c>
      <c r="I6588">
        <f>IFERROR(INDEX(Lookup_Misc!$A$1:$C$7,MATCH(Table1[[#This Row],[Product]],Lookup_Misc!$B$1:$B$7,0),3)*Table1[[#This Row],[Tonnage]],NA())</f>
        <v>0.8</v>
      </c>
      <c r="J6588">
        <f t="shared" si="308"/>
        <v>9</v>
      </c>
    </row>
    <row r="6589" spans="1:10">
      <c r="A6589" t="s">
        <v>189</v>
      </c>
      <c r="B6589" t="s">
        <v>123</v>
      </c>
      <c r="C6589" s="60">
        <v>43344</v>
      </c>
      <c r="D6589" s="3">
        <f>Table1[[#This Row],[End Year]]-1</f>
        <v>2018</v>
      </c>
      <c r="E6589" s="3">
        <f t="shared" si="306"/>
        <v>2019</v>
      </c>
      <c r="F6589" s="1" t="str">
        <f t="shared" si="307"/>
        <v>2018/2019</v>
      </c>
      <c r="G6589">
        <v>1</v>
      </c>
      <c r="H6589" t="s">
        <v>137</v>
      </c>
      <c r="I6589">
        <f>IFERROR(INDEX(Lookup_Misc!$A$1:$C$7,MATCH(Table1[[#This Row],[Product]],Lookup_Misc!$B$1:$B$7,0),3)*Table1[[#This Row],[Tonnage]],NA())</f>
        <v>0.4</v>
      </c>
      <c r="J6589">
        <f t="shared" si="308"/>
        <v>9</v>
      </c>
    </row>
    <row r="6590" spans="1:10">
      <c r="A6590" t="s">
        <v>189</v>
      </c>
      <c r="B6590" t="s">
        <v>123</v>
      </c>
      <c r="C6590" s="60">
        <v>43344</v>
      </c>
      <c r="D6590" s="3">
        <f>Table1[[#This Row],[End Year]]-1</f>
        <v>2018</v>
      </c>
      <c r="E6590" s="3">
        <f t="shared" si="306"/>
        <v>2019</v>
      </c>
      <c r="F6590" s="1" t="str">
        <f t="shared" si="307"/>
        <v>2018/2019</v>
      </c>
      <c r="G6590">
        <v>69524</v>
      </c>
      <c r="H6590" t="s">
        <v>113</v>
      </c>
      <c r="I6590">
        <f>IFERROR(INDEX(Lookup_Misc!$A$1:$C$7,MATCH(Table1[[#This Row],[Product]],Lookup_Misc!$B$1:$B$7,0),3)*Table1[[#This Row],[Tonnage]],NA())</f>
        <v>27809.600000000002</v>
      </c>
      <c r="J6590">
        <f t="shared" si="308"/>
        <v>9</v>
      </c>
    </row>
    <row r="6591" spans="1:10">
      <c r="A6591" t="s">
        <v>189</v>
      </c>
      <c r="B6591" t="s">
        <v>123</v>
      </c>
      <c r="C6591" s="60">
        <v>43344</v>
      </c>
      <c r="D6591" s="3">
        <f>Table1[[#This Row],[End Year]]-1</f>
        <v>2018</v>
      </c>
      <c r="E6591" s="3">
        <f t="shared" si="306"/>
        <v>2019</v>
      </c>
      <c r="F6591" s="1" t="str">
        <f t="shared" si="307"/>
        <v>2018/2019</v>
      </c>
      <c r="G6591">
        <v>2001</v>
      </c>
      <c r="H6591" t="s">
        <v>92</v>
      </c>
      <c r="I6591">
        <f>IFERROR(INDEX(Lookup_Misc!$A$1:$C$7,MATCH(Table1[[#This Row],[Product]],Lookup_Misc!$B$1:$B$7,0),3)*Table1[[#This Row],[Tonnage]],NA())</f>
        <v>800.40000000000009</v>
      </c>
      <c r="J6591">
        <f t="shared" si="308"/>
        <v>9</v>
      </c>
    </row>
    <row r="6592" spans="1:10">
      <c r="A6592" t="s">
        <v>189</v>
      </c>
      <c r="B6592" t="s">
        <v>123</v>
      </c>
      <c r="C6592" s="60">
        <v>43344</v>
      </c>
      <c r="D6592" s="3">
        <f>Table1[[#This Row],[End Year]]-1</f>
        <v>2018</v>
      </c>
      <c r="E6592" s="3">
        <f t="shared" si="306"/>
        <v>2019</v>
      </c>
      <c r="F6592" s="1" t="str">
        <f t="shared" si="307"/>
        <v>2018/2019</v>
      </c>
      <c r="G6592">
        <v>1100</v>
      </c>
      <c r="H6592" t="s">
        <v>144</v>
      </c>
      <c r="I6592">
        <f>IFERROR(INDEX(Lookup_Misc!$A$1:$C$7,MATCH(Table1[[#This Row],[Product]],Lookup_Misc!$B$1:$B$7,0),3)*Table1[[#This Row],[Tonnage]],NA())</f>
        <v>440</v>
      </c>
      <c r="J6592">
        <f t="shared" si="308"/>
        <v>9</v>
      </c>
    </row>
    <row r="6593" spans="1:10">
      <c r="A6593" t="s">
        <v>189</v>
      </c>
      <c r="B6593" t="s">
        <v>123</v>
      </c>
      <c r="C6593" s="60">
        <v>43344</v>
      </c>
      <c r="D6593" s="3">
        <f>Table1[[#This Row],[End Year]]-1</f>
        <v>2018</v>
      </c>
      <c r="E6593" s="3">
        <f t="shared" si="306"/>
        <v>2019</v>
      </c>
      <c r="F6593" s="1" t="str">
        <f t="shared" si="307"/>
        <v>2018/2019</v>
      </c>
      <c r="G6593">
        <v>12099</v>
      </c>
      <c r="H6593" t="s">
        <v>108</v>
      </c>
      <c r="I6593">
        <f>IFERROR(INDEX(Lookup_Misc!$A$1:$C$7,MATCH(Table1[[#This Row],[Product]],Lookup_Misc!$B$1:$B$7,0),3)*Table1[[#This Row],[Tonnage]],NA())</f>
        <v>4839.6000000000004</v>
      </c>
      <c r="J6593">
        <f t="shared" si="308"/>
        <v>9</v>
      </c>
    </row>
    <row r="6594" spans="1:10">
      <c r="A6594" t="s">
        <v>189</v>
      </c>
      <c r="B6594" t="s">
        <v>123</v>
      </c>
      <c r="C6594" s="60">
        <v>43344</v>
      </c>
      <c r="D6594" s="3">
        <f>Table1[[#This Row],[End Year]]-1</f>
        <v>2018</v>
      </c>
      <c r="E6594" s="3">
        <f t="shared" si="306"/>
        <v>2019</v>
      </c>
      <c r="F6594" s="1" t="str">
        <f t="shared" si="307"/>
        <v>2018/2019</v>
      </c>
      <c r="G6594">
        <v>18</v>
      </c>
      <c r="H6594" t="s">
        <v>86</v>
      </c>
      <c r="I6594">
        <f>IFERROR(INDEX(Lookup_Misc!$A$1:$C$7,MATCH(Table1[[#This Row],[Product]],Lookup_Misc!$B$1:$B$7,0),3)*Table1[[#This Row],[Tonnage]],NA())</f>
        <v>7.2</v>
      </c>
      <c r="J6594">
        <f t="shared" si="308"/>
        <v>9</v>
      </c>
    </row>
    <row r="6595" spans="1:10">
      <c r="A6595" t="s">
        <v>189</v>
      </c>
      <c r="B6595" t="s">
        <v>123</v>
      </c>
      <c r="C6595" s="60">
        <v>43344</v>
      </c>
      <c r="D6595" s="3">
        <f>Table1[[#This Row],[End Year]]-1</f>
        <v>2018</v>
      </c>
      <c r="E6595" s="3">
        <f t="shared" si="306"/>
        <v>2019</v>
      </c>
      <c r="F6595" s="1" t="str">
        <f t="shared" si="307"/>
        <v>2018/2019</v>
      </c>
      <c r="G6595">
        <v>155</v>
      </c>
      <c r="H6595" t="s">
        <v>89</v>
      </c>
      <c r="I6595">
        <f>IFERROR(INDEX(Lookup_Misc!$A$1:$C$7,MATCH(Table1[[#This Row],[Product]],Lookup_Misc!$B$1:$B$7,0),3)*Table1[[#This Row],[Tonnage]],NA())</f>
        <v>62</v>
      </c>
      <c r="J6595">
        <f t="shared" si="308"/>
        <v>9</v>
      </c>
    </row>
    <row r="6596" spans="1:10">
      <c r="A6596" t="s">
        <v>189</v>
      </c>
      <c r="B6596" t="s">
        <v>123</v>
      </c>
      <c r="C6596" s="60">
        <v>43374</v>
      </c>
      <c r="D6596" s="3">
        <f>Table1[[#This Row],[End Year]]-1</f>
        <v>2018</v>
      </c>
      <c r="E6596" s="3">
        <f t="shared" si="306"/>
        <v>2019</v>
      </c>
      <c r="F6596" s="1" t="str">
        <f t="shared" si="307"/>
        <v>2018/2019</v>
      </c>
      <c r="G6596">
        <v>8</v>
      </c>
      <c r="H6596" t="s">
        <v>73</v>
      </c>
      <c r="I6596">
        <f>IFERROR(INDEX(Lookup_Misc!$A$1:$C$7,MATCH(Table1[[#This Row],[Product]],Lookup_Misc!$B$1:$B$7,0),3)*Table1[[#This Row],[Tonnage]],NA())</f>
        <v>3.2</v>
      </c>
      <c r="J6596">
        <f t="shared" si="308"/>
        <v>10</v>
      </c>
    </row>
    <row r="6597" spans="1:10">
      <c r="A6597" t="s">
        <v>189</v>
      </c>
      <c r="B6597" t="s">
        <v>123</v>
      </c>
      <c r="C6597" s="60">
        <v>43374</v>
      </c>
      <c r="D6597" s="3">
        <f>Table1[[#This Row],[End Year]]-1</f>
        <v>2018</v>
      </c>
      <c r="E6597" s="3">
        <f t="shared" si="306"/>
        <v>2019</v>
      </c>
      <c r="F6597" s="1" t="str">
        <f t="shared" si="307"/>
        <v>2018/2019</v>
      </c>
      <c r="G6597">
        <v>6</v>
      </c>
      <c r="H6597" t="s">
        <v>87</v>
      </c>
      <c r="I6597">
        <f>IFERROR(INDEX(Lookup_Misc!$A$1:$C$7,MATCH(Table1[[#This Row],[Product]],Lookup_Misc!$B$1:$B$7,0),3)*Table1[[#This Row],[Tonnage]],NA())</f>
        <v>2.4000000000000004</v>
      </c>
      <c r="J6597">
        <f t="shared" si="308"/>
        <v>10</v>
      </c>
    </row>
    <row r="6598" spans="1:10">
      <c r="A6598" t="s">
        <v>189</v>
      </c>
      <c r="B6598" t="s">
        <v>123</v>
      </c>
      <c r="C6598" s="60">
        <v>43374</v>
      </c>
      <c r="D6598" s="3">
        <f>Table1[[#This Row],[End Year]]-1</f>
        <v>2018</v>
      </c>
      <c r="E6598" s="3">
        <f t="shared" ref="E6598:E6661" si="309">IF(AND(MONTH(C6598)&gt;=7,MONTH(C6598)&lt;=12),YEAR(C6598)+1,YEAR(C6598))</f>
        <v>2019</v>
      </c>
      <c r="F6598" s="1" t="str">
        <f t="shared" ref="F6598:F6661" si="310">D6598&amp;"/"&amp;E6598</f>
        <v>2018/2019</v>
      </c>
      <c r="G6598">
        <v>59309</v>
      </c>
      <c r="H6598" t="s">
        <v>60</v>
      </c>
      <c r="I6598">
        <f>IFERROR(INDEX(Lookup_Misc!$A$1:$C$7,MATCH(Table1[[#This Row],[Product]],Lookup_Misc!$B$1:$B$7,0),3)*Table1[[#This Row],[Tonnage]],NA())</f>
        <v>23723.600000000002</v>
      </c>
      <c r="J6598">
        <f t="shared" ref="J6598:J6661" si="311">MONTH(C6598)</f>
        <v>10</v>
      </c>
    </row>
    <row r="6599" spans="1:10">
      <c r="A6599" t="s">
        <v>189</v>
      </c>
      <c r="B6599" t="s">
        <v>123</v>
      </c>
      <c r="C6599" s="60">
        <v>43374</v>
      </c>
      <c r="D6599" s="3">
        <f>Table1[[#This Row],[End Year]]-1</f>
        <v>2018</v>
      </c>
      <c r="E6599" s="3">
        <f t="shared" si="309"/>
        <v>2019</v>
      </c>
      <c r="F6599" s="1" t="str">
        <f t="shared" si="310"/>
        <v>2018/2019</v>
      </c>
      <c r="G6599">
        <v>207</v>
      </c>
      <c r="H6599" t="s">
        <v>79</v>
      </c>
      <c r="I6599">
        <f>IFERROR(INDEX(Lookup_Misc!$A$1:$C$7,MATCH(Table1[[#This Row],[Product]],Lookup_Misc!$B$1:$B$7,0),3)*Table1[[#This Row],[Tonnage]],NA())</f>
        <v>82.800000000000011</v>
      </c>
      <c r="J6599">
        <f t="shared" si="311"/>
        <v>10</v>
      </c>
    </row>
    <row r="6600" spans="1:10">
      <c r="A6600" t="s">
        <v>189</v>
      </c>
      <c r="B6600" t="s">
        <v>123</v>
      </c>
      <c r="C6600" s="60">
        <v>43374</v>
      </c>
      <c r="D6600" s="3">
        <f>Table1[[#This Row],[End Year]]-1</f>
        <v>2018</v>
      </c>
      <c r="E6600" s="3">
        <f t="shared" si="309"/>
        <v>2019</v>
      </c>
      <c r="F6600" s="1" t="str">
        <f t="shared" si="310"/>
        <v>2018/2019</v>
      </c>
      <c r="G6600">
        <v>2</v>
      </c>
      <c r="H6600" t="s">
        <v>130</v>
      </c>
      <c r="I6600">
        <f>IFERROR(INDEX(Lookup_Misc!$A$1:$C$7,MATCH(Table1[[#This Row],[Product]],Lookup_Misc!$B$1:$B$7,0),3)*Table1[[#This Row],[Tonnage]],NA())</f>
        <v>0.8</v>
      </c>
      <c r="J6600">
        <f t="shared" si="311"/>
        <v>10</v>
      </c>
    </row>
    <row r="6601" spans="1:10">
      <c r="A6601" t="s">
        <v>189</v>
      </c>
      <c r="B6601" t="s">
        <v>123</v>
      </c>
      <c r="C6601" s="60">
        <v>43374</v>
      </c>
      <c r="D6601" s="3">
        <f>Table1[[#This Row],[End Year]]-1</f>
        <v>2018</v>
      </c>
      <c r="E6601" s="3">
        <f t="shared" si="309"/>
        <v>2019</v>
      </c>
      <c r="F6601" s="1" t="str">
        <f t="shared" si="310"/>
        <v>2018/2019</v>
      </c>
      <c r="G6601">
        <v>2</v>
      </c>
      <c r="H6601" t="s">
        <v>88</v>
      </c>
      <c r="I6601">
        <f>IFERROR(INDEX(Lookup_Misc!$A$1:$C$7,MATCH(Table1[[#This Row],[Product]],Lookup_Misc!$B$1:$B$7,0),3)*Table1[[#This Row],[Tonnage]],NA())</f>
        <v>0.8</v>
      </c>
      <c r="J6601">
        <f t="shared" si="311"/>
        <v>10</v>
      </c>
    </row>
    <row r="6602" spans="1:10">
      <c r="A6602" t="s">
        <v>189</v>
      </c>
      <c r="B6602" t="s">
        <v>123</v>
      </c>
      <c r="C6602" s="60">
        <v>43374</v>
      </c>
      <c r="D6602" s="3">
        <f>Table1[[#This Row],[End Year]]-1</f>
        <v>2018</v>
      </c>
      <c r="E6602" s="3">
        <f t="shared" si="309"/>
        <v>2019</v>
      </c>
      <c r="F6602" s="1" t="str">
        <f t="shared" si="310"/>
        <v>2018/2019</v>
      </c>
      <c r="G6602">
        <v>4000</v>
      </c>
      <c r="H6602" t="s">
        <v>116</v>
      </c>
      <c r="I6602">
        <f>IFERROR(INDEX(Lookup_Misc!$A$1:$C$7,MATCH(Table1[[#This Row],[Product]],Lookup_Misc!$B$1:$B$7,0),3)*Table1[[#This Row],[Tonnage]],NA())</f>
        <v>1600</v>
      </c>
      <c r="J6602">
        <f t="shared" si="311"/>
        <v>10</v>
      </c>
    </row>
    <row r="6603" spans="1:10">
      <c r="A6603" t="s">
        <v>189</v>
      </c>
      <c r="B6603" t="s">
        <v>123</v>
      </c>
      <c r="C6603" s="60">
        <v>43374</v>
      </c>
      <c r="D6603" s="3">
        <f>Table1[[#This Row],[End Year]]-1</f>
        <v>2018</v>
      </c>
      <c r="E6603" s="3">
        <f t="shared" si="309"/>
        <v>2019</v>
      </c>
      <c r="F6603" s="1" t="str">
        <f t="shared" si="310"/>
        <v>2018/2019</v>
      </c>
      <c r="G6603">
        <v>2001</v>
      </c>
      <c r="H6603" t="s">
        <v>128</v>
      </c>
      <c r="I6603">
        <f>IFERROR(INDEX(Lookup_Misc!$A$1:$C$7,MATCH(Table1[[#This Row],[Product]],Lookup_Misc!$B$1:$B$7,0),3)*Table1[[#This Row],[Tonnage]],NA())</f>
        <v>800.40000000000009</v>
      </c>
      <c r="J6603">
        <f t="shared" si="311"/>
        <v>10</v>
      </c>
    </row>
    <row r="6604" spans="1:10">
      <c r="A6604" t="s">
        <v>189</v>
      </c>
      <c r="B6604" t="s">
        <v>123</v>
      </c>
      <c r="C6604" s="60">
        <v>43374</v>
      </c>
      <c r="D6604" s="3">
        <f>Table1[[#This Row],[End Year]]-1</f>
        <v>2018</v>
      </c>
      <c r="E6604" s="3">
        <f t="shared" si="309"/>
        <v>2019</v>
      </c>
      <c r="F6604" s="1" t="str">
        <f t="shared" si="310"/>
        <v>2018/2019</v>
      </c>
      <c r="G6604">
        <v>38372</v>
      </c>
      <c r="H6604" t="s">
        <v>113</v>
      </c>
      <c r="I6604">
        <f>IFERROR(INDEX(Lookup_Misc!$A$1:$C$7,MATCH(Table1[[#This Row],[Product]],Lookup_Misc!$B$1:$B$7,0),3)*Table1[[#This Row],[Tonnage]],NA())</f>
        <v>15348.800000000001</v>
      </c>
      <c r="J6604">
        <f t="shared" si="311"/>
        <v>10</v>
      </c>
    </row>
    <row r="6605" spans="1:10">
      <c r="A6605" t="s">
        <v>189</v>
      </c>
      <c r="B6605" t="s">
        <v>123</v>
      </c>
      <c r="C6605" s="60">
        <v>43374</v>
      </c>
      <c r="D6605" s="3">
        <f>Table1[[#This Row],[End Year]]-1</f>
        <v>2018</v>
      </c>
      <c r="E6605" s="3">
        <f t="shared" si="309"/>
        <v>2019</v>
      </c>
      <c r="F6605" s="1" t="str">
        <f t="shared" si="310"/>
        <v>2018/2019</v>
      </c>
      <c r="G6605">
        <v>15773</v>
      </c>
      <c r="H6605" t="s">
        <v>108</v>
      </c>
      <c r="I6605">
        <f>IFERROR(INDEX(Lookup_Misc!$A$1:$C$7,MATCH(Table1[[#This Row],[Product]],Lookup_Misc!$B$1:$B$7,0),3)*Table1[[#This Row],[Tonnage]],NA())</f>
        <v>6309.2000000000007</v>
      </c>
      <c r="J6605">
        <f t="shared" si="311"/>
        <v>10</v>
      </c>
    </row>
    <row r="6606" spans="1:10">
      <c r="A6606" t="s">
        <v>189</v>
      </c>
      <c r="B6606" t="s">
        <v>123</v>
      </c>
      <c r="C6606" s="60">
        <v>43374</v>
      </c>
      <c r="D6606" s="3">
        <f>Table1[[#This Row],[End Year]]-1</f>
        <v>2018</v>
      </c>
      <c r="E6606" s="3">
        <f t="shared" si="309"/>
        <v>2019</v>
      </c>
      <c r="F6606" s="1" t="str">
        <f t="shared" si="310"/>
        <v>2018/2019</v>
      </c>
      <c r="G6606">
        <v>5</v>
      </c>
      <c r="H6606" t="s">
        <v>86</v>
      </c>
      <c r="I6606">
        <f>IFERROR(INDEX(Lookup_Misc!$A$1:$C$7,MATCH(Table1[[#This Row],[Product]],Lookup_Misc!$B$1:$B$7,0),3)*Table1[[#This Row],[Tonnage]],NA())</f>
        <v>2</v>
      </c>
      <c r="J6606">
        <f t="shared" si="311"/>
        <v>10</v>
      </c>
    </row>
    <row r="6607" spans="1:10">
      <c r="A6607" t="s">
        <v>189</v>
      </c>
      <c r="B6607" t="s">
        <v>123</v>
      </c>
      <c r="C6607" s="60">
        <v>43405</v>
      </c>
      <c r="D6607" s="3">
        <f>Table1[[#This Row],[End Year]]-1</f>
        <v>2018</v>
      </c>
      <c r="E6607" s="3">
        <f t="shared" si="309"/>
        <v>2019</v>
      </c>
      <c r="F6607" s="1" t="str">
        <f t="shared" si="310"/>
        <v>2018/2019</v>
      </c>
      <c r="G6607">
        <v>449</v>
      </c>
      <c r="H6607" t="s">
        <v>129</v>
      </c>
      <c r="I6607">
        <f>IFERROR(INDEX(Lookup_Misc!$A$1:$C$7,MATCH(Table1[[#This Row],[Product]],Lookup_Misc!$B$1:$B$7,0),3)*Table1[[#This Row],[Tonnage]],NA())</f>
        <v>179.60000000000002</v>
      </c>
      <c r="J6607">
        <f t="shared" si="311"/>
        <v>11</v>
      </c>
    </row>
    <row r="6608" spans="1:10">
      <c r="A6608" t="s">
        <v>189</v>
      </c>
      <c r="B6608" t="s">
        <v>123</v>
      </c>
      <c r="C6608" s="60">
        <v>43405</v>
      </c>
      <c r="D6608" s="3">
        <f>Table1[[#This Row],[End Year]]-1</f>
        <v>2018</v>
      </c>
      <c r="E6608" s="3">
        <f t="shared" si="309"/>
        <v>2019</v>
      </c>
      <c r="F6608" s="1" t="str">
        <f t="shared" si="310"/>
        <v>2018/2019</v>
      </c>
      <c r="G6608">
        <v>19</v>
      </c>
      <c r="H6608" t="s">
        <v>78</v>
      </c>
      <c r="I6608">
        <f>IFERROR(INDEX(Lookup_Misc!$A$1:$C$7,MATCH(Table1[[#This Row],[Product]],Lookup_Misc!$B$1:$B$7,0),3)*Table1[[#This Row],[Tonnage]],NA())</f>
        <v>7.6000000000000005</v>
      </c>
      <c r="J6608">
        <f t="shared" si="311"/>
        <v>11</v>
      </c>
    </row>
    <row r="6609" spans="1:10">
      <c r="A6609" t="s">
        <v>189</v>
      </c>
      <c r="B6609" t="s">
        <v>123</v>
      </c>
      <c r="C6609" s="60">
        <v>43405</v>
      </c>
      <c r="D6609" s="3">
        <f>Table1[[#This Row],[End Year]]-1</f>
        <v>2018</v>
      </c>
      <c r="E6609" s="3">
        <f t="shared" si="309"/>
        <v>2019</v>
      </c>
      <c r="F6609" s="1" t="str">
        <f t="shared" si="310"/>
        <v>2018/2019</v>
      </c>
      <c r="G6609">
        <v>53137</v>
      </c>
      <c r="H6609" t="s">
        <v>60</v>
      </c>
      <c r="I6609">
        <f>IFERROR(INDEX(Lookup_Misc!$A$1:$C$7,MATCH(Table1[[#This Row],[Product]],Lookup_Misc!$B$1:$B$7,0),3)*Table1[[#This Row],[Tonnage]],NA())</f>
        <v>21254.800000000003</v>
      </c>
      <c r="J6609">
        <f t="shared" si="311"/>
        <v>11</v>
      </c>
    </row>
    <row r="6610" spans="1:10">
      <c r="A6610" t="s">
        <v>189</v>
      </c>
      <c r="B6610" t="s">
        <v>123</v>
      </c>
      <c r="C6610" s="60">
        <v>43405</v>
      </c>
      <c r="D6610" s="3">
        <f>Table1[[#This Row],[End Year]]-1</f>
        <v>2018</v>
      </c>
      <c r="E6610" s="3">
        <f t="shared" si="309"/>
        <v>2019</v>
      </c>
      <c r="F6610" s="1" t="str">
        <f t="shared" si="310"/>
        <v>2018/2019</v>
      </c>
      <c r="G6610">
        <v>18146</v>
      </c>
      <c r="H6610" t="s">
        <v>79</v>
      </c>
      <c r="I6610">
        <f>IFERROR(INDEX(Lookup_Misc!$A$1:$C$7,MATCH(Table1[[#This Row],[Product]],Lookup_Misc!$B$1:$B$7,0),3)*Table1[[#This Row],[Tonnage]],NA())</f>
        <v>7258.4000000000005</v>
      </c>
      <c r="J6610">
        <f t="shared" si="311"/>
        <v>11</v>
      </c>
    </row>
    <row r="6611" spans="1:10">
      <c r="A6611" t="s">
        <v>189</v>
      </c>
      <c r="B6611" t="s">
        <v>123</v>
      </c>
      <c r="C6611" s="60">
        <v>43405</v>
      </c>
      <c r="D6611" s="3">
        <f>Table1[[#This Row],[End Year]]-1</f>
        <v>2018</v>
      </c>
      <c r="E6611" s="3">
        <f t="shared" si="309"/>
        <v>2019</v>
      </c>
      <c r="F6611" s="1" t="str">
        <f t="shared" si="310"/>
        <v>2018/2019</v>
      </c>
      <c r="G6611">
        <v>3024</v>
      </c>
      <c r="H6611" t="s">
        <v>133</v>
      </c>
      <c r="I6611">
        <f>IFERROR(INDEX(Lookup_Misc!$A$1:$C$7,MATCH(Table1[[#This Row],[Product]],Lookup_Misc!$B$1:$B$7,0),3)*Table1[[#This Row],[Tonnage]],NA())</f>
        <v>1209.6000000000001</v>
      </c>
      <c r="J6611">
        <f t="shared" si="311"/>
        <v>11</v>
      </c>
    </row>
    <row r="6612" spans="1:10">
      <c r="A6612" t="s">
        <v>189</v>
      </c>
      <c r="B6612" t="s">
        <v>123</v>
      </c>
      <c r="C6612" s="60">
        <v>43405</v>
      </c>
      <c r="D6612" s="3">
        <f>Table1[[#This Row],[End Year]]-1</f>
        <v>2018</v>
      </c>
      <c r="E6612" s="3">
        <f t="shared" si="309"/>
        <v>2019</v>
      </c>
      <c r="F6612" s="1" t="str">
        <f t="shared" si="310"/>
        <v>2018/2019</v>
      </c>
      <c r="G6612">
        <v>9</v>
      </c>
      <c r="H6612" t="s">
        <v>143</v>
      </c>
      <c r="I6612">
        <f>IFERROR(INDEX(Lookup_Misc!$A$1:$C$7,MATCH(Table1[[#This Row],[Product]],Lookup_Misc!$B$1:$B$7,0),3)*Table1[[#This Row],[Tonnage]],NA())</f>
        <v>3.6</v>
      </c>
      <c r="J6612">
        <f t="shared" si="311"/>
        <v>11</v>
      </c>
    </row>
    <row r="6613" spans="1:10">
      <c r="A6613" t="s">
        <v>189</v>
      </c>
      <c r="B6613" t="s">
        <v>123</v>
      </c>
      <c r="C6613" s="60">
        <v>43405</v>
      </c>
      <c r="D6613" s="3">
        <f>Table1[[#This Row],[End Year]]-1</f>
        <v>2018</v>
      </c>
      <c r="E6613" s="3">
        <f t="shared" si="309"/>
        <v>2019</v>
      </c>
      <c r="F6613" s="1" t="str">
        <f t="shared" si="310"/>
        <v>2018/2019</v>
      </c>
      <c r="G6613">
        <v>1</v>
      </c>
      <c r="H6613" t="s">
        <v>147</v>
      </c>
      <c r="I6613">
        <f>IFERROR(INDEX(Lookup_Misc!$A$1:$C$7,MATCH(Table1[[#This Row],[Product]],Lookup_Misc!$B$1:$B$7,0),3)*Table1[[#This Row],[Tonnage]],NA())</f>
        <v>0.4</v>
      </c>
      <c r="J6613">
        <f t="shared" si="311"/>
        <v>11</v>
      </c>
    </row>
    <row r="6614" spans="1:10">
      <c r="A6614" t="s">
        <v>189</v>
      </c>
      <c r="B6614" t="s">
        <v>123</v>
      </c>
      <c r="C6614" s="60">
        <v>43405</v>
      </c>
      <c r="D6614" s="3">
        <f>Table1[[#This Row],[End Year]]-1</f>
        <v>2018</v>
      </c>
      <c r="E6614" s="3">
        <f t="shared" si="309"/>
        <v>2019</v>
      </c>
      <c r="F6614" s="1" t="str">
        <f t="shared" si="310"/>
        <v>2018/2019</v>
      </c>
      <c r="G6614">
        <v>2198</v>
      </c>
      <c r="H6614" t="s">
        <v>116</v>
      </c>
      <c r="I6614">
        <f>IFERROR(INDEX(Lookup_Misc!$A$1:$C$7,MATCH(Table1[[#This Row],[Product]],Lookup_Misc!$B$1:$B$7,0),3)*Table1[[#This Row],[Tonnage]],NA())</f>
        <v>879.2</v>
      </c>
      <c r="J6614">
        <f t="shared" si="311"/>
        <v>11</v>
      </c>
    </row>
    <row r="6615" spans="1:10">
      <c r="A6615" t="s">
        <v>189</v>
      </c>
      <c r="B6615" t="s">
        <v>123</v>
      </c>
      <c r="C6615" s="60">
        <v>43405</v>
      </c>
      <c r="D6615" s="3">
        <f>Table1[[#This Row],[End Year]]-1</f>
        <v>2018</v>
      </c>
      <c r="E6615" s="3">
        <f t="shared" si="309"/>
        <v>2019</v>
      </c>
      <c r="F6615" s="1" t="str">
        <f t="shared" si="310"/>
        <v>2018/2019</v>
      </c>
      <c r="G6615">
        <v>8800</v>
      </c>
      <c r="H6615" t="s">
        <v>113</v>
      </c>
      <c r="I6615">
        <f>IFERROR(INDEX(Lookup_Misc!$A$1:$C$7,MATCH(Table1[[#This Row],[Product]],Lookup_Misc!$B$1:$B$7,0),3)*Table1[[#This Row],[Tonnage]],NA())</f>
        <v>3520</v>
      </c>
      <c r="J6615">
        <f t="shared" si="311"/>
        <v>11</v>
      </c>
    </row>
    <row r="6616" spans="1:10">
      <c r="A6616" t="s">
        <v>189</v>
      </c>
      <c r="B6616" t="s">
        <v>123</v>
      </c>
      <c r="C6616" s="60">
        <v>43405</v>
      </c>
      <c r="D6616" s="3">
        <f>Table1[[#This Row],[End Year]]-1</f>
        <v>2018</v>
      </c>
      <c r="E6616" s="3">
        <f t="shared" si="309"/>
        <v>2019</v>
      </c>
      <c r="F6616" s="1" t="str">
        <f t="shared" si="310"/>
        <v>2018/2019</v>
      </c>
      <c r="G6616">
        <v>23269</v>
      </c>
      <c r="H6616" t="s">
        <v>86</v>
      </c>
      <c r="I6616">
        <f>IFERROR(INDEX(Lookup_Misc!$A$1:$C$7,MATCH(Table1[[#This Row],[Product]],Lookup_Misc!$B$1:$B$7,0),3)*Table1[[#This Row],[Tonnage]],NA())</f>
        <v>9307.6</v>
      </c>
      <c r="J6616">
        <f t="shared" si="311"/>
        <v>11</v>
      </c>
    </row>
    <row r="6617" spans="1:10">
      <c r="A6617" t="s">
        <v>189</v>
      </c>
      <c r="B6617" t="s">
        <v>123</v>
      </c>
      <c r="C6617" s="60">
        <v>43405</v>
      </c>
      <c r="D6617" s="3">
        <f>Table1[[#This Row],[End Year]]-1</f>
        <v>2018</v>
      </c>
      <c r="E6617" s="3">
        <f t="shared" si="309"/>
        <v>2019</v>
      </c>
      <c r="F6617" s="1" t="str">
        <f t="shared" si="310"/>
        <v>2018/2019</v>
      </c>
      <c r="G6617">
        <v>2</v>
      </c>
      <c r="H6617" t="s">
        <v>98</v>
      </c>
      <c r="I6617">
        <f>IFERROR(INDEX(Lookup_Misc!$A$1:$C$7,MATCH(Table1[[#This Row],[Product]],Lookup_Misc!$B$1:$B$7,0),3)*Table1[[#This Row],[Tonnage]],NA())</f>
        <v>0.8</v>
      </c>
      <c r="J6617">
        <f t="shared" si="311"/>
        <v>11</v>
      </c>
    </row>
    <row r="6618" spans="1:10">
      <c r="A6618" t="s">
        <v>189</v>
      </c>
      <c r="B6618" t="s">
        <v>123</v>
      </c>
      <c r="C6618" s="60">
        <v>43435</v>
      </c>
      <c r="D6618" s="3">
        <f>Table1[[#This Row],[End Year]]-1</f>
        <v>2018</v>
      </c>
      <c r="E6618" s="3">
        <f t="shared" si="309"/>
        <v>2019</v>
      </c>
      <c r="F6618" s="1" t="str">
        <f t="shared" si="310"/>
        <v>2018/2019</v>
      </c>
      <c r="G6618">
        <v>48707</v>
      </c>
      <c r="H6618" t="s">
        <v>60</v>
      </c>
      <c r="I6618">
        <f>IFERROR(INDEX(Lookup_Misc!$A$1:$C$7,MATCH(Table1[[#This Row],[Product]],Lookup_Misc!$B$1:$B$7,0),3)*Table1[[#This Row],[Tonnage]],NA())</f>
        <v>19482.8</v>
      </c>
      <c r="J6618">
        <f t="shared" si="311"/>
        <v>12</v>
      </c>
    </row>
    <row r="6619" spans="1:10">
      <c r="A6619" t="s">
        <v>189</v>
      </c>
      <c r="B6619" t="s">
        <v>123</v>
      </c>
      <c r="C6619" s="60">
        <v>43435</v>
      </c>
      <c r="D6619" s="3">
        <f>Table1[[#This Row],[End Year]]-1</f>
        <v>2018</v>
      </c>
      <c r="E6619" s="3">
        <f t="shared" si="309"/>
        <v>2019</v>
      </c>
      <c r="F6619" s="1" t="str">
        <f t="shared" si="310"/>
        <v>2018/2019</v>
      </c>
      <c r="G6619">
        <v>4450</v>
      </c>
      <c r="H6619" t="s">
        <v>79</v>
      </c>
      <c r="I6619">
        <f>IFERROR(INDEX(Lookup_Misc!$A$1:$C$7,MATCH(Table1[[#This Row],[Product]],Lookup_Misc!$B$1:$B$7,0),3)*Table1[[#This Row],[Tonnage]],NA())</f>
        <v>1780</v>
      </c>
      <c r="J6619">
        <f t="shared" si="311"/>
        <v>12</v>
      </c>
    </row>
    <row r="6620" spans="1:10">
      <c r="A6620" t="s">
        <v>189</v>
      </c>
      <c r="B6620" t="s">
        <v>123</v>
      </c>
      <c r="C6620" s="60">
        <v>43435</v>
      </c>
      <c r="D6620" s="3">
        <f>Table1[[#This Row],[End Year]]-1</f>
        <v>2018</v>
      </c>
      <c r="E6620" s="3">
        <f t="shared" si="309"/>
        <v>2019</v>
      </c>
      <c r="F6620" s="1" t="str">
        <f t="shared" si="310"/>
        <v>2018/2019</v>
      </c>
      <c r="G6620">
        <v>15</v>
      </c>
      <c r="H6620" t="s">
        <v>147</v>
      </c>
      <c r="I6620">
        <f>IFERROR(INDEX(Lookup_Misc!$A$1:$C$7,MATCH(Table1[[#This Row],[Product]],Lookup_Misc!$B$1:$B$7,0),3)*Table1[[#This Row],[Tonnage]],NA())</f>
        <v>6</v>
      </c>
      <c r="J6620">
        <f t="shared" si="311"/>
        <v>12</v>
      </c>
    </row>
    <row r="6621" spans="1:10">
      <c r="A6621" t="s">
        <v>189</v>
      </c>
      <c r="B6621" t="s">
        <v>123</v>
      </c>
      <c r="C6621" s="60">
        <v>43435</v>
      </c>
      <c r="D6621" s="3">
        <f>Table1[[#This Row],[End Year]]-1</f>
        <v>2018</v>
      </c>
      <c r="E6621" s="3">
        <f t="shared" si="309"/>
        <v>2019</v>
      </c>
      <c r="F6621" s="1" t="str">
        <f t="shared" si="310"/>
        <v>2018/2019</v>
      </c>
      <c r="G6621">
        <v>3299</v>
      </c>
      <c r="H6621" t="s">
        <v>128</v>
      </c>
      <c r="I6621">
        <f>IFERROR(INDEX(Lookup_Misc!$A$1:$C$7,MATCH(Table1[[#This Row],[Product]],Lookup_Misc!$B$1:$B$7,0),3)*Table1[[#This Row],[Tonnage]],NA())</f>
        <v>1319.6000000000001</v>
      </c>
      <c r="J6621">
        <f t="shared" si="311"/>
        <v>12</v>
      </c>
    </row>
    <row r="6622" spans="1:10">
      <c r="A6622" t="s">
        <v>189</v>
      </c>
      <c r="B6622" t="s">
        <v>123</v>
      </c>
      <c r="C6622" s="60">
        <v>43435</v>
      </c>
      <c r="D6622" s="3">
        <f>Table1[[#This Row],[End Year]]-1</f>
        <v>2018</v>
      </c>
      <c r="E6622" s="3">
        <f t="shared" si="309"/>
        <v>2019</v>
      </c>
      <c r="F6622" s="1" t="str">
        <f t="shared" si="310"/>
        <v>2018/2019</v>
      </c>
      <c r="G6622">
        <v>42176</v>
      </c>
      <c r="H6622" t="s">
        <v>113</v>
      </c>
      <c r="I6622">
        <f>IFERROR(INDEX(Lookup_Misc!$A$1:$C$7,MATCH(Table1[[#This Row],[Product]],Lookup_Misc!$B$1:$B$7,0),3)*Table1[[#This Row],[Tonnage]],NA())</f>
        <v>16870.400000000001</v>
      </c>
      <c r="J6622">
        <f t="shared" si="311"/>
        <v>12</v>
      </c>
    </row>
    <row r="6623" spans="1:10">
      <c r="A6623" t="s">
        <v>189</v>
      </c>
      <c r="B6623" t="s">
        <v>123</v>
      </c>
      <c r="C6623" s="60">
        <v>43435</v>
      </c>
      <c r="D6623" s="3">
        <f>Table1[[#This Row],[End Year]]-1</f>
        <v>2018</v>
      </c>
      <c r="E6623" s="3">
        <f t="shared" si="309"/>
        <v>2019</v>
      </c>
      <c r="F6623" s="1" t="str">
        <f t="shared" si="310"/>
        <v>2018/2019</v>
      </c>
      <c r="G6623">
        <v>2</v>
      </c>
      <c r="H6623" t="s">
        <v>86</v>
      </c>
      <c r="I6623">
        <f>IFERROR(INDEX(Lookup_Misc!$A$1:$C$7,MATCH(Table1[[#This Row],[Product]],Lookup_Misc!$B$1:$B$7,0),3)*Table1[[#This Row],[Tonnage]],NA())</f>
        <v>0.8</v>
      </c>
      <c r="J6623">
        <f t="shared" si="311"/>
        <v>12</v>
      </c>
    </row>
    <row r="6624" spans="1:10">
      <c r="A6624" t="s">
        <v>189</v>
      </c>
      <c r="B6624" t="s">
        <v>123</v>
      </c>
      <c r="C6624" s="60">
        <v>43435</v>
      </c>
      <c r="D6624" s="3">
        <f>Table1[[#This Row],[End Year]]-1</f>
        <v>2018</v>
      </c>
      <c r="E6624" s="3">
        <f t="shared" si="309"/>
        <v>2019</v>
      </c>
      <c r="F6624" s="1" t="str">
        <f t="shared" si="310"/>
        <v>2018/2019</v>
      </c>
      <c r="G6624">
        <v>34</v>
      </c>
      <c r="H6624" t="s">
        <v>89</v>
      </c>
      <c r="I6624">
        <f>IFERROR(INDEX(Lookup_Misc!$A$1:$C$7,MATCH(Table1[[#This Row],[Product]],Lookup_Misc!$B$1:$B$7,0),3)*Table1[[#This Row],[Tonnage]],NA())</f>
        <v>13.600000000000001</v>
      </c>
      <c r="J6624">
        <f t="shared" si="311"/>
        <v>12</v>
      </c>
    </row>
    <row r="6625" spans="1:10">
      <c r="A6625" t="s">
        <v>189</v>
      </c>
      <c r="B6625" t="s">
        <v>123</v>
      </c>
      <c r="C6625" s="60">
        <v>43435</v>
      </c>
      <c r="D6625" s="3">
        <f>Table1[[#This Row],[End Year]]-1</f>
        <v>2018</v>
      </c>
      <c r="E6625" s="3">
        <f t="shared" si="309"/>
        <v>2019</v>
      </c>
      <c r="F6625" s="1" t="str">
        <f t="shared" si="310"/>
        <v>2018/2019</v>
      </c>
      <c r="G6625">
        <v>43973</v>
      </c>
      <c r="H6625" t="s">
        <v>90</v>
      </c>
      <c r="I6625">
        <f>IFERROR(INDEX(Lookup_Misc!$A$1:$C$7,MATCH(Table1[[#This Row],[Product]],Lookup_Misc!$B$1:$B$7,0),3)*Table1[[#This Row],[Tonnage]],NA())</f>
        <v>17589.2</v>
      </c>
      <c r="J6625">
        <f t="shared" si="311"/>
        <v>12</v>
      </c>
    </row>
    <row r="6626" spans="1:10">
      <c r="A6626" t="s">
        <v>189</v>
      </c>
      <c r="B6626" t="s">
        <v>123</v>
      </c>
      <c r="C6626" s="60">
        <v>43466</v>
      </c>
      <c r="D6626" s="3">
        <f>Table1[[#This Row],[End Year]]-1</f>
        <v>2018</v>
      </c>
      <c r="E6626" s="3">
        <f t="shared" si="309"/>
        <v>2019</v>
      </c>
      <c r="F6626" s="1" t="str">
        <f t="shared" si="310"/>
        <v>2018/2019</v>
      </c>
      <c r="G6626">
        <v>52879</v>
      </c>
      <c r="H6626" t="s">
        <v>60</v>
      </c>
      <c r="I6626">
        <f>IFERROR(INDEX(Lookup_Misc!$A$1:$C$7,MATCH(Table1[[#This Row],[Product]],Lookup_Misc!$B$1:$B$7,0),3)*Table1[[#This Row],[Tonnage]],NA())</f>
        <v>21151.600000000002</v>
      </c>
      <c r="J6626">
        <f t="shared" si="311"/>
        <v>1</v>
      </c>
    </row>
    <row r="6627" spans="1:10">
      <c r="A6627" t="s">
        <v>189</v>
      </c>
      <c r="B6627" t="s">
        <v>123</v>
      </c>
      <c r="C6627" s="60">
        <v>43466</v>
      </c>
      <c r="D6627" s="3">
        <f>Table1[[#This Row],[End Year]]-1</f>
        <v>2018</v>
      </c>
      <c r="E6627" s="3">
        <f t="shared" si="309"/>
        <v>2019</v>
      </c>
      <c r="F6627" s="1" t="str">
        <f t="shared" si="310"/>
        <v>2018/2019</v>
      </c>
      <c r="G6627">
        <v>437</v>
      </c>
      <c r="H6627" t="s">
        <v>79</v>
      </c>
      <c r="I6627">
        <f>IFERROR(INDEX(Lookup_Misc!$A$1:$C$7,MATCH(Table1[[#This Row],[Product]],Lookup_Misc!$B$1:$B$7,0),3)*Table1[[#This Row],[Tonnage]],NA())</f>
        <v>174.8</v>
      </c>
      <c r="J6627">
        <f t="shared" si="311"/>
        <v>1</v>
      </c>
    </row>
    <row r="6628" spans="1:10">
      <c r="A6628" t="s">
        <v>189</v>
      </c>
      <c r="B6628" t="s">
        <v>123</v>
      </c>
      <c r="C6628" s="60">
        <v>43466</v>
      </c>
      <c r="D6628" s="3">
        <f>Table1[[#This Row],[End Year]]-1</f>
        <v>2018</v>
      </c>
      <c r="E6628" s="3">
        <f t="shared" si="309"/>
        <v>2019</v>
      </c>
      <c r="F6628" s="1" t="str">
        <f t="shared" si="310"/>
        <v>2018/2019</v>
      </c>
      <c r="G6628">
        <v>550</v>
      </c>
      <c r="H6628" t="s">
        <v>131</v>
      </c>
      <c r="I6628">
        <f>IFERROR(INDEX(Lookup_Misc!$A$1:$C$7,MATCH(Table1[[#This Row],[Product]],Lookup_Misc!$B$1:$B$7,0),3)*Table1[[#This Row],[Tonnage]],NA())</f>
        <v>220</v>
      </c>
      <c r="J6628">
        <f t="shared" si="311"/>
        <v>1</v>
      </c>
    </row>
    <row r="6629" spans="1:10">
      <c r="A6629" t="s">
        <v>189</v>
      </c>
      <c r="B6629" t="s">
        <v>123</v>
      </c>
      <c r="C6629" s="60">
        <v>43466</v>
      </c>
      <c r="D6629" s="3">
        <f>Table1[[#This Row],[End Year]]-1</f>
        <v>2018</v>
      </c>
      <c r="E6629" s="3">
        <f t="shared" si="309"/>
        <v>2019</v>
      </c>
      <c r="F6629" s="1" t="str">
        <f t="shared" si="310"/>
        <v>2018/2019</v>
      </c>
      <c r="G6629">
        <v>1</v>
      </c>
      <c r="H6629" t="s">
        <v>142</v>
      </c>
      <c r="I6629">
        <f>IFERROR(INDEX(Lookup_Misc!$A$1:$C$7,MATCH(Table1[[#This Row],[Product]],Lookup_Misc!$B$1:$B$7,0),3)*Table1[[#This Row],[Tonnage]],NA())</f>
        <v>0.4</v>
      </c>
      <c r="J6629">
        <f t="shared" si="311"/>
        <v>1</v>
      </c>
    </row>
    <row r="6630" spans="1:10">
      <c r="A6630" t="s">
        <v>189</v>
      </c>
      <c r="B6630" t="s">
        <v>123</v>
      </c>
      <c r="C6630" s="60">
        <v>43466</v>
      </c>
      <c r="D6630" s="3">
        <f>Table1[[#This Row],[End Year]]-1</f>
        <v>2018</v>
      </c>
      <c r="E6630" s="3">
        <f t="shared" si="309"/>
        <v>2019</v>
      </c>
      <c r="F6630" s="1" t="str">
        <f t="shared" si="310"/>
        <v>2018/2019</v>
      </c>
      <c r="G6630">
        <v>1</v>
      </c>
      <c r="H6630" t="s">
        <v>130</v>
      </c>
      <c r="I6630">
        <f>IFERROR(INDEX(Lookup_Misc!$A$1:$C$7,MATCH(Table1[[#This Row],[Product]],Lookup_Misc!$B$1:$B$7,0),3)*Table1[[#This Row],[Tonnage]],NA())</f>
        <v>0.4</v>
      </c>
      <c r="J6630">
        <f t="shared" si="311"/>
        <v>1</v>
      </c>
    </row>
    <row r="6631" spans="1:10">
      <c r="A6631" t="s">
        <v>189</v>
      </c>
      <c r="B6631" t="s">
        <v>123</v>
      </c>
      <c r="C6631" s="60">
        <v>43466</v>
      </c>
      <c r="D6631" s="3">
        <f>Table1[[#This Row],[End Year]]-1</f>
        <v>2018</v>
      </c>
      <c r="E6631" s="3">
        <f t="shared" si="309"/>
        <v>2019</v>
      </c>
      <c r="F6631" s="1" t="str">
        <f t="shared" si="310"/>
        <v>2018/2019</v>
      </c>
      <c r="G6631">
        <v>27</v>
      </c>
      <c r="H6631" t="s">
        <v>128</v>
      </c>
      <c r="I6631">
        <f>IFERROR(INDEX(Lookup_Misc!$A$1:$C$7,MATCH(Table1[[#This Row],[Product]],Lookup_Misc!$B$1:$B$7,0),3)*Table1[[#This Row],[Tonnage]],NA())</f>
        <v>10.8</v>
      </c>
      <c r="J6631">
        <f t="shared" si="311"/>
        <v>1</v>
      </c>
    </row>
    <row r="6632" spans="1:10">
      <c r="A6632" t="s">
        <v>189</v>
      </c>
      <c r="B6632" t="s">
        <v>123</v>
      </c>
      <c r="C6632" s="60">
        <v>43466</v>
      </c>
      <c r="D6632" s="3">
        <f>Table1[[#This Row],[End Year]]-1</f>
        <v>2018</v>
      </c>
      <c r="E6632" s="3">
        <f t="shared" si="309"/>
        <v>2019</v>
      </c>
      <c r="F6632" s="1" t="str">
        <f t="shared" si="310"/>
        <v>2018/2019</v>
      </c>
      <c r="G6632">
        <v>38709</v>
      </c>
      <c r="H6632" t="s">
        <v>113</v>
      </c>
      <c r="I6632">
        <f>IFERROR(INDEX(Lookup_Misc!$A$1:$C$7,MATCH(Table1[[#This Row],[Product]],Lookup_Misc!$B$1:$B$7,0),3)*Table1[[#This Row],[Tonnage]],NA())</f>
        <v>15483.6</v>
      </c>
      <c r="J6632">
        <f t="shared" si="311"/>
        <v>1</v>
      </c>
    </row>
    <row r="6633" spans="1:10">
      <c r="A6633" t="s">
        <v>189</v>
      </c>
      <c r="B6633" t="s">
        <v>123</v>
      </c>
      <c r="C6633" s="60">
        <v>43466</v>
      </c>
      <c r="D6633" s="3">
        <f>Table1[[#This Row],[End Year]]-1</f>
        <v>2018</v>
      </c>
      <c r="E6633" s="3">
        <f t="shared" si="309"/>
        <v>2019</v>
      </c>
      <c r="F6633" s="1" t="str">
        <f t="shared" si="310"/>
        <v>2018/2019</v>
      </c>
      <c r="G6633">
        <v>15250</v>
      </c>
      <c r="H6633" t="s">
        <v>92</v>
      </c>
      <c r="I6633">
        <f>IFERROR(INDEX(Lookup_Misc!$A$1:$C$7,MATCH(Table1[[#This Row],[Product]],Lookup_Misc!$B$1:$B$7,0),3)*Table1[[#This Row],[Tonnage]],NA())</f>
        <v>6100</v>
      </c>
      <c r="J6633">
        <f t="shared" si="311"/>
        <v>1</v>
      </c>
    </row>
    <row r="6634" spans="1:10">
      <c r="A6634" t="s">
        <v>189</v>
      </c>
      <c r="B6634" t="s">
        <v>123</v>
      </c>
      <c r="C6634" s="60">
        <v>43466</v>
      </c>
      <c r="D6634" s="3">
        <f>Table1[[#This Row],[End Year]]-1</f>
        <v>2018</v>
      </c>
      <c r="E6634" s="3">
        <f t="shared" si="309"/>
        <v>2019</v>
      </c>
      <c r="F6634" s="1" t="str">
        <f t="shared" si="310"/>
        <v>2018/2019</v>
      </c>
      <c r="G6634">
        <v>9</v>
      </c>
      <c r="H6634" t="s">
        <v>96</v>
      </c>
      <c r="I6634">
        <f>IFERROR(INDEX(Lookup_Misc!$A$1:$C$7,MATCH(Table1[[#This Row],[Product]],Lookup_Misc!$B$1:$B$7,0),3)*Table1[[#This Row],[Tonnage]],NA())</f>
        <v>3.6</v>
      </c>
      <c r="J6634">
        <f t="shared" si="311"/>
        <v>1</v>
      </c>
    </row>
    <row r="6635" spans="1:10">
      <c r="A6635" t="s">
        <v>189</v>
      </c>
      <c r="B6635" t="s">
        <v>123</v>
      </c>
      <c r="C6635" s="60">
        <v>43466</v>
      </c>
      <c r="D6635" s="3">
        <f>Table1[[#This Row],[End Year]]-1</f>
        <v>2018</v>
      </c>
      <c r="E6635" s="3">
        <f t="shared" si="309"/>
        <v>2019</v>
      </c>
      <c r="F6635" s="1" t="str">
        <f t="shared" si="310"/>
        <v>2018/2019</v>
      </c>
      <c r="G6635">
        <v>21</v>
      </c>
      <c r="H6635" t="s">
        <v>99</v>
      </c>
      <c r="I6635">
        <f>IFERROR(INDEX(Lookup_Misc!$A$1:$C$7,MATCH(Table1[[#This Row],[Product]],Lookup_Misc!$B$1:$B$7,0),3)*Table1[[#This Row],[Tonnage]],NA())</f>
        <v>8.4</v>
      </c>
      <c r="J6635">
        <f t="shared" si="311"/>
        <v>1</v>
      </c>
    </row>
    <row r="6636" spans="1:10">
      <c r="A6636" t="s">
        <v>189</v>
      </c>
      <c r="B6636" t="s">
        <v>123</v>
      </c>
      <c r="C6636" s="60">
        <v>43466</v>
      </c>
      <c r="D6636" s="3">
        <f>Table1[[#This Row],[End Year]]-1</f>
        <v>2018</v>
      </c>
      <c r="E6636" s="3">
        <f t="shared" si="309"/>
        <v>2019</v>
      </c>
      <c r="F6636" s="1" t="str">
        <f t="shared" si="310"/>
        <v>2018/2019</v>
      </c>
      <c r="G6636">
        <v>4</v>
      </c>
      <c r="H6636" t="s">
        <v>86</v>
      </c>
      <c r="I6636">
        <f>IFERROR(INDEX(Lookup_Misc!$A$1:$C$7,MATCH(Table1[[#This Row],[Product]],Lookup_Misc!$B$1:$B$7,0),3)*Table1[[#This Row],[Tonnage]],NA())</f>
        <v>1.6</v>
      </c>
      <c r="J6636">
        <f t="shared" si="311"/>
        <v>1</v>
      </c>
    </row>
    <row r="6637" spans="1:10">
      <c r="A6637" t="s">
        <v>189</v>
      </c>
      <c r="B6637" t="s">
        <v>123</v>
      </c>
      <c r="C6637" s="60">
        <v>43497</v>
      </c>
      <c r="D6637" s="3">
        <f>Table1[[#This Row],[End Year]]-1</f>
        <v>2018</v>
      </c>
      <c r="E6637" s="3">
        <f t="shared" si="309"/>
        <v>2019</v>
      </c>
      <c r="F6637" s="1" t="str">
        <f t="shared" si="310"/>
        <v>2018/2019</v>
      </c>
      <c r="G6637">
        <v>56191</v>
      </c>
      <c r="H6637" t="s">
        <v>60</v>
      </c>
      <c r="I6637">
        <f>IFERROR(INDEX(Lookup_Misc!$A$1:$C$7,MATCH(Table1[[#This Row],[Product]],Lookup_Misc!$B$1:$B$7,0),3)*Table1[[#This Row],[Tonnage]],NA())</f>
        <v>22476.400000000001</v>
      </c>
      <c r="J6637">
        <f t="shared" si="311"/>
        <v>2</v>
      </c>
    </row>
    <row r="6638" spans="1:10">
      <c r="A6638" t="s">
        <v>189</v>
      </c>
      <c r="B6638" t="s">
        <v>123</v>
      </c>
      <c r="C6638" s="60">
        <v>43497</v>
      </c>
      <c r="D6638" s="3">
        <f>Table1[[#This Row],[End Year]]-1</f>
        <v>2018</v>
      </c>
      <c r="E6638" s="3">
        <f t="shared" si="309"/>
        <v>2019</v>
      </c>
      <c r="F6638" s="1" t="str">
        <f t="shared" si="310"/>
        <v>2018/2019</v>
      </c>
      <c r="G6638">
        <v>13319</v>
      </c>
      <c r="H6638" t="s">
        <v>79</v>
      </c>
      <c r="I6638">
        <f>IFERROR(INDEX(Lookup_Misc!$A$1:$C$7,MATCH(Table1[[#This Row],[Product]],Lookup_Misc!$B$1:$B$7,0),3)*Table1[[#This Row],[Tonnage]],NA())</f>
        <v>5327.6</v>
      </c>
      <c r="J6638">
        <f t="shared" si="311"/>
        <v>2</v>
      </c>
    </row>
    <row r="6639" spans="1:10">
      <c r="A6639" t="s">
        <v>189</v>
      </c>
      <c r="B6639" t="s">
        <v>123</v>
      </c>
      <c r="C6639" s="60">
        <v>43497</v>
      </c>
      <c r="D6639" s="3">
        <f>Table1[[#This Row],[End Year]]-1</f>
        <v>2018</v>
      </c>
      <c r="E6639" s="3">
        <f t="shared" si="309"/>
        <v>2019</v>
      </c>
      <c r="F6639" s="1" t="str">
        <f t="shared" si="310"/>
        <v>2018/2019</v>
      </c>
      <c r="G6639">
        <v>4</v>
      </c>
      <c r="H6639" t="s">
        <v>130</v>
      </c>
      <c r="I6639">
        <f>IFERROR(INDEX(Lookup_Misc!$A$1:$C$7,MATCH(Table1[[#This Row],[Product]],Lookup_Misc!$B$1:$B$7,0),3)*Table1[[#This Row],[Tonnage]],NA())</f>
        <v>1.6</v>
      </c>
      <c r="J6639">
        <f t="shared" si="311"/>
        <v>2</v>
      </c>
    </row>
    <row r="6640" spans="1:10">
      <c r="A6640" t="s">
        <v>189</v>
      </c>
      <c r="B6640" t="s">
        <v>123</v>
      </c>
      <c r="C6640" s="60">
        <v>43497</v>
      </c>
      <c r="D6640" s="3">
        <f>Table1[[#This Row],[End Year]]-1</f>
        <v>2018</v>
      </c>
      <c r="E6640" s="3">
        <f t="shared" si="309"/>
        <v>2019</v>
      </c>
      <c r="F6640" s="1" t="str">
        <f t="shared" si="310"/>
        <v>2018/2019</v>
      </c>
      <c r="G6640">
        <v>2400</v>
      </c>
      <c r="H6640" t="s">
        <v>88</v>
      </c>
      <c r="I6640">
        <f>IFERROR(INDEX(Lookup_Misc!$A$1:$C$7,MATCH(Table1[[#This Row],[Product]],Lookup_Misc!$B$1:$B$7,0),3)*Table1[[#This Row],[Tonnage]],NA())</f>
        <v>960</v>
      </c>
      <c r="J6640">
        <f t="shared" si="311"/>
        <v>2</v>
      </c>
    </row>
    <row r="6641" spans="1:10">
      <c r="A6641" t="s">
        <v>189</v>
      </c>
      <c r="B6641" t="s">
        <v>123</v>
      </c>
      <c r="C6641" s="60">
        <v>43497</v>
      </c>
      <c r="D6641" s="3">
        <f>Table1[[#This Row],[End Year]]-1</f>
        <v>2018</v>
      </c>
      <c r="E6641" s="3">
        <f t="shared" si="309"/>
        <v>2019</v>
      </c>
      <c r="F6641" s="1" t="str">
        <f t="shared" si="310"/>
        <v>2018/2019</v>
      </c>
      <c r="G6641">
        <v>2196</v>
      </c>
      <c r="H6641" t="s">
        <v>116</v>
      </c>
      <c r="I6641">
        <f>IFERROR(INDEX(Lookup_Misc!$A$1:$C$7,MATCH(Table1[[#This Row],[Product]],Lookup_Misc!$B$1:$B$7,0),3)*Table1[[#This Row],[Tonnage]],NA())</f>
        <v>878.40000000000009</v>
      </c>
      <c r="J6641">
        <f t="shared" si="311"/>
        <v>2</v>
      </c>
    </row>
    <row r="6642" spans="1:10">
      <c r="A6642" t="s">
        <v>189</v>
      </c>
      <c r="B6642" t="s">
        <v>123</v>
      </c>
      <c r="C6642" s="60">
        <v>43497</v>
      </c>
      <c r="D6642" s="3">
        <f>Table1[[#This Row],[End Year]]-1</f>
        <v>2018</v>
      </c>
      <c r="E6642" s="3">
        <f t="shared" si="309"/>
        <v>2019</v>
      </c>
      <c r="F6642" s="1" t="str">
        <f t="shared" si="310"/>
        <v>2018/2019</v>
      </c>
      <c r="G6642">
        <v>3301</v>
      </c>
      <c r="H6642" t="s">
        <v>137</v>
      </c>
      <c r="I6642">
        <f>IFERROR(INDEX(Lookup_Misc!$A$1:$C$7,MATCH(Table1[[#This Row],[Product]],Lookup_Misc!$B$1:$B$7,0),3)*Table1[[#This Row],[Tonnage]],NA())</f>
        <v>1320.4</v>
      </c>
      <c r="J6642">
        <f t="shared" si="311"/>
        <v>2</v>
      </c>
    </row>
    <row r="6643" spans="1:10">
      <c r="A6643" t="s">
        <v>189</v>
      </c>
      <c r="B6643" t="s">
        <v>123</v>
      </c>
      <c r="C6643" s="60">
        <v>43497</v>
      </c>
      <c r="D6643" s="3">
        <f>Table1[[#This Row],[End Year]]-1</f>
        <v>2018</v>
      </c>
      <c r="E6643" s="3">
        <f t="shared" si="309"/>
        <v>2019</v>
      </c>
      <c r="F6643" s="1" t="str">
        <f t="shared" si="310"/>
        <v>2018/2019</v>
      </c>
      <c r="G6643">
        <v>2</v>
      </c>
      <c r="H6643" t="s">
        <v>128</v>
      </c>
      <c r="I6643">
        <f>IFERROR(INDEX(Lookup_Misc!$A$1:$C$7,MATCH(Table1[[#This Row],[Product]],Lookup_Misc!$B$1:$B$7,0),3)*Table1[[#This Row],[Tonnage]],NA())</f>
        <v>0.8</v>
      </c>
      <c r="J6643">
        <f t="shared" si="311"/>
        <v>2</v>
      </c>
    </row>
    <row r="6644" spans="1:10">
      <c r="A6644" t="s">
        <v>189</v>
      </c>
      <c r="B6644" t="s">
        <v>123</v>
      </c>
      <c r="C6644" s="60">
        <v>43497</v>
      </c>
      <c r="D6644" s="3">
        <f>Table1[[#This Row],[End Year]]-1</f>
        <v>2018</v>
      </c>
      <c r="E6644" s="3">
        <f t="shared" si="309"/>
        <v>2019</v>
      </c>
      <c r="F6644" s="1" t="str">
        <f t="shared" si="310"/>
        <v>2018/2019</v>
      </c>
      <c r="G6644">
        <v>19768</v>
      </c>
      <c r="H6644" t="s">
        <v>113</v>
      </c>
      <c r="I6644">
        <f>IFERROR(INDEX(Lookup_Misc!$A$1:$C$7,MATCH(Table1[[#This Row],[Product]],Lookup_Misc!$B$1:$B$7,0),3)*Table1[[#This Row],[Tonnage]],NA())</f>
        <v>7907.2000000000007</v>
      </c>
      <c r="J6644">
        <f t="shared" si="311"/>
        <v>2</v>
      </c>
    </row>
    <row r="6645" spans="1:10">
      <c r="A6645" t="s">
        <v>189</v>
      </c>
      <c r="B6645" t="s">
        <v>123</v>
      </c>
      <c r="C6645" s="60">
        <v>43497</v>
      </c>
      <c r="D6645" s="3">
        <f>Table1[[#This Row],[End Year]]-1</f>
        <v>2018</v>
      </c>
      <c r="E6645" s="3">
        <f t="shared" si="309"/>
        <v>2019</v>
      </c>
      <c r="F6645" s="1" t="str">
        <f t="shared" si="310"/>
        <v>2018/2019</v>
      </c>
      <c r="G6645">
        <v>330</v>
      </c>
      <c r="H6645" t="s">
        <v>144</v>
      </c>
      <c r="I6645">
        <f>IFERROR(INDEX(Lookup_Misc!$A$1:$C$7,MATCH(Table1[[#This Row],[Product]],Lookup_Misc!$B$1:$B$7,0),3)*Table1[[#This Row],[Tonnage]],NA())</f>
        <v>132</v>
      </c>
      <c r="J6645">
        <f t="shared" si="311"/>
        <v>2</v>
      </c>
    </row>
    <row r="6646" spans="1:10">
      <c r="A6646" t="s">
        <v>189</v>
      </c>
      <c r="B6646" t="s">
        <v>123</v>
      </c>
      <c r="C6646" s="60">
        <v>43497</v>
      </c>
      <c r="D6646" s="3">
        <f>Table1[[#This Row],[End Year]]-1</f>
        <v>2018</v>
      </c>
      <c r="E6646" s="3">
        <f t="shared" si="309"/>
        <v>2019</v>
      </c>
      <c r="F6646" s="1" t="str">
        <f t="shared" si="310"/>
        <v>2018/2019</v>
      </c>
      <c r="G6646">
        <v>1</v>
      </c>
      <c r="H6646" t="s">
        <v>121</v>
      </c>
      <c r="I6646">
        <f>IFERROR(INDEX(Lookup_Misc!$A$1:$C$7,MATCH(Table1[[#This Row],[Product]],Lookup_Misc!$B$1:$B$7,0),3)*Table1[[#This Row],[Tonnage]],NA())</f>
        <v>0.4</v>
      </c>
      <c r="J6646">
        <f t="shared" si="311"/>
        <v>2</v>
      </c>
    </row>
    <row r="6647" spans="1:10">
      <c r="A6647" t="s">
        <v>189</v>
      </c>
      <c r="B6647" t="s">
        <v>123</v>
      </c>
      <c r="C6647" s="60">
        <v>43497</v>
      </c>
      <c r="D6647" s="3">
        <f>Table1[[#This Row],[End Year]]-1</f>
        <v>2018</v>
      </c>
      <c r="E6647" s="3">
        <f t="shared" si="309"/>
        <v>2019</v>
      </c>
      <c r="F6647" s="1" t="str">
        <f t="shared" si="310"/>
        <v>2018/2019</v>
      </c>
      <c r="G6647">
        <v>70</v>
      </c>
      <c r="H6647" t="s">
        <v>86</v>
      </c>
      <c r="I6647">
        <f>IFERROR(INDEX(Lookup_Misc!$A$1:$C$7,MATCH(Table1[[#This Row],[Product]],Lookup_Misc!$B$1:$B$7,0),3)*Table1[[#This Row],[Tonnage]],NA())</f>
        <v>28</v>
      </c>
      <c r="J6647">
        <f t="shared" si="311"/>
        <v>2</v>
      </c>
    </row>
    <row r="6648" spans="1:10">
      <c r="A6648" t="s">
        <v>189</v>
      </c>
      <c r="B6648" t="s">
        <v>123</v>
      </c>
      <c r="C6648" s="60">
        <v>43497</v>
      </c>
      <c r="D6648" s="3">
        <f>Table1[[#This Row],[End Year]]-1</f>
        <v>2018</v>
      </c>
      <c r="E6648" s="3">
        <f t="shared" si="309"/>
        <v>2019</v>
      </c>
      <c r="F6648" s="1" t="str">
        <f t="shared" si="310"/>
        <v>2018/2019</v>
      </c>
      <c r="G6648">
        <v>18</v>
      </c>
      <c r="H6648" t="s">
        <v>90</v>
      </c>
      <c r="I6648">
        <f>IFERROR(INDEX(Lookup_Misc!$A$1:$C$7,MATCH(Table1[[#This Row],[Product]],Lookup_Misc!$B$1:$B$7,0),3)*Table1[[#This Row],[Tonnage]],NA())</f>
        <v>7.2</v>
      </c>
      <c r="J6648">
        <f t="shared" si="311"/>
        <v>2</v>
      </c>
    </row>
    <row r="6649" spans="1:10">
      <c r="A6649" t="s">
        <v>189</v>
      </c>
      <c r="B6649" t="s">
        <v>123</v>
      </c>
      <c r="C6649" s="60">
        <v>43525</v>
      </c>
      <c r="D6649" s="3">
        <f>Table1[[#This Row],[End Year]]-1</f>
        <v>2018</v>
      </c>
      <c r="E6649" s="3">
        <f t="shared" si="309"/>
        <v>2019</v>
      </c>
      <c r="F6649" s="1" t="str">
        <f t="shared" si="310"/>
        <v>2018/2019</v>
      </c>
      <c r="G6649">
        <v>47</v>
      </c>
      <c r="H6649" t="s">
        <v>87</v>
      </c>
      <c r="I6649">
        <f>IFERROR(INDEX(Lookup_Misc!$A$1:$C$7,MATCH(Table1[[#This Row],[Product]],Lookup_Misc!$B$1:$B$7,0),3)*Table1[[#This Row],[Tonnage]],NA())</f>
        <v>18.8</v>
      </c>
      <c r="J6649">
        <f t="shared" si="311"/>
        <v>3</v>
      </c>
    </row>
    <row r="6650" spans="1:10">
      <c r="A6650" t="s">
        <v>189</v>
      </c>
      <c r="B6650" t="s">
        <v>123</v>
      </c>
      <c r="C6650" s="60">
        <v>43525</v>
      </c>
      <c r="D6650" s="3">
        <f>Table1[[#This Row],[End Year]]-1</f>
        <v>2018</v>
      </c>
      <c r="E6650" s="3">
        <f t="shared" si="309"/>
        <v>2019</v>
      </c>
      <c r="F6650" s="1" t="str">
        <f t="shared" si="310"/>
        <v>2018/2019</v>
      </c>
      <c r="G6650">
        <v>2</v>
      </c>
      <c r="H6650" t="s">
        <v>77</v>
      </c>
      <c r="I6650">
        <f>IFERROR(INDEX(Lookup_Misc!$A$1:$C$7,MATCH(Table1[[#This Row],[Product]],Lookup_Misc!$B$1:$B$7,0),3)*Table1[[#This Row],[Tonnage]],NA())</f>
        <v>0.8</v>
      </c>
      <c r="J6650">
        <f t="shared" si="311"/>
        <v>3</v>
      </c>
    </row>
    <row r="6651" spans="1:10">
      <c r="A6651" t="s">
        <v>189</v>
      </c>
      <c r="B6651" t="s">
        <v>123</v>
      </c>
      <c r="C6651" s="60">
        <v>43525</v>
      </c>
      <c r="D6651" s="3">
        <f>Table1[[#This Row],[End Year]]-1</f>
        <v>2018</v>
      </c>
      <c r="E6651" s="3">
        <f t="shared" si="309"/>
        <v>2019</v>
      </c>
      <c r="F6651" s="1" t="str">
        <f t="shared" si="310"/>
        <v>2018/2019</v>
      </c>
      <c r="G6651">
        <v>60081</v>
      </c>
      <c r="H6651" t="s">
        <v>60</v>
      </c>
      <c r="I6651">
        <f>IFERROR(INDEX(Lookup_Misc!$A$1:$C$7,MATCH(Table1[[#This Row],[Product]],Lookup_Misc!$B$1:$B$7,0),3)*Table1[[#This Row],[Tonnage]],NA())</f>
        <v>24032.400000000001</v>
      </c>
      <c r="J6651">
        <f t="shared" si="311"/>
        <v>3</v>
      </c>
    </row>
    <row r="6652" spans="1:10">
      <c r="A6652" t="s">
        <v>189</v>
      </c>
      <c r="B6652" t="s">
        <v>123</v>
      </c>
      <c r="C6652" s="60">
        <v>43525</v>
      </c>
      <c r="D6652" s="3">
        <f>Table1[[#This Row],[End Year]]-1</f>
        <v>2018</v>
      </c>
      <c r="E6652" s="3">
        <f t="shared" si="309"/>
        <v>2019</v>
      </c>
      <c r="F6652" s="1" t="str">
        <f t="shared" si="310"/>
        <v>2018/2019</v>
      </c>
      <c r="G6652">
        <v>4523</v>
      </c>
      <c r="H6652" t="s">
        <v>79</v>
      </c>
      <c r="I6652">
        <f>IFERROR(INDEX(Lookup_Misc!$A$1:$C$7,MATCH(Table1[[#This Row],[Product]],Lookup_Misc!$B$1:$B$7,0),3)*Table1[[#This Row],[Tonnage]],NA())</f>
        <v>1809.2</v>
      </c>
      <c r="J6652">
        <f t="shared" si="311"/>
        <v>3</v>
      </c>
    </row>
    <row r="6653" spans="1:10">
      <c r="A6653" t="s">
        <v>189</v>
      </c>
      <c r="B6653" t="s">
        <v>123</v>
      </c>
      <c r="C6653" s="60">
        <v>43525</v>
      </c>
      <c r="D6653" s="3">
        <f>Table1[[#This Row],[End Year]]-1</f>
        <v>2018</v>
      </c>
      <c r="E6653" s="3">
        <f t="shared" si="309"/>
        <v>2019</v>
      </c>
      <c r="F6653" s="1" t="str">
        <f t="shared" si="310"/>
        <v>2018/2019</v>
      </c>
      <c r="G6653">
        <v>1</v>
      </c>
      <c r="H6653" t="s">
        <v>142</v>
      </c>
      <c r="I6653">
        <f>IFERROR(INDEX(Lookup_Misc!$A$1:$C$7,MATCH(Table1[[#This Row],[Product]],Lookup_Misc!$B$1:$B$7,0),3)*Table1[[#This Row],[Tonnage]],NA())</f>
        <v>0.4</v>
      </c>
      <c r="J6653">
        <f t="shared" si="311"/>
        <v>3</v>
      </c>
    </row>
    <row r="6654" spans="1:10">
      <c r="A6654" t="s">
        <v>189</v>
      </c>
      <c r="B6654" t="s">
        <v>123</v>
      </c>
      <c r="C6654" s="60">
        <v>43525</v>
      </c>
      <c r="D6654" s="3">
        <f>Table1[[#This Row],[End Year]]-1</f>
        <v>2018</v>
      </c>
      <c r="E6654" s="3">
        <f t="shared" si="309"/>
        <v>2019</v>
      </c>
      <c r="F6654" s="1" t="str">
        <f t="shared" si="310"/>
        <v>2018/2019</v>
      </c>
      <c r="G6654">
        <v>1</v>
      </c>
      <c r="H6654" t="s">
        <v>130</v>
      </c>
      <c r="I6654">
        <f>IFERROR(INDEX(Lookup_Misc!$A$1:$C$7,MATCH(Table1[[#This Row],[Product]],Lookup_Misc!$B$1:$B$7,0),3)*Table1[[#This Row],[Tonnage]],NA())</f>
        <v>0.4</v>
      </c>
      <c r="J6654">
        <f t="shared" si="311"/>
        <v>3</v>
      </c>
    </row>
    <row r="6655" spans="1:10">
      <c r="A6655" t="s">
        <v>189</v>
      </c>
      <c r="B6655" t="s">
        <v>123</v>
      </c>
      <c r="C6655" s="60">
        <v>43525</v>
      </c>
      <c r="D6655" s="3">
        <f>Table1[[#This Row],[End Year]]-1</f>
        <v>2018</v>
      </c>
      <c r="E6655" s="3">
        <f t="shared" si="309"/>
        <v>2019</v>
      </c>
      <c r="F6655" s="1" t="str">
        <f t="shared" si="310"/>
        <v>2018/2019</v>
      </c>
      <c r="G6655">
        <v>2</v>
      </c>
      <c r="H6655" t="s">
        <v>137</v>
      </c>
      <c r="I6655">
        <f>IFERROR(INDEX(Lookup_Misc!$A$1:$C$7,MATCH(Table1[[#This Row],[Product]],Lookup_Misc!$B$1:$B$7,0),3)*Table1[[#This Row],[Tonnage]],NA())</f>
        <v>0.8</v>
      </c>
      <c r="J6655">
        <f t="shared" si="311"/>
        <v>3</v>
      </c>
    </row>
    <row r="6656" spans="1:10">
      <c r="A6656" t="s">
        <v>189</v>
      </c>
      <c r="B6656" t="s">
        <v>123</v>
      </c>
      <c r="C6656" s="60">
        <v>43525</v>
      </c>
      <c r="D6656" s="3">
        <f>Table1[[#This Row],[End Year]]-1</f>
        <v>2018</v>
      </c>
      <c r="E6656" s="3">
        <f t="shared" si="309"/>
        <v>2019</v>
      </c>
      <c r="F6656" s="1" t="str">
        <f t="shared" si="310"/>
        <v>2018/2019</v>
      </c>
      <c r="G6656">
        <v>1</v>
      </c>
      <c r="H6656" t="s">
        <v>128</v>
      </c>
      <c r="I6656">
        <f>IFERROR(INDEX(Lookup_Misc!$A$1:$C$7,MATCH(Table1[[#This Row],[Product]],Lookup_Misc!$B$1:$B$7,0),3)*Table1[[#This Row],[Tonnage]],NA())</f>
        <v>0.4</v>
      </c>
      <c r="J6656">
        <f t="shared" si="311"/>
        <v>3</v>
      </c>
    </row>
    <row r="6657" spans="1:10">
      <c r="A6657" t="s">
        <v>189</v>
      </c>
      <c r="B6657" t="s">
        <v>123</v>
      </c>
      <c r="C6657" s="60">
        <v>43525</v>
      </c>
      <c r="D6657" s="3">
        <f>Table1[[#This Row],[End Year]]-1</f>
        <v>2018</v>
      </c>
      <c r="E6657" s="3">
        <f t="shared" si="309"/>
        <v>2019</v>
      </c>
      <c r="F6657" s="1" t="str">
        <f t="shared" si="310"/>
        <v>2018/2019</v>
      </c>
      <c r="G6657">
        <v>88416</v>
      </c>
      <c r="H6657" t="s">
        <v>113</v>
      </c>
      <c r="I6657">
        <f>IFERROR(INDEX(Lookup_Misc!$A$1:$C$7,MATCH(Table1[[#This Row],[Product]],Lookup_Misc!$B$1:$B$7,0),3)*Table1[[#This Row],[Tonnage]],NA())</f>
        <v>35366.400000000001</v>
      </c>
      <c r="J6657">
        <f t="shared" si="311"/>
        <v>3</v>
      </c>
    </row>
    <row r="6658" spans="1:10">
      <c r="A6658" t="s">
        <v>189</v>
      </c>
      <c r="B6658" t="s">
        <v>123</v>
      </c>
      <c r="C6658" s="60">
        <v>43525</v>
      </c>
      <c r="D6658" s="3">
        <f>Table1[[#This Row],[End Year]]-1</f>
        <v>2018</v>
      </c>
      <c r="E6658" s="3">
        <f t="shared" si="309"/>
        <v>2019</v>
      </c>
      <c r="F6658" s="1" t="str">
        <f t="shared" si="310"/>
        <v>2018/2019</v>
      </c>
      <c r="G6658">
        <v>7651</v>
      </c>
      <c r="H6658" t="s">
        <v>108</v>
      </c>
      <c r="I6658">
        <f>IFERROR(INDEX(Lookup_Misc!$A$1:$C$7,MATCH(Table1[[#This Row],[Product]],Lookup_Misc!$B$1:$B$7,0),3)*Table1[[#This Row],[Tonnage]],NA())</f>
        <v>3060.4</v>
      </c>
      <c r="J6658">
        <f t="shared" si="311"/>
        <v>3</v>
      </c>
    </row>
    <row r="6659" spans="1:10">
      <c r="A6659" t="s">
        <v>189</v>
      </c>
      <c r="B6659" t="s">
        <v>123</v>
      </c>
      <c r="C6659" s="60">
        <v>43525</v>
      </c>
      <c r="D6659" s="3">
        <f>Table1[[#This Row],[End Year]]-1</f>
        <v>2018</v>
      </c>
      <c r="E6659" s="3">
        <f t="shared" si="309"/>
        <v>2019</v>
      </c>
      <c r="F6659" s="1" t="str">
        <f t="shared" si="310"/>
        <v>2018/2019</v>
      </c>
      <c r="G6659">
        <v>217</v>
      </c>
      <c r="H6659" t="s">
        <v>86</v>
      </c>
      <c r="I6659">
        <f>IFERROR(INDEX(Lookup_Misc!$A$1:$C$7,MATCH(Table1[[#This Row],[Product]],Lookup_Misc!$B$1:$B$7,0),3)*Table1[[#This Row],[Tonnage]],NA())</f>
        <v>86.800000000000011</v>
      </c>
      <c r="J6659">
        <f t="shared" si="311"/>
        <v>3</v>
      </c>
    </row>
    <row r="6660" spans="1:10">
      <c r="A6660" t="s">
        <v>189</v>
      </c>
      <c r="B6660" t="s">
        <v>123</v>
      </c>
      <c r="C6660" s="60">
        <v>43525</v>
      </c>
      <c r="D6660" s="3">
        <f>Table1[[#This Row],[End Year]]-1</f>
        <v>2018</v>
      </c>
      <c r="E6660" s="3">
        <f t="shared" si="309"/>
        <v>2019</v>
      </c>
      <c r="F6660" s="1" t="str">
        <f t="shared" si="310"/>
        <v>2018/2019</v>
      </c>
      <c r="G6660">
        <v>4</v>
      </c>
      <c r="H6660" t="s">
        <v>98</v>
      </c>
      <c r="I6660">
        <f>IFERROR(INDEX(Lookup_Misc!$A$1:$C$7,MATCH(Table1[[#This Row],[Product]],Lookup_Misc!$B$1:$B$7,0),3)*Table1[[#This Row],[Tonnage]],NA())</f>
        <v>1.6</v>
      </c>
      <c r="J6660">
        <f t="shared" si="311"/>
        <v>3</v>
      </c>
    </row>
    <row r="6661" spans="1:10">
      <c r="A6661" t="s">
        <v>189</v>
      </c>
      <c r="B6661" t="s">
        <v>123</v>
      </c>
      <c r="C6661" s="60">
        <v>43525</v>
      </c>
      <c r="D6661" s="3">
        <f>Table1[[#This Row],[End Year]]-1</f>
        <v>2018</v>
      </c>
      <c r="E6661" s="3">
        <f t="shared" si="309"/>
        <v>2019</v>
      </c>
      <c r="F6661" s="1" t="str">
        <f t="shared" si="310"/>
        <v>2018/2019</v>
      </c>
      <c r="G6661">
        <v>34</v>
      </c>
      <c r="H6661" t="s">
        <v>89</v>
      </c>
      <c r="I6661">
        <f>IFERROR(INDEX(Lookup_Misc!$A$1:$C$7,MATCH(Table1[[#This Row],[Product]],Lookup_Misc!$B$1:$B$7,0),3)*Table1[[#This Row],[Tonnage]],NA())</f>
        <v>13.600000000000001</v>
      </c>
      <c r="J6661">
        <f t="shared" si="311"/>
        <v>3</v>
      </c>
    </row>
    <row r="6662" spans="1:10">
      <c r="A6662" t="s">
        <v>189</v>
      </c>
      <c r="B6662" t="s">
        <v>123</v>
      </c>
      <c r="C6662" s="60">
        <v>43556</v>
      </c>
      <c r="D6662" s="3">
        <f>Table1[[#This Row],[End Year]]-1</f>
        <v>2018</v>
      </c>
      <c r="E6662" s="3">
        <f t="shared" ref="E6662:E6725" si="312">IF(AND(MONTH(C6662)&gt;=7,MONTH(C6662)&lt;=12),YEAR(C6662)+1,YEAR(C6662))</f>
        <v>2019</v>
      </c>
      <c r="F6662" s="1" t="str">
        <f t="shared" ref="F6662:F6725" si="313">D6662&amp;"/"&amp;E6662</f>
        <v>2018/2019</v>
      </c>
      <c r="G6662">
        <v>71</v>
      </c>
      <c r="H6662" t="s">
        <v>87</v>
      </c>
      <c r="I6662">
        <f>IFERROR(INDEX(Lookup_Misc!$A$1:$C$7,MATCH(Table1[[#This Row],[Product]],Lookup_Misc!$B$1:$B$7,0),3)*Table1[[#This Row],[Tonnage]],NA())</f>
        <v>28.400000000000002</v>
      </c>
      <c r="J6662">
        <f t="shared" ref="J6662:J6725" si="314">MONTH(C6662)</f>
        <v>4</v>
      </c>
    </row>
    <row r="6663" spans="1:10">
      <c r="A6663" t="s">
        <v>189</v>
      </c>
      <c r="B6663" t="s">
        <v>123</v>
      </c>
      <c r="C6663" s="60">
        <v>43556</v>
      </c>
      <c r="D6663" s="3">
        <f>Table1[[#This Row],[End Year]]-1</f>
        <v>2018</v>
      </c>
      <c r="E6663" s="3">
        <f t="shared" si="312"/>
        <v>2019</v>
      </c>
      <c r="F6663" s="1" t="str">
        <f t="shared" si="313"/>
        <v>2018/2019</v>
      </c>
      <c r="G6663">
        <v>6</v>
      </c>
      <c r="H6663" t="s">
        <v>77</v>
      </c>
      <c r="I6663">
        <f>IFERROR(INDEX(Lookup_Misc!$A$1:$C$7,MATCH(Table1[[#This Row],[Product]],Lookup_Misc!$B$1:$B$7,0),3)*Table1[[#This Row],[Tonnage]],NA())</f>
        <v>2.4000000000000004</v>
      </c>
      <c r="J6663">
        <f t="shared" si="314"/>
        <v>4</v>
      </c>
    </row>
    <row r="6664" spans="1:10">
      <c r="A6664" t="s">
        <v>189</v>
      </c>
      <c r="B6664" t="s">
        <v>123</v>
      </c>
      <c r="C6664" s="60">
        <v>43556</v>
      </c>
      <c r="D6664" s="3">
        <f>Table1[[#This Row],[End Year]]-1</f>
        <v>2018</v>
      </c>
      <c r="E6664" s="3">
        <f t="shared" si="312"/>
        <v>2019</v>
      </c>
      <c r="F6664" s="1" t="str">
        <f t="shared" si="313"/>
        <v>2018/2019</v>
      </c>
      <c r="G6664">
        <v>2</v>
      </c>
      <c r="H6664" t="s">
        <v>120</v>
      </c>
      <c r="I6664">
        <f>IFERROR(INDEX(Lookup_Misc!$A$1:$C$7,MATCH(Table1[[#This Row],[Product]],Lookup_Misc!$B$1:$B$7,0),3)*Table1[[#This Row],[Tonnage]],NA())</f>
        <v>0.8</v>
      </c>
      <c r="J6664">
        <f t="shared" si="314"/>
        <v>4</v>
      </c>
    </row>
    <row r="6665" spans="1:10">
      <c r="A6665" t="s">
        <v>189</v>
      </c>
      <c r="B6665" t="s">
        <v>123</v>
      </c>
      <c r="C6665" s="60">
        <v>43556</v>
      </c>
      <c r="D6665" s="3">
        <f>Table1[[#This Row],[End Year]]-1</f>
        <v>2018</v>
      </c>
      <c r="E6665" s="3">
        <f t="shared" si="312"/>
        <v>2019</v>
      </c>
      <c r="F6665" s="1" t="str">
        <f t="shared" si="313"/>
        <v>2018/2019</v>
      </c>
      <c r="G6665">
        <v>68299</v>
      </c>
      <c r="H6665" t="s">
        <v>60</v>
      </c>
      <c r="I6665">
        <f>IFERROR(INDEX(Lookup_Misc!$A$1:$C$7,MATCH(Table1[[#This Row],[Product]],Lookup_Misc!$B$1:$B$7,0),3)*Table1[[#This Row],[Tonnage]],NA())</f>
        <v>27319.600000000002</v>
      </c>
      <c r="J6665">
        <f t="shared" si="314"/>
        <v>4</v>
      </c>
    </row>
    <row r="6666" spans="1:10">
      <c r="A6666" t="s">
        <v>189</v>
      </c>
      <c r="B6666" t="s">
        <v>123</v>
      </c>
      <c r="C6666" s="60">
        <v>43556</v>
      </c>
      <c r="D6666" s="3">
        <f>Table1[[#This Row],[End Year]]-1</f>
        <v>2018</v>
      </c>
      <c r="E6666" s="3">
        <f t="shared" si="312"/>
        <v>2019</v>
      </c>
      <c r="F6666" s="1" t="str">
        <f t="shared" si="313"/>
        <v>2018/2019</v>
      </c>
      <c r="G6666">
        <v>13377</v>
      </c>
      <c r="H6666" t="s">
        <v>79</v>
      </c>
      <c r="I6666">
        <f>IFERROR(INDEX(Lookup_Misc!$A$1:$C$7,MATCH(Table1[[#This Row],[Product]],Lookup_Misc!$B$1:$B$7,0),3)*Table1[[#This Row],[Tonnage]],NA())</f>
        <v>5350.8</v>
      </c>
      <c r="J6666">
        <f t="shared" si="314"/>
        <v>4</v>
      </c>
    </row>
    <row r="6667" spans="1:10">
      <c r="A6667" t="s">
        <v>189</v>
      </c>
      <c r="B6667" t="s">
        <v>123</v>
      </c>
      <c r="C6667" s="60">
        <v>43556</v>
      </c>
      <c r="D6667" s="3">
        <f>Table1[[#This Row],[End Year]]-1</f>
        <v>2018</v>
      </c>
      <c r="E6667" s="3">
        <f t="shared" si="312"/>
        <v>2019</v>
      </c>
      <c r="F6667" s="1" t="str">
        <f t="shared" si="313"/>
        <v>2018/2019</v>
      </c>
      <c r="G6667">
        <v>2</v>
      </c>
      <c r="H6667" t="s">
        <v>125</v>
      </c>
      <c r="I6667">
        <f>IFERROR(INDEX(Lookup_Misc!$A$1:$C$7,MATCH(Table1[[#This Row],[Product]],Lookup_Misc!$B$1:$B$7,0),3)*Table1[[#This Row],[Tonnage]],NA())</f>
        <v>0.8</v>
      </c>
      <c r="J6667">
        <f t="shared" si="314"/>
        <v>4</v>
      </c>
    </row>
    <row r="6668" spans="1:10">
      <c r="A6668" t="s">
        <v>189</v>
      </c>
      <c r="B6668" t="s">
        <v>123</v>
      </c>
      <c r="C6668" s="60">
        <v>43556</v>
      </c>
      <c r="D6668" s="3">
        <f>Table1[[#This Row],[End Year]]-1</f>
        <v>2018</v>
      </c>
      <c r="E6668" s="3">
        <f t="shared" si="312"/>
        <v>2019</v>
      </c>
      <c r="F6668" s="1" t="str">
        <f t="shared" si="313"/>
        <v>2018/2019</v>
      </c>
      <c r="G6668">
        <v>6</v>
      </c>
      <c r="H6668" t="s">
        <v>116</v>
      </c>
      <c r="I6668">
        <f>IFERROR(INDEX(Lookup_Misc!$A$1:$C$7,MATCH(Table1[[#This Row],[Product]],Lookup_Misc!$B$1:$B$7,0),3)*Table1[[#This Row],[Tonnage]],NA())</f>
        <v>2.4000000000000004</v>
      </c>
      <c r="J6668">
        <f t="shared" si="314"/>
        <v>4</v>
      </c>
    </row>
    <row r="6669" spans="1:10">
      <c r="A6669" t="s">
        <v>189</v>
      </c>
      <c r="B6669" t="s">
        <v>123</v>
      </c>
      <c r="C6669" s="60">
        <v>43556</v>
      </c>
      <c r="D6669" s="3">
        <f>Table1[[#This Row],[End Year]]-1</f>
        <v>2018</v>
      </c>
      <c r="E6669" s="3">
        <f t="shared" si="312"/>
        <v>2019</v>
      </c>
      <c r="F6669" s="1" t="str">
        <f t="shared" si="313"/>
        <v>2018/2019</v>
      </c>
      <c r="G6669">
        <v>4397</v>
      </c>
      <c r="H6669" t="s">
        <v>128</v>
      </c>
      <c r="I6669">
        <f>IFERROR(INDEX(Lookup_Misc!$A$1:$C$7,MATCH(Table1[[#This Row],[Product]],Lookup_Misc!$B$1:$B$7,0),3)*Table1[[#This Row],[Tonnage]],NA())</f>
        <v>1758.8000000000002</v>
      </c>
      <c r="J6669">
        <f t="shared" si="314"/>
        <v>4</v>
      </c>
    </row>
    <row r="6670" spans="1:10">
      <c r="A6670" t="s">
        <v>189</v>
      </c>
      <c r="B6670" t="s">
        <v>123</v>
      </c>
      <c r="C6670" s="60">
        <v>43556</v>
      </c>
      <c r="D6670" s="3">
        <f>Table1[[#This Row],[End Year]]-1</f>
        <v>2018</v>
      </c>
      <c r="E6670" s="3">
        <f t="shared" si="312"/>
        <v>2019</v>
      </c>
      <c r="F6670" s="1" t="str">
        <f t="shared" si="313"/>
        <v>2018/2019</v>
      </c>
      <c r="G6670">
        <v>55417</v>
      </c>
      <c r="H6670" t="s">
        <v>113</v>
      </c>
      <c r="I6670">
        <f>IFERROR(INDEX(Lookup_Misc!$A$1:$C$7,MATCH(Table1[[#This Row],[Product]],Lookup_Misc!$B$1:$B$7,0),3)*Table1[[#This Row],[Tonnage]],NA())</f>
        <v>22166.800000000003</v>
      </c>
      <c r="J6670">
        <f t="shared" si="314"/>
        <v>4</v>
      </c>
    </row>
    <row r="6671" spans="1:10">
      <c r="A6671" t="s">
        <v>189</v>
      </c>
      <c r="B6671" t="s">
        <v>123</v>
      </c>
      <c r="C6671" s="60">
        <v>43556</v>
      </c>
      <c r="D6671" s="3">
        <f>Table1[[#This Row],[End Year]]-1</f>
        <v>2018</v>
      </c>
      <c r="E6671" s="3">
        <f t="shared" si="312"/>
        <v>2019</v>
      </c>
      <c r="F6671" s="1" t="str">
        <f t="shared" si="313"/>
        <v>2018/2019</v>
      </c>
      <c r="G6671">
        <v>6598</v>
      </c>
      <c r="H6671" t="s">
        <v>108</v>
      </c>
      <c r="I6671">
        <f>IFERROR(INDEX(Lookup_Misc!$A$1:$C$7,MATCH(Table1[[#This Row],[Product]],Lookup_Misc!$B$1:$B$7,0),3)*Table1[[#This Row],[Tonnage]],NA())</f>
        <v>2639.2000000000003</v>
      </c>
      <c r="J6671">
        <f t="shared" si="314"/>
        <v>4</v>
      </c>
    </row>
    <row r="6672" spans="1:10">
      <c r="A6672" t="s">
        <v>189</v>
      </c>
      <c r="B6672" t="s">
        <v>123</v>
      </c>
      <c r="C6672" s="60">
        <v>43556</v>
      </c>
      <c r="D6672" s="3">
        <f>Table1[[#This Row],[End Year]]-1</f>
        <v>2018</v>
      </c>
      <c r="E6672" s="3">
        <f t="shared" si="312"/>
        <v>2019</v>
      </c>
      <c r="F6672" s="1" t="str">
        <f t="shared" si="313"/>
        <v>2018/2019</v>
      </c>
      <c r="G6672">
        <v>25</v>
      </c>
      <c r="H6672" t="s">
        <v>170</v>
      </c>
      <c r="I6672">
        <f>IFERROR(INDEX(Lookup_Misc!$A$1:$C$7,MATCH(Table1[[#This Row],[Product]],Lookup_Misc!$B$1:$B$7,0),3)*Table1[[#This Row],[Tonnage]],NA())</f>
        <v>10</v>
      </c>
      <c r="J6672">
        <f t="shared" si="314"/>
        <v>4</v>
      </c>
    </row>
    <row r="6673" spans="1:10">
      <c r="A6673" t="s">
        <v>189</v>
      </c>
      <c r="B6673" t="s">
        <v>123</v>
      </c>
      <c r="C6673" s="60">
        <v>43556</v>
      </c>
      <c r="D6673" s="3">
        <f>Table1[[#This Row],[End Year]]-1</f>
        <v>2018</v>
      </c>
      <c r="E6673" s="3">
        <f t="shared" si="312"/>
        <v>2019</v>
      </c>
      <c r="F6673" s="1" t="str">
        <f t="shared" si="313"/>
        <v>2018/2019</v>
      </c>
      <c r="G6673">
        <v>14798</v>
      </c>
      <c r="H6673" t="s">
        <v>86</v>
      </c>
      <c r="I6673">
        <f>IFERROR(INDEX(Lookup_Misc!$A$1:$C$7,MATCH(Table1[[#This Row],[Product]],Lookup_Misc!$B$1:$B$7,0),3)*Table1[[#This Row],[Tonnage]],NA())</f>
        <v>5919.2000000000007</v>
      </c>
      <c r="J6673">
        <f t="shared" si="314"/>
        <v>4</v>
      </c>
    </row>
    <row r="6674" spans="1:10">
      <c r="A6674" t="s">
        <v>189</v>
      </c>
      <c r="B6674" t="s">
        <v>123</v>
      </c>
      <c r="C6674" s="60">
        <v>43586</v>
      </c>
      <c r="D6674" s="3">
        <f>Table1[[#This Row],[End Year]]-1</f>
        <v>2018</v>
      </c>
      <c r="E6674" s="3">
        <f t="shared" si="312"/>
        <v>2019</v>
      </c>
      <c r="F6674" s="1" t="str">
        <f t="shared" si="313"/>
        <v>2018/2019</v>
      </c>
      <c r="G6674">
        <v>71</v>
      </c>
      <c r="H6674" t="s">
        <v>76</v>
      </c>
      <c r="I6674">
        <f>IFERROR(INDEX(Lookup_Misc!$A$1:$C$7,MATCH(Table1[[#This Row],[Product]],Lookup_Misc!$B$1:$B$7,0),3)*Table1[[#This Row],[Tonnage]],NA())</f>
        <v>28.400000000000002</v>
      </c>
      <c r="J6674">
        <f t="shared" si="314"/>
        <v>5</v>
      </c>
    </row>
    <row r="6675" spans="1:10">
      <c r="A6675" t="s">
        <v>189</v>
      </c>
      <c r="B6675" t="s">
        <v>123</v>
      </c>
      <c r="C6675" s="60">
        <v>43586</v>
      </c>
      <c r="D6675" s="3">
        <f>Table1[[#This Row],[End Year]]-1</f>
        <v>2018</v>
      </c>
      <c r="E6675" s="3">
        <f t="shared" si="312"/>
        <v>2019</v>
      </c>
      <c r="F6675" s="1" t="str">
        <f t="shared" si="313"/>
        <v>2018/2019</v>
      </c>
      <c r="G6675">
        <v>42438</v>
      </c>
      <c r="H6675" t="s">
        <v>60</v>
      </c>
      <c r="I6675">
        <f>IFERROR(INDEX(Lookup_Misc!$A$1:$C$7,MATCH(Table1[[#This Row],[Product]],Lookup_Misc!$B$1:$B$7,0),3)*Table1[[#This Row],[Tonnage]],NA())</f>
        <v>16975.2</v>
      </c>
      <c r="J6675">
        <f t="shared" si="314"/>
        <v>5</v>
      </c>
    </row>
    <row r="6676" spans="1:10">
      <c r="A6676" t="s">
        <v>189</v>
      </c>
      <c r="B6676" t="s">
        <v>123</v>
      </c>
      <c r="C6676" s="60">
        <v>43586</v>
      </c>
      <c r="D6676" s="3">
        <f>Table1[[#This Row],[End Year]]-1</f>
        <v>2018</v>
      </c>
      <c r="E6676" s="3">
        <f t="shared" si="312"/>
        <v>2019</v>
      </c>
      <c r="F6676" s="1" t="str">
        <f t="shared" si="313"/>
        <v>2018/2019</v>
      </c>
      <c r="G6676">
        <v>289</v>
      </c>
      <c r="H6676" t="s">
        <v>79</v>
      </c>
      <c r="I6676">
        <f>IFERROR(INDEX(Lookup_Misc!$A$1:$C$7,MATCH(Table1[[#This Row],[Product]],Lookup_Misc!$B$1:$B$7,0),3)*Table1[[#This Row],[Tonnage]],NA())</f>
        <v>115.60000000000001</v>
      </c>
      <c r="J6676">
        <f t="shared" si="314"/>
        <v>5</v>
      </c>
    </row>
    <row r="6677" spans="1:10">
      <c r="A6677" t="s">
        <v>189</v>
      </c>
      <c r="B6677" t="s">
        <v>123</v>
      </c>
      <c r="C6677" s="60">
        <v>43586</v>
      </c>
      <c r="D6677" s="3">
        <f>Table1[[#This Row],[End Year]]-1</f>
        <v>2018</v>
      </c>
      <c r="E6677" s="3">
        <f t="shared" si="312"/>
        <v>2019</v>
      </c>
      <c r="F6677" s="1" t="str">
        <f t="shared" si="313"/>
        <v>2018/2019</v>
      </c>
      <c r="G6677">
        <v>1</v>
      </c>
      <c r="H6677" t="s">
        <v>142</v>
      </c>
      <c r="I6677">
        <f>IFERROR(INDEX(Lookup_Misc!$A$1:$C$7,MATCH(Table1[[#This Row],[Product]],Lookup_Misc!$B$1:$B$7,0),3)*Table1[[#This Row],[Tonnage]],NA())</f>
        <v>0.4</v>
      </c>
      <c r="J6677">
        <f t="shared" si="314"/>
        <v>5</v>
      </c>
    </row>
    <row r="6678" spans="1:10">
      <c r="A6678" t="s">
        <v>189</v>
      </c>
      <c r="B6678" t="s">
        <v>123</v>
      </c>
      <c r="C6678" s="60">
        <v>43586</v>
      </c>
      <c r="D6678" s="3">
        <f>Table1[[#This Row],[End Year]]-1</f>
        <v>2018</v>
      </c>
      <c r="E6678" s="3">
        <f t="shared" si="312"/>
        <v>2019</v>
      </c>
      <c r="F6678" s="1" t="str">
        <f t="shared" si="313"/>
        <v>2018/2019</v>
      </c>
      <c r="G6678">
        <v>4</v>
      </c>
      <c r="H6678" t="s">
        <v>130</v>
      </c>
      <c r="I6678">
        <f>IFERROR(INDEX(Lookup_Misc!$A$1:$C$7,MATCH(Table1[[#This Row],[Product]],Lookup_Misc!$B$1:$B$7,0),3)*Table1[[#This Row],[Tonnage]],NA())</f>
        <v>1.6</v>
      </c>
      <c r="J6678">
        <f t="shared" si="314"/>
        <v>5</v>
      </c>
    </row>
    <row r="6679" spans="1:10">
      <c r="A6679" t="s">
        <v>189</v>
      </c>
      <c r="B6679" t="s">
        <v>123</v>
      </c>
      <c r="C6679" s="60">
        <v>43586</v>
      </c>
      <c r="D6679" s="3">
        <f>Table1[[#This Row],[End Year]]-1</f>
        <v>2018</v>
      </c>
      <c r="E6679" s="3">
        <f t="shared" si="312"/>
        <v>2019</v>
      </c>
      <c r="F6679" s="1" t="str">
        <f t="shared" si="313"/>
        <v>2018/2019</v>
      </c>
      <c r="G6679">
        <v>1</v>
      </c>
      <c r="H6679" t="s">
        <v>146</v>
      </c>
      <c r="I6679">
        <f>IFERROR(INDEX(Lookup_Misc!$A$1:$C$7,MATCH(Table1[[#This Row],[Product]],Lookup_Misc!$B$1:$B$7,0),3)*Table1[[#This Row],[Tonnage]],NA())</f>
        <v>0.4</v>
      </c>
      <c r="J6679">
        <f t="shared" si="314"/>
        <v>5</v>
      </c>
    </row>
    <row r="6680" spans="1:10">
      <c r="A6680" t="s">
        <v>189</v>
      </c>
      <c r="B6680" t="s">
        <v>123</v>
      </c>
      <c r="C6680" s="60">
        <v>43586</v>
      </c>
      <c r="D6680" s="3">
        <f>Table1[[#This Row],[End Year]]-1</f>
        <v>2018</v>
      </c>
      <c r="E6680" s="3">
        <f t="shared" si="312"/>
        <v>2019</v>
      </c>
      <c r="F6680" s="1" t="str">
        <f t="shared" si="313"/>
        <v>2018/2019</v>
      </c>
      <c r="G6680">
        <v>2197</v>
      </c>
      <c r="H6680" t="s">
        <v>116</v>
      </c>
      <c r="I6680">
        <f>IFERROR(INDEX(Lookup_Misc!$A$1:$C$7,MATCH(Table1[[#This Row],[Product]],Lookup_Misc!$B$1:$B$7,0),3)*Table1[[#This Row],[Tonnage]],NA())</f>
        <v>878.80000000000007</v>
      </c>
      <c r="J6680">
        <f t="shared" si="314"/>
        <v>5</v>
      </c>
    </row>
    <row r="6681" spans="1:10">
      <c r="A6681" t="s">
        <v>189</v>
      </c>
      <c r="B6681" t="s">
        <v>123</v>
      </c>
      <c r="C6681" s="60">
        <v>43586</v>
      </c>
      <c r="D6681" s="3">
        <f>Table1[[#This Row],[End Year]]-1</f>
        <v>2018</v>
      </c>
      <c r="E6681" s="3">
        <f t="shared" si="312"/>
        <v>2019</v>
      </c>
      <c r="F6681" s="1" t="str">
        <f t="shared" si="313"/>
        <v>2018/2019</v>
      </c>
      <c r="G6681">
        <v>2199</v>
      </c>
      <c r="H6681" t="s">
        <v>137</v>
      </c>
      <c r="I6681">
        <f>IFERROR(INDEX(Lookup_Misc!$A$1:$C$7,MATCH(Table1[[#This Row],[Product]],Lookup_Misc!$B$1:$B$7,0),3)*Table1[[#This Row],[Tonnage]],NA())</f>
        <v>879.6</v>
      </c>
      <c r="J6681">
        <f t="shared" si="314"/>
        <v>5</v>
      </c>
    </row>
    <row r="6682" spans="1:10">
      <c r="A6682" t="s">
        <v>189</v>
      </c>
      <c r="B6682" t="s">
        <v>123</v>
      </c>
      <c r="C6682" s="60">
        <v>43586</v>
      </c>
      <c r="D6682" s="3">
        <f>Table1[[#This Row],[End Year]]-1</f>
        <v>2018</v>
      </c>
      <c r="E6682" s="3">
        <f t="shared" si="312"/>
        <v>2019</v>
      </c>
      <c r="F6682" s="1" t="str">
        <f t="shared" si="313"/>
        <v>2018/2019</v>
      </c>
      <c r="G6682">
        <v>129481</v>
      </c>
      <c r="H6682" t="s">
        <v>113</v>
      </c>
      <c r="I6682">
        <f>IFERROR(INDEX(Lookup_Misc!$A$1:$C$7,MATCH(Table1[[#This Row],[Product]],Lookup_Misc!$B$1:$B$7,0),3)*Table1[[#This Row],[Tonnage]],NA())</f>
        <v>51792.4</v>
      </c>
      <c r="J6682">
        <f t="shared" si="314"/>
        <v>5</v>
      </c>
    </row>
    <row r="6683" spans="1:10">
      <c r="A6683" t="s">
        <v>189</v>
      </c>
      <c r="B6683" t="s">
        <v>123</v>
      </c>
      <c r="C6683" s="60">
        <v>43586</v>
      </c>
      <c r="D6683" s="3">
        <f>Table1[[#This Row],[End Year]]-1</f>
        <v>2018</v>
      </c>
      <c r="E6683" s="3">
        <f t="shared" si="312"/>
        <v>2019</v>
      </c>
      <c r="F6683" s="1" t="str">
        <f t="shared" si="313"/>
        <v>2018/2019</v>
      </c>
      <c r="G6683">
        <v>77</v>
      </c>
      <c r="H6683" t="s">
        <v>86</v>
      </c>
      <c r="I6683">
        <f>IFERROR(INDEX(Lookup_Misc!$A$1:$C$7,MATCH(Table1[[#This Row],[Product]],Lookup_Misc!$B$1:$B$7,0),3)*Table1[[#This Row],[Tonnage]],NA())</f>
        <v>30.8</v>
      </c>
      <c r="J6683">
        <f t="shared" si="314"/>
        <v>5</v>
      </c>
    </row>
    <row r="6684" spans="1:10">
      <c r="A6684" t="s">
        <v>189</v>
      </c>
      <c r="B6684" t="s">
        <v>123</v>
      </c>
      <c r="C6684" s="60">
        <v>43617</v>
      </c>
      <c r="D6684" s="3">
        <f>Table1[[#This Row],[End Year]]-1</f>
        <v>2018</v>
      </c>
      <c r="E6684" s="3">
        <f t="shared" si="312"/>
        <v>2019</v>
      </c>
      <c r="F6684" s="1" t="str">
        <f t="shared" si="313"/>
        <v>2018/2019</v>
      </c>
      <c r="G6684">
        <v>1</v>
      </c>
      <c r="H6684" t="s">
        <v>73</v>
      </c>
      <c r="I6684">
        <f>IFERROR(INDEX(Lookup_Misc!$A$1:$C$7,MATCH(Table1[[#This Row],[Product]],Lookup_Misc!$B$1:$B$7,0),3)*Table1[[#This Row],[Tonnage]],NA())</f>
        <v>0.4</v>
      </c>
      <c r="J6684">
        <f t="shared" si="314"/>
        <v>6</v>
      </c>
    </row>
    <row r="6685" spans="1:10">
      <c r="A6685" t="s">
        <v>189</v>
      </c>
      <c r="B6685" t="s">
        <v>123</v>
      </c>
      <c r="C6685" s="60">
        <v>43617</v>
      </c>
      <c r="D6685" s="3">
        <f>Table1[[#This Row],[End Year]]-1</f>
        <v>2018</v>
      </c>
      <c r="E6685" s="3">
        <f t="shared" si="312"/>
        <v>2019</v>
      </c>
      <c r="F6685" s="1" t="str">
        <f t="shared" si="313"/>
        <v>2018/2019</v>
      </c>
      <c r="G6685">
        <v>223</v>
      </c>
      <c r="H6685" t="s">
        <v>198</v>
      </c>
      <c r="I6685">
        <f>IFERROR(INDEX(Lookup_Misc!$A$1:$C$7,MATCH(Table1[[#This Row],[Product]],Lookup_Misc!$B$1:$B$7,0),3)*Table1[[#This Row],[Tonnage]],NA())</f>
        <v>89.2</v>
      </c>
      <c r="J6685">
        <f t="shared" si="314"/>
        <v>6</v>
      </c>
    </row>
    <row r="6686" spans="1:10">
      <c r="A6686" t="s">
        <v>189</v>
      </c>
      <c r="B6686" t="s">
        <v>123</v>
      </c>
      <c r="C6686" s="60">
        <v>43617</v>
      </c>
      <c r="D6686" s="3">
        <f>Table1[[#This Row],[End Year]]-1</f>
        <v>2018</v>
      </c>
      <c r="E6686" s="3">
        <f t="shared" si="312"/>
        <v>2019</v>
      </c>
      <c r="F6686" s="1" t="str">
        <f t="shared" si="313"/>
        <v>2018/2019</v>
      </c>
      <c r="G6686">
        <v>9050</v>
      </c>
      <c r="H6686" t="s">
        <v>60</v>
      </c>
      <c r="I6686">
        <f>IFERROR(INDEX(Lookup_Misc!$A$1:$C$7,MATCH(Table1[[#This Row],[Product]],Lookup_Misc!$B$1:$B$7,0),3)*Table1[[#This Row],[Tonnage]],NA())</f>
        <v>3620</v>
      </c>
      <c r="J6686">
        <f t="shared" si="314"/>
        <v>6</v>
      </c>
    </row>
    <row r="6687" spans="1:10">
      <c r="A6687" t="s">
        <v>189</v>
      </c>
      <c r="B6687" t="s">
        <v>123</v>
      </c>
      <c r="C6687" s="60">
        <v>43617</v>
      </c>
      <c r="D6687" s="3">
        <f>Table1[[#This Row],[End Year]]-1</f>
        <v>2018</v>
      </c>
      <c r="E6687" s="3">
        <f t="shared" si="312"/>
        <v>2019</v>
      </c>
      <c r="F6687" s="1" t="str">
        <f t="shared" si="313"/>
        <v>2018/2019</v>
      </c>
      <c r="G6687">
        <v>5408</v>
      </c>
      <c r="H6687" t="s">
        <v>79</v>
      </c>
      <c r="I6687">
        <f>IFERROR(INDEX(Lookup_Misc!$A$1:$C$7,MATCH(Table1[[#This Row],[Product]],Lookup_Misc!$B$1:$B$7,0),3)*Table1[[#This Row],[Tonnage]],NA())</f>
        <v>2163.2000000000003</v>
      </c>
      <c r="J6687">
        <f t="shared" si="314"/>
        <v>6</v>
      </c>
    </row>
    <row r="6688" spans="1:10">
      <c r="A6688" t="s">
        <v>189</v>
      </c>
      <c r="B6688" t="s">
        <v>123</v>
      </c>
      <c r="C6688" s="60">
        <v>43617</v>
      </c>
      <c r="D6688" s="3">
        <f>Table1[[#This Row],[End Year]]-1</f>
        <v>2018</v>
      </c>
      <c r="E6688" s="3">
        <f t="shared" si="312"/>
        <v>2019</v>
      </c>
      <c r="F6688" s="1" t="str">
        <f t="shared" si="313"/>
        <v>2018/2019</v>
      </c>
      <c r="G6688">
        <v>11</v>
      </c>
      <c r="H6688" t="s">
        <v>142</v>
      </c>
      <c r="I6688">
        <f>IFERROR(INDEX(Lookup_Misc!$A$1:$C$7,MATCH(Table1[[#This Row],[Product]],Lookup_Misc!$B$1:$B$7,0),3)*Table1[[#This Row],[Tonnage]],NA())</f>
        <v>4.4000000000000004</v>
      </c>
      <c r="J6688">
        <f t="shared" si="314"/>
        <v>6</v>
      </c>
    </row>
    <row r="6689" spans="1:10">
      <c r="A6689" t="s">
        <v>189</v>
      </c>
      <c r="B6689" t="s">
        <v>123</v>
      </c>
      <c r="C6689" s="60">
        <v>43617</v>
      </c>
      <c r="D6689" s="3">
        <f>Table1[[#This Row],[End Year]]-1</f>
        <v>2018</v>
      </c>
      <c r="E6689" s="3">
        <f t="shared" si="312"/>
        <v>2019</v>
      </c>
      <c r="F6689" s="1" t="str">
        <f t="shared" si="313"/>
        <v>2018/2019</v>
      </c>
      <c r="G6689">
        <v>2</v>
      </c>
      <c r="H6689" t="s">
        <v>130</v>
      </c>
      <c r="I6689">
        <f>IFERROR(INDEX(Lookup_Misc!$A$1:$C$7,MATCH(Table1[[#This Row],[Product]],Lookup_Misc!$B$1:$B$7,0),3)*Table1[[#This Row],[Tonnage]],NA())</f>
        <v>0.8</v>
      </c>
      <c r="J6689">
        <f t="shared" si="314"/>
        <v>6</v>
      </c>
    </row>
    <row r="6690" spans="1:10">
      <c r="A6690" t="s">
        <v>189</v>
      </c>
      <c r="B6690" t="s">
        <v>123</v>
      </c>
      <c r="C6690" s="60">
        <v>43617</v>
      </c>
      <c r="D6690" s="3">
        <f>Table1[[#This Row],[End Year]]-1</f>
        <v>2018</v>
      </c>
      <c r="E6690" s="3">
        <f t="shared" si="312"/>
        <v>2019</v>
      </c>
      <c r="F6690" s="1" t="str">
        <f t="shared" si="313"/>
        <v>2018/2019</v>
      </c>
      <c r="G6690">
        <v>2201</v>
      </c>
      <c r="H6690" t="s">
        <v>116</v>
      </c>
      <c r="I6690">
        <f>IFERROR(INDEX(Lookup_Misc!$A$1:$C$7,MATCH(Table1[[#This Row],[Product]],Lookup_Misc!$B$1:$B$7,0),3)*Table1[[#This Row],[Tonnage]],NA())</f>
        <v>880.40000000000009</v>
      </c>
      <c r="J6690">
        <f t="shared" si="314"/>
        <v>6</v>
      </c>
    </row>
    <row r="6691" spans="1:10">
      <c r="A6691" t="s">
        <v>189</v>
      </c>
      <c r="B6691" t="s">
        <v>123</v>
      </c>
      <c r="C6691" s="60">
        <v>43617</v>
      </c>
      <c r="D6691" s="3">
        <f>Table1[[#This Row],[End Year]]-1</f>
        <v>2018</v>
      </c>
      <c r="E6691" s="3">
        <f t="shared" si="312"/>
        <v>2019</v>
      </c>
      <c r="F6691" s="1" t="str">
        <f t="shared" si="313"/>
        <v>2018/2019</v>
      </c>
      <c r="G6691">
        <v>3</v>
      </c>
      <c r="H6691" t="s">
        <v>137</v>
      </c>
      <c r="I6691">
        <f>IFERROR(INDEX(Lookup_Misc!$A$1:$C$7,MATCH(Table1[[#This Row],[Product]],Lookup_Misc!$B$1:$B$7,0),3)*Table1[[#This Row],[Tonnage]],NA())</f>
        <v>1.2000000000000002</v>
      </c>
      <c r="J6691">
        <f t="shared" si="314"/>
        <v>6</v>
      </c>
    </row>
    <row r="6692" spans="1:10">
      <c r="A6692" t="s">
        <v>189</v>
      </c>
      <c r="B6692" t="s">
        <v>123</v>
      </c>
      <c r="C6692" s="60">
        <v>43617</v>
      </c>
      <c r="D6692" s="3">
        <f>Table1[[#This Row],[End Year]]-1</f>
        <v>2018</v>
      </c>
      <c r="E6692" s="3">
        <f t="shared" si="312"/>
        <v>2019</v>
      </c>
      <c r="F6692" s="1" t="str">
        <f t="shared" si="313"/>
        <v>2018/2019</v>
      </c>
      <c r="G6692">
        <v>169408</v>
      </c>
      <c r="H6692" t="s">
        <v>113</v>
      </c>
      <c r="I6692">
        <f>IFERROR(INDEX(Lookup_Misc!$A$1:$C$7,MATCH(Table1[[#This Row],[Product]],Lookup_Misc!$B$1:$B$7,0),3)*Table1[[#This Row],[Tonnage]],NA())</f>
        <v>67763.199999999997</v>
      </c>
      <c r="J6692">
        <f t="shared" si="314"/>
        <v>6</v>
      </c>
    </row>
    <row r="6693" spans="1:10">
      <c r="A6693" t="s">
        <v>189</v>
      </c>
      <c r="B6693" t="s">
        <v>123</v>
      </c>
      <c r="C6693" s="60">
        <v>43617</v>
      </c>
      <c r="D6693" s="3">
        <f>Table1[[#This Row],[End Year]]-1</f>
        <v>2018</v>
      </c>
      <c r="E6693" s="3">
        <f t="shared" si="312"/>
        <v>2019</v>
      </c>
      <c r="F6693" s="1" t="str">
        <f t="shared" si="313"/>
        <v>2018/2019</v>
      </c>
      <c r="G6693">
        <v>15571</v>
      </c>
      <c r="H6693" t="s">
        <v>108</v>
      </c>
      <c r="I6693">
        <f>IFERROR(INDEX(Lookup_Misc!$A$1:$C$7,MATCH(Table1[[#This Row],[Product]],Lookup_Misc!$B$1:$B$7,0),3)*Table1[[#This Row],[Tonnage]],NA())</f>
        <v>6228.4000000000005</v>
      </c>
      <c r="J6693">
        <f t="shared" si="314"/>
        <v>6</v>
      </c>
    </row>
    <row r="6694" spans="1:10">
      <c r="A6694" t="s">
        <v>189</v>
      </c>
      <c r="B6694" t="s">
        <v>123</v>
      </c>
      <c r="C6694" s="60">
        <v>43617</v>
      </c>
      <c r="D6694" s="3">
        <f>Table1[[#This Row],[End Year]]-1</f>
        <v>2018</v>
      </c>
      <c r="E6694" s="3">
        <f t="shared" si="312"/>
        <v>2019</v>
      </c>
      <c r="F6694" s="1" t="str">
        <f t="shared" si="313"/>
        <v>2018/2019</v>
      </c>
      <c r="G6694">
        <v>35</v>
      </c>
      <c r="H6694" t="s">
        <v>89</v>
      </c>
      <c r="I6694">
        <f>IFERROR(INDEX(Lookup_Misc!$A$1:$C$7,MATCH(Table1[[#This Row],[Product]],Lookup_Misc!$B$1:$B$7,0),3)*Table1[[#This Row],[Tonnage]],NA())</f>
        <v>14</v>
      </c>
      <c r="J6694">
        <f t="shared" si="314"/>
        <v>6</v>
      </c>
    </row>
    <row r="6695" spans="1:10">
      <c r="A6695" t="s">
        <v>189</v>
      </c>
      <c r="B6695" t="s">
        <v>123</v>
      </c>
      <c r="C6695" s="60">
        <v>43617</v>
      </c>
      <c r="D6695" s="3">
        <f>Table1[[#This Row],[End Year]]-1</f>
        <v>2018</v>
      </c>
      <c r="E6695" s="3">
        <f t="shared" si="312"/>
        <v>2019</v>
      </c>
      <c r="F6695" s="1" t="str">
        <f t="shared" si="313"/>
        <v>2018/2019</v>
      </c>
      <c r="G6695">
        <v>4</v>
      </c>
      <c r="H6695" t="s">
        <v>106</v>
      </c>
      <c r="I6695">
        <f>IFERROR(INDEX(Lookup_Misc!$A$1:$C$7,MATCH(Table1[[#This Row],[Product]],Lookup_Misc!$B$1:$B$7,0),3)*Table1[[#This Row],[Tonnage]],NA())</f>
        <v>1.6</v>
      </c>
      <c r="J6695">
        <f t="shared" si="314"/>
        <v>6</v>
      </c>
    </row>
    <row r="6696" spans="1:10">
      <c r="A6696" t="s">
        <v>189</v>
      </c>
      <c r="B6696" t="s">
        <v>123</v>
      </c>
      <c r="C6696" s="60">
        <v>43617</v>
      </c>
      <c r="D6696" s="3">
        <f>Table1[[#This Row],[End Year]]-1</f>
        <v>2018</v>
      </c>
      <c r="E6696" s="3">
        <f t="shared" si="312"/>
        <v>2019</v>
      </c>
      <c r="F6696" s="1" t="str">
        <f t="shared" si="313"/>
        <v>2018/2019</v>
      </c>
      <c r="G6696">
        <v>19</v>
      </c>
      <c r="H6696" t="s">
        <v>90</v>
      </c>
      <c r="I6696">
        <f>IFERROR(INDEX(Lookup_Misc!$A$1:$C$7,MATCH(Table1[[#This Row],[Product]],Lookup_Misc!$B$1:$B$7,0),3)*Table1[[#This Row],[Tonnage]],NA())</f>
        <v>7.6000000000000005</v>
      </c>
      <c r="J6696">
        <f t="shared" si="314"/>
        <v>6</v>
      </c>
    </row>
    <row r="6697" spans="1:10">
      <c r="A6697" t="s">
        <v>189</v>
      </c>
      <c r="B6697" t="s">
        <v>123</v>
      </c>
      <c r="C6697" s="60">
        <v>43647</v>
      </c>
      <c r="D6697" s="3">
        <f>Table1[[#This Row],[End Year]]-1</f>
        <v>2019</v>
      </c>
      <c r="E6697" s="3">
        <f t="shared" si="312"/>
        <v>2020</v>
      </c>
      <c r="F6697" s="1" t="str">
        <f t="shared" si="313"/>
        <v>2019/2020</v>
      </c>
      <c r="G6697">
        <v>1</v>
      </c>
      <c r="H6697" t="s">
        <v>75</v>
      </c>
      <c r="I6697">
        <f>IFERROR(INDEX(Lookup_Misc!$A$1:$C$7,MATCH(Table1[[#This Row],[Product]],Lookup_Misc!$B$1:$B$7,0),3)*Table1[[#This Row],[Tonnage]],NA())</f>
        <v>0.4</v>
      </c>
      <c r="J6697">
        <f t="shared" si="314"/>
        <v>7</v>
      </c>
    </row>
    <row r="6698" spans="1:10">
      <c r="A6698" t="s">
        <v>189</v>
      </c>
      <c r="B6698" t="s">
        <v>123</v>
      </c>
      <c r="C6698" s="60">
        <v>43647</v>
      </c>
      <c r="D6698" s="3">
        <f>Table1[[#This Row],[End Year]]-1</f>
        <v>2019</v>
      </c>
      <c r="E6698" s="3">
        <f t="shared" si="312"/>
        <v>2020</v>
      </c>
      <c r="F6698" s="1" t="str">
        <f t="shared" si="313"/>
        <v>2019/2020</v>
      </c>
      <c r="G6698">
        <v>472</v>
      </c>
      <c r="H6698" t="s">
        <v>198</v>
      </c>
      <c r="I6698">
        <f>IFERROR(INDEX(Lookup_Misc!$A$1:$C$7,MATCH(Table1[[#This Row],[Product]],Lookup_Misc!$B$1:$B$7,0),3)*Table1[[#This Row],[Tonnage]],NA())</f>
        <v>188.8</v>
      </c>
      <c r="J6698">
        <f t="shared" si="314"/>
        <v>7</v>
      </c>
    </row>
    <row r="6699" spans="1:10">
      <c r="A6699" t="s">
        <v>189</v>
      </c>
      <c r="B6699" t="s">
        <v>123</v>
      </c>
      <c r="C6699" s="60">
        <v>43647</v>
      </c>
      <c r="D6699" s="3">
        <f>Table1[[#This Row],[End Year]]-1</f>
        <v>2019</v>
      </c>
      <c r="E6699" s="3">
        <f t="shared" si="312"/>
        <v>2020</v>
      </c>
      <c r="F6699" s="1" t="str">
        <f t="shared" si="313"/>
        <v>2019/2020</v>
      </c>
      <c r="G6699">
        <v>17266</v>
      </c>
      <c r="H6699" t="s">
        <v>60</v>
      </c>
      <c r="I6699">
        <f>IFERROR(INDEX(Lookup_Misc!$A$1:$C$7,MATCH(Table1[[#This Row],[Product]],Lookup_Misc!$B$1:$B$7,0),3)*Table1[[#This Row],[Tonnage]],NA())</f>
        <v>6906.4000000000005</v>
      </c>
      <c r="J6699">
        <f t="shared" si="314"/>
        <v>7</v>
      </c>
    </row>
    <row r="6700" spans="1:10">
      <c r="A6700" t="s">
        <v>189</v>
      </c>
      <c r="B6700" t="s">
        <v>123</v>
      </c>
      <c r="C6700" s="60">
        <v>43647</v>
      </c>
      <c r="D6700" s="3">
        <f>Table1[[#This Row],[End Year]]-1</f>
        <v>2019</v>
      </c>
      <c r="E6700" s="3">
        <f t="shared" si="312"/>
        <v>2020</v>
      </c>
      <c r="F6700" s="1" t="str">
        <f t="shared" si="313"/>
        <v>2019/2020</v>
      </c>
      <c r="G6700">
        <v>225</v>
      </c>
      <c r="H6700" t="s">
        <v>79</v>
      </c>
      <c r="I6700">
        <f>IFERROR(INDEX(Lookup_Misc!$A$1:$C$7,MATCH(Table1[[#This Row],[Product]],Lookup_Misc!$B$1:$B$7,0),3)*Table1[[#This Row],[Tonnage]],NA())</f>
        <v>90</v>
      </c>
      <c r="J6700">
        <f t="shared" si="314"/>
        <v>7</v>
      </c>
    </row>
    <row r="6701" spans="1:10">
      <c r="A6701" t="s">
        <v>189</v>
      </c>
      <c r="B6701" t="s">
        <v>123</v>
      </c>
      <c r="C6701" s="60">
        <v>43647</v>
      </c>
      <c r="D6701" s="3">
        <f>Table1[[#This Row],[End Year]]-1</f>
        <v>2019</v>
      </c>
      <c r="E6701" s="3">
        <f t="shared" si="312"/>
        <v>2020</v>
      </c>
      <c r="F6701" s="1" t="str">
        <f t="shared" si="313"/>
        <v>2019/2020</v>
      </c>
      <c r="G6701">
        <v>1</v>
      </c>
      <c r="H6701" t="s">
        <v>142</v>
      </c>
      <c r="I6701">
        <f>IFERROR(INDEX(Lookup_Misc!$A$1:$C$7,MATCH(Table1[[#This Row],[Product]],Lookup_Misc!$B$1:$B$7,0),3)*Table1[[#This Row],[Tonnage]],NA())</f>
        <v>0.4</v>
      </c>
      <c r="J6701">
        <f t="shared" si="314"/>
        <v>7</v>
      </c>
    </row>
    <row r="6702" spans="1:10">
      <c r="A6702" t="s">
        <v>189</v>
      </c>
      <c r="B6702" t="s">
        <v>123</v>
      </c>
      <c r="C6702" s="60">
        <v>43647</v>
      </c>
      <c r="D6702" s="3">
        <f>Table1[[#This Row],[End Year]]-1</f>
        <v>2019</v>
      </c>
      <c r="E6702" s="3">
        <f t="shared" si="312"/>
        <v>2020</v>
      </c>
      <c r="F6702" s="1" t="str">
        <f t="shared" si="313"/>
        <v>2019/2020</v>
      </c>
      <c r="G6702">
        <v>1</v>
      </c>
      <c r="H6702" t="s">
        <v>143</v>
      </c>
      <c r="I6702">
        <f>IFERROR(INDEX(Lookup_Misc!$A$1:$C$7,MATCH(Table1[[#This Row],[Product]],Lookup_Misc!$B$1:$B$7,0),3)*Table1[[#This Row],[Tonnage]],NA())</f>
        <v>0.4</v>
      </c>
      <c r="J6702">
        <f t="shared" si="314"/>
        <v>7</v>
      </c>
    </row>
    <row r="6703" spans="1:10">
      <c r="A6703" t="s">
        <v>189</v>
      </c>
      <c r="B6703" t="s">
        <v>123</v>
      </c>
      <c r="C6703" s="60">
        <v>43647</v>
      </c>
      <c r="D6703" s="3">
        <f>Table1[[#This Row],[End Year]]-1</f>
        <v>2019</v>
      </c>
      <c r="E6703" s="3">
        <f t="shared" si="312"/>
        <v>2020</v>
      </c>
      <c r="F6703" s="1" t="str">
        <f t="shared" si="313"/>
        <v>2019/2020</v>
      </c>
      <c r="G6703">
        <v>1</v>
      </c>
      <c r="H6703" t="s">
        <v>88</v>
      </c>
      <c r="I6703">
        <f>IFERROR(INDEX(Lookup_Misc!$A$1:$C$7,MATCH(Table1[[#This Row],[Product]],Lookup_Misc!$B$1:$B$7,0),3)*Table1[[#This Row],[Tonnage]],NA())</f>
        <v>0.4</v>
      </c>
      <c r="J6703">
        <f t="shared" si="314"/>
        <v>7</v>
      </c>
    </row>
    <row r="6704" spans="1:10">
      <c r="A6704" t="s">
        <v>189</v>
      </c>
      <c r="B6704" t="s">
        <v>123</v>
      </c>
      <c r="C6704" s="60">
        <v>43647</v>
      </c>
      <c r="D6704" s="3">
        <f>Table1[[#This Row],[End Year]]-1</f>
        <v>2019</v>
      </c>
      <c r="E6704" s="3">
        <f t="shared" si="312"/>
        <v>2020</v>
      </c>
      <c r="F6704" s="1" t="str">
        <f t="shared" si="313"/>
        <v>2019/2020</v>
      </c>
      <c r="G6704">
        <v>8</v>
      </c>
      <c r="H6704" t="s">
        <v>145</v>
      </c>
      <c r="I6704">
        <f>IFERROR(INDEX(Lookup_Misc!$A$1:$C$7,MATCH(Table1[[#This Row],[Product]],Lookup_Misc!$B$1:$B$7,0),3)*Table1[[#This Row],[Tonnage]],NA())</f>
        <v>3.2</v>
      </c>
      <c r="J6704">
        <f t="shared" si="314"/>
        <v>7</v>
      </c>
    </row>
    <row r="6705" spans="1:10">
      <c r="A6705" t="s">
        <v>189</v>
      </c>
      <c r="B6705" t="s">
        <v>123</v>
      </c>
      <c r="C6705" s="60">
        <v>43647</v>
      </c>
      <c r="D6705" s="3">
        <f>Table1[[#This Row],[End Year]]-1</f>
        <v>2019</v>
      </c>
      <c r="E6705" s="3">
        <f t="shared" si="312"/>
        <v>2020</v>
      </c>
      <c r="F6705" s="1" t="str">
        <f t="shared" si="313"/>
        <v>2019/2020</v>
      </c>
      <c r="G6705">
        <v>4</v>
      </c>
      <c r="H6705" t="s">
        <v>137</v>
      </c>
      <c r="I6705">
        <f>IFERROR(INDEX(Lookup_Misc!$A$1:$C$7,MATCH(Table1[[#This Row],[Product]],Lookup_Misc!$B$1:$B$7,0),3)*Table1[[#This Row],[Tonnage]],NA())</f>
        <v>1.6</v>
      </c>
      <c r="J6705">
        <f t="shared" si="314"/>
        <v>7</v>
      </c>
    </row>
    <row r="6706" spans="1:10">
      <c r="A6706" t="s">
        <v>189</v>
      </c>
      <c r="B6706" t="s">
        <v>123</v>
      </c>
      <c r="C6706" s="60">
        <v>43647</v>
      </c>
      <c r="D6706" s="3">
        <f>Table1[[#This Row],[End Year]]-1</f>
        <v>2019</v>
      </c>
      <c r="E6706" s="3">
        <f t="shared" si="312"/>
        <v>2020</v>
      </c>
      <c r="F6706" s="1" t="str">
        <f t="shared" si="313"/>
        <v>2019/2020</v>
      </c>
      <c r="G6706">
        <v>73438</v>
      </c>
      <c r="H6706" t="s">
        <v>113</v>
      </c>
      <c r="I6706">
        <f>IFERROR(INDEX(Lookup_Misc!$A$1:$C$7,MATCH(Table1[[#This Row],[Product]],Lookup_Misc!$B$1:$B$7,0),3)*Table1[[#This Row],[Tonnage]],NA())</f>
        <v>29375.200000000001</v>
      </c>
      <c r="J6706">
        <f t="shared" si="314"/>
        <v>7</v>
      </c>
    </row>
    <row r="6707" spans="1:10">
      <c r="A6707" t="s">
        <v>189</v>
      </c>
      <c r="B6707" t="s">
        <v>123</v>
      </c>
      <c r="C6707" s="60">
        <v>43647</v>
      </c>
      <c r="D6707" s="3">
        <f>Table1[[#This Row],[End Year]]-1</f>
        <v>2019</v>
      </c>
      <c r="E6707" s="3">
        <f t="shared" si="312"/>
        <v>2020</v>
      </c>
      <c r="F6707" s="1" t="str">
        <f t="shared" si="313"/>
        <v>2019/2020</v>
      </c>
      <c r="G6707">
        <v>12499</v>
      </c>
      <c r="H6707" t="s">
        <v>108</v>
      </c>
      <c r="I6707">
        <f>IFERROR(INDEX(Lookup_Misc!$A$1:$C$7,MATCH(Table1[[#This Row],[Product]],Lookup_Misc!$B$1:$B$7,0),3)*Table1[[#This Row],[Tonnage]],NA())</f>
        <v>4999.6000000000004</v>
      </c>
      <c r="J6707">
        <f t="shared" si="314"/>
        <v>7</v>
      </c>
    </row>
    <row r="6708" spans="1:10">
      <c r="A6708" t="s">
        <v>189</v>
      </c>
      <c r="B6708" t="s">
        <v>123</v>
      </c>
      <c r="C6708" s="60">
        <v>43647</v>
      </c>
      <c r="D6708" s="3">
        <f>Table1[[#This Row],[End Year]]-1</f>
        <v>2019</v>
      </c>
      <c r="E6708" s="3">
        <f t="shared" si="312"/>
        <v>2020</v>
      </c>
      <c r="F6708" s="1" t="str">
        <f t="shared" si="313"/>
        <v>2019/2020</v>
      </c>
      <c r="G6708">
        <v>5</v>
      </c>
      <c r="H6708" t="s">
        <v>86</v>
      </c>
      <c r="I6708">
        <f>IFERROR(INDEX(Lookup_Misc!$A$1:$C$7,MATCH(Table1[[#This Row],[Product]],Lookup_Misc!$B$1:$B$7,0),3)*Table1[[#This Row],[Tonnage]],NA())</f>
        <v>2</v>
      </c>
      <c r="J6708">
        <f t="shared" si="314"/>
        <v>7</v>
      </c>
    </row>
    <row r="6709" spans="1:10">
      <c r="A6709" t="s">
        <v>189</v>
      </c>
      <c r="B6709" t="s">
        <v>123</v>
      </c>
      <c r="C6709" s="60">
        <v>43647</v>
      </c>
      <c r="D6709" s="3">
        <f>Table1[[#This Row],[End Year]]-1</f>
        <v>2019</v>
      </c>
      <c r="E6709" s="3">
        <f t="shared" si="312"/>
        <v>2020</v>
      </c>
      <c r="F6709" s="1" t="str">
        <f t="shared" si="313"/>
        <v>2019/2020</v>
      </c>
      <c r="G6709">
        <v>14</v>
      </c>
      <c r="H6709" t="s">
        <v>90</v>
      </c>
      <c r="I6709">
        <f>IFERROR(INDEX(Lookup_Misc!$A$1:$C$7,MATCH(Table1[[#This Row],[Product]],Lookup_Misc!$B$1:$B$7,0),3)*Table1[[#This Row],[Tonnage]],NA())</f>
        <v>5.6000000000000005</v>
      </c>
      <c r="J6709">
        <f t="shared" si="314"/>
        <v>7</v>
      </c>
    </row>
    <row r="6710" spans="1:10">
      <c r="A6710" t="s">
        <v>189</v>
      </c>
      <c r="B6710" t="s">
        <v>123</v>
      </c>
      <c r="C6710" s="60">
        <v>43678</v>
      </c>
      <c r="D6710" s="3">
        <f>Table1[[#This Row],[End Year]]-1</f>
        <v>2019</v>
      </c>
      <c r="E6710" s="3">
        <f t="shared" si="312"/>
        <v>2020</v>
      </c>
      <c r="F6710" s="1" t="str">
        <f t="shared" si="313"/>
        <v>2019/2020</v>
      </c>
      <c r="G6710">
        <v>251</v>
      </c>
      <c r="H6710" t="s">
        <v>198</v>
      </c>
      <c r="I6710">
        <f>IFERROR(INDEX(Lookup_Misc!$A$1:$C$7,MATCH(Table1[[#This Row],[Product]],Lookup_Misc!$B$1:$B$7,0),3)*Table1[[#This Row],[Tonnage]],NA())</f>
        <v>100.4</v>
      </c>
      <c r="J6710">
        <f t="shared" si="314"/>
        <v>8</v>
      </c>
    </row>
    <row r="6711" spans="1:10">
      <c r="A6711" t="s">
        <v>189</v>
      </c>
      <c r="B6711" t="s">
        <v>123</v>
      </c>
      <c r="C6711" s="60">
        <v>43678</v>
      </c>
      <c r="D6711" s="3">
        <f>Table1[[#This Row],[End Year]]-1</f>
        <v>2019</v>
      </c>
      <c r="E6711" s="3">
        <f t="shared" si="312"/>
        <v>2020</v>
      </c>
      <c r="F6711" s="1" t="str">
        <f t="shared" si="313"/>
        <v>2019/2020</v>
      </c>
      <c r="G6711">
        <v>45283</v>
      </c>
      <c r="H6711" t="s">
        <v>60</v>
      </c>
      <c r="I6711">
        <f>IFERROR(INDEX(Lookup_Misc!$A$1:$C$7,MATCH(Table1[[#This Row],[Product]],Lookup_Misc!$B$1:$B$7,0),3)*Table1[[#This Row],[Tonnage]],NA())</f>
        <v>18113.2</v>
      </c>
      <c r="J6711">
        <f t="shared" si="314"/>
        <v>8</v>
      </c>
    </row>
    <row r="6712" spans="1:10">
      <c r="A6712" t="s">
        <v>189</v>
      </c>
      <c r="B6712" t="s">
        <v>123</v>
      </c>
      <c r="C6712" s="60">
        <v>43678</v>
      </c>
      <c r="D6712" s="3">
        <f>Table1[[#This Row],[End Year]]-1</f>
        <v>2019</v>
      </c>
      <c r="E6712" s="3">
        <f t="shared" si="312"/>
        <v>2020</v>
      </c>
      <c r="F6712" s="1" t="str">
        <f t="shared" si="313"/>
        <v>2019/2020</v>
      </c>
      <c r="G6712">
        <v>11308</v>
      </c>
      <c r="H6712" t="s">
        <v>79</v>
      </c>
      <c r="I6712">
        <f>IFERROR(INDEX(Lookup_Misc!$A$1:$C$7,MATCH(Table1[[#This Row],[Product]],Lookup_Misc!$B$1:$B$7,0),3)*Table1[[#This Row],[Tonnage]],NA())</f>
        <v>4523.2</v>
      </c>
      <c r="J6712">
        <f t="shared" si="314"/>
        <v>8</v>
      </c>
    </row>
    <row r="6713" spans="1:10">
      <c r="A6713" t="s">
        <v>189</v>
      </c>
      <c r="B6713" t="s">
        <v>123</v>
      </c>
      <c r="C6713" s="60">
        <v>43678</v>
      </c>
      <c r="D6713" s="3">
        <f>Table1[[#This Row],[End Year]]-1</f>
        <v>2019</v>
      </c>
      <c r="E6713" s="3">
        <f t="shared" si="312"/>
        <v>2020</v>
      </c>
      <c r="F6713" s="1" t="str">
        <f t="shared" si="313"/>
        <v>2019/2020</v>
      </c>
      <c r="G6713">
        <v>1</v>
      </c>
      <c r="H6713" t="s">
        <v>130</v>
      </c>
      <c r="I6713">
        <f>IFERROR(INDEX(Lookup_Misc!$A$1:$C$7,MATCH(Table1[[#This Row],[Product]],Lookup_Misc!$B$1:$B$7,0),3)*Table1[[#This Row],[Tonnage]],NA())</f>
        <v>0.4</v>
      </c>
      <c r="J6713">
        <f t="shared" si="314"/>
        <v>8</v>
      </c>
    </row>
    <row r="6714" spans="1:10">
      <c r="A6714" t="s">
        <v>189</v>
      </c>
      <c r="B6714" t="s">
        <v>123</v>
      </c>
      <c r="C6714" s="60">
        <v>43678</v>
      </c>
      <c r="D6714" s="3">
        <f>Table1[[#This Row],[End Year]]-1</f>
        <v>2019</v>
      </c>
      <c r="E6714" s="3">
        <f t="shared" si="312"/>
        <v>2020</v>
      </c>
      <c r="F6714" s="1" t="str">
        <f t="shared" si="313"/>
        <v>2019/2020</v>
      </c>
      <c r="G6714">
        <v>2197</v>
      </c>
      <c r="H6714" t="s">
        <v>116</v>
      </c>
      <c r="I6714">
        <f>IFERROR(INDEX(Lookup_Misc!$A$1:$C$7,MATCH(Table1[[#This Row],[Product]],Lookup_Misc!$B$1:$B$7,0),3)*Table1[[#This Row],[Tonnage]],NA())</f>
        <v>878.80000000000007</v>
      </c>
      <c r="J6714">
        <f t="shared" si="314"/>
        <v>8</v>
      </c>
    </row>
    <row r="6715" spans="1:10">
      <c r="A6715" t="s">
        <v>189</v>
      </c>
      <c r="B6715" t="s">
        <v>123</v>
      </c>
      <c r="C6715" s="60">
        <v>43678</v>
      </c>
      <c r="D6715" s="3">
        <f>Table1[[#This Row],[End Year]]-1</f>
        <v>2019</v>
      </c>
      <c r="E6715" s="3">
        <f t="shared" si="312"/>
        <v>2020</v>
      </c>
      <c r="F6715" s="1" t="str">
        <f t="shared" si="313"/>
        <v>2019/2020</v>
      </c>
      <c r="G6715">
        <v>228</v>
      </c>
      <c r="H6715" t="s">
        <v>128</v>
      </c>
      <c r="I6715">
        <f>IFERROR(INDEX(Lookup_Misc!$A$1:$C$7,MATCH(Table1[[#This Row],[Product]],Lookup_Misc!$B$1:$B$7,0),3)*Table1[[#This Row],[Tonnage]],NA())</f>
        <v>91.2</v>
      </c>
      <c r="J6715">
        <f t="shared" si="314"/>
        <v>8</v>
      </c>
    </row>
    <row r="6716" spans="1:10">
      <c r="A6716" t="s">
        <v>189</v>
      </c>
      <c r="B6716" t="s">
        <v>123</v>
      </c>
      <c r="C6716" s="60">
        <v>43678</v>
      </c>
      <c r="D6716" s="3">
        <f>Table1[[#This Row],[End Year]]-1</f>
        <v>2019</v>
      </c>
      <c r="E6716" s="3">
        <f t="shared" si="312"/>
        <v>2020</v>
      </c>
      <c r="F6716" s="1" t="str">
        <f t="shared" si="313"/>
        <v>2019/2020</v>
      </c>
      <c r="G6716">
        <v>95780</v>
      </c>
      <c r="H6716" t="s">
        <v>113</v>
      </c>
      <c r="I6716">
        <f>IFERROR(INDEX(Lookup_Misc!$A$1:$C$7,MATCH(Table1[[#This Row],[Product]],Lookup_Misc!$B$1:$B$7,0),3)*Table1[[#This Row],[Tonnage]],NA())</f>
        <v>38312</v>
      </c>
      <c r="J6716">
        <f t="shared" si="314"/>
        <v>8</v>
      </c>
    </row>
    <row r="6717" spans="1:10">
      <c r="A6717" t="s">
        <v>189</v>
      </c>
      <c r="B6717" t="s">
        <v>123</v>
      </c>
      <c r="C6717" s="60">
        <v>43678</v>
      </c>
      <c r="D6717" s="3">
        <f>Table1[[#This Row],[End Year]]-1</f>
        <v>2019</v>
      </c>
      <c r="E6717" s="3">
        <f t="shared" si="312"/>
        <v>2020</v>
      </c>
      <c r="F6717" s="1" t="str">
        <f t="shared" si="313"/>
        <v>2019/2020</v>
      </c>
      <c r="G6717">
        <v>10997</v>
      </c>
      <c r="H6717" t="s">
        <v>92</v>
      </c>
      <c r="I6717">
        <f>IFERROR(INDEX(Lookup_Misc!$A$1:$C$7,MATCH(Table1[[#This Row],[Product]],Lookup_Misc!$B$1:$B$7,0),3)*Table1[[#This Row],[Tonnage]],NA())</f>
        <v>4398.8</v>
      </c>
      <c r="J6717">
        <f t="shared" si="314"/>
        <v>8</v>
      </c>
    </row>
    <row r="6718" spans="1:10">
      <c r="A6718" t="s">
        <v>189</v>
      </c>
      <c r="B6718" t="s">
        <v>123</v>
      </c>
      <c r="C6718" s="60">
        <v>43678</v>
      </c>
      <c r="D6718" s="3">
        <f>Table1[[#This Row],[End Year]]-1</f>
        <v>2019</v>
      </c>
      <c r="E6718" s="3">
        <f t="shared" si="312"/>
        <v>2020</v>
      </c>
      <c r="F6718" s="1" t="str">
        <f t="shared" si="313"/>
        <v>2019/2020</v>
      </c>
      <c r="G6718">
        <v>34</v>
      </c>
      <c r="H6718" t="s">
        <v>144</v>
      </c>
      <c r="I6718">
        <f>IFERROR(INDEX(Lookup_Misc!$A$1:$C$7,MATCH(Table1[[#This Row],[Product]],Lookup_Misc!$B$1:$B$7,0),3)*Table1[[#This Row],[Tonnage]],NA())</f>
        <v>13.600000000000001</v>
      </c>
      <c r="J6718">
        <f t="shared" si="314"/>
        <v>8</v>
      </c>
    </row>
    <row r="6719" spans="1:10">
      <c r="A6719" t="s">
        <v>189</v>
      </c>
      <c r="B6719" t="s">
        <v>123</v>
      </c>
      <c r="C6719" s="60">
        <v>43678</v>
      </c>
      <c r="D6719" s="3">
        <f>Table1[[#This Row],[End Year]]-1</f>
        <v>2019</v>
      </c>
      <c r="E6719" s="3">
        <f t="shared" si="312"/>
        <v>2020</v>
      </c>
      <c r="F6719" s="1" t="str">
        <f t="shared" si="313"/>
        <v>2019/2020</v>
      </c>
      <c r="G6719">
        <v>1</v>
      </c>
      <c r="H6719" t="s">
        <v>86</v>
      </c>
      <c r="I6719">
        <f>IFERROR(INDEX(Lookup_Misc!$A$1:$C$7,MATCH(Table1[[#This Row],[Product]],Lookup_Misc!$B$1:$B$7,0),3)*Table1[[#This Row],[Tonnage]],NA())</f>
        <v>0.4</v>
      </c>
      <c r="J6719">
        <f t="shared" si="314"/>
        <v>8</v>
      </c>
    </row>
    <row r="6720" spans="1:10">
      <c r="A6720" t="s">
        <v>189</v>
      </c>
      <c r="B6720" t="s">
        <v>123</v>
      </c>
      <c r="C6720" s="60">
        <v>43709</v>
      </c>
      <c r="D6720" s="3">
        <f>Table1[[#This Row],[End Year]]-1</f>
        <v>2019</v>
      </c>
      <c r="E6720" s="3">
        <f t="shared" si="312"/>
        <v>2020</v>
      </c>
      <c r="F6720" s="1" t="str">
        <f t="shared" si="313"/>
        <v>2019/2020</v>
      </c>
      <c r="G6720">
        <v>64064</v>
      </c>
      <c r="H6720" t="s">
        <v>60</v>
      </c>
      <c r="I6720">
        <f>IFERROR(INDEX(Lookup_Misc!$A$1:$C$7,MATCH(Table1[[#This Row],[Product]],Lookup_Misc!$B$1:$B$7,0),3)*Table1[[#This Row],[Tonnage]],NA())</f>
        <v>25625.600000000002</v>
      </c>
      <c r="J6720">
        <f t="shared" si="314"/>
        <v>9</v>
      </c>
    </row>
    <row r="6721" spans="1:10">
      <c r="A6721" t="s">
        <v>189</v>
      </c>
      <c r="B6721" t="s">
        <v>123</v>
      </c>
      <c r="C6721" s="60">
        <v>43709</v>
      </c>
      <c r="D6721" s="3">
        <f>Table1[[#This Row],[End Year]]-1</f>
        <v>2019</v>
      </c>
      <c r="E6721" s="3">
        <f t="shared" si="312"/>
        <v>2020</v>
      </c>
      <c r="F6721" s="1" t="str">
        <f t="shared" si="313"/>
        <v>2019/2020</v>
      </c>
      <c r="G6721">
        <v>4586</v>
      </c>
      <c r="H6721" t="s">
        <v>79</v>
      </c>
      <c r="I6721">
        <f>IFERROR(INDEX(Lookup_Misc!$A$1:$C$7,MATCH(Table1[[#This Row],[Product]],Lookup_Misc!$B$1:$B$7,0),3)*Table1[[#This Row],[Tonnage]],NA())</f>
        <v>1834.4</v>
      </c>
      <c r="J6721">
        <f t="shared" si="314"/>
        <v>9</v>
      </c>
    </row>
    <row r="6722" spans="1:10">
      <c r="A6722" t="s">
        <v>189</v>
      </c>
      <c r="B6722" t="s">
        <v>123</v>
      </c>
      <c r="C6722" s="60">
        <v>43709</v>
      </c>
      <c r="D6722" s="3">
        <f>Table1[[#This Row],[End Year]]-1</f>
        <v>2019</v>
      </c>
      <c r="E6722" s="3">
        <f t="shared" si="312"/>
        <v>2020</v>
      </c>
      <c r="F6722" s="1" t="str">
        <f t="shared" si="313"/>
        <v>2019/2020</v>
      </c>
      <c r="G6722">
        <v>3000</v>
      </c>
      <c r="H6722" t="s">
        <v>133</v>
      </c>
      <c r="I6722">
        <f>IFERROR(INDEX(Lookup_Misc!$A$1:$C$7,MATCH(Table1[[#This Row],[Product]],Lookup_Misc!$B$1:$B$7,0),3)*Table1[[#This Row],[Tonnage]],NA())</f>
        <v>1200</v>
      </c>
      <c r="J6722">
        <f t="shared" si="314"/>
        <v>9</v>
      </c>
    </row>
    <row r="6723" spans="1:10">
      <c r="A6723" t="s">
        <v>189</v>
      </c>
      <c r="B6723" t="s">
        <v>123</v>
      </c>
      <c r="C6723" s="60">
        <v>43709</v>
      </c>
      <c r="D6723" s="3">
        <f>Table1[[#This Row],[End Year]]-1</f>
        <v>2019</v>
      </c>
      <c r="E6723" s="3">
        <f t="shared" si="312"/>
        <v>2020</v>
      </c>
      <c r="F6723" s="1" t="str">
        <f t="shared" si="313"/>
        <v>2019/2020</v>
      </c>
      <c r="G6723">
        <v>4</v>
      </c>
      <c r="H6723" t="s">
        <v>147</v>
      </c>
      <c r="I6723">
        <f>IFERROR(INDEX(Lookup_Misc!$A$1:$C$7,MATCH(Table1[[#This Row],[Product]],Lookup_Misc!$B$1:$B$7,0),3)*Table1[[#This Row],[Tonnage]],NA())</f>
        <v>1.6</v>
      </c>
      <c r="J6723">
        <f t="shared" si="314"/>
        <v>9</v>
      </c>
    </row>
    <row r="6724" spans="1:10">
      <c r="A6724" t="s">
        <v>189</v>
      </c>
      <c r="B6724" t="s">
        <v>123</v>
      </c>
      <c r="C6724" s="60">
        <v>43709</v>
      </c>
      <c r="D6724" s="3">
        <f>Table1[[#This Row],[End Year]]-1</f>
        <v>2019</v>
      </c>
      <c r="E6724" s="3">
        <f t="shared" si="312"/>
        <v>2020</v>
      </c>
      <c r="F6724" s="1" t="str">
        <f t="shared" si="313"/>
        <v>2019/2020</v>
      </c>
      <c r="G6724">
        <v>17</v>
      </c>
      <c r="H6724" t="s">
        <v>116</v>
      </c>
      <c r="I6724">
        <f>IFERROR(INDEX(Lookup_Misc!$A$1:$C$7,MATCH(Table1[[#This Row],[Product]],Lookup_Misc!$B$1:$B$7,0),3)*Table1[[#This Row],[Tonnage]],NA())</f>
        <v>6.8000000000000007</v>
      </c>
      <c r="J6724">
        <f t="shared" si="314"/>
        <v>9</v>
      </c>
    </row>
    <row r="6725" spans="1:10">
      <c r="A6725" t="s">
        <v>189</v>
      </c>
      <c r="B6725" t="s">
        <v>123</v>
      </c>
      <c r="C6725" s="60">
        <v>43709</v>
      </c>
      <c r="D6725" s="3">
        <f>Table1[[#This Row],[End Year]]-1</f>
        <v>2019</v>
      </c>
      <c r="E6725" s="3">
        <f t="shared" si="312"/>
        <v>2020</v>
      </c>
      <c r="F6725" s="1" t="str">
        <f t="shared" si="313"/>
        <v>2019/2020</v>
      </c>
      <c r="G6725">
        <v>28</v>
      </c>
      <c r="H6725" t="s">
        <v>137</v>
      </c>
      <c r="I6725">
        <f>IFERROR(INDEX(Lookup_Misc!$A$1:$C$7,MATCH(Table1[[#This Row],[Product]],Lookup_Misc!$B$1:$B$7,0),3)*Table1[[#This Row],[Tonnage]],NA())</f>
        <v>11.200000000000001</v>
      </c>
      <c r="J6725">
        <f t="shared" si="314"/>
        <v>9</v>
      </c>
    </row>
    <row r="6726" spans="1:10">
      <c r="A6726" t="s">
        <v>189</v>
      </c>
      <c r="B6726" t="s">
        <v>123</v>
      </c>
      <c r="C6726" s="60">
        <v>43709</v>
      </c>
      <c r="D6726" s="3">
        <f>Table1[[#This Row],[End Year]]-1</f>
        <v>2019</v>
      </c>
      <c r="E6726" s="3">
        <f t="shared" ref="E6726:E6789" si="315">IF(AND(MONTH(C6726)&gt;=7,MONTH(C6726)&lt;=12),YEAR(C6726)+1,YEAR(C6726))</f>
        <v>2020</v>
      </c>
      <c r="F6726" s="1" t="str">
        <f t="shared" ref="F6726:F6789" si="316">D6726&amp;"/"&amp;E6726</f>
        <v>2019/2020</v>
      </c>
      <c r="G6726">
        <v>68140</v>
      </c>
      <c r="H6726" t="s">
        <v>113</v>
      </c>
      <c r="I6726">
        <f>IFERROR(INDEX(Lookup_Misc!$A$1:$C$7,MATCH(Table1[[#This Row],[Product]],Lookup_Misc!$B$1:$B$7,0),3)*Table1[[#This Row],[Tonnage]],NA())</f>
        <v>27256</v>
      </c>
      <c r="J6726">
        <f t="shared" ref="J6726:J6789" si="317">MONTH(C6726)</f>
        <v>9</v>
      </c>
    </row>
    <row r="6727" spans="1:10">
      <c r="A6727" t="s">
        <v>189</v>
      </c>
      <c r="B6727" t="s">
        <v>123</v>
      </c>
      <c r="C6727" s="60">
        <v>43709</v>
      </c>
      <c r="D6727" s="3">
        <f>Table1[[#This Row],[End Year]]-1</f>
        <v>2019</v>
      </c>
      <c r="E6727" s="3">
        <f t="shared" si="315"/>
        <v>2020</v>
      </c>
      <c r="F6727" s="1" t="str">
        <f t="shared" si="316"/>
        <v>2019/2020</v>
      </c>
      <c r="G6727">
        <v>2000</v>
      </c>
      <c r="H6727" t="s">
        <v>144</v>
      </c>
      <c r="I6727">
        <f>IFERROR(INDEX(Lookup_Misc!$A$1:$C$7,MATCH(Table1[[#This Row],[Product]],Lookup_Misc!$B$1:$B$7,0),3)*Table1[[#This Row],[Tonnage]],NA())</f>
        <v>800</v>
      </c>
      <c r="J6727">
        <f t="shared" si="317"/>
        <v>9</v>
      </c>
    </row>
    <row r="6728" spans="1:10">
      <c r="A6728" t="s">
        <v>189</v>
      </c>
      <c r="B6728" t="s">
        <v>123</v>
      </c>
      <c r="C6728" s="60">
        <v>43709</v>
      </c>
      <c r="D6728" s="3">
        <f>Table1[[#This Row],[End Year]]-1</f>
        <v>2019</v>
      </c>
      <c r="E6728" s="3">
        <f t="shared" si="315"/>
        <v>2020</v>
      </c>
      <c r="F6728" s="1" t="str">
        <f t="shared" si="316"/>
        <v>2019/2020</v>
      </c>
      <c r="G6728">
        <v>4319</v>
      </c>
      <c r="H6728" t="s">
        <v>108</v>
      </c>
      <c r="I6728">
        <f>IFERROR(INDEX(Lookup_Misc!$A$1:$C$7,MATCH(Table1[[#This Row],[Product]],Lookup_Misc!$B$1:$B$7,0),3)*Table1[[#This Row],[Tonnage]],NA())</f>
        <v>1727.6000000000001</v>
      </c>
      <c r="J6728">
        <f t="shared" si="317"/>
        <v>9</v>
      </c>
    </row>
    <row r="6729" spans="1:10">
      <c r="A6729" t="s">
        <v>189</v>
      </c>
      <c r="B6729" t="s">
        <v>123</v>
      </c>
      <c r="C6729" s="60">
        <v>43709</v>
      </c>
      <c r="D6729" s="3">
        <f>Table1[[#This Row],[End Year]]-1</f>
        <v>2019</v>
      </c>
      <c r="E6729" s="3">
        <f t="shared" si="315"/>
        <v>2020</v>
      </c>
      <c r="F6729" s="1" t="str">
        <f t="shared" si="316"/>
        <v>2019/2020</v>
      </c>
      <c r="G6729">
        <v>4</v>
      </c>
      <c r="H6729" t="s">
        <v>98</v>
      </c>
      <c r="I6729">
        <f>IFERROR(INDEX(Lookup_Misc!$A$1:$C$7,MATCH(Table1[[#This Row],[Product]],Lookup_Misc!$B$1:$B$7,0),3)*Table1[[#This Row],[Tonnage]],NA())</f>
        <v>1.6</v>
      </c>
      <c r="J6729">
        <f t="shared" si="317"/>
        <v>9</v>
      </c>
    </row>
    <row r="6730" spans="1:10">
      <c r="A6730" t="s">
        <v>189</v>
      </c>
      <c r="B6730" t="s">
        <v>123</v>
      </c>
      <c r="C6730" s="60">
        <v>43709</v>
      </c>
      <c r="D6730" s="3">
        <f>Table1[[#This Row],[End Year]]-1</f>
        <v>2019</v>
      </c>
      <c r="E6730" s="3">
        <f t="shared" si="315"/>
        <v>2020</v>
      </c>
      <c r="F6730" s="1" t="str">
        <f t="shared" si="316"/>
        <v>2019/2020</v>
      </c>
      <c r="G6730">
        <v>33</v>
      </c>
      <c r="H6730" t="s">
        <v>89</v>
      </c>
      <c r="I6730">
        <f>IFERROR(INDEX(Lookup_Misc!$A$1:$C$7,MATCH(Table1[[#This Row],[Product]],Lookup_Misc!$B$1:$B$7,0),3)*Table1[[#This Row],[Tonnage]],NA())</f>
        <v>13.200000000000001</v>
      </c>
      <c r="J6730">
        <f t="shared" si="317"/>
        <v>9</v>
      </c>
    </row>
    <row r="6731" spans="1:10">
      <c r="A6731" t="s">
        <v>189</v>
      </c>
      <c r="B6731" t="s">
        <v>123</v>
      </c>
      <c r="C6731" s="60">
        <v>43739</v>
      </c>
      <c r="D6731" s="3">
        <f>Table1[[#This Row],[End Year]]-1</f>
        <v>2019</v>
      </c>
      <c r="E6731" s="3">
        <f t="shared" si="315"/>
        <v>2020</v>
      </c>
      <c r="F6731" s="1" t="str">
        <f t="shared" si="316"/>
        <v>2019/2020</v>
      </c>
      <c r="G6731">
        <v>15</v>
      </c>
      <c r="H6731" t="s">
        <v>76</v>
      </c>
      <c r="I6731">
        <f>IFERROR(INDEX(Lookup_Misc!$A$1:$C$7,MATCH(Table1[[#This Row],[Product]],Lookup_Misc!$B$1:$B$7,0),3)*Table1[[#This Row],[Tonnage]],NA())</f>
        <v>6</v>
      </c>
      <c r="J6731">
        <f t="shared" si="317"/>
        <v>10</v>
      </c>
    </row>
    <row r="6732" spans="1:10">
      <c r="A6732" t="s">
        <v>189</v>
      </c>
      <c r="B6732" t="s">
        <v>123</v>
      </c>
      <c r="C6732" s="60">
        <v>43739</v>
      </c>
      <c r="D6732" s="3">
        <f>Table1[[#This Row],[End Year]]-1</f>
        <v>2019</v>
      </c>
      <c r="E6732" s="3">
        <f t="shared" si="315"/>
        <v>2020</v>
      </c>
      <c r="F6732" s="1" t="str">
        <f t="shared" si="316"/>
        <v>2019/2020</v>
      </c>
      <c r="G6732">
        <v>48</v>
      </c>
      <c r="H6732" t="s">
        <v>87</v>
      </c>
      <c r="I6732">
        <f>IFERROR(INDEX(Lookup_Misc!$A$1:$C$7,MATCH(Table1[[#This Row],[Product]],Lookup_Misc!$B$1:$B$7,0),3)*Table1[[#This Row],[Tonnage]],NA())</f>
        <v>19.200000000000003</v>
      </c>
      <c r="J6732">
        <f t="shared" si="317"/>
        <v>10</v>
      </c>
    </row>
    <row r="6733" spans="1:10">
      <c r="A6733" t="s">
        <v>189</v>
      </c>
      <c r="B6733" t="s">
        <v>123</v>
      </c>
      <c r="C6733" s="60">
        <v>43739</v>
      </c>
      <c r="D6733" s="3">
        <f>Table1[[#This Row],[End Year]]-1</f>
        <v>2019</v>
      </c>
      <c r="E6733" s="3">
        <f t="shared" si="315"/>
        <v>2020</v>
      </c>
      <c r="F6733" s="1" t="str">
        <f t="shared" si="316"/>
        <v>2019/2020</v>
      </c>
      <c r="G6733">
        <v>210</v>
      </c>
      <c r="H6733" t="s">
        <v>129</v>
      </c>
      <c r="I6733">
        <f>IFERROR(INDEX(Lookup_Misc!$A$1:$C$7,MATCH(Table1[[#This Row],[Product]],Lookup_Misc!$B$1:$B$7,0),3)*Table1[[#This Row],[Tonnage]],NA())</f>
        <v>84</v>
      </c>
      <c r="J6733">
        <f t="shared" si="317"/>
        <v>10</v>
      </c>
    </row>
    <row r="6734" spans="1:10">
      <c r="A6734" t="s">
        <v>189</v>
      </c>
      <c r="B6734" t="s">
        <v>123</v>
      </c>
      <c r="C6734" s="60">
        <v>43739</v>
      </c>
      <c r="D6734" s="3">
        <f>Table1[[#This Row],[End Year]]-1</f>
        <v>2019</v>
      </c>
      <c r="E6734" s="3">
        <f t="shared" si="315"/>
        <v>2020</v>
      </c>
      <c r="F6734" s="1" t="str">
        <f t="shared" si="316"/>
        <v>2019/2020</v>
      </c>
      <c r="G6734">
        <v>44012</v>
      </c>
      <c r="H6734" t="s">
        <v>60</v>
      </c>
      <c r="I6734">
        <f>IFERROR(INDEX(Lookup_Misc!$A$1:$C$7,MATCH(Table1[[#This Row],[Product]],Lookup_Misc!$B$1:$B$7,0),3)*Table1[[#This Row],[Tonnage]],NA())</f>
        <v>17604.8</v>
      </c>
      <c r="J6734">
        <f t="shared" si="317"/>
        <v>10</v>
      </c>
    </row>
    <row r="6735" spans="1:10">
      <c r="A6735" t="s">
        <v>189</v>
      </c>
      <c r="B6735" t="s">
        <v>123</v>
      </c>
      <c r="C6735" s="60">
        <v>43739</v>
      </c>
      <c r="D6735" s="3">
        <f>Table1[[#This Row],[End Year]]-1</f>
        <v>2019</v>
      </c>
      <c r="E6735" s="3">
        <f t="shared" si="315"/>
        <v>2020</v>
      </c>
      <c r="F6735" s="1" t="str">
        <f t="shared" si="316"/>
        <v>2019/2020</v>
      </c>
      <c r="G6735">
        <v>159</v>
      </c>
      <c r="H6735" t="s">
        <v>79</v>
      </c>
      <c r="I6735">
        <f>IFERROR(INDEX(Lookup_Misc!$A$1:$C$7,MATCH(Table1[[#This Row],[Product]],Lookup_Misc!$B$1:$B$7,0),3)*Table1[[#This Row],[Tonnage]],NA())</f>
        <v>63.6</v>
      </c>
      <c r="J6735">
        <f t="shared" si="317"/>
        <v>10</v>
      </c>
    </row>
    <row r="6736" spans="1:10">
      <c r="A6736" t="s">
        <v>189</v>
      </c>
      <c r="B6736" t="s">
        <v>123</v>
      </c>
      <c r="C6736" s="60">
        <v>43739</v>
      </c>
      <c r="D6736" s="3">
        <f>Table1[[#This Row],[End Year]]-1</f>
        <v>2019</v>
      </c>
      <c r="E6736" s="3">
        <f t="shared" si="315"/>
        <v>2020</v>
      </c>
      <c r="F6736" s="1" t="str">
        <f t="shared" si="316"/>
        <v>2019/2020</v>
      </c>
      <c r="G6736">
        <v>2</v>
      </c>
      <c r="H6736" t="s">
        <v>133</v>
      </c>
      <c r="I6736">
        <f>IFERROR(INDEX(Lookup_Misc!$A$1:$C$7,MATCH(Table1[[#This Row],[Product]],Lookup_Misc!$B$1:$B$7,0),3)*Table1[[#This Row],[Tonnage]],NA())</f>
        <v>0.8</v>
      </c>
      <c r="J6736">
        <f t="shared" si="317"/>
        <v>10</v>
      </c>
    </row>
    <row r="6737" spans="1:10">
      <c r="A6737" t="s">
        <v>189</v>
      </c>
      <c r="B6737" t="s">
        <v>123</v>
      </c>
      <c r="C6737" s="60">
        <v>43739</v>
      </c>
      <c r="D6737" s="3">
        <f>Table1[[#This Row],[End Year]]-1</f>
        <v>2019</v>
      </c>
      <c r="E6737" s="3">
        <f t="shared" si="315"/>
        <v>2020</v>
      </c>
      <c r="F6737" s="1" t="str">
        <f t="shared" si="316"/>
        <v>2019/2020</v>
      </c>
      <c r="G6737">
        <v>5</v>
      </c>
      <c r="H6737" t="s">
        <v>130</v>
      </c>
      <c r="I6737">
        <f>IFERROR(INDEX(Lookup_Misc!$A$1:$C$7,MATCH(Table1[[#This Row],[Product]],Lookup_Misc!$B$1:$B$7,0),3)*Table1[[#This Row],[Tonnage]],NA())</f>
        <v>2</v>
      </c>
      <c r="J6737">
        <f t="shared" si="317"/>
        <v>10</v>
      </c>
    </row>
    <row r="6738" spans="1:10">
      <c r="A6738" t="s">
        <v>189</v>
      </c>
      <c r="B6738" t="s">
        <v>123</v>
      </c>
      <c r="C6738" s="60">
        <v>43739</v>
      </c>
      <c r="D6738" s="3">
        <f>Table1[[#This Row],[End Year]]-1</f>
        <v>2019</v>
      </c>
      <c r="E6738" s="3">
        <f t="shared" si="315"/>
        <v>2020</v>
      </c>
      <c r="F6738" s="1" t="str">
        <f t="shared" si="316"/>
        <v>2019/2020</v>
      </c>
      <c r="G6738">
        <v>7</v>
      </c>
      <c r="H6738" t="s">
        <v>116</v>
      </c>
      <c r="I6738">
        <f>IFERROR(INDEX(Lookup_Misc!$A$1:$C$7,MATCH(Table1[[#This Row],[Product]],Lookup_Misc!$B$1:$B$7,0),3)*Table1[[#This Row],[Tonnage]],NA())</f>
        <v>2.8000000000000003</v>
      </c>
      <c r="J6738">
        <f t="shared" si="317"/>
        <v>10</v>
      </c>
    </row>
    <row r="6739" spans="1:10">
      <c r="A6739" t="s">
        <v>189</v>
      </c>
      <c r="B6739" t="s">
        <v>123</v>
      </c>
      <c r="C6739" s="60">
        <v>43739</v>
      </c>
      <c r="D6739" s="3">
        <f>Table1[[#This Row],[End Year]]-1</f>
        <v>2019</v>
      </c>
      <c r="E6739" s="3">
        <f t="shared" si="315"/>
        <v>2020</v>
      </c>
      <c r="F6739" s="1" t="str">
        <f t="shared" si="316"/>
        <v>2019/2020</v>
      </c>
      <c r="G6739">
        <v>45597</v>
      </c>
      <c r="H6739" t="s">
        <v>113</v>
      </c>
      <c r="I6739">
        <f>IFERROR(INDEX(Lookup_Misc!$A$1:$C$7,MATCH(Table1[[#This Row],[Product]],Lookup_Misc!$B$1:$B$7,0),3)*Table1[[#This Row],[Tonnage]],NA())</f>
        <v>18238.8</v>
      </c>
      <c r="J6739">
        <f t="shared" si="317"/>
        <v>10</v>
      </c>
    </row>
    <row r="6740" spans="1:10">
      <c r="A6740" t="s">
        <v>189</v>
      </c>
      <c r="B6740" t="s">
        <v>123</v>
      </c>
      <c r="C6740" s="60">
        <v>43739</v>
      </c>
      <c r="D6740" s="3">
        <f>Table1[[#This Row],[End Year]]-1</f>
        <v>2019</v>
      </c>
      <c r="E6740" s="3">
        <f t="shared" si="315"/>
        <v>2020</v>
      </c>
      <c r="F6740" s="1" t="str">
        <f t="shared" si="316"/>
        <v>2019/2020</v>
      </c>
      <c r="G6740">
        <v>9583</v>
      </c>
      <c r="H6740" t="s">
        <v>108</v>
      </c>
      <c r="I6740">
        <f>IFERROR(INDEX(Lookup_Misc!$A$1:$C$7,MATCH(Table1[[#This Row],[Product]],Lookup_Misc!$B$1:$B$7,0),3)*Table1[[#This Row],[Tonnage]],NA())</f>
        <v>3833.2000000000003</v>
      </c>
      <c r="J6740">
        <f t="shared" si="317"/>
        <v>10</v>
      </c>
    </row>
    <row r="6741" spans="1:10">
      <c r="A6741" t="s">
        <v>189</v>
      </c>
      <c r="B6741" t="s">
        <v>123</v>
      </c>
      <c r="C6741" s="60">
        <v>43739</v>
      </c>
      <c r="D6741" s="3">
        <f>Table1[[#This Row],[End Year]]-1</f>
        <v>2019</v>
      </c>
      <c r="E6741" s="3">
        <f t="shared" si="315"/>
        <v>2020</v>
      </c>
      <c r="F6741" s="1" t="str">
        <f t="shared" si="316"/>
        <v>2019/2020</v>
      </c>
      <c r="G6741">
        <v>22000</v>
      </c>
      <c r="H6741" t="s">
        <v>86</v>
      </c>
      <c r="I6741">
        <f>IFERROR(INDEX(Lookup_Misc!$A$1:$C$7,MATCH(Table1[[#This Row],[Product]],Lookup_Misc!$B$1:$B$7,0),3)*Table1[[#This Row],[Tonnage]],NA())</f>
        <v>8800</v>
      </c>
      <c r="J6741">
        <f t="shared" si="317"/>
        <v>10</v>
      </c>
    </row>
    <row r="6742" spans="1:10">
      <c r="A6742" t="s">
        <v>189</v>
      </c>
      <c r="B6742" t="s">
        <v>123</v>
      </c>
      <c r="C6742" s="60">
        <v>43739</v>
      </c>
      <c r="D6742" s="3">
        <f>Table1[[#This Row],[End Year]]-1</f>
        <v>2019</v>
      </c>
      <c r="E6742" s="3">
        <f t="shared" si="315"/>
        <v>2020</v>
      </c>
      <c r="F6742" s="1" t="str">
        <f t="shared" si="316"/>
        <v>2019/2020</v>
      </c>
      <c r="G6742">
        <v>19</v>
      </c>
      <c r="H6742" t="s">
        <v>98</v>
      </c>
      <c r="I6742">
        <f>IFERROR(INDEX(Lookup_Misc!$A$1:$C$7,MATCH(Table1[[#This Row],[Product]],Lookup_Misc!$B$1:$B$7,0),3)*Table1[[#This Row],[Tonnage]],NA())</f>
        <v>7.6000000000000005</v>
      </c>
      <c r="J6742">
        <f t="shared" si="317"/>
        <v>10</v>
      </c>
    </row>
    <row r="6743" spans="1:10">
      <c r="A6743" t="s">
        <v>189</v>
      </c>
      <c r="B6743" t="s">
        <v>123</v>
      </c>
      <c r="C6743" s="60">
        <v>43739</v>
      </c>
      <c r="D6743" s="3">
        <f>Table1[[#This Row],[End Year]]-1</f>
        <v>2019</v>
      </c>
      <c r="E6743" s="3">
        <f t="shared" si="315"/>
        <v>2020</v>
      </c>
      <c r="F6743" s="1" t="str">
        <f t="shared" si="316"/>
        <v>2019/2020</v>
      </c>
      <c r="G6743">
        <v>5</v>
      </c>
      <c r="H6743" t="s">
        <v>89</v>
      </c>
      <c r="I6743">
        <f>IFERROR(INDEX(Lookup_Misc!$A$1:$C$7,MATCH(Table1[[#This Row],[Product]],Lookup_Misc!$B$1:$B$7,0),3)*Table1[[#This Row],[Tonnage]],NA())</f>
        <v>2</v>
      </c>
      <c r="J6743">
        <f t="shared" si="317"/>
        <v>10</v>
      </c>
    </row>
    <row r="6744" spans="1:10">
      <c r="A6744" t="s">
        <v>189</v>
      </c>
      <c r="B6744" t="s">
        <v>123</v>
      </c>
      <c r="C6744" s="60">
        <v>43770</v>
      </c>
      <c r="D6744" s="3">
        <f>Table1[[#This Row],[End Year]]-1</f>
        <v>2019</v>
      </c>
      <c r="E6744" s="3">
        <f t="shared" si="315"/>
        <v>2020</v>
      </c>
      <c r="F6744" s="1" t="str">
        <f t="shared" si="316"/>
        <v>2019/2020</v>
      </c>
      <c r="G6744">
        <v>181</v>
      </c>
      <c r="H6744" t="s">
        <v>129</v>
      </c>
      <c r="I6744">
        <f>IFERROR(INDEX(Lookup_Misc!$A$1:$C$7,MATCH(Table1[[#This Row],[Product]],Lookup_Misc!$B$1:$B$7,0),3)*Table1[[#This Row],[Tonnage]],NA())</f>
        <v>72.400000000000006</v>
      </c>
      <c r="J6744">
        <f t="shared" si="317"/>
        <v>11</v>
      </c>
    </row>
    <row r="6745" spans="1:10">
      <c r="A6745" t="s">
        <v>189</v>
      </c>
      <c r="B6745" t="s">
        <v>123</v>
      </c>
      <c r="C6745" s="60">
        <v>43770</v>
      </c>
      <c r="D6745" s="3">
        <f>Table1[[#This Row],[End Year]]-1</f>
        <v>2019</v>
      </c>
      <c r="E6745" s="3">
        <f t="shared" si="315"/>
        <v>2020</v>
      </c>
      <c r="F6745" s="1" t="str">
        <f t="shared" si="316"/>
        <v>2019/2020</v>
      </c>
      <c r="G6745">
        <v>7</v>
      </c>
      <c r="H6745" t="s">
        <v>78</v>
      </c>
      <c r="I6745">
        <f>IFERROR(INDEX(Lookup_Misc!$A$1:$C$7,MATCH(Table1[[#This Row],[Product]],Lookup_Misc!$B$1:$B$7,0),3)*Table1[[#This Row],[Tonnage]],NA())</f>
        <v>2.8000000000000003</v>
      </c>
      <c r="J6745">
        <f t="shared" si="317"/>
        <v>11</v>
      </c>
    </row>
    <row r="6746" spans="1:10">
      <c r="A6746" t="s">
        <v>189</v>
      </c>
      <c r="B6746" t="s">
        <v>123</v>
      </c>
      <c r="C6746" s="60">
        <v>43770</v>
      </c>
      <c r="D6746" s="3">
        <f>Table1[[#This Row],[End Year]]-1</f>
        <v>2019</v>
      </c>
      <c r="E6746" s="3">
        <f t="shared" si="315"/>
        <v>2020</v>
      </c>
      <c r="F6746" s="1" t="str">
        <f t="shared" si="316"/>
        <v>2019/2020</v>
      </c>
      <c r="G6746">
        <v>36032</v>
      </c>
      <c r="H6746" t="s">
        <v>60</v>
      </c>
      <c r="I6746">
        <f>IFERROR(INDEX(Lookup_Misc!$A$1:$C$7,MATCH(Table1[[#This Row],[Product]],Lookup_Misc!$B$1:$B$7,0),3)*Table1[[#This Row],[Tonnage]],NA())</f>
        <v>14412.800000000001</v>
      </c>
      <c r="J6746">
        <f t="shared" si="317"/>
        <v>11</v>
      </c>
    </row>
    <row r="6747" spans="1:10">
      <c r="A6747" t="s">
        <v>189</v>
      </c>
      <c r="B6747" t="s">
        <v>123</v>
      </c>
      <c r="C6747" s="60">
        <v>43770</v>
      </c>
      <c r="D6747" s="3">
        <f>Table1[[#This Row],[End Year]]-1</f>
        <v>2019</v>
      </c>
      <c r="E6747" s="3">
        <f t="shared" si="315"/>
        <v>2020</v>
      </c>
      <c r="F6747" s="1" t="str">
        <f t="shared" si="316"/>
        <v>2019/2020</v>
      </c>
      <c r="G6747">
        <v>122</v>
      </c>
      <c r="H6747" t="s">
        <v>79</v>
      </c>
      <c r="I6747">
        <f>IFERROR(INDEX(Lookup_Misc!$A$1:$C$7,MATCH(Table1[[#This Row],[Product]],Lookup_Misc!$B$1:$B$7,0),3)*Table1[[#This Row],[Tonnage]],NA())</f>
        <v>48.800000000000004</v>
      </c>
      <c r="J6747">
        <f t="shared" si="317"/>
        <v>11</v>
      </c>
    </row>
    <row r="6748" spans="1:10">
      <c r="A6748" t="s">
        <v>189</v>
      </c>
      <c r="B6748" t="s">
        <v>123</v>
      </c>
      <c r="C6748" s="60">
        <v>43770</v>
      </c>
      <c r="D6748" s="3">
        <f>Table1[[#This Row],[End Year]]-1</f>
        <v>2019</v>
      </c>
      <c r="E6748" s="3">
        <f t="shared" si="315"/>
        <v>2020</v>
      </c>
      <c r="F6748" s="1" t="str">
        <f t="shared" si="316"/>
        <v>2019/2020</v>
      </c>
      <c r="G6748">
        <v>2</v>
      </c>
      <c r="H6748" t="s">
        <v>143</v>
      </c>
      <c r="I6748">
        <f>IFERROR(INDEX(Lookup_Misc!$A$1:$C$7,MATCH(Table1[[#This Row],[Product]],Lookup_Misc!$B$1:$B$7,0),3)*Table1[[#This Row],[Tonnage]],NA())</f>
        <v>0.8</v>
      </c>
      <c r="J6748">
        <f t="shared" si="317"/>
        <v>11</v>
      </c>
    </row>
    <row r="6749" spans="1:10">
      <c r="A6749" t="s">
        <v>189</v>
      </c>
      <c r="B6749" t="s">
        <v>123</v>
      </c>
      <c r="C6749" s="60">
        <v>43770</v>
      </c>
      <c r="D6749" s="3">
        <f>Table1[[#This Row],[End Year]]-1</f>
        <v>2019</v>
      </c>
      <c r="E6749" s="3">
        <f t="shared" si="315"/>
        <v>2020</v>
      </c>
      <c r="F6749" s="1" t="str">
        <f t="shared" si="316"/>
        <v>2019/2020</v>
      </c>
      <c r="G6749">
        <v>3</v>
      </c>
      <c r="H6749" t="s">
        <v>128</v>
      </c>
      <c r="I6749">
        <f>IFERROR(INDEX(Lookup_Misc!$A$1:$C$7,MATCH(Table1[[#This Row],[Product]],Lookup_Misc!$B$1:$B$7,0),3)*Table1[[#This Row],[Tonnage]],NA())</f>
        <v>1.2000000000000002</v>
      </c>
      <c r="J6749">
        <f t="shared" si="317"/>
        <v>11</v>
      </c>
    </row>
    <row r="6750" spans="1:10">
      <c r="A6750" t="s">
        <v>189</v>
      </c>
      <c r="B6750" t="s">
        <v>123</v>
      </c>
      <c r="C6750" s="60">
        <v>43770</v>
      </c>
      <c r="D6750" s="3">
        <f>Table1[[#This Row],[End Year]]-1</f>
        <v>2019</v>
      </c>
      <c r="E6750" s="3">
        <f t="shared" si="315"/>
        <v>2020</v>
      </c>
      <c r="F6750" s="1" t="str">
        <f t="shared" si="316"/>
        <v>2019/2020</v>
      </c>
      <c r="G6750">
        <v>23061</v>
      </c>
      <c r="H6750" t="s">
        <v>113</v>
      </c>
      <c r="I6750">
        <f>IFERROR(INDEX(Lookup_Misc!$A$1:$C$7,MATCH(Table1[[#This Row],[Product]],Lookup_Misc!$B$1:$B$7,0),3)*Table1[[#This Row],[Tonnage]],NA())</f>
        <v>9224.4</v>
      </c>
      <c r="J6750">
        <f t="shared" si="317"/>
        <v>11</v>
      </c>
    </row>
    <row r="6751" spans="1:10">
      <c r="A6751" t="s">
        <v>189</v>
      </c>
      <c r="B6751" t="s">
        <v>123</v>
      </c>
      <c r="C6751" s="60">
        <v>43770</v>
      </c>
      <c r="D6751" s="3">
        <f>Table1[[#This Row],[End Year]]-1</f>
        <v>2019</v>
      </c>
      <c r="E6751" s="3">
        <f t="shared" si="315"/>
        <v>2020</v>
      </c>
      <c r="F6751" s="1" t="str">
        <f t="shared" si="316"/>
        <v>2019/2020</v>
      </c>
      <c r="G6751">
        <v>37</v>
      </c>
      <c r="H6751" t="s">
        <v>98</v>
      </c>
      <c r="I6751">
        <f>IFERROR(INDEX(Lookup_Misc!$A$1:$C$7,MATCH(Table1[[#This Row],[Product]],Lookup_Misc!$B$1:$B$7,0),3)*Table1[[#This Row],[Tonnage]],NA())</f>
        <v>14.8</v>
      </c>
      <c r="J6751">
        <f t="shared" si="317"/>
        <v>11</v>
      </c>
    </row>
    <row r="6752" spans="1:10">
      <c r="A6752" t="s">
        <v>189</v>
      </c>
      <c r="B6752" t="s">
        <v>123</v>
      </c>
      <c r="C6752" s="60">
        <v>43770</v>
      </c>
      <c r="D6752" s="3">
        <f>Table1[[#This Row],[End Year]]-1</f>
        <v>2019</v>
      </c>
      <c r="E6752" s="3">
        <f t="shared" si="315"/>
        <v>2020</v>
      </c>
      <c r="F6752" s="1" t="str">
        <f t="shared" si="316"/>
        <v>2019/2020</v>
      </c>
      <c r="G6752">
        <v>4</v>
      </c>
      <c r="H6752" t="s">
        <v>106</v>
      </c>
      <c r="I6752">
        <f>IFERROR(INDEX(Lookup_Misc!$A$1:$C$7,MATCH(Table1[[#This Row],[Product]],Lookup_Misc!$B$1:$B$7,0),3)*Table1[[#This Row],[Tonnage]],NA())</f>
        <v>1.6</v>
      </c>
      <c r="J6752">
        <f t="shared" si="317"/>
        <v>11</v>
      </c>
    </row>
    <row r="6753" spans="1:10">
      <c r="A6753" t="s">
        <v>189</v>
      </c>
      <c r="B6753" t="s">
        <v>123</v>
      </c>
      <c r="C6753" s="60">
        <v>43800</v>
      </c>
      <c r="D6753" s="3">
        <f>Table1[[#This Row],[End Year]]-1</f>
        <v>2019</v>
      </c>
      <c r="E6753" s="3">
        <f t="shared" si="315"/>
        <v>2020</v>
      </c>
      <c r="F6753" s="1" t="str">
        <f t="shared" si="316"/>
        <v>2019/2020</v>
      </c>
      <c r="G6753">
        <v>1</v>
      </c>
      <c r="H6753" t="s">
        <v>111</v>
      </c>
      <c r="I6753">
        <f>IFERROR(INDEX(Lookup_Misc!$A$1:$C$7,MATCH(Table1[[#This Row],[Product]],Lookup_Misc!$B$1:$B$7,0),3)*Table1[[#This Row],[Tonnage]],NA())</f>
        <v>0.4</v>
      </c>
      <c r="J6753">
        <f t="shared" si="317"/>
        <v>12</v>
      </c>
    </row>
    <row r="6754" spans="1:10">
      <c r="A6754" t="s">
        <v>189</v>
      </c>
      <c r="B6754" t="s">
        <v>123</v>
      </c>
      <c r="C6754" s="60">
        <v>43800</v>
      </c>
      <c r="D6754" s="3">
        <f>Table1[[#This Row],[End Year]]-1</f>
        <v>2019</v>
      </c>
      <c r="E6754" s="3">
        <f t="shared" si="315"/>
        <v>2020</v>
      </c>
      <c r="F6754" s="1" t="str">
        <f t="shared" si="316"/>
        <v>2019/2020</v>
      </c>
      <c r="G6754">
        <v>24</v>
      </c>
      <c r="H6754" t="s">
        <v>129</v>
      </c>
      <c r="I6754">
        <f>IFERROR(INDEX(Lookup_Misc!$A$1:$C$7,MATCH(Table1[[#This Row],[Product]],Lookup_Misc!$B$1:$B$7,0),3)*Table1[[#This Row],[Tonnage]],NA())</f>
        <v>9.6000000000000014</v>
      </c>
      <c r="J6754">
        <f t="shared" si="317"/>
        <v>12</v>
      </c>
    </row>
    <row r="6755" spans="1:10">
      <c r="A6755" t="s">
        <v>189</v>
      </c>
      <c r="B6755" t="s">
        <v>123</v>
      </c>
      <c r="C6755" s="60">
        <v>43800</v>
      </c>
      <c r="D6755" s="3">
        <f>Table1[[#This Row],[End Year]]-1</f>
        <v>2019</v>
      </c>
      <c r="E6755" s="3">
        <f t="shared" si="315"/>
        <v>2020</v>
      </c>
      <c r="F6755" s="1" t="str">
        <f t="shared" si="316"/>
        <v>2019/2020</v>
      </c>
      <c r="G6755">
        <v>42970</v>
      </c>
      <c r="H6755" t="s">
        <v>60</v>
      </c>
      <c r="I6755">
        <f>IFERROR(INDEX(Lookup_Misc!$A$1:$C$7,MATCH(Table1[[#This Row],[Product]],Lookup_Misc!$B$1:$B$7,0),3)*Table1[[#This Row],[Tonnage]],NA())</f>
        <v>17188</v>
      </c>
      <c r="J6755">
        <f t="shared" si="317"/>
        <v>12</v>
      </c>
    </row>
    <row r="6756" spans="1:10">
      <c r="A6756" t="s">
        <v>189</v>
      </c>
      <c r="B6756" t="s">
        <v>123</v>
      </c>
      <c r="C6756" s="60">
        <v>43800</v>
      </c>
      <c r="D6756" s="3">
        <f>Table1[[#This Row],[End Year]]-1</f>
        <v>2019</v>
      </c>
      <c r="E6756" s="3">
        <f t="shared" si="315"/>
        <v>2020</v>
      </c>
      <c r="F6756" s="1" t="str">
        <f t="shared" si="316"/>
        <v>2019/2020</v>
      </c>
      <c r="G6756">
        <v>48</v>
      </c>
      <c r="H6756" t="s">
        <v>79</v>
      </c>
      <c r="I6756">
        <f>IFERROR(INDEX(Lookup_Misc!$A$1:$C$7,MATCH(Table1[[#This Row],[Product]],Lookup_Misc!$B$1:$B$7,0),3)*Table1[[#This Row],[Tonnage]],NA())</f>
        <v>19.200000000000003</v>
      </c>
      <c r="J6756">
        <f t="shared" si="317"/>
        <v>12</v>
      </c>
    </row>
    <row r="6757" spans="1:10">
      <c r="A6757" t="s">
        <v>189</v>
      </c>
      <c r="B6757" t="s">
        <v>123</v>
      </c>
      <c r="C6757" s="60">
        <v>43800</v>
      </c>
      <c r="D6757" s="3">
        <f>Table1[[#This Row],[End Year]]-1</f>
        <v>2019</v>
      </c>
      <c r="E6757" s="3">
        <f t="shared" si="315"/>
        <v>2020</v>
      </c>
      <c r="F6757" s="1" t="str">
        <f t="shared" si="316"/>
        <v>2019/2020</v>
      </c>
      <c r="G6757">
        <v>7</v>
      </c>
      <c r="H6757" t="s">
        <v>130</v>
      </c>
      <c r="I6757">
        <f>IFERROR(INDEX(Lookup_Misc!$A$1:$C$7,MATCH(Table1[[#This Row],[Product]],Lookup_Misc!$B$1:$B$7,0),3)*Table1[[#This Row],[Tonnage]],NA())</f>
        <v>2.8000000000000003</v>
      </c>
      <c r="J6757">
        <f t="shared" si="317"/>
        <v>12</v>
      </c>
    </row>
    <row r="6758" spans="1:10">
      <c r="A6758" t="s">
        <v>189</v>
      </c>
      <c r="B6758" t="s">
        <v>123</v>
      </c>
      <c r="C6758" s="60">
        <v>43800</v>
      </c>
      <c r="D6758" s="3">
        <f>Table1[[#This Row],[End Year]]-1</f>
        <v>2019</v>
      </c>
      <c r="E6758" s="3">
        <f t="shared" si="315"/>
        <v>2020</v>
      </c>
      <c r="F6758" s="1" t="str">
        <f t="shared" si="316"/>
        <v>2019/2020</v>
      </c>
      <c r="G6758">
        <v>2937</v>
      </c>
      <c r="H6758" t="s">
        <v>116</v>
      </c>
      <c r="I6758">
        <f>IFERROR(INDEX(Lookup_Misc!$A$1:$C$7,MATCH(Table1[[#This Row],[Product]],Lookup_Misc!$B$1:$B$7,0),3)*Table1[[#This Row],[Tonnage]],NA())</f>
        <v>1174.8</v>
      </c>
      <c r="J6758">
        <f t="shared" si="317"/>
        <v>12</v>
      </c>
    </row>
    <row r="6759" spans="1:10">
      <c r="A6759" t="s">
        <v>189</v>
      </c>
      <c r="B6759" t="s">
        <v>123</v>
      </c>
      <c r="C6759" s="60">
        <v>43800</v>
      </c>
      <c r="D6759" s="3">
        <f>Table1[[#This Row],[End Year]]-1</f>
        <v>2019</v>
      </c>
      <c r="E6759" s="3">
        <f t="shared" si="315"/>
        <v>2020</v>
      </c>
      <c r="F6759" s="1" t="str">
        <f t="shared" si="316"/>
        <v>2019/2020</v>
      </c>
      <c r="G6759">
        <v>1650</v>
      </c>
      <c r="H6759" t="s">
        <v>137</v>
      </c>
      <c r="I6759">
        <f>IFERROR(INDEX(Lookup_Misc!$A$1:$C$7,MATCH(Table1[[#This Row],[Product]],Lookup_Misc!$B$1:$B$7,0),3)*Table1[[#This Row],[Tonnage]],NA())</f>
        <v>660</v>
      </c>
      <c r="J6759">
        <f t="shared" si="317"/>
        <v>12</v>
      </c>
    </row>
    <row r="6760" spans="1:10">
      <c r="A6760" t="s">
        <v>189</v>
      </c>
      <c r="B6760" t="s">
        <v>123</v>
      </c>
      <c r="C6760" s="60">
        <v>43800</v>
      </c>
      <c r="D6760" s="3">
        <f>Table1[[#This Row],[End Year]]-1</f>
        <v>2019</v>
      </c>
      <c r="E6760" s="3">
        <f t="shared" si="315"/>
        <v>2020</v>
      </c>
      <c r="F6760" s="1" t="str">
        <f t="shared" si="316"/>
        <v>2019/2020</v>
      </c>
      <c r="G6760">
        <v>39494</v>
      </c>
      <c r="H6760" t="s">
        <v>113</v>
      </c>
      <c r="I6760">
        <f>IFERROR(INDEX(Lookup_Misc!$A$1:$C$7,MATCH(Table1[[#This Row],[Product]],Lookup_Misc!$B$1:$B$7,0),3)*Table1[[#This Row],[Tonnage]],NA())</f>
        <v>15797.6</v>
      </c>
      <c r="J6760">
        <f t="shared" si="317"/>
        <v>12</v>
      </c>
    </row>
    <row r="6761" spans="1:10">
      <c r="A6761" t="s">
        <v>189</v>
      </c>
      <c r="B6761" t="s">
        <v>123</v>
      </c>
      <c r="C6761" s="60">
        <v>43800</v>
      </c>
      <c r="D6761" s="3">
        <f>Table1[[#This Row],[End Year]]-1</f>
        <v>2019</v>
      </c>
      <c r="E6761" s="3">
        <f t="shared" si="315"/>
        <v>2020</v>
      </c>
      <c r="F6761" s="1" t="str">
        <f t="shared" si="316"/>
        <v>2019/2020</v>
      </c>
      <c r="G6761">
        <v>14</v>
      </c>
      <c r="H6761" t="s">
        <v>99</v>
      </c>
      <c r="I6761">
        <f>IFERROR(INDEX(Lookup_Misc!$A$1:$C$7,MATCH(Table1[[#This Row],[Product]],Lookup_Misc!$B$1:$B$7,0),3)*Table1[[#This Row],[Tonnage]],NA())</f>
        <v>5.6000000000000005</v>
      </c>
      <c r="J6761">
        <f t="shared" si="317"/>
        <v>12</v>
      </c>
    </row>
    <row r="6762" spans="1:10">
      <c r="A6762" t="s">
        <v>189</v>
      </c>
      <c r="B6762" t="s">
        <v>123</v>
      </c>
      <c r="C6762" s="60">
        <v>43800</v>
      </c>
      <c r="D6762" s="3">
        <f>Table1[[#This Row],[End Year]]-1</f>
        <v>2019</v>
      </c>
      <c r="E6762" s="3">
        <f t="shared" si="315"/>
        <v>2020</v>
      </c>
      <c r="F6762" s="1" t="str">
        <f t="shared" si="316"/>
        <v>2019/2020</v>
      </c>
      <c r="G6762">
        <v>74</v>
      </c>
      <c r="H6762" t="s">
        <v>86</v>
      </c>
      <c r="I6762">
        <f>IFERROR(INDEX(Lookup_Misc!$A$1:$C$7,MATCH(Table1[[#This Row],[Product]],Lookup_Misc!$B$1:$B$7,0),3)*Table1[[#This Row],[Tonnage]],NA())</f>
        <v>29.6</v>
      </c>
      <c r="J6762">
        <f t="shared" si="317"/>
        <v>12</v>
      </c>
    </row>
    <row r="6763" spans="1:10">
      <c r="A6763" t="s">
        <v>189</v>
      </c>
      <c r="B6763" t="s">
        <v>123</v>
      </c>
      <c r="C6763" s="60">
        <v>43800</v>
      </c>
      <c r="D6763" s="3">
        <f>Table1[[#This Row],[End Year]]-1</f>
        <v>2019</v>
      </c>
      <c r="E6763" s="3">
        <f t="shared" si="315"/>
        <v>2020</v>
      </c>
      <c r="F6763" s="1" t="str">
        <f t="shared" si="316"/>
        <v>2019/2020</v>
      </c>
      <c r="G6763">
        <v>34</v>
      </c>
      <c r="H6763" t="s">
        <v>89</v>
      </c>
      <c r="I6763">
        <f>IFERROR(INDEX(Lookup_Misc!$A$1:$C$7,MATCH(Table1[[#This Row],[Product]],Lookup_Misc!$B$1:$B$7,0),3)*Table1[[#This Row],[Tonnage]],NA())</f>
        <v>13.600000000000001</v>
      </c>
      <c r="J6763">
        <f t="shared" si="317"/>
        <v>12</v>
      </c>
    </row>
    <row r="6764" spans="1:10">
      <c r="A6764" t="s">
        <v>189</v>
      </c>
      <c r="B6764" t="s">
        <v>123</v>
      </c>
      <c r="C6764" s="60">
        <v>43800</v>
      </c>
      <c r="D6764" s="3">
        <f>Table1[[#This Row],[End Year]]-1</f>
        <v>2019</v>
      </c>
      <c r="E6764" s="3">
        <f t="shared" si="315"/>
        <v>2020</v>
      </c>
      <c r="F6764" s="1" t="str">
        <f t="shared" si="316"/>
        <v>2019/2020</v>
      </c>
      <c r="G6764">
        <v>16</v>
      </c>
      <c r="H6764" t="s">
        <v>90</v>
      </c>
      <c r="I6764">
        <f>IFERROR(INDEX(Lookup_Misc!$A$1:$C$7,MATCH(Table1[[#This Row],[Product]],Lookup_Misc!$B$1:$B$7,0),3)*Table1[[#This Row],[Tonnage]],NA())</f>
        <v>6.4</v>
      </c>
      <c r="J6764">
        <f t="shared" si="317"/>
        <v>12</v>
      </c>
    </row>
    <row r="6765" spans="1:10">
      <c r="A6765" t="s">
        <v>189</v>
      </c>
      <c r="B6765" t="s">
        <v>123</v>
      </c>
      <c r="C6765" s="60">
        <v>43831</v>
      </c>
      <c r="D6765" s="3">
        <f>Table1[[#This Row],[End Year]]-1</f>
        <v>2019</v>
      </c>
      <c r="E6765" s="3">
        <f t="shared" si="315"/>
        <v>2020</v>
      </c>
      <c r="F6765" s="1" t="str">
        <f t="shared" si="316"/>
        <v>2019/2020</v>
      </c>
      <c r="G6765">
        <v>74538</v>
      </c>
      <c r="H6765" t="s">
        <v>60</v>
      </c>
      <c r="I6765">
        <f>IFERROR(INDEX(Lookup_Misc!$A$1:$C$7,MATCH(Table1[[#This Row],[Product]],Lookup_Misc!$B$1:$B$7,0),3)*Table1[[#This Row],[Tonnage]],NA())</f>
        <v>29815.200000000001</v>
      </c>
      <c r="J6765">
        <f t="shared" si="317"/>
        <v>1</v>
      </c>
    </row>
    <row r="6766" spans="1:10">
      <c r="A6766" t="s">
        <v>189</v>
      </c>
      <c r="B6766" t="s">
        <v>123</v>
      </c>
      <c r="C6766" s="60">
        <v>43831</v>
      </c>
      <c r="D6766" s="3">
        <f>Table1[[#This Row],[End Year]]-1</f>
        <v>2019</v>
      </c>
      <c r="E6766" s="3">
        <f t="shared" si="315"/>
        <v>2020</v>
      </c>
      <c r="F6766" s="1" t="str">
        <f t="shared" si="316"/>
        <v>2019/2020</v>
      </c>
      <c r="G6766">
        <v>33</v>
      </c>
      <c r="H6766" t="s">
        <v>79</v>
      </c>
      <c r="I6766">
        <f>IFERROR(INDEX(Lookup_Misc!$A$1:$C$7,MATCH(Table1[[#This Row],[Product]],Lookup_Misc!$B$1:$B$7,0),3)*Table1[[#This Row],[Tonnage]],NA())</f>
        <v>13.200000000000001</v>
      </c>
      <c r="J6766">
        <f t="shared" si="317"/>
        <v>1</v>
      </c>
    </row>
    <row r="6767" spans="1:10">
      <c r="A6767" t="s">
        <v>189</v>
      </c>
      <c r="B6767" t="s">
        <v>123</v>
      </c>
      <c r="C6767" s="60">
        <v>43831</v>
      </c>
      <c r="D6767" s="3">
        <f>Table1[[#This Row],[End Year]]-1</f>
        <v>2019</v>
      </c>
      <c r="E6767" s="3">
        <f t="shared" si="315"/>
        <v>2020</v>
      </c>
      <c r="F6767" s="1" t="str">
        <f t="shared" si="316"/>
        <v>2019/2020</v>
      </c>
      <c r="G6767">
        <v>12</v>
      </c>
      <c r="H6767" t="s">
        <v>125</v>
      </c>
      <c r="I6767">
        <f>IFERROR(INDEX(Lookup_Misc!$A$1:$C$7,MATCH(Table1[[#This Row],[Product]],Lookup_Misc!$B$1:$B$7,0),3)*Table1[[#This Row],[Tonnage]],NA())</f>
        <v>4.8000000000000007</v>
      </c>
      <c r="J6767">
        <f t="shared" si="317"/>
        <v>1</v>
      </c>
    </row>
    <row r="6768" spans="1:10">
      <c r="A6768" t="s">
        <v>189</v>
      </c>
      <c r="B6768" t="s">
        <v>123</v>
      </c>
      <c r="C6768" s="60">
        <v>43831</v>
      </c>
      <c r="D6768" s="3">
        <f>Table1[[#This Row],[End Year]]-1</f>
        <v>2019</v>
      </c>
      <c r="E6768" s="3">
        <f t="shared" si="315"/>
        <v>2020</v>
      </c>
      <c r="F6768" s="1" t="str">
        <f t="shared" si="316"/>
        <v>2019/2020</v>
      </c>
      <c r="G6768">
        <v>1</v>
      </c>
      <c r="H6768" t="s">
        <v>137</v>
      </c>
      <c r="I6768">
        <f>IFERROR(INDEX(Lookup_Misc!$A$1:$C$7,MATCH(Table1[[#This Row],[Product]],Lookup_Misc!$B$1:$B$7,0),3)*Table1[[#This Row],[Tonnage]],NA())</f>
        <v>0.4</v>
      </c>
      <c r="J6768">
        <f t="shared" si="317"/>
        <v>1</v>
      </c>
    </row>
    <row r="6769" spans="1:10">
      <c r="A6769" t="s">
        <v>189</v>
      </c>
      <c r="B6769" t="s">
        <v>123</v>
      </c>
      <c r="C6769" s="60">
        <v>43831</v>
      </c>
      <c r="D6769" s="3">
        <f>Table1[[#This Row],[End Year]]-1</f>
        <v>2019</v>
      </c>
      <c r="E6769" s="3">
        <f t="shared" si="315"/>
        <v>2020</v>
      </c>
      <c r="F6769" s="1" t="str">
        <f t="shared" si="316"/>
        <v>2019/2020</v>
      </c>
      <c r="G6769">
        <v>8825</v>
      </c>
      <c r="H6769" t="s">
        <v>113</v>
      </c>
      <c r="I6769">
        <f>IFERROR(INDEX(Lookup_Misc!$A$1:$C$7,MATCH(Table1[[#This Row],[Product]],Lookup_Misc!$B$1:$B$7,0),3)*Table1[[#This Row],[Tonnage]],NA())</f>
        <v>3530</v>
      </c>
      <c r="J6769">
        <f t="shared" si="317"/>
        <v>1</v>
      </c>
    </row>
    <row r="6770" spans="1:10">
      <c r="A6770" t="s">
        <v>189</v>
      </c>
      <c r="B6770" t="s">
        <v>123</v>
      </c>
      <c r="C6770" s="60">
        <v>43831</v>
      </c>
      <c r="D6770" s="3">
        <f>Table1[[#This Row],[End Year]]-1</f>
        <v>2019</v>
      </c>
      <c r="E6770" s="3">
        <f t="shared" si="315"/>
        <v>2020</v>
      </c>
      <c r="F6770" s="1" t="str">
        <f t="shared" si="316"/>
        <v>2019/2020</v>
      </c>
      <c r="G6770">
        <v>12691</v>
      </c>
      <c r="H6770" t="s">
        <v>108</v>
      </c>
      <c r="I6770">
        <f>IFERROR(INDEX(Lookup_Misc!$A$1:$C$7,MATCH(Table1[[#This Row],[Product]],Lookup_Misc!$B$1:$B$7,0),3)*Table1[[#This Row],[Tonnage]],NA())</f>
        <v>5076.4000000000005</v>
      </c>
      <c r="J6770">
        <f t="shared" si="317"/>
        <v>1</v>
      </c>
    </row>
    <row r="6771" spans="1:10">
      <c r="A6771" t="s">
        <v>189</v>
      </c>
      <c r="B6771" t="s">
        <v>123</v>
      </c>
      <c r="C6771" s="60">
        <v>43831</v>
      </c>
      <c r="D6771" s="3">
        <f>Table1[[#This Row],[End Year]]-1</f>
        <v>2019</v>
      </c>
      <c r="E6771" s="3">
        <f t="shared" si="315"/>
        <v>2020</v>
      </c>
      <c r="F6771" s="1" t="str">
        <f t="shared" si="316"/>
        <v>2019/2020</v>
      </c>
      <c r="G6771">
        <v>213</v>
      </c>
      <c r="H6771" t="s">
        <v>86</v>
      </c>
      <c r="I6771">
        <f>IFERROR(INDEX(Lookup_Misc!$A$1:$C$7,MATCH(Table1[[#This Row],[Product]],Lookup_Misc!$B$1:$B$7,0),3)*Table1[[#This Row],[Tonnage]],NA())</f>
        <v>85.2</v>
      </c>
      <c r="J6771">
        <f t="shared" si="317"/>
        <v>1</v>
      </c>
    </row>
    <row r="6772" spans="1:10">
      <c r="A6772" t="s">
        <v>189</v>
      </c>
      <c r="B6772" t="s">
        <v>123</v>
      </c>
      <c r="C6772" s="60">
        <v>43831</v>
      </c>
      <c r="D6772" s="3">
        <f>Table1[[#This Row],[End Year]]-1</f>
        <v>2019</v>
      </c>
      <c r="E6772" s="3">
        <f t="shared" si="315"/>
        <v>2020</v>
      </c>
      <c r="F6772" s="1" t="str">
        <f t="shared" si="316"/>
        <v>2019/2020</v>
      </c>
      <c r="G6772">
        <v>18</v>
      </c>
      <c r="H6772" t="s">
        <v>89</v>
      </c>
      <c r="I6772">
        <f>IFERROR(INDEX(Lookup_Misc!$A$1:$C$7,MATCH(Table1[[#This Row],[Product]],Lookup_Misc!$B$1:$B$7,0),3)*Table1[[#This Row],[Tonnage]],NA())</f>
        <v>7.2</v>
      </c>
      <c r="J6772">
        <f t="shared" si="317"/>
        <v>1</v>
      </c>
    </row>
    <row r="6773" spans="1:10">
      <c r="A6773" t="s">
        <v>189</v>
      </c>
      <c r="B6773" t="s">
        <v>123</v>
      </c>
      <c r="C6773" s="60">
        <v>43831</v>
      </c>
      <c r="D6773" s="3">
        <f>Table1[[#This Row],[End Year]]-1</f>
        <v>2019</v>
      </c>
      <c r="E6773" s="3">
        <f t="shared" si="315"/>
        <v>2020</v>
      </c>
      <c r="F6773" s="1" t="str">
        <f t="shared" si="316"/>
        <v>2019/2020</v>
      </c>
      <c r="G6773">
        <v>1</v>
      </c>
      <c r="H6773" t="s">
        <v>171</v>
      </c>
      <c r="I6773">
        <f>IFERROR(INDEX(Lookup_Misc!$A$1:$C$7,MATCH(Table1[[#This Row],[Product]],Lookup_Misc!$B$1:$B$7,0),3)*Table1[[#This Row],[Tonnage]],NA())</f>
        <v>0.4</v>
      </c>
      <c r="J6773">
        <f t="shared" si="317"/>
        <v>1</v>
      </c>
    </row>
    <row r="6774" spans="1:10">
      <c r="A6774" t="s">
        <v>189</v>
      </c>
      <c r="B6774" t="s">
        <v>123</v>
      </c>
      <c r="C6774" s="60">
        <v>43862</v>
      </c>
      <c r="D6774" s="3">
        <f>Table1[[#This Row],[End Year]]-1</f>
        <v>2019</v>
      </c>
      <c r="E6774" s="3">
        <f t="shared" si="315"/>
        <v>2020</v>
      </c>
      <c r="F6774" s="1" t="str">
        <f t="shared" si="316"/>
        <v>2019/2020</v>
      </c>
      <c r="G6774">
        <v>257</v>
      </c>
      <c r="H6774" t="s">
        <v>87</v>
      </c>
      <c r="I6774">
        <f>IFERROR(INDEX(Lookup_Misc!$A$1:$C$7,MATCH(Table1[[#This Row],[Product]],Lookup_Misc!$B$1:$B$7,0),3)*Table1[[#This Row],[Tonnage]],NA())</f>
        <v>102.80000000000001</v>
      </c>
      <c r="J6774">
        <f t="shared" si="317"/>
        <v>2</v>
      </c>
    </row>
    <row r="6775" spans="1:10">
      <c r="A6775" t="s">
        <v>189</v>
      </c>
      <c r="B6775" t="s">
        <v>123</v>
      </c>
      <c r="C6775" s="60">
        <v>43862</v>
      </c>
      <c r="D6775" s="3">
        <f>Table1[[#This Row],[End Year]]-1</f>
        <v>2019</v>
      </c>
      <c r="E6775" s="3">
        <f t="shared" si="315"/>
        <v>2020</v>
      </c>
      <c r="F6775" s="1" t="str">
        <f t="shared" si="316"/>
        <v>2019/2020</v>
      </c>
      <c r="G6775">
        <v>14360</v>
      </c>
      <c r="H6775" t="s">
        <v>60</v>
      </c>
      <c r="I6775">
        <f>IFERROR(INDEX(Lookup_Misc!$A$1:$C$7,MATCH(Table1[[#This Row],[Product]],Lookup_Misc!$B$1:$B$7,0),3)*Table1[[#This Row],[Tonnage]],NA())</f>
        <v>5744</v>
      </c>
      <c r="J6775">
        <f t="shared" si="317"/>
        <v>2</v>
      </c>
    </row>
    <row r="6776" spans="1:10">
      <c r="A6776" t="s">
        <v>189</v>
      </c>
      <c r="B6776" t="s">
        <v>123</v>
      </c>
      <c r="C6776" s="60">
        <v>43862</v>
      </c>
      <c r="D6776" s="3">
        <f>Table1[[#This Row],[End Year]]-1</f>
        <v>2019</v>
      </c>
      <c r="E6776" s="3">
        <f t="shared" si="315"/>
        <v>2020</v>
      </c>
      <c r="F6776" s="1" t="str">
        <f t="shared" si="316"/>
        <v>2019/2020</v>
      </c>
      <c r="G6776">
        <v>16564</v>
      </c>
      <c r="H6776" t="s">
        <v>79</v>
      </c>
      <c r="I6776">
        <f>IFERROR(INDEX(Lookup_Misc!$A$1:$C$7,MATCH(Table1[[#This Row],[Product]],Lookup_Misc!$B$1:$B$7,0),3)*Table1[[#This Row],[Tonnage]],NA())</f>
        <v>6625.6</v>
      </c>
      <c r="J6776">
        <f t="shared" si="317"/>
        <v>2</v>
      </c>
    </row>
    <row r="6777" spans="1:10">
      <c r="A6777" t="s">
        <v>189</v>
      </c>
      <c r="B6777" t="s">
        <v>123</v>
      </c>
      <c r="C6777" s="60">
        <v>43862</v>
      </c>
      <c r="D6777" s="3">
        <f>Table1[[#This Row],[End Year]]-1</f>
        <v>2019</v>
      </c>
      <c r="E6777" s="3">
        <f t="shared" si="315"/>
        <v>2020</v>
      </c>
      <c r="F6777" s="1" t="str">
        <f t="shared" si="316"/>
        <v>2019/2020</v>
      </c>
      <c r="G6777">
        <v>4</v>
      </c>
      <c r="H6777" t="s">
        <v>125</v>
      </c>
      <c r="I6777">
        <f>IFERROR(INDEX(Lookup_Misc!$A$1:$C$7,MATCH(Table1[[#This Row],[Product]],Lookup_Misc!$B$1:$B$7,0),3)*Table1[[#This Row],[Tonnage]],NA())</f>
        <v>1.6</v>
      </c>
      <c r="J6777">
        <f t="shared" si="317"/>
        <v>2</v>
      </c>
    </row>
    <row r="6778" spans="1:10">
      <c r="A6778" t="s">
        <v>189</v>
      </c>
      <c r="B6778" t="s">
        <v>123</v>
      </c>
      <c r="C6778" s="60">
        <v>43862</v>
      </c>
      <c r="D6778" s="3">
        <f>Table1[[#This Row],[End Year]]-1</f>
        <v>2019</v>
      </c>
      <c r="E6778" s="3">
        <f t="shared" si="315"/>
        <v>2020</v>
      </c>
      <c r="F6778" s="1" t="str">
        <f t="shared" si="316"/>
        <v>2019/2020</v>
      </c>
      <c r="G6778">
        <v>1</v>
      </c>
      <c r="H6778" t="s">
        <v>142</v>
      </c>
      <c r="I6778">
        <f>IFERROR(INDEX(Lookup_Misc!$A$1:$C$7,MATCH(Table1[[#This Row],[Product]],Lookup_Misc!$B$1:$B$7,0),3)*Table1[[#This Row],[Tonnage]],NA())</f>
        <v>0.4</v>
      </c>
      <c r="J6778">
        <f t="shared" si="317"/>
        <v>2</v>
      </c>
    </row>
    <row r="6779" spans="1:10">
      <c r="A6779" t="s">
        <v>189</v>
      </c>
      <c r="B6779" t="s">
        <v>123</v>
      </c>
      <c r="C6779" s="60">
        <v>43862</v>
      </c>
      <c r="D6779" s="3">
        <f>Table1[[#This Row],[End Year]]-1</f>
        <v>2019</v>
      </c>
      <c r="E6779" s="3">
        <f t="shared" si="315"/>
        <v>2020</v>
      </c>
      <c r="F6779" s="1" t="str">
        <f t="shared" si="316"/>
        <v>2019/2020</v>
      </c>
      <c r="G6779">
        <v>8042</v>
      </c>
      <c r="H6779" t="s">
        <v>128</v>
      </c>
      <c r="I6779">
        <f>IFERROR(INDEX(Lookup_Misc!$A$1:$C$7,MATCH(Table1[[#This Row],[Product]],Lookup_Misc!$B$1:$B$7,0),3)*Table1[[#This Row],[Tonnage]],NA())</f>
        <v>3216.8</v>
      </c>
      <c r="J6779">
        <f t="shared" si="317"/>
        <v>2</v>
      </c>
    </row>
    <row r="6780" spans="1:10">
      <c r="A6780" t="s">
        <v>189</v>
      </c>
      <c r="B6780" t="s">
        <v>123</v>
      </c>
      <c r="C6780" s="60">
        <v>43862</v>
      </c>
      <c r="D6780" s="3">
        <f>Table1[[#This Row],[End Year]]-1</f>
        <v>2019</v>
      </c>
      <c r="E6780" s="3">
        <f t="shared" si="315"/>
        <v>2020</v>
      </c>
      <c r="F6780" s="1" t="str">
        <f t="shared" si="316"/>
        <v>2019/2020</v>
      </c>
      <c r="G6780">
        <v>5000</v>
      </c>
      <c r="H6780" t="s">
        <v>113</v>
      </c>
      <c r="I6780">
        <f>IFERROR(INDEX(Lookup_Misc!$A$1:$C$7,MATCH(Table1[[#This Row],[Product]],Lookup_Misc!$B$1:$B$7,0),3)*Table1[[#This Row],[Tonnage]],NA())</f>
        <v>2000</v>
      </c>
      <c r="J6780">
        <f t="shared" si="317"/>
        <v>2</v>
      </c>
    </row>
    <row r="6781" spans="1:10">
      <c r="A6781" t="s">
        <v>189</v>
      </c>
      <c r="B6781" t="s">
        <v>123</v>
      </c>
      <c r="C6781" s="60">
        <v>43862</v>
      </c>
      <c r="D6781" s="3">
        <f>Table1[[#This Row],[End Year]]-1</f>
        <v>2019</v>
      </c>
      <c r="E6781" s="3">
        <f t="shared" si="315"/>
        <v>2020</v>
      </c>
      <c r="F6781" s="1" t="str">
        <f t="shared" si="316"/>
        <v>2019/2020</v>
      </c>
      <c r="G6781">
        <v>72</v>
      </c>
      <c r="H6781" t="s">
        <v>86</v>
      </c>
      <c r="I6781">
        <f>IFERROR(INDEX(Lookup_Misc!$A$1:$C$7,MATCH(Table1[[#This Row],[Product]],Lookup_Misc!$B$1:$B$7,0),3)*Table1[[#This Row],[Tonnage]],NA())</f>
        <v>28.8</v>
      </c>
      <c r="J6781">
        <f t="shared" si="317"/>
        <v>2</v>
      </c>
    </row>
    <row r="6782" spans="1:10">
      <c r="A6782" t="s">
        <v>189</v>
      </c>
      <c r="B6782" t="s">
        <v>123</v>
      </c>
      <c r="C6782" s="60">
        <v>43862</v>
      </c>
      <c r="D6782" s="3">
        <f>Table1[[#This Row],[End Year]]-1</f>
        <v>2019</v>
      </c>
      <c r="E6782" s="3">
        <f t="shared" si="315"/>
        <v>2020</v>
      </c>
      <c r="F6782" s="1" t="str">
        <f t="shared" si="316"/>
        <v>2019/2020</v>
      </c>
      <c r="G6782">
        <v>60</v>
      </c>
      <c r="H6782" t="s">
        <v>98</v>
      </c>
      <c r="I6782">
        <f>IFERROR(INDEX(Lookup_Misc!$A$1:$C$7,MATCH(Table1[[#This Row],[Product]],Lookup_Misc!$B$1:$B$7,0),3)*Table1[[#This Row],[Tonnage]],NA())</f>
        <v>24</v>
      </c>
      <c r="J6782">
        <f t="shared" si="317"/>
        <v>2</v>
      </c>
    </row>
    <row r="6783" spans="1:10">
      <c r="A6783" t="s">
        <v>189</v>
      </c>
      <c r="B6783" t="s">
        <v>123</v>
      </c>
      <c r="C6783" s="60">
        <v>43891</v>
      </c>
      <c r="D6783" s="3">
        <f>Table1[[#This Row],[End Year]]-1</f>
        <v>2019</v>
      </c>
      <c r="E6783" s="3">
        <f t="shared" si="315"/>
        <v>2020</v>
      </c>
      <c r="F6783" s="1" t="str">
        <f t="shared" si="316"/>
        <v>2019/2020</v>
      </c>
      <c r="G6783">
        <v>49154</v>
      </c>
      <c r="H6783" t="s">
        <v>60</v>
      </c>
      <c r="I6783">
        <f>IFERROR(INDEX(Lookup_Misc!$A$1:$C$7,MATCH(Table1[[#This Row],[Product]],Lookup_Misc!$B$1:$B$7,0),3)*Table1[[#This Row],[Tonnage]],NA())</f>
        <v>19661.600000000002</v>
      </c>
      <c r="J6783">
        <f t="shared" si="317"/>
        <v>3</v>
      </c>
    </row>
    <row r="6784" spans="1:10">
      <c r="A6784" t="s">
        <v>189</v>
      </c>
      <c r="B6784" t="s">
        <v>123</v>
      </c>
      <c r="C6784" s="60">
        <v>43891</v>
      </c>
      <c r="D6784" s="3">
        <f>Table1[[#This Row],[End Year]]-1</f>
        <v>2019</v>
      </c>
      <c r="E6784" s="3">
        <f t="shared" si="315"/>
        <v>2020</v>
      </c>
      <c r="F6784" s="1" t="str">
        <f t="shared" si="316"/>
        <v>2019/2020</v>
      </c>
      <c r="G6784">
        <v>5462</v>
      </c>
      <c r="H6784" t="s">
        <v>79</v>
      </c>
      <c r="I6784">
        <f>IFERROR(INDEX(Lookup_Misc!$A$1:$C$7,MATCH(Table1[[#This Row],[Product]],Lookup_Misc!$B$1:$B$7,0),3)*Table1[[#This Row],[Tonnage]],NA())</f>
        <v>2184.8000000000002</v>
      </c>
      <c r="J6784">
        <f t="shared" si="317"/>
        <v>3</v>
      </c>
    </row>
    <row r="6785" spans="1:10">
      <c r="A6785" t="s">
        <v>189</v>
      </c>
      <c r="B6785" t="s">
        <v>123</v>
      </c>
      <c r="C6785" s="60">
        <v>43891</v>
      </c>
      <c r="D6785" s="3">
        <f>Table1[[#This Row],[End Year]]-1</f>
        <v>2019</v>
      </c>
      <c r="E6785" s="3">
        <f t="shared" si="315"/>
        <v>2020</v>
      </c>
      <c r="F6785" s="1" t="str">
        <f t="shared" si="316"/>
        <v>2019/2020</v>
      </c>
      <c r="G6785">
        <v>3300</v>
      </c>
      <c r="H6785" t="s">
        <v>133</v>
      </c>
      <c r="I6785">
        <f>IFERROR(INDEX(Lookup_Misc!$A$1:$C$7,MATCH(Table1[[#This Row],[Product]],Lookup_Misc!$B$1:$B$7,0),3)*Table1[[#This Row],[Tonnage]],NA())</f>
        <v>1320</v>
      </c>
      <c r="J6785">
        <f t="shared" si="317"/>
        <v>3</v>
      </c>
    </row>
    <row r="6786" spans="1:10">
      <c r="A6786" t="s">
        <v>189</v>
      </c>
      <c r="B6786" t="s">
        <v>123</v>
      </c>
      <c r="C6786" s="60">
        <v>43891</v>
      </c>
      <c r="D6786" s="3">
        <f>Table1[[#This Row],[End Year]]-1</f>
        <v>2019</v>
      </c>
      <c r="E6786" s="3">
        <f t="shared" si="315"/>
        <v>2020</v>
      </c>
      <c r="F6786" s="1" t="str">
        <f t="shared" si="316"/>
        <v>2019/2020</v>
      </c>
      <c r="G6786">
        <v>1</v>
      </c>
      <c r="H6786" t="s">
        <v>142</v>
      </c>
      <c r="I6786">
        <f>IFERROR(INDEX(Lookup_Misc!$A$1:$C$7,MATCH(Table1[[#This Row],[Product]],Lookup_Misc!$B$1:$B$7,0),3)*Table1[[#This Row],[Tonnage]],NA())</f>
        <v>0.4</v>
      </c>
      <c r="J6786">
        <f t="shared" si="317"/>
        <v>3</v>
      </c>
    </row>
    <row r="6787" spans="1:10">
      <c r="A6787" t="s">
        <v>189</v>
      </c>
      <c r="B6787" t="s">
        <v>123</v>
      </c>
      <c r="C6787" s="60">
        <v>43891</v>
      </c>
      <c r="D6787" s="3">
        <f>Table1[[#This Row],[End Year]]-1</f>
        <v>2019</v>
      </c>
      <c r="E6787" s="3">
        <f t="shared" si="315"/>
        <v>2020</v>
      </c>
      <c r="F6787" s="1" t="str">
        <f t="shared" si="316"/>
        <v>2019/2020</v>
      </c>
      <c r="G6787">
        <v>2</v>
      </c>
      <c r="H6787" t="s">
        <v>143</v>
      </c>
      <c r="I6787">
        <f>IFERROR(INDEX(Lookup_Misc!$A$1:$C$7,MATCH(Table1[[#This Row],[Product]],Lookup_Misc!$B$1:$B$7,0),3)*Table1[[#This Row],[Tonnage]],NA())</f>
        <v>0.8</v>
      </c>
      <c r="J6787">
        <f t="shared" si="317"/>
        <v>3</v>
      </c>
    </row>
    <row r="6788" spans="1:10">
      <c r="A6788" t="s">
        <v>189</v>
      </c>
      <c r="B6788" t="s">
        <v>123</v>
      </c>
      <c r="C6788" s="60">
        <v>43891</v>
      </c>
      <c r="D6788" s="3">
        <f>Table1[[#This Row],[End Year]]-1</f>
        <v>2019</v>
      </c>
      <c r="E6788" s="3">
        <f t="shared" si="315"/>
        <v>2020</v>
      </c>
      <c r="F6788" s="1" t="str">
        <f t="shared" si="316"/>
        <v>2019/2020</v>
      </c>
      <c r="G6788">
        <v>3</v>
      </c>
      <c r="H6788" t="s">
        <v>130</v>
      </c>
      <c r="I6788">
        <f>IFERROR(INDEX(Lookup_Misc!$A$1:$C$7,MATCH(Table1[[#This Row],[Product]],Lookup_Misc!$B$1:$B$7,0),3)*Table1[[#This Row],[Tonnage]],NA())</f>
        <v>1.2000000000000002</v>
      </c>
      <c r="J6788">
        <f t="shared" si="317"/>
        <v>3</v>
      </c>
    </row>
    <row r="6789" spans="1:10">
      <c r="A6789" t="s">
        <v>189</v>
      </c>
      <c r="B6789" t="s">
        <v>123</v>
      </c>
      <c r="C6789" s="60">
        <v>43891</v>
      </c>
      <c r="D6789" s="3">
        <f>Table1[[#This Row],[End Year]]-1</f>
        <v>2019</v>
      </c>
      <c r="E6789" s="3">
        <f t="shared" si="315"/>
        <v>2020</v>
      </c>
      <c r="F6789" s="1" t="str">
        <f t="shared" si="316"/>
        <v>2019/2020</v>
      </c>
      <c r="G6789">
        <v>2550</v>
      </c>
      <c r="H6789" t="s">
        <v>116</v>
      </c>
      <c r="I6789">
        <f>IFERROR(INDEX(Lookup_Misc!$A$1:$C$7,MATCH(Table1[[#This Row],[Product]],Lookup_Misc!$B$1:$B$7,0),3)*Table1[[#This Row],[Tonnage]],NA())</f>
        <v>1020</v>
      </c>
      <c r="J6789">
        <f t="shared" si="317"/>
        <v>3</v>
      </c>
    </row>
    <row r="6790" spans="1:10">
      <c r="A6790" t="s">
        <v>189</v>
      </c>
      <c r="B6790" t="s">
        <v>123</v>
      </c>
      <c r="C6790" s="60">
        <v>43891</v>
      </c>
      <c r="D6790" s="3">
        <f>Table1[[#This Row],[End Year]]-1</f>
        <v>2019</v>
      </c>
      <c r="E6790" s="3">
        <f t="shared" ref="E6790:E6853" si="318">IF(AND(MONTH(C6790)&gt;=7,MONTH(C6790)&lt;=12),YEAR(C6790)+1,YEAR(C6790))</f>
        <v>2020</v>
      </c>
      <c r="F6790" s="1" t="str">
        <f t="shared" ref="F6790:F6853" si="319">D6790&amp;"/"&amp;E6790</f>
        <v>2019/2020</v>
      </c>
      <c r="G6790">
        <v>139</v>
      </c>
      <c r="H6790" t="s">
        <v>128</v>
      </c>
      <c r="I6790">
        <f>IFERROR(INDEX(Lookup_Misc!$A$1:$C$7,MATCH(Table1[[#This Row],[Product]],Lookup_Misc!$B$1:$B$7,0),3)*Table1[[#This Row],[Tonnage]],NA())</f>
        <v>55.6</v>
      </c>
      <c r="J6790">
        <f t="shared" ref="J6790:J6853" si="320">MONTH(C6790)</f>
        <v>3</v>
      </c>
    </row>
    <row r="6791" spans="1:10">
      <c r="A6791" t="s">
        <v>189</v>
      </c>
      <c r="B6791" t="s">
        <v>123</v>
      </c>
      <c r="C6791" s="60">
        <v>43891</v>
      </c>
      <c r="D6791" s="3">
        <f>Table1[[#This Row],[End Year]]-1</f>
        <v>2019</v>
      </c>
      <c r="E6791" s="3">
        <f t="shared" si="318"/>
        <v>2020</v>
      </c>
      <c r="F6791" s="1" t="str">
        <f t="shared" si="319"/>
        <v>2019/2020</v>
      </c>
      <c r="G6791">
        <v>79039</v>
      </c>
      <c r="H6791" t="s">
        <v>113</v>
      </c>
      <c r="I6791">
        <f>IFERROR(INDEX(Lookup_Misc!$A$1:$C$7,MATCH(Table1[[#This Row],[Product]],Lookup_Misc!$B$1:$B$7,0),3)*Table1[[#This Row],[Tonnage]],NA())</f>
        <v>31615.600000000002</v>
      </c>
      <c r="J6791">
        <f t="shared" si="320"/>
        <v>3</v>
      </c>
    </row>
    <row r="6792" spans="1:10">
      <c r="A6792" t="s">
        <v>189</v>
      </c>
      <c r="B6792" t="s">
        <v>123</v>
      </c>
      <c r="C6792" s="60">
        <v>43891</v>
      </c>
      <c r="D6792" s="3">
        <f>Table1[[#This Row],[End Year]]-1</f>
        <v>2019</v>
      </c>
      <c r="E6792" s="3">
        <f t="shared" si="318"/>
        <v>2020</v>
      </c>
      <c r="F6792" s="1" t="str">
        <f t="shared" si="319"/>
        <v>2019/2020</v>
      </c>
      <c r="G6792">
        <v>91</v>
      </c>
      <c r="H6792" t="s">
        <v>86</v>
      </c>
      <c r="I6792">
        <f>IFERROR(INDEX(Lookup_Misc!$A$1:$C$7,MATCH(Table1[[#This Row],[Product]],Lookup_Misc!$B$1:$B$7,0),3)*Table1[[#This Row],[Tonnage]],NA())</f>
        <v>36.4</v>
      </c>
      <c r="J6792">
        <f t="shared" si="320"/>
        <v>3</v>
      </c>
    </row>
    <row r="6793" spans="1:10">
      <c r="A6793" t="s">
        <v>189</v>
      </c>
      <c r="B6793" t="s">
        <v>123</v>
      </c>
      <c r="C6793" s="60">
        <v>43891</v>
      </c>
      <c r="D6793" s="3">
        <f>Table1[[#This Row],[End Year]]-1</f>
        <v>2019</v>
      </c>
      <c r="E6793" s="3">
        <f t="shared" si="318"/>
        <v>2020</v>
      </c>
      <c r="F6793" s="1" t="str">
        <f t="shared" si="319"/>
        <v>2019/2020</v>
      </c>
      <c r="G6793">
        <v>19</v>
      </c>
      <c r="H6793" t="s">
        <v>89</v>
      </c>
      <c r="I6793">
        <f>IFERROR(INDEX(Lookup_Misc!$A$1:$C$7,MATCH(Table1[[#This Row],[Product]],Lookup_Misc!$B$1:$B$7,0),3)*Table1[[#This Row],[Tonnage]],NA())</f>
        <v>7.6000000000000005</v>
      </c>
      <c r="J6793">
        <f t="shared" si="320"/>
        <v>3</v>
      </c>
    </row>
    <row r="6794" spans="1:10">
      <c r="A6794" t="s">
        <v>189</v>
      </c>
      <c r="B6794" t="s">
        <v>123</v>
      </c>
      <c r="C6794" s="60">
        <v>43891</v>
      </c>
      <c r="D6794" s="3">
        <f>Table1[[#This Row],[End Year]]-1</f>
        <v>2019</v>
      </c>
      <c r="E6794" s="3">
        <f t="shared" si="318"/>
        <v>2020</v>
      </c>
      <c r="F6794" s="1" t="str">
        <f t="shared" si="319"/>
        <v>2019/2020</v>
      </c>
      <c r="G6794">
        <v>37</v>
      </c>
      <c r="H6794" t="s">
        <v>90</v>
      </c>
      <c r="I6794">
        <f>IFERROR(INDEX(Lookup_Misc!$A$1:$C$7,MATCH(Table1[[#This Row],[Product]],Lookup_Misc!$B$1:$B$7,0),3)*Table1[[#This Row],[Tonnage]],NA())</f>
        <v>14.8</v>
      </c>
      <c r="J6794">
        <f t="shared" si="320"/>
        <v>3</v>
      </c>
    </row>
    <row r="6795" spans="1:10">
      <c r="A6795" t="s">
        <v>189</v>
      </c>
      <c r="B6795" t="s">
        <v>123</v>
      </c>
      <c r="C6795" s="60">
        <v>43922</v>
      </c>
      <c r="D6795" s="3">
        <f>Table1[[#This Row],[End Year]]-1</f>
        <v>2019</v>
      </c>
      <c r="E6795" s="3">
        <f t="shared" si="318"/>
        <v>2020</v>
      </c>
      <c r="F6795" s="1" t="str">
        <f t="shared" si="319"/>
        <v>2019/2020</v>
      </c>
      <c r="G6795">
        <v>38</v>
      </c>
      <c r="H6795" t="s">
        <v>76</v>
      </c>
      <c r="I6795">
        <f>IFERROR(INDEX(Lookup_Misc!$A$1:$C$7,MATCH(Table1[[#This Row],[Product]],Lookup_Misc!$B$1:$B$7,0),3)*Table1[[#This Row],[Tonnage]],NA())</f>
        <v>15.200000000000001</v>
      </c>
      <c r="J6795">
        <f t="shared" si="320"/>
        <v>4</v>
      </c>
    </row>
    <row r="6796" spans="1:10">
      <c r="A6796" t="s">
        <v>189</v>
      </c>
      <c r="B6796" t="s">
        <v>123</v>
      </c>
      <c r="C6796" s="60">
        <v>43922</v>
      </c>
      <c r="D6796" s="3">
        <f>Table1[[#This Row],[End Year]]-1</f>
        <v>2019</v>
      </c>
      <c r="E6796" s="3">
        <f t="shared" si="318"/>
        <v>2020</v>
      </c>
      <c r="F6796" s="1" t="str">
        <f t="shared" si="319"/>
        <v>2019/2020</v>
      </c>
      <c r="G6796">
        <v>7</v>
      </c>
      <c r="H6796" t="s">
        <v>87</v>
      </c>
      <c r="I6796">
        <f>IFERROR(INDEX(Lookup_Misc!$A$1:$C$7,MATCH(Table1[[#This Row],[Product]],Lookup_Misc!$B$1:$B$7,0),3)*Table1[[#This Row],[Tonnage]],NA())</f>
        <v>2.8000000000000003</v>
      </c>
      <c r="J6796">
        <f t="shared" si="320"/>
        <v>4</v>
      </c>
    </row>
    <row r="6797" spans="1:10">
      <c r="A6797" t="s">
        <v>189</v>
      </c>
      <c r="B6797" t="s">
        <v>123</v>
      </c>
      <c r="C6797" s="60">
        <v>43922</v>
      </c>
      <c r="D6797" s="3">
        <f>Table1[[#This Row],[End Year]]-1</f>
        <v>2019</v>
      </c>
      <c r="E6797" s="3">
        <f t="shared" si="318"/>
        <v>2020</v>
      </c>
      <c r="F6797" s="1" t="str">
        <f t="shared" si="319"/>
        <v>2019/2020</v>
      </c>
      <c r="G6797">
        <v>72721</v>
      </c>
      <c r="H6797" t="s">
        <v>60</v>
      </c>
      <c r="I6797">
        <f>IFERROR(INDEX(Lookup_Misc!$A$1:$C$7,MATCH(Table1[[#This Row],[Product]],Lookup_Misc!$B$1:$B$7,0),3)*Table1[[#This Row],[Tonnage]],NA())</f>
        <v>29088.400000000001</v>
      </c>
      <c r="J6797">
        <f t="shared" si="320"/>
        <v>4</v>
      </c>
    </row>
    <row r="6798" spans="1:10">
      <c r="A6798" t="s">
        <v>189</v>
      </c>
      <c r="B6798" t="s">
        <v>123</v>
      </c>
      <c r="C6798" s="60">
        <v>43922</v>
      </c>
      <c r="D6798" s="3">
        <f>Table1[[#This Row],[End Year]]-1</f>
        <v>2019</v>
      </c>
      <c r="E6798" s="3">
        <f t="shared" si="318"/>
        <v>2020</v>
      </c>
      <c r="F6798" s="1" t="str">
        <f t="shared" si="319"/>
        <v>2019/2020</v>
      </c>
      <c r="G6798">
        <v>10453</v>
      </c>
      <c r="H6798" t="s">
        <v>79</v>
      </c>
      <c r="I6798">
        <f>IFERROR(INDEX(Lookup_Misc!$A$1:$C$7,MATCH(Table1[[#This Row],[Product]],Lookup_Misc!$B$1:$B$7,0),3)*Table1[[#This Row],[Tonnage]],NA())</f>
        <v>4181.2</v>
      </c>
      <c r="J6798">
        <f t="shared" si="320"/>
        <v>4</v>
      </c>
    </row>
    <row r="6799" spans="1:10">
      <c r="A6799" t="s">
        <v>189</v>
      </c>
      <c r="B6799" t="s">
        <v>123</v>
      </c>
      <c r="C6799" s="60">
        <v>43922</v>
      </c>
      <c r="D6799" s="3">
        <f>Table1[[#This Row],[End Year]]-1</f>
        <v>2019</v>
      </c>
      <c r="E6799" s="3">
        <f t="shared" si="318"/>
        <v>2020</v>
      </c>
      <c r="F6799" s="1" t="str">
        <f t="shared" si="319"/>
        <v>2019/2020</v>
      </c>
      <c r="G6799">
        <v>8</v>
      </c>
      <c r="H6799" t="s">
        <v>143</v>
      </c>
      <c r="I6799">
        <f>IFERROR(INDEX(Lookup_Misc!$A$1:$C$7,MATCH(Table1[[#This Row],[Product]],Lookup_Misc!$B$1:$B$7,0),3)*Table1[[#This Row],[Tonnage]],NA())</f>
        <v>3.2</v>
      </c>
      <c r="J6799">
        <f t="shared" si="320"/>
        <v>4</v>
      </c>
    </row>
    <row r="6800" spans="1:10">
      <c r="A6800" t="s">
        <v>189</v>
      </c>
      <c r="B6800" t="s">
        <v>123</v>
      </c>
      <c r="C6800" s="60">
        <v>43922</v>
      </c>
      <c r="D6800" s="3">
        <f>Table1[[#This Row],[End Year]]-1</f>
        <v>2019</v>
      </c>
      <c r="E6800" s="3">
        <f t="shared" si="318"/>
        <v>2020</v>
      </c>
      <c r="F6800" s="1" t="str">
        <f t="shared" si="319"/>
        <v>2019/2020</v>
      </c>
      <c r="G6800">
        <v>5615</v>
      </c>
      <c r="H6800" t="s">
        <v>116</v>
      </c>
      <c r="I6800">
        <f>IFERROR(INDEX(Lookup_Misc!$A$1:$C$7,MATCH(Table1[[#This Row],[Product]],Lookup_Misc!$B$1:$B$7,0),3)*Table1[[#This Row],[Tonnage]],NA())</f>
        <v>2246</v>
      </c>
      <c r="J6800">
        <f t="shared" si="320"/>
        <v>4</v>
      </c>
    </row>
    <row r="6801" spans="1:10">
      <c r="A6801" t="s">
        <v>189</v>
      </c>
      <c r="B6801" t="s">
        <v>123</v>
      </c>
      <c r="C6801" s="60">
        <v>43922</v>
      </c>
      <c r="D6801" s="3">
        <f>Table1[[#This Row],[End Year]]-1</f>
        <v>2019</v>
      </c>
      <c r="E6801" s="3">
        <f t="shared" si="318"/>
        <v>2020</v>
      </c>
      <c r="F6801" s="1" t="str">
        <f t="shared" si="319"/>
        <v>2019/2020</v>
      </c>
      <c r="G6801">
        <v>3</v>
      </c>
      <c r="H6801" t="s">
        <v>128</v>
      </c>
      <c r="I6801">
        <f>IFERROR(INDEX(Lookup_Misc!$A$1:$C$7,MATCH(Table1[[#This Row],[Product]],Lookup_Misc!$B$1:$B$7,0),3)*Table1[[#This Row],[Tonnage]],NA())</f>
        <v>1.2000000000000002</v>
      </c>
      <c r="J6801">
        <f t="shared" si="320"/>
        <v>4</v>
      </c>
    </row>
    <row r="6802" spans="1:10">
      <c r="A6802" t="s">
        <v>189</v>
      </c>
      <c r="B6802" t="s">
        <v>123</v>
      </c>
      <c r="C6802" s="60">
        <v>43922</v>
      </c>
      <c r="D6802" s="3">
        <f>Table1[[#This Row],[End Year]]-1</f>
        <v>2019</v>
      </c>
      <c r="E6802" s="3">
        <f t="shared" si="318"/>
        <v>2020</v>
      </c>
      <c r="F6802" s="1" t="str">
        <f t="shared" si="319"/>
        <v>2019/2020</v>
      </c>
      <c r="G6802">
        <v>157608</v>
      </c>
      <c r="H6802" t="s">
        <v>113</v>
      </c>
      <c r="I6802">
        <f>IFERROR(INDEX(Lookup_Misc!$A$1:$C$7,MATCH(Table1[[#This Row],[Product]],Lookup_Misc!$B$1:$B$7,0),3)*Table1[[#This Row],[Tonnage]],NA())</f>
        <v>63043.200000000004</v>
      </c>
      <c r="J6802">
        <f t="shared" si="320"/>
        <v>4</v>
      </c>
    </row>
    <row r="6803" spans="1:10">
      <c r="A6803" t="s">
        <v>189</v>
      </c>
      <c r="B6803" t="s">
        <v>123</v>
      </c>
      <c r="C6803" s="60">
        <v>43922</v>
      </c>
      <c r="D6803" s="3">
        <f>Table1[[#This Row],[End Year]]-1</f>
        <v>2019</v>
      </c>
      <c r="E6803" s="3">
        <f t="shared" si="318"/>
        <v>2020</v>
      </c>
      <c r="F6803" s="1" t="str">
        <f t="shared" si="319"/>
        <v>2019/2020</v>
      </c>
      <c r="G6803">
        <v>18000</v>
      </c>
      <c r="H6803" t="s">
        <v>108</v>
      </c>
      <c r="I6803">
        <f>IFERROR(INDEX(Lookup_Misc!$A$1:$C$7,MATCH(Table1[[#This Row],[Product]],Lookup_Misc!$B$1:$B$7,0),3)*Table1[[#This Row],[Tonnage]],NA())</f>
        <v>7200</v>
      </c>
      <c r="J6803">
        <f t="shared" si="320"/>
        <v>4</v>
      </c>
    </row>
    <row r="6804" spans="1:10">
      <c r="A6804" t="s">
        <v>189</v>
      </c>
      <c r="B6804" t="s">
        <v>123</v>
      </c>
      <c r="C6804" s="60">
        <v>43922</v>
      </c>
      <c r="D6804" s="3">
        <f>Table1[[#This Row],[End Year]]-1</f>
        <v>2019</v>
      </c>
      <c r="E6804" s="3">
        <f t="shared" si="318"/>
        <v>2020</v>
      </c>
      <c r="F6804" s="1" t="str">
        <f t="shared" si="319"/>
        <v>2019/2020</v>
      </c>
      <c r="G6804">
        <v>110</v>
      </c>
      <c r="H6804" t="s">
        <v>86</v>
      </c>
      <c r="I6804">
        <f>IFERROR(INDEX(Lookup_Misc!$A$1:$C$7,MATCH(Table1[[#This Row],[Product]],Lookup_Misc!$B$1:$B$7,0),3)*Table1[[#This Row],[Tonnage]],NA())</f>
        <v>44</v>
      </c>
      <c r="J6804">
        <f t="shared" si="320"/>
        <v>4</v>
      </c>
    </row>
    <row r="6805" spans="1:10">
      <c r="A6805" t="s">
        <v>189</v>
      </c>
      <c r="B6805" t="s">
        <v>123</v>
      </c>
      <c r="C6805" s="60">
        <v>43922</v>
      </c>
      <c r="D6805" s="3">
        <f>Table1[[#This Row],[End Year]]-1</f>
        <v>2019</v>
      </c>
      <c r="E6805" s="3">
        <f t="shared" si="318"/>
        <v>2020</v>
      </c>
      <c r="F6805" s="1" t="str">
        <f t="shared" si="319"/>
        <v>2019/2020</v>
      </c>
      <c r="G6805">
        <v>32</v>
      </c>
      <c r="H6805" t="s">
        <v>89</v>
      </c>
      <c r="I6805">
        <f>IFERROR(INDEX(Lookup_Misc!$A$1:$C$7,MATCH(Table1[[#This Row],[Product]],Lookup_Misc!$B$1:$B$7,0),3)*Table1[[#This Row],[Tonnage]],NA())</f>
        <v>12.8</v>
      </c>
      <c r="J6805">
        <f t="shared" si="320"/>
        <v>4</v>
      </c>
    </row>
    <row r="6806" spans="1:10">
      <c r="A6806" t="s">
        <v>189</v>
      </c>
      <c r="B6806" t="s">
        <v>123</v>
      </c>
      <c r="C6806" s="60">
        <v>43922</v>
      </c>
      <c r="D6806" s="3">
        <f>Table1[[#This Row],[End Year]]-1</f>
        <v>2019</v>
      </c>
      <c r="E6806" s="3">
        <f t="shared" si="318"/>
        <v>2020</v>
      </c>
      <c r="F6806" s="1" t="str">
        <f t="shared" si="319"/>
        <v>2019/2020</v>
      </c>
      <c r="G6806">
        <v>3</v>
      </c>
      <c r="H6806" t="s">
        <v>106</v>
      </c>
      <c r="I6806">
        <f>IFERROR(INDEX(Lookup_Misc!$A$1:$C$7,MATCH(Table1[[#This Row],[Product]],Lookup_Misc!$B$1:$B$7,0),3)*Table1[[#This Row],[Tonnage]],NA())</f>
        <v>1.2000000000000002</v>
      </c>
      <c r="J6806">
        <f t="shared" si="320"/>
        <v>4</v>
      </c>
    </row>
    <row r="6807" spans="1:10">
      <c r="A6807" t="s">
        <v>189</v>
      </c>
      <c r="B6807" t="s">
        <v>123</v>
      </c>
      <c r="C6807" s="60">
        <v>43952</v>
      </c>
      <c r="D6807" s="3">
        <f>Table1[[#This Row],[End Year]]-1</f>
        <v>2019</v>
      </c>
      <c r="E6807" s="3">
        <f t="shared" si="318"/>
        <v>2020</v>
      </c>
      <c r="F6807" s="1" t="str">
        <f t="shared" si="319"/>
        <v>2019/2020</v>
      </c>
      <c r="G6807">
        <v>64</v>
      </c>
      <c r="H6807" t="s">
        <v>87</v>
      </c>
      <c r="I6807">
        <f>IFERROR(INDEX(Lookup_Misc!$A$1:$C$7,MATCH(Table1[[#This Row],[Product]],Lookup_Misc!$B$1:$B$7,0),3)*Table1[[#This Row],[Tonnage]],NA())</f>
        <v>25.6</v>
      </c>
      <c r="J6807">
        <f t="shared" si="320"/>
        <v>5</v>
      </c>
    </row>
    <row r="6808" spans="1:10">
      <c r="A6808" t="s">
        <v>189</v>
      </c>
      <c r="B6808" t="s">
        <v>123</v>
      </c>
      <c r="C6808" s="60">
        <v>43952</v>
      </c>
      <c r="D6808" s="3">
        <f>Table1[[#This Row],[End Year]]-1</f>
        <v>2019</v>
      </c>
      <c r="E6808" s="3">
        <f t="shared" si="318"/>
        <v>2020</v>
      </c>
      <c r="F6808" s="1" t="str">
        <f t="shared" si="319"/>
        <v>2019/2020</v>
      </c>
      <c r="G6808">
        <v>15</v>
      </c>
      <c r="H6808" t="s">
        <v>77</v>
      </c>
      <c r="I6808">
        <f>IFERROR(INDEX(Lookup_Misc!$A$1:$C$7,MATCH(Table1[[#This Row],[Product]],Lookup_Misc!$B$1:$B$7,0),3)*Table1[[#This Row],[Tonnage]],NA())</f>
        <v>6</v>
      </c>
      <c r="J6808">
        <f t="shared" si="320"/>
        <v>5</v>
      </c>
    </row>
    <row r="6809" spans="1:10">
      <c r="A6809" t="s">
        <v>189</v>
      </c>
      <c r="B6809" t="s">
        <v>123</v>
      </c>
      <c r="C6809" s="60">
        <v>43952</v>
      </c>
      <c r="D6809" s="3">
        <f>Table1[[#This Row],[End Year]]-1</f>
        <v>2019</v>
      </c>
      <c r="E6809" s="3">
        <f t="shared" si="318"/>
        <v>2020</v>
      </c>
      <c r="F6809" s="1" t="str">
        <f t="shared" si="319"/>
        <v>2019/2020</v>
      </c>
      <c r="G6809">
        <v>6</v>
      </c>
      <c r="H6809" t="s">
        <v>129</v>
      </c>
      <c r="I6809">
        <f>IFERROR(INDEX(Lookup_Misc!$A$1:$C$7,MATCH(Table1[[#This Row],[Product]],Lookup_Misc!$B$1:$B$7,0),3)*Table1[[#This Row],[Tonnage]],NA())</f>
        <v>2.4000000000000004</v>
      </c>
      <c r="J6809">
        <f t="shared" si="320"/>
        <v>5</v>
      </c>
    </row>
    <row r="6810" spans="1:10">
      <c r="A6810" t="s">
        <v>189</v>
      </c>
      <c r="B6810" t="s">
        <v>123</v>
      </c>
      <c r="C6810" s="60">
        <v>43952</v>
      </c>
      <c r="D6810" s="3">
        <f>Table1[[#This Row],[End Year]]-1</f>
        <v>2019</v>
      </c>
      <c r="E6810" s="3">
        <f t="shared" si="318"/>
        <v>2020</v>
      </c>
      <c r="F6810" s="1" t="str">
        <f t="shared" si="319"/>
        <v>2019/2020</v>
      </c>
      <c r="G6810">
        <v>98</v>
      </c>
      <c r="H6810" t="s">
        <v>198</v>
      </c>
      <c r="I6810">
        <f>IFERROR(INDEX(Lookup_Misc!$A$1:$C$7,MATCH(Table1[[#This Row],[Product]],Lookup_Misc!$B$1:$B$7,0),3)*Table1[[#This Row],[Tonnage]],NA())</f>
        <v>39.200000000000003</v>
      </c>
      <c r="J6810">
        <f t="shared" si="320"/>
        <v>5</v>
      </c>
    </row>
    <row r="6811" spans="1:10">
      <c r="A6811" t="s">
        <v>189</v>
      </c>
      <c r="B6811" t="s">
        <v>123</v>
      </c>
      <c r="C6811" s="60">
        <v>43952</v>
      </c>
      <c r="D6811" s="3">
        <f>Table1[[#This Row],[End Year]]-1</f>
        <v>2019</v>
      </c>
      <c r="E6811" s="3">
        <f t="shared" si="318"/>
        <v>2020</v>
      </c>
      <c r="F6811" s="1" t="str">
        <f t="shared" si="319"/>
        <v>2019/2020</v>
      </c>
      <c r="G6811">
        <v>56756</v>
      </c>
      <c r="H6811" t="s">
        <v>60</v>
      </c>
      <c r="I6811">
        <f>IFERROR(INDEX(Lookup_Misc!$A$1:$C$7,MATCH(Table1[[#This Row],[Product]],Lookup_Misc!$B$1:$B$7,0),3)*Table1[[#This Row],[Tonnage]],NA())</f>
        <v>22702.400000000001</v>
      </c>
      <c r="J6811">
        <f t="shared" si="320"/>
        <v>5</v>
      </c>
    </row>
    <row r="6812" spans="1:10">
      <c r="A6812" t="s">
        <v>189</v>
      </c>
      <c r="B6812" t="s">
        <v>123</v>
      </c>
      <c r="C6812" s="60">
        <v>43952</v>
      </c>
      <c r="D6812" s="3">
        <f>Table1[[#This Row],[End Year]]-1</f>
        <v>2019</v>
      </c>
      <c r="E6812" s="3">
        <f t="shared" si="318"/>
        <v>2020</v>
      </c>
      <c r="F6812" s="1" t="str">
        <f t="shared" si="319"/>
        <v>2019/2020</v>
      </c>
      <c r="G6812">
        <v>374</v>
      </c>
      <c r="H6812" t="s">
        <v>79</v>
      </c>
      <c r="I6812">
        <f>IFERROR(INDEX(Lookup_Misc!$A$1:$C$7,MATCH(Table1[[#This Row],[Product]],Lookup_Misc!$B$1:$B$7,0),3)*Table1[[#This Row],[Tonnage]],NA())</f>
        <v>149.6</v>
      </c>
      <c r="J6812">
        <f t="shared" si="320"/>
        <v>5</v>
      </c>
    </row>
    <row r="6813" spans="1:10">
      <c r="A6813" t="s">
        <v>189</v>
      </c>
      <c r="B6813" t="s">
        <v>123</v>
      </c>
      <c r="C6813" s="60">
        <v>43952</v>
      </c>
      <c r="D6813" s="3">
        <f>Table1[[#This Row],[End Year]]-1</f>
        <v>2019</v>
      </c>
      <c r="E6813" s="3">
        <f t="shared" si="318"/>
        <v>2020</v>
      </c>
      <c r="F6813" s="1" t="str">
        <f t="shared" si="319"/>
        <v>2019/2020</v>
      </c>
      <c r="G6813">
        <v>2</v>
      </c>
      <c r="H6813" t="s">
        <v>130</v>
      </c>
      <c r="I6813">
        <f>IFERROR(INDEX(Lookup_Misc!$A$1:$C$7,MATCH(Table1[[#This Row],[Product]],Lookup_Misc!$B$1:$B$7,0),3)*Table1[[#This Row],[Tonnage]],NA())</f>
        <v>0.8</v>
      </c>
      <c r="J6813">
        <f t="shared" si="320"/>
        <v>5</v>
      </c>
    </row>
    <row r="6814" spans="1:10">
      <c r="A6814" t="s">
        <v>189</v>
      </c>
      <c r="B6814" t="s">
        <v>123</v>
      </c>
      <c r="C6814" s="60">
        <v>43952</v>
      </c>
      <c r="D6814" s="3">
        <f>Table1[[#This Row],[End Year]]-1</f>
        <v>2019</v>
      </c>
      <c r="E6814" s="3">
        <f t="shared" si="318"/>
        <v>2020</v>
      </c>
      <c r="F6814" s="1" t="str">
        <f t="shared" si="319"/>
        <v>2019/2020</v>
      </c>
      <c r="G6814">
        <v>1</v>
      </c>
      <c r="H6814" t="s">
        <v>88</v>
      </c>
      <c r="I6814">
        <f>IFERROR(INDEX(Lookup_Misc!$A$1:$C$7,MATCH(Table1[[#This Row],[Product]],Lookup_Misc!$B$1:$B$7,0),3)*Table1[[#This Row],[Tonnage]],NA())</f>
        <v>0.4</v>
      </c>
      <c r="J6814">
        <f t="shared" si="320"/>
        <v>5</v>
      </c>
    </row>
    <row r="6815" spans="1:10">
      <c r="A6815" t="s">
        <v>189</v>
      </c>
      <c r="B6815" t="s">
        <v>123</v>
      </c>
      <c r="C6815" s="60">
        <v>43952</v>
      </c>
      <c r="D6815" s="3">
        <f>Table1[[#This Row],[End Year]]-1</f>
        <v>2019</v>
      </c>
      <c r="E6815" s="3">
        <f t="shared" si="318"/>
        <v>2020</v>
      </c>
      <c r="F6815" s="1" t="str">
        <f t="shared" si="319"/>
        <v>2019/2020</v>
      </c>
      <c r="G6815">
        <v>2</v>
      </c>
      <c r="H6815" t="s">
        <v>160</v>
      </c>
      <c r="I6815">
        <f>IFERROR(INDEX(Lookup_Misc!$A$1:$C$7,MATCH(Table1[[#This Row],[Product]],Lookup_Misc!$B$1:$B$7,0),3)*Table1[[#This Row],[Tonnage]],NA())</f>
        <v>0.8</v>
      </c>
      <c r="J6815">
        <f t="shared" si="320"/>
        <v>5</v>
      </c>
    </row>
    <row r="6816" spans="1:10">
      <c r="A6816" t="s">
        <v>189</v>
      </c>
      <c r="B6816" t="s">
        <v>123</v>
      </c>
      <c r="C6816" s="60">
        <v>43952</v>
      </c>
      <c r="D6816" s="3">
        <f>Table1[[#This Row],[End Year]]-1</f>
        <v>2019</v>
      </c>
      <c r="E6816" s="3">
        <f t="shared" si="318"/>
        <v>2020</v>
      </c>
      <c r="F6816" s="1" t="str">
        <f t="shared" si="319"/>
        <v>2019/2020</v>
      </c>
      <c r="G6816">
        <v>1649</v>
      </c>
      <c r="H6816" t="s">
        <v>116</v>
      </c>
      <c r="I6816">
        <f>IFERROR(INDEX(Lookup_Misc!$A$1:$C$7,MATCH(Table1[[#This Row],[Product]],Lookup_Misc!$B$1:$B$7,0),3)*Table1[[#This Row],[Tonnage]],NA())</f>
        <v>659.6</v>
      </c>
      <c r="J6816">
        <f t="shared" si="320"/>
        <v>5</v>
      </c>
    </row>
    <row r="6817" spans="1:10">
      <c r="A6817" t="s">
        <v>189</v>
      </c>
      <c r="B6817" t="s">
        <v>123</v>
      </c>
      <c r="C6817" s="60">
        <v>43952</v>
      </c>
      <c r="D6817" s="3">
        <f>Table1[[#This Row],[End Year]]-1</f>
        <v>2019</v>
      </c>
      <c r="E6817" s="3">
        <f t="shared" si="318"/>
        <v>2020</v>
      </c>
      <c r="F6817" s="1" t="str">
        <f t="shared" si="319"/>
        <v>2019/2020</v>
      </c>
      <c r="G6817">
        <v>2747</v>
      </c>
      <c r="H6817" t="s">
        <v>137</v>
      </c>
      <c r="I6817">
        <f>IFERROR(INDEX(Lookup_Misc!$A$1:$C$7,MATCH(Table1[[#This Row],[Product]],Lookup_Misc!$B$1:$B$7,0),3)*Table1[[#This Row],[Tonnage]],NA())</f>
        <v>1098.8</v>
      </c>
      <c r="J6817">
        <f t="shared" si="320"/>
        <v>5</v>
      </c>
    </row>
    <row r="6818" spans="1:10">
      <c r="A6818" t="s">
        <v>189</v>
      </c>
      <c r="B6818" t="s">
        <v>123</v>
      </c>
      <c r="C6818" s="60">
        <v>43952</v>
      </c>
      <c r="D6818" s="3">
        <f>Table1[[#This Row],[End Year]]-1</f>
        <v>2019</v>
      </c>
      <c r="E6818" s="3">
        <f t="shared" si="318"/>
        <v>2020</v>
      </c>
      <c r="F6818" s="1" t="str">
        <f t="shared" si="319"/>
        <v>2019/2020</v>
      </c>
      <c r="G6818">
        <v>157308</v>
      </c>
      <c r="H6818" t="s">
        <v>113</v>
      </c>
      <c r="I6818">
        <f>IFERROR(INDEX(Lookup_Misc!$A$1:$C$7,MATCH(Table1[[#This Row],[Product]],Lookup_Misc!$B$1:$B$7,0),3)*Table1[[#This Row],[Tonnage]],NA())</f>
        <v>62923.200000000004</v>
      </c>
      <c r="J6818">
        <f t="shared" si="320"/>
        <v>5</v>
      </c>
    </row>
    <row r="6819" spans="1:10">
      <c r="A6819" t="s">
        <v>189</v>
      </c>
      <c r="B6819" t="s">
        <v>123</v>
      </c>
      <c r="C6819" s="60">
        <v>43952</v>
      </c>
      <c r="D6819" s="3">
        <f>Table1[[#This Row],[End Year]]-1</f>
        <v>2019</v>
      </c>
      <c r="E6819" s="3">
        <f t="shared" si="318"/>
        <v>2020</v>
      </c>
      <c r="F6819" s="1" t="str">
        <f t="shared" si="319"/>
        <v>2019/2020</v>
      </c>
      <c r="G6819">
        <v>14904</v>
      </c>
      <c r="H6819" t="s">
        <v>92</v>
      </c>
      <c r="I6819">
        <f>IFERROR(INDEX(Lookup_Misc!$A$1:$C$7,MATCH(Table1[[#This Row],[Product]],Lookup_Misc!$B$1:$B$7,0),3)*Table1[[#This Row],[Tonnage]],NA())</f>
        <v>5961.6</v>
      </c>
      <c r="J6819">
        <f t="shared" si="320"/>
        <v>5</v>
      </c>
    </row>
    <row r="6820" spans="1:10">
      <c r="A6820" t="s">
        <v>189</v>
      </c>
      <c r="B6820" t="s">
        <v>123</v>
      </c>
      <c r="C6820" s="60">
        <v>43952</v>
      </c>
      <c r="D6820" s="3">
        <f>Table1[[#This Row],[End Year]]-1</f>
        <v>2019</v>
      </c>
      <c r="E6820" s="3">
        <f t="shared" si="318"/>
        <v>2020</v>
      </c>
      <c r="F6820" s="1" t="str">
        <f t="shared" si="319"/>
        <v>2019/2020</v>
      </c>
      <c r="G6820">
        <v>10000</v>
      </c>
      <c r="H6820" t="s">
        <v>108</v>
      </c>
      <c r="I6820">
        <f>IFERROR(INDEX(Lookup_Misc!$A$1:$C$7,MATCH(Table1[[#This Row],[Product]],Lookup_Misc!$B$1:$B$7,0),3)*Table1[[#This Row],[Tonnage]],NA())</f>
        <v>4000</v>
      </c>
      <c r="J6820">
        <f t="shared" si="320"/>
        <v>5</v>
      </c>
    </row>
    <row r="6821" spans="1:10">
      <c r="A6821" t="s">
        <v>189</v>
      </c>
      <c r="B6821" t="s">
        <v>123</v>
      </c>
      <c r="C6821" s="60">
        <v>43952</v>
      </c>
      <c r="D6821" s="3">
        <f>Table1[[#This Row],[End Year]]-1</f>
        <v>2019</v>
      </c>
      <c r="E6821" s="3">
        <f t="shared" si="318"/>
        <v>2020</v>
      </c>
      <c r="F6821" s="1" t="str">
        <f t="shared" si="319"/>
        <v>2019/2020</v>
      </c>
      <c r="G6821">
        <v>60</v>
      </c>
      <c r="H6821" t="s">
        <v>170</v>
      </c>
      <c r="I6821">
        <f>IFERROR(INDEX(Lookup_Misc!$A$1:$C$7,MATCH(Table1[[#This Row],[Product]],Lookup_Misc!$B$1:$B$7,0),3)*Table1[[#This Row],[Tonnage]],NA())</f>
        <v>24</v>
      </c>
      <c r="J6821">
        <f t="shared" si="320"/>
        <v>5</v>
      </c>
    </row>
    <row r="6822" spans="1:10">
      <c r="A6822" t="s">
        <v>189</v>
      </c>
      <c r="B6822" t="s">
        <v>123</v>
      </c>
      <c r="C6822" s="60">
        <v>43952</v>
      </c>
      <c r="D6822" s="3">
        <f>Table1[[#This Row],[End Year]]-1</f>
        <v>2019</v>
      </c>
      <c r="E6822" s="3">
        <f t="shared" si="318"/>
        <v>2020</v>
      </c>
      <c r="F6822" s="1" t="str">
        <f t="shared" si="319"/>
        <v>2019/2020</v>
      </c>
      <c r="G6822">
        <v>203</v>
      </c>
      <c r="H6822" t="s">
        <v>86</v>
      </c>
      <c r="I6822">
        <f>IFERROR(INDEX(Lookup_Misc!$A$1:$C$7,MATCH(Table1[[#This Row],[Product]],Lookup_Misc!$B$1:$B$7,0),3)*Table1[[#This Row],[Tonnage]],NA())</f>
        <v>81.2</v>
      </c>
      <c r="J6822">
        <f t="shared" si="320"/>
        <v>5</v>
      </c>
    </row>
    <row r="6823" spans="1:10">
      <c r="A6823" t="s">
        <v>189</v>
      </c>
      <c r="B6823" t="s">
        <v>123</v>
      </c>
      <c r="C6823" s="60">
        <v>43952</v>
      </c>
      <c r="D6823" s="3">
        <f>Table1[[#This Row],[End Year]]-1</f>
        <v>2019</v>
      </c>
      <c r="E6823" s="3">
        <f t="shared" si="318"/>
        <v>2020</v>
      </c>
      <c r="F6823" s="1" t="str">
        <f t="shared" si="319"/>
        <v>2019/2020</v>
      </c>
      <c r="G6823">
        <v>20</v>
      </c>
      <c r="H6823" t="s">
        <v>98</v>
      </c>
      <c r="I6823">
        <f>IFERROR(INDEX(Lookup_Misc!$A$1:$C$7,MATCH(Table1[[#This Row],[Product]],Lookup_Misc!$B$1:$B$7,0),3)*Table1[[#This Row],[Tonnage]],NA())</f>
        <v>8</v>
      </c>
      <c r="J6823">
        <f t="shared" si="320"/>
        <v>5</v>
      </c>
    </row>
    <row r="6824" spans="1:10">
      <c r="A6824" t="s">
        <v>189</v>
      </c>
      <c r="B6824" t="s">
        <v>123</v>
      </c>
      <c r="C6824" s="60">
        <v>43952</v>
      </c>
      <c r="D6824" s="3">
        <f>Table1[[#This Row],[End Year]]-1</f>
        <v>2019</v>
      </c>
      <c r="E6824" s="3">
        <f t="shared" si="318"/>
        <v>2020</v>
      </c>
      <c r="F6824" s="1" t="str">
        <f t="shared" si="319"/>
        <v>2019/2020</v>
      </c>
      <c r="G6824">
        <v>58</v>
      </c>
      <c r="H6824" t="s">
        <v>89</v>
      </c>
      <c r="I6824">
        <f>IFERROR(INDEX(Lookup_Misc!$A$1:$C$7,MATCH(Table1[[#This Row],[Product]],Lookup_Misc!$B$1:$B$7,0),3)*Table1[[#This Row],[Tonnage]],NA())</f>
        <v>23.200000000000003</v>
      </c>
      <c r="J6824">
        <f t="shared" si="320"/>
        <v>5</v>
      </c>
    </row>
    <row r="6825" spans="1:10">
      <c r="A6825" t="s">
        <v>189</v>
      </c>
      <c r="B6825" t="s">
        <v>123</v>
      </c>
      <c r="C6825" s="60">
        <v>43952</v>
      </c>
      <c r="D6825" s="3">
        <f>Table1[[#This Row],[End Year]]-1</f>
        <v>2019</v>
      </c>
      <c r="E6825" s="3">
        <f t="shared" si="318"/>
        <v>2020</v>
      </c>
      <c r="F6825" s="1" t="str">
        <f t="shared" si="319"/>
        <v>2019/2020</v>
      </c>
      <c r="G6825">
        <v>30</v>
      </c>
      <c r="H6825" t="s">
        <v>90</v>
      </c>
      <c r="I6825">
        <f>IFERROR(INDEX(Lookup_Misc!$A$1:$C$7,MATCH(Table1[[#This Row],[Product]],Lookup_Misc!$B$1:$B$7,0),3)*Table1[[#This Row],[Tonnage]],NA())</f>
        <v>12</v>
      </c>
      <c r="J6825">
        <f t="shared" si="320"/>
        <v>5</v>
      </c>
    </row>
    <row r="6826" spans="1:10">
      <c r="A6826" t="s">
        <v>189</v>
      </c>
      <c r="B6826" t="s">
        <v>123</v>
      </c>
      <c r="C6826" s="60">
        <v>43983</v>
      </c>
      <c r="D6826" s="3">
        <f>Table1[[#This Row],[End Year]]-1</f>
        <v>2019</v>
      </c>
      <c r="E6826" s="3">
        <f t="shared" si="318"/>
        <v>2020</v>
      </c>
      <c r="F6826" s="1" t="str">
        <f t="shared" si="319"/>
        <v>2019/2020</v>
      </c>
      <c r="G6826">
        <v>37</v>
      </c>
      <c r="H6826" t="s">
        <v>198</v>
      </c>
      <c r="I6826">
        <f>IFERROR(INDEX(Lookup_Misc!$A$1:$C$7,MATCH(Table1[[#This Row],[Product]],Lookup_Misc!$B$1:$B$7,0),3)*Table1[[#This Row],[Tonnage]],NA())</f>
        <v>14.8</v>
      </c>
      <c r="J6826">
        <f t="shared" si="320"/>
        <v>6</v>
      </c>
    </row>
    <row r="6827" spans="1:10">
      <c r="A6827" t="s">
        <v>189</v>
      </c>
      <c r="B6827" t="s">
        <v>123</v>
      </c>
      <c r="C6827" s="60">
        <v>43983</v>
      </c>
      <c r="D6827" s="3">
        <f>Table1[[#This Row],[End Year]]-1</f>
        <v>2019</v>
      </c>
      <c r="E6827" s="3">
        <f t="shared" si="318"/>
        <v>2020</v>
      </c>
      <c r="F6827" s="1" t="str">
        <f t="shared" si="319"/>
        <v>2019/2020</v>
      </c>
      <c r="G6827">
        <v>4996</v>
      </c>
      <c r="H6827" t="s">
        <v>60</v>
      </c>
      <c r="I6827">
        <f>IFERROR(INDEX(Lookup_Misc!$A$1:$C$7,MATCH(Table1[[#This Row],[Product]],Lookup_Misc!$B$1:$B$7,0),3)*Table1[[#This Row],[Tonnage]],NA())</f>
        <v>1998.4</v>
      </c>
      <c r="J6827">
        <f t="shared" si="320"/>
        <v>6</v>
      </c>
    </row>
    <row r="6828" spans="1:10">
      <c r="A6828" t="s">
        <v>189</v>
      </c>
      <c r="B6828" t="s">
        <v>123</v>
      </c>
      <c r="C6828" s="60">
        <v>43983</v>
      </c>
      <c r="D6828" s="3">
        <f>Table1[[#This Row],[End Year]]-1</f>
        <v>2019</v>
      </c>
      <c r="E6828" s="3">
        <f t="shared" si="318"/>
        <v>2020</v>
      </c>
      <c r="F6828" s="1" t="str">
        <f t="shared" si="319"/>
        <v>2019/2020</v>
      </c>
      <c r="G6828">
        <v>134</v>
      </c>
      <c r="H6828" t="s">
        <v>79</v>
      </c>
      <c r="I6828">
        <f>IFERROR(INDEX(Lookup_Misc!$A$1:$C$7,MATCH(Table1[[#This Row],[Product]],Lookup_Misc!$B$1:$B$7,0),3)*Table1[[#This Row],[Tonnage]],NA())</f>
        <v>53.6</v>
      </c>
      <c r="J6828">
        <f t="shared" si="320"/>
        <v>6</v>
      </c>
    </row>
    <row r="6829" spans="1:10">
      <c r="A6829" t="s">
        <v>189</v>
      </c>
      <c r="B6829" t="s">
        <v>123</v>
      </c>
      <c r="C6829" s="60">
        <v>43983</v>
      </c>
      <c r="D6829" s="3">
        <f>Table1[[#This Row],[End Year]]-1</f>
        <v>2019</v>
      </c>
      <c r="E6829" s="3">
        <f t="shared" si="318"/>
        <v>2020</v>
      </c>
      <c r="F6829" s="1" t="str">
        <f t="shared" si="319"/>
        <v>2019/2020</v>
      </c>
      <c r="G6829">
        <v>3300</v>
      </c>
      <c r="H6829" t="s">
        <v>133</v>
      </c>
      <c r="I6829">
        <f>IFERROR(INDEX(Lookup_Misc!$A$1:$C$7,MATCH(Table1[[#This Row],[Product]],Lookup_Misc!$B$1:$B$7,0),3)*Table1[[#This Row],[Tonnage]],NA())</f>
        <v>1320</v>
      </c>
      <c r="J6829">
        <f t="shared" si="320"/>
        <v>6</v>
      </c>
    </row>
    <row r="6830" spans="1:10">
      <c r="A6830" t="s">
        <v>189</v>
      </c>
      <c r="B6830" t="s">
        <v>123</v>
      </c>
      <c r="C6830" s="60">
        <v>43983</v>
      </c>
      <c r="D6830" s="3">
        <f>Table1[[#This Row],[End Year]]-1</f>
        <v>2019</v>
      </c>
      <c r="E6830" s="3">
        <f t="shared" si="318"/>
        <v>2020</v>
      </c>
      <c r="F6830" s="1" t="str">
        <f t="shared" si="319"/>
        <v>2019/2020</v>
      </c>
      <c r="G6830">
        <v>2</v>
      </c>
      <c r="H6830" t="s">
        <v>88</v>
      </c>
      <c r="I6830">
        <f>IFERROR(INDEX(Lookup_Misc!$A$1:$C$7,MATCH(Table1[[#This Row],[Product]],Lookup_Misc!$B$1:$B$7,0),3)*Table1[[#This Row],[Tonnage]],NA())</f>
        <v>0.8</v>
      </c>
      <c r="J6830">
        <f t="shared" si="320"/>
        <v>6</v>
      </c>
    </row>
    <row r="6831" spans="1:10">
      <c r="A6831" t="s">
        <v>189</v>
      </c>
      <c r="B6831" t="s">
        <v>123</v>
      </c>
      <c r="C6831" s="60">
        <v>43983</v>
      </c>
      <c r="D6831" s="3">
        <f>Table1[[#This Row],[End Year]]-1</f>
        <v>2019</v>
      </c>
      <c r="E6831" s="3">
        <f t="shared" si="318"/>
        <v>2020</v>
      </c>
      <c r="F6831" s="1" t="str">
        <f t="shared" si="319"/>
        <v>2019/2020</v>
      </c>
      <c r="G6831">
        <v>1006</v>
      </c>
      <c r="H6831" t="s">
        <v>137</v>
      </c>
      <c r="I6831">
        <f>IFERROR(INDEX(Lookup_Misc!$A$1:$C$7,MATCH(Table1[[#This Row],[Product]],Lookup_Misc!$B$1:$B$7,0),3)*Table1[[#This Row],[Tonnage]],NA())</f>
        <v>402.40000000000003</v>
      </c>
      <c r="J6831">
        <f t="shared" si="320"/>
        <v>6</v>
      </c>
    </row>
    <row r="6832" spans="1:10">
      <c r="A6832" t="s">
        <v>189</v>
      </c>
      <c r="B6832" t="s">
        <v>123</v>
      </c>
      <c r="C6832" s="60">
        <v>43983</v>
      </c>
      <c r="D6832" s="3">
        <f>Table1[[#This Row],[End Year]]-1</f>
        <v>2019</v>
      </c>
      <c r="E6832" s="3">
        <f t="shared" si="318"/>
        <v>2020</v>
      </c>
      <c r="F6832" s="1" t="str">
        <f t="shared" si="319"/>
        <v>2019/2020</v>
      </c>
      <c r="G6832">
        <v>174903</v>
      </c>
      <c r="H6832" t="s">
        <v>113</v>
      </c>
      <c r="I6832">
        <f>IFERROR(INDEX(Lookup_Misc!$A$1:$C$7,MATCH(Table1[[#This Row],[Product]],Lookup_Misc!$B$1:$B$7,0),3)*Table1[[#This Row],[Tonnage]],NA())</f>
        <v>69961.2</v>
      </c>
      <c r="J6832">
        <f t="shared" si="320"/>
        <v>6</v>
      </c>
    </row>
    <row r="6833" spans="1:10">
      <c r="A6833" t="s">
        <v>189</v>
      </c>
      <c r="B6833" t="s">
        <v>123</v>
      </c>
      <c r="C6833" s="60">
        <v>43983</v>
      </c>
      <c r="D6833" s="3">
        <f>Table1[[#This Row],[End Year]]-1</f>
        <v>2019</v>
      </c>
      <c r="E6833" s="3">
        <f t="shared" si="318"/>
        <v>2020</v>
      </c>
      <c r="F6833" s="1" t="str">
        <f t="shared" si="319"/>
        <v>2019/2020</v>
      </c>
      <c r="G6833">
        <v>2000</v>
      </c>
      <c r="H6833" t="s">
        <v>144</v>
      </c>
      <c r="I6833">
        <f>IFERROR(INDEX(Lookup_Misc!$A$1:$C$7,MATCH(Table1[[#This Row],[Product]],Lookup_Misc!$B$1:$B$7,0),3)*Table1[[#This Row],[Tonnage]],NA())</f>
        <v>800</v>
      </c>
      <c r="J6833">
        <f t="shared" si="320"/>
        <v>6</v>
      </c>
    </row>
    <row r="6834" spans="1:10">
      <c r="A6834" t="s">
        <v>189</v>
      </c>
      <c r="B6834" t="s">
        <v>123</v>
      </c>
      <c r="C6834" s="60">
        <v>43983</v>
      </c>
      <c r="D6834" s="3">
        <f>Table1[[#This Row],[End Year]]-1</f>
        <v>2019</v>
      </c>
      <c r="E6834" s="3">
        <f t="shared" si="318"/>
        <v>2020</v>
      </c>
      <c r="F6834" s="1" t="str">
        <f t="shared" si="319"/>
        <v>2019/2020</v>
      </c>
      <c r="G6834">
        <v>27045</v>
      </c>
      <c r="H6834" t="s">
        <v>108</v>
      </c>
      <c r="I6834">
        <f>IFERROR(INDEX(Lookup_Misc!$A$1:$C$7,MATCH(Table1[[#This Row],[Product]],Lookup_Misc!$B$1:$B$7,0),3)*Table1[[#This Row],[Tonnage]],NA())</f>
        <v>10818</v>
      </c>
      <c r="J6834">
        <f t="shared" si="320"/>
        <v>6</v>
      </c>
    </row>
    <row r="6835" spans="1:10">
      <c r="A6835" t="s">
        <v>189</v>
      </c>
      <c r="B6835" t="s">
        <v>123</v>
      </c>
      <c r="C6835" s="60">
        <v>43983</v>
      </c>
      <c r="D6835" s="3">
        <f>Table1[[#This Row],[End Year]]-1</f>
        <v>2019</v>
      </c>
      <c r="E6835" s="3">
        <f t="shared" si="318"/>
        <v>2020</v>
      </c>
      <c r="F6835" s="1" t="str">
        <f t="shared" si="319"/>
        <v>2019/2020</v>
      </c>
      <c r="G6835">
        <v>14</v>
      </c>
      <c r="H6835" t="s">
        <v>99</v>
      </c>
      <c r="I6835">
        <f>IFERROR(INDEX(Lookup_Misc!$A$1:$C$7,MATCH(Table1[[#This Row],[Product]],Lookup_Misc!$B$1:$B$7,0),3)*Table1[[#This Row],[Tonnage]],NA())</f>
        <v>5.6000000000000005</v>
      </c>
      <c r="J6835">
        <f t="shared" si="320"/>
        <v>6</v>
      </c>
    </row>
    <row r="6836" spans="1:10">
      <c r="A6836" t="s">
        <v>189</v>
      </c>
      <c r="B6836" t="s">
        <v>123</v>
      </c>
      <c r="C6836" s="60">
        <v>43983</v>
      </c>
      <c r="D6836" s="3">
        <f>Table1[[#This Row],[End Year]]-1</f>
        <v>2019</v>
      </c>
      <c r="E6836" s="3">
        <f t="shared" si="318"/>
        <v>2020</v>
      </c>
      <c r="F6836" s="1" t="str">
        <f t="shared" si="319"/>
        <v>2019/2020</v>
      </c>
      <c r="G6836">
        <v>70</v>
      </c>
      <c r="H6836" t="s">
        <v>98</v>
      </c>
      <c r="I6836">
        <f>IFERROR(INDEX(Lookup_Misc!$A$1:$C$7,MATCH(Table1[[#This Row],[Product]],Lookup_Misc!$B$1:$B$7,0),3)*Table1[[#This Row],[Tonnage]],NA())</f>
        <v>28</v>
      </c>
      <c r="J6836">
        <f t="shared" si="320"/>
        <v>6</v>
      </c>
    </row>
    <row r="6837" spans="1:10">
      <c r="A6837" t="s">
        <v>189</v>
      </c>
      <c r="B6837" t="s">
        <v>123</v>
      </c>
      <c r="C6837" s="60">
        <v>43983</v>
      </c>
      <c r="D6837" s="3">
        <f>Table1[[#This Row],[End Year]]-1</f>
        <v>2019</v>
      </c>
      <c r="E6837" s="3">
        <f t="shared" si="318"/>
        <v>2020</v>
      </c>
      <c r="F6837" s="1" t="str">
        <f t="shared" si="319"/>
        <v>2019/2020</v>
      </c>
      <c r="G6837">
        <v>3</v>
      </c>
      <c r="H6837" t="s">
        <v>89</v>
      </c>
      <c r="I6837">
        <f>IFERROR(INDEX(Lookup_Misc!$A$1:$C$7,MATCH(Table1[[#This Row],[Product]],Lookup_Misc!$B$1:$B$7,0),3)*Table1[[#This Row],[Tonnage]],NA())</f>
        <v>1.2000000000000002</v>
      </c>
      <c r="J6837">
        <f t="shared" si="320"/>
        <v>6</v>
      </c>
    </row>
    <row r="6838" spans="1:10">
      <c r="A6838" t="s">
        <v>189</v>
      </c>
      <c r="B6838" t="s">
        <v>123</v>
      </c>
      <c r="C6838" s="60">
        <v>43983</v>
      </c>
      <c r="D6838" s="3">
        <f>Table1[[#This Row],[End Year]]-1</f>
        <v>2019</v>
      </c>
      <c r="E6838" s="3">
        <f t="shared" si="318"/>
        <v>2020</v>
      </c>
      <c r="F6838" s="1" t="str">
        <f t="shared" si="319"/>
        <v>2019/2020</v>
      </c>
      <c r="G6838">
        <v>58</v>
      </c>
      <c r="H6838" t="s">
        <v>90</v>
      </c>
      <c r="I6838">
        <f>IFERROR(INDEX(Lookup_Misc!$A$1:$C$7,MATCH(Table1[[#This Row],[Product]],Lookup_Misc!$B$1:$B$7,0),3)*Table1[[#This Row],[Tonnage]],NA())</f>
        <v>23.200000000000003</v>
      </c>
      <c r="J6838">
        <f t="shared" si="320"/>
        <v>6</v>
      </c>
    </row>
    <row r="6839" spans="1:10">
      <c r="A6839" t="s">
        <v>189</v>
      </c>
      <c r="B6839" t="s">
        <v>123</v>
      </c>
      <c r="C6839" s="60">
        <v>44013</v>
      </c>
      <c r="D6839" s="3">
        <f>Table1[[#This Row],[End Year]]-1</f>
        <v>2020</v>
      </c>
      <c r="E6839" s="3">
        <f t="shared" si="318"/>
        <v>2021</v>
      </c>
      <c r="F6839" s="1" t="str">
        <f t="shared" si="319"/>
        <v>2020/2021</v>
      </c>
      <c r="G6839">
        <v>5</v>
      </c>
      <c r="H6839" t="s">
        <v>87</v>
      </c>
      <c r="I6839">
        <f>IFERROR(INDEX(Lookup_Misc!$A$1:$C$7,MATCH(Table1[[#This Row],[Product]],Lookup_Misc!$B$1:$B$7,0),3)*Table1[[#This Row],[Tonnage]],NA())</f>
        <v>2</v>
      </c>
      <c r="J6839">
        <f t="shared" si="320"/>
        <v>7</v>
      </c>
    </row>
    <row r="6840" spans="1:10">
      <c r="A6840" t="s">
        <v>189</v>
      </c>
      <c r="B6840" t="s">
        <v>123</v>
      </c>
      <c r="C6840" s="60">
        <v>44013</v>
      </c>
      <c r="D6840" s="3">
        <f>Table1[[#This Row],[End Year]]-1</f>
        <v>2020</v>
      </c>
      <c r="E6840" s="3">
        <f t="shared" si="318"/>
        <v>2021</v>
      </c>
      <c r="F6840" s="1" t="str">
        <f t="shared" si="319"/>
        <v>2020/2021</v>
      </c>
      <c r="G6840">
        <v>83</v>
      </c>
      <c r="H6840" t="s">
        <v>165</v>
      </c>
      <c r="I6840">
        <f>IFERROR(INDEX(Lookup_Misc!$A$1:$C$7,MATCH(Table1[[#This Row],[Product]],Lookup_Misc!$B$1:$B$7,0),3)*Table1[[#This Row],[Tonnage]],NA())</f>
        <v>33.200000000000003</v>
      </c>
      <c r="J6840">
        <f t="shared" si="320"/>
        <v>7</v>
      </c>
    </row>
    <row r="6841" spans="1:10">
      <c r="A6841" t="s">
        <v>189</v>
      </c>
      <c r="B6841" t="s">
        <v>123</v>
      </c>
      <c r="C6841" s="60">
        <v>44013</v>
      </c>
      <c r="D6841" s="3">
        <f>Table1[[#This Row],[End Year]]-1</f>
        <v>2020</v>
      </c>
      <c r="E6841" s="3">
        <f t="shared" si="318"/>
        <v>2021</v>
      </c>
      <c r="F6841" s="1" t="str">
        <f t="shared" si="319"/>
        <v>2020/2021</v>
      </c>
      <c r="G6841">
        <v>133</v>
      </c>
      <c r="H6841" t="s">
        <v>198</v>
      </c>
      <c r="I6841">
        <f>IFERROR(INDEX(Lookup_Misc!$A$1:$C$7,MATCH(Table1[[#This Row],[Product]],Lookup_Misc!$B$1:$B$7,0),3)*Table1[[#This Row],[Tonnage]],NA())</f>
        <v>53.2</v>
      </c>
      <c r="J6841">
        <f t="shared" si="320"/>
        <v>7</v>
      </c>
    </row>
    <row r="6842" spans="1:10">
      <c r="A6842" t="s">
        <v>189</v>
      </c>
      <c r="B6842" t="s">
        <v>123</v>
      </c>
      <c r="C6842" s="60">
        <v>44013</v>
      </c>
      <c r="D6842" s="3">
        <f>Table1[[#This Row],[End Year]]-1</f>
        <v>2020</v>
      </c>
      <c r="E6842" s="3">
        <f t="shared" si="318"/>
        <v>2021</v>
      </c>
      <c r="F6842" s="1" t="str">
        <f t="shared" si="319"/>
        <v>2020/2021</v>
      </c>
      <c r="G6842">
        <v>36480</v>
      </c>
      <c r="H6842" t="s">
        <v>60</v>
      </c>
      <c r="I6842">
        <f>IFERROR(INDEX(Lookup_Misc!$A$1:$C$7,MATCH(Table1[[#This Row],[Product]],Lookup_Misc!$B$1:$B$7,0),3)*Table1[[#This Row],[Tonnage]],NA())</f>
        <v>14592</v>
      </c>
      <c r="J6842">
        <f t="shared" si="320"/>
        <v>7</v>
      </c>
    </row>
    <row r="6843" spans="1:10">
      <c r="A6843" t="s">
        <v>189</v>
      </c>
      <c r="B6843" t="s">
        <v>123</v>
      </c>
      <c r="C6843" s="60">
        <v>44013</v>
      </c>
      <c r="D6843" s="3">
        <f>Table1[[#This Row],[End Year]]-1</f>
        <v>2020</v>
      </c>
      <c r="E6843" s="3">
        <f t="shared" si="318"/>
        <v>2021</v>
      </c>
      <c r="F6843" s="1" t="str">
        <f t="shared" si="319"/>
        <v>2020/2021</v>
      </c>
      <c r="G6843">
        <v>2149</v>
      </c>
      <c r="H6843" t="s">
        <v>79</v>
      </c>
      <c r="I6843">
        <f>IFERROR(INDEX(Lookup_Misc!$A$1:$C$7,MATCH(Table1[[#This Row],[Product]],Lookup_Misc!$B$1:$B$7,0),3)*Table1[[#This Row],[Tonnage]],NA())</f>
        <v>859.6</v>
      </c>
      <c r="J6843">
        <f t="shared" si="320"/>
        <v>7</v>
      </c>
    </row>
    <row r="6844" spans="1:10">
      <c r="A6844" t="s">
        <v>189</v>
      </c>
      <c r="B6844" t="s">
        <v>123</v>
      </c>
      <c r="C6844" s="60">
        <v>44013</v>
      </c>
      <c r="D6844" s="3">
        <f>Table1[[#This Row],[End Year]]-1</f>
        <v>2020</v>
      </c>
      <c r="E6844" s="3">
        <f t="shared" si="318"/>
        <v>2021</v>
      </c>
      <c r="F6844" s="1" t="str">
        <f t="shared" si="319"/>
        <v>2020/2021</v>
      </c>
      <c r="G6844">
        <v>8</v>
      </c>
      <c r="H6844" t="s">
        <v>125</v>
      </c>
      <c r="I6844">
        <f>IFERROR(INDEX(Lookup_Misc!$A$1:$C$7,MATCH(Table1[[#This Row],[Product]],Lookup_Misc!$B$1:$B$7,0),3)*Table1[[#This Row],[Tonnage]],NA())</f>
        <v>3.2</v>
      </c>
      <c r="J6844">
        <f t="shared" si="320"/>
        <v>7</v>
      </c>
    </row>
    <row r="6845" spans="1:10">
      <c r="A6845" t="s">
        <v>189</v>
      </c>
      <c r="B6845" t="s">
        <v>123</v>
      </c>
      <c r="C6845" s="60">
        <v>44013</v>
      </c>
      <c r="D6845" s="3">
        <f>Table1[[#This Row],[End Year]]-1</f>
        <v>2020</v>
      </c>
      <c r="E6845" s="3">
        <f t="shared" si="318"/>
        <v>2021</v>
      </c>
      <c r="F6845" s="1" t="str">
        <f t="shared" si="319"/>
        <v>2020/2021</v>
      </c>
      <c r="G6845">
        <v>2</v>
      </c>
      <c r="H6845" t="s">
        <v>143</v>
      </c>
      <c r="I6845">
        <f>IFERROR(INDEX(Lookup_Misc!$A$1:$C$7,MATCH(Table1[[#This Row],[Product]],Lookup_Misc!$B$1:$B$7,0),3)*Table1[[#This Row],[Tonnage]],NA())</f>
        <v>0.8</v>
      </c>
      <c r="J6845">
        <f t="shared" si="320"/>
        <v>7</v>
      </c>
    </row>
    <row r="6846" spans="1:10">
      <c r="A6846" t="s">
        <v>189</v>
      </c>
      <c r="B6846" t="s">
        <v>123</v>
      </c>
      <c r="C6846" s="60">
        <v>44013</v>
      </c>
      <c r="D6846" s="3">
        <f>Table1[[#This Row],[End Year]]-1</f>
        <v>2020</v>
      </c>
      <c r="E6846" s="3">
        <f t="shared" si="318"/>
        <v>2021</v>
      </c>
      <c r="F6846" s="1" t="str">
        <f t="shared" si="319"/>
        <v>2020/2021</v>
      </c>
      <c r="G6846">
        <v>20</v>
      </c>
      <c r="H6846" t="s">
        <v>147</v>
      </c>
      <c r="I6846">
        <f>IFERROR(INDEX(Lookup_Misc!$A$1:$C$7,MATCH(Table1[[#This Row],[Product]],Lookup_Misc!$B$1:$B$7,0),3)*Table1[[#This Row],[Tonnage]],NA())</f>
        <v>8</v>
      </c>
      <c r="J6846">
        <f t="shared" si="320"/>
        <v>7</v>
      </c>
    </row>
    <row r="6847" spans="1:10">
      <c r="A6847" t="s">
        <v>189</v>
      </c>
      <c r="B6847" t="s">
        <v>123</v>
      </c>
      <c r="C6847" s="60">
        <v>44013</v>
      </c>
      <c r="D6847" s="3">
        <f>Table1[[#This Row],[End Year]]-1</f>
        <v>2020</v>
      </c>
      <c r="E6847" s="3">
        <f t="shared" si="318"/>
        <v>2021</v>
      </c>
      <c r="F6847" s="1" t="str">
        <f t="shared" si="319"/>
        <v>2020/2021</v>
      </c>
      <c r="G6847">
        <v>3</v>
      </c>
      <c r="H6847" t="s">
        <v>160</v>
      </c>
      <c r="I6847">
        <f>IFERROR(INDEX(Lookup_Misc!$A$1:$C$7,MATCH(Table1[[#This Row],[Product]],Lookup_Misc!$B$1:$B$7,0),3)*Table1[[#This Row],[Tonnage]],NA())</f>
        <v>1.2000000000000002</v>
      </c>
      <c r="J6847">
        <f t="shared" si="320"/>
        <v>7</v>
      </c>
    </row>
    <row r="6848" spans="1:10">
      <c r="A6848" t="s">
        <v>189</v>
      </c>
      <c r="B6848" t="s">
        <v>123</v>
      </c>
      <c r="C6848" s="60">
        <v>44013</v>
      </c>
      <c r="D6848" s="3">
        <f>Table1[[#This Row],[End Year]]-1</f>
        <v>2020</v>
      </c>
      <c r="E6848" s="3">
        <f t="shared" si="318"/>
        <v>2021</v>
      </c>
      <c r="F6848" s="1" t="str">
        <f t="shared" si="319"/>
        <v>2020/2021</v>
      </c>
      <c r="G6848">
        <v>2300</v>
      </c>
      <c r="H6848" t="s">
        <v>116</v>
      </c>
      <c r="I6848">
        <f>IFERROR(INDEX(Lookup_Misc!$A$1:$C$7,MATCH(Table1[[#This Row],[Product]],Lookup_Misc!$B$1:$B$7,0),3)*Table1[[#This Row],[Tonnage]],NA())</f>
        <v>920</v>
      </c>
      <c r="J6848">
        <f t="shared" si="320"/>
        <v>7</v>
      </c>
    </row>
    <row r="6849" spans="1:10">
      <c r="A6849" t="s">
        <v>189</v>
      </c>
      <c r="B6849" t="s">
        <v>123</v>
      </c>
      <c r="C6849" s="60">
        <v>44013</v>
      </c>
      <c r="D6849" s="3">
        <f>Table1[[#This Row],[End Year]]-1</f>
        <v>2020</v>
      </c>
      <c r="E6849" s="3">
        <f t="shared" si="318"/>
        <v>2021</v>
      </c>
      <c r="F6849" s="1" t="str">
        <f t="shared" si="319"/>
        <v>2020/2021</v>
      </c>
      <c r="G6849">
        <v>82102</v>
      </c>
      <c r="H6849" t="s">
        <v>113</v>
      </c>
      <c r="I6849">
        <f>IFERROR(INDEX(Lookup_Misc!$A$1:$C$7,MATCH(Table1[[#This Row],[Product]],Lookup_Misc!$B$1:$B$7,0),3)*Table1[[#This Row],[Tonnage]],NA())</f>
        <v>32840.800000000003</v>
      </c>
      <c r="J6849">
        <f t="shared" si="320"/>
        <v>7</v>
      </c>
    </row>
    <row r="6850" spans="1:10">
      <c r="A6850" t="s">
        <v>189</v>
      </c>
      <c r="B6850" t="s">
        <v>123</v>
      </c>
      <c r="C6850" s="60">
        <v>44013</v>
      </c>
      <c r="D6850" s="3">
        <f>Table1[[#This Row],[End Year]]-1</f>
        <v>2020</v>
      </c>
      <c r="E6850" s="3">
        <f t="shared" si="318"/>
        <v>2021</v>
      </c>
      <c r="F6850" s="1" t="str">
        <f t="shared" si="319"/>
        <v>2020/2021</v>
      </c>
      <c r="G6850">
        <v>3701</v>
      </c>
      <c r="H6850" t="s">
        <v>108</v>
      </c>
      <c r="I6850">
        <f>IFERROR(INDEX(Lookup_Misc!$A$1:$C$7,MATCH(Table1[[#This Row],[Product]],Lookup_Misc!$B$1:$B$7,0),3)*Table1[[#This Row],[Tonnage]],NA())</f>
        <v>1480.4</v>
      </c>
      <c r="J6850">
        <f t="shared" si="320"/>
        <v>7</v>
      </c>
    </row>
    <row r="6851" spans="1:10">
      <c r="A6851" t="s">
        <v>189</v>
      </c>
      <c r="B6851" t="s">
        <v>123</v>
      </c>
      <c r="C6851" s="60">
        <v>44013</v>
      </c>
      <c r="D6851" s="3">
        <f>Table1[[#This Row],[End Year]]-1</f>
        <v>2020</v>
      </c>
      <c r="E6851" s="3">
        <f t="shared" si="318"/>
        <v>2021</v>
      </c>
      <c r="F6851" s="1" t="str">
        <f t="shared" si="319"/>
        <v>2020/2021</v>
      </c>
      <c r="G6851">
        <v>10998</v>
      </c>
      <c r="H6851" t="s">
        <v>86</v>
      </c>
      <c r="I6851">
        <f>IFERROR(INDEX(Lookup_Misc!$A$1:$C$7,MATCH(Table1[[#This Row],[Product]],Lookup_Misc!$B$1:$B$7,0),3)*Table1[[#This Row],[Tonnage]],NA())</f>
        <v>4399.2</v>
      </c>
      <c r="J6851">
        <f t="shared" si="320"/>
        <v>7</v>
      </c>
    </row>
    <row r="6852" spans="1:10">
      <c r="A6852" t="s">
        <v>189</v>
      </c>
      <c r="B6852" t="s">
        <v>123</v>
      </c>
      <c r="C6852" s="60">
        <v>44044</v>
      </c>
      <c r="D6852" s="3">
        <f>Table1[[#This Row],[End Year]]-1</f>
        <v>2020</v>
      </c>
      <c r="E6852" s="3">
        <f t="shared" si="318"/>
        <v>2021</v>
      </c>
      <c r="F6852" s="1" t="str">
        <f t="shared" si="319"/>
        <v>2020/2021</v>
      </c>
      <c r="G6852">
        <v>20</v>
      </c>
      <c r="H6852" t="s">
        <v>78</v>
      </c>
      <c r="I6852">
        <f>IFERROR(INDEX(Lookup_Misc!$A$1:$C$7,MATCH(Table1[[#This Row],[Product]],Lookup_Misc!$B$1:$B$7,0),3)*Table1[[#This Row],[Tonnage]],NA())</f>
        <v>8</v>
      </c>
      <c r="J6852">
        <f t="shared" si="320"/>
        <v>8</v>
      </c>
    </row>
    <row r="6853" spans="1:10">
      <c r="A6853" t="s">
        <v>189</v>
      </c>
      <c r="B6853" t="s">
        <v>123</v>
      </c>
      <c r="C6853" s="60">
        <v>44044</v>
      </c>
      <c r="D6853" s="3">
        <f>Table1[[#This Row],[End Year]]-1</f>
        <v>2020</v>
      </c>
      <c r="E6853" s="3">
        <f t="shared" si="318"/>
        <v>2021</v>
      </c>
      <c r="F6853" s="1" t="str">
        <f t="shared" si="319"/>
        <v>2020/2021</v>
      </c>
      <c r="G6853">
        <v>531</v>
      </c>
      <c r="H6853" t="s">
        <v>198</v>
      </c>
      <c r="I6853">
        <f>IFERROR(INDEX(Lookup_Misc!$A$1:$C$7,MATCH(Table1[[#This Row],[Product]],Lookup_Misc!$B$1:$B$7,0),3)*Table1[[#This Row],[Tonnage]],NA())</f>
        <v>212.4</v>
      </c>
      <c r="J6853">
        <f t="shared" si="320"/>
        <v>8</v>
      </c>
    </row>
    <row r="6854" spans="1:10">
      <c r="A6854" t="s">
        <v>189</v>
      </c>
      <c r="B6854" t="s">
        <v>123</v>
      </c>
      <c r="C6854" s="60">
        <v>44044</v>
      </c>
      <c r="D6854" s="3">
        <f>Table1[[#This Row],[End Year]]-1</f>
        <v>2020</v>
      </c>
      <c r="E6854" s="3">
        <f t="shared" ref="E6854:E6917" si="321">IF(AND(MONTH(C6854)&gt;=7,MONTH(C6854)&lt;=12),YEAR(C6854)+1,YEAR(C6854))</f>
        <v>2021</v>
      </c>
      <c r="F6854" s="1" t="str">
        <f t="shared" ref="F6854:F6917" si="322">D6854&amp;"/"&amp;E6854</f>
        <v>2020/2021</v>
      </c>
      <c r="G6854">
        <v>20</v>
      </c>
      <c r="H6854" t="s">
        <v>132</v>
      </c>
      <c r="I6854">
        <f>IFERROR(INDEX(Lookup_Misc!$A$1:$C$7,MATCH(Table1[[#This Row],[Product]],Lookup_Misc!$B$1:$B$7,0),3)*Table1[[#This Row],[Tonnage]],NA())</f>
        <v>8</v>
      </c>
      <c r="J6854">
        <f t="shared" ref="J6854:J6917" si="323">MONTH(C6854)</f>
        <v>8</v>
      </c>
    </row>
    <row r="6855" spans="1:10">
      <c r="A6855" t="s">
        <v>189</v>
      </c>
      <c r="B6855" t="s">
        <v>123</v>
      </c>
      <c r="C6855" s="60">
        <v>44044</v>
      </c>
      <c r="D6855" s="3">
        <f>Table1[[#This Row],[End Year]]-1</f>
        <v>2020</v>
      </c>
      <c r="E6855" s="3">
        <f t="shared" si="321"/>
        <v>2021</v>
      </c>
      <c r="F6855" s="1" t="str">
        <f t="shared" si="322"/>
        <v>2020/2021</v>
      </c>
      <c r="G6855">
        <v>17193</v>
      </c>
      <c r="H6855" t="s">
        <v>60</v>
      </c>
      <c r="I6855">
        <f>IFERROR(INDEX(Lookup_Misc!$A$1:$C$7,MATCH(Table1[[#This Row],[Product]],Lookup_Misc!$B$1:$B$7,0),3)*Table1[[#This Row],[Tonnage]],NA())</f>
        <v>6877.2000000000007</v>
      </c>
      <c r="J6855">
        <f t="shared" si="323"/>
        <v>8</v>
      </c>
    </row>
    <row r="6856" spans="1:10">
      <c r="A6856" t="s">
        <v>189</v>
      </c>
      <c r="B6856" t="s">
        <v>123</v>
      </c>
      <c r="C6856" s="60">
        <v>44044</v>
      </c>
      <c r="D6856" s="3">
        <f>Table1[[#This Row],[End Year]]-1</f>
        <v>2020</v>
      </c>
      <c r="E6856" s="3">
        <f t="shared" si="321"/>
        <v>2021</v>
      </c>
      <c r="F6856" s="1" t="str">
        <f t="shared" si="322"/>
        <v>2020/2021</v>
      </c>
      <c r="G6856">
        <v>13791</v>
      </c>
      <c r="H6856" t="s">
        <v>79</v>
      </c>
      <c r="I6856">
        <f>IFERROR(INDEX(Lookup_Misc!$A$1:$C$7,MATCH(Table1[[#This Row],[Product]],Lookup_Misc!$B$1:$B$7,0),3)*Table1[[#This Row],[Tonnage]],NA())</f>
        <v>5516.4000000000005</v>
      </c>
      <c r="J6856">
        <f t="shared" si="323"/>
        <v>8</v>
      </c>
    </row>
    <row r="6857" spans="1:10">
      <c r="A6857" t="s">
        <v>189</v>
      </c>
      <c r="B6857" t="s">
        <v>123</v>
      </c>
      <c r="C6857" s="60">
        <v>44044</v>
      </c>
      <c r="D6857" s="3">
        <f>Table1[[#This Row],[End Year]]-1</f>
        <v>2020</v>
      </c>
      <c r="E6857" s="3">
        <f t="shared" si="321"/>
        <v>2021</v>
      </c>
      <c r="F6857" s="1" t="str">
        <f t="shared" si="322"/>
        <v>2020/2021</v>
      </c>
      <c r="G6857">
        <v>5</v>
      </c>
      <c r="H6857" t="s">
        <v>125</v>
      </c>
      <c r="I6857">
        <f>IFERROR(INDEX(Lookup_Misc!$A$1:$C$7,MATCH(Table1[[#This Row],[Product]],Lookup_Misc!$B$1:$B$7,0),3)*Table1[[#This Row],[Tonnage]],NA())</f>
        <v>2</v>
      </c>
      <c r="J6857">
        <f t="shared" si="323"/>
        <v>8</v>
      </c>
    </row>
    <row r="6858" spans="1:10">
      <c r="A6858" t="s">
        <v>189</v>
      </c>
      <c r="B6858" t="s">
        <v>123</v>
      </c>
      <c r="C6858" s="60">
        <v>44044</v>
      </c>
      <c r="D6858" s="3">
        <f>Table1[[#This Row],[End Year]]-1</f>
        <v>2020</v>
      </c>
      <c r="E6858" s="3">
        <f t="shared" si="321"/>
        <v>2021</v>
      </c>
      <c r="F6858" s="1" t="str">
        <f t="shared" si="322"/>
        <v>2020/2021</v>
      </c>
      <c r="G6858">
        <v>9</v>
      </c>
      <c r="H6858" t="s">
        <v>130</v>
      </c>
      <c r="I6858">
        <f>IFERROR(INDEX(Lookup_Misc!$A$1:$C$7,MATCH(Table1[[#This Row],[Product]],Lookup_Misc!$B$1:$B$7,0),3)*Table1[[#This Row],[Tonnage]],NA())</f>
        <v>3.6</v>
      </c>
      <c r="J6858">
        <f t="shared" si="323"/>
        <v>8</v>
      </c>
    </row>
    <row r="6859" spans="1:10">
      <c r="A6859" t="s">
        <v>189</v>
      </c>
      <c r="B6859" t="s">
        <v>123</v>
      </c>
      <c r="C6859" s="60">
        <v>44044</v>
      </c>
      <c r="D6859" s="3">
        <f>Table1[[#This Row],[End Year]]-1</f>
        <v>2020</v>
      </c>
      <c r="E6859" s="3">
        <f t="shared" si="321"/>
        <v>2021</v>
      </c>
      <c r="F6859" s="1" t="str">
        <f t="shared" si="322"/>
        <v>2020/2021</v>
      </c>
      <c r="G6859">
        <v>3</v>
      </c>
      <c r="H6859" t="s">
        <v>116</v>
      </c>
      <c r="I6859">
        <f>IFERROR(INDEX(Lookup_Misc!$A$1:$C$7,MATCH(Table1[[#This Row],[Product]],Lookup_Misc!$B$1:$B$7,0),3)*Table1[[#This Row],[Tonnage]],NA())</f>
        <v>1.2000000000000002</v>
      </c>
      <c r="J6859">
        <f t="shared" si="323"/>
        <v>8</v>
      </c>
    </row>
    <row r="6860" spans="1:10">
      <c r="A6860" t="s">
        <v>189</v>
      </c>
      <c r="B6860" t="s">
        <v>123</v>
      </c>
      <c r="C6860" s="60">
        <v>44044</v>
      </c>
      <c r="D6860" s="3">
        <f>Table1[[#This Row],[End Year]]-1</f>
        <v>2020</v>
      </c>
      <c r="E6860" s="3">
        <f t="shared" si="321"/>
        <v>2021</v>
      </c>
      <c r="F6860" s="1" t="str">
        <f t="shared" si="322"/>
        <v>2020/2021</v>
      </c>
      <c r="G6860">
        <v>136395</v>
      </c>
      <c r="H6860" t="s">
        <v>113</v>
      </c>
      <c r="I6860">
        <f>IFERROR(INDEX(Lookup_Misc!$A$1:$C$7,MATCH(Table1[[#This Row],[Product]],Lookup_Misc!$B$1:$B$7,0),3)*Table1[[#This Row],[Tonnage]],NA())</f>
        <v>54558</v>
      </c>
      <c r="J6860">
        <f t="shared" si="323"/>
        <v>8</v>
      </c>
    </row>
    <row r="6861" spans="1:10">
      <c r="A6861" t="s">
        <v>189</v>
      </c>
      <c r="B6861" t="s">
        <v>123</v>
      </c>
      <c r="C6861" s="60">
        <v>44044</v>
      </c>
      <c r="D6861" s="3">
        <f>Table1[[#This Row],[End Year]]-1</f>
        <v>2020</v>
      </c>
      <c r="E6861" s="3">
        <f t="shared" si="321"/>
        <v>2021</v>
      </c>
      <c r="F6861" s="1" t="str">
        <f t="shared" si="322"/>
        <v>2020/2021</v>
      </c>
      <c r="G6861">
        <v>26500</v>
      </c>
      <c r="H6861" t="s">
        <v>108</v>
      </c>
      <c r="I6861">
        <f>IFERROR(INDEX(Lookup_Misc!$A$1:$C$7,MATCH(Table1[[#This Row],[Product]],Lookup_Misc!$B$1:$B$7,0),3)*Table1[[#This Row],[Tonnage]],NA())</f>
        <v>10600</v>
      </c>
      <c r="J6861">
        <f t="shared" si="323"/>
        <v>8</v>
      </c>
    </row>
    <row r="6862" spans="1:10">
      <c r="A6862" t="s">
        <v>189</v>
      </c>
      <c r="B6862" t="s">
        <v>123</v>
      </c>
      <c r="C6862" s="60">
        <v>44044</v>
      </c>
      <c r="D6862" s="3">
        <f>Table1[[#This Row],[End Year]]-1</f>
        <v>2020</v>
      </c>
      <c r="E6862" s="3">
        <f t="shared" si="321"/>
        <v>2021</v>
      </c>
      <c r="F6862" s="1" t="str">
        <f t="shared" si="322"/>
        <v>2020/2021</v>
      </c>
      <c r="G6862">
        <v>86</v>
      </c>
      <c r="H6862" t="s">
        <v>98</v>
      </c>
      <c r="I6862">
        <f>IFERROR(INDEX(Lookup_Misc!$A$1:$C$7,MATCH(Table1[[#This Row],[Product]],Lookup_Misc!$B$1:$B$7,0),3)*Table1[[#This Row],[Tonnage]],NA())</f>
        <v>34.4</v>
      </c>
      <c r="J6862">
        <f t="shared" si="323"/>
        <v>8</v>
      </c>
    </row>
    <row r="6863" spans="1:10">
      <c r="A6863" t="s">
        <v>189</v>
      </c>
      <c r="B6863" t="s">
        <v>123</v>
      </c>
      <c r="C6863" s="60">
        <v>44044</v>
      </c>
      <c r="D6863" s="3">
        <f>Table1[[#This Row],[End Year]]-1</f>
        <v>2020</v>
      </c>
      <c r="E6863" s="3">
        <f t="shared" si="321"/>
        <v>2021</v>
      </c>
      <c r="F6863" s="1" t="str">
        <f t="shared" si="322"/>
        <v>2020/2021</v>
      </c>
      <c r="G6863">
        <v>16</v>
      </c>
      <c r="H6863" t="s">
        <v>89</v>
      </c>
      <c r="I6863">
        <f>IFERROR(INDEX(Lookup_Misc!$A$1:$C$7,MATCH(Table1[[#This Row],[Product]],Lookup_Misc!$B$1:$B$7,0),3)*Table1[[#This Row],[Tonnage]],NA())</f>
        <v>6.4</v>
      </c>
      <c r="J6863">
        <f t="shared" si="323"/>
        <v>8</v>
      </c>
    </row>
    <row r="6864" spans="1:10">
      <c r="A6864" t="s">
        <v>189</v>
      </c>
      <c r="B6864" t="s">
        <v>123</v>
      </c>
      <c r="C6864" s="60">
        <v>44044</v>
      </c>
      <c r="D6864" s="3">
        <f>Table1[[#This Row],[End Year]]-1</f>
        <v>2020</v>
      </c>
      <c r="E6864" s="3">
        <f t="shared" si="321"/>
        <v>2021</v>
      </c>
      <c r="F6864" s="1" t="str">
        <f t="shared" si="322"/>
        <v>2020/2021</v>
      </c>
      <c r="G6864">
        <v>36</v>
      </c>
      <c r="H6864" t="s">
        <v>90</v>
      </c>
      <c r="I6864">
        <f>IFERROR(INDEX(Lookup_Misc!$A$1:$C$7,MATCH(Table1[[#This Row],[Product]],Lookup_Misc!$B$1:$B$7,0),3)*Table1[[#This Row],[Tonnage]],NA())</f>
        <v>14.4</v>
      </c>
      <c r="J6864">
        <f t="shared" si="323"/>
        <v>8</v>
      </c>
    </row>
    <row r="6865" spans="1:10">
      <c r="A6865" t="s">
        <v>187</v>
      </c>
      <c r="B6865" t="s">
        <v>33</v>
      </c>
      <c r="C6865" s="60">
        <v>42736</v>
      </c>
      <c r="D6865" s="3">
        <f>Table1[[#This Row],[End Year]]-1</f>
        <v>2016</v>
      </c>
      <c r="E6865" s="3">
        <f t="shared" si="321"/>
        <v>2017</v>
      </c>
      <c r="F6865" s="1" t="str">
        <f t="shared" si="322"/>
        <v>2016/2017</v>
      </c>
      <c r="G6865">
        <v>32447</v>
      </c>
      <c r="H6865" t="s">
        <v>151</v>
      </c>
      <c r="I6865">
        <f>IFERROR(INDEX(Lookup_Misc!$A$1:$C$7,MATCH(Table1[[#This Row],[Product]],Lookup_Misc!$B$1:$B$7,0),3)*Table1[[#This Row],[Tonnage]],NA())</f>
        <v>14925.62</v>
      </c>
      <c r="J6865">
        <f t="shared" si="323"/>
        <v>1</v>
      </c>
    </row>
    <row r="6866" spans="1:10">
      <c r="A6866" t="s">
        <v>187</v>
      </c>
      <c r="B6866" t="s">
        <v>33</v>
      </c>
      <c r="C6866" s="60">
        <v>42736</v>
      </c>
      <c r="D6866" s="3">
        <f>Table1[[#This Row],[End Year]]-1</f>
        <v>2016</v>
      </c>
      <c r="E6866" s="3">
        <f t="shared" si="321"/>
        <v>2017</v>
      </c>
      <c r="F6866" s="1" t="str">
        <f t="shared" si="322"/>
        <v>2016/2017</v>
      </c>
      <c r="G6866">
        <v>20292</v>
      </c>
      <c r="H6866" t="s">
        <v>96</v>
      </c>
      <c r="I6866">
        <f>IFERROR(INDEX(Lookup_Misc!$A$1:$C$7,MATCH(Table1[[#This Row],[Product]],Lookup_Misc!$B$1:$B$7,0),3)*Table1[[#This Row],[Tonnage]],NA())</f>
        <v>9334.32</v>
      </c>
      <c r="J6866">
        <f t="shared" si="323"/>
        <v>1</v>
      </c>
    </row>
    <row r="6867" spans="1:10">
      <c r="A6867" t="s">
        <v>187</v>
      </c>
      <c r="B6867" t="s">
        <v>33</v>
      </c>
      <c r="C6867" s="60">
        <v>42767</v>
      </c>
      <c r="D6867" s="3">
        <f>Table1[[#This Row],[End Year]]-1</f>
        <v>2016</v>
      </c>
      <c r="E6867" s="3">
        <f t="shared" si="321"/>
        <v>2017</v>
      </c>
      <c r="F6867" s="1" t="str">
        <f t="shared" si="322"/>
        <v>2016/2017</v>
      </c>
      <c r="G6867">
        <v>2</v>
      </c>
      <c r="H6867" t="s">
        <v>168</v>
      </c>
      <c r="I6867">
        <f>IFERROR(INDEX(Lookup_Misc!$A$1:$C$7,MATCH(Table1[[#This Row],[Product]],Lookup_Misc!$B$1:$B$7,0),3)*Table1[[#This Row],[Tonnage]],NA())</f>
        <v>0.92</v>
      </c>
      <c r="J6867">
        <f t="shared" si="323"/>
        <v>2</v>
      </c>
    </row>
    <row r="6868" spans="1:10">
      <c r="A6868" t="s">
        <v>187</v>
      </c>
      <c r="B6868" t="s">
        <v>33</v>
      </c>
      <c r="C6868" s="60">
        <v>42767</v>
      </c>
      <c r="D6868" s="3">
        <f>Table1[[#This Row],[End Year]]-1</f>
        <v>2016</v>
      </c>
      <c r="E6868" s="3">
        <f t="shared" si="321"/>
        <v>2017</v>
      </c>
      <c r="F6868" s="1" t="str">
        <f t="shared" si="322"/>
        <v>2016/2017</v>
      </c>
      <c r="G6868">
        <v>27500</v>
      </c>
      <c r="H6868" t="s">
        <v>151</v>
      </c>
      <c r="I6868">
        <f>IFERROR(INDEX(Lookup_Misc!$A$1:$C$7,MATCH(Table1[[#This Row],[Product]],Lookup_Misc!$B$1:$B$7,0),3)*Table1[[#This Row],[Tonnage]],NA())</f>
        <v>12650</v>
      </c>
      <c r="J6868">
        <f t="shared" si="323"/>
        <v>2</v>
      </c>
    </row>
    <row r="6869" spans="1:10">
      <c r="A6869" t="s">
        <v>187</v>
      </c>
      <c r="B6869" t="s">
        <v>33</v>
      </c>
      <c r="C6869" s="60">
        <v>42767</v>
      </c>
      <c r="D6869" s="3">
        <f>Table1[[#This Row],[End Year]]-1</f>
        <v>2016</v>
      </c>
      <c r="E6869" s="3">
        <f t="shared" si="321"/>
        <v>2017</v>
      </c>
      <c r="F6869" s="1" t="str">
        <f t="shared" si="322"/>
        <v>2016/2017</v>
      </c>
      <c r="G6869">
        <v>17000</v>
      </c>
      <c r="H6869" t="s">
        <v>96</v>
      </c>
      <c r="I6869">
        <f>IFERROR(INDEX(Lookup_Misc!$A$1:$C$7,MATCH(Table1[[#This Row],[Product]],Lookup_Misc!$B$1:$B$7,0),3)*Table1[[#This Row],[Tonnage]],NA())</f>
        <v>7820</v>
      </c>
      <c r="J6869">
        <f t="shared" si="323"/>
        <v>2</v>
      </c>
    </row>
    <row r="6870" spans="1:10">
      <c r="A6870" t="s">
        <v>187</v>
      </c>
      <c r="B6870" t="s">
        <v>33</v>
      </c>
      <c r="C6870" s="60">
        <v>42795</v>
      </c>
      <c r="D6870" s="3">
        <f>Table1[[#This Row],[End Year]]-1</f>
        <v>2016</v>
      </c>
      <c r="E6870" s="3">
        <f t="shared" si="321"/>
        <v>2017</v>
      </c>
      <c r="F6870" s="1" t="str">
        <f t="shared" si="322"/>
        <v>2016/2017</v>
      </c>
      <c r="G6870">
        <v>18200</v>
      </c>
      <c r="H6870" t="s">
        <v>96</v>
      </c>
      <c r="I6870">
        <f>IFERROR(INDEX(Lookup_Misc!$A$1:$C$7,MATCH(Table1[[#This Row],[Product]],Lookup_Misc!$B$1:$B$7,0),3)*Table1[[#This Row],[Tonnage]],NA())</f>
        <v>8372</v>
      </c>
      <c r="J6870">
        <f t="shared" si="323"/>
        <v>3</v>
      </c>
    </row>
    <row r="6871" spans="1:10">
      <c r="A6871" t="s">
        <v>187</v>
      </c>
      <c r="B6871" t="s">
        <v>33</v>
      </c>
      <c r="C6871" s="60">
        <v>42826</v>
      </c>
      <c r="D6871" s="3">
        <f>Table1[[#This Row],[End Year]]-1</f>
        <v>2016</v>
      </c>
      <c r="E6871" s="3">
        <f t="shared" si="321"/>
        <v>2017</v>
      </c>
      <c r="F6871" s="1" t="str">
        <f t="shared" si="322"/>
        <v>2016/2017</v>
      </c>
      <c r="G6871">
        <v>29700</v>
      </c>
      <c r="H6871" t="s">
        <v>151</v>
      </c>
      <c r="I6871">
        <f>IFERROR(INDEX(Lookup_Misc!$A$1:$C$7,MATCH(Table1[[#This Row],[Product]],Lookup_Misc!$B$1:$B$7,0),3)*Table1[[#This Row],[Tonnage]],NA())</f>
        <v>13662</v>
      </c>
      <c r="J6871">
        <f t="shared" si="323"/>
        <v>4</v>
      </c>
    </row>
    <row r="6872" spans="1:10">
      <c r="A6872" t="s">
        <v>187</v>
      </c>
      <c r="B6872" t="s">
        <v>33</v>
      </c>
      <c r="C6872" s="60">
        <v>42826</v>
      </c>
      <c r="D6872" s="3">
        <f>Table1[[#This Row],[End Year]]-1</f>
        <v>2016</v>
      </c>
      <c r="E6872" s="3">
        <f t="shared" si="321"/>
        <v>2017</v>
      </c>
      <c r="F6872" s="1" t="str">
        <f t="shared" si="322"/>
        <v>2016/2017</v>
      </c>
      <c r="G6872">
        <v>20983</v>
      </c>
      <c r="H6872" t="s">
        <v>96</v>
      </c>
      <c r="I6872">
        <f>IFERROR(INDEX(Lookup_Misc!$A$1:$C$7,MATCH(Table1[[#This Row],[Product]],Lookup_Misc!$B$1:$B$7,0),3)*Table1[[#This Row],[Tonnage]],NA())</f>
        <v>9652.18</v>
      </c>
      <c r="J6872">
        <f t="shared" si="323"/>
        <v>4</v>
      </c>
    </row>
    <row r="6873" spans="1:10">
      <c r="A6873" t="s">
        <v>187</v>
      </c>
      <c r="B6873" t="s">
        <v>33</v>
      </c>
      <c r="C6873" s="60">
        <v>42856</v>
      </c>
      <c r="D6873" s="3">
        <f>Table1[[#This Row],[End Year]]-1</f>
        <v>2016</v>
      </c>
      <c r="E6873" s="3">
        <f t="shared" si="321"/>
        <v>2017</v>
      </c>
      <c r="F6873" s="1" t="str">
        <f t="shared" si="322"/>
        <v>2016/2017</v>
      </c>
      <c r="G6873">
        <v>6601</v>
      </c>
      <c r="H6873" t="s">
        <v>79</v>
      </c>
      <c r="I6873">
        <f>IFERROR(INDEX(Lookup_Misc!$A$1:$C$7,MATCH(Table1[[#This Row],[Product]],Lookup_Misc!$B$1:$B$7,0),3)*Table1[[#This Row],[Tonnage]],NA())</f>
        <v>3036.46</v>
      </c>
      <c r="J6873">
        <f t="shared" si="323"/>
        <v>5</v>
      </c>
    </row>
    <row r="6874" spans="1:10">
      <c r="A6874" t="s">
        <v>187</v>
      </c>
      <c r="B6874" t="s">
        <v>33</v>
      </c>
      <c r="C6874" s="60">
        <v>42917</v>
      </c>
      <c r="D6874" s="3">
        <f>Table1[[#This Row],[End Year]]-1</f>
        <v>2017</v>
      </c>
      <c r="E6874" s="3">
        <f t="shared" si="321"/>
        <v>2018</v>
      </c>
      <c r="F6874" s="1" t="str">
        <f t="shared" si="322"/>
        <v>2017/2018</v>
      </c>
      <c r="G6874">
        <v>29700</v>
      </c>
      <c r="H6874" t="s">
        <v>151</v>
      </c>
      <c r="I6874">
        <f>IFERROR(INDEX(Lookup_Misc!$A$1:$C$7,MATCH(Table1[[#This Row],[Product]],Lookup_Misc!$B$1:$B$7,0),3)*Table1[[#This Row],[Tonnage]],NA())</f>
        <v>13662</v>
      </c>
      <c r="J6874">
        <f t="shared" si="323"/>
        <v>7</v>
      </c>
    </row>
    <row r="6875" spans="1:10">
      <c r="A6875" t="s">
        <v>187</v>
      </c>
      <c r="B6875" t="s">
        <v>33</v>
      </c>
      <c r="C6875" s="60">
        <v>42917</v>
      </c>
      <c r="D6875" s="3">
        <f>Table1[[#This Row],[End Year]]-1</f>
        <v>2017</v>
      </c>
      <c r="E6875" s="3">
        <f t="shared" si="321"/>
        <v>2018</v>
      </c>
      <c r="F6875" s="1" t="str">
        <f t="shared" si="322"/>
        <v>2017/2018</v>
      </c>
      <c r="G6875">
        <v>40216</v>
      </c>
      <c r="H6875" t="s">
        <v>96</v>
      </c>
      <c r="I6875">
        <f>IFERROR(INDEX(Lookup_Misc!$A$1:$C$7,MATCH(Table1[[#This Row],[Product]],Lookup_Misc!$B$1:$B$7,0),3)*Table1[[#This Row],[Tonnage]],NA())</f>
        <v>18499.36</v>
      </c>
      <c r="J6875">
        <f t="shared" si="323"/>
        <v>7</v>
      </c>
    </row>
    <row r="6876" spans="1:10">
      <c r="A6876" t="s">
        <v>187</v>
      </c>
      <c r="B6876" t="s">
        <v>33</v>
      </c>
      <c r="C6876" s="60">
        <v>42948</v>
      </c>
      <c r="D6876" s="3">
        <f>Table1[[#This Row],[End Year]]-1</f>
        <v>2017</v>
      </c>
      <c r="E6876" s="3">
        <f t="shared" si="321"/>
        <v>2018</v>
      </c>
      <c r="F6876" s="1" t="str">
        <f t="shared" si="322"/>
        <v>2017/2018</v>
      </c>
      <c r="G6876">
        <v>11430</v>
      </c>
      <c r="H6876" t="s">
        <v>96</v>
      </c>
      <c r="I6876">
        <f>IFERROR(INDEX(Lookup_Misc!$A$1:$C$7,MATCH(Table1[[#This Row],[Product]],Lookup_Misc!$B$1:$B$7,0),3)*Table1[[#This Row],[Tonnage]],NA())</f>
        <v>5257.8</v>
      </c>
      <c r="J6876">
        <f t="shared" si="323"/>
        <v>8</v>
      </c>
    </row>
    <row r="6877" spans="1:10">
      <c r="A6877" t="s">
        <v>187</v>
      </c>
      <c r="B6877" t="s">
        <v>33</v>
      </c>
      <c r="C6877" s="60">
        <v>42979</v>
      </c>
      <c r="D6877" s="3">
        <f>Table1[[#This Row],[End Year]]-1</f>
        <v>2017</v>
      </c>
      <c r="E6877" s="3">
        <f t="shared" si="321"/>
        <v>2018</v>
      </c>
      <c r="F6877" s="1" t="str">
        <f t="shared" si="322"/>
        <v>2017/2018</v>
      </c>
      <c r="G6877">
        <v>19</v>
      </c>
      <c r="H6877" t="s">
        <v>79</v>
      </c>
      <c r="I6877">
        <f>IFERROR(INDEX(Lookup_Misc!$A$1:$C$7,MATCH(Table1[[#This Row],[Product]],Lookup_Misc!$B$1:$B$7,0),3)*Table1[[#This Row],[Tonnage]],NA())</f>
        <v>8.74</v>
      </c>
      <c r="J6877">
        <f t="shared" si="323"/>
        <v>9</v>
      </c>
    </row>
    <row r="6878" spans="1:10">
      <c r="A6878" t="s">
        <v>187</v>
      </c>
      <c r="B6878" t="s">
        <v>33</v>
      </c>
      <c r="C6878" s="60">
        <v>43009</v>
      </c>
      <c r="D6878" s="3">
        <f>Table1[[#This Row],[End Year]]-1</f>
        <v>2017</v>
      </c>
      <c r="E6878" s="3">
        <f t="shared" si="321"/>
        <v>2018</v>
      </c>
      <c r="F6878" s="1" t="str">
        <f t="shared" si="322"/>
        <v>2017/2018</v>
      </c>
      <c r="G6878">
        <v>29700</v>
      </c>
      <c r="H6878" t="s">
        <v>151</v>
      </c>
      <c r="I6878">
        <f>IFERROR(INDEX(Lookup_Misc!$A$1:$C$7,MATCH(Table1[[#This Row],[Product]],Lookup_Misc!$B$1:$B$7,0),3)*Table1[[#This Row],[Tonnage]],NA())</f>
        <v>13662</v>
      </c>
      <c r="J6878">
        <f t="shared" si="323"/>
        <v>10</v>
      </c>
    </row>
    <row r="6879" spans="1:10">
      <c r="A6879" t="s">
        <v>187</v>
      </c>
      <c r="B6879" t="s">
        <v>33</v>
      </c>
      <c r="C6879" s="60">
        <v>43009</v>
      </c>
      <c r="D6879" s="3">
        <f>Table1[[#This Row],[End Year]]-1</f>
        <v>2017</v>
      </c>
      <c r="E6879" s="3">
        <f t="shared" si="321"/>
        <v>2018</v>
      </c>
      <c r="F6879" s="1" t="str">
        <f t="shared" si="322"/>
        <v>2017/2018</v>
      </c>
      <c r="G6879">
        <v>46</v>
      </c>
      <c r="H6879" t="s">
        <v>79</v>
      </c>
      <c r="I6879">
        <f>IFERROR(INDEX(Lookup_Misc!$A$1:$C$7,MATCH(Table1[[#This Row],[Product]],Lookup_Misc!$B$1:$B$7,0),3)*Table1[[#This Row],[Tonnage]],NA())</f>
        <v>21.16</v>
      </c>
      <c r="J6879">
        <f t="shared" si="323"/>
        <v>10</v>
      </c>
    </row>
    <row r="6880" spans="1:10">
      <c r="A6880" t="s">
        <v>187</v>
      </c>
      <c r="B6880" t="s">
        <v>33</v>
      </c>
      <c r="C6880" s="60">
        <v>43009</v>
      </c>
      <c r="D6880" s="3">
        <f>Table1[[#This Row],[End Year]]-1</f>
        <v>2017</v>
      </c>
      <c r="E6880" s="3">
        <f t="shared" si="321"/>
        <v>2018</v>
      </c>
      <c r="F6880" s="1" t="str">
        <f t="shared" si="322"/>
        <v>2017/2018</v>
      </c>
      <c r="G6880">
        <v>21450</v>
      </c>
      <c r="H6880" t="s">
        <v>96</v>
      </c>
      <c r="I6880">
        <f>IFERROR(INDEX(Lookup_Misc!$A$1:$C$7,MATCH(Table1[[#This Row],[Product]],Lookup_Misc!$B$1:$B$7,0),3)*Table1[[#This Row],[Tonnage]],NA())</f>
        <v>9867</v>
      </c>
      <c r="J6880">
        <f t="shared" si="323"/>
        <v>10</v>
      </c>
    </row>
    <row r="6881" spans="1:10">
      <c r="A6881" t="s">
        <v>187</v>
      </c>
      <c r="B6881" t="s">
        <v>33</v>
      </c>
      <c r="C6881" s="60">
        <v>43101</v>
      </c>
      <c r="D6881" s="3">
        <f>Table1[[#This Row],[End Year]]-1</f>
        <v>2017</v>
      </c>
      <c r="E6881" s="3">
        <f t="shared" si="321"/>
        <v>2018</v>
      </c>
      <c r="F6881" s="1" t="str">
        <f t="shared" si="322"/>
        <v>2017/2018</v>
      </c>
      <c r="G6881">
        <v>27245</v>
      </c>
      <c r="H6881" t="s">
        <v>151</v>
      </c>
      <c r="I6881">
        <f>IFERROR(INDEX(Lookup_Misc!$A$1:$C$7,MATCH(Table1[[#This Row],[Product]],Lookup_Misc!$B$1:$B$7,0),3)*Table1[[#This Row],[Tonnage]],NA())</f>
        <v>12532.7</v>
      </c>
      <c r="J6881">
        <f t="shared" si="323"/>
        <v>1</v>
      </c>
    </row>
    <row r="6882" spans="1:10">
      <c r="A6882" t="s">
        <v>187</v>
      </c>
      <c r="B6882" t="s">
        <v>33</v>
      </c>
      <c r="C6882" s="60">
        <v>43101</v>
      </c>
      <c r="D6882" s="3">
        <f>Table1[[#This Row],[End Year]]-1</f>
        <v>2017</v>
      </c>
      <c r="E6882" s="3">
        <f t="shared" si="321"/>
        <v>2018</v>
      </c>
      <c r="F6882" s="1" t="str">
        <f t="shared" si="322"/>
        <v>2017/2018</v>
      </c>
      <c r="G6882">
        <v>36545</v>
      </c>
      <c r="H6882" t="s">
        <v>96</v>
      </c>
      <c r="I6882">
        <f>IFERROR(INDEX(Lookup_Misc!$A$1:$C$7,MATCH(Table1[[#This Row],[Product]],Lookup_Misc!$B$1:$B$7,0),3)*Table1[[#This Row],[Tonnage]],NA())</f>
        <v>16810.7</v>
      </c>
      <c r="J6882">
        <f t="shared" si="323"/>
        <v>1</v>
      </c>
    </row>
    <row r="6883" spans="1:10">
      <c r="A6883" t="s">
        <v>187</v>
      </c>
      <c r="B6883" t="s">
        <v>33</v>
      </c>
      <c r="C6883" s="60">
        <v>43132</v>
      </c>
      <c r="D6883" s="3">
        <f>Table1[[#This Row],[End Year]]-1</f>
        <v>2017</v>
      </c>
      <c r="E6883" s="3">
        <f t="shared" si="321"/>
        <v>2018</v>
      </c>
      <c r="F6883" s="1" t="str">
        <f t="shared" si="322"/>
        <v>2017/2018</v>
      </c>
      <c r="G6883">
        <v>21131</v>
      </c>
      <c r="H6883" t="s">
        <v>96</v>
      </c>
      <c r="I6883">
        <f>IFERROR(INDEX(Lookup_Misc!$A$1:$C$7,MATCH(Table1[[#This Row],[Product]],Lookup_Misc!$B$1:$B$7,0),3)*Table1[[#This Row],[Tonnage]],NA())</f>
        <v>9720.26</v>
      </c>
      <c r="J6883">
        <f t="shared" si="323"/>
        <v>2</v>
      </c>
    </row>
    <row r="6884" spans="1:10">
      <c r="A6884" t="s">
        <v>187</v>
      </c>
      <c r="B6884" t="s">
        <v>33</v>
      </c>
      <c r="C6884" s="60">
        <v>43160</v>
      </c>
      <c r="D6884" s="3">
        <f>Table1[[#This Row],[End Year]]-1</f>
        <v>2017</v>
      </c>
      <c r="E6884" s="3">
        <f t="shared" si="321"/>
        <v>2018</v>
      </c>
      <c r="F6884" s="1" t="str">
        <f t="shared" si="322"/>
        <v>2017/2018</v>
      </c>
      <c r="G6884">
        <v>60737</v>
      </c>
      <c r="H6884" t="s">
        <v>151</v>
      </c>
      <c r="I6884">
        <f>IFERROR(INDEX(Lookup_Misc!$A$1:$C$7,MATCH(Table1[[#This Row],[Product]],Lookup_Misc!$B$1:$B$7,0),3)*Table1[[#This Row],[Tonnage]],NA())</f>
        <v>27939.02</v>
      </c>
      <c r="J6884">
        <f t="shared" si="323"/>
        <v>3</v>
      </c>
    </row>
    <row r="6885" spans="1:10">
      <c r="A6885" t="s">
        <v>187</v>
      </c>
      <c r="B6885" t="s">
        <v>33</v>
      </c>
      <c r="C6885" s="60">
        <v>43160</v>
      </c>
      <c r="D6885" s="3">
        <f>Table1[[#This Row],[End Year]]-1</f>
        <v>2017</v>
      </c>
      <c r="E6885" s="3">
        <f t="shared" si="321"/>
        <v>2018</v>
      </c>
      <c r="F6885" s="1" t="str">
        <f t="shared" si="322"/>
        <v>2017/2018</v>
      </c>
      <c r="G6885">
        <v>8494</v>
      </c>
      <c r="H6885" t="s">
        <v>96</v>
      </c>
      <c r="I6885">
        <f>IFERROR(INDEX(Lookup_Misc!$A$1:$C$7,MATCH(Table1[[#This Row],[Product]],Lookup_Misc!$B$1:$B$7,0),3)*Table1[[#This Row],[Tonnage]],NA())</f>
        <v>3907.2400000000002</v>
      </c>
      <c r="J6885">
        <f t="shared" si="323"/>
        <v>3</v>
      </c>
    </row>
    <row r="6886" spans="1:10">
      <c r="A6886" t="s">
        <v>187</v>
      </c>
      <c r="B6886" t="s">
        <v>33</v>
      </c>
      <c r="C6886" s="60">
        <v>43191</v>
      </c>
      <c r="D6886" s="3">
        <f>Table1[[#This Row],[End Year]]-1</f>
        <v>2017</v>
      </c>
      <c r="E6886" s="3">
        <f t="shared" si="321"/>
        <v>2018</v>
      </c>
      <c r="F6886" s="1" t="str">
        <f t="shared" si="322"/>
        <v>2017/2018</v>
      </c>
      <c r="G6886">
        <v>7000</v>
      </c>
      <c r="H6886" t="s">
        <v>96</v>
      </c>
      <c r="I6886">
        <f>IFERROR(INDEX(Lookup_Misc!$A$1:$C$7,MATCH(Table1[[#This Row],[Product]],Lookup_Misc!$B$1:$B$7,0),3)*Table1[[#This Row],[Tonnage]],NA())</f>
        <v>3220</v>
      </c>
      <c r="J6886">
        <f t="shared" si="323"/>
        <v>4</v>
      </c>
    </row>
    <row r="6887" spans="1:10">
      <c r="A6887" t="s">
        <v>187</v>
      </c>
      <c r="B6887" t="s">
        <v>33</v>
      </c>
      <c r="C6887" s="60">
        <v>43252</v>
      </c>
      <c r="D6887" s="3">
        <f>Table1[[#This Row],[End Year]]-1</f>
        <v>2017</v>
      </c>
      <c r="E6887" s="3">
        <f t="shared" si="321"/>
        <v>2018</v>
      </c>
      <c r="F6887" s="1" t="str">
        <f t="shared" si="322"/>
        <v>2017/2018</v>
      </c>
      <c r="G6887">
        <v>7315</v>
      </c>
      <c r="H6887" t="s">
        <v>79</v>
      </c>
      <c r="I6887">
        <f>IFERROR(INDEX(Lookup_Misc!$A$1:$C$7,MATCH(Table1[[#This Row],[Product]],Lookup_Misc!$B$1:$B$7,0),3)*Table1[[#This Row],[Tonnage]],NA())</f>
        <v>3364.9</v>
      </c>
      <c r="J6887">
        <f t="shared" si="323"/>
        <v>6</v>
      </c>
    </row>
    <row r="6888" spans="1:10">
      <c r="A6888" t="s">
        <v>187</v>
      </c>
      <c r="B6888" t="s">
        <v>33</v>
      </c>
      <c r="C6888" s="60">
        <v>43252</v>
      </c>
      <c r="D6888" s="3">
        <f>Table1[[#This Row],[End Year]]-1</f>
        <v>2017</v>
      </c>
      <c r="E6888" s="3">
        <f t="shared" si="321"/>
        <v>2018</v>
      </c>
      <c r="F6888" s="1" t="str">
        <f t="shared" si="322"/>
        <v>2017/2018</v>
      </c>
      <c r="G6888">
        <v>20000</v>
      </c>
      <c r="H6888" t="s">
        <v>96</v>
      </c>
      <c r="I6888">
        <f>IFERROR(INDEX(Lookup_Misc!$A$1:$C$7,MATCH(Table1[[#This Row],[Product]],Lookup_Misc!$B$1:$B$7,0),3)*Table1[[#This Row],[Tonnage]],NA())</f>
        <v>9200</v>
      </c>
      <c r="J6888">
        <f t="shared" si="323"/>
        <v>6</v>
      </c>
    </row>
    <row r="6889" spans="1:10">
      <c r="A6889" t="s">
        <v>187</v>
      </c>
      <c r="B6889" t="s">
        <v>33</v>
      </c>
      <c r="C6889" s="60">
        <v>43313</v>
      </c>
      <c r="D6889" s="3">
        <f>Table1[[#This Row],[End Year]]-1</f>
        <v>2018</v>
      </c>
      <c r="E6889" s="3">
        <f t="shared" si="321"/>
        <v>2019</v>
      </c>
      <c r="F6889" s="1" t="str">
        <f t="shared" si="322"/>
        <v>2018/2019</v>
      </c>
      <c r="G6889">
        <v>3</v>
      </c>
      <c r="H6889" t="s">
        <v>168</v>
      </c>
      <c r="I6889">
        <f>IFERROR(INDEX(Lookup_Misc!$A$1:$C$7,MATCH(Table1[[#This Row],[Product]],Lookup_Misc!$B$1:$B$7,0),3)*Table1[[#This Row],[Tonnage]],NA())</f>
        <v>1.3800000000000001</v>
      </c>
      <c r="J6889">
        <f t="shared" si="323"/>
        <v>8</v>
      </c>
    </row>
    <row r="6890" spans="1:10">
      <c r="A6890" t="s">
        <v>187</v>
      </c>
      <c r="B6890" t="s">
        <v>33</v>
      </c>
      <c r="C6890" s="60">
        <v>43313</v>
      </c>
      <c r="D6890" s="3">
        <f>Table1[[#This Row],[End Year]]-1</f>
        <v>2018</v>
      </c>
      <c r="E6890" s="3">
        <f t="shared" si="321"/>
        <v>2019</v>
      </c>
      <c r="F6890" s="1" t="str">
        <f t="shared" si="322"/>
        <v>2018/2019</v>
      </c>
      <c r="G6890">
        <v>27796</v>
      </c>
      <c r="H6890" t="s">
        <v>151</v>
      </c>
      <c r="I6890">
        <f>IFERROR(INDEX(Lookup_Misc!$A$1:$C$7,MATCH(Table1[[#This Row],[Product]],Lookup_Misc!$B$1:$B$7,0),3)*Table1[[#This Row],[Tonnage]],NA())</f>
        <v>12786.16</v>
      </c>
      <c r="J6890">
        <f t="shared" si="323"/>
        <v>8</v>
      </c>
    </row>
    <row r="6891" spans="1:10">
      <c r="A6891" t="s">
        <v>187</v>
      </c>
      <c r="B6891" t="s">
        <v>33</v>
      </c>
      <c r="C6891" s="60">
        <v>43313</v>
      </c>
      <c r="D6891" s="3">
        <f>Table1[[#This Row],[End Year]]-1</f>
        <v>2018</v>
      </c>
      <c r="E6891" s="3">
        <f t="shared" si="321"/>
        <v>2019</v>
      </c>
      <c r="F6891" s="1" t="str">
        <f t="shared" si="322"/>
        <v>2018/2019</v>
      </c>
      <c r="G6891">
        <v>59801</v>
      </c>
      <c r="H6891" t="s">
        <v>96</v>
      </c>
      <c r="I6891">
        <f>IFERROR(INDEX(Lookup_Misc!$A$1:$C$7,MATCH(Table1[[#This Row],[Product]],Lookup_Misc!$B$1:$B$7,0),3)*Table1[[#This Row],[Tonnage]],NA())</f>
        <v>27508.460000000003</v>
      </c>
      <c r="J6891">
        <f t="shared" si="323"/>
        <v>8</v>
      </c>
    </row>
    <row r="6892" spans="1:10">
      <c r="A6892" t="s">
        <v>187</v>
      </c>
      <c r="B6892" t="s">
        <v>33</v>
      </c>
      <c r="C6892" s="60">
        <v>43344</v>
      </c>
      <c r="D6892" s="3">
        <f>Table1[[#This Row],[End Year]]-1</f>
        <v>2018</v>
      </c>
      <c r="E6892" s="3">
        <f t="shared" si="321"/>
        <v>2019</v>
      </c>
      <c r="F6892" s="1" t="str">
        <f t="shared" si="322"/>
        <v>2018/2019</v>
      </c>
      <c r="G6892">
        <v>30122</v>
      </c>
      <c r="H6892" t="s">
        <v>151</v>
      </c>
      <c r="I6892">
        <f>IFERROR(INDEX(Lookup_Misc!$A$1:$C$7,MATCH(Table1[[#This Row],[Product]],Lookup_Misc!$B$1:$B$7,0),3)*Table1[[#This Row],[Tonnage]],NA())</f>
        <v>13856.12</v>
      </c>
      <c r="J6892">
        <f t="shared" si="323"/>
        <v>9</v>
      </c>
    </row>
    <row r="6893" spans="1:10">
      <c r="A6893" t="s">
        <v>187</v>
      </c>
      <c r="B6893" t="s">
        <v>33</v>
      </c>
      <c r="C6893" s="60">
        <v>43344</v>
      </c>
      <c r="D6893" s="3">
        <f>Table1[[#This Row],[End Year]]-1</f>
        <v>2018</v>
      </c>
      <c r="E6893" s="3">
        <f t="shared" si="321"/>
        <v>2019</v>
      </c>
      <c r="F6893" s="1" t="str">
        <f t="shared" si="322"/>
        <v>2018/2019</v>
      </c>
      <c r="G6893">
        <v>15002</v>
      </c>
      <c r="H6893" t="s">
        <v>79</v>
      </c>
      <c r="I6893">
        <f>IFERROR(INDEX(Lookup_Misc!$A$1:$C$7,MATCH(Table1[[#This Row],[Product]],Lookup_Misc!$B$1:$B$7,0),3)*Table1[[#This Row],[Tonnage]],NA())</f>
        <v>6900.92</v>
      </c>
      <c r="J6893">
        <f t="shared" si="323"/>
        <v>9</v>
      </c>
    </row>
    <row r="6894" spans="1:10">
      <c r="A6894" t="s">
        <v>187</v>
      </c>
      <c r="B6894" t="s">
        <v>33</v>
      </c>
      <c r="C6894" s="60">
        <v>43344</v>
      </c>
      <c r="D6894" s="3">
        <f>Table1[[#This Row],[End Year]]-1</f>
        <v>2018</v>
      </c>
      <c r="E6894" s="3">
        <f t="shared" si="321"/>
        <v>2019</v>
      </c>
      <c r="F6894" s="1" t="str">
        <f t="shared" si="322"/>
        <v>2018/2019</v>
      </c>
      <c r="G6894">
        <v>31583</v>
      </c>
      <c r="H6894" t="s">
        <v>96</v>
      </c>
      <c r="I6894">
        <f>IFERROR(INDEX(Lookup_Misc!$A$1:$C$7,MATCH(Table1[[#This Row],[Product]],Lookup_Misc!$B$1:$B$7,0),3)*Table1[[#This Row],[Tonnage]],NA())</f>
        <v>14528.18</v>
      </c>
      <c r="J6894">
        <f t="shared" si="323"/>
        <v>9</v>
      </c>
    </row>
    <row r="6895" spans="1:10">
      <c r="A6895" t="s">
        <v>187</v>
      </c>
      <c r="B6895" t="s">
        <v>33</v>
      </c>
      <c r="C6895" s="60">
        <v>43374</v>
      </c>
      <c r="D6895" s="3">
        <f>Table1[[#This Row],[End Year]]-1</f>
        <v>2018</v>
      </c>
      <c r="E6895" s="3">
        <f t="shared" si="321"/>
        <v>2019</v>
      </c>
      <c r="F6895" s="1" t="str">
        <f t="shared" si="322"/>
        <v>2018/2019</v>
      </c>
      <c r="G6895">
        <v>19148</v>
      </c>
      <c r="H6895" t="s">
        <v>151</v>
      </c>
      <c r="I6895">
        <f>IFERROR(INDEX(Lookup_Misc!$A$1:$C$7,MATCH(Table1[[#This Row],[Product]],Lookup_Misc!$B$1:$B$7,0),3)*Table1[[#This Row],[Tonnage]],NA())</f>
        <v>8808.08</v>
      </c>
      <c r="J6895">
        <f t="shared" si="323"/>
        <v>10</v>
      </c>
    </row>
    <row r="6896" spans="1:10">
      <c r="A6896" t="s">
        <v>187</v>
      </c>
      <c r="B6896" t="s">
        <v>33</v>
      </c>
      <c r="C6896" s="60">
        <v>43374</v>
      </c>
      <c r="D6896" s="3">
        <f>Table1[[#This Row],[End Year]]-1</f>
        <v>2018</v>
      </c>
      <c r="E6896" s="3">
        <f t="shared" si="321"/>
        <v>2019</v>
      </c>
      <c r="F6896" s="1" t="str">
        <f t="shared" si="322"/>
        <v>2018/2019</v>
      </c>
      <c r="G6896">
        <v>147</v>
      </c>
      <c r="H6896" t="s">
        <v>86</v>
      </c>
      <c r="I6896">
        <f>IFERROR(INDEX(Lookup_Misc!$A$1:$C$7,MATCH(Table1[[#This Row],[Product]],Lookup_Misc!$B$1:$B$7,0),3)*Table1[[#This Row],[Tonnage]],NA())</f>
        <v>67.62</v>
      </c>
      <c r="J6896">
        <f t="shared" si="323"/>
        <v>10</v>
      </c>
    </row>
    <row r="6897" spans="1:10">
      <c r="A6897" t="s">
        <v>187</v>
      </c>
      <c r="B6897" t="s">
        <v>33</v>
      </c>
      <c r="C6897" s="60">
        <v>43435</v>
      </c>
      <c r="D6897" s="3">
        <f>Table1[[#This Row],[End Year]]-1</f>
        <v>2018</v>
      </c>
      <c r="E6897" s="3">
        <f t="shared" si="321"/>
        <v>2019</v>
      </c>
      <c r="F6897" s="1" t="str">
        <f t="shared" si="322"/>
        <v>2018/2019</v>
      </c>
      <c r="G6897">
        <v>5443</v>
      </c>
      <c r="H6897" t="s">
        <v>79</v>
      </c>
      <c r="I6897">
        <f>IFERROR(INDEX(Lookup_Misc!$A$1:$C$7,MATCH(Table1[[#This Row],[Product]],Lookup_Misc!$B$1:$B$7,0),3)*Table1[[#This Row],[Tonnage]],NA())</f>
        <v>2503.7800000000002</v>
      </c>
      <c r="J6897">
        <f t="shared" si="323"/>
        <v>12</v>
      </c>
    </row>
    <row r="6898" spans="1:10">
      <c r="A6898" t="s">
        <v>187</v>
      </c>
      <c r="B6898" t="s">
        <v>33</v>
      </c>
      <c r="C6898" s="60">
        <v>43435</v>
      </c>
      <c r="D6898" s="3">
        <f>Table1[[#This Row],[End Year]]-1</f>
        <v>2018</v>
      </c>
      <c r="E6898" s="3">
        <f t="shared" si="321"/>
        <v>2019</v>
      </c>
      <c r="F6898" s="1" t="str">
        <f t="shared" si="322"/>
        <v>2018/2019</v>
      </c>
      <c r="G6898">
        <v>35782</v>
      </c>
      <c r="H6898" t="s">
        <v>96</v>
      </c>
      <c r="I6898">
        <f>IFERROR(INDEX(Lookup_Misc!$A$1:$C$7,MATCH(Table1[[#This Row],[Product]],Lookup_Misc!$B$1:$B$7,0),3)*Table1[[#This Row],[Tonnage]],NA())</f>
        <v>16459.72</v>
      </c>
      <c r="J6898">
        <f t="shared" si="323"/>
        <v>12</v>
      </c>
    </row>
    <row r="6899" spans="1:10">
      <c r="A6899" t="s">
        <v>187</v>
      </c>
      <c r="B6899" t="s">
        <v>33</v>
      </c>
      <c r="C6899" s="60">
        <v>43435</v>
      </c>
      <c r="D6899" s="3">
        <f>Table1[[#This Row],[End Year]]-1</f>
        <v>2018</v>
      </c>
      <c r="E6899" s="3">
        <f t="shared" si="321"/>
        <v>2019</v>
      </c>
      <c r="F6899" s="1" t="str">
        <f t="shared" si="322"/>
        <v>2018/2019</v>
      </c>
      <c r="G6899">
        <v>76</v>
      </c>
      <c r="H6899" t="s">
        <v>86</v>
      </c>
      <c r="I6899">
        <f>IFERROR(INDEX(Lookup_Misc!$A$1:$C$7,MATCH(Table1[[#This Row],[Product]],Lookup_Misc!$B$1:$B$7,0),3)*Table1[[#This Row],[Tonnage]],NA())</f>
        <v>34.96</v>
      </c>
      <c r="J6899">
        <f t="shared" si="323"/>
        <v>12</v>
      </c>
    </row>
    <row r="6900" spans="1:10">
      <c r="A6900" t="s">
        <v>187</v>
      </c>
      <c r="B6900" t="s">
        <v>33</v>
      </c>
      <c r="C6900" s="60">
        <v>43466</v>
      </c>
      <c r="D6900" s="3">
        <f>Table1[[#This Row],[End Year]]-1</f>
        <v>2018</v>
      </c>
      <c r="E6900" s="3">
        <f t="shared" si="321"/>
        <v>2019</v>
      </c>
      <c r="F6900" s="1" t="str">
        <f t="shared" si="322"/>
        <v>2018/2019</v>
      </c>
      <c r="G6900">
        <v>30250</v>
      </c>
      <c r="H6900" t="s">
        <v>151</v>
      </c>
      <c r="I6900">
        <f>IFERROR(INDEX(Lookup_Misc!$A$1:$C$7,MATCH(Table1[[#This Row],[Product]],Lookup_Misc!$B$1:$B$7,0),3)*Table1[[#This Row],[Tonnage]],NA())</f>
        <v>13915</v>
      </c>
      <c r="J6900">
        <f t="shared" si="323"/>
        <v>1</v>
      </c>
    </row>
    <row r="6901" spans="1:10">
      <c r="A6901" t="s">
        <v>187</v>
      </c>
      <c r="B6901" t="s">
        <v>33</v>
      </c>
      <c r="C6901" s="60">
        <v>43466</v>
      </c>
      <c r="D6901" s="3">
        <f>Table1[[#This Row],[End Year]]-1</f>
        <v>2018</v>
      </c>
      <c r="E6901" s="3">
        <f t="shared" si="321"/>
        <v>2019</v>
      </c>
      <c r="F6901" s="1" t="str">
        <f t="shared" si="322"/>
        <v>2018/2019</v>
      </c>
      <c r="G6901">
        <v>11302</v>
      </c>
      <c r="H6901" t="s">
        <v>96</v>
      </c>
      <c r="I6901">
        <f>IFERROR(INDEX(Lookup_Misc!$A$1:$C$7,MATCH(Table1[[#This Row],[Product]],Lookup_Misc!$B$1:$B$7,0),3)*Table1[[#This Row],[Tonnage]],NA())</f>
        <v>5198.92</v>
      </c>
      <c r="J6901">
        <f t="shared" si="323"/>
        <v>1</v>
      </c>
    </row>
    <row r="6902" spans="1:10">
      <c r="A6902" t="s">
        <v>187</v>
      </c>
      <c r="B6902" t="s">
        <v>33</v>
      </c>
      <c r="C6902" s="60">
        <v>43497</v>
      </c>
      <c r="D6902" s="3">
        <f>Table1[[#This Row],[End Year]]-1</f>
        <v>2018</v>
      </c>
      <c r="E6902" s="3">
        <f t="shared" si="321"/>
        <v>2019</v>
      </c>
      <c r="F6902" s="1" t="str">
        <f t="shared" si="322"/>
        <v>2018/2019</v>
      </c>
      <c r="G6902">
        <v>5944</v>
      </c>
      <c r="H6902" t="s">
        <v>96</v>
      </c>
      <c r="I6902">
        <f>IFERROR(INDEX(Lookup_Misc!$A$1:$C$7,MATCH(Table1[[#This Row],[Product]],Lookup_Misc!$B$1:$B$7,0),3)*Table1[[#This Row],[Tonnage]],NA())</f>
        <v>2734.2400000000002</v>
      </c>
      <c r="J6902">
        <f t="shared" si="323"/>
        <v>2</v>
      </c>
    </row>
    <row r="6903" spans="1:10">
      <c r="A6903" t="s">
        <v>187</v>
      </c>
      <c r="B6903" t="s">
        <v>33</v>
      </c>
      <c r="C6903" s="60">
        <v>43497</v>
      </c>
      <c r="D6903" s="3">
        <f>Table1[[#This Row],[End Year]]-1</f>
        <v>2018</v>
      </c>
      <c r="E6903" s="3">
        <f t="shared" si="321"/>
        <v>2019</v>
      </c>
      <c r="F6903" s="1" t="str">
        <f t="shared" si="322"/>
        <v>2018/2019</v>
      </c>
      <c r="G6903">
        <v>74</v>
      </c>
      <c r="H6903" t="s">
        <v>86</v>
      </c>
      <c r="I6903">
        <f>IFERROR(INDEX(Lookup_Misc!$A$1:$C$7,MATCH(Table1[[#This Row],[Product]],Lookup_Misc!$B$1:$B$7,0),3)*Table1[[#This Row],[Tonnage]],NA())</f>
        <v>34.04</v>
      </c>
      <c r="J6903">
        <f t="shared" si="323"/>
        <v>2</v>
      </c>
    </row>
    <row r="6904" spans="1:10">
      <c r="A6904" t="s">
        <v>187</v>
      </c>
      <c r="B6904" t="s">
        <v>33</v>
      </c>
      <c r="C6904" s="60">
        <v>43525</v>
      </c>
      <c r="D6904" s="3">
        <f>Table1[[#This Row],[End Year]]-1</f>
        <v>2018</v>
      </c>
      <c r="E6904" s="3">
        <f t="shared" si="321"/>
        <v>2019</v>
      </c>
      <c r="F6904" s="1" t="str">
        <f t="shared" si="322"/>
        <v>2018/2019</v>
      </c>
      <c r="G6904">
        <v>30250</v>
      </c>
      <c r="H6904" t="s">
        <v>151</v>
      </c>
      <c r="I6904">
        <f>IFERROR(INDEX(Lookup_Misc!$A$1:$C$7,MATCH(Table1[[#This Row],[Product]],Lookup_Misc!$B$1:$B$7,0),3)*Table1[[#This Row],[Tonnage]],NA())</f>
        <v>13915</v>
      </c>
      <c r="J6904">
        <f t="shared" si="323"/>
        <v>3</v>
      </c>
    </row>
    <row r="6905" spans="1:10">
      <c r="A6905" t="s">
        <v>187</v>
      </c>
      <c r="B6905" t="s">
        <v>33</v>
      </c>
      <c r="C6905" s="60">
        <v>43525</v>
      </c>
      <c r="D6905" s="3">
        <f>Table1[[#This Row],[End Year]]-1</f>
        <v>2018</v>
      </c>
      <c r="E6905" s="3">
        <f t="shared" si="321"/>
        <v>2019</v>
      </c>
      <c r="F6905" s="1" t="str">
        <f t="shared" si="322"/>
        <v>2018/2019</v>
      </c>
      <c r="G6905">
        <v>2812</v>
      </c>
      <c r="H6905" t="s">
        <v>96</v>
      </c>
      <c r="I6905">
        <f>IFERROR(INDEX(Lookup_Misc!$A$1:$C$7,MATCH(Table1[[#This Row],[Product]],Lookup_Misc!$B$1:$B$7,0),3)*Table1[[#This Row],[Tonnage]],NA())</f>
        <v>1293.52</v>
      </c>
      <c r="J6905">
        <f t="shared" si="323"/>
        <v>3</v>
      </c>
    </row>
    <row r="6906" spans="1:10">
      <c r="A6906" t="s">
        <v>187</v>
      </c>
      <c r="B6906" t="s">
        <v>33</v>
      </c>
      <c r="C6906" s="60">
        <v>43556</v>
      </c>
      <c r="D6906" s="3">
        <f>Table1[[#This Row],[End Year]]-1</f>
        <v>2018</v>
      </c>
      <c r="E6906" s="3">
        <f t="shared" si="321"/>
        <v>2019</v>
      </c>
      <c r="F6906" s="1" t="str">
        <f t="shared" si="322"/>
        <v>2018/2019</v>
      </c>
      <c r="G6906">
        <v>22818</v>
      </c>
      <c r="H6906" t="s">
        <v>96</v>
      </c>
      <c r="I6906">
        <f>IFERROR(INDEX(Lookup_Misc!$A$1:$C$7,MATCH(Table1[[#This Row],[Product]],Lookup_Misc!$B$1:$B$7,0),3)*Table1[[#This Row],[Tonnage]],NA())</f>
        <v>10496.28</v>
      </c>
      <c r="J6906">
        <f t="shared" si="323"/>
        <v>4</v>
      </c>
    </row>
    <row r="6907" spans="1:10">
      <c r="A6907" t="s">
        <v>187</v>
      </c>
      <c r="B6907" t="s">
        <v>33</v>
      </c>
      <c r="C6907" s="60">
        <v>43586</v>
      </c>
      <c r="D6907" s="3">
        <f>Table1[[#This Row],[End Year]]-1</f>
        <v>2018</v>
      </c>
      <c r="E6907" s="3">
        <f t="shared" si="321"/>
        <v>2019</v>
      </c>
      <c r="F6907" s="1" t="str">
        <f t="shared" si="322"/>
        <v>2018/2019</v>
      </c>
      <c r="G6907">
        <v>74</v>
      </c>
      <c r="H6907" t="s">
        <v>86</v>
      </c>
      <c r="I6907">
        <f>IFERROR(INDEX(Lookup_Misc!$A$1:$C$7,MATCH(Table1[[#This Row],[Product]],Lookup_Misc!$B$1:$B$7,0),3)*Table1[[#This Row],[Tonnage]],NA())</f>
        <v>34.04</v>
      </c>
      <c r="J6907">
        <f t="shared" si="323"/>
        <v>5</v>
      </c>
    </row>
    <row r="6908" spans="1:10">
      <c r="A6908" t="s">
        <v>187</v>
      </c>
      <c r="B6908" t="s">
        <v>33</v>
      </c>
      <c r="C6908" s="60">
        <v>43647</v>
      </c>
      <c r="D6908" s="3">
        <f>Table1[[#This Row],[End Year]]-1</f>
        <v>2019</v>
      </c>
      <c r="E6908" s="3">
        <f t="shared" si="321"/>
        <v>2020</v>
      </c>
      <c r="F6908" s="1" t="str">
        <f t="shared" si="322"/>
        <v>2019/2020</v>
      </c>
      <c r="G6908">
        <v>30250</v>
      </c>
      <c r="H6908" t="s">
        <v>151</v>
      </c>
      <c r="I6908">
        <f>IFERROR(INDEX(Lookup_Misc!$A$1:$C$7,MATCH(Table1[[#This Row],[Product]],Lookup_Misc!$B$1:$B$7,0),3)*Table1[[#This Row],[Tonnage]],NA())</f>
        <v>13915</v>
      </c>
      <c r="J6908">
        <f t="shared" si="323"/>
        <v>7</v>
      </c>
    </row>
    <row r="6909" spans="1:10">
      <c r="A6909" t="s">
        <v>187</v>
      </c>
      <c r="B6909" t="s">
        <v>33</v>
      </c>
      <c r="C6909" s="60">
        <v>43647</v>
      </c>
      <c r="D6909" s="3">
        <f>Table1[[#This Row],[End Year]]-1</f>
        <v>2019</v>
      </c>
      <c r="E6909" s="3">
        <f t="shared" si="321"/>
        <v>2020</v>
      </c>
      <c r="F6909" s="1" t="str">
        <f t="shared" si="322"/>
        <v>2019/2020</v>
      </c>
      <c r="G6909">
        <v>18799</v>
      </c>
      <c r="H6909" t="s">
        <v>96</v>
      </c>
      <c r="I6909">
        <f>IFERROR(INDEX(Lookup_Misc!$A$1:$C$7,MATCH(Table1[[#This Row],[Product]],Lookup_Misc!$B$1:$B$7,0),3)*Table1[[#This Row],[Tonnage]],NA())</f>
        <v>8647.5400000000009</v>
      </c>
      <c r="J6909">
        <f t="shared" si="323"/>
        <v>7</v>
      </c>
    </row>
    <row r="6910" spans="1:10">
      <c r="A6910" t="s">
        <v>187</v>
      </c>
      <c r="B6910" t="s">
        <v>33</v>
      </c>
      <c r="C6910" s="60">
        <v>43647</v>
      </c>
      <c r="D6910" s="3">
        <f>Table1[[#This Row],[End Year]]-1</f>
        <v>2019</v>
      </c>
      <c r="E6910" s="3">
        <f t="shared" si="321"/>
        <v>2020</v>
      </c>
      <c r="F6910" s="1" t="str">
        <f t="shared" si="322"/>
        <v>2019/2020</v>
      </c>
      <c r="G6910">
        <v>125</v>
      </c>
      <c r="H6910" t="s">
        <v>86</v>
      </c>
      <c r="I6910">
        <f>IFERROR(INDEX(Lookup_Misc!$A$1:$C$7,MATCH(Table1[[#This Row],[Product]],Lookup_Misc!$B$1:$B$7,0),3)*Table1[[#This Row],[Tonnage]],NA())</f>
        <v>57.5</v>
      </c>
      <c r="J6910">
        <f t="shared" si="323"/>
        <v>7</v>
      </c>
    </row>
    <row r="6911" spans="1:10">
      <c r="A6911" t="s">
        <v>187</v>
      </c>
      <c r="B6911" t="s">
        <v>33</v>
      </c>
      <c r="C6911" s="60">
        <v>43678</v>
      </c>
      <c r="D6911" s="3">
        <f>Table1[[#This Row],[End Year]]-1</f>
        <v>2019</v>
      </c>
      <c r="E6911" s="3">
        <f t="shared" si="321"/>
        <v>2020</v>
      </c>
      <c r="F6911" s="1" t="str">
        <f t="shared" si="322"/>
        <v>2019/2020</v>
      </c>
      <c r="G6911">
        <v>20719</v>
      </c>
      <c r="H6911" t="s">
        <v>96</v>
      </c>
      <c r="I6911">
        <f>IFERROR(INDEX(Lookup_Misc!$A$1:$C$7,MATCH(Table1[[#This Row],[Product]],Lookup_Misc!$B$1:$B$7,0),3)*Table1[[#This Row],[Tonnage]],NA())</f>
        <v>9530.74</v>
      </c>
      <c r="J6911">
        <f t="shared" si="323"/>
        <v>8</v>
      </c>
    </row>
    <row r="6912" spans="1:10">
      <c r="A6912" t="s">
        <v>187</v>
      </c>
      <c r="B6912" t="s">
        <v>33</v>
      </c>
      <c r="C6912" s="60">
        <v>43678</v>
      </c>
      <c r="D6912" s="3">
        <f>Table1[[#This Row],[End Year]]-1</f>
        <v>2019</v>
      </c>
      <c r="E6912" s="3">
        <f t="shared" si="321"/>
        <v>2020</v>
      </c>
      <c r="F6912" s="1" t="str">
        <f t="shared" si="322"/>
        <v>2019/2020</v>
      </c>
      <c r="G6912">
        <v>62</v>
      </c>
      <c r="H6912" t="s">
        <v>86</v>
      </c>
      <c r="I6912">
        <f>IFERROR(INDEX(Lookup_Misc!$A$1:$C$7,MATCH(Table1[[#This Row],[Product]],Lookup_Misc!$B$1:$B$7,0),3)*Table1[[#This Row],[Tonnage]],NA())</f>
        <v>28.52</v>
      </c>
      <c r="J6912">
        <f t="shared" si="323"/>
        <v>8</v>
      </c>
    </row>
    <row r="6913" spans="1:10">
      <c r="A6913" t="s">
        <v>187</v>
      </c>
      <c r="B6913" t="s">
        <v>33</v>
      </c>
      <c r="C6913" s="60">
        <v>43709</v>
      </c>
      <c r="D6913" s="3">
        <f>Table1[[#This Row],[End Year]]-1</f>
        <v>2019</v>
      </c>
      <c r="E6913" s="3">
        <f t="shared" si="321"/>
        <v>2020</v>
      </c>
      <c r="F6913" s="1" t="str">
        <f t="shared" si="322"/>
        <v>2019/2020</v>
      </c>
      <c r="G6913">
        <v>25515</v>
      </c>
      <c r="H6913" t="s">
        <v>96</v>
      </c>
      <c r="I6913">
        <f>IFERROR(INDEX(Lookup_Misc!$A$1:$C$7,MATCH(Table1[[#This Row],[Product]],Lookup_Misc!$B$1:$B$7,0),3)*Table1[[#This Row],[Tonnage]],NA())</f>
        <v>11736.9</v>
      </c>
      <c r="J6913">
        <f t="shared" si="323"/>
        <v>9</v>
      </c>
    </row>
    <row r="6914" spans="1:10">
      <c r="A6914" t="s">
        <v>187</v>
      </c>
      <c r="B6914" t="s">
        <v>33</v>
      </c>
      <c r="C6914" s="60">
        <v>43739</v>
      </c>
      <c r="D6914" s="3">
        <f>Table1[[#This Row],[End Year]]-1</f>
        <v>2019</v>
      </c>
      <c r="E6914" s="3">
        <f t="shared" si="321"/>
        <v>2020</v>
      </c>
      <c r="F6914" s="1" t="str">
        <f t="shared" si="322"/>
        <v>2019/2020</v>
      </c>
      <c r="G6914">
        <v>20242</v>
      </c>
      <c r="H6914" t="s">
        <v>96</v>
      </c>
      <c r="I6914">
        <f>IFERROR(INDEX(Lookup_Misc!$A$1:$C$7,MATCH(Table1[[#This Row],[Product]],Lookup_Misc!$B$1:$B$7,0),3)*Table1[[#This Row],[Tonnage]],NA())</f>
        <v>9311.32</v>
      </c>
      <c r="J6914">
        <f t="shared" si="323"/>
        <v>10</v>
      </c>
    </row>
    <row r="6915" spans="1:10">
      <c r="A6915" t="s">
        <v>187</v>
      </c>
      <c r="B6915" t="s">
        <v>33</v>
      </c>
      <c r="C6915" s="60">
        <v>43739</v>
      </c>
      <c r="D6915" s="3">
        <f>Table1[[#This Row],[End Year]]-1</f>
        <v>2019</v>
      </c>
      <c r="E6915" s="3">
        <f t="shared" si="321"/>
        <v>2020</v>
      </c>
      <c r="F6915" s="1" t="str">
        <f t="shared" si="322"/>
        <v>2019/2020</v>
      </c>
      <c r="G6915">
        <v>125</v>
      </c>
      <c r="H6915" t="s">
        <v>86</v>
      </c>
      <c r="I6915">
        <f>IFERROR(INDEX(Lookup_Misc!$A$1:$C$7,MATCH(Table1[[#This Row],[Product]],Lookup_Misc!$B$1:$B$7,0),3)*Table1[[#This Row],[Tonnage]],NA())</f>
        <v>57.5</v>
      </c>
      <c r="J6915">
        <f t="shared" si="323"/>
        <v>10</v>
      </c>
    </row>
    <row r="6916" spans="1:10">
      <c r="A6916" t="s">
        <v>187</v>
      </c>
      <c r="B6916" t="s">
        <v>33</v>
      </c>
      <c r="C6916" s="60">
        <v>43770</v>
      </c>
      <c r="D6916" s="3">
        <f>Table1[[#This Row],[End Year]]-1</f>
        <v>2019</v>
      </c>
      <c r="E6916" s="3">
        <f t="shared" si="321"/>
        <v>2020</v>
      </c>
      <c r="F6916" s="1" t="str">
        <f t="shared" si="322"/>
        <v>2019/2020</v>
      </c>
      <c r="G6916">
        <v>62</v>
      </c>
      <c r="H6916" t="s">
        <v>86</v>
      </c>
      <c r="I6916">
        <f>IFERROR(INDEX(Lookup_Misc!$A$1:$C$7,MATCH(Table1[[#This Row],[Product]],Lookup_Misc!$B$1:$B$7,0),3)*Table1[[#This Row],[Tonnage]],NA())</f>
        <v>28.52</v>
      </c>
      <c r="J6916">
        <f t="shared" si="323"/>
        <v>11</v>
      </c>
    </row>
    <row r="6917" spans="1:10">
      <c r="A6917" t="s">
        <v>187</v>
      </c>
      <c r="B6917" t="s">
        <v>33</v>
      </c>
      <c r="C6917" s="60">
        <v>43831</v>
      </c>
      <c r="D6917" s="3">
        <f>Table1[[#This Row],[End Year]]-1</f>
        <v>2019</v>
      </c>
      <c r="E6917" s="3">
        <f t="shared" si="321"/>
        <v>2020</v>
      </c>
      <c r="F6917" s="1" t="str">
        <f t="shared" si="322"/>
        <v>2019/2020</v>
      </c>
      <c r="G6917">
        <v>25743</v>
      </c>
      <c r="H6917" t="s">
        <v>96</v>
      </c>
      <c r="I6917">
        <f>IFERROR(INDEX(Lookup_Misc!$A$1:$C$7,MATCH(Table1[[#This Row],[Product]],Lookup_Misc!$B$1:$B$7,0),3)*Table1[[#This Row],[Tonnage]],NA())</f>
        <v>11841.78</v>
      </c>
      <c r="J6917">
        <f t="shared" si="323"/>
        <v>1</v>
      </c>
    </row>
    <row r="6918" spans="1:10">
      <c r="A6918" t="s">
        <v>187</v>
      </c>
      <c r="B6918" t="s">
        <v>33</v>
      </c>
      <c r="C6918" s="60">
        <v>43862</v>
      </c>
      <c r="D6918" s="3">
        <f>Table1[[#This Row],[End Year]]-1</f>
        <v>2019</v>
      </c>
      <c r="E6918" s="3">
        <f t="shared" ref="E6918:E6981" si="324">IF(AND(MONTH(C6918)&gt;=7,MONTH(C6918)&lt;=12),YEAR(C6918)+1,YEAR(C6918))</f>
        <v>2020</v>
      </c>
      <c r="F6918" s="1" t="str">
        <f t="shared" ref="F6918:F6981" si="325">D6918&amp;"/"&amp;E6918</f>
        <v>2019/2020</v>
      </c>
      <c r="G6918">
        <v>22965</v>
      </c>
      <c r="H6918" t="s">
        <v>96</v>
      </c>
      <c r="I6918">
        <f>IFERROR(INDEX(Lookup_Misc!$A$1:$C$7,MATCH(Table1[[#This Row],[Product]],Lookup_Misc!$B$1:$B$7,0),3)*Table1[[#This Row],[Tonnage]],NA())</f>
        <v>10563.9</v>
      </c>
      <c r="J6918">
        <f t="shared" ref="J6918:J6981" si="326">MONTH(C6918)</f>
        <v>2</v>
      </c>
    </row>
    <row r="6919" spans="1:10">
      <c r="A6919" t="s">
        <v>187</v>
      </c>
      <c r="B6919" t="s">
        <v>33</v>
      </c>
      <c r="C6919" s="60">
        <v>43862</v>
      </c>
      <c r="D6919" s="3">
        <f>Table1[[#This Row],[End Year]]-1</f>
        <v>2019</v>
      </c>
      <c r="E6919" s="3">
        <f t="shared" si="324"/>
        <v>2020</v>
      </c>
      <c r="F6919" s="1" t="str">
        <f t="shared" si="325"/>
        <v>2019/2020</v>
      </c>
      <c r="G6919">
        <v>24</v>
      </c>
      <c r="H6919" t="s">
        <v>86</v>
      </c>
      <c r="I6919">
        <f>IFERROR(INDEX(Lookup_Misc!$A$1:$C$7,MATCH(Table1[[#This Row],[Product]],Lookup_Misc!$B$1:$B$7,0),3)*Table1[[#This Row],[Tonnage]],NA())</f>
        <v>11.040000000000001</v>
      </c>
      <c r="J6919">
        <f t="shared" si="326"/>
        <v>2</v>
      </c>
    </row>
    <row r="6920" spans="1:10">
      <c r="A6920" t="s">
        <v>187</v>
      </c>
      <c r="B6920" t="s">
        <v>33</v>
      </c>
      <c r="C6920" s="60">
        <v>43891</v>
      </c>
      <c r="D6920" s="3">
        <f>Table1[[#This Row],[End Year]]-1</f>
        <v>2019</v>
      </c>
      <c r="E6920" s="3">
        <f t="shared" si="324"/>
        <v>2020</v>
      </c>
      <c r="F6920" s="1" t="str">
        <f t="shared" si="325"/>
        <v>2019/2020</v>
      </c>
      <c r="G6920">
        <v>30250</v>
      </c>
      <c r="H6920" t="s">
        <v>151</v>
      </c>
      <c r="I6920">
        <f>IFERROR(INDEX(Lookup_Misc!$A$1:$C$7,MATCH(Table1[[#This Row],[Product]],Lookup_Misc!$B$1:$B$7,0),3)*Table1[[#This Row],[Tonnage]],NA())</f>
        <v>13915</v>
      </c>
      <c r="J6920">
        <f t="shared" si="326"/>
        <v>3</v>
      </c>
    </row>
    <row r="6921" spans="1:10">
      <c r="A6921" t="s">
        <v>187</v>
      </c>
      <c r="B6921" t="s">
        <v>33</v>
      </c>
      <c r="C6921" s="60">
        <v>43922</v>
      </c>
      <c r="D6921" s="3">
        <f>Table1[[#This Row],[End Year]]-1</f>
        <v>2019</v>
      </c>
      <c r="E6921" s="3">
        <f t="shared" si="324"/>
        <v>2020</v>
      </c>
      <c r="F6921" s="1" t="str">
        <f t="shared" si="325"/>
        <v>2019/2020</v>
      </c>
      <c r="G6921">
        <v>30800</v>
      </c>
      <c r="H6921" t="s">
        <v>151</v>
      </c>
      <c r="I6921">
        <f>IFERROR(INDEX(Lookup_Misc!$A$1:$C$7,MATCH(Table1[[#This Row],[Product]],Lookup_Misc!$B$1:$B$7,0),3)*Table1[[#This Row],[Tonnage]],NA())</f>
        <v>14168</v>
      </c>
      <c r="J6921">
        <f t="shared" si="326"/>
        <v>4</v>
      </c>
    </row>
    <row r="6922" spans="1:10">
      <c r="A6922" t="s">
        <v>187</v>
      </c>
      <c r="B6922" t="s">
        <v>33</v>
      </c>
      <c r="C6922" s="60">
        <v>43922</v>
      </c>
      <c r="D6922" s="3">
        <f>Table1[[#This Row],[End Year]]-1</f>
        <v>2019</v>
      </c>
      <c r="E6922" s="3">
        <f t="shared" si="324"/>
        <v>2020</v>
      </c>
      <c r="F6922" s="1" t="str">
        <f t="shared" si="325"/>
        <v>2019/2020</v>
      </c>
      <c r="G6922">
        <v>192</v>
      </c>
      <c r="H6922" t="s">
        <v>79</v>
      </c>
      <c r="I6922">
        <f>IFERROR(INDEX(Lookup_Misc!$A$1:$C$7,MATCH(Table1[[#This Row],[Product]],Lookup_Misc!$B$1:$B$7,0),3)*Table1[[#This Row],[Tonnage]],NA())</f>
        <v>88.320000000000007</v>
      </c>
      <c r="J6922">
        <f t="shared" si="326"/>
        <v>4</v>
      </c>
    </row>
    <row r="6923" spans="1:10">
      <c r="A6923" t="s">
        <v>187</v>
      </c>
      <c r="B6923" t="s">
        <v>33</v>
      </c>
      <c r="C6923" s="60">
        <v>43922</v>
      </c>
      <c r="D6923" s="3">
        <f>Table1[[#This Row],[End Year]]-1</f>
        <v>2019</v>
      </c>
      <c r="E6923" s="3">
        <f t="shared" si="324"/>
        <v>2020</v>
      </c>
      <c r="F6923" s="1" t="str">
        <f t="shared" si="325"/>
        <v>2019/2020</v>
      </c>
      <c r="G6923">
        <v>30967</v>
      </c>
      <c r="H6923" t="s">
        <v>96</v>
      </c>
      <c r="I6923">
        <f>IFERROR(INDEX(Lookup_Misc!$A$1:$C$7,MATCH(Table1[[#This Row],[Product]],Lookup_Misc!$B$1:$B$7,0),3)*Table1[[#This Row],[Tonnage]],NA())</f>
        <v>14244.82</v>
      </c>
      <c r="J6923">
        <f t="shared" si="326"/>
        <v>4</v>
      </c>
    </row>
    <row r="6924" spans="1:10">
      <c r="A6924" t="s">
        <v>187</v>
      </c>
      <c r="B6924" t="s">
        <v>33</v>
      </c>
      <c r="C6924" s="60">
        <v>43952</v>
      </c>
      <c r="D6924" s="3">
        <f>Table1[[#This Row],[End Year]]-1</f>
        <v>2019</v>
      </c>
      <c r="E6924" s="3">
        <f t="shared" si="324"/>
        <v>2020</v>
      </c>
      <c r="F6924" s="1" t="str">
        <f t="shared" si="325"/>
        <v>2019/2020</v>
      </c>
      <c r="G6924">
        <v>30250</v>
      </c>
      <c r="H6924" t="s">
        <v>151</v>
      </c>
      <c r="I6924">
        <f>IFERROR(INDEX(Lookup_Misc!$A$1:$C$7,MATCH(Table1[[#This Row],[Product]],Lookup_Misc!$B$1:$B$7,0),3)*Table1[[#This Row],[Tonnage]],NA())</f>
        <v>13915</v>
      </c>
      <c r="J6924">
        <f t="shared" si="326"/>
        <v>5</v>
      </c>
    </row>
    <row r="6925" spans="1:10">
      <c r="A6925" t="s">
        <v>187</v>
      </c>
      <c r="B6925" t="s">
        <v>33</v>
      </c>
      <c r="C6925" s="60">
        <v>44013</v>
      </c>
      <c r="D6925" s="3">
        <f>Table1[[#This Row],[End Year]]-1</f>
        <v>2020</v>
      </c>
      <c r="E6925" s="3">
        <f t="shared" si="324"/>
        <v>2021</v>
      </c>
      <c r="F6925" s="1" t="str">
        <f t="shared" si="325"/>
        <v>2020/2021</v>
      </c>
      <c r="G6925">
        <v>22246</v>
      </c>
      <c r="H6925" t="s">
        <v>96</v>
      </c>
      <c r="I6925">
        <f>IFERROR(INDEX(Lookup_Misc!$A$1:$C$7,MATCH(Table1[[#This Row],[Product]],Lookup_Misc!$B$1:$B$7,0),3)*Table1[[#This Row],[Tonnage]],NA())</f>
        <v>10233.16</v>
      </c>
      <c r="J6925">
        <f t="shared" si="326"/>
        <v>7</v>
      </c>
    </row>
    <row r="6926" spans="1:10">
      <c r="A6926" t="s">
        <v>187</v>
      </c>
      <c r="B6926" t="s">
        <v>33</v>
      </c>
      <c r="C6926" s="60">
        <v>44044</v>
      </c>
      <c r="D6926" s="3">
        <f>Table1[[#This Row],[End Year]]-1</f>
        <v>2020</v>
      </c>
      <c r="E6926" s="3">
        <f t="shared" si="324"/>
        <v>2021</v>
      </c>
      <c r="F6926" s="1" t="str">
        <f t="shared" si="325"/>
        <v>2020/2021</v>
      </c>
      <c r="G6926">
        <v>30000</v>
      </c>
      <c r="H6926" t="s">
        <v>173</v>
      </c>
      <c r="I6926">
        <f>IFERROR(INDEX(Lookup_Misc!$A$1:$C$7,MATCH(Table1[[#This Row],[Product]],Lookup_Misc!$B$1:$B$7,0),3)*Table1[[#This Row],[Tonnage]],NA())</f>
        <v>13800</v>
      </c>
      <c r="J6926">
        <f t="shared" si="326"/>
        <v>8</v>
      </c>
    </row>
    <row r="6927" spans="1:10">
      <c r="A6927" t="s">
        <v>187</v>
      </c>
      <c r="B6927" t="s">
        <v>33</v>
      </c>
      <c r="C6927" s="60">
        <v>44044</v>
      </c>
      <c r="D6927" s="3">
        <f>Table1[[#This Row],[End Year]]-1</f>
        <v>2020</v>
      </c>
      <c r="E6927" s="3">
        <f t="shared" si="324"/>
        <v>2021</v>
      </c>
      <c r="F6927" s="1" t="str">
        <f t="shared" si="325"/>
        <v>2020/2021</v>
      </c>
      <c r="G6927">
        <v>22596</v>
      </c>
      <c r="H6927" t="s">
        <v>96</v>
      </c>
      <c r="I6927">
        <f>IFERROR(INDEX(Lookup_Misc!$A$1:$C$7,MATCH(Table1[[#This Row],[Product]],Lookup_Misc!$B$1:$B$7,0),3)*Table1[[#This Row],[Tonnage]],NA())</f>
        <v>10394.16</v>
      </c>
      <c r="J6927">
        <f t="shared" si="326"/>
        <v>8</v>
      </c>
    </row>
    <row r="6928" spans="1:10">
      <c r="A6928" t="s">
        <v>187</v>
      </c>
      <c r="B6928" t="s">
        <v>123</v>
      </c>
      <c r="C6928" s="60">
        <v>42736</v>
      </c>
      <c r="D6928" s="3">
        <f>Table1[[#This Row],[End Year]]-1</f>
        <v>2016</v>
      </c>
      <c r="E6928" s="3">
        <f t="shared" si="324"/>
        <v>2017</v>
      </c>
      <c r="F6928" s="1" t="str">
        <f t="shared" si="325"/>
        <v>2016/2017</v>
      </c>
      <c r="G6928">
        <v>4</v>
      </c>
      <c r="H6928" t="s">
        <v>79</v>
      </c>
      <c r="I6928">
        <f>IFERROR(INDEX(Lookup_Misc!$A$1:$C$7,MATCH(Table1[[#This Row],[Product]],Lookup_Misc!$B$1:$B$7,0),3)*Table1[[#This Row],[Tonnage]],NA())</f>
        <v>1.84</v>
      </c>
      <c r="J6928">
        <f t="shared" si="326"/>
        <v>1</v>
      </c>
    </row>
    <row r="6929" spans="1:10">
      <c r="A6929" t="s">
        <v>187</v>
      </c>
      <c r="B6929" t="s">
        <v>123</v>
      </c>
      <c r="C6929" s="60">
        <v>42767</v>
      </c>
      <c r="D6929" s="3">
        <f>Table1[[#This Row],[End Year]]-1</f>
        <v>2016</v>
      </c>
      <c r="E6929" s="3">
        <f t="shared" si="324"/>
        <v>2017</v>
      </c>
      <c r="F6929" s="1" t="str">
        <f t="shared" si="325"/>
        <v>2016/2017</v>
      </c>
      <c r="G6929">
        <v>267</v>
      </c>
      <c r="H6929" t="s">
        <v>60</v>
      </c>
      <c r="I6929">
        <f>IFERROR(INDEX(Lookup_Misc!$A$1:$C$7,MATCH(Table1[[#This Row],[Product]],Lookup_Misc!$B$1:$B$7,0),3)*Table1[[#This Row],[Tonnage]],NA())</f>
        <v>122.82000000000001</v>
      </c>
      <c r="J6929">
        <f t="shared" si="326"/>
        <v>2</v>
      </c>
    </row>
    <row r="6930" spans="1:10">
      <c r="A6930" t="s">
        <v>187</v>
      </c>
      <c r="B6930" t="s">
        <v>123</v>
      </c>
      <c r="C6930" s="60">
        <v>42795</v>
      </c>
      <c r="D6930" s="3">
        <f>Table1[[#This Row],[End Year]]-1</f>
        <v>2016</v>
      </c>
      <c r="E6930" s="3">
        <f t="shared" si="324"/>
        <v>2017</v>
      </c>
      <c r="F6930" s="1" t="str">
        <f t="shared" si="325"/>
        <v>2016/2017</v>
      </c>
      <c r="G6930">
        <v>242</v>
      </c>
      <c r="H6930" t="s">
        <v>60</v>
      </c>
      <c r="I6930">
        <f>IFERROR(INDEX(Lookup_Misc!$A$1:$C$7,MATCH(Table1[[#This Row],[Product]],Lookup_Misc!$B$1:$B$7,0),3)*Table1[[#This Row],[Tonnage]],NA())</f>
        <v>111.32000000000001</v>
      </c>
      <c r="J6930">
        <f t="shared" si="326"/>
        <v>3</v>
      </c>
    </row>
    <row r="6931" spans="1:10">
      <c r="A6931" t="s">
        <v>187</v>
      </c>
      <c r="B6931" t="s">
        <v>123</v>
      </c>
      <c r="C6931" s="60">
        <v>42826</v>
      </c>
      <c r="D6931" s="3">
        <f>Table1[[#This Row],[End Year]]-1</f>
        <v>2016</v>
      </c>
      <c r="E6931" s="3">
        <f t="shared" si="324"/>
        <v>2017</v>
      </c>
      <c r="F6931" s="1" t="str">
        <f t="shared" si="325"/>
        <v>2016/2017</v>
      </c>
      <c r="G6931">
        <v>206</v>
      </c>
      <c r="H6931" t="s">
        <v>60</v>
      </c>
      <c r="I6931">
        <f>IFERROR(INDEX(Lookup_Misc!$A$1:$C$7,MATCH(Table1[[#This Row],[Product]],Lookup_Misc!$B$1:$B$7,0),3)*Table1[[#This Row],[Tonnage]],NA())</f>
        <v>94.76</v>
      </c>
      <c r="J6931">
        <f t="shared" si="326"/>
        <v>4</v>
      </c>
    </row>
    <row r="6932" spans="1:10">
      <c r="A6932" t="s">
        <v>187</v>
      </c>
      <c r="B6932" t="s">
        <v>123</v>
      </c>
      <c r="C6932" s="60">
        <v>42856</v>
      </c>
      <c r="D6932" s="3">
        <f>Table1[[#This Row],[End Year]]-1</f>
        <v>2016</v>
      </c>
      <c r="E6932" s="3">
        <f t="shared" si="324"/>
        <v>2017</v>
      </c>
      <c r="F6932" s="1" t="str">
        <f t="shared" si="325"/>
        <v>2016/2017</v>
      </c>
      <c r="G6932">
        <v>372</v>
      </c>
      <c r="H6932" t="s">
        <v>60</v>
      </c>
      <c r="I6932">
        <f>IFERROR(INDEX(Lookup_Misc!$A$1:$C$7,MATCH(Table1[[#This Row],[Product]],Lookup_Misc!$B$1:$B$7,0),3)*Table1[[#This Row],[Tonnage]],NA())</f>
        <v>171.12</v>
      </c>
      <c r="J6932">
        <f t="shared" si="326"/>
        <v>5</v>
      </c>
    </row>
    <row r="6933" spans="1:10">
      <c r="A6933" t="s">
        <v>187</v>
      </c>
      <c r="B6933" t="s">
        <v>123</v>
      </c>
      <c r="C6933" s="60">
        <v>42979</v>
      </c>
      <c r="D6933" s="3">
        <f>Table1[[#This Row],[End Year]]-1</f>
        <v>2017</v>
      </c>
      <c r="E6933" s="3">
        <f t="shared" si="324"/>
        <v>2018</v>
      </c>
      <c r="F6933" s="1" t="str">
        <f t="shared" si="325"/>
        <v>2017/2018</v>
      </c>
      <c r="G6933">
        <v>29</v>
      </c>
      <c r="H6933" t="s">
        <v>60</v>
      </c>
      <c r="I6933">
        <f>IFERROR(INDEX(Lookup_Misc!$A$1:$C$7,MATCH(Table1[[#This Row],[Product]],Lookup_Misc!$B$1:$B$7,0),3)*Table1[[#This Row],[Tonnage]],NA())</f>
        <v>13.34</v>
      </c>
      <c r="J6933">
        <f t="shared" si="326"/>
        <v>9</v>
      </c>
    </row>
    <row r="6934" spans="1:10">
      <c r="A6934" t="s">
        <v>187</v>
      </c>
      <c r="B6934" t="s">
        <v>123</v>
      </c>
      <c r="C6934" s="60">
        <v>43040</v>
      </c>
      <c r="D6934" s="3">
        <f>Table1[[#This Row],[End Year]]-1</f>
        <v>2017</v>
      </c>
      <c r="E6934" s="3">
        <f t="shared" si="324"/>
        <v>2018</v>
      </c>
      <c r="F6934" s="1" t="str">
        <f t="shared" si="325"/>
        <v>2017/2018</v>
      </c>
      <c r="G6934">
        <v>1518</v>
      </c>
      <c r="H6934" t="s">
        <v>79</v>
      </c>
      <c r="I6934">
        <f>IFERROR(INDEX(Lookup_Misc!$A$1:$C$7,MATCH(Table1[[#This Row],[Product]],Lookup_Misc!$B$1:$B$7,0),3)*Table1[[#This Row],[Tonnage]],NA())</f>
        <v>698.28000000000009</v>
      </c>
      <c r="J6934">
        <f t="shared" si="326"/>
        <v>11</v>
      </c>
    </row>
    <row r="6935" spans="1:10">
      <c r="A6935" t="s">
        <v>187</v>
      </c>
      <c r="B6935" t="s">
        <v>123</v>
      </c>
      <c r="C6935" s="60">
        <v>43070</v>
      </c>
      <c r="D6935" s="3">
        <f>Table1[[#This Row],[End Year]]-1</f>
        <v>2017</v>
      </c>
      <c r="E6935" s="3">
        <f t="shared" si="324"/>
        <v>2018</v>
      </c>
      <c r="F6935" s="1" t="str">
        <f t="shared" si="325"/>
        <v>2017/2018</v>
      </c>
      <c r="G6935">
        <v>31</v>
      </c>
      <c r="H6935" t="s">
        <v>60</v>
      </c>
      <c r="I6935">
        <f>IFERROR(INDEX(Lookup_Misc!$A$1:$C$7,MATCH(Table1[[#This Row],[Product]],Lookup_Misc!$B$1:$B$7,0),3)*Table1[[#This Row],[Tonnage]],NA())</f>
        <v>14.26</v>
      </c>
      <c r="J6935">
        <f t="shared" si="326"/>
        <v>12</v>
      </c>
    </row>
    <row r="6936" spans="1:10">
      <c r="A6936" t="s">
        <v>187</v>
      </c>
      <c r="B6936" t="s">
        <v>123</v>
      </c>
      <c r="C6936" s="60">
        <v>43101</v>
      </c>
      <c r="D6936" s="3">
        <f>Table1[[#This Row],[End Year]]-1</f>
        <v>2017</v>
      </c>
      <c r="E6936" s="3">
        <f t="shared" si="324"/>
        <v>2018</v>
      </c>
      <c r="F6936" s="1" t="str">
        <f t="shared" si="325"/>
        <v>2017/2018</v>
      </c>
      <c r="G6936">
        <v>27</v>
      </c>
      <c r="H6936" t="s">
        <v>60</v>
      </c>
      <c r="I6936">
        <f>IFERROR(INDEX(Lookup_Misc!$A$1:$C$7,MATCH(Table1[[#This Row],[Product]],Lookup_Misc!$B$1:$B$7,0),3)*Table1[[#This Row],[Tonnage]],NA())</f>
        <v>12.42</v>
      </c>
      <c r="J6936">
        <f t="shared" si="326"/>
        <v>1</v>
      </c>
    </row>
    <row r="6937" spans="1:10">
      <c r="A6937" t="s">
        <v>187</v>
      </c>
      <c r="B6937" t="s">
        <v>123</v>
      </c>
      <c r="C6937" s="60">
        <v>43221</v>
      </c>
      <c r="D6937" s="3">
        <f>Table1[[#This Row],[End Year]]-1</f>
        <v>2017</v>
      </c>
      <c r="E6937" s="3">
        <f t="shared" si="324"/>
        <v>2018</v>
      </c>
      <c r="F6937" s="1" t="str">
        <f t="shared" si="325"/>
        <v>2017/2018</v>
      </c>
      <c r="G6937">
        <v>18</v>
      </c>
      <c r="H6937" t="s">
        <v>60</v>
      </c>
      <c r="I6937">
        <f>IFERROR(INDEX(Lookup_Misc!$A$1:$C$7,MATCH(Table1[[#This Row],[Product]],Lookup_Misc!$B$1:$B$7,0),3)*Table1[[#This Row],[Tonnage]],NA())</f>
        <v>8.2800000000000011</v>
      </c>
      <c r="J6937">
        <f t="shared" si="326"/>
        <v>5</v>
      </c>
    </row>
    <row r="6938" spans="1:10">
      <c r="A6938" t="s">
        <v>187</v>
      </c>
      <c r="B6938" t="s">
        <v>123</v>
      </c>
      <c r="C6938" s="60">
        <v>43344</v>
      </c>
      <c r="D6938" s="3">
        <f>Table1[[#This Row],[End Year]]-1</f>
        <v>2018</v>
      </c>
      <c r="E6938" s="3">
        <f t="shared" si="324"/>
        <v>2019</v>
      </c>
      <c r="F6938" s="1" t="str">
        <f t="shared" si="325"/>
        <v>2018/2019</v>
      </c>
      <c r="G6938">
        <v>2</v>
      </c>
      <c r="H6938" t="s">
        <v>124</v>
      </c>
      <c r="I6938">
        <f>IFERROR(INDEX(Lookup_Misc!$A$1:$C$7,MATCH(Table1[[#This Row],[Product]],Lookup_Misc!$B$1:$B$7,0),3)*Table1[[#This Row],[Tonnage]],NA())</f>
        <v>0.92</v>
      </c>
      <c r="J6938">
        <f t="shared" si="326"/>
        <v>9</v>
      </c>
    </row>
    <row r="6939" spans="1:10">
      <c r="A6939" t="s">
        <v>187</v>
      </c>
      <c r="B6939" t="s">
        <v>123</v>
      </c>
      <c r="C6939" s="60">
        <v>43435</v>
      </c>
      <c r="D6939" s="3">
        <f>Table1[[#This Row],[End Year]]-1</f>
        <v>2018</v>
      </c>
      <c r="E6939" s="3">
        <f t="shared" si="324"/>
        <v>2019</v>
      </c>
      <c r="F6939" s="1" t="str">
        <f t="shared" si="325"/>
        <v>2018/2019</v>
      </c>
      <c r="G6939">
        <v>268</v>
      </c>
      <c r="H6939" t="s">
        <v>60</v>
      </c>
      <c r="I6939">
        <f>IFERROR(INDEX(Lookup_Misc!$A$1:$C$7,MATCH(Table1[[#This Row],[Product]],Lookup_Misc!$B$1:$B$7,0),3)*Table1[[#This Row],[Tonnage]],NA())</f>
        <v>123.28</v>
      </c>
      <c r="J6939">
        <f t="shared" si="326"/>
        <v>12</v>
      </c>
    </row>
    <row r="6940" spans="1:10">
      <c r="A6940" t="s">
        <v>187</v>
      </c>
      <c r="B6940" t="s">
        <v>123</v>
      </c>
      <c r="C6940" s="60">
        <v>43466</v>
      </c>
      <c r="D6940" s="3">
        <f>Table1[[#This Row],[End Year]]-1</f>
        <v>2018</v>
      </c>
      <c r="E6940" s="3">
        <f t="shared" si="324"/>
        <v>2019</v>
      </c>
      <c r="F6940" s="1" t="str">
        <f t="shared" si="325"/>
        <v>2018/2019</v>
      </c>
      <c r="G6940">
        <v>3</v>
      </c>
      <c r="H6940" t="s">
        <v>172</v>
      </c>
      <c r="I6940">
        <f>IFERROR(INDEX(Lookup_Misc!$A$1:$C$7,MATCH(Table1[[#This Row],[Product]],Lookup_Misc!$B$1:$B$7,0),3)*Table1[[#This Row],[Tonnage]],NA())</f>
        <v>1.3800000000000001</v>
      </c>
      <c r="J6940">
        <f t="shared" si="326"/>
        <v>1</v>
      </c>
    </row>
    <row r="6941" spans="1:10">
      <c r="A6941" t="s">
        <v>187</v>
      </c>
      <c r="B6941" t="s">
        <v>123</v>
      </c>
      <c r="C6941" s="60">
        <v>43497</v>
      </c>
      <c r="D6941" s="3">
        <f>Table1[[#This Row],[End Year]]-1</f>
        <v>2018</v>
      </c>
      <c r="E6941" s="3">
        <f t="shared" si="324"/>
        <v>2019</v>
      </c>
      <c r="F6941" s="1" t="str">
        <f t="shared" si="325"/>
        <v>2018/2019</v>
      </c>
      <c r="G6941">
        <v>21</v>
      </c>
      <c r="H6941" t="s">
        <v>152</v>
      </c>
      <c r="I6941">
        <f>IFERROR(INDEX(Lookup_Misc!$A$1:$C$7,MATCH(Table1[[#This Row],[Product]],Lookup_Misc!$B$1:$B$7,0),3)*Table1[[#This Row],[Tonnage]],NA())</f>
        <v>9.66</v>
      </c>
      <c r="J6941">
        <f t="shared" si="326"/>
        <v>2</v>
      </c>
    </row>
    <row r="6942" spans="1:10">
      <c r="A6942" t="s">
        <v>187</v>
      </c>
      <c r="B6942" t="s">
        <v>123</v>
      </c>
      <c r="C6942" s="60">
        <v>43525</v>
      </c>
      <c r="D6942" s="3">
        <f>Table1[[#This Row],[End Year]]-1</f>
        <v>2018</v>
      </c>
      <c r="E6942" s="3">
        <f t="shared" si="324"/>
        <v>2019</v>
      </c>
      <c r="F6942" s="1" t="str">
        <f t="shared" si="325"/>
        <v>2018/2019</v>
      </c>
      <c r="G6942">
        <v>44</v>
      </c>
      <c r="H6942" t="s">
        <v>60</v>
      </c>
      <c r="I6942">
        <f>IFERROR(INDEX(Lookup_Misc!$A$1:$C$7,MATCH(Table1[[#This Row],[Product]],Lookup_Misc!$B$1:$B$7,0),3)*Table1[[#This Row],[Tonnage]],NA())</f>
        <v>20.240000000000002</v>
      </c>
      <c r="J6942">
        <f t="shared" si="326"/>
        <v>3</v>
      </c>
    </row>
    <row r="6943" spans="1:10">
      <c r="A6943" t="s">
        <v>187</v>
      </c>
      <c r="B6943" t="s">
        <v>123</v>
      </c>
      <c r="C6943" s="60">
        <v>43525</v>
      </c>
      <c r="D6943" s="3">
        <f>Table1[[#This Row],[End Year]]-1</f>
        <v>2018</v>
      </c>
      <c r="E6943" s="3">
        <f t="shared" si="324"/>
        <v>2019</v>
      </c>
      <c r="F6943" s="1" t="str">
        <f t="shared" si="325"/>
        <v>2018/2019</v>
      </c>
      <c r="G6943">
        <v>2</v>
      </c>
      <c r="H6943" t="s">
        <v>88</v>
      </c>
      <c r="I6943">
        <f>IFERROR(INDEX(Lookup_Misc!$A$1:$C$7,MATCH(Table1[[#This Row],[Product]],Lookup_Misc!$B$1:$B$7,0),3)*Table1[[#This Row],[Tonnage]],NA())</f>
        <v>0.92</v>
      </c>
      <c r="J6943">
        <f t="shared" si="326"/>
        <v>3</v>
      </c>
    </row>
    <row r="6944" spans="1:10">
      <c r="A6944" t="s">
        <v>187</v>
      </c>
      <c r="B6944" t="s">
        <v>123</v>
      </c>
      <c r="C6944" s="60">
        <v>43525</v>
      </c>
      <c r="D6944" s="3">
        <f>Table1[[#This Row],[End Year]]-1</f>
        <v>2018</v>
      </c>
      <c r="E6944" s="3">
        <f t="shared" si="324"/>
        <v>2019</v>
      </c>
      <c r="F6944" s="1" t="str">
        <f t="shared" si="325"/>
        <v>2018/2019</v>
      </c>
      <c r="G6944">
        <v>106</v>
      </c>
      <c r="H6944" t="s">
        <v>113</v>
      </c>
      <c r="I6944">
        <f>IFERROR(INDEX(Lookup_Misc!$A$1:$C$7,MATCH(Table1[[#This Row],[Product]],Lookup_Misc!$B$1:$B$7,0),3)*Table1[[#This Row],[Tonnage]],NA())</f>
        <v>48.760000000000005</v>
      </c>
      <c r="J6944">
        <f t="shared" si="326"/>
        <v>3</v>
      </c>
    </row>
    <row r="6945" spans="1:10">
      <c r="A6945" t="s">
        <v>187</v>
      </c>
      <c r="B6945" t="s">
        <v>123</v>
      </c>
      <c r="C6945" s="60">
        <v>43556</v>
      </c>
      <c r="D6945" s="3">
        <f>Table1[[#This Row],[End Year]]-1</f>
        <v>2018</v>
      </c>
      <c r="E6945" s="3">
        <f t="shared" si="324"/>
        <v>2019</v>
      </c>
      <c r="F6945" s="1" t="str">
        <f t="shared" si="325"/>
        <v>2018/2019</v>
      </c>
      <c r="G6945">
        <v>88</v>
      </c>
      <c r="H6945" t="s">
        <v>60</v>
      </c>
      <c r="I6945">
        <f>IFERROR(INDEX(Lookup_Misc!$A$1:$C$7,MATCH(Table1[[#This Row],[Product]],Lookup_Misc!$B$1:$B$7,0),3)*Table1[[#This Row],[Tonnage]],NA())</f>
        <v>40.480000000000004</v>
      </c>
      <c r="J6945">
        <f t="shared" si="326"/>
        <v>4</v>
      </c>
    </row>
    <row r="6946" spans="1:10">
      <c r="A6946" t="s">
        <v>187</v>
      </c>
      <c r="B6946" t="s">
        <v>123</v>
      </c>
      <c r="C6946" s="60">
        <v>43586</v>
      </c>
      <c r="D6946" s="3">
        <f>Table1[[#This Row],[End Year]]-1</f>
        <v>2018</v>
      </c>
      <c r="E6946" s="3">
        <f t="shared" si="324"/>
        <v>2019</v>
      </c>
      <c r="F6946" s="1" t="str">
        <f t="shared" si="325"/>
        <v>2018/2019</v>
      </c>
      <c r="G6946">
        <v>87</v>
      </c>
      <c r="H6946" t="s">
        <v>60</v>
      </c>
      <c r="I6946">
        <f>IFERROR(INDEX(Lookup_Misc!$A$1:$C$7,MATCH(Table1[[#This Row],[Product]],Lookup_Misc!$B$1:$B$7,0),3)*Table1[[#This Row],[Tonnage]],NA())</f>
        <v>40.020000000000003</v>
      </c>
      <c r="J6946">
        <f t="shared" si="326"/>
        <v>5</v>
      </c>
    </row>
    <row r="6947" spans="1:10">
      <c r="A6947" t="s">
        <v>187</v>
      </c>
      <c r="B6947" t="s">
        <v>123</v>
      </c>
      <c r="C6947" s="60">
        <v>43617</v>
      </c>
      <c r="D6947" s="3">
        <f>Table1[[#This Row],[End Year]]-1</f>
        <v>2018</v>
      </c>
      <c r="E6947" s="3">
        <f t="shared" si="324"/>
        <v>2019</v>
      </c>
      <c r="F6947" s="1" t="str">
        <f t="shared" si="325"/>
        <v>2018/2019</v>
      </c>
      <c r="G6947">
        <v>1</v>
      </c>
      <c r="H6947" t="s">
        <v>135</v>
      </c>
      <c r="I6947">
        <f>IFERROR(INDEX(Lookup_Misc!$A$1:$C$7,MATCH(Table1[[#This Row],[Product]],Lookup_Misc!$B$1:$B$7,0),3)*Table1[[#This Row],[Tonnage]],NA())</f>
        <v>0.46</v>
      </c>
      <c r="J6947">
        <f t="shared" si="326"/>
        <v>6</v>
      </c>
    </row>
    <row r="6948" spans="1:10">
      <c r="A6948" t="s">
        <v>187</v>
      </c>
      <c r="B6948" t="s">
        <v>123</v>
      </c>
      <c r="C6948" s="60">
        <v>43617</v>
      </c>
      <c r="D6948" s="3">
        <f>Table1[[#This Row],[End Year]]-1</f>
        <v>2018</v>
      </c>
      <c r="E6948" s="3">
        <f t="shared" si="324"/>
        <v>2019</v>
      </c>
      <c r="F6948" s="1" t="str">
        <f t="shared" si="325"/>
        <v>2018/2019</v>
      </c>
      <c r="G6948">
        <v>9</v>
      </c>
      <c r="H6948" t="s">
        <v>100</v>
      </c>
      <c r="I6948">
        <f>IFERROR(INDEX(Lookup_Misc!$A$1:$C$7,MATCH(Table1[[#This Row],[Product]],Lookup_Misc!$B$1:$B$7,0),3)*Table1[[#This Row],[Tonnage]],NA())</f>
        <v>4.1400000000000006</v>
      </c>
      <c r="J6948">
        <f t="shared" si="326"/>
        <v>6</v>
      </c>
    </row>
    <row r="6949" spans="1:10">
      <c r="A6949" t="s">
        <v>187</v>
      </c>
      <c r="B6949" t="s">
        <v>123</v>
      </c>
      <c r="C6949" s="60">
        <v>43709</v>
      </c>
      <c r="D6949" s="3">
        <f>Table1[[#This Row],[End Year]]-1</f>
        <v>2019</v>
      </c>
      <c r="E6949" s="3">
        <f t="shared" si="324"/>
        <v>2020</v>
      </c>
      <c r="F6949" s="1" t="str">
        <f t="shared" si="325"/>
        <v>2019/2020</v>
      </c>
      <c r="G6949">
        <v>87</v>
      </c>
      <c r="H6949" t="s">
        <v>60</v>
      </c>
      <c r="I6949">
        <f>IFERROR(INDEX(Lookup_Misc!$A$1:$C$7,MATCH(Table1[[#This Row],[Product]],Lookup_Misc!$B$1:$B$7,0),3)*Table1[[#This Row],[Tonnage]],NA())</f>
        <v>40.020000000000003</v>
      </c>
      <c r="J6949">
        <f t="shared" si="326"/>
        <v>9</v>
      </c>
    </row>
    <row r="6950" spans="1:10">
      <c r="A6950" t="s">
        <v>187</v>
      </c>
      <c r="B6950" t="s">
        <v>123</v>
      </c>
      <c r="C6950" s="60">
        <v>43800</v>
      </c>
      <c r="D6950" s="3">
        <f>Table1[[#This Row],[End Year]]-1</f>
        <v>2019</v>
      </c>
      <c r="E6950" s="3">
        <f t="shared" si="324"/>
        <v>2020</v>
      </c>
      <c r="F6950" s="1" t="str">
        <f t="shared" si="325"/>
        <v>2019/2020</v>
      </c>
      <c r="G6950">
        <v>146</v>
      </c>
      <c r="H6950" t="s">
        <v>60</v>
      </c>
      <c r="I6950">
        <f>IFERROR(INDEX(Lookup_Misc!$A$1:$C$7,MATCH(Table1[[#This Row],[Product]],Lookup_Misc!$B$1:$B$7,0),3)*Table1[[#This Row],[Tonnage]],NA())</f>
        <v>67.16</v>
      </c>
      <c r="J6950">
        <f t="shared" si="326"/>
        <v>12</v>
      </c>
    </row>
    <row r="6951" spans="1:10">
      <c r="A6951" t="s">
        <v>187</v>
      </c>
      <c r="B6951" t="s">
        <v>123</v>
      </c>
      <c r="C6951" s="60">
        <v>43862</v>
      </c>
      <c r="D6951" s="3">
        <f>Table1[[#This Row],[End Year]]-1</f>
        <v>2019</v>
      </c>
      <c r="E6951" s="3">
        <f t="shared" si="324"/>
        <v>2020</v>
      </c>
      <c r="F6951" s="1" t="str">
        <f t="shared" si="325"/>
        <v>2019/2020</v>
      </c>
      <c r="G6951">
        <v>66</v>
      </c>
      <c r="H6951" t="s">
        <v>60</v>
      </c>
      <c r="I6951">
        <f>IFERROR(INDEX(Lookup_Misc!$A$1:$C$7,MATCH(Table1[[#This Row],[Product]],Lookup_Misc!$B$1:$B$7,0),3)*Table1[[#This Row],[Tonnage]],NA())</f>
        <v>30.360000000000003</v>
      </c>
      <c r="J6951">
        <f t="shared" si="326"/>
        <v>2</v>
      </c>
    </row>
    <row r="6952" spans="1:10">
      <c r="A6952" t="s">
        <v>187</v>
      </c>
      <c r="B6952" t="s">
        <v>123</v>
      </c>
      <c r="C6952" s="60">
        <v>43891</v>
      </c>
      <c r="D6952" s="3">
        <f>Table1[[#This Row],[End Year]]-1</f>
        <v>2019</v>
      </c>
      <c r="E6952" s="3">
        <f t="shared" si="324"/>
        <v>2020</v>
      </c>
      <c r="F6952" s="1" t="str">
        <f t="shared" si="325"/>
        <v>2019/2020</v>
      </c>
      <c r="G6952">
        <v>63</v>
      </c>
      <c r="H6952" t="s">
        <v>60</v>
      </c>
      <c r="I6952">
        <f>IFERROR(INDEX(Lookup_Misc!$A$1:$C$7,MATCH(Table1[[#This Row],[Product]],Lookup_Misc!$B$1:$B$7,0),3)*Table1[[#This Row],[Tonnage]],NA())</f>
        <v>28.98</v>
      </c>
      <c r="J6952">
        <f t="shared" si="326"/>
        <v>3</v>
      </c>
    </row>
    <row r="6953" spans="1:10">
      <c r="A6953" t="s">
        <v>187</v>
      </c>
      <c r="B6953" t="s">
        <v>123</v>
      </c>
      <c r="C6953" s="60">
        <v>43891</v>
      </c>
      <c r="D6953" s="3">
        <f>Table1[[#This Row],[End Year]]-1</f>
        <v>2019</v>
      </c>
      <c r="E6953" s="3">
        <f t="shared" si="324"/>
        <v>2020</v>
      </c>
      <c r="F6953" s="1" t="str">
        <f t="shared" si="325"/>
        <v>2019/2020</v>
      </c>
      <c r="G6953">
        <v>1</v>
      </c>
      <c r="H6953" t="s">
        <v>137</v>
      </c>
      <c r="I6953">
        <f>IFERROR(INDEX(Lookup_Misc!$A$1:$C$7,MATCH(Table1[[#This Row],[Product]],Lookup_Misc!$B$1:$B$7,0),3)*Table1[[#This Row],[Tonnage]],NA())</f>
        <v>0.46</v>
      </c>
      <c r="J6953">
        <f t="shared" si="326"/>
        <v>3</v>
      </c>
    </row>
    <row r="6954" spans="1:10">
      <c r="A6954" t="s">
        <v>187</v>
      </c>
      <c r="B6954" t="s">
        <v>123</v>
      </c>
      <c r="C6954" s="60">
        <v>43922</v>
      </c>
      <c r="D6954" s="3">
        <f>Table1[[#This Row],[End Year]]-1</f>
        <v>2019</v>
      </c>
      <c r="E6954" s="3">
        <f t="shared" si="324"/>
        <v>2020</v>
      </c>
      <c r="F6954" s="1" t="str">
        <f t="shared" si="325"/>
        <v>2019/2020</v>
      </c>
      <c r="G6954">
        <v>67</v>
      </c>
      <c r="H6954" t="s">
        <v>60</v>
      </c>
      <c r="I6954">
        <f>IFERROR(INDEX(Lookup_Misc!$A$1:$C$7,MATCH(Table1[[#This Row],[Product]],Lookup_Misc!$B$1:$B$7,0),3)*Table1[[#This Row],[Tonnage]],NA())</f>
        <v>30.82</v>
      </c>
      <c r="J6954">
        <f t="shared" si="326"/>
        <v>4</v>
      </c>
    </row>
    <row r="6955" spans="1:10">
      <c r="A6955" t="s">
        <v>187</v>
      </c>
      <c r="B6955" t="s">
        <v>123</v>
      </c>
      <c r="C6955" s="60">
        <v>43922</v>
      </c>
      <c r="D6955" s="3">
        <f>Table1[[#This Row],[End Year]]-1</f>
        <v>2019</v>
      </c>
      <c r="E6955" s="3">
        <f t="shared" si="324"/>
        <v>2020</v>
      </c>
      <c r="F6955" s="1" t="str">
        <f t="shared" si="325"/>
        <v>2019/2020</v>
      </c>
      <c r="G6955">
        <v>3</v>
      </c>
      <c r="H6955" t="s">
        <v>79</v>
      </c>
      <c r="I6955">
        <f>IFERROR(INDEX(Lookup_Misc!$A$1:$C$7,MATCH(Table1[[#This Row],[Product]],Lookup_Misc!$B$1:$B$7,0),3)*Table1[[#This Row],[Tonnage]],NA())</f>
        <v>1.3800000000000001</v>
      </c>
      <c r="J6955">
        <f t="shared" si="326"/>
        <v>4</v>
      </c>
    </row>
    <row r="6956" spans="1:10">
      <c r="A6956" t="s">
        <v>187</v>
      </c>
      <c r="B6956" t="s">
        <v>123</v>
      </c>
      <c r="C6956" s="60">
        <v>44044</v>
      </c>
      <c r="D6956" s="3">
        <f>Table1[[#This Row],[End Year]]-1</f>
        <v>2020</v>
      </c>
      <c r="E6956" s="3">
        <f t="shared" si="324"/>
        <v>2021</v>
      </c>
      <c r="F6956" s="1" t="str">
        <f t="shared" si="325"/>
        <v>2020/2021</v>
      </c>
      <c r="G6956">
        <v>24</v>
      </c>
      <c r="H6956" t="s">
        <v>79</v>
      </c>
      <c r="I6956">
        <f>IFERROR(INDEX(Lookup_Misc!$A$1:$C$7,MATCH(Table1[[#This Row],[Product]],Lookup_Misc!$B$1:$B$7,0),3)*Table1[[#This Row],[Tonnage]],NA())</f>
        <v>11.040000000000001</v>
      </c>
      <c r="J6956">
        <f t="shared" si="326"/>
        <v>8</v>
      </c>
    </row>
    <row r="6957" spans="1:10">
      <c r="A6957" t="s">
        <v>188</v>
      </c>
      <c r="B6957" t="s">
        <v>33</v>
      </c>
      <c r="C6957" s="60">
        <v>42795</v>
      </c>
      <c r="D6957" s="3">
        <f>Table1[[#This Row],[End Year]]-1</f>
        <v>2016</v>
      </c>
      <c r="E6957" s="3">
        <f t="shared" si="324"/>
        <v>2017</v>
      </c>
      <c r="F6957" s="1" t="str">
        <f t="shared" si="325"/>
        <v>2016/2017</v>
      </c>
      <c r="G6957">
        <v>1</v>
      </c>
      <c r="H6957" t="s">
        <v>107</v>
      </c>
      <c r="I6957">
        <f>IFERROR(INDEX(Lookup_Misc!$A$1:$C$7,MATCH(Table1[[#This Row],[Product]],Lookup_Misc!$B$1:$B$7,0),3)*Table1[[#This Row],[Tonnage]],NA())</f>
        <v>0.18</v>
      </c>
      <c r="J6957">
        <f t="shared" si="326"/>
        <v>3</v>
      </c>
    </row>
    <row r="6958" spans="1:10">
      <c r="A6958" t="s">
        <v>188</v>
      </c>
      <c r="B6958" t="s">
        <v>33</v>
      </c>
      <c r="C6958" s="60">
        <v>42826</v>
      </c>
      <c r="D6958" s="3">
        <f>Table1[[#This Row],[End Year]]-1</f>
        <v>2016</v>
      </c>
      <c r="E6958" s="3">
        <f t="shared" si="324"/>
        <v>2017</v>
      </c>
      <c r="F6958" s="1" t="str">
        <f t="shared" si="325"/>
        <v>2016/2017</v>
      </c>
      <c r="G6958">
        <v>2</v>
      </c>
      <c r="H6958" t="s">
        <v>107</v>
      </c>
      <c r="I6958">
        <f>IFERROR(INDEX(Lookup_Misc!$A$1:$C$7,MATCH(Table1[[#This Row],[Product]],Lookup_Misc!$B$1:$B$7,0),3)*Table1[[#This Row],[Tonnage]],NA())</f>
        <v>0.36</v>
      </c>
      <c r="J6958">
        <f t="shared" si="326"/>
        <v>4</v>
      </c>
    </row>
    <row r="6959" spans="1:10">
      <c r="A6959" t="s">
        <v>188</v>
      </c>
      <c r="B6959" t="s">
        <v>33</v>
      </c>
      <c r="C6959" s="60">
        <v>42826</v>
      </c>
      <c r="D6959" s="3">
        <f>Table1[[#This Row],[End Year]]-1</f>
        <v>2016</v>
      </c>
      <c r="E6959" s="3">
        <f t="shared" si="324"/>
        <v>2017</v>
      </c>
      <c r="F6959" s="1" t="str">
        <f t="shared" si="325"/>
        <v>2016/2017</v>
      </c>
      <c r="G6959">
        <v>3700</v>
      </c>
      <c r="H6959" t="s">
        <v>96</v>
      </c>
      <c r="I6959">
        <f>IFERROR(INDEX(Lookup_Misc!$A$1:$C$7,MATCH(Table1[[#This Row],[Product]],Lookup_Misc!$B$1:$B$7,0),3)*Table1[[#This Row],[Tonnage]],NA())</f>
        <v>666</v>
      </c>
      <c r="J6959">
        <f t="shared" si="326"/>
        <v>4</v>
      </c>
    </row>
    <row r="6960" spans="1:10">
      <c r="A6960" t="s">
        <v>188</v>
      </c>
      <c r="B6960" t="s">
        <v>33</v>
      </c>
      <c r="C6960" s="60">
        <v>42856</v>
      </c>
      <c r="D6960" s="3">
        <f>Table1[[#This Row],[End Year]]-1</f>
        <v>2016</v>
      </c>
      <c r="E6960" s="3">
        <f t="shared" si="324"/>
        <v>2017</v>
      </c>
      <c r="F6960" s="1" t="str">
        <f t="shared" si="325"/>
        <v>2016/2017</v>
      </c>
      <c r="G6960">
        <v>1</v>
      </c>
      <c r="H6960" t="s">
        <v>107</v>
      </c>
      <c r="I6960">
        <f>IFERROR(INDEX(Lookup_Misc!$A$1:$C$7,MATCH(Table1[[#This Row],[Product]],Lookup_Misc!$B$1:$B$7,0),3)*Table1[[#This Row],[Tonnage]],NA())</f>
        <v>0.18</v>
      </c>
      <c r="J6960">
        <f t="shared" si="326"/>
        <v>5</v>
      </c>
    </row>
    <row r="6961" spans="1:10">
      <c r="A6961" t="s">
        <v>188</v>
      </c>
      <c r="B6961" t="s">
        <v>33</v>
      </c>
      <c r="C6961" s="60">
        <v>42856</v>
      </c>
      <c r="D6961" s="3">
        <f>Table1[[#This Row],[End Year]]-1</f>
        <v>2016</v>
      </c>
      <c r="E6961" s="3">
        <f t="shared" si="324"/>
        <v>2017</v>
      </c>
      <c r="F6961" s="1" t="str">
        <f t="shared" si="325"/>
        <v>2016/2017</v>
      </c>
      <c r="G6961">
        <v>1</v>
      </c>
      <c r="H6961" t="s">
        <v>60</v>
      </c>
      <c r="I6961">
        <f>IFERROR(INDEX(Lookup_Misc!$A$1:$C$7,MATCH(Table1[[#This Row],[Product]],Lookup_Misc!$B$1:$B$7,0),3)*Table1[[#This Row],[Tonnage]],NA())</f>
        <v>0.18</v>
      </c>
      <c r="J6961">
        <f t="shared" si="326"/>
        <v>5</v>
      </c>
    </row>
    <row r="6962" spans="1:10">
      <c r="A6962" t="s">
        <v>188</v>
      </c>
      <c r="B6962" t="s">
        <v>33</v>
      </c>
      <c r="C6962" s="60">
        <v>42887</v>
      </c>
      <c r="D6962" s="3">
        <f>Table1[[#This Row],[End Year]]-1</f>
        <v>2016</v>
      </c>
      <c r="E6962" s="3">
        <f t="shared" si="324"/>
        <v>2017</v>
      </c>
      <c r="F6962" s="1" t="str">
        <f t="shared" si="325"/>
        <v>2016/2017</v>
      </c>
      <c r="G6962">
        <v>12780</v>
      </c>
      <c r="H6962" t="s">
        <v>96</v>
      </c>
      <c r="I6962">
        <f>IFERROR(INDEX(Lookup_Misc!$A$1:$C$7,MATCH(Table1[[#This Row],[Product]],Lookup_Misc!$B$1:$B$7,0),3)*Table1[[#This Row],[Tonnage]],NA())</f>
        <v>2300.4</v>
      </c>
      <c r="J6962">
        <f t="shared" si="326"/>
        <v>6</v>
      </c>
    </row>
    <row r="6963" spans="1:10">
      <c r="A6963" t="s">
        <v>188</v>
      </c>
      <c r="B6963" t="s">
        <v>33</v>
      </c>
      <c r="C6963" s="60">
        <v>43132</v>
      </c>
      <c r="D6963" s="3">
        <f>Table1[[#This Row],[End Year]]-1</f>
        <v>2017</v>
      </c>
      <c r="E6963" s="3">
        <f t="shared" si="324"/>
        <v>2018</v>
      </c>
      <c r="F6963" s="1" t="str">
        <f t="shared" si="325"/>
        <v>2017/2018</v>
      </c>
      <c r="G6963">
        <v>3</v>
      </c>
      <c r="H6963" t="s">
        <v>107</v>
      </c>
      <c r="I6963">
        <f>IFERROR(INDEX(Lookup_Misc!$A$1:$C$7,MATCH(Table1[[#This Row],[Product]],Lookup_Misc!$B$1:$B$7,0),3)*Table1[[#This Row],[Tonnage]],NA())</f>
        <v>0.54</v>
      </c>
      <c r="J6963">
        <f t="shared" si="326"/>
        <v>2</v>
      </c>
    </row>
    <row r="6964" spans="1:10">
      <c r="A6964" t="s">
        <v>188</v>
      </c>
      <c r="B6964" t="s">
        <v>33</v>
      </c>
      <c r="C6964" s="60">
        <v>43160</v>
      </c>
      <c r="D6964" s="3">
        <f>Table1[[#This Row],[End Year]]-1</f>
        <v>2017</v>
      </c>
      <c r="E6964" s="3">
        <f t="shared" si="324"/>
        <v>2018</v>
      </c>
      <c r="F6964" s="1" t="str">
        <f t="shared" si="325"/>
        <v>2017/2018</v>
      </c>
      <c r="G6964">
        <v>1550</v>
      </c>
      <c r="H6964" t="s">
        <v>96</v>
      </c>
      <c r="I6964">
        <f>IFERROR(INDEX(Lookup_Misc!$A$1:$C$7,MATCH(Table1[[#This Row],[Product]],Lookup_Misc!$B$1:$B$7,0),3)*Table1[[#This Row],[Tonnage]],NA())</f>
        <v>279</v>
      </c>
      <c r="J6964">
        <f t="shared" si="326"/>
        <v>3</v>
      </c>
    </row>
    <row r="6965" spans="1:10">
      <c r="A6965" t="s">
        <v>188</v>
      </c>
      <c r="B6965" t="s">
        <v>33</v>
      </c>
      <c r="C6965" s="60">
        <v>43191</v>
      </c>
      <c r="D6965" s="3">
        <f>Table1[[#This Row],[End Year]]-1</f>
        <v>2017</v>
      </c>
      <c r="E6965" s="3">
        <f t="shared" si="324"/>
        <v>2018</v>
      </c>
      <c r="F6965" s="1" t="str">
        <f t="shared" si="325"/>
        <v>2017/2018</v>
      </c>
      <c r="G6965">
        <v>899</v>
      </c>
      <c r="H6965" t="s">
        <v>107</v>
      </c>
      <c r="I6965">
        <f>IFERROR(INDEX(Lookup_Misc!$A$1:$C$7,MATCH(Table1[[#This Row],[Product]],Lookup_Misc!$B$1:$B$7,0),3)*Table1[[#This Row],[Tonnage]],NA())</f>
        <v>161.82</v>
      </c>
      <c r="J6965">
        <f t="shared" si="326"/>
        <v>4</v>
      </c>
    </row>
    <row r="6966" spans="1:10">
      <c r="A6966" t="s">
        <v>188</v>
      </c>
      <c r="B6966" t="s">
        <v>33</v>
      </c>
      <c r="C6966" s="60">
        <v>43221</v>
      </c>
      <c r="D6966" s="3">
        <f>Table1[[#This Row],[End Year]]-1</f>
        <v>2017</v>
      </c>
      <c r="E6966" s="3">
        <f t="shared" si="324"/>
        <v>2018</v>
      </c>
      <c r="F6966" s="1" t="str">
        <f t="shared" si="325"/>
        <v>2017/2018</v>
      </c>
      <c r="G6966">
        <v>7</v>
      </c>
      <c r="H6966" t="s">
        <v>157</v>
      </c>
      <c r="I6966">
        <f>IFERROR(INDEX(Lookup_Misc!$A$1:$C$7,MATCH(Table1[[#This Row],[Product]],Lookup_Misc!$B$1:$B$7,0),3)*Table1[[#This Row],[Tonnage]],NA())</f>
        <v>1.26</v>
      </c>
      <c r="J6966">
        <f t="shared" si="326"/>
        <v>5</v>
      </c>
    </row>
    <row r="6967" spans="1:10">
      <c r="A6967" t="s">
        <v>188</v>
      </c>
      <c r="B6967" t="s">
        <v>33</v>
      </c>
      <c r="C6967" s="60">
        <v>43405</v>
      </c>
      <c r="D6967" s="3">
        <f>Table1[[#This Row],[End Year]]-1</f>
        <v>2018</v>
      </c>
      <c r="E6967" s="3">
        <f t="shared" si="324"/>
        <v>2019</v>
      </c>
      <c r="F6967" s="1" t="str">
        <f t="shared" si="325"/>
        <v>2018/2019</v>
      </c>
      <c r="G6967">
        <v>78</v>
      </c>
      <c r="H6967" t="s">
        <v>86</v>
      </c>
      <c r="I6967">
        <f>IFERROR(INDEX(Lookup_Misc!$A$1:$C$7,MATCH(Table1[[#This Row],[Product]],Lookup_Misc!$B$1:$B$7,0),3)*Table1[[#This Row],[Tonnage]],NA())</f>
        <v>14.04</v>
      </c>
      <c r="J6967">
        <f t="shared" si="326"/>
        <v>11</v>
      </c>
    </row>
    <row r="6968" spans="1:10">
      <c r="A6968" t="s">
        <v>188</v>
      </c>
      <c r="B6968" t="s">
        <v>33</v>
      </c>
      <c r="C6968" s="60">
        <v>43435</v>
      </c>
      <c r="D6968" s="3">
        <f>Table1[[#This Row],[End Year]]-1</f>
        <v>2018</v>
      </c>
      <c r="E6968" s="3">
        <f t="shared" si="324"/>
        <v>2019</v>
      </c>
      <c r="F6968" s="1" t="str">
        <f t="shared" si="325"/>
        <v>2018/2019</v>
      </c>
      <c r="G6968">
        <v>1</v>
      </c>
      <c r="H6968" t="s">
        <v>86</v>
      </c>
      <c r="I6968">
        <f>IFERROR(INDEX(Lookup_Misc!$A$1:$C$7,MATCH(Table1[[#This Row],[Product]],Lookup_Misc!$B$1:$B$7,0),3)*Table1[[#This Row],[Tonnage]],NA())</f>
        <v>0.18</v>
      </c>
      <c r="J6968">
        <f t="shared" si="326"/>
        <v>12</v>
      </c>
    </row>
    <row r="6969" spans="1:10">
      <c r="A6969" t="s">
        <v>188</v>
      </c>
      <c r="B6969" t="s">
        <v>33</v>
      </c>
      <c r="C6969" s="60">
        <v>43466</v>
      </c>
      <c r="D6969" s="3">
        <f>Table1[[#This Row],[End Year]]-1</f>
        <v>2018</v>
      </c>
      <c r="E6969" s="3">
        <f t="shared" si="324"/>
        <v>2019</v>
      </c>
      <c r="F6969" s="1" t="str">
        <f t="shared" si="325"/>
        <v>2018/2019</v>
      </c>
      <c r="G6969">
        <v>76</v>
      </c>
      <c r="H6969" t="s">
        <v>86</v>
      </c>
      <c r="I6969">
        <f>IFERROR(INDEX(Lookup_Misc!$A$1:$C$7,MATCH(Table1[[#This Row],[Product]],Lookup_Misc!$B$1:$B$7,0),3)*Table1[[#This Row],[Tonnage]],NA())</f>
        <v>13.68</v>
      </c>
      <c r="J6969">
        <f t="shared" si="326"/>
        <v>1</v>
      </c>
    </row>
    <row r="6970" spans="1:10">
      <c r="A6970" t="s">
        <v>188</v>
      </c>
      <c r="B6970" t="s">
        <v>33</v>
      </c>
      <c r="C6970" s="60">
        <v>43497</v>
      </c>
      <c r="D6970" s="3">
        <f>Table1[[#This Row],[End Year]]-1</f>
        <v>2018</v>
      </c>
      <c r="E6970" s="3">
        <f t="shared" si="324"/>
        <v>2019</v>
      </c>
      <c r="F6970" s="1" t="str">
        <f t="shared" si="325"/>
        <v>2018/2019</v>
      </c>
      <c r="G6970">
        <v>7</v>
      </c>
      <c r="H6970" t="s">
        <v>86</v>
      </c>
      <c r="I6970">
        <f>IFERROR(INDEX(Lookup_Misc!$A$1:$C$7,MATCH(Table1[[#This Row],[Product]],Lookup_Misc!$B$1:$B$7,0),3)*Table1[[#This Row],[Tonnage]],NA())</f>
        <v>1.26</v>
      </c>
      <c r="J6970">
        <f t="shared" si="326"/>
        <v>2</v>
      </c>
    </row>
    <row r="6971" spans="1:10">
      <c r="A6971" t="s">
        <v>188</v>
      </c>
      <c r="B6971" t="s">
        <v>33</v>
      </c>
      <c r="C6971" s="60">
        <v>43525</v>
      </c>
      <c r="D6971" s="3">
        <f>Table1[[#This Row],[End Year]]-1</f>
        <v>2018</v>
      </c>
      <c r="E6971" s="3">
        <f t="shared" si="324"/>
        <v>2019</v>
      </c>
      <c r="F6971" s="1" t="str">
        <f t="shared" si="325"/>
        <v>2018/2019</v>
      </c>
      <c r="G6971">
        <v>241</v>
      </c>
      <c r="H6971" t="s">
        <v>86</v>
      </c>
      <c r="I6971">
        <f>IFERROR(INDEX(Lookup_Misc!$A$1:$C$7,MATCH(Table1[[#This Row],[Product]],Lookup_Misc!$B$1:$B$7,0),3)*Table1[[#This Row],[Tonnage]],NA())</f>
        <v>43.379999999999995</v>
      </c>
      <c r="J6971">
        <f t="shared" si="326"/>
        <v>3</v>
      </c>
    </row>
    <row r="6972" spans="1:10">
      <c r="A6972" t="s">
        <v>188</v>
      </c>
      <c r="B6972" t="s">
        <v>33</v>
      </c>
      <c r="C6972" s="60">
        <v>43556</v>
      </c>
      <c r="D6972" s="3">
        <f>Table1[[#This Row],[End Year]]-1</f>
        <v>2018</v>
      </c>
      <c r="E6972" s="3">
        <f t="shared" si="324"/>
        <v>2019</v>
      </c>
      <c r="F6972" s="1" t="str">
        <f t="shared" si="325"/>
        <v>2018/2019</v>
      </c>
      <c r="G6972">
        <v>112</v>
      </c>
      <c r="H6972" t="s">
        <v>86</v>
      </c>
      <c r="I6972">
        <f>IFERROR(INDEX(Lookup_Misc!$A$1:$C$7,MATCH(Table1[[#This Row],[Product]],Lookup_Misc!$B$1:$B$7,0),3)*Table1[[#This Row],[Tonnage]],NA())</f>
        <v>20.16</v>
      </c>
      <c r="J6972">
        <f t="shared" si="326"/>
        <v>4</v>
      </c>
    </row>
    <row r="6973" spans="1:10">
      <c r="A6973" t="s">
        <v>188</v>
      </c>
      <c r="B6973" t="s">
        <v>33</v>
      </c>
      <c r="C6973" s="60">
        <v>43586</v>
      </c>
      <c r="D6973" s="3">
        <f>Table1[[#This Row],[End Year]]-1</f>
        <v>2018</v>
      </c>
      <c r="E6973" s="3">
        <f t="shared" si="324"/>
        <v>2019</v>
      </c>
      <c r="F6973" s="1" t="str">
        <f t="shared" si="325"/>
        <v>2018/2019</v>
      </c>
      <c r="G6973">
        <v>3</v>
      </c>
      <c r="H6973" t="s">
        <v>79</v>
      </c>
      <c r="I6973">
        <f>IFERROR(INDEX(Lookup_Misc!$A$1:$C$7,MATCH(Table1[[#This Row],[Product]],Lookup_Misc!$B$1:$B$7,0),3)*Table1[[#This Row],[Tonnage]],NA())</f>
        <v>0.54</v>
      </c>
      <c r="J6973">
        <f t="shared" si="326"/>
        <v>5</v>
      </c>
    </row>
    <row r="6974" spans="1:10">
      <c r="A6974" t="s">
        <v>188</v>
      </c>
      <c r="B6974" t="s">
        <v>33</v>
      </c>
      <c r="C6974" s="60">
        <v>43586</v>
      </c>
      <c r="D6974" s="3">
        <f>Table1[[#This Row],[End Year]]-1</f>
        <v>2018</v>
      </c>
      <c r="E6974" s="3">
        <f t="shared" si="324"/>
        <v>2019</v>
      </c>
      <c r="F6974" s="1" t="str">
        <f t="shared" si="325"/>
        <v>2018/2019</v>
      </c>
      <c r="G6974">
        <v>48</v>
      </c>
      <c r="H6974" t="s">
        <v>86</v>
      </c>
      <c r="I6974">
        <f>IFERROR(INDEX(Lookup_Misc!$A$1:$C$7,MATCH(Table1[[#This Row],[Product]],Lookup_Misc!$B$1:$B$7,0),3)*Table1[[#This Row],[Tonnage]],NA())</f>
        <v>8.64</v>
      </c>
      <c r="J6974">
        <f t="shared" si="326"/>
        <v>5</v>
      </c>
    </row>
    <row r="6975" spans="1:10">
      <c r="A6975" t="s">
        <v>188</v>
      </c>
      <c r="B6975" t="s">
        <v>33</v>
      </c>
      <c r="C6975" s="60">
        <v>43617</v>
      </c>
      <c r="D6975" s="3">
        <f>Table1[[#This Row],[End Year]]-1</f>
        <v>2018</v>
      </c>
      <c r="E6975" s="3">
        <f t="shared" si="324"/>
        <v>2019</v>
      </c>
      <c r="F6975" s="1" t="str">
        <f t="shared" si="325"/>
        <v>2018/2019</v>
      </c>
      <c r="G6975">
        <v>240</v>
      </c>
      <c r="H6975" t="s">
        <v>79</v>
      </c>
      <c r="I6975">
        <f>IFERROR(INDEX(Lookup_Misc!$A$1:$C$7,MATCH(Table1[[#This Row],[Product]],Lookup_Misc!$B$1:$B$7,0),3)*Table1[[#This Row],[Tonnage]],NA())</f>
        <v>43.199999999999996</v>
      </c>
      <c r="J6975">
        <f t="shared" si="326"/>
        <v>6</v>
      </c>
    </row>
    <row r="6976" spans="1:10">
      <c r="A6976" t="s">
        <v>188</v>
      </c>
      <c r="B6976" t="s">
        <v>33</v>
      </c>
      <c r="C6976" s="60">
        <v>43617</v>
      </c>
      <c r="D6976" s="3">
        <f>Table1[[#This Row],[End Year]]-1</f>
        <v>2018</v>
      </c>
      <c r="E6976" s="3">
        <f t="shared" si="324"/>
        <v>2019</v>
      </c>
      <c r="F6976" s="1" t="str">
        <f t="shared" si="325"/>
        <v>2018/2019</v>
      </c>
      <c r="G6976">
        <v>266</v>
      </c>
      <c r="H6976" t="s">
        <v>86</v>
      </c>
      <c r="I6976">
        <f>IFERROR(INDEX(Lookup_Misc!$A$1:$C$7,MATCH(Table1[[#This Row],[Product]],Lookup_Misc!$B$1:$B$7,0),3)*Table1[[#This Row],[Tonnage]],NA())</f>
        <v>47.879999999999995</v>
      </c>
      <c r="J6976">
        <f t="shared" si="326"/>
        <v>6</v>
      </c>
    </row>
    <row r="6977" spans="1:10">
      <c r="A6977" t="s">
        <v>188</v>
      </c>
      <c r="B6977" t="s">
        <v>33</v>
      </c>
      <c r="C6977" s="60">
        <v>43678</v>
      </c>
      <c r="D6977" s="3">
        <f>Table1[[#This Row],[End Year]]-1</f>
        <v>2019</v>
      </c>
      <c r="E6977" s="3">
        <f t="shared" si="324"/>
        <v>2020</v>
      </c>
      <c r="F6977" s="1" t="str">
        <f t="shared" si="325"/>
        <v>2019/2020</v>
      </c>
      <c r="G6977">
        <v>73</v>
      </c>
      <c r="H6977" t="s">
        <v>79</v>
      </c>
      <c r="I6977">
        <f>IFERROR(INDEX(Lookup_Misc!$A$1:$C$7,MATCH(Table1[[#This Row],[Product]],Lookup_Misc!$B$1:$B$7,0),3)*Table1[[#This Row],[Tonnage]],NA())</f>
        <v>13.139999999999999</v>
      </c>
      <c r="J6977">
        <f t="shared" si="326"/>
        <v>8</v>
      </c>
    </row>
    <row r="6978" spans="1:10">
      <c r="A6978" t="s">
        <v>188</v>
      </c>
      <c r="B6978" t="s">
        <v>33</v>
      </c>
      <c r="C6978" s="60">
        <v>43678</v>
      </c>
      <c r="D6978" s="3">
        <f>Table1[[#This Row],[End Year]]-1</f>
        <v>2019</v>
      </c>
      <c r="E6978" s="3">
        <f t="shared" si="324"/>
        <v>2020</v>
      </c>
      <c r="F6978" s="1" t="str">
        <f t="shared" si="325"/>
        <v>2019/2020</v>
      </c>
      <c r="G6978">
        <v>64</v>
      </c>
      <c r="H6978" t="s">
        <v>86</v>
      </c>
      <c r="I6978">
        <f>IFERROR(INDEX(Lookup_Misc!$A$1:$C$7,MATCH(Table1[[#This Row],[Product]],Lookup_Misc!$B$1:$B$7,0),3)*Table1[[#This Row],[Tonnage]],NA())</f>
        <v>11.52</v>
      </c>
      <c r="J6978">
        <f t="shared" si="326"/>
        <v>8</v>
      </c>
    </row>
    <row r="6979" spans="1:10">
      <c r="A6979" t="s">
        <v>188</v>
      </c>
      <c r="B6979" t="s">
        <v>33</v>
      </c>
      <c r="C6979" s="60">
        <v>43709</v>
      </c>
      <c r="D6979" s="3">
        <f>Table1[[#This Row],[End Year]]-1</f>
        <v>2019</v>
      </c>
      <c r="E6979" s="3">
        <f t="shared" si="324"/>
        <v>2020</v>
      </c>
      <c r="F6979" s="1" t="str">
        <f t="shared" si="325"/>
        <v>2019/2020</v>
      </c>
      <c r="G6979">
        <v>125</v>
      </c>
      <c r="H6979" t="s">
        <v>86</v>
      </c>
      <c r="I6979">
        <f>IFERROR(INDEX(Lookup_Misc!$A$1:$C$7,MATCH(Table1[[#This Row],[Product]],Lookup_Misc!$B$1:$B$7,0),3)*Table1[[#This Row],[Tonnage]],NA())</f>
        <v>22.5</v>
      </c>
      <c r="J6979">
        <f t="shared" si="326"/>
        <v>9</v>
      </c>
    </row>
    <row r="6980" spans="1:10">
      <c r="A6980" t="s">
        <v>188</v>
      </c>
      <c r="B6980" t="s">
        <v>33</v>
      </c>
      <c r="C6980" s="60">
        <v>43739</v>
      </c>
      <c r="D6980" s="3">
        <f>Table1[[#This Row],[End Year]]-1</f>
        <v>2019</v>
      </c>
      <c r="E6980" s="3">
        <f t="shared" si="324"/>
        <v>2020</v>
      </c>
      <c r="F6980" s="1" t="str">
        <f t="shared" si="325"/>
        <v>2019/2020</v>
      </c>
      <c r="G6980">
        <v>2</v>
      </c>
      <c r="H6980" t="s">
        <v>86</v>
      </c>
      <c r="I6980">
        <f>IFERROR(INDEX(Lookup_Misc!$A$1:$C$7,MATCH(Table1[[#This Row],[Product]],Lookup_Misc!$B$1:$B$7,0),3)*Table1[[#This Row],[Tonnage]],NA())</f>
        <v>0.36</v>
      </c>
      <c r="J6980">
        <f t="shared" si="326"/>
        <v>10</v>
      </c>
    </row>
    <row r="6981" spans="1:10">
      <c r="A6981" t="s">
        <v>188</v>
      </c>
      <c r="B6981" t="s">
        <v>33</v>
      </c>
      <c r="C6981" s="60">
        <v>43800</v>
      </c>
      <c r="D6981" s="3">
        <f>Table1[[#This Row],[End Year]]-1</f>
        <v>2019</v>
      </c>
      <c r="E6981" s="3">
        <f t="shared" si="324"/>
        <v>2020</v>
      </c>
      <c r="F6981" s="1" t="str">
        <f t="shared" si="325"/>
        <v>2019/2020</v>
      </c>
      <c r="G6981">
        <v>10</v>
      </c>
      <c r="H6981" t="s">
        <v>86</v>
      </c>
      <c r="I6981">
        <f>IFERROR(INDEX(Lookup_Misc!$A$1:$C$7,MATCH(Table1[[#This Row],[Product]],Lookup_Misc!$B$1:$B$7,0),3)*Table1[[#This Row],[Tonnage]],NA())</f>
        <v>1.7999999999999998</v>
      </c>
      <c r="J6981">
        <f t="shared" si="326"/>
        <v>12</v>
      </c>
    </row>
    <row r="6982" spans="1:10">
      <c r="A6982" t="s">
        <v>188</v>
      </c>
      <c r="B6982" t="s">
        <v>33</v>
      </c>
      <c r="C6982" s="60">
        <v>43831</v>
      </c>
      <c r="D6982" s="3">
        <f>Table1[[#This Row],[End Year]]-1</f>
        <v>2019</v>
      </c>
      <c r="E6982" s="3">
        <f t="shared" ref="E6982:E7045" si="327">IF(AND(MONTH(C6982)&gt;=7,MONTH(C6982)&lt;=12),YEAR(C6982)+1,YEAR(C6982))</f>
        <v>2020</v>
      </c>
      <c r="F6982" s="1" t="str">
        <f t="shared" ref="F6982:F7045" si="328">D6982&amp;"/"&amp;E6982</f>
        <v>2019/2020</v>
      </c>
      <c r="G6982">
        <v>125</v>
      </c>
      <c r="H6982" t="s">
        <v>86</v>
      </c>
      <c r="I6982">
        <f>IFERROR(INDEX(Lookup_Misc!$A$1:$C$7,MATCH(Table1[[#This Row],[Product]],Lookup_Misc!$B$1:$B$7,0),3)*Table1[[#This Row],[Tonnage]],NA())</f>
        <v>22.5</v>
      </c>
      <c r="J6982">
        <f t="shared" ref="J6982:J7045" si="329">MONTH(C6982)</f>
        <v>1</v>
      </c>
    </row>
    <row r="6983" spans="1:10">
      <c r="A6983" t="s">
        <v>188</v>
      </c>
      <c r="B6983" t="s">
        <v>33</v>
      </c>
      <c r="C6983" s="60">
        <v>43862</v>
      </c>
      <c r="D6983" s="3">
        <f>Table1[[#This Row],[End Year]]-1</f>
        <v>2019</v>
      </c>
      <c r="E6983" s="3">
        <f t="shared" si="327"/>
        <v>2020</v>
      </c>
      <c r="F6983" s="1" t="str">
        <f t="shared" si="328"/>
        <v>2019/2020</v>
      </c>
      <c r="G6983">
        <v>10</v>
      </c>
      <c r="H6983" t="s">
        <v>86</v>
      </c>
      <c r="I6983">
        <f>IFERROR(INDEX(Lookup_Misc!$A$1:$C$7,MATCH(Table1[[#This Row],[Product]],Lookup_Misc!$B$1:$B$7,0),3)*Table1[[#This Row],[Tonnage]],NA())</f>
        <v>1.7999999999999998</v>
      </c>
      <c r="J6983">
        <f t="shared" si="329"/>
        <v>2</v>
      </c>
    </row>
    <row r="6984" spans="1:10">
      <c r="A6984" t="s">
        <v>188</v>
      </c>
      <c r="B6984" t="s">
        <v>33</v>
      </c>
      <c r="C6984" s="60">
        <v>43891</v>
      </c>
      <c r="D6984" s="3">
        <f>Table1[[#This Row],[End Year]]-1</f>
        <v>2019</v>
      </c>
      <c r="E6984" s="3">
        <f t="shared" si="327"/>
        <v>2020</v>
      </c>
      <c r="F6984" s="1" t="str">
        <f t="shared" si="328"/>
        <v>2019/2020</v>
      </c>
      <c r="G6984">
        <v>168</v>
      </c>
      <c r="H6984" t="s">
        <v>79</v>
      </c>
      <c r="I6984">
        <f>IFERROR(INDEX(Lookup_Misc!$A$1:$C$7,MATCH(Table1[[#This Row],[Product]],Lookup_Misc!$B$1:$B$7,0),3)*Table1[[#This Row],[Tonnage]],NA())</f>
        <v>30.24</v>
      </c>
      <c r="J6984">
        <f t="shared" si="329"/>
        <v>3</v>
      </c>
    </row>
    <row r="6985" spans="1:10">
      <c r="A6985" t="s">
        <v>188</v>
      </c>
      <c r="B6985" t="s">
        <v>33</v>
      </c>
      <c r="C6985" s="60">
        <v>43922</v>
      </c>
      <c r="D6985" s="3">
        <f>Table1[[#This Row],[End Year]]-1</f>
        <v>2019</v>
      </c>
      <c r="E6985" s="3">
        <f t="shared" si="327"/>
        <v>2020</v>
      </c>
      <c r="F6985" s="1" t="str">
        <f t="shared" si="328"/>
        <v>2019/2020</v>
      </c>
      <c r="G6985">
        <v>254</v>
      </c>
      <c r="H6985" t="s">
        <v>79</v>
      </c>
      <c r="I6985">
        <f>IFERROR(INDEX(Lookup_Misc!$A$1:$C$7,MATCH(Table1[[#This Row],[Product]],Lookup_Misc!$B$1:$B$7,0),3)*Table1[[#This Row],[Tonnage]],NA())</f>
        <v>45.72</v>
      </c>
      <c r="J6985">
        <f t="shared" si="329"/>
        <v>4</v>
      </c>
    </row>
    <row r="6986" spans="1:10">
      <c r="A6986" t="s">
        <v>188</v>
      </c>
      <c r="B6986" t="s">
        <v>33</v>
      </c>
      <c r="C6986" s="60">
        <v>43952</v>
      </c>
      <c r="D6986" s="3">
        <f>Table1[[#This Row],[End Year]]-1</f>
        <v>2019</v>
      </c>
      <c r="E6986" s="3">
        <f t="shared" si="327"/>
        <v>2020</v>
      </c>
      <c r="F6986" s="1" t="str">
        <f t="shared" si="328"/>
        <v>2019/2020</v>
      </c>
      <c r="G6986">
        <v>1</v>
      </c>
      <c r="H6986" t="s">
        <v>60</v>
      </c>
      <c r="I6986">
        <f>IFERROR(INDEX(Lookup_Misc!$A$1:$C$7,MATCH(Table1[[#This Row],[Product]],Lookup_Misc!$B$1:$B$7,0),3)*Table1[[#This Row],[Tonnage]],NA())</f>
        <v>0.18</v>
      </c>
      <c r="J6986">
        <f t="shared" si="329"/>
        <v>5</v>
      </c>
    </row>
    <row r="6987" spans="1:10">
      <c r="A6987" t="s">
        <v>188</v>
      </c>
      <c r="B6987" t="s">
        <v>33</v>
      </c>
      <c r="C6987" s="60">
        <v>43952</v>
      </c>
      <c r="D6987" s="3">
        <f>Table1[[#This Row],[End Year]]-1</f>
        <v>2019</v>
      </c>
      <c r="E6987" s="3">
        <f t="shared" si="327"/>
        <v>2020</v>
      </c>
      <c r="F6987" s="1" t="str">
        <f t="shared" si="328"/>
        <v>2019/2020</v>
      </c>
      <c r="G6987">
        <v>338</v>
      </c>
      <c r="H6987" t="s">
        <v>79</v>
      </c>
      <c r="I6987">
        <f>IFERROR(INDEX(Lookup_Misc!$A$1:$C$7,MATCH(Table1[[#This Row],[Product]],Lookup_Misc!$B$1:$B$7,0),3)*Table1[[#This Row],[Tonnage]],NA())</f>
        <v>60.839999999999996</v>
      </c>
      <c r="J6987">
        <f t="shared" si="329"/>
        <v>5</v>
      </c>
    </row>
    <row r="6988" spans="1:10">
      <c r="A6988" t="s">
        <v>188</v>
      </c>
      <c r="B6988" t="s">
        <v>33</v>
      </c>
      <c r="C6988" s="60">
        <v>43952</v>
      </c>
      <c r="D6988" s="3">
        <f>Table1[[#This Row],[End Year]]-1</f>
        <v>2019</v>
      </c>
      <c r="E6988" s="3">
        <f t="shared" si="327"/>
        <v>2020</v>
      </c>
      <c r="F6988" s="1" t="str">
        <f t="shared" si="328"/>
        <v>2019/2020</v>
      </c>
      <c r="G6988">
        <v>3</v>
      </c>
      <c r="H6988" t="s">
        <v>86</v>
      </c>
      <c r="I6988">
        <f>IFERROR(INDEX(Lookup_Misc!$A$1:$C$7,MATCH(Table1[[#This Row],[Product]],Lookup_Misc!$B$1:$B$7,0),3)*Table1[[#This Row],[Tonnage]],NA())</f>
        <v>0.54</v>
      </c>
      <c r="J6988">
        <f t="shared" si="329"/>
        <v>5</v>
      </c>
    </row>
    <row r="6989" spans="1:10">
      <c r="A6989" t="s">
        <v>188</v>
      </c>
      <c r="B6989" t="s">
        <v>33</v>
      </c>
      <c r="C6989" s="60">
        <v>43983</v>
      </c>
      <c r="D6989" s="3">
        <f>Table1[[#This Row],[End Year]]-1</f>
        <v>2019</v>
      </c>
      <c r="E6989" s="3">
        <f t="shared" si="327"/>
        <v>2020</v>
      </c>
      <c r="F6989" s="1" t="str">
        <f t="shared" si="328"/>
        <v>2019/2020</v>
      </c>
      <c r="G6989">
        <v>17</v>
      </c>
      <c r="H6989" t="s">
        <v>86</v>
      </c>
      <c r="I6989">
        <f>IFERROR(INDEX(Lookup_Misc!$A$1:$C$7,MATCH(Table1[[#This Row],[Product]],Lookup_Misc!$B$1:$B$7,0),3)*Table1[[#This Row],[Tonnage]],NA())</f>
        <v>3.06</v>
      </c>
      <c r="J6989">
        <f t="shared" si="329"/>
        <v>6</v>
      </c>
    </row>
    <row r="6990" spans="1:10">
      <c r="A6990" t="s">
        <v>188</v>
      </c>
      <c r="B6990" t="s">
        <v>33</v>
      </c>
      <c r="C6990" s="60">
        <v>44013</v>
      </c>
      <c r="D6990" s="3">
        <f>Table1[[#This Row],[End Year]]-1</f>
        <v>2020</v>
      </c>
      <c r="E6990" s="3">
        <f t="shared" si="327"/>
        <v>2021</v>
      </c>
      <c r="F6990" s="1" t="str">
        <f t="shared" si="328"/>
        <v>2020/2021</v>
      </c>
      <c r="G6990">
        <v>183</v>
      </c>
      <c r="H6990" t="s">
        <v>86</v>
      </c>
      <c r="I6990">
        <f>IFERROR(INDEX(Lookup_Misc!$A$1:$C$7,MATCH(Table1[[#This Row],[Product]],Lookup_Misc!$B$1:$B$7,0),3)*Table1[[#This Row],[Tonnage]],NA())</f>
        <v>32.94</v>
      </c>
      <c r="J6990">
        <f t="shared" si="329"/>
        <v>7</v>
      </c>
    </row>
    <row r="6991" spans="1:10">
      <c r="A6991" t="s">
        <v>188</v>
      </c>
      <c r="B6991" t="s">
        <v>33</v>
      </c>
      <c r="C6991" s="60">
        <v>44044</v>
      </c>
      <c r="D6991" s="3">
        <f>Table1[[#This Row],[End Year]]-1</f>
        <v>2020</v>
      </c>
      <c r="E6991" s="3">
        <f t="shared" si="327"/>
        <v>2021</v>
      </c>
      <c r="F6991" s="1" t="str">
        <f t="shared" si="328"/>
        <v>2020/2021</v>
      </c>
      <c r="G6991">
        <v>122</v>
      </c>
      <c r="H6991" t="s">
        <v>86</v>
      </c>
      <c r="I6991">
        <f>IFERROR(INDEX(Lookup_Misc!$A$1:$C$7,MATCH(Table1[[#This Row],[Product]],Lookup_Misc!$B$1:$B$7,0),3)*Table1[[#This Row],[Tonnage]],NA())</f>
        <v>21.96</v>
      </c>
      <c r="J6991">
        <f t="shared" si="329"/>
        <v>8</v>
      </c>
    </row>
    <row r="6992" spans="1:10">
      <c r="A6992" t="s">
        <v>188</v>
      </c>
      <c r="B6992" t="s">
        <v>33</v>
      </c>
      <c r="C6992" s="60">
        <v>44044</v>
      </c>
      <c r="D6992" s="3">
        <f>Table1[[#This Row],[End Year]]-1</f>
        <v>2020</v>
      </c>
      <c r="E6992" s="3">
        <f t="shared" si="327"/>
        <v>2021</v>
      </c>
      <c r="F6992" s="1" t="str">
        <f t="shared" si="328"/>
        <v>2020/2021</v>
      </c>
      <c r="G6992">
        <v>3</v>
      </c>
      <c r="H6992" t="s">
        <v>90</v>
      </c>
      <c r="I6992">
        <f>IFERROR(INDEX(Lookup_Misc!$A$1:$C$7,MATCH(Table1[[#This Row],[Product]],Lookup_Misc!$B$1:$B$7,0),3)*Table1[[#This Row],[Tonnage]],NA())</f>
        <v>0.54</v>
      </c>
      <c r="J6992">
        <f t="shared" si="329"/>
        <v>8</v>
      </c>
    </row>
    <row r="6993" spans="1:10">
      <c r="A6993" t="s">
        <v>188</v>
      </c>
      <c r="B6993" t="s">
        <v>123</v>
      </c>
      <c r="C6993" s="60">
        <v>42767</v>
      </c>
      <c r="D6993" s="3">
        <f>Table1[[#This Row],[End Year]]-1</f>
        <v>2016</v>
      </c>
      <c r="E6993" s="3">
        <f t="shared" si="327"/>
        <v>2017</v>
      </c>
      <c r="F6993" s="1" t="str">
        <f t="shared" si="328"/>
        <v>2016/2017</v>
      </c>
      <c r="G6993">
        <v>118</v>
      </c>
      <c r="H6993" t="s">
        <v>60</v>
      </c>
      <c r="I6993">
        <f>IFERROR(INDEX(Lookup_Misc!$A$1:$C$7,MATCH(Table1[[#This Row],[Product]],Lookup_Misc!$B$1:$B$7,0),3)*Table1[[#This Row],[Tonnage]],NA())</f>
        <v>21.24</v>
      </c>
      <c r="J6993">
        <f t="shared" si="329"/>
        <v>2</v>
      </c>
    </row>
    <row r="6994" spans="1:10">
      <c r="A6994" t="s">
        <v>188</v>
      </c>
      <c r="B6994" t="s">
        <v>123</v>
      </c>
      <c r="C6994" s="60">
        <v>42795</v>
      </c>
      <c r="D6994" s="3">
        <f>Table1[[#This Row],[End Year]]-1</f>
        <v>2016</v>
      </c>
      <c r="E6994" s="3">
        <f t="shared" si="327"/>
        <v>2017</v>
      </c>
      <c r="F6994" s="1" t="str">
        <f t="shared" si="328"/>
        <v>2016/2017</v>
      </c>
      <c r="G6994">
        <v>88</v>
      </c>
      <c r="H6994" t="s">
        <v>60</v>
      </c>
      <c r="I6994">
        <f>IFERROR(INDEX(Lookup_Misc!$A$1:$C$7,MATCH(Table1[[#This Row],[Product]],Lookup_Misc!$B$1:$B$7,0),3)*Table1[[#This Row],[Tonnage]],NA())</f>
        <v>15.84</v>
      </c>
      <c r="J6994">
        <f t="shared" si="329"/>
        <v>3</v>
      </c>
    </row>
    <row r="6995" spans="1:10">
      <c r="A6995" t="s">
        <v>188</v>
      </c>
      <c r="B6995" t="s">
        <v>123</v>
      </c>
      <c r="C6995" s="60">
        <v>42826</v>
      </c>
      <c r="D6995" s="3">
        <f>Table1[[#This Row],[End Year]]-1</f>
        <v>2016</v>
      </c>
      <c r="E6995" s="3">
        <f t="shared" si="327"/>
        <v>2017</v>
      </c>
      <c r="F6995" s="1" t="str">
        <f t="shared" si="328"/>
        <v>2016/2017</v>
      </c>
      <c r="G6995">
        <v>1</v>
      </c>
      <c r="H6995" t="s">
        <v>86</v>
      </c>
      <c r="I6995">
        <f>IFERROR(INDEX(Lookup_Misc!$A$1:$C$7,MATCH(Table1[[#This Row],[Product]],Lookup_Misc!$B$1:$B$7,0),3)*Table1[[#This Row],[Tonnage]],NA())</f>
        <v>0.18</v>
      </c>
      <c r="J6995">
        <f t="shared" si="329"/>
        <v>4</v>
      </c>
    </row>
    <row r="6996" spans="1:10">
      <c r="A6996" t="s">
        <v>188</v>
      </c>
      <c r="B6996" t="s">
        <v>123</v>
      </c>
      <c r="C6996" s="60">
        <v>42856</v>
      </c>
      <c r="D6996" s="3">
        <f>Table1[[#This Row],[End Year]]-1</f>
        <v>2016</v>
      </c>
      <c r="E6996" s="3">
        <f t="shared" si="327"/>
        <v>2017</v>
      </c>
      <c r="F6996" s="1" t="str">
        <f t="shared" si="328"/>
        <v>2016/2017</v>
      </c>
      <c r="G6996">
        <v>4</v>
      </c>
      <c r="H6996" t="s">
        <v>79</v>
      </c>
      <c r="I6996">
        <f>IFERROR(INDEX(Lookup_Misc!$A$1:$C$7,MATCH(Table1[[#This Row],[Product]],Lookup_Misc!$B$1:$B$7,0),3)*Table1[[#This Row],[Tonnage]],NA())</f>
        <v>0.72</v>
      </c>
      <c r="J6996">
        <f t="shared" si="329"/>
        <v>5</v>
      </c>
    </row>
    <row r="6997" spans="1:10">
      <c r="A6997" t="s">
        <v>188</v>
      </c>
      <c r="B6997" t="s">
        <v>123</v>
      </c>
      <c r="C6997" s="60">
        <v>42856</v>
      </c>
      <c r="D6997" s="3">
        <f>Table1[[#This Row],[End Year]]-1</f>
        <v>2016</v>
      </c>
      <c r="E6997" s="3">
        <f t="shared" si="327"/>
        <v>2017</v>
      </c>
      <c r="F6997" s="1" t="str">
        <f t="shared" si="328"/>
        <v>2016/2017</v>
      </c>
      <c r="G6997">
        <v>1</v>
      </c>
      <c r="H6997" t="s">
        <v>86</v>
      </c>
      <c r="I6997">
        <f>IFERROR(INDEX(Lookup_Misc!$A$1:$C$7,MATCH(Table1[[#This Row],[Product]],Lookup_Misc!$B$1:$B$7,0),3)*Table1[[#This Row],[Tonnage]],NA())</f>
        <v>0.18</v>
      </c>
      <c r="J6997">
        <f t="shared" si="329"/>
        <v>5</v>
      </c>
    </row>
    <row r="6998" spans="1:10">
      <c r="A6998" t="s">
        <v>188</v>
      </c>
      <c r="B6998" t="s">
        <v>123</v>
      </c>
      <c r="C6998" s="60">
        <v>42917</v>
      </c>
      <c r="D6998" s="3">
        <f>Table1[[#This Row],[End Year]]-1</f>
        <v>2017</v>
      </c>
      <c r="E6998" s="3">
        <f t="shared" si="327"/>
        <v>2018</v>
      </c>
      <c r="F6998" s="1" t="str">
        <f t="shared" si="328"/>
        <v>2017/2018</v>
      </c>
      <c r="G6998">
        <v>2</v>
      </c>
      <c r="H6998" t="s">
        <v>141</v>
      </c>
      <c r="I6998">
        <f>IFERROR(INDEX(Lookup_Misc!$A$1:$C$7,MATCH(Table1[[#This Row],[Product]],Lookup_Misc!$B$1:$B$7,0),3)*Table1[[#This Row],[Tonnage]],NA())</f>
        <v>0.36</v>
      </c>
      <c r="J6998">
        <f t="shared" si="329"/>
        <v>7</v>
      </c>
    </row>
    <row r="6999" spans="1:10">
      <c r="A6999" t="s">
        <v>188</v>
      </c>
      <c r="B6999" t="s">
        <v>123</v>
      </c>
      <c r="C6999" s="60">
        <v>42948</v>
      </c>
      <c r="D6999" s="3">
        <f>Table1[[#This Row],[End Year]]-1</f>
        <v>2017</v>
      </c>
      <c r="E6999" s="3">
        <f t="shared" si="327"/>
        <v>2018</v>
      </c>
      <c r="F6999" s="1" t="str">
        <f t="shared" si="328"/>
        <v>2017/2018</v>
      </c>
      <c r="G6999">
        <v>1</v>
      </c>
      <c r="H6999" t="s">
        <v>79</v>
      </c>
      <c r="I6999">
        <f>IFERROR(INDEX(Lookup_Misc!$A$1:$C$7,MATCH(Table1[[#This Row],[Product]],Lookup_Misc!$B$1:$B$7,0),3)*Table1[[#This Row],[Tonnage]],NA())</f>
        <v>0.18</v>
      </c>
      <c r="J6999">
        <f t="shared" si="329"/>
        <v>8</v>
      </c>
    </row>
    <row r="7000" spans="1:10">
      <c r="A7000" t="s">
        <v>188</v>
      </c>
      <c r="B7000" t="s">
        <v>123</v>
      </c>
      <c r="C7000" s="60">
        <v>42979</v>
      </c>
      <c r="D7000" s="3">
        <f>Table1[[#This Row],[End Year]]-1</f>
        <v>2017</v>
      </c>
      <c r="E7000" s="3">
        <f t="shared" si="327"/>
        <v>2018</v>
      </c>
      <c r="F7000" s="1" t="str">
        <f t="shared" si="328"/>
        <v>2017/2018</v>
      </c>
      <c r="G7000">
        <v>58</v>
      </c>
      <c r="H7000" t="s">
        <v>60</v>
      </c>
      <c r="I7000">
        <f>IFERROR(INDEX(Lookup_Misc!$A$1:$C$7,MATCH(Table1[[#This Row],[Product]],Lookup_Misc!$B$1:$B$7,0),3)*Table1[[#This Row],[Tonnage]],NA())</f>
        <v>10.44</v>
      </c>
      <c r="J7000">
        <f t="shared" si="329"/>
        <v>9</v>
      </c>
    </row>
    <row r="7001" spans="1:10">
      <c r="A7001" t="s">
        <v>188</v>
      </c>
      <c r="B7001" t="s">
        <v>123</v>
      </c>
      <c r="C7001" s="60">
        <v>42979</v>
      </c>
      <c r="D7001" s="3">
        <f>Table1[[#This Row],[End Year]]-1</f>
        <v>2017</v>
      </c>
      <c r="E7001" s="3">
        <f t="shared" si="327"/>
        <v>2018</v>
      </c>
      <c r="F7001" s="1" t="str">
        <f t="shared" si="328"/>
        <v>2017/2018</v>
      </c>
      <c r="G7001">
        <v>4</v>
      </c>
      <c r="H7001" t="s">
        <v>79</v>
      </c>
      <c r="I7001">
        <f>IFERROR(INDEX(Lookup_Misc!$A$1:$C$7,MATCH(Table1[[#This Row],[Product]],Lookup_Misc!$B$1:$B$7,0),3)*Table1[[#This Row],[Tonnage]],NA())</f>
        <v>0.72</v>
      </c>
      <c r="J7001">
        <f t="shared" si="329"/>
        <v>9</v>
      </c>
    </row>
    <row r="7002" spans="1:10">
      <c r="A7002" t="s">
        <v>188</v>
      </c>
      <c r="B7002" t="s">
        <v>123</v>
      </c>
      <c r="C7002" s="60">
        <v>43009</v>
      </c>
      <c r="D7002" s="3">
        <f>Table1[[#This Row],[End Year]]-1</f>
        <v>2017</v>
      </c>
      <c r="E7002" s="3">
        <f t="shared" si="327"/>
        <v>2018</v>
      </c>
      <c r="F7002" s="1" t="str">
        <f t="shared" si="328"/>
        <v>2017/2018</v>
      </c>
      <c r="G7002">
        <v>7</v>
      </c>
      <c r="H7002" t="s">
        <v>79</v>
      </c>
      <c r="I7002">
        <f>IFERROR(INDEX(Lookup_Misc!$A$1:$C$7,MATCH(Table1[[#This Row],[Product]],Lookup_Misc!$B$1:$B$7,0),3)*Table1[[#This Row],[Tonnage]],NA())</f>
        <v>1.26</v>
      </c>
      <c r="J7002">
        <f t="shared" si="329"/>
        <v>10</v>
      </c>
    </row>
    <row r="7003" spans="1:10">
      <c r="A7003" t="s">
        <v>188</v>
      </c>
      <c r="B7003" t="s">
        <v>123</v>
      </c>
      <c r="C7003" s="60">
        <v>43009</v>
      </c>
      <c r="D7003" s="3">
        <f>Table1[[#This Row],[End Year]]-1</f>
        <v>2017</v>
      </c>
      <c r="E7003" s="3">
        <f t="shared" si="327"/>
        <v>2018</v>
      </c>
      <c r="F7003" s="1" t="str">
        <f t="shared" si="328"/>
        <v>2017/2018</v>
      </c>
      <c r="G7003">
        <v>5</v>
      </c>
      <c r="H7003" t="s">
        <v>141</v>
      </c>
      <c r="I7003">
        <f>IFERROR(INDEX(Lookup_Misc!$A$1:$C$7,MATCH(Table1[[#This Row],[Product]],Lookup_Misc!$B$1:$B$7,0),3)*Table1[[#This Row],[Tonnage]],NA())</f>
        <v>0.89999999999999991</v>
      </c>
      <c r="J7003">
        <f t="shared" si="329"/>
        <v>10</v>
      </c>
    </row>
    <row r="7004" spans="1:10">
      <c r="A7004" t="s">
        <v>188</v>
      </c>
      <c r="B7004" t="s">
        <v>123</v>
      </c>
      <c r="C7004" s="60">
        <v>43040</v>
      </c>
      <c r="D7004" s="3">
        <f>Table1[[#This Row],[End Year]]-1</f>
        <v>2017</v>
      </c>
      <c r="E7004" s="3">
        <f t="shared" si="327"/>
        <v>2018</v>
      </c>
      <c r="F7004" s="1" t="str">
        <f t="shared" si="328"/>
        <v>2017/2018</v>
      </c>
      <c r="G7004">
        <v>16</v>
      </c>
      <c r="H7004" t="s">
        <v>136</v>
      </c>
      <c r="I7004">
        <f>IFERROR(INDEX(Lookup_Misc!$A$1:$C$7,MATCH(Table1[[#This Row],[Product]],Lookup_Misc!$B$1:$B$7,0),3)*Table1[[#This Row],[Tonnage]],NA())</f>
        <v>2.88</v>
      </c>
      <c r="J7004">
        <f t="shared" si="329"/>
        <v>11</v>
      </c>
    </row>
    <row r="7005" spans="1:10">
      <c r="A7005" t="s">
        <v>188</v>
      </c>
      <c r="B7005" t="s">
        <v>123</v>
      </c>
      <c r="C7005" s="60">
        <v>43070</v>
      </c>
      <c r="D7005" s="3">
        <f>Table1[[#This Row],[End Year]]-1</f>
        <v>2017</v>
      </c>
      <c r="E7005" s="3">
        <f t="shared" si="327"/>
        <v>2018</v>
      </c>
      <c r="F7005" s="1" t="str">
        <f t="shared" si="328"/>
        <v>2017/2018</v>
      </c>
      <c r="G7005">
        <v>4</v>
      </c>
      <c r="H7005" t="s">
        <v>79</v>
      </c>
      <c r="I7005">
        <f>IFERROR(INDEX(Lookup_Misc!$A$1:$C$7,MATCH(Table1[[#This Row],[Product]],Lookup_Misc!$B$1:$B$7,0),3)*Table1[[#This Row],[Tonnage]],NA())</f>
        <v>0.72</v>
      </c>
      <c r="J7005">
        <f t="shared" si="329"/>
        <v>12</v>
      </c>
    </row>
    <row r="7006" spans="1:10">
      <c r="A7006" t="s">
        <v>188</v>
      </c>
      <c r="B7006" t="s">
        <v>123</v>
      </c>
      <c r="C7006" s="60">
        <v>43101</v>
      </c>
      <c r="D7006" s="3">
        <f>Table1[[#This Row],[End Year]]-1</f>
        <v>2017</v>
      </c>
      <c r="E7006" s="3">
        <f t="shared" si="327"/>
        <v>2018</v>
      </c>
      <c r="F7006" s="1" t="str">
        <f t="shared" si="328"/>
        <v>2017/2018</v>
      </c>
      <c r="G7006">
        <v>4</v>
      </c>
      <c r="H7006" t="s">
        <v>79</v>
      </c>
      <c r="I7006">
        <f>IFERROR(INDEX(Lookup_Misc!$A$1:$C$7,MATCH(Table1[[#This Row],[Product]],Lookup_Misc!$B$1:$B$7,0),3)*Table1[[#This Row],[Tonnage]],NA())</f>
        <v>0.72</v>
      </c>
      <c r="J7006">
        <f t="shared" si="329"/>
        <v>1</v>
      </c>
    </row>
    <row r="7007" spans="1:10">
      <c r="A7007" t="s">
        <v>188</v>
      </c>
      <c r="B7007" t="s">
        <v>123</v>
      </c>
      <c r="C7007" s="60">
        <v>43132</v>
      </c>
      <c r="D7007" s="3">
        <f>Table1[[#This Row],[End Year]]-1</f>
        <v>2017</v>
      </c>
      <c r="E7007" s="3">
        <f t="shared" si="327"/>
        <v>2018</v>
      </c>
      <c r="F7007" s="1" t="str">
        <f t="shared" si="328"/>
        <v>2017/2018</v>
      </c>
      <c r="G7007">
        <v>4</v>
      </c>
      <c r="H7007" t="s">
        <v>79</v>
      </c>
      <c r="I7007">
        <f>IFERROR(INDEX(Lookup_Misc!$A$1:$C$7,MATCH(Table1[[#This Row],[Product]],Lookup_Misc!$B$1:$B$7,0),3)*Table1[[#This Row],[Tonnage]],NA())</f>
        <v>0.72</v>
      </c>
      <c r="J7007">
        <f t="shared" si="329"/>
        <v>2</v>
      </c>
    </row>
    <row r="7008" spans="1:10">
      <c r="A7008" t="s">
        <v>188</v>
      </c>
      <c r="B7008" t="s">
        <v>123</v>
      </c>
      <c r="C7008" s="60">
        <v>43191</v>
      </c>
      <c r="D7008" s="3">
        <f>Table1[[#This Row],[End Year]]-1</f>
        <v>2017</v>
      </c>
      <c r="E7008" s="3">
        <f t="shared" si="327"/>
        <v>2018</v>
      </c>
      <c r="F7008" s="1" t="str">
        <f t="shared" si="328"/>
        <v>2017/2018</v>
      </c>
      <c r="G7008">
        <v>23</v>
      </c>
      <c r="H7008" t="s">
        <v>60</v>
      </c>
      <c r="I7008">
        <f>IFERROR(INDEX(Lookup_Misc!$A$1:$C$7,MATCH(Table1[[#This Row],[Product]],Lookup_Misc!$B$1:$B$7,0),3)*Table1[[#This Row],[Tonnage]],NA())</f>
        <v>4.1399999999999997</v>
      </c>
      <c r="J7008">
        <f t="shared" si="329"/>
        <v>4</v>
      </c>
    </row>
    <row r="7009" spans="1:10">
      <c r="A7009" t="s">
        <v>188</v>
      </c>
      <c r="B7009" t="s">
        <v>123</v>
      </c>
      <c r="C7009" s="60">
        <v>43191</v>
      </c>
      <c r="D7009" s="3">
        <f>Table1[[#This Row],[End Year]]-1</f>
        <v>2017</v>
      </c>
      <c r="E7009" s="3">
        <f t="shared" si="327"/>
        <v>2018</v>
      </c>
      <c r="F7009" s="1" t="str">
        <f t="shared" si="328"/>
        <v>2017/2018</v>
      </c>
      <c r="G7009">
        <v>4</v>
      </c>
      <c r="H7009" t="s">
        <v>79</v>
      </c>
      <c r="I7009">
        <f>IFERROR(INDEX(Lookup_Misc!$A$1:$C$7,MATCH(Table1[[#This Row],[Product]],Lookup_Misc!$B$1:$B$7,0),3)*Table1[[#This Row],[Tonnage]],NA())</f>
        <v>0.72</v>
      </c>
      <c r="J7009">
        <f t="shared" si="329"/>
        <v>4</v>
      </c>
    </row>
    <row r="7010" spans="1:10">
      <c r="A7010" t="s">
        <v>188</v>
      </c>
      <c r="B7010" t="s">
        <v>123</v>
      </c>
      <c r="C7010" s="60">
        <v>43191</v>
      </c>
      <c r="D7010" s="3">
        <f>Table1[[#This Row],[End Year]]-1</f>
        <v>2017</v>
      </c>
      <c r="E7010" s="3">
        <f t="shared" si="327"/>
        <v>2018</v>
      </c>
      <c r="F7010" s="1" t="str">
        <f t="shared" si="328"/>
        <v>2017/2018</v>
      </c>
      <c r="G7010">
        <v>1</v>
      </c>
      <c r="H7010" t="s">
        <v>143</v>
      </c>
      <c r="I7010">
        <f>IFERROR(INDEX(Lookup_Misc!$A$1:$C$7,MATCH(Table1[[#This Row],[Product]],Lookup_Misc!$B$1:$B$7,0),3)*Table1[[#This Row],[Tonnage]],NA())</f>
        <v>0.18</v>
      </c>
      <c r="J7010">
        <f t="shared" si="329"/>
        <v>4</v>
      </c>
    </row>
    <row r="7011" spans="1:10">
      <c r="A7011" t="s">
        <v>188</v>
      </c>
      <c r="B7011" t="s">
        <v>123</v>
      </c>
      <c r="C7011" s="60">
        <v>43191</v>
      </c>
      <c r="D7011" s="3">
        <f>Table1[[#This Row],[End Year]]-1</f>
        <v>2017</v>
      </c>
      <c r="E7011" s="3">
        <f t="shared" si="327"/>
        <v>2018</v>
      </c>
      <c r="F7011" s="1" t="str">
        <f t="shared" si="328"/>
        <v>2017/2018</v>
      </c>
      <c r="G7011">
        <v>45</v>
      </c>
      <c r="H7011" t="s">
        <v>81</v>
      </c>
      <c r="I7011">
        <f>IFERROR(INDEX(Lookup_Misc!$A$1:$C$7,MATCH(Table1[[#This Row],[Product]],Lookup_Misc!$B$1:$B$7,0),3)*Table1[[#This Row],[Tonnage]],NA())</f>
        <v>8.1</v>
      </c>
      <c r="J7011">
        <f t="shared" si="329"/>
        <v>4</v>
      </c>
    </row>
    <row r="7012" spans="1:10">
      <c r="A7012" t="s">
        <v>188</v>
      </c>
      <c r="B7012" t="s">
        <v>123</v>
      </c>
      <c r="C7012" s="60">
        <v>43221</v>
      </c>
      <c r="D7012" s="3">
        <f>Table1[[#This Row],[End Year]]-1</f>
        <v>2017</v>
      </c>
      <c r="E7012" s="3">
        <f t="shared" si="327"/>
        <v>2018</v>
      </c>
      <c r="F7012" s="1" t="str">
        <f t="shared" si="328"/>
        <v>2017/2018</v>
      </c>
      <c r="G7012">
        <v>88</v>
      </c>
      <c r="H7012" t="s">
        <v>60</v>
      </c>
      <c r="I7012">
        <f>IFERROR(INDEX(Lookup_Misc!$A$1:$C$7,MATCH(Table1[[#This Row],[Product]],Lookup_Misc!$B$1:$B$7,0),3)*Table1[[#This Row],[Tonnage]],NA())</f>
        <v>15.84</v>
      </c>
      <c r="J7012">
        <f t="shared" si="329"/>
        <v>5</v>
      </c>
    </row>
    <row r="7013" spans="1:10">
      <c r="A7013" t="s">
        <v>188</v>
      </c>
      <c r="B7013" t="s">
        <v>123</v>
      </c>
      <c r="C7013" s="60">
        <v>43252</v>
      </c>
      <c r="D7013" s="3">
        <f>Table1[[#This Row],[End Year]]-1</f>
        <v>2017</v>
      </c>
      <c r="E7013" s="3">
        <f t="shared" si="327"/>
        <v>2018</v>
      </c>
      <c r="F7013" s="1" t="str">
        <f t="shared" si="328"/>
        <v>2017/2018</v>
      </c>
      <c r="G7013">
        <v>4</v>
      </c>
      <c r="H7013" t="s">
        <v>79</v>
      </c>
      <c r="I7013">
        <f>IFERROR(INDEX(Lookup_Misc!$A$1:$C$7,MATCH(Table1[[#This Row],[Product]],Lookup_Misc!$B$1:$B$7,0),3)*Table1[[#This Row],[Tonnage]],NA())</f>
        <v>0.72</v>
      </c>
      <c r="J7013">
        <f t="shared" si="329"/>
        <v>6</v>
      </c>
    </row>
    <row r="7014" spans="1:10">
      <c r="A7014" t="s">
        <v>188</v>
      </c>
      <c r="B7014" t="s">
        <v>123</v>
      </c>
      <c r="C7014" s="60">
        <v>43282</v>
      </c>
      <c r="D7014" s="3">
        <f>Table1[[#This Row],[End Year]]-1</f>
        <v>2018</v>
      </c>
      <c r="E7014" s="3">
        <f t="shared" si="327"/>
        <v>2019</v>
      </c>
      <c r="F7014" s="1" t="str">
        <f t="shared" si="328"/>
        <v>2018/2019</v>
      </c>
      <c r="G7014">
        <v>4</v>
      </c>
      <c r="H7014" t="s">
        <v>79</v>
      </c>
      <c r="I7014">
        <f>IFERROR(INDEX(Lookup_Misc!$A$1:$C$7,MATCH(Table1[[#This Row],[Product]],Lookup_Misc!$B$1:$B$7,0),3)*Table1[[#This Row],[Tonnage]],NA())</f>
        <v>0.72</v>
      </c>
      <c r="J7014">
        <f t="shared" si="329"/>
        <v>7</v>
      </c>
    </row>
    <row r="7015" spans="1:10">
      <c r="A7015" t="s">
        <v>188</v>
      </c>
      <c r="B7015" t="s">
        <v>123</v>
      </c>
      <c r="C7015" s="60">
        <v>43313</v>
      </c>
      <c r="D7015" s="3">
        <f>Table1[[#This Row],[End Year]]-1</f>
        <v>2018</v>
      </c>
      <c r="E7015" s="3">
        <f t="shared" si="327"/>
        <v>2019</v>
      </c>
      <c r="F7015" s="1" t="str">
        <f t="shared" si="328"/>
        <v>2018/2019</v>
      </c>
      <c r="G7015">
        <v>18</v>
      </c>
      <c r="H7015" t="s">
        <v>104</v>
      </c>
      <c r="I7015">
        <f>IFERROR(INDEX(Lookup_Misc!$A$1:$C$7,MATCH(Table1[[#This Row],[Product]],Lookup_Misc!$B$1:$B$7,0),3)*Table1[[#This Row],[Tonnage]],NA())</f>
        <v>3.2399999999999998</v>
      </c>
      <c r="J7015">
        <f t="shared" si="329"/>
        <v>8</v>
      </c>
    </row>
    <row r="7016" spans="1:10">
      <c r="A7016" t="s">
        <v>188</v>
      </c>
      <c r="B7016" t="s">
        <v>123</v>
      </c>
      <c r="C7016" s="60">
        <v>43344</v>
      </c>
      <c r="D7016" s="3">
        <f>Table1[[#This Row],[End Year]]-1</f>
        <v>2018</v>
      </c>
      <c r="E7016" s="3">
        <f t="shared" si="327"/>
        <v>2019</v>
      </c>
      <c r="F7016" s="1" t="str">
        <f t="shared" si="328"/>
        <v>2018/2019</v>
      </c>
      <c r="G7016">
        <v>3</v>
      </c>
      <c r="H7016" t="s">
        <v>79</v>
      </c>
      <c r="I7016">
        <f>IFERROR(INDEX(Lookup_Misc!$A$1:$C$7,MATCH(Table1[[#This Row],[Product]],Lookup_Misc!$B$1:$B$7,0),3)*Table1[[#This Row],[Tonnage]],NA())</f>
        <v>0.54</v>
      </c>
      <c r="J7016">
        <f t="shared" si="329"/>
        <v>9</v>
      </c>
    </row>
    <row r="7017" spans="1:10">
      <c r="A7017" t="s">
        <v>188</v>
      </c>
      <c r="B7017" t="s">
        <v>123</v>
      </c>
      <c r="C7017" s="60">
        <v>43344</v>
      </c>
      <c r="D7017" s="3">
        <f>Table1[[#This Row],[End Year]]-1</f>
        <v>2018</v>
      </c>
      <c r="E7017" s="3">
        <f t="shared" si="327"/>
        <v>2019</v>
      </c>
      <c r="F7017" s="1" t="str">
        <f t="shared" si="328"/>
        <v>2018/2019</v>
      </c>
      <c r="G7017">
        <v>17</v>
      </c>
      <c r="H7017" t="s">
        <v>90</v>
      </c>
      <c r="I7017">
        <f>IFERROR(INDEX(Lookup_Misc!$A$1:$C$7,MATCH(Table1[[#This Row],[Product]],Lookup_Misc!$B$1:$B$7,0),3)*Table1[[#This Row],[Tonnage]],NA())</f>
        <v>3.06</v>
      </c>
      <c r="J7017">
        <f t="shared" si="329"/>
        <v>9</v>
      </c>
    </row>
    <row r="7018" spans="1:10">
      <c r="A7018" t="s">
        <v>188</v>
      </c>
      <c r="B7018" t="s">
        <v>123</v>
      </c>
      <c r="C7018" s="60">
        <v>43374</v>
      </c>
      <c r="D7018" s="3">
        <f>Table1[[#This Row],[End Year]]-1</f>
        <v>2018</v>
      </c>
      <c r="E7018" s="3">
        <f t="shared" si="327"/>
        <v>2019</v>
      </c>
      <c r="F7018" s="1" t="str">
        <f t="shared" si="328"/>
        <v>2018/2019</v>
      </c>
      <c r="G7018">
        <v>4</v>
      </c>
      <c r="H7018" t="s">
        <v>135</v>
      </c>
      <c r="I7018">
        <f>IFERROR(INDEX(Lookup_Misc!$A$1:$C$7,MATCH(Table1[[#This Row],[Product]],Lookup_Misc!$B$1:$B$7,0),3)*Table1[[#This Row],[Tonnage]],NA())</f>
        <v>0.72</v>
      </c>
      <c r="J7018">
        <f t="shared" si="329"/>
        <v>10</v>
      </c>
    </row>
    <row r="7019" spans="1:10">
      <c r="A7019" t="s">
        <v>188</v>
      </c>
      <c r="B7019" t="s">
        <v>123</v>
      </c>
      <c r="C7019" s="60">
        <v>43374</v>
      </c>
      <c r="D7019" s="3">
        <f>Table1[[#This Row],[End Year]]-1</f>
        <v>2018</v>
      </c>
      <c r="E7019" s="3">
        <f t="shared" si="327"/>
        <v>2019</v>
      </c>
      <c r="F7019" s="1" t="str">
        <f t="shared" si="328"/>
        <v>2018/2019</v>
      </c>
      <c r="G7019">
        <v>2</v>
      </c>
      <c r="H7019" t="s">
        <v>80</v>
      </c>
      <c r="I7019">
        <f>IFERROR(INDEX(Lookup_Misc!$A$1:$C$7,MATCH(Table1[[#This Row],[Product]],Lookup_Misc!$B$1:$B$7,0),3)*Table1[[#This Row],[Tonnage]],NA())</f>
        <v>0.36</v>
      </c>
      <c r="J7019">
        <f t="shared" si="329"/>
        <v>10</v>
      </c>
    </row>
    <row r="7020" spans="1:10">
      <c r="A7020" t="s">
        <v>188</v>
      </c>
      <c r="B7020" t="s">
        <v>123</v>
      </c>
      <c r="C7020" s="60">
        <v>43405</v>
      </c>
      <c r="D7020" s="3">
        <f>Table1[[#This Row],[End Year]]-1</f>
        <v>2018</v>
      </c>
      <c r="E7020" s="3">
        <f t="shared" si="327"/>
        <v>2019</v>
      </c>
      <c r="F7020" s="1" t="str">
        <f t="shared" si="328"/>
        <v>2018/2019</v>
      </c>
      <c r="G7020">
        <v>4</v>
      </c>
      <c r="H7020" t="s">
        <v>79</v>
      </c>
      <c r="I7020">
        <f>IFERROR(INDEX(Lookup_Misc!$A$1:$C$7,MATCH(Table1[[#This Row],[Product]],Lookup_Misc!$B$1:$B$7,0),3)*Table1[[#This Row],[Tonnage]],NA())</f>
        <v>0.72</v>
      </c>
      <c r="J7020">
        <f t="shared" si="329"/>
        <v>11</v>
      </c>
    </row>
    <row r="7021" spans="1:10">
      <c r="A7021" t="s">
        <v>188</v>
      </c>
      <c r="B7021" t="s">
        <v>123</v>
      </c>
      <c r="C7021" s="60">
        <v>43435</v>
      </c>
      <c r="D7021" s="3">
        <f>Table1[[#This Row],[End Year]]-1</f>
        <v>2018</v>
      </c>
      <c r="E7021" s="3">
        <f t="shared" si="327"/>
        <v>2019</v>
      </c>
      <c r="F7021" s="1" t="str">
        <f t="shared" si="328"/>
        <v>2018/2019</v>
      </c>
      <c r="G7021">
        <v>8</v>
      </c>
      <c r="H7021" t="s">
        <v>152</v>
      </c>
      <c r="I7021">
        <f>IFERROR(INDEX(Lookup_Misc!$A$1:$C$7,MATCH(Table1[[#This Row],[Product]],Lookup_Misc!$B$1:$B$7,0),3)*Table1[[#This Row],[Tonnage]],NA())</f>
        <v>1.44</v>
      </c>
      <c r="J7021">
        <f t="shared" si="329"/>
        <v>12</v>
      </c>
    </row>
    <row r="7022" spans="1:10">
      <c r="A7022" t="s">
        <v>188</v>
      </c>
      <c r="B7022" t="s">
        <v>123</v>
      </c>
      <c r="C7022" s="60">
        <v>43466</v>
      </c>
      <c r="D7022" s="3">
        <f>Table1[[#This Row],[End Year]]-1</f>
        <v>2018</v>
      </c>
      <c r="E7022" s="3">
        <f t="shared" si="327"/>
        <v>2019</v>
      </c>
      <c r="F7022" s="1" t="str">
        <f t="shared" si="328"/>
        <v>2018/2019</v>
      </c>
      <c r="G7022">
        <v>4</v>
      </c>
      <c r="H7022" t="s">
        <v>79</v>
      </c>
      <c r="I7022">
        <f>IFERROR(INDEX(Lookup_Misc!$A$1:$C$7,MATCH(Table1[[#This Row],[Product]],Lookup_Misc!$B$1:$B$7,0),3)*Table1[[#This Row],[Tonnage]],NA())</f>
        <v>0.72</v>
      </c>
      <c r="J7022">
        <f t="shared" si="329"/>
        <v>1</v>
      </c>
    </row>
    <row r="7023" spans="1:10">
      <c r="A7023" t="s">
        <v>188</v>
      </c>
      <c r="B7023" t="s">
        <v>123</v>
      </c>
      <c r="C7023" s="60">
        <v>43497</v>
      </c>
      <c r="D7023" s="3">
        <f>Table1[[#This Row],[End Year]]-1</f>
        <v>2018</v>
      </c>
      <c r="E7023" s="3">
        <f t="shared" si="327"/>
        <v>2019</v>
      </c>
      <c r="F7023" s="1" t="str">
        <f t="shared" si="328"/>
        <v>2018/2019</v>
      </c>
      <c r="G7023">
        <v>1</v>
      </c>
      <c r="H7023" t="s">
        <v>79</v>
      </c>
      <c r="I7023">
        <f>IFERROR(INDEX(Lookup_Misc!$A$1:$C$7,MATCH(Table1[[#This Row],[Product]],Lookup_Misc!$B$1:$B$7,0),3)*Table1[[#This Row],[Tonnage]],NA())</f>
        <v>0.18</v>
      </c>
      <c r="J7023">
        <f t="shared" si="329"/>
        <v>2</v>
      </c>
    </row>
    <row r="7024" spans="1:10">
      <c r="A7024" t="s">
        <v>188</v>
      </c>
      <c r="B7024" t="s">
        <v>123</v>
      </c>
      <c r="C7024" s="60">
        <v>43497</v>
      </c>
      <c r="D7024" s="3">
        <f>Table1[[#This Row],[End Year]]-1</f>
        <v>2018</v>
      </c>
      <c r="E7024" s="3">
        <f t="shared" si="327"/>
        <v>2019</v>
      </c>
      <c r="F7024" s="1" t="str">
        <f t="shared" si="328"/>
        <v>2018/2019</v>
      </c>
      <c r="G7024">
        <v>9</v>
      </c>
      <c r="H7024" t="s">
        <v>135</v>
      </c>
      <c r="I7024">
        <f>IFERROR(INDEX(Lookup_Misc!$A$1:$C$7,MATCH(Table1[[#This Row],[Product]],Lookup_Misc!$B$1:$B$7,0),3)*Table1[[#This Row],[Tonnage]],NA())</f>
        <v>1.6199999999999999</v>
      </c>
      <c r="J7024">
        <f t="shared" si="329"/>
        <v>2</v>
      </c>
    </row>
    <row r="7025" spans="1:10">
      <c r="A7025" t="s">
        <v>188</v>
      </c>
      <c r="B7025" t="s">
        <v>123</v>
      </c>
      <c r="C7025" s="60">
        <v>43525</v>
      </c>
      <c r="D7025" s="3">
        <f>Table1[[#This Row],[End Year]]-1</f>
        <v>2018</v>
      </c>
      <c r="E7025" s="3">
        <f t="shared" si="327"/>
        <v>2019</v>
      </c>
      <c r="F7025" s="1" t="str">
        <f t="shared" si="328"/>
        <v>2018/2019</v>
      </c>
      <c r="G7025">
        <v>74</v>
      </c>
      <c r="H7025" t="s">
        <v>60</v>
      </c>
      <c r="I7025">
        <f>IFERROR(INDEX(Lookup_Misc!$A$1:$C$7,MATCH(Table1[[#This Row],[Product]],Lookup_Misc!$B$1:$B$7,0),3)*Table1[[#This Row],[Tonnage]],NA())</f>
        <v>13.32</v>
      </c>
      <c r="J7025">
        <f t="shared" si="329"/>
        <v>3</v>
      </c>
    </row>
    <row r="7026" spans="1:10">
      <c r="A7026" t="s">
        <v>188</v>
      </c>
      <c r="B7026" t="s">
        <v>123</v>
      </c>
      <c r="C7026" s="60">
        <v>43525</v>
      </c>
      <c r="D7026" s="3">
        <f>Table1[[#This Row],[End Year]]-1</f>
        <v>2018</v>
      </c>
      <c r="E7026" s="3">
        <f t="shared" si="327"/>
        <v>2019</v>
      </c>
      <c r="F7026" s="1" t="str">
        <f t="shared" si="328"/>
        <v>2018/2019</v>
      </c>
      <c r="G7026">
        <v>1</v>
      </c>
      <c r="H7026" t="s">
        <v>88</v>
      </c>
      <c r="I7026">
        <f>IFERROR(INDEX(Lookup_Misc!$A$1:$C$7,MATCH(Table1[[#This Row],[Product]],Lookup_Misc!$B$1:$B$7,0),3)*Table1[[#This Row],[Tonnage]],NA())</f>
        <v>0.18</v>
      </c>
      <c r="J7026">
        <f t="shared" si="329"/>
        <v>3</v>
      </c>
    </row>
    <row r="7027" spans="1:10">
      <c r="A7027" t="s">
        <v>188</v>
      </c>
      <c r="B7027" t="s">
        <v>123</v>
      </c>
      <c r="C7027" s="60">
        <v>43525</v>
      </c>
      <c r="D7027" s="3">
        <f>Table1[[#This Row],[End Year]]-1</f>
        <v>2018</v>
      </c>
      <c r="E7027" s="3">
        <f t="shared" si="327"/>
        <v>2019</v>
      </c>
      <c r="F7027" s="1" t="str">
        <f t="shared" si="328"/>
        <v>2018/2019</v>
      </c>
      <c r="G7027">
        <v>1</v>
      </c>
      <c r="H7027" t="s">
        <v>160</v>
      </c>
      <c r="I7027">
        <f>IFERROR(INDEX(Lookup_Misc!$A$1:$C$7,MATCH(Table1[[#This Row],[Product]],Lookup_Misc!$B$1:$B$7,0),3)*Table1[[#This Row],[Tonnage]],NA())</f>
        <v>0.18</v>
      </c>
      <c r="J7027">
        <f t="shared" si="329"/>
        <v>3</v>
      </c>
    </row>
    <row r="7028" spans="1:10">
      <c r="A7028" t="s">
        <v>188</v>
      </c>
      <c r="B7028" t="s">
        <v>123</v>
      </c>
      <c r="C7028" s="60">
        <v>43556</v>
      </c>
      <c r="D7028" s="3">
        <f>Table1[[#This Row],[End Year]]-1</f>
        <v>2018</v>
      </c>
      <c r="E7028" s="3">
        <f t="shared" si="327"/>
        <v>2019</v>
      </c>
      <c r="F7028" s="1" t="str">
        <f t="shared" si="328"/>
        <v>2018/2019</v>
      </c>
      <c r="G7028">
        <v>195</v>
      </c>
      <c r="H7028" t="s">
        <v>60</v>
      </c>
      <c r="I7028">
        <f>IFERROR(INDEX(Lookup_Misc!$A$1:$C$7,MATCH(Table1[[#This Row],[Product]],Lookup_Misc!$B$1:$B$7,0),3)*Table1[[#This Row],[Tonnage]],NA())</f>
        <v>35.1</v>
      </c>
      <c r="J7028">
        <f t="shared" si="329"/>
        <v>4</v>
      </c>
    </row>
    <row r="7029" spans="1:10">
      <c r="A7029" t="s">
        <v>188</v>
      </c>
      <c r="B7029" t="s">
        <v>123</v>
      </c>
      <c r="C7029" s="60">
        <v>43556</v>
      </c>
      <c r="D7029" s="3">
        <f>Table1[[#This Row],[End Year]]-1</f>
        <v>2018</v>
      </c>
      <c r="E7029" s="3">
        <f t="shared" si="327"/>
        <v>2019</v>
      </c>
      <c r="F7029" s="1" t="str">
        <f t="shared" si="328"/>
        <v>2018/2019</v>
      </c>
      <c r="G7029">
        <v>4</v>
      </c>
      <c r="H7029" t="s">
        <v>79</v>
      </c>
      <c r="I7029">
        <f>IFERROR(INDEX(Lookup_Misc!$A$1:$C$7,MATCH(Table1[[#This Row],[Product]],Lookup_Misc!$B$1:$B$7,0),3)*Table1[[#This Row],[Tonnage]],NA())</f>
        <v>0.72</v>
      </c>
      <c r="J7029">
        <f t="shared" si="329"/>
        <v>4</v>
      </c>
    </row>
    <row r="7030" spans="1:10">
      <c r="A7030" t="s">
        <v>188</v>
      </c>
      <c r="B7030" t="s">
        <v>123</v>
      </c>
      <c r="C7030" s="60">
        <v>43556</v>
      </c>
      <c r="D7030" s="3">
        <f>Table1[[#This Row],[End Year]]-1</f>
        <v>2018</v>
      </c>
      <c r="E7030" s="3">
        <f t="shared" si="327"/>
        <v>2019</v>
      </c>
      <c r="F7030" s="1" t="str">
        <f t="shared" si="328"/>
        <v>2018/2019</v>
      </c>
      <c r="G7030">
        <v>16</v>
      </c>
      <c r="H7030" t="s">
        <v>152</v>
      </c>
      <c r="I7030">
        <f>IFERROR(INDEX(Lookup_Misc!$A$1:$C$7,MATCH(Table1[[#This Row],[Product]],Lookup_Misc!$B$1:$B$7,0),3)*Table1[[#This Row],[Tonnage]],NA())</f>
        <v>2.88</v>
      </c>
      <c r="J7030">
        <f t="shared" si="329"/>
        <v>4</v>
      </c>
    </row>
    <row r="7031" spans="1:10">
      <c r="A7031" t="s">
        <v>188</v>
      </c>
      <c r="B7031" t="s">
        <v>123</v>
      </c>
      <c r="C7031" s="60">
        <v>43586</v>
      </c>
      <c r="D7031" s="3">
        <f>Table1[[#This Row],[End Year]]-1</f>
        <v>2018</v>
      </c>
      <c r="E7031" s="3">
        <f t="shared" si="327"/>
        <v>2019</v>
      </c>
      <c r="F7031" s="1" t="str">
        <f t="shared" si="328"/>
        <v>2018/2019</v>
      </c>
      <c r="G7031">
        <v>81</v>
      </c>
      <c r="H7031" t="s">
        <v>60</v>
      </c>
      <c r="I7031">
        <f>IFERROR(INDEX(Lookup_Misc!$A$1:$C$7,MATCH(Table1[[#This Row],[Product]],Lookup_Misc!$B$1:$B$7,0),3)*Table1[[#This Row],[Tonnage]],NA())</f>
        <v>14.58</v>
      </c>
      <c r="J7031">
        <f t="shared" si="329"/>
        <v>5</v>
      </c>
    </row>
    <row r="7032" spans="1:10">
      <c r="A7032" t="s">
        <v>188</v>
      </c>
      <c r="B7032" t="s">
        <v>123</v>
      </c>
      <c r="C7032" s="60">
        <v>43617</v>
      </c>
      <c r="D7032" s="3">
        <f>Table1[[#This Row],[End Year]]-1</f>
        <v>2018</v>
      </c>
      <c r="E7032" s="3">
        <f t="shared" si="327"/>
        <v>2019</v>
      </c>
      <c r="F7032" s="1" t="str">
        <f t="shared" si="328"/>
        <v>2018/2019</v>
      </c>
      <c r="G7032">
        <v>54</v>
      </c>
      <c r="H7032" t="s">
        <v>60</v>
      </c>
      <c r="I7032">
        <f>IFERROR(INDEX(Lookup_Misc!$A$1:$C$7,MATCH(Table1[[#This Row],[Product]],Lookup_Misc!$B$1:$B$7,0),3)*Table1[[#This Row],[Tonnage]],NA())</f>
        <v>9.7199999999999989</v>
      </c>
      <c r="J7032">
        <f t="shared" si="329"/>
        <v>6</v>
      </c>
    </row>
    <row r="7033" spans="1:10">
      <c r="A7033" t="s">
        <v>188</v>
      </c>
      <c r="B7033" t="s">
        <v>123</v>
      </c>
      <c r="C7033" s="60">
        <v>43617</v>
      </c>
      <c r="D7033" s="3">
        <f>Table1[[#This Row],[End Year]]-1</f>
        <v>2018</v>
      </c>
      <c r="E7033" s="3">
        <f t="shared" si="327"/>
        <v>2019</v>
      </c>
      <c r="F7033" s="1" t="str">
        <f t="shared" si="328"/>
        <v>2018/2019</v>
      </c>
      <c r="G7033">
        <v>4</v>
      </c>
      <c r="H7033" t="s">
        <v>79</v>
      </c>
      <c r="I7033">
        <f>IFERROR(INDEX(Lookup_Misc!$A$1:$C$7,MATCH(Table1[[#This Row],[Product]],Lookup_Misc!$B$1:$B$7,0),3)*Table1[[#This Row],[Tonnage]],NA())</f>
        <v>0.72</v>
      </c>
      <c r="J7033">
        <f t="shared" si="329"/>
        <v>6</v>
      </c>
    </row>
    <row r="7034" spans="1:10">
      <c r="A7034" t="s">
        <v>188</v>
      </c>
      <c r="B7034" t="s">
        <v>123</v>
      </c>
      <c r="C7034" s="60">
        <v>43647</v>
      </c>
      <c r="D7034" s="3">
        <f>Table1[[#This Row],[End Year]]-1</f>
        <v>2019</v>
      </c>
      <c r="E7034" s="3">
        <f t="shared" si="327"/>
        <v>2020</v>
      </c>
      <c r="F7034" s="1" t="str">
        <f t="shared" si="328"/>
        <v>2019/2020</v>
      </c>
      <c r="G7034">
        <v>10</v>
      </c>
      <c r="H7034" t="s">
        <v>79</v>
      </c>
      <c r="I7034">
        <f>IFERROR(INDEX(Lookup_Misc!$A$1:$C$7,MATCH(Table1[[#This Row],[Product]],Lookup_Misc!$B$1:$B$7,0),3)*Table1[[#This Row],[Tonnage]],NA())</f>
        <v>1.7999999999999998</v>
      </c>
      <c r="J7034">
        <f t="shared" si="329"/>
        <v>7</v>
      </c>
    </row>
    <row r="7035" spans="1:10">
      <c r="A7035" t="s">
        <v>188</v>
      </c>
      <c r="B7035" t="s">
        <v>123</v>
      </c>
      <c r="C7035" s="60">
        <v>43678</v>
      </c>
      <c r="D7035" s="3">
        <f>Table1[[#This Row],[End Year]]-1</f>
        <v>2019</v>
      </c>
      <c r="E7035" s="3">
        <f t="shared" si="327"/>
        <v>2020</v>
      </c>
      <c r="F7035" s="1" t="str">
        <f t="shared" si="328"/>
        <v>2019/2020</v>
      </c>
      <c r="G7035">
        <v>2</v>
      </c>
      <c r="H7035" t="s">
        <v>124</v>
      </c>
      <c r="I7035">
        <f>IFERROR(INDEX(Lookup_Misc!$A$1:$C$7,MATCH(Table1[[#This Row],[Product]],Lookup_Misc!$B$1:$B$7,0),3)*Table1[[#This Row],[Tonnage]],NA())</f>
        <v>0.36</v>
      </c>
      <c r="J7035">
        <f t="shared" si="329"/>
        <v>8</v>
      </c>
    </row>
    <row r="7036" spans="1:10">
      <c r="A7036" t="s">
        <v>188</v>
      </c>
      <c r="B7036" t="s">
        <v>123</v>
      </c>
      <c r="C7036" s="60">
        <v>43678</v>
      </c>
      <c r="D7036" s="3">
        <f>Table1[[#This Row],[End Year]]-1</f>
        <v>2019</v>
      </c>
      <c r="E7036" s="3">
        <f t="shared" si="327"/>
        <v>2020</v>
      </c>
      <c r="F7036" s="1" t="str">
        <f t="shared" si="328"/>
        <v>2019/2020</v>
      </c>
      <c r="G7036">
        <v>1</v>
      </c>
      <c r="H7036" t="s">
        <v>97</v>
      </c>
      <c r="I7036">
        <f>IFERROR(INDEX(Lookup_Misc!$A$1:$C$7,MATCH(Table1[[#This Row],[Product]],Lookup_Misc!$B$1:$B$7,0),3)*Table1[[#This Row],[Tonnage]],NA())</f>
        <v>0.18</v>
      </c>
      <c r="J7036">
        <f t="shared" si="329"/>
        <v>8</v>
      </c>
    </row>
    <row r="7037" spans="1:10">
      <c r="A7037" t="s">
        <v>188</v>
      </c>
      <c r="B7037" t="s">
        <v>123</v>
      </c>
      <c r="C7037" s="60">
        <v>43709</v>
      </c>
      <c r="D7037" s="3">
        <f>Table1[[#This Row],[End Year]]-1</f>
        <v>2019</v>
      </c>
      <c r="E7037" s="3">
        <f t="shared" si="327"/>
        <v>2020</v>
      </c>
      <c r="F7037" s="1" t="str">
        <f t="shared" si="328"/>
        <v>2019/2020</v>
      </c>
      <c r="G7037">
        <v>25</v>
      </c>
      <c r="H7037" t="s">
        <v>60</v>
      </c>
      <c r="I7037">
        <f>IFERROR(INDEX(Lookup_Misc!$A$1:$C$7,MATCH(Table1[[#This Row],[Product]],Lookup_Misc!$B$1:$B$7,0),3)*Table1[[#This Row],[Tonnage]],NA())</f>
        <v>4.5</v>
      </c>
      <c r="J7037">
        <f t="shared" si="329"/>
        <v>9</v>
      </c>
    </row>
    <row r="7038" spans="1:10">
      <c r="A7038" t="s">
        <v>188</v>
      </c>
      <c r="B7038" t="s">
        <v>123</v>
      </c>
      <c r="C7038" s="60">
        <v>43709</v>
      </c>
      <c r="D7038" s="3">
        <f>Table1[[#This Row],[End Year]]-1</f>
        <v>2019</v>
      </c>
      <c r="E7038" s="3">
        <f t="shared" si="327"/>
        <v>2020</v>
      </c>
      <c r="F7038" s="1" t="str">
        <f t="shared" si="328"/>
        <v>2019/2020</v>
      </c>
      <c r="G7038">
        <v>4</v>
      </c>
      <c r="H7038" t="s">
        <v>79</v>
      </c>
      <c r="I7038">
        <f>IFERROR(INDEX(Lookup_Misc!$A$1:$C$7,MATCH(Table1[[#This Row],[Product]],Lookup_Misc!$B$1:$B$7,0),3)*Table1[[#This Row],[Tonnage]],NA())</f>
        <v>0.72</v>
      </c>
      <c r="J7038">
        <f t="shared" si="329"/>
        <v>9</v>
      </c>
    </row>
    <row r="7039" spans="1:10">
      <c r="A7039" t="s">
        <v>188</v>
      </c>
      <c r="B7039" t="s">
        <v>123</v>
      </c>
      <c r="C7039" s="60">
        <v>43709</v>
      </c>
      <c r="D7039" s="3">
        <f>Table1[[#This Row],[End Year]]-1</f>
        <v>2019</v>
      </c>
      <c r="E7039" s="3">
        <f t="shared" si="327"/>
        <v>2020</v>
      </c>
      <c r="F7039" s="1" t="str">
        <f t="shared" si="328"/>
        <v>2019/2020</v>
      </c>
      <c r="G7039">
        <v>1</v>
      </c>
      <c r="H7039" t="s">
        <v>177</v>
      </c>
      <c r="I7039">
        <f>IFERROR(INDEX(Lookup_Misc!$A$1:$C$7,MATCH(Table1[[#This Row],[Product]],Lookup_Misc!$B$1:$B$7,0),3)*Table1[[#This Row],[Tonnage]],NA())</f>
        <v>0.18</v>
      </c>
      <c r="J7039">
        <f t="shared" si="329"/>
        <v>9</v>
      </c>
    </row>
    <row r="7040" spans="1:10">
      <c r="A7040" t="s">
        <v>188</v>
      </c>
      <c r="B7040" t="s">
        <v>123</v>
      </c>
      <c r="C7040" s="60">
        <v>43739</v>
      </c>
      <c r="D7040" s="3">
        <f>Table1[[#This Row],[End Year]]-1</f>
        <v>2019</v>
      </c>
      <c r="E7040" s="3">
        <f t="shared" si="327"/>
        <v>2020</v>
      </c>
      <c r="F7040" s="1" t="str">
        <f t="shared" si="328"/>
        <v>2019/2020</v>
      </c>
      <c r="G7040">
        <v>6</v>
      </c>
      <c r="H7040" t="s">
        <v>60</v>
      </c>
      <c r="I7040">
        <f>IFERROR(INDEX(Lookup_Misc!$A$1:$C$7,MATCH(Table1[[#This Row],[Product]],Lookup_Misc!$B$1:$B$7,0),3)*Table1[[#This Row],[Tonnage]],NA())</f>
        <v>1.08</v>
      </c>
      <c r="J7040">
        <f t="shared" si="329"/>
        <v>10</v>
      </c>
    </row>
    <row r="7041" spans="1:10">
      <c r="A7041" t="s">
        <v>188</v>
      </c>
      <c r="B7041" t="s">
        <v>123</v>
      </c>
      <c r="C7041" s="60">
        <v>43770</v>
      </c>
      <c r="D7041" s="3">
        <f>Table1[[#This Row],[End Year]]-1</f>
        <v>2019</v>
      </c>
      <c r="E7041" s="3">
        <f t="shared" si="327"/>
        <v>2020</v>
      </c>
      <c r="F7041" s="1" t="str">
        <f t="shared" si="328"/>
        <v>2019/2020</v>
      </c>
      <c r="G7041">
        <v>1</v>
      </c>
      <c r="H7041" t="s">
        <v>149</v>
      </c>
      <c r="I7041">
        <f>IFERROR(INDEX(Lookup_Misc!$A$1:$C$7,MATCH(Table1[[#This Row],[Product]],Lookup_Misc!$B$1:$B$7,0),3)*Table1[[#This Row],[Tonnage]],NA())</f>
        <v>0.18</v>
      </c>
      <c r="J7041">
        <f t="shared" si="329"/>
        <v>11</v>
      </c>
    </row>
    <row r="7042" spans="1:10">
      <c r="A7042" t="s">
        <v>188</v>
      </c>
      <c r="B7042" t="s">
        <v>123</v>
      </c>
      <c r="C7042" s="60">
        <v>43800</v>
      </c>
      <c r="D7042" s="3">
        <f>Table1[[#This Row],[End Year]]-1</f>
        <v>2019</v>
      </c>
      <c r="E7042" s="3">
        <f t="shared" si="327"/>
        <v>2020</v>
      </c>
      <c r="F7042" s="1" t="str">
        <f t="shared" si="328"/>
        <v>2019/2020</v>
      </c>
      <c r="G7042">
        <v>4</v>
      </c>
      <c r="H7042" t="s">
        <v>79</v>
      </c>
      <c r="I7042">
        <f>IFERROR(INDEX(Lookup_Misc!$A$1:$C$7,MATCH(Table1[[#This Row],[Product]],Lookup_Misc!$B$1:$B$7,0),3)*Table1[[#This Row],[Tonnage]],NA())</f>
        <v>0.72</v>
      </c>
      <c r="J7042">
        <f t="shared" si="329"/>
        <v>12</v>
      </c>
    </row>
    <row r="7043" spans="1:10">
      <c r="A7043" t="s">
        <v>188</v>
      </c>
      <c r="B7043" t="s">
        <v>123</v>
      </c>
      <c r="C7043" s="60">
        <v>43831</v>
      </c>
      <c r="D7043" s="3">
        <f>Table1[[#This Row],[End Year]]-1</f>
        <v>2019</v>
      </c>
      <c r="E7043" s="3">
        <f t="shared" si="327"/>
        <v>2020</v>
      </c>
      <c r="F7043" s="1" t="str">
        <f t="shared" si="328"/>
        <v>2019/2020</v>
      </c>
      <c r="G7043">
        <v>10</v>
      </c>
      <c r="H7043" t="s">
        <v>133</v>
      </c>
      <c r="I7043">
        <f>IFERROR(INDEX(Lookup_Misc!$A$1:$C$7,MATCH(Table1[[#This Row],[Product]],Lookup_Misc!$B$1:$B$7,0),3)*Table1[[#This Row],[Tonnage]],NA())</f>
        <v>1.7999999999999998</v>
      </c>
      <c r="J7043">
        <f t="shared" si="329"/>
        <v>1</v>
      </c>
    </row>
    <row r="7044" spans="1:10">
      <c r="A7044" t="s">
        <v>188</v>
      </c>
      <c r="B7044" t="s">
        <v>123</v>
      </c>
      <c r="C7044" s="60">
        <v>43862</v>
      </c>
      <c r="D7044" s="3">
        <f>Table1[[#This Row],[End Year]]-1</f>
        <v>2019</v>
      </c>
      <c r="E7044" s="3">
        <f t="shared" si="327"/>
        <v>2020</v>
      </c>
      <c r="F7044" s="1" t="str">
        <f t="shared" si="328"/>
        <v>2019/2020</v>
      </c>
      <c r="G7044">
        <v>99</v>
      </c>
      <c r="H7044" t="s">
        <v>60</v>
      </c>
      <c r="I7044">
        <f>IFERROR(INDEX(Lookup_Misc!$A$1:$C$7,MATCH(Table1[[#This Row],[Product]],Lookup_Misc!$B$1:$B$7,0),3)*Table1[[#This Row],[Tonnage]],NA())</f>
        <v>17.82</v>
      </c>
      <c r="J7044">
        <f t="shared" si="329"/>
        <v>2</v>
      </c>
    </row>
    <row r="7045" spans="1:10">
      <c r="A7045" t="s">
        <v>188</v>
      </c>
      <c r="B7045" t="s">
        <v>123</v>
      </c>
      <c r="C7045" s="60">
        <v>43922</v>
      </c>
      <c r="D7045" s="3">
        <f>Table1[[#This Row],[End Year]]-1</f>
        <v>2019</v>
      </c>
      <c r="E7045" s="3">
        <f t="shared" si="327"/>
        <v>2020</v>
      </c>
      <c r="F7045" s="1" t="str">
        <f t="shared" si="328"/>
        <v>2019/2020</v>
      </c>
      <c r="G7045">
        <v>70</v>
      </c>
      <c r="H7045" t="s">
        <v>60</v>
      </c>
      <c r="I7045">
        <f>IFERROR(INDEX(Lookup_Misc!$A$1:$C$7,MATCH(Table1[[#This Row],[Product]],Lookup_Misc!$B$1:$B$7,0),3)*Table1[[#This Row],[Tonnage]],NA())</f>
        <v>12.6</v>
      </c>
      <c r="J7045">
        <f t="shared" si="329"/>
        <v>4</v>
      </c>
    </row>
    <row r="7046" spans="1:10">
      <c r="A7046" t="s">
        <v>188</v>
      </c>
      <c r="B7046" t="s">
        <v>123</v>
      </c>
      <c r="C7046" s="60">
        <v>43952</v>
      </c>
      <c r="D7046" s="3">
        <f>Table1[[#This Row],[End Year]]-1</f>
        <v>2019</v>
      </c>
      <c r="E7046" s="3">
        <f t="shared" ref="E7046:E7109" si="330">IF(AND(MONTH(C7046)&gt;=7,MONTH(C7046)&lt;=12),YEAR(C7046)+1,YEAR(C7046))</f>
        <v>2020</v>
      </c>
      <c r="F7046" s="1" t="str">
        <f t="shared" ref="F7046:F7109" si="331">D7046&amp;"/"&amp;E7046</f>
        <v>2019/2020</v>
      </c>
      <c r="G7046">
        <v>1</v>
      </c>
      <c r="H7046" t="s">
        <v>158</v>
      </c>
      <c r="I7046">
        <f>IFERROR(INDEX(Lookup_Misc!$A$1:$C$7,MATCH(Table1[[#This Row],[Product]],Lookup_Misc!$B$1:$B$7,0),3)*Table1[[#This Row],[Tonnage]],NA())</f>
        <v>0.18</v>
      </c>
      <c r="J7046">
        <f t="shared" ref="J7046:J7109" si="332">MONTH(C7046)</f>
        <v>5</v>
      </c>
    </row>
    <row r="7047" spans="1:10">
      <c r="A7047" t="s">
        <v>188</v>
      </c>
      <c r="B7047" t="s">
        <v>123</v>
      </c>
      <c r="C7047" s="60">
        <v>43983</v>
      </c>
      <c r="D7047" s="3">
        <f>Table1[[#This Row],[End Year]]-1</f>
        <v>2019</v>
      </c>
      <c r="E7047" s="3">
        <f t="shared" si="330"/>
        <v>2020</v>
      </c>
      <c r="F7047" s="1" t="str">
        <f t="shared" si="331"/>
        <v>2019/2020</v>
      </c>
      <c r="G7047">
        <v>12</v>
      </c>
      <c r="H7047" t="s">
        <v>140</v>
      </c>
      <c r="I7047">
        <f>IFERROR(INDEX(Lookup_Misc!$A$1:$C$7,MATCH(Table1[[#This Row],[Product]],Lookup_Misc!$B$1:$B$7,0),3)*Table1[[#This Row],[Tonnage]],NA())</f>
        <v>2.16</v>
      </c>
      <c r="J7047">
        <f t="shared" si="332"/>
        <v>6</v>
      </c>
    </row>
    <row r="7048" spans="1:10">
      <c r="A7048" t="s">
        <v>188</v>
      </c>
      <c r="B7048" t="s">
        <v>123</v>
      </c>
      <c r="C7048" s="60">
        <v>44013</v>
      </c>
      <c r="D7048" s="3">
        <f>Table1[[#This Row],[End Year]]-1</f>
        <v>2020</v>
      </c>
      <c r="E7048" s="3">
        <f t="shared" si="330"/>
        <v>2021</v>
      </c>
      <c r="F7048" s="1" t="str">
        <f t="shared" si="331"/>
        <v>2020/2021</v>
      </c>
      <c r="G7048">
        <v>3</v>
      </c>
      <c r="H7048" t="s">
        <v>79</v>
      </c>
      <c r="I7048">
        <f>IFERROR(INDEX(Lookup_Misc!$A$1:$C$7,MATCH(Table1[[#This Row],[Product]],Lookup_Misc!$B$1:$B$7,0),3)*Table1[[#This Row],[Tonnage]],NA())</f>
        <v>0.54</v>
      </c>
      <c r="J7048">
        <f t="shared" si="332"/>
        <v>7</v>
      </c>
    </row>
    <row r="7049" spans="1:10">
      <c r="A7049" t="s">
        <v>188</v>
      </c>
      <c r="B7049" t="s">
        <v>123</v>
      </c>
      <c r="C7049" s="60">
        <v>44013</v>
      </c>
      <c r="D7049" s="3">
        <f>Table1[[#This Row],[End Year]]-1</f>
        <v>2020</v>
      </c>
      <c r="E7049" s="3">
        <f t="shared" si="330"/>
        <v>2021</v>
      </c>
      <c r="F7049" s="1" t="str">
        <f t="shared" si="331"/>
        <v>2020/2021</v>
      </c>
      <c r="G7049">
        <v>23</v>
      </c>
      <c r="H7049" t="s">
        <v>158</v>
      </c>
      <c r="I7049">
        <f>IFERROR(INDEX(Lookup_Misc!$A$1:$C$7,MATCH(Table1[[#This Row],[Product]],Lookup_Misc!$B$1:$B$7,0),3)*Table1[[#This Row],[Tonnage]],NA())</f>
        <v>4.1399999999999997</v>
      </c>
      <c r="J7049">
        <f t="shared" si="332"/>
        <v>7</v>
      </c>
    </row>
    <row r="7050" spans="1:10">
      <c r="A7050" t="s">
        <v>185</v>
      </c>
      <c r="B7050" t="s">
        <v>33</v>
      </c>
      <c r="C7050" s="60">
        <v>44075</v>
      </c>
      <c r="D7050" s="3">
        <f>Table1[[#This Row],[End Year]]-1</f>
        <v>2020</v>
      </c>
      <c r="E7050" s="3">
        <f t="shared" si="330"/>
        <v>2021</v>
      </c>
      <c r="F7050" s="1" t="str">
        <f t="shared" si="331"/>
        <v>2020/2021</v>
      </c>
      <c r="G7050">
        <v>18</v>
      </c>
      <c r="H7050" t="s">
        <v>75</v>
      </c>
      <c r="I7050">
        <f>IFERROR(INDEX(Lookup_Misc!$A$1:$C$7,MATCH(Table1[[#This Row],[Product]],Lookup_Misc!$B$1:$B$7,0),3)*Table1[[#This Row],[Tonnage]],NA())</f>
        <v>8.2800000000000011</v>
      </c>
      <c r="J7050">
        <f t="shared" si="332"/>
        <v>9</v>
      </c>
    </row>
    <row r="7051" spans="1:10">
      <c r="A7051" t="s">
        <v>185</v>
      </c>
      <c r="B7051" t="s">
        <v>33</v>
      </c>
      <c r="C7051" s="60">
        <v>44075</v>
      </c>
      <c r="D7051" s="3">
        <f>Table1[[#This Row],[End Year]]-1</f>
        <v>2020</v>
      </c>
      <c r="E7051" s="3">
        <f t="shared" si="330"/>
        <v>2021</v>
      </c>
      <c r="F7051" s="1" t="str">
        <f t="shared" si="331"/>
        <v>2020/2021</v>
      </c>
      <c r="G7051">
        <v>612</v>
      </c>
      <c r="H7051" t="s">
        <v>119</v>
      </c>
      <c r="I7051">
        <f>IFERROR(INDEX(Lookup_Misc!$A$1:$C$7,MATCH(Table1[[#This Row],[Product]],Lookup_Misc!$B$1:$B$7,0),3)*Table1[[#This Row],[Tonnage]],NA())</f>
        <v>281.52000000000004</v>
      </c>
      <c r="J7051">
        <f t="shared" si="332"/>
        <v>9</v>
      </c>
    </row>
    <row r="7052" spans="1:10">
      <c r="A7052" t="s">
        <v>185</v>
      </c>
      <c r="B7052" t="s">
        <v>33</v>
      </c>
      <c r="C7052" s="60">
        <v>44075</v>
      </c>
      <c r="D7052" s="3">
        <f>Table1[[#This Row],[End Year]]-1</f>
        <v>2020</v>
      </c>
      <c r="E7052" s="3">
        <f t="shared" si="330"/>
        <v>2021</v>
      </c>
      <c r="F7052" s="1" t="str">
        <f t="shared" si="331"/>
        <v>2020/2021</v>
      </c>
      <c r="G7052">
        <v>1066</v>
      </c>
      <c r="H7052" t="s">
        <v>95</v>
      </c>
      <c r="I7052">
        <f>IFERROR(INDEX(Lookup_Misc!$A$1:$C$7,MATCH(Table1[[#This Row],[Product]],Lookup_Misc!$B$1:$B$7,0),3)*Table1[[#This Row],[Tonnage]],NA())</f>
        <v>490.36</v>
      </c>
      <c r="J7052">
        <f t="shared" si="332"/>
        <v>9</v>
      </c>
    </row>
    <row r="7053" spans="1:10">
      <c r="A7053" t="s">
        <v>185</v>
      </c>
      <c r="B7053" t="s">
        <v>33</v>
      </c>
      <c r="C7053" s="60">
        <v>44075</v>
      </c>
      <c r="D7053" s="3">
        <f>Table1[[#This Row],[End Year]]-1</f>
        <v>2020</v>
      </c>
      <c r="E7053" s="3">
        <f t="shared" si="330"/>
        <v>2021</v>
      </c>
      <c r="F7053" s="1" t="str">
        <f t="shared" si="331"/>
        <v>2020/2021</v>
      </c>
      <c r="G7053">
        <v>24394</v>
      </c>
      <c r="H7053" t="s">
        <v>78</v>
      </c>
      <c r="I7053">
        <f>IFERROR(INDEX(Lookup_Misc!$A$1:$C$7,MATCH(Table1[[#This Row],[Product]],Lookup_Misc!$B$1:$B$7,0),3)*Table1[[#This Row],[Tonnage]],NA())</f>
        <v>11221.24</v>
      </c>
      <c r="J7053">
        <f t="shared" si="332"/>
        <v>9</v>
      </c>
    </row>
    <row r="7054" spans="1:10">
      <c r="A7054" t="s">
        <v>185</v>
      </c>
      <c r="B7054" t="s">
        <v>33</v>
      </c>
      <c r="C7054" s="60">
        <v>44075</v>
      </c>
      <c r="D7054" s="3">
        <f>Table1[[#This Row],[End Year]]-1</f>
        <v>2020</v>
      </c>
      <c r="E7054" s="3">
        <f t="shared" si="330"/>
        <v>2021</v>
      </c>
      <c r="F7054" s="1" t="str">
        <f t="shared" si="331"/>
        <v>2020/2021</v>
      </c>
      <c r="G7054">
        <v>717</v>
      </c>
      <c r="H7054" t="s">
        <v>60</v>
      </c>
      <c r="I7054">
        <f>IFERROR(INDEX(Lookup_Misc!$A$1:$C$7,MATCH(Table1[[#This Row],[Product]],Lookup_Misc!$B$1:$B$7,0),3)*Table1[[#This Row],[Tonnage]],NA())</f>
        <v>329.82</v>
      </c>
      <c r="J7054">
        <f t="shared" si="332"/>
        <v>9</v>
      </c>
    </row>
    <row r="7055" spans="1:10">
      <c r="A7055" t="s">
        <v>185</v>
      </c>
      <c r="B7055" t="s">
        <v>33</v>
      </c>
      <c r="C7055" s="60">
        <v>44075</v>
      </c>
      <c r="D7055" s="3">
        <f>Table1[[#This Row],[End Year]]-1</f>
        <v>2020</v>
      </c>
      <c r="E7055" s="3">
        <f t="shared" si="330"/>
        <v>2021</v>
      </c>
      <c r="F7055" s="1" t="str">
        <f t="shared" si="331"/>
        <v>2020/2021</v>
      </c>
      <c r="G7055">
        <v>393</v>
      </c>
      <c r="H7055" t="s">
        <v>79</v>
      </c>
      <c r="I7055">
        <f>IFERROR(INDEX(Lookup_Misc!$A$1:$C$7,MATCH(Table1[[#This Row],[Product]],Lookup_Misc!$B$1:$B$7,0),3)*Table1[[#This Row],[Tonnage]],NA())</f>
        <v>180.78</v>
      </c>
      <c r="J7055">
        <f t="shared" si="332"/>
        <v>9</v>
      </c>
    </row>
    <row r="7056" spans="1:10">
      <c r="A7056" t="s">
        <v>185</v>
      </c>
      <c r="B7056" t="s">
        <v>33</v>
      </c>
      <c r="C7056" s="60">
        <v>44075</v>
      </c>
      <c r="D7056" s="3">
        <f>Table1[[#This Row],[End Year]]-1</f>
        <v>2020</v>
      </c>
      <c r="E7056" s="3">
        <f t="shared" si="330"/>
        <v>2021</v>
      </c>
      <c r="F7056" s="1" t="str">
        <f t="shared" si="331"/>
        <v>2020/2021</v>
      </c>
      <c r="G7056">
        <v>31513</v>
      </c>
      <c r="H7056" t="s">
        <v>126</v>
      </c>
      <c r="I7056">
        <f>IFERROR(INDEX(Lookup_Misc!$A$1:$C$7,MATCH(Table1[[#This Row],[Product]],Lookup_Misc!$B$1:$B$7,0),3)*Table1[[#This Row],[Tonnage]],NA())</f>
        <v>14495.980000000001</v>
      </c>
      <c r="J7056">
        <f t="shared" si="332"/>
        <v>9</v>
      </c>
    </row>
    <row r="7057" spans="1:10">
      <c r="A7057" t="s">
        <v>185</v>
      </c>
      <c r="B7057" t="s">
        <v>33</v>
      </c>
      <c r="C7057" s="60">
        <v>44075</v>
      </c>
      <c r="D7057" s="3">
        <f>Table1[[#This Row],[End Year]]-1</f>
        <v>2020</v>
      </c>
      <c r="E7057" s="3">
        <f t="shared" si="330"/>
        <v>2021</v>
      </c>
      <c r="F7057" s="1" t="str">
        <f t="shared" si="331"/>
        <v>2020/2021</v>
      </c>
      <c r="G7057">
        <v>55000</v>
      </c>
      <c r="H7057" t="s">
        <v>82</v>
      </c>
      <c r="I7057">
        <f>IFERROR(INDEX(Lookup_Misc!$A$1:$C$7,MATCH(Table1[[#This Row],[Product]],Lookup_Misc!$B$1:$B$7,0),3)*Table1[[#This Row],[Tonnage]],NA())</f>
        <v>25300</v>
      </c>
      <c r="J7057">
        <f t="shared" si="332"/>
        <v>9</v>
      </c>
    </row>
    <row r="7058" spans="1:10">
      <c r="A7058" t="s">
        <v>185</v>
      </c>
      <c r="B7058" t="s">
        <v>33</v>
      </c>
      <c r="C7058" s="60">
        <v>44075</v>
      </c>
      <c r="D7058" s="3">
        <f>Table1[[#This Row],[End Year]]-1</f>
        <v>2020</v>
      </c>
      <c r="E7058" s="3">
        <f t="shared" si="330"/>
        <v>2021</v>
      </c>
      <c r="F7058" s="1" t="str">
        <f t="shared" si="331"/>
        <v>2020/2021</v>
      </c>
      <c r="G7058">
        <v>60</v>
      </c>
      <c r="H7058" t="s">
        <v>86</v>
      </c>
      <c r="I7058">
        <f>IFERROR(INDEX(Lookup_Misc!$A$1:$C$7,MATCH(Table1[[#This Row],[Product]],Lookup_Misc!$B$1:$B$7,0),3)*Table1[[#This Row],[Tonnage]],NA())</f>
        <v>27.6</v>
      </c>
      <c r="J7058">
        <f t="shared" si="332"/>
        <v>9</v>
      </c>
    </row>
    <row r="7059" spans="1:10">
      <c r="A7059" t="s">
        <v>185</v>
      </c>
      <c r="B7059" t="s">
        <v>123</v>
      </c>
      <c r="C7059" s="60">
        <v>44075</v>
      </c>
      <c r="D7059" s="3">
        <f>Table1[[#This Row],[End Year]]-1</f>
        <v>2020</v>
      </c>
      <c r="E7059" s="3">
        <f t="shared" si="330"/>
        <v>2021</v>
      </c>
      <c r="F7059" s="1" t="str">
        <f t="shared" si="331"/>
        <v>2020/2021</v>
      </c>
      <c r="G7059">
        <v>24</v>
      </c>
      <c r="H7059" t="s">
        <v>60</v>
      </c>
      <c r="I7059">
        <f>IFERROR(INDEX(Lookup_Misc!$A$1:$C$7,MATCH(Table1[[#This Row],[Product]],Lookup_Misc!$B$1:$B$7,0),3)*Table1[[#This Row],[Tonnage]],NA())</f>
        <v>11.040000000000001</v>
      </c>
      <c r="J7059">
        <f t="shared" si="332"/>
        <v>9</v>
      </c>
    </row>
    <row r="7060" spans="1:10">
      <c r="A7060" t="s">
        <v>185</v>
      </c>
      <c r="B7060" t="s">
        <v>123</v>
      </c>
      <c r="C7060" s="60">
        <v>44075</v>
      </c>
      <c r="D7060" s="3">
        <f>Table1[[#This Row],[End Year]]-1</f>
        <v>2020</v>
      </c>
      <c r="E7060" s="3">
        <f t="shared" si="330"/>
        <v>2021</v>
      </c>
      <c r="F7060" s="1" t="str">
        <f t="shared" si="331"/>
        <v>2020/2021</v>
      </c>
      <c r="G7060">
        <v>9075</v>
      </c>
      <c r="H7060" t="s">
        <v>79</v>
      </c>
      <c r="I7060">
        <f>IFERROR(INDEX(Lookup_Misc!$A$1:$C$7,MATCH(Table1[[#This Row],[Product]],Lookup_Misc!$B$1:$B$7,0),3)*Table1[[#This Row],[Tonnage]],NA())</f>
        <v>4174.5</v>
      </c>
      <c r="J7060">
        <f t="shared" si="332"/>
        <v>9</v>
      </c>
    </row>
    <row r="7061" spans="1:10">
      <c r="A7061" t="s">
        <v>185</v>
      </c>
      <c r="B7061" t="s">
        <v>123</v>
      </c>
      <c r="C7061" s="60">
        <v>44075</v>
      </c>
      <c r="D7061" s="3">
        <f>Table1[[#This Row],[End Year]]-1</f>
        <v>2020</v>
      </c>
      <c r="E7061" s="3">
        <f t="shared" si="330"/>
        <v>2021</v>
      </c>
      <c r="F7061" s="1" t="str">
        <f t="shared" si="331"/>
        <v>2020/2021</v>
      </c>
      <c r="G7061">
        <v>7107</v>
      </c>
      <c r="H7061" t="s">
        <v>88</v>
      </c>
      <c r="I7061">
        <f>IFERROR(INDEX(Lookup_Misc!$A$1:$C$7,MATCH(Table1[[#This Row],[Product]],Lookup_Misc!$B$1:$B$7,0),3)*Table1[[#This Row],[Tonnage]],NA())</f>
        <v>3269.2200000000003</v>
      </c>
      <c r="J7061">
        <f t="shared" si="332"/>
        <v>9</v>
      </c>
    </row>
    <row r="7062" spans="1:10">
      <c r="A7062" t="s">
        <v>185</v>
      </c>
      <c r="B7062" t="s">
        <v>123</v>
      </c>
      <c r="C7062" s="60">
        <v>44075</v>
      </c>
      <c r="D7062" s="3">
        <f>Table1[[#This Row],[End Year]]-1</f>
        <v>2020</v>
      </c>
      <c r="E7062" s="3">
        <f t="shared" si="330"/>
        <v>2021</v>
      </c>
      <c r="F7062" s="1" t="str">
        <f t="shared" si="331"/>
        <v>2020/2021</v>
      </c>
      <c r="G7062">
        <v>12497</v>
      </c>
      <c r="H7062" t="s">
        <v>116</v>
      </c>
      <c r="I7062">
        <f>IFERROR(INDEX(Lookup_Misc!$A$1:$C$7,MATCH(Table1[[#This Row],[Product]],Lookup_Misc!$B$1:$B$7,0),3)*Table1[[#This Row],[Tonnage]],NA())</f>
        <v>5748.62</v>
      </c>
      <c r="J7062">
        <f t="shared" si="332"/>
        <v>9</v>
      </c>
    </row>
    <row r="7063" spans="1:10">
      <c r="A7063" t="s">
        <v>185</v>
      </c>
      <c r="B7063" t="s">
        <v>123</v>
      </c>
      <c r="C7063" s="60">
        <v>44075</v>
      </c>
      <c r="D7063" s="3">
        <f>Table1[[#This Row],[End Year]]-1</f>
        <v>2020</v>
      </c>
      <c r="E7063" s="3">
        <f t="shared" si="330"/>
        <v>2021</v>
      </c>
      <c r="F7063" s="1" t="str">
        <f t="shared" si="331"/>
        <v>2020/2021</v>
      </c>
      <c r="G7063">
        <v>2000</v>
      </c>
      <c r="H7063" t="s">
        <v>137</v>
      </c>
      <c r="I7063">
        <f>IFERROR(INDEX(Lookup_Misc!$A$1:$C$7,MATCH(Table1[[#This Row],[Product]],Lookup_Misc!$B$1:$B$7,0),3)*Table1[[#This Row],[Tonnage]],NA())</f>
        <v>920</v>
      </c>
      <c r="J7063">
        <f t="shared" si="332"/>
        <v>9</v>
      </c>
    </row>
    <row r="7064" spans="1:10">
      <c r="A7064" t="s">
        <v>185</v>
      </c>
      <c r="B7064" t="s">
        <v>123</v>
      </c>
      <c r="C7064" s="60">
        <v>44075</v>
      </c>
      <c r="D7064" s="3">
        <f>Table1[[#This Row],[End Year]]-1</f>
        <v>2020</v>
      </c>
      <c r="E7064" s="3">
        <f t="shared" si="330"/>
        <v>2021</v>
      </c>
      <c r="F7064" s="1" t="str">
        <f t="shared" si="331"/>
        <v>2020/2021</v>
      </c>
      <c r="G7064">
        <v>32095</v>
      </c>
      <c r="H7064" t="s">
        <v>128</v>
      </c>
      <c r="I7064">
        <f>IFERROR(INDEX(Lookup_Misc!$A$1:$C$7,MATCH(Table1[[#This Row],[Product]],Lookup_Misc!$B$1:$B$7,0),3)*Table1[[#This Row],[Tonnage]],NA())</f>
        <v>14763.7</v>
      </c>
      <c r="J7064">
        <f t="shared" si="332"/>
        <v>9</v>
      </c>
    </row>
    <row r="7065" spans="1:10">
      <c r="A7065" t="s">
        <v>185</v>
      </c>
      <c r="B7065" t="s">
        <v>123</v>
      </c>
      <c r="C7065" s="60">
        <v>44075</v>
      </c>
      <c r="D7065" s="3">
        <f>Table1[[#This Row],[End Year]]-1</f>
        <v>2020</v>
      </c>
      <c r="E7065" s="3">
        <f t="shared" si="330"/>
        <v>2021</v>
      </c>
      <c r="F7065" s="1" t="str">
        <f t="shared" si="331"/>
        <v>2020/2021</v>
      </c>
      <c r="G7065">
        <v>17000</v>
      </c>
      <c r="H7065" t="s">
        <v>113</v>
      </c>
      <c r="I7065">
        <f>IFERROR(INDEX(Lookup_Misc!$A$1:$C$7,MATCH(Table1[[#This Row],[Product]],Lookup_Misc!$B$1:$B$7,0),3)*Table1[[#This Row],[Tonnage]],NA())</f>
        <v>7820</v>
      </c>
      <c r="J7065">
        <f t="shared" si="332"/>
        <v>9</v>
      </c>
    </row>
    <row r="7066" spans="1:10">
      <c r="A7066" t="s">
        <v>186</v>
      </c>
      <c r="B7066" t="s">
        <v>33</v>
      </c>
      <c r="C7066" s="60">
        <v>44075</v>
      </c>
      <c r="D7066" s="3">
        <f>Table1[[#This Row],[End Year]]-1</f>
        <v>2020</v>
      </c>
      <c r="E7066" s="3">
        <f t="shared" si="330"/>
        <v>2021</v>
      </c>
      <c r="F7066" s="1" t="str">
        <f t="shared" si="331"/>
        <v>2020/2021</v>
      </c>
      <c r="G7066">
        <v>1084</v>
      </c>
      <c r="H7066" t="s">
        <v>119</v>
      </c>
      <c r="I7066">
        <f>IFERROR(INDEX(Lookup_Misc!$A$1:$C$7,MATCH(Table1[[#This Row],[Product]],Lookup_Misc!$B$1:$B$7,0),3)*Table1[[#This Row],[Tonnage]],NA())</f>
        <v>563.68000000000006</v>
      </c>
      <c r="J7066">
        <f t="shared" si="332"/>
        <v>9</v>
      </c>
    </row>
    <row r="7067" spans="1:10">
      <c r="A7067" t="s">
        <v>186</v>
      </c>
      <c r="B7067" t="s">
        <v>33</v>
      </c>
      <c r="C7067" s="60">
        <v>44075</v>
      </c>
      <c r="D7067" s="3">
        <f>Table1[[#This Row],[End Year]]-1</f>
        <v>2020</v>
      </c>
      <c r="E7067" s="3">
        <f t="shared" si="330"/>
        <v>2021</v>
      </c>
      <c r="F7067" s="1" t="str">
        <f t="shared" si="331"/>
        <v>2020/2021</v>
      </c>
      <c r="G7067">
        <v>162</v>
      </c>
      <c r="H7067" t="s">
        <v>103</v>
      </c>
      <c r="I7067">
        <f>IFERROR(INDEX(Lookup_Misc!$A$1:$C$7,MATCH(Table1[[#This Row],[Product]],Lookup_Misc!$B$1:$B$7,0),3)*Table1[[#This Row],[Tonnage]],NA())</f>
        <v>84.240000000000009</v>
      </c>
      <c r="J7067">
        <f t="shared" si="332"/>
        <v>9</v>
      </c>
    </row>
    <row r="7068" spans="1:10">
      <c r="A7068" t="s">
        <v>186</v>
      </c>
      <c r="B7068" t="s">
        <v>33</v>
      </c>
      <c r="C7068" s="60">
        <v>44075</v>
      </c>
      <c r="D7068" s="3">
        <f>Table1[[#This Row],[End Year]]-1</f>
        <v>2020</v>
      </c>
      <c r="E7068" s="3">
        <f t="shared" si="330"/>
        <v>2021</v>
      </c>
      <c r="F7068" s="1" t="str">
        <f t="shared" si="331"/>
        <v>2020/2021</v>
      </c>
      <c r="G7068">
        <v>8549</v>
      </c>
      <c r="H7068" t="s">
        <v>95</v>
      </c>
      <c r="I7068">
        <f>IFERROR(INDEX(Lookup_Misc!$A$1:$C$7,MATCH(Table1[[#This Row],[Product]],Lookup_Misc!$B$1:$B$7,0),3)*Table1[[#This Row],[Tonnage]],NA())</f>
        <v>4445.4800000000005</v>
      </c>
      <c r="J7068">
        <f t="shared" si="332"/>
        <v>9</v>
      </c>
    </row>
    <row r="7069" spans="1:10">
      <c r="A7069" t="s">
        <v>186</v>
      </c>
      <c r="B7069" t="s">
        <v>33</v>
      </c>
      <c r="C7069" s="60">
        <v>44075</v>
      </c>
      <c r="D7069" s="3">
        <f>Table1[[#This Row],[End Year]]-1</f>
        <v>2020</v>
      </c>
      <c r="E7069" s="3">
        <f t="shared" si="330"/>
        <v>2021</v>
      </c>
      <c r="F7069" s="1" t="str">
        <f t="shared" si="331"/>
        <v>2020/2021</v>
      </c>
      <c r="G7069">
        <v>160</v>
      </c>
      <c r="H7069" t="s">
        <v>60</v>
      </c>
      <c r="I7069">
        <f>IFERROR(INDEX(Lookup_Misc!$A$1:$C$7,MATCH(Table1[[#This Row],[Product]],Lookup_Misc!$B$1:$B$7,0),3)*Table1[[#This Row],[Tonnage]],NA())</f>
        <v>83.2</v>
      </c>
      <c r="J7069">
        <f t="shared" si="332"/>
        <v>9</v>
      </c>
    </row>
    <row r="7070" spans="1:10">
      <c r="A7070" t="s">
        <v>186</v>
      </c>
      <c r="B7070" t="s">
        <v>33</v>
      </c>
      <c r="C7070" s="60">
        <v>44075</v>
      </c>
      <c r="D7070" s="3">
        <f>Table1[[#This Row],[End Year]]-1</f>
        <v>2020</v>
      </c>
      <c r="E7070" s="3">
        <f t="shared" si="330"/>
        <v>2021</v>
      </c>
      <c r="F7070" s="1" t="str">
        <f t="shared" si="331"/>
        <v>2020/2021</v>
      </c>
      <c r="G7070">
        <v>1595</v>
      </c>
      <c r="H7070" t="s">
        <v>79</v>
      </c>
      <c r="I7070">
        <f>IFERROR(INDEX(Lookup_Misc!$A$1:$C$7,MATCH(Table1[[#This Row],[Product]],Lookup_Misc!$B$1:$B$7,0),3)*Table1[[#This Row],[Tonnage]],NA())</f>
        <v>829.4</v>
      </c>
      <c r="J7070">
        <f t="shared" si="332"/>
        <v>9</v>
      </c>
    </row>
    <row r="7071" spans="1:10">
      <c r="A7071" t="s">
        <v>186</v>
      </c>
      <c r="B7071" t="s">
        <v>33</v>
      </c>
      <c r="C7071" s="60">
        <v>44075</v>
      </c>
      <c r="D7071" s="3">
        <f>Table1[[#This Row],[End Year]]-1</f>
        <v>2020</v>
      </c>
      <c r="E7071" s="3">
        <f t="shared" si="330"/>
        <v>2021</v>
      </c>
      <c r="F7071" s="1" t="str">
        <f t="shared" si="331"/>
        <v>2020/2021</v>
      </c>
      <c r="G7071">
        <v>202</v>
      </c>
      <c r="H7071" t="s">
        <v>86</v>
      </c>
      <c r="I7071">
        <f>IFERROR(INDEX(Lookup_Misc!$A$1:$C$7,MATCH(Table1[[#This Row],[Product]],Lookup_Misc!$B$1:$B$7,0),3)*Table1[[#This Row],[Tonnage]],NA())</f>
        <v>105.04</v>
      </c>
      <c r="J7071">
        <f t="shared" si="332"/>
        <v>9</v>
      </c>
    </row>
    <row r="7072" spans="1:10">
      <c r="A7072" t="s">
        <v>186</v>
      </c>
      <c r="B7072" t="s">
        <v>33</v>
      </c>
      <c r="C7072" s="60">
        <v>44075</v>
      </c>
      <c r="D7072" s="3">
        <f>Table1[[#This Row],[End Year]]-1</f>
        <v>2020</v>
      </c>
      <c r="E7072" s="3">
        <f t="shared" si="330"/>
        <v>2021</v>
      </c>
      <c r="F7072" s="1" t="str">
        <f t="shared" si="331"/>
        <v>2020/2021</v>
      </c>
      <c r="G7072">
        <v>144</v>
      </c>
      <c r="H7072" t="s">
        <v>77</v>
      </c>
      <c r="I7072">
        <f>IFERROR(INDEX(Lookup_Misc!$A$1:$C$7,MATCH(Table1[[#This Row],[Product]],Lookup_Misc!$B$1:$B$7,0),3)*Table1[[#This Row],[Tonnage]],NA())</f>
        <v>74.88</v>
      </c>
      <c r="J7072">
        <f t="shared" si="332"/>
        <v>9</v>
      </c>
    </row>
    <row r="7073" spans="1:10">
      <c r="A7073" t="s">
        <v>186</v>
      </c>
      <c r="B7073" t="s">
        <v>123</v>
      </c>
      <c r="C7073" s="60">
        <v>44075</v>
      </c>
      <c r="D7073" s="3">
        <f>Table1[[#This Row],[End Year]]-1</f>
        <v>2020</v>
      </c>
      <c r="E7073" s="3">
        <f t="shared" si="330"/>
        <v>2021</v>
      </c>
      <c r="F7073" s="1" t="str">
        <f t="shared" si="331"/>
        <v>2020/2021</v>
      </c>
      <c r="G7073">
        <v>2</v>
      </c>
      <c r="H7073" t="s">
        <v>75</v>
      </c>
      <c r="I7073">
        <f>IFERROR(INDEX(Lookup_Misc!$A$1:$C$7,MATCH(Table1[[#This Row],[Product]],Lookup_Misc!$B$1:$B$7,0),3)*Table1[[#This Row],[Tonnage]],NA())</f>
        <v>1.04</v>
      </c>
      <c r="J7073">
        <f t="shared" si="332"/>
        <v>9</v>
      </c>
    </row>
    <row r="7074" spans="1:10">
      <c r="A7074" t="s">
        <v>186</v>
      </c>
      <c r="B7074" t="s">
        <v>123</v>
      </c>
      <c r="C7074" s="60">
        <v>44075</v>
      </c>
      <c r="D7074" s="3">
        <f>Table1[[#This Row],[End Year]]-1</f>
        <v>2020</v>
      </c>
      <c r="E7074" s="3">
        <f t="shared" si="330"/>
        <v>2021</v>
      </c>
      <c r="F7074" s="1" t="str">
        <f t="shared" si="331"/>
        <v>2020/2021</v>
      </c>
      <c r="G7074">
        <v>104123</v>
      </c>
      <c r="H7074" t="s">
        <v>60</v>
      </c>
      <c r="I7074">
        <f>IFERROR(INDEX(Lookup_Misc!$A$1:$C$7,MATCH(Table1[[#This Row],[Product]],Lookup_Misc!$B$1:$B$7,0),3)*Table1[[#This Row],[Tonnage]],NA())</f>
        <v>54143.96</v>
      </c>
      <c r="J7074">
        <f t="shared" si="332"/>
        <v>9</v>
      </c>
    </row>
    <row r="7075" spans="1:10">
      <c r="A7075" t="s">
        <v>186</v>
      </c>
      <c r="B7075" t="s">
        <v>123</v>
      </c>
      <c r="C7075" s="60">
        <v>44075</v>
      </c>
      <c r="D7075" s="3">
        <f>Table1[[#This Row],[End Year]]-1</f>
        <v>2020</v>
      </c>
      <c r="E7075" s="3">
        <f t="shared" si="330"/>
        <v>2021</v>
      </c>
      <c r="F7075" s="1" t="str">
        <f t="shared" si="331"/>
        <v>2020/2021</v>
      </c>
      <c r="G7075">
        <v>3010</v>
      </c>
      <c r="H7075" t="s">
        <v>79</v>
      </c>
      <c r="I7075">
        <f>IFERROR(INDEX(Lookup_Misc!$A$1:$C$7,MATCH(Table1[[#This Row],[Product]],Lookup_Misc!$B$1:$B$7,0),3)*Table1[[#This Row],[Tonnage]],NA())</f>
        <v>1565.2</v>
      </c>
      <c r="J7075">
        <f t="shared" si="332"/>
        <v>9</v>
      </c>
    </row>
    <row r="7076" spans="1:10">
      <c r="A7076" t="s">
        <v>186</v>
      </c>
      <c r="B7076" t="s">
        <v>123</v>
      </c>
      <c r="C7076" s="60">
        <v>44075</v>
      </c>
      <c r="D7076" s="3">
        <f>Table1[[#This Row],[End Year]]-1</f>
        <v>2020</v>
      </c>
      <c r="E7076" s="3">
        <f t="shared" si="330"/>
        <v>2021</v>
      </c>
      <c r="F7076" s="1" t="str">
        <f t="shared" si="331"/>
        <v>2020/2021</v>
      </c>
      <c r="G7076">
        <v>11917</v>
      </c>
      <c r="H7076" t="s">
        <v>116</v>
      </c>
      <c r="I7076">
        <f>IFERROR(INDEX(Lookup_Misc!$A$1:$C$7,MATCH(Table1[[#This Row],[Product]],Lookup_Misc!$B$1:$B$7,0),3)*Table1[[#This Row],[Tonnage]],NA())</f>
        <v>6196.84</v>
      </c>
      <c r="J7076">
        <f t="shared" si="332"/>
        <v>9</v>
      </c>
    </row>
    <row r="7077" spans="1:10">
      <c r="A7077" t="s">
        <v>186</v>
      </c>
      <c r="B7077" t="s">
        <v>123</v>
      </c>
      <c r="C7077" s="60">
        <v>44075</v>
      </c>
      <c r="D7077" s="3">
        <f>Table1[[#This Row],[End Year]]-1</f>
        <v>2020</v>
      </c>
      <c r="E7077" s="3">
        <f t="shared" si="330"/>
        <v>2021</v>
      </c>
      <c r="F7077" s="1" t="str">
        <f t="shared" si="331"/>
        <v>2020/2021</v>
      </c>
      <c r="G7077">
        <v>10044</v>
      </c>
      <c r="H7077" t="s">
        <v>113</v>
      </c>
      <c r="I7077">
        <f>IFERROR(INDEX(Lookup_Misc!$A$1:$C$7,MATCH(Table1[[#This Row],[Product]],Lookup_Misc!$B$1:$B$7,0),3)*Table1[[#This Row],[Tonnage]],NA())</f>
        <v>5222.88</v>
      </c>
      <c r="J7077">
        <f t="shared" si="332"/>
        <v>9</v>
      </c>
    </row>
    <row r="7078" spans="1:10">
      <c r="A7078" t="s">
        <v>186</v>
      </c>
      <c r="B7078" t="s">
        <v>123</v>
      </c>
      <c r="C7078" s="60">
        <v>44075</v>
      </c>
      <c r="D7078" s="3">
        <f>Table1[[#This Row],[End Year]]-1</f>
        <v>2020</v>
      </c>
      <c r="E7078" s="3">
        <f t="shared" si="330"/>
        <v>2021</v>
      </c>
      <c r="F7078" s="1" t="str">
        <f t="shared" si="331"/>
        <v>2020/2021</v>
      </c>
      <c r="G7078">
        <v>5020</v>
      </c>
      <c r="H7078" t="s">
        <v>92</v>
      </c>
      <c r="I7078">
        <f>IFERROR(INDEX(Lookup_Misc!$A$1:$C$7,MATCH(Table1[[#This Row],[Product]],Lookup_Misc!$B$1:$B$7,0),3)*Table1[[#This Row],[Tonnage]],NA())</f>
        <v>2610.4</v>
      </c>
      <c r="J7078">
        <f t="shared" si="332"/>
        <v>9</v>
      </c>
    </row>
    <row r="7079" spans="1:10">
      <c r="A7079" t="s">
        <v>186</v>
      </c>
      <c r="B7079" t="s">
        <v>123</v>
      </c>
      <c r="C7079" s="60">
        <v>44075</v>
      </c>
      <c r="D7079" s="3">
        <f>Table1[[#This Row],[End Year]]-1</f>
        <v>2020</v>
      </c>
      <c r="E7079" s="3">
        <f t="shared" si="330"/>
        <v>2021</v>
      </c>
      <c r="F7079" s="1" t="str">
        <f t="shared" si="331"/>
        <v>2020/2021</v>
      </c>
      <c r="G7079">
        <v>7000</v>
      </c>
      <c r="H7079" t="s">
        <v>167</v>
      </c>
      <c r="I7079">
        <f>IFERROR(INDEX(Lookup_Misc!$A$1:$C$7,MATCH(Table1[[#This Row],[Product]],Lookup_Misc!$B$1:$B$7,0),3)*Table1[[#This Row],[Tonnage]],NA())</f>
        <v>3640</v>
      </c>
      <c r="J7079">
        <f t="shared" si="332"/>
        <v>9</v>
      </c>
    </row>
    <row r="7080" spans="1:10">
      <c r="A7080" t="s">
        <v>186</v>
      </c>
      <c r="B7080" t="s">
        <v>123</v>
      </c>
      <c r="C7080" s="60">
        <v>44075</v>
      </c>
      <c r="D7080" s="3">
        <f>Table1[[#This Row],[End Year]]-1</f>
        <v>2020</v>
      </c>
      <c r="E7080" s="3">
        <f t="shared" si="330"/>
        <v>2021</v>
      </c>
      <c r="F7080" s="1" t="str">
        <f t="shared" si="331"/>
        <v>2020/2021</v>
      </c>
      <c r="G7080">
        <v>8000</v>
      </c>
      <c r="H7080" t="s">
        <v>108</v>
      </c>
      <c r="I7080">
        <f>IFERROR(INDEX(Lookup_Misc!$A$1:$C$7,MATCH(Table1[[#This Row],[Product]],Lookup_Misc!$B$1:$B$7,0),3)*Table1[[#This Row],[Tonnage]],NA())</f>
        <v>4160</v>
      </c>
      <c r="J7080">
        <f t="shared" si="332"/>
        <v>9</v>
      </c>
    </row>
    <row r="7081" spans="1:10">
      <c r="A7081" t="s">
        <v>189</v>
      </c>
      <c r="B7081" t="s">
        <v>33</v>
      </c>
      <c r="C7081" s="60">
        <v>44075</v>
      </c>
      <c r="D7081" s="3">
        <f>Table1[[#This Row],[End Year]]-1</f>
        <v>2020</v>
      </c>
      <c r="E7081" s="3">
        <f t="shared" si="330"/>
        <v>2021</v>
      </c>
      <c r="F7081" s="1" t="str">
        <f t="shared" si="331"/>
        <v>2020/2021</v>
      </c>
      <c r="G7081">
        <v>2</v>
      </c>
      <c r="H7081" t="s">
        <v>74</v>
      </c>
      <c r="I7081">
        <f>IFERROR(INDEX(Lookup_Misc!$A$1:$C$7,MATCH(Table1[[#This Row],[Product]],Lookup_Misc!$B$1:$B$7,0),3)*Table1[[#This Row],[Tonnage]],NA())</f>
        <v>0.8</v>
      </c>
      <c r="J7081">
        <f t="shared" si="332"/>
        <v>9</v>
      </c>
    </row>
    <row r="7082" spans="1:10">
      <c r="A7082" t="s">
        <v>189</v>
      </c>
      <c r="B7082" t="s">
        <v>33</v>
      </c>
      <c r="C7082" s="60">
        <v>44075</v>
      </c>
      <c r="D7082" s="3">
        <f>Table1[[#This Row],[End Year]]-1</f>
        <v>2020</v>
      </c>
      <c r="E7082" s="3">
        <f t="shared" si="330"/>
        <v>2021</v>
      </c>
      <c r="F7082" s="1" t="str">
        <f t="shared" si="331"/>
        <v>2020/2021</v>
      </c>
      <c r="G7082">
        <v>13896</v>
      </c>
      <c r="H7082" t="s">
        <v>103</v>
      </c>
      <c r="I7082">
        <f>IFERROR(INDEX(Lookup_Misc!$A$1:$C$7,MATCH(Table1[[#This Row],[Product]],Lookup_Misc!$B$1:$B$7,0),3)*Table1[[#This Row],[Tonnage]],NA())</f>
        <v>5558.4000000000005</v>
      </c>
      <c r="J7082">
        <f t="shared" si="332"/>
        <v>9</v>
      </c>
    </row>
    <row r="7083" spans="1:10">
      <c r="A7083" t="s">
        <v>189</v>
      </c>
      <c r="B7083" t="s">
        <v>33</v>
      </c>
      <c r="C7083" s="60">
        <v>44075</v>
      </c>
      <c r="D7083" s="3">
        <f>Table1[[#This Row],[End Year]]-1</f>
        <v>2020</v>
      </c>
      <c r="E7083" s="3">
        <f t="shared" si="330"/>
        <v>2021</v>
      </c>
      <c r="F7083" s="1" t="str">
        <f t="shared" si="331"/>
        <v>2020/2021</v>
      </c>
      <c r="G7083">
        <v>138</v>
      </c>
      <c r="H7083" t="s">
        <v>60</v>
      </c>
      <c r="I7083">
        <f>IFERROR(INDEX(Lookup_Misc!$A$1:$C$7,MATCH(Table1[[#This Row],[Product]],Lookup_Misc!$B$1:$B$7,0),3)*Table1[[#This Row],[Tonnage]],NA())</f>
        <v>55.2</v>
      </c>
      <c r="J7083">
        <f t="shared" si="332"/>
        <v>9</v>
      </c>
    </row>
    <row r="7084" spans="1:10">
      <c r="A7084" t="s">
        <v>189</v>
      </c>
      <c r="B7084" t="s">
        <v>123</v>
      </c>
      <c r="C7084" s="60">
        <v>44075</v>
      </c>
      <c r="D7084" s="3">
        <f>Table1[[#This Row],[End Year]]-1</f>
        <v>2020</v>
      </c>
      <c r="E7084" s="3">
        <f t="shared" si="330"/>
        <v>2021</v>
      </c>
      <c r="F7084" s="1" t="str">
        <f t="shared" si="331"/>
        <v>2020/2021</v>
      </c>
      <c r="G7084">
        <v>57</v>
      </c>
      <c r="H7084" t="s">
        <v>87</v>
      </c>
      <c r="I7084">
        <f>IFERROR(INDEX(Lookup_Misc!$A$1:$C$7,MATCH(Table1[[#This Row],[Product]],Lookup_Misc!$B$1:$B$7,0),3)*Table1[[#This Row],[Tonnage]],NA())</f>
        <v>22.8</v>
      </c>
      <c r="J7084">
        <f t="shared" si="332"/>
        <v>9</v>
      </c>
    </row>
    <row r="7085" spans="1:10">
      <c r="A7085" t="s">
        <v>189</v>
      </c>
      <c r="B7085" t="s">
        <v>123</v>
      </c>
      <c r="C7085" s="60">
        <v>44075</v>
      </c>
      <c r="D7085" s="3">
        <f>Table1[[#This Row],[End Year]]-1</f>
        <v>2020</v>
      </c>
      <c r="E7085" s="3">
        <f t="shared" si="330"/>
        <v>2021</v>
      </c>
      <c r="F7085" s="1" t="str">
        <f t="shared" si="331"/>
        <v>2020/2021</v>
      </c>
      <c r="G7085">
        <v>82</v>
      </c>
      <c r="H7085" t="s">
        <v>132</v>
      </c>
      <c r="I7085">
        <f>IFERROR(INDEX(Lookup_Misc!$A$1:$C$7,MATCH(Table1[[#This Row],[Product]],Lookup_Misc!$B$1:$B$7,0),3)*Table1[[#This Row],[Tonnage]],NA())</f>
        <v>32.800000000000004</v>
      </c>
      <c r="J7085">
        <f t="shared" si="332"/>
        <v>9</v>
      </c>
    </row>
    <row r="7086" spans="1:10">
      <c r="A7086" t="s">
        <v>189</v>
      </c>
      <c r="B7086" t="s">
        <v>123</v>
      </c>
      <c r="C7086" s="60">
        <v>44075</v>
      </c>
      <c r="D7086" s="3">
        <f>Table1[[#This Row],[End Year]]-1</f>
        <v>2020</v>
      </c>
      <c r="E7086" s="3">
        <f t="shared" si="330"/>
        <v>2021</v>
      </c>
      <c r="F7086" s="1" t="str">
        <f t="shared" si="331"/>
        <v>2020/2021</v>
      </c>
      <c r="G7086">
        <v>69974</v>
      </c>
      <c r="H7086" t="s">
        <v>60</v>
      </c>
      <c r="I7086">
        <f>IFERROR(INDEX(Lookup_Misc!$A$1:$C$7,MATCH(Table1[[#This Row],[Product]],Lookup_Misc!$B$1:$B$7,0),3)*Table1[[#This Row],[Tonnage]],NA())</f>
        <v>27989.600000000002</v>
      </c>
      <c r="J7086">
        <f t="shared" si="332"/>
        <v>9</v>
      </c>
    </row>
    <row r="7087" spans="1:10">
      <c r="A7087" t="s">
        <v>189</v>
      </c>
      <c r="B7087" t="s">
        <v>123</v>
      </c>
      <c r="C7087" s="60">
        <v>44075</v>
      </c>
      <c r="D7087" s="3">
        <f>Table1[[#This Row],[End Year]]-1</f>
        <v>2020</v>
      </c>
      <c r="E7087" s="3">
        <f t="shared" si="330"/>
        <v>2021</v>
      </c>
      <c r="F7087" s="1" t="str">
        <f t="shared" si="331"/>
        <v>2020/2021</v>
      </c>
      <c r="G7087">
        <v>5264</v>
      </c>
      <c r="H7087" t="s">
        <v>79</v>
      </c>
      <c r="I7087">
        <f>IFERROR(INDEX(Lookup_Misc!$A$1:$C$7,MATCH(Table1[[#This Row],[Product]],Lookup_Misc!$B$1:$B$7,0),3)*Table1[[#This Row],[Tonnage]],NA())</f>
        <v>2105.6</v>
      </c>
      <c r="J7087">
        <f t="shared" si="332"/>
        <v>9</v>
      </c>
    </row>
    <row r="7088" spans="1:10">
      <c r="A7088" t="s">
        <v>189</v>
      </c>
      <c r="B7088" t="s">
        <v>123</v>
      </c>
      <c r="C7088" s="60">
        <v>44075</v>
      </c>
      <c r="D7088" s="3">
        <f>Table1[[#This Row],[End Year]]-1</f>
        <v>2020</v>
      </c>
      <c r="E7088" s="3">
        <f t="shared" si="330"/>
        <v>2021</v>
      </c>
      <c r="F7088" s="1" t="str">
        <f t="shared" si="331"/>
        <v>2020/2021</v>
      </c>
      <c r="G7088">
        <v>1250</v>
      </c>
      <c r="H7088" t="s">
        <v>116</v>
      </c>
      <c r="I7088">
        <f>IFERROR(INDEX(Lookup_Misc!$A$1:$C$7,MATCH(Table1[[#This Row],[Product]],Lookup_Misc!$B$1:$B$7,0),3)*Table1[[#This Row],[Tonnage]],NA())</f>
        <v>500</v>
      </c>
      <c r="J7088">
        <f t="shared" si="332"/>
        <v>9</v>
      </c>
    </row>
    <row r="7089" spans="1:10">
      <c r="A7089" t="s">
        <v>189</v>
      </c>
      <c r="B7089" t="s">
        <v>123</v>
      </c>
      <c r="C7089" s="60">
        <v>44075</v>
      </c>
      <c r="D7089" s="3">
        <f>Table1[[#This Row],[End Year]]-1</f>
        <v>2020</v>
      </c>
      <c r="E7089" s="3">
        <f t="shared" si="330"/>
        <v>2021</v>
      </c>
      <c r="F7089" s="1" t="str">
        <f t="shared" si="331"/>
        <v>2020/2021</v>
      </c>
      <c r="G7089">
        <v>2500</v>
      </c>
      <c r="H7089" t="s">
        <v>137</v>
      </c>
      <c r="I7089">
        <f>IFERROR(INDEX(Lookup_Misc!$A$1:$C$7,MATCH(Table1[[#This Row],[Product]],Lookup_Misc!$B$1:$B$7,0),3)*Table1[[#This Row],[Tonnage]],NA())</f>
        <v>1000</v>
      </c>
      <c r="J7089">
        <f t="shared" si="332"/>
        <v>9</v>
      </c>
    </row>
    <row r="7090" spans="1:10">
      <c r="A7090" t="s">
        <v>189</v>
      </c>
      <c r="B7090" t="s">
        <v>123</v>
      </c>
      <c r="C7090" s="60">
        <v>44075</v>
      </c>
      <c r="D7090" s="3">
        <f>Table1[[#This Row],[End Year]]-1</f>
        <v>2020</v>
      </c>
      <c r="E7090" s="3">
        <f t="shared" si="330"/>
        <v>2021</v>
      </c>
      <c r="F7090" s="1" t="str">
        <f t="shared" si="331"/>
        <v>2020/2021</v>
      </c>
      <c r="G7090">
        <v>108000</v>
      </c>
      <c r="H7090" t="s">
        <v>113</v>
      </c>
      <c r="I7090">
        <f>IFERROR(INDEX(Lookup_Misc!$A$1:$C$7,MATCH(Table1[[#This Row],[Product]],Lookup_Misc!$B$1:$B$7,0),3)*Table1[[#This Row],[Tonnage]],NA())</f>
        <v>43200</v>
      </c>
      <c r="J7090">
        <f t="shared" si="332"/>
        <v>9</v>
      </c>
    </row>
    <row r="7091" spans="1:10">
      <c r="A7091" t="s">
        <v>189</v>
      </c>
      <c r="B7091" t="s">
        <v>123</v>
      </c>
      <c r="C7091" s="60">
        <v>44075</v>
      </c>
      <c r="D7091" s="3">
        <f>Table1[[#This Row],[End Year]]-1</f>
        <v>2020</v>
      </c>
      <c r="E7091" s="3">
        <f t="shared" si="330"/>
        <v>2021</v>
      </c>
      <c r="F7091" s="1" t="str">
        <f t="shared" si="331"/>
        <v>2020/2021</v>
      </c>
      <c r="G7091">
        <v>36</v>
      </c>
      <c r="H7091" t="s">
        <v>92</v>
      </c>
      <c r="I7091">
        <f>IFERROR(INDEX(Lookup_Misc!$A$1:$C$7,MATCH(Table1[[#This Row],[Product]],Lookup_Misc!$B$1:$B$7,0),3)*Table1[[#This Row],[Tonnage]],NA())</f>
        <v>14.4</v>
      </c>
      <c r="J7091">
        <f t="shared" si="332"/>
        <v>9</v>
      </c>
    </row>
    <row r="7092" spans="1:10">
      <c r="A7092" t="s">
        <v>189</v>
      </c>
      <c r="B7092" t="s">
        <v>123</v>
      </c>
      <c r="C7092" s="60">
        <v>44075</v>
      </c>
      <c r="D7092" s="3">
        <f>Table1[[#This Row],[End Year]]-1</f>
        <v>2020</v>
      </c>
      <c r="E7092" s="3">
        <f t="shared" si="330"/>
        <v>2021</v>
      </c>
      <c r="F7092" s="1" t="str">
        <f t="shared" si="331"/>
        <v>2020/2021</v>
      </c>
      <c r="G7092">
        <v>19000</v>
      </c>
      <c r="H7092" t="s">
        <v>108</v>
      </c>
      <c r="I7092">
        <f>IFERROR(INDEX(Lookup_Misc!$A$1:$C$7,MATCH(Table1[[#This Row],[Product]],Lookup_Misc!$B$1:$B$7,0),3)*Table1[[#This Row],[Tonnage]],NA())</f>
        <v>7600</v>
      </c>
      <c r="J7092">
        <f t="shared" si="332"/>
        <v>9</v>
      </c>
    </row>
    <row r="7093" spans="1:10">
      <c r="A7093" t="s">
        <v>189</v>
      </c>
      <c r="B7093" t="s">
        <v>123</v>
      </c>
      <c r="C7093" s="60">
        <v>44075</v>
      </c>
      <c r="D7093" s="3">
        <f>Table1[[#This Row],[End Year]]-1</f>
        <v>2020</v>
      </c>
      <c r="E7093" s="3">
        <f t="shared" si="330"/>
        <v>2021</v>
      </c>
      <c r="F7093" s="1" t="str">
        <f t="shared" si="331"/>
        <v>2020/2021</v>
      </c>
      <c r="G7093">
        <v>71</v>
      </c>
      <c r="H7093" t="s">
        <v>170</v>
      </c>
      <c r="I7093">
        <f>IFERROR(INDEX(Lookup_Misc!$A$1:$C$7,MATCH(Table1[[#This Row],[Product]],Lookup_Misc!$B$1:$B$7,0),3)*Table1[[#This Row],[Tonnage]],NA())</f>
        <v>28.400000000000002</v>
      </c>
      <c r="J7093">
        <f t="shared" si="332"/>
        <v>9</v>
      </c>
    </row>
    <row r="7094" spans="1:10">
      <c r="A7094" t="s">
        <v>189</v>
      </c>
      <c r="B7094" t="s">
        <v>123</v>
      </c>
      <c r="C7094" s="60">
        <v>44075</v>
      </c>
      <c r="D7094" s="3">
        <f>Table1[[#This Row],[End Year]]-1</f>
        <v>2020</v>
      </c>
      <c r="E7094" s="3">
        <f t="shared" si="330"/>
        <v>2021</v>
      </c>
      <c r="F7094" s="1" t="str">
        <f t="shared" si="331"/>
        <v>2020/2021</v>
      </c>
      <c r="G7094">
        <v>20</v>
      </c>
      <c r="H7094" t="s">
        <v>102</v>
      </c>
      <c r="I7094">
        <f>IFERROR(INDEX(Lookup_Misc!$A$1:$C$7,MATCH(Table1[[#This Row],[Product]],Lookup_Misc!$B$1:$B$7,0),3)*Table1[[#This Row],[Tonnage]],NA())</f>
        <v>8</v>
      </c>
      <c r="J7094">
        <f t="shared" si="332"/>
        <v>9</v>
      </c>
    </row>
    <row r="7095" spans="1:10">
      <c r="A7095" t="s">
        <v>189</v>
      </c>
      <c r="B7095" t="s">
        <v>123</v>
      </c>
      <c r="C7095" s="60">
        <v>44075</v>
      </c>
      <c r="D7095" s="3">
        <f>Table1[[#This Row],[End Year]]-1</f>
        <v>2020</v>
      </c>
      <c r="E7095" s="3">
        <f t="shared" si="330"/>
        <v>2021</v>
      </c>
      <c r="F7095" s="1" t="str">
        <f t="shared" si="331"/>
        <v>2020/2021</v>
      </c>
      <c r="G7095">
        <v>600</v>
      </c>
      <c r="H7095" t="s">
        <v>86</v>
      </c>
      <c r="I7095">
        <f>IFERROR(INDEX(Lookup_Misc!$A$1:$C$7,MATCH(Table1[[#This Row],[Product]],Lookup_Misc!$B$1:$B$7,0),3)*Table1[[#This Row],[Tonnage]],NA())</f>
        <v>240</v>
      </c>
      <c r="J7095">
        <f t="shared" si="332"/>
        <v>9</v>
      </c>
    </row>
    <row r="7096" spans="1:10">
      <c r="A7096" t="s">
        <v>189</v>
      </c>
      <c r="B7096" t="s">
        <v>123</v>
      </c>
      <c r="C7096" s="60">
        <v>44075</v>
      </c>
      <c r="D7096" s="3">
        <f>Table1[[#This Row],[End Year]]-1</f>
        <v>2020</v>
      </c>
      <c r="E7096" s="3">
        <f t="shared" si="330"/>
        <v>2021</v>
      </c>
      <c r="F7096" s="1" t="str">
        <f t="shared" si="331"/>
        <v>2020/2021</v>
      </c>
      <c r="G7096">
        <v>19</v>
      </c>
      <c r="H7096" t="s">
        <v>89</v>
      </c>
      <c r="I7096">
        <f>IFERROR(INDEX(Lookup_Misc!$A$1:$C$7,MATCH(Table1[[#This Row],[Product]],Lookup_Misc!$B$1:$B$7,0),3)*Table1[[#This Row],[Tonnage]],NA())</f>
        <v>7.6000000000000005</v>
      </c>
      <c r="J7096">
        <f t="shared" si="332"/>
        <v>9</v>
      </c>
    </row>
    <row r="7097" spans="1:10">
      <c r="A7097" t="s">
        <v>189</v>
      </c>
      <c r="B7097" t="s">
        <v>123</v>
      </c>
      <c r="C7097" s="60">
        <v>44075</v>
      </c>
      <c r="D7097" s="3">
        <f>Table1[[#This Row],[End Year]]-1</f>
        <v>2020</v>
      </c>
      <c r="E7097" s="3">
        <f t="shared" si="330"/>
        <v>2021</v>
      </c>
      <c r="F7097" s="1" t="str">
        <f t="shared" si="331"/>
        <v>2020/2021</v>
      </c>
      <c r="G7097">
        <v>40</v>
      </c>
      <c r="H7097" t="s">
        <v>90</v>
      </c>
      <c r="I7097">
        <f>IFERROR(INDEX(Lookup_Misc!$A$1:$C$7,MATCH(Table1[[#This Row],[Product]],Lookup_Misc!$B$1:$B$7,0),3)*Table1[[#This Row],[Tonnage]],NA())</f>
        <v>16</v>
      </c>
      <c r="J7097">
        <f t="shared" si="332"/>
        <v>9</v>
      </c>
    </row>
    <row r="7098" spans="1:10">
      <c r="A7098" t="s">
        <v>187</v>
      </c>
      <c r="B7098" t="s">
        <v>33</v>
      </c>
      <c r="C7098" s="60">
        <v>44075</v>
      </c>
      <c r="D7098" s="3">
        <f>Table1[[#This Row],[End Year]]-1</f>
        <v>2020</v>
      </c>
      <c r="E7098" s="3">
        <f t="shared" si="330"/>
        <v>2021</v>
      </c>
      <c r="F7098" s="1" t="str">
        <f t="shared" si="331"/>
        <v>2020/2021</v>
      </c>
      <c r="G7098">
        <v>2875</v>
      </c>
      <c r="H7098" t="s">
        <v>78</v>
      </c>
      <c r="I7098">
        <f>IFERROR(INDEX(Lookup_Misc!$A$1:$C$7,MATCH(Table1[[#This Row],[Product]],Lookup_Misc!$B$1:$B$7,0),3)*Table1[[#This Row],[Tonnage]],NA())</f>
        <v>1322.5</v>
      </c>
      <c r="J7098">
        <f t="shared" si="332"/>
        <v>9</v>
      </c>
    </row>
    <row r="7099" spans="1:10">
      <c r="A7099" t="s">
        <v>187</v>
      </c>
      <c r="B7099" t="s">
        <v>33</v>
      </c>
      <c r="C7099" s="60">
        <v>44075</v>
      </c>
      <c r="D7099" s="3">
        <f>Table1[[#This Row],[End Year]]-1</f>
        <v>2020</v>
      </c>
      <c r="E7099" s="3">
        <f t="shared" si="330"/>
        <v>2021</v>
      </c>
      <c r="F7099" s="1" t="str">
        <f t="shared" si="331"/>
        <v>2020/2021</v>
      </c>
      <c r="G7099">
        <v>104</v>
      </c>
      <c r="H7099" t="s">
        <v>60</v>
      </c>
      <c r="I7099">
        <f>IFERROR(INDEX(Lookup_Misc!$A$1:$C$7,MATCH(Table1[[#This Row],[Product]],Lookup_Misc!$B$1:$B$7,0),3)*Table1[[#This Row],[Tonnage]],NA())</f>
        <v>47.84</v>
      </c>
      <c r="J7099">
        <f t="shared" si="332"/>
        <v>9</v>
      </c>
    </row>
    <row r="7100" spans="1:10">
      <c r="A7100" t="s">
        <v>187</v>
      </c>
      <c r="B7100" t="s">
        <v>33</v>
      </c>
      <c r="C7100" s="60">
        <v>44075</v>
      </c>
      <c r="D7100" s="3">
        <f>Table1[[#This Row],[End Year]]-1</f>
        <v>2020</v>
      </c>
      <c r="E7100" s="3">
        <f t="shared" si="330"/>
        <v>2021</v>
      </c>
      <c r="F7100" s="1" t="str">
        <f t="shared" si="331"/>
        <v>2020/2021</v>
      </c>
      <c r="G7100">
        <v>23236</v>
      </c>
      <c r="H7100" t="s">
        <v>96</v>
      </c>
      <c r="I7100">
        <f>IFERROR(INDEX(Lookup_Misc!$A$1:$C$7,MATCH(Table1[[#This Row],[Product]],Lookup_Misc!$B$1:$B$7,0),3)*Table1[[#This Row],[Tonnage]],NA())</f>
        <v>10688.560000000001</v>
      </c>
      <c r="J7100">
        <f t="shared" si="332"/>
        <v>9</v>
      </c>
    </row>
    <row r="7101" spans="1:10">
      <c r="A7101" t="s">
        <v>187</v>
      </c>
      <c r="B7101" t="s">
        <v>123</v>
      </c>
      <c r="C7101" s="60">
        <v>44075</v>
      </c>
      <c r="D7101" s="3">
        <f>Table1[[#This Row],[End Year]]-1</f>
        <v>2020</v>
      </c>
      <c r="E7101" s="3">
        <f t="shared" si="330"/>
        <v>2021</v>
      </c>
      <c r="F7101" s="1" t="str">
        <f t="shared" si="331"/>
        <v>2020/2021</v>
      </c>
      <c r="G7101">
        <v>63</v>
      </c>
      <c r="H7101" t="s">
        <v>60</v>
      </c>
      <c r="I7101">
        <f>IFERROR(INDEX(Lookup_Misc!$A$1:$C$7,MATCH(Table1[[#This Row],[Product]],Lookup_Misc!$B$1:$B$7,0),3)*Table1[[#This Row],[Tonnage]],NA())</f>
        <v>28.98</v>
      </c>
      <c r="J7101">
        <f t="shared" si="332"/>
        <v>9</v>
      </c>
    </row>
    <row r="7102" spans="1:10">
      <c r="A7102" t="s">
        <v>187</v>
      </c>
      <c r="B7102" t="s">
        <v>123</v>
      </c>
      <c r="C7102" s="60">
        <v>44075</v>
      </c>
      <c r="D7102" s="3">
        <f>Table1[[#This Row],[End Year]]-1</f>
        <v>2020</v>
      </c>
      <c r="E7102" s="3">
        <f t="shared" si="330"/>
        <v>2021</v>
      </c>
      <c r="F7102" s="1" t="str">
        <f t="shared" si="331"/>
        <v>2020/2021</v>
      </c>
      <c r="G7102">
        <v>165</v>
      </c>
      <c r="H7102" t="s">
        <v>79</v>
      </c>
      <c r="I7102">
        <f>IFERROR(INDEX(Lookup_Misc!$A$1:$C$7,MATCH(Table1[[#This Row],[Product]],Lookup_Misc!$B$1:$B$7,0),3)*Table1[[#This Row],[Tonnage]],NA())</f>
        <v>75.900000000000006</v>
      </c>
      <c r="J7102">
        <f t="shared" si="332"/>
        <v>9</v>
      </c>
    </row>
    <row r="7103" spans="1:10">
      <c r="A7103" t="s">
        <v>188</v>
      </c>
      <c r="B7103" t="s">
        <v>33</v>
      </c>
      <c r="C7103" s="60">
        <v>44075</v>
      </c>
      <c r="D7103" s="3">
        <f>Table1[[#This Row],[End Year]]-1</f>
        <v>2020</v>
      </c>
      <c r="E7103" s="3">
        <f t="shared" si="330"/>
        <v>2021</v>
      </c>
      <c r="F7103" s="1" t="str">
        <f t="shared" si="331"/>
        <v>2020/2021</v>
      </c>
      <c r="G7103">
        <v>2</v>
      </c>
      <c r="H7103" t="s">
        <v>79</v>
      </c>
      <c r="I7103">
        <f>IFERROR(INDEX(Lookup_Misc!$A$1:$C$7,MATCH(Table1[[#This Row],[Product]],Lookup_Misc!$B$1:$B$7,0),3)*Table1[[#This Row],[Tonnage]],NA())</f>
        <v>0.36</v>
      </c>
      <c r="J7103">
        <f t="shared" si="332"/>
        <v>9</v>
      </c>
    </row>
    <row r="7104" spans="1:10">
      <c r="A7104" t="s">
        <v>188</v>
      </c>
      <c r="B7104" t="s">
        <v>33</v>
      </c>
      <c r="C7104" s="60">
        <v>44075</v>
      </c>
      <c r="D7104" s="3">
        <f>Table1[[#This Row],[End Year]]-1</f>
        <v>2020</v>
      </c>
      <c r="E7104" s="3">
        <f t="shared" si="330"/>
        <v>2021</v>
      </c>
      <c r="F7104" s="1" t="str">
        <f t="shared" si="331"/>
        <v>2020/2021</v>
      </c>
      <c r="G7104">
        <v>155</v>
      </c>
      <c r="H7104" t="s">
        <v>90</v>
      </c>
      <c r="I7104">
        <f>IFERROR(INDEX(Lookup_Misc!$A$1:$C$7,MATCH(Table1[[#This Row],[Product]],Lookup_Misc!$B$1:$B$7,0),3)*Table1[[#This Row],[Tonnage]],NA())</f>
        <v>27.9</v>
      </c>
      <c r="J7104">
        <f t="shared" si="332"/>
        <v>9</v>
      </c>
    </row>
    <row r="7105" spans="1:10">
      <c r="A7105" t="s">
        <v>188</v>
      </c>
      <c r="B7105" t="s">
        <v>123</v>
      </c>
      <c r="C7105" s="60">
        <v>44075</v>
      </c>
      <c r="D7105" s="3">
        <f>Table1[[#This Row],[End Year]]-1</f>
        <v>2020</v>
      </c>
      <c r="E7105" s="3">
        <f t="shared" si="330"/>
        <v>2021</v>
      </c>
      <c r="F7105" s="1" t="str">
        <f t="shared" si="331"/>
        <v>2020/2021</v>
      </c>
      <c r="G7105">
        <v>7</v>
      </c>
      <c r="H7105" t="s">
        <v>94</v>
      </c>
      <c r="I7105">
        <f>IFERROR(INDEX(Lookup_Misc!$A$1:$C$7,MATCH(Table1[[#This Row],[Product]],Lookup_Misc!$B$1:$B$7,0),3)*Table1[[#This Row],[Tonnage]],NA())</f>
        <v>1.26</v>
      </c>
      <c r="J7105">
        <f t="shared" si="332"/>
        <v>9</v>
      </c>
    </row>
    <row r="7106" spans="1:10">
      <c r="A7106" t="s">
        <v>188</v>
      </c>
      <c r="B7106" t="s">
        <v>123</v>
      </c>
      <c r="C7106" s="60">
        <v>44075</v>
      </c>
      <c r="D7106" s="3">
        <f>Table1[[#This Row],[End Year]]-1</f>
        <v>2020</v>
      </c>
      <c r="E7106" s="3">
        <f t="shared" si="330"/>
        <v>2021</v>
      </c>
      <c r="F7106" s="1" t="str">
        <f t="shared" si="331"/>
        <v>2020/2021</v>
      </c>
      <c r="G7106">
        <v>12</v>
      </c>
      <c r="H7106" t="s">
        <v>79</v>
      </c>
      <c r="I7106">
        <f>IFERROR(INDEX(Lookup_Misc!$A$1:$C$7,MATCH(Table1[[#This Row],[Product]],Lookup_Misc!$B$1:$B$7,0),3)*Table1[[#This Row],[Tonnage]],NA())</f>
        <v>2.16</v>
      </c>
      <c r="J7106">
        <f t="shared" si="332"/>
        <v>9</v>
      </c>
    </row>
    <row r="7107" spans="1:10">
      <c r="A7107" t="s">
        <v>188</v>
      </c>
      <c r="B7107" t="s">
        <v>123</v>
      </c>
      <c r="C7107" s="60">
        <v>44075</v>
      </c>
      <c r="D7107" s="3">
        <f>Table1[[#This Row],[End Year]]-1</f>
        <v>2020</v>
      </c>
      <c r="E7107" s="3">
        <f t="shared" si="330"/>
        <v>2021</v>
      </c>
      <c r="F7107" s="1" t="str">
        <f t="shared" si="331"/>
        <v>2020/2021</v>
      </c>
      <c r="G7107">
        <v>6</v>
      </c>
      <c r="H7107" t="s">
        <v>124</v>
      </c>
      <c r="I7107">
        <f>IFERROR(INDEX(Lookup_Misc!$A$1:$C$7,MATCH(Table1[[#This Row],[Product]],Lookup_Misc!$B$1:$B$7,0),3)*Table1[[#This Row],[Tonnage]],NA())</f>
        <v>1.08</v>
      </c>
      <c r="J7107">
        <f t="shared" si="332"/>
        <v>9</v>
      </c>
    </row>
    <row r="7108" spans="1:10">
      <c r="A7108" t="s">
        <v>188</v>
      </c>
      <c r="B7108" t="s">
        <v>123</v>
      </c>
      <c r="C7108" s="60">
        <v>44075</v>
      </c>
      <c r="D7108" s="3">
        <f>Table1[[#This Row],[End Year]]-1</f>
        <v>2020</v>
      </c>
      <c r="E7108" s="3">
        <f t="shared" si="330"/>
        <v>2021</v>
      </c>
      <c r="F7108" s="1" t="str">
        <f t="shared" si="331"/>
        <v>2020/2021</v>
      </c>
      <c r="G7108">
        <v>2</v>
      </c>
      <c r="H7108" t="s">
        <v>154</v>
      </c>
      <c r="I7108">
        <f>IFERROR(INDEX(Lookup_Misc!$A$1:$C$7,MATCH(Table1[[#This Row],[Product]],Lookup_Misc!$B$1:$B$7,0),3)*Table1[[#This Row],[Tonnage]],NA())</f>
        <v>0.36</v>
      </c>
      <c r="J7108">
        <f t="shared" si="332"/>
        <v>9</v>
      </c>
    </row>
    <row r="7109" spans="1:10">
      <c r="A7109" t="s">
        <v>189</v>
      </c>
      <c r="B7109" t="s">
        <v>33</v>
      </c>
      <c r="C7109" s="61">
        <v>44105</v>
      </c>
      <c r="D7109" s="3">
        <f>Table1[[#This Row],[End Year]]-1</f>
        <v>2020</v>
      </c>
      <c r="E7109" s="3">
        <f t="shared" si="330"/>
        <v>2021</v>
      </c>
      <c r="F7109" s="1" t="str">
        <f t="shared" si="331"/>
        <v>2020/2021</v>
      </c>
      <c r="G7109">
        <v>14727</v>
      </c>
      <c r="H7109" t="s">
        <v>103</v>
      </c>
      <c r="I7109">
        <f>IFERROR(INDEX(Lookup_Misc!$A$1:$C$7,MATCH(Table1[[#This Row],[Product]],Lookup_Misc!$B$1:$B$7,0),3)*Table1[[#This Row],[Tonnage]],NA())</f>
        <v>5890.8</v>
      </c>
      <c r="J7109">
        <f t="shared" si="332"/>
        <v>10</v>
      </c>
    </row>
    <row r="7110" spans="1:10">
      <c r="A7110" t="s">
        <v>189</v>
      </c>
      <c r="B7110" t="s">
        <v>33</v>
      </c>
      <c r="C7110" s="61">
        <v>44105</v>
      </c>
      <c r="D7110" s="3">
        <f>Table1[[#This Row],[End Year]]-1</f>
        <v>2020</v>
      </c>
      <c r="E7110" s="3">
        <f t="shared" ref="E7110:E7173" si="333">IF(AND(MONTH(C7110)&gt;=7,MONTH(C7110)&lt;=12),YEAR(C7110)+1,YEAR(C7110))</f>
        <v>2021</v>
      </c>
      <c r="F7110" s="1" t="str">
        <f t="shared" ref="F7110:F7173" si="334">D7110&amp;"/"&amp;E7110</f>
        <v>2020/2021</v>
      </c>
      <c r="G7110">
        <v>10837</v>
      </c>
      <c r="H7110" t="s">
        <v>95</v>
      </c>
      <c r="I7110">
        <f>IFERROR(INDEX(Lookup_Misc!$A$1:$C$7,MATCH(Table1[[#This Row],[Product]],Lookup_Misc!$B$1:$B$7,0),3)*Table1[[#This Row],[Tonnage]],NA())</f>
        <v>4334.8</v>
      </c>
      <c r="J7110">
        <f t="shared" ref="J7110:J7173" si="335">MONTH(C7110)</f>
        <v>10</v>
      </c>
    </row>
    <row r="7111" spans="1:10">
      <c r="A7111" t="s">
        <v>189</v>
      </c>
      <c r="B7111" t="s">
        <v>33</v>
      </c>
      <c r="C7111" s="61">
        <v>44105</v>
      </c>
      <c r="D7111" s="3">
        <f>Table1[[#This Row],[End Year]]-1</f>
        <v>2020</v>
      </c>
      <c r="E7111" s="3">
        <f t="shared" si="333"/>
        <v>2021</v>
      </c>
      <c r="F7111" s="1" t="str">
        <f t="shared" si="334"/>
        <v>2020/2021</v>
      </c>
      <c r="G7111">
        <v>122</v>
      </c>
      <c r="H7111" t="s">
        <v>60</v>
      </c>
      <c r="I7111">
        <f>IFERROR(INDEX(Lookup_Misc!$A$1:$C$7,MATCH(Table1[[#This Row],[Product]],Lookup_Misc!$B$1:$B$7,0),3)*Table1[[#This Row],[Tonnage]],NA())</f>
        <v>48.800000000000004</v>
      </c>
      <c r="J7111">
        <f t="shared" si="335"/>
        <v>10</v>
      </c>
    </row>
    <row r="7112" spans="1:10">
      <c r="A7112" t="s">
        <v>189</v>
      </c>
      <c r="B7112" t="s">
        <v>33</v>
      </c>
      <c r="C7112" s="61">
        <v>44105</v>
      </c>
      <c r="D7112" s="3">
        <f>Table1[[#This Row],[End Year]]-1</f>
        <v>2020</v>
      </c>
      <c r="E7112" s="3">
        <f t="shared" si="333"/>
        <v>2021</v>
      </c>
      <c r="F7112" s="1" t="str">
        <f t="shared" si="334"/>
        <v>2020/2021</v>
      </c>
      <c r="G7112">
        <v>80</v>
      </c>
      <c r="H7112" t="s">
        <v>86</v>
      </c>
      <c r="I7112">
        <f>IFERROR(INDEX(Lookup_Misc!$A$1:$C$7,MATCH(Table1[[#This Row],[Product]],Lookup_Misc!$B$1:$B$7,0),3)*Table1[[#This Row],[Tonnage]],NA())</f>
        <v>32</v>
      </c>
      <c r="J7112">
        <f t="shared" si="335"/>
        <v>10</v>
      </c>
    </row>
    <row r="7113" spans="1:10">
      <c r="A7113" t="s">
        <v>185</v>
      </c>
      <c r="B7113" t="s">
        <v>33</v>
      </c>
      <c r="C7113" s="61">
        <v>44105</v>
      </c>
      <c r="D7113" s="3">
        <f>Table1[[#This Row],[End Year]]-1</f>
        <v>2020</v>
      </c>
      <c r="E7113" s="3">
        <f t="shared" si="333"/>
        <v>2021</v>
      </c>
      <c r="F7113" s="1" t="str">
        <f t="shared" si="334"/>
        <v>2020/2021</v>
      </c>
      <c r="G7113">
        <v>19</v>
      </c>
      <c r="H7113" t="s">
        <v>75</v>
      </c>
      <c r="I7113">
        <f>IFERROR(INDEX(Lookup_Misc!$A$1:$C$7,MATCH(Table1[[#This Row],[Product]],Lookup_Misc!$B$1:$B$7,0),3)*Table1[[#This Row],[Tonnage]],NA())</f>
        <v>8.74</v>
      </c>
      <c r="J7113">
        <f t="shared" si="335"/>
        <v>10</v>
      </c>
    </row>
    <row r="7114" spans="1:10">
      <c r="A7114" t="s">
        <v>185</v>
      </c>
      <c r="B7114" t="s">
        <v>33</v>
      </c>
      <c r="C7114" s="61">
        <v>44105</v>
      </c>
      <c r="D7114" s="3">
        <f>Table1[[#This Row],[End Year]]-1</f>
        <v>2020</v>
      </c>
      <c r="E7114" s="3">
        <f t="shared" si="333"/>
        <v>2021</v>
      </c>
      <c r="F7114" s="1" t="str">
        <f t="shared" si="334"/>
        <v>2020/2021</v>
      </c>
      <c r="G7114">
        <v>126</v>
      </c>
      <c r="H7114" t="s">
        <v>119</v>
      </c>
      <c r="I7114">
        <f>IFERROR(INDEX(Lookup_Misc!$A$1:$C$7,MATCH(Table1[[#This Row],[Product]],Lookup_Misc!$B$1:$B$7,0),3)*Table1[[#This Row],[Tonnage]],NA())</f>
        <v>57.96</v>
      </c>
      <c r="J7114">
        <f t="shared" si="335"/>
        <v>10</v>
      </c>
    </row>
    <row r="7115" spans="1:10">
      <c r="A7115" t="s">
        <v>185</v>
      </c>
      <c r="B7115" t="s">
        <v>33</v>
      </c>
      <c r="C7115" s="61">
        <v>44105</v>
      </c>
      <c r="D7115" s="3">
        <f>Table1[[#This Row],[End Year]]-1</f>
        <v>2020</v>
      </c>
      <c r="E7115" s="3">
        <f t="shared" si="333"/>
        <v>2021</v>
      </c>
      <c r="F7115" s="1" t="str">
        <f t="shared" si="334"/>
        <v>2020/2021</v>
      </c>
      <c r="G7115">
        <v>18394</v>
      </c>
      <c r="H7115" t="s">
        <v>95</v>
      </c>
      <c r="I7115">
        <f>IFERROR(INDEX(Lookup_Misc!$A$1:$C$7,MATCH(Table1[[#This Row],[Product]],Lookup_Misc!$B$1:$B$7,0),3)*Table1[[#This Row],[Tonnage]],NA())</f>
        <v>8461.24</v>
      </c>
      <c r="J7115">
        <f t="shared" si="335"/>
        <v>10</v>
      </c>
    </row>
    <row r="7116" spans="1:10">
      <c r="A7116" t="s">
        <v>185</v>
      </c>
      <c r="B7116" t="s">
        <v>33</v>
      </c>
      <c r="C7116" s="61">
        <v>44105</v>
      </c>
      <c r="D7116" s="3">
        <f>Table1[[#This Row],[End Year]]-1</f>
        <v>2020</v>
      </c>
      <c r="E7116" s="3">
        <f t="shared" si="333"/>
        <v>2021</v>
      </c>
      <c r="F7116" s="1" t="str">
        <f t="shared" si="334"/>
        <v>2020/2021</v>
      </c>
      <c r="G7116">
        <v>12800</v>
      </c>
      <c r="H7116" t="s">
        <v>78</v>
      </c>
      <c r="I7116">
        <f>IFERROR(INDEX(Lookup_Misc!$A$1:$C$7,MATCH(Table1[[#This Row],[Product]],Lookup_Misc!$B$1:$B$7,0),3)*Table1[[#This Row],[Tonnage]],NA())</f>
        <v>5888</v>
      </c>
      <c r="J7116">
        <f t="shared" si="335"/>
        <v>10</v>
      </c>
    </row>
    <row r="7117" spans="1:10">
      <c r="A7117" t="s">
        <v>185</v>
      </c>
      <c r="B7117" t="s">
        <v>33</v>
      </c>
      <c r="C7117" s="61">
        <v>44105</v>
      </c>
      <c r="D7117" s="3">
        <f>Table1[[#This Row],[End Year]]-1</f>
        <v>2020</v>
      </c>
      <c r="E7117" s="3">
        <f t="shared" si="333"/>
        <v>2021</v>
      </c>
      <c r="F7117" s="1" t="str">
        <f t="shared" si="334"/>
        <v>2020/2021</v>
      </c>
      <c r="G7117">
        <v>516</v>
      </c>
      <c r="H7117" t="s">
        <v>60</v>
      </c>
      <c r="I7117">
        <f>IFERROR(INDEX(Lookup_Misc!$A$1:$C$7,MATCH(Table1[[#This Row],[Product]],Lookup_Misc!$B$1:$B$7,0),3)*Table1[[#This Row],[Tonnage]],NA())</f>
        <v>237.36</v>
      </c>
      <c r="J7117">
        <f t="shared" si="335"/>
        <v>10</v>
      </c>
    </row>
    <row r="7118" spans="1:10">
      <c r="A7118" t="s">
        <v>185</v>
      </c>
      <c r="B7118" t="s">
        <v>33</v>
      </c>
      <c r="C7118" s="61">
        <v>44105</v>
      </c>
      <c r="D7118" s="3">
        <f>Table1[[#This Row],[End Year]]-1</f>
        <v>2020</v>
      </c>
      <c r="E7118" s="3">
        <f t="shared" si="333"/>
        <v>2021</v>
      </c>
      <c r="F7118" s="1" t="str">
        <f t="shared" si="334"/>
        <v>2020/2021</v>
      </c>
      <c r="G7118">
        <v>362</v>
      </c>
      <c r="H7118" t="s">
        <v>79</v>
      </c>
      <c r="I7118">
        <f>IFERROR(INDEX(Lookup_Misc!$A$1:$C$7,MATCH(Table1[[#This Row],[Product]],Lookup_Misc!$B$1:$B$7,0),3)*Table1[[#This Row],[Tonnage]],NA())</f>
        <v>166.52</v>
      </c>
      <c r="J7118">
        <f t="shared" si="335"/>
        <v>10</v>
      </c>
    </row>
    <row r="7119" spans="1:10">
      <c r="A7119" t="s">
        <v>185</v>
      </c>
      <c r="B7119" t="s">
        <v>33</v>
      </c>
      <c r="C7119" s="61">
        <v>44105</v>
      </c>
      <c r="D7119" s="3">
        <f>Table1[[#This Row],[End Year]]-1</f>
        <v>2020</v>
      </c>
      <c r="E7119" s="3">
        <f t="shared" si="333"/>
        <v>2021</v>
      </c>
      <c r="F7119" s="1" t="str">
        <f t="shared" si="334"/>
        <v>2020/2021</v>
      </c>
      <c r="G7119">
        <v>22190</v>
      </c>
      <c r="H7119" t="s">
        <v>82</v>
      </c>
      <c r="I7119">
        <f>IFERROR(INDEX(Lookup_Misc!$A$1:$C$7,MATCH(Table1[[#This Row],[Product]],Lookup_Misc!$B$1:$B$7,0),3)*Table1[[#This Row],[Tonnage]],NA())</f>
        <v>10207.4</v>
      </c>
      <c r="J7119">
        <f t="shared" si="335"/>
        <v>10</v>
      </c>
    </row>
    <row r="7120" spans="1:10">
      <c r="A7120" t="s">
        <v>185</v>
      </c>
      <c r="B7120" t="s">
        <v>33</v>
      </c>
      <c r="C7120" s="61">
        <v>44105</v>
      </c>
      <c r="D7120" s="3">
        <f>Table1[[#This Row],[End Year]]-1</f>
        <v>2020</v>
      </c>
      <c r="E7120" s="3">
        <f t="shared" si="333"/>
        <v>2021</v>
      </c>
      <c r="F7120" s="1" t="str">
        <f t="shared" si="334"/>
        <v>2020/2021</v>
      </c>
      <c r="G7120">
        <v>80</v>
      </c>
      <c r="H7120" t="s">
        <v>86</v>
      </c>
      <c r="I7120">
        <f>IFERROR(INDEX(Lookup_Misc!$A$1:$C$7,MATCH(Table1[[#This Row],[Product]],Lookup_Misc!$B$1:$B$7,0),3)*Table1[[#This Row],[Tonnage]],NA())</f>
        <v>36.800000000000004</v>
      </c>
      <c r="J7120">
        <f t="shared" si="335"/>
        <v>10</v>
      </c>
    </row>
    <row r="7121" spans="1:10">
      <c r="A7121" t="s">
        <v>185</v>
      </c>
      <c r="B7121" t="s">
        <v>33</v>
      </c>
      <c r="C7121" s="61">
        <v>44105</v>
      </c>
      <c r="D7121" s="3">
        <f>Table1[[#This Row],[End Year]]-1</f>
        <v>2020</v>
      </c>
      <c r="E7121" s="3">
        <f t="shared" si="333"/>
        <v>2021</v>
      </c>
      <c r="F7121" s="1" t="str">
        <f t="shared" si="334"/>
        <v>2020/2021</v>
      </c>
      <c r="G7121">
        <v>74920</v>
      </c>
      <c r="H7121" t="s">
        <v>90</v>
      </c>
      <c r="I7121">
        <f>IFERROR(INDEX(Lookup_Misc!$A$1:$C$7,MATCH(Table1[[#This Row],[Product]],Lookup_Misc!$B$1:$B$7,0),3)*Table1[[#This Row],[Tonnage]],NA())</f>
        <v>34463.200000000004</v>
      </c>
      <c r="J7121">
        <f t="shared" si="335"/>
        <v>10</v>
      </c>
    </row>
    <row r="7122" spans="1:10">
      <c r="A7122" t="s">
        <v>185</v>
      </c>
      <c r="B7122" t="s">
        <v>123</v>
      </c>
      <c r="C7122" s="61">
        <v>44105</v>
      </c>
      <c r="D7122" s="3">
        <f>Table1[[#This Row],[End Year]]-1</f>
        <v>2020</v>
      </c>
      <c r="E7122" s="3">
        <f t="shared" si="333"/>
        <v>2021</v>
      </c>
      <c r="F7122" s="1" t="str">
        <f t="shared" si="334"/>
        <v>2020/2021</v>
      </c>
      <c r="G7122">
        <v>46</v>
      </c>
      <c r="H7122" t="s">
        <v>60</v>
      </c>
      <c r="I7122">
        <f>IFERROR(INDEX(Lookup_Misc!$A$1:$C$7,MATCH(Table1[[#This Row],[Product]],Lookup_Misc!$B$1:$B$7,0),3)*Table1[[#This Row],[Tonnage]],NA())</f>
        <v>21.16</v>
      </c>
      <c r="J7122">
        <f t="shared" si="335"/>
        <v>10</v>
      </c>
    </row>
    <row r="7123" spans="1:10">
      <c r="A7123" t="s">
        <v>185</v>
      </c>
      <c r="B7123" t="s">
        <v>123</v>
      </c>
      <c r="C7123" s="61">
        <v>44105</v>
      </c>
      <c r="D7123" s="3">
        <f>Table1[[#This Row],[End Year]]-1</f>
        <v>2020</v>
      </c>
      <c r="E7123" s="3">
        <f t="shared" si="333"/>
        <v>2021</v>
      </c>
      <c r="F7123" s="1" t="str">
        <f t="shared" si="334"/>
        <v>2020/2021</v>
      </c>
      <c r="G7123">
        <v>10733</v>
      </c>
      <c r="H7123" t="s">
        <v>79</v>
      </c>
      <c r="I7123">
        <f>IFERROR(INDEX(Lookup_Misc!$A$1:$C$7,MATCH(Table1[[#This Row],[Product]],Lookup_Misc!$B$1:$B$7,0),3)*Table1[[#This Row],[Tonnage]],NA())</f>
        <v>4937.18</v>
      </c>
      <c r="J7123">
        <f t="shared" si="335"/>
        <v>10</v>
      </c>
    </row>
    <row r="7124" spans="1:10">
      <c r="A7124" t="s">
        <v>185</v>
      </c>
      <c r="B7124" t="s">
        <v>123</v>
      </c>
      <c r="C7124" s="61">
        <v>44105</v>
      </c>
      <c r="D7124" s="3">
        <f>Table1[[#This Row],[End Year]]-1</f>
        <v>2020</v>
      </c>
      <c r="E7124" s="3">
        <f t="shared" si="333"/>
        <v>2021</v>
      </c>
      <c r="F7124" s="1" t="str">
        <f t="shared" si="334"/>
        <v>2020/2021</v>
      </c>
      <c r="G7124">
        <v>3299</v>
      </c>
      <c r="H7124" t="s">
        <v>131</v>
      </c>
      <c r="I7124">
        <f>IFERROR(INDEX(Lookup_Misc!$A$1:$C$7,MATCH(Table1[[#This Row],[Product]],Lookup_Misc!$B$1:$B$7,0),3)*Table1[[#This Row],[Tonnage]],NA())</f>
        <v>1517.54</v>
      </c>
      <c r="J7124">
        <f t="shared" si="335"/>
        <v>10</v>
      </c>
    </row>
    <row r="7125" spans="1:10">
      <c r="A7125" t="s">
        <v>185</v>
      </c>
      <c r="B7125" t="s">
        <v>123</v>
      </c>
      <c r="C7125" s="61">
        <v>44105</v>
      </c>
      <c r="D7125" s="3">
        <f>Table1[[#This Row],[End Year]]-1</f>
        <v>2020</v>
      </c>
      <c r="E7125" s="3">
        <f t="shared" si="333"/>
        <v>2021</v>
      </c>
      <c r="F7125" s="1" t="str">
        <f t="shared" si="334"/>
        <v>2020/2021</v>
      </c>
      <c r="G7125">
        <v>7700</v>
      </c>
      <c r="H7125" t="s">
        <v>133</v>
      </c>
      <c r="I7125">
        <f>IFERROR(INDEX(Lookup_Misc!$A$1:$C$7,MATCH(Table1[[#This Row],[Product]],Lookup_Misc!$B$1:$B$7,0),3)*Table1[[#This Row],[Tonnage]],NA())</f>
        <v>3542</v>
      </c>
      <c r="J7125">
        <f t="shared" si="335"/>
        <v>10</v>
      </c>
    </row>
    <row r="7126" spans="1:10">
      <c r="A7126" t="s">
        <v>185</v>
      </c>
      <c r="B7126" t="s">
        <v>123</v>
      </c>
      <c r="C7126" s="61">
        <v>44105</v>
      </c>
      <c r="D7126" s="3">
        <f>Table1[[#This Row],[End Year]]-1</f>
        <v>2020</v>
      </c>
      <c r="E7126" s="3">
        <f t="shared" si="333"/>
        <v>2021</v>
      </c>
      <c r="F7126" s="1" t="str">
        <f t="shared" si="334"/>
        <v>2020/2021</v>
      </c>
      <c r="G7126">
        <v>2</v>
      </c>
      <c r="H7126" t="s">
        <v>88</v>
      </c>
      <c r="I7126">
        <f>IFERROR(INDEX(Lookup_Misc!$A$1:$C$7,MATCH(Table1[[#This Row],[Product]],Lookup_Misc!$B$1:$B$7,0),3)*Table1[[#This Row],[Tonnage]],NA())</f>
        <v>0.92</v>
      </c>
      <c r="J7126">
        <f t="shared" si="335"/>
        <v>10</v>
      </c>
    </row>
    <row r="7127" spans="1:10">
      <c r="A7127" t="s">
        <v>185</v>
      </c>
      <c r="B7127" t="s">
        <v>123</v>
      </c>
      <c r="C7127" s="61">
        <v>44105</v>
      </c>
      <c r="D7127" s="3">
        <f>Table1[[#This Row],[End Year]]-1</f>
        <v>2020</v>
      </c>
      <c r="E7127" s="3">
        <f t="shared" si="333"/>
        <v>2021</v>
      </c>
      <c r="F7127" s="1" t="str">
        <f t="shared" si="334"/>
        <v>2020/2021</v>
      </c>
      <c r="G7127">
        <v>4662</v>
      </c>
      <c r="H7127" t="s">
        <v>116</v>
      </c>
      <c r="I7127">
        <f>IFERROR(INDEX(Lookup_Misc!$A$1:$C$7,MATCH(Table1[[#This Row],[Product]],Lookup_Misc!$B$1:$B$7,0),3)*Table1[[#This Row],[Tonnage]],NA())</f>
        <v>2144.52</v>
      </c>
      <c r="J7127">
        <f t="shared" si="335"/>
        <v>10</v>
      </c>
    </row>
    <row r="7128" spans="1:10">
      <c r="A7128" t="s">
        <v>185</v>
      </c>
      <c r="B7128" t="s">
        <v>123</v>
      </c>
      <c r="C7128" s="61">
        <v>44105</v>
      </c>
      <c r="D7128" s="3">
        <f>Table1[[#This Row],[End Year]]-1</f>
        <v>2020</v>
      </c>
      <c r="E7128" s="3">
        <f t="shared" si="333"/>
        <v>2021</v>
      </c>
      <c r="F7128" s="1" t="str">
        <f t="shared" si="334"/>
        <v>2020/2021</v>
      </c>
      <c r="G7128">
        <v>34113</v>
      </c>
      <c r="H7128" t="s">
        <v>128</v>
      </c>
      <c r="I7128">
        <f>IFERROR(INDEX(Lookup_Misc!$A$1:$C$7,MATCH(Table1[[#This Row],[Product]],Lookup_Misc!$B$1:$B$7,0),3)*Table1[[#This Row],[Tonnage]],NA())</f>
        <v>15691.980000000001</v>
      </c>
      <c r="J7128">
        <f t="shared" si="335"/>
        <v>10</v>
      </c>
    </row>
    <row r="7129" spans="1:10">
      <c r="A7129" t="s">
        <v>185</v>
      </c>
      <c r="B7129" t="s">
        <v>123</v>
      </c>
      <c r="C7129" s="61">
        <v>44105</v>
      </c>
      <c r="D7129" s="3">
        <f>Table1[[#This Row],[End Year]]-1</f>
        <v>2020</v>
      </c>
      <c r="E7129" s="3">
        <f t="shared" si="333"/>
        <v>2021</v>
      </c>
      <c r="F7129" s="1" t="str">
        <f t="shared" si="334"/>
        <v>2020/2021</v>
      </c>
      <c r="G7129">
        <v>15026</v>
      </c>
      <c r="H7129" t="s">
        <v>113</v>
      </c>
      <c r="I7129">
        <f>IFERROR(INDEX(Lookup_Misc!$A$1:$C$7,MATCH(Table1[[#This Row],[Product]],Lookup_Misc!$B$1:$B$7,0),3)*Table1[[#This Row],[Tonnage]],NA())</f>
        <v>6911.96</v>
      </c>
      <c r="J7129">
        <f t="shared" si="335"/>
        <v>10</v>
      </c>
    </row>
    <row r="7130" spans="1:10">
      <c r="A7130" t="s">
        <v>185</v>
      </c>
      <c r="B7130" t="s">
        <v>123</v>
      </c>
      <c r="C7130" s="61">
        <v>44105</v>
      </c>
      <c r="D7130" s="3">
        <f>Table1[[#This Row],[End Year]]-1</f>
        <v>2020</v>
      </c>
      <c r="E7130" s="3">
        <f t="shared" si="333"/>
        <v>2021</v>
      </c>
      <c r="F7130" s="1" t="str">
        <f t="shared" si="334"/>
        <v>2020/2021</v>
      </c>
      <c r="G7130">
        <v>4500</v>
      </c>
      <c r="H7130" t="s">
        <v>144</v>
      </c>
      <c r="I7130">
        <f>IFERROR(INDEX(Lookup_Misc!$A$1:$C$7,MATCH(Table1[[#This Row],[Product]],Lookup_Misc!$B$1:$B$7,0),3)*Table1[[#This Row],[Tonnage]],NA())</f>
        <v>2070</v>
      </c>
      <c r="J7130">
        <f t="shared" si="335"/>
        <v>10</v>
      </c>
    </row>
    <row r="7131" spans="1:10">
      <c r="A7131" t="s">
        <v>185</v>
      </c>
      <c r="B7131" t="s">
        <v>123</v>
      </c>
      <c r="C7131" s="61">
        <v>44105</v>
      </c>
      <c r="D7131" s="3">
        <f>Table1[[#This Row],[End Year]]-1</f>
        <v>2020</v>
      </c>
      <c r="E7131" s="3">
        <f t="shared" si="333"/>
        <v>2021</v>
      </c>
      <c r="F7131" s="1" t="str">
        <f t="shared" si="334"/>
        <v>2020/2021</v>
      </c>
      <c r="G7131">
        <v>1</v>
      </c>
      <c r="H7131" t="s">
        <v>118</v>
      </c>
      <c r="I7131">
        <f>IFERROR(INDEX(Lookup_Misc!$A$1:$C$7,MATCH(Table1[[#This Row],[Product]],Lookup_Misc!$B$1:$B$7,0),3)*Table1[[#This Row],[Tonnage]],NA())</f>
        <v>0.46</v>
      </c>
      <c r="J7131">
        <f t="shared" si="335"/>
        <v>10</v>
      </c>
    </row>
    <row r="7132" spans="1:10">
      <c r="A7132" t="s">
        <v>186</v>
      </c>
      <c r="B7132" t="s">
        <v>33</v>
      </c>
      <c r="C7132" s="61">
        <v>44105</v>
      </c>
      <c r="D7132" s="3">
        <f>Table1[[#This Row],[End Year]]-1</f>
        <v>2020</v>
      </c>
      <c r="E7132" s="3">
        <f t="shared" si="333"/>
        <v>2021</v>
      </c>
      <c r="F7132" s="1" t="str">
        <f t="shared" si="334"/>
        <v>2020/2021</v>
      </c>
      <c r="G7132">
        <v>483</v>
      </c>
      <c r="H7132" t="s">
        <v>119</v>
      </c>
      <c r="I7132">
        <f>IFERROR(INDEX(Lookup_Misc!$A$1:$C$7,MATCH(Table1[[#This Row],[Product]],Lookup_Misc!$B$1:$B$7,0),3)*Table1[[#This Row],[Tonnage]],NA())</f>
        <v>251.16</v>
      </c>
      <c r="J7132">
        <f t="shared" si="335"/>
        <v>10</v>
      </c>
    </row>
    <row r="7133" spans="1:10">
      <c r="A7133" t="s">
        <v>186</v>
      </c>
      <c r="B7133" t="s">
        <v>33</v>
      </c>
      <c r="C7133" s="61">
        <v>44105</v>
      </c>
      <c r="D7133" s="3">
        <f>Table1[[#This Row],[End Year]]-1</f>
        <v>2020</v>
      </c>
      <c r="E7133" s="3">
        <f t="shared" si="333"/>
        <v>2021</v>
      </c>
      <c r="F7133" s="1" t="str">
        <f t="shared" si="334"/>
        <v>2020/2021</v>
      </c>
      <c r="G7133">
        <v>12601</v>
      </c>
      <c r="H7133" t="s">
        <v>103</v>
      </c>
      <c r="I7133">
        <f>IFERROR(INDEX(Lookup_Misc!$A$1:$C$7,MATCH(Table1[[#This Row],[Product]],Lookup_Misc!$B$1:$B$7,0),3)*Table1[[#This Row],[Tonnage]],NA())</f>
        <v>6552.52</v>
      </c>
      <c r="J7133">
        <f t="shared" si="335"/>
        <v>10</v>
      </c>
    </row>
    <row r="7134" spans="1:10">
      <c r="A7134" t="s">
        <v>186</v>
      </c>
      <c r="B7134" t="s">
        <v>33</v>
      </c>
      <c r="C7134" s="61">
        <v>44105</v>
      </c>
      <c r="D7134" s="3">
        <f>Table1[[#This Row],[End Year]]-1</f>
        <v>2020</v>
      </c>
      <c r="E7134" s="3">
        <f t="shared" si="333"/>
        <v>2021</v>
      </c>
      <c r="F7134" s="1" t="str">
        <f t="shared" si="334"/>
        <v>2020/2021</v>
      </c>
      <c r="G7134">
        <v>21640</v>
      </c>
      <c r="H7134" t="s">
        <v>95</v>
      </c>
      <c r="I7134">
        <f>IFERROR(INDEX(Lookup_Misc!$A$1:$C$7,MATCH(Table1[[#This Row],[Product]],Lookup_Misc!$B$1:$B$7,0),3)*Table1[[#This Row],[Tonnage]],NA())</f>
        <v>11252.800000000001</v>
      </c>
      <c r="J7134">
        <f t="shared" si="335"/>
        <v>10</v>
      </c>
    </row>
    <row r="7135" spans="1:10">
      <c r="A7135" t="s">
        <v>186</v>
      </c>
      <c r="B7135" t="s">
        <v>33</v>
      </c>
      <c r="C7135" s="61">
        <v>44105</v>
      </c>
      <c r="D7135" s="3">
        <f>Table1[[#This Row],[End Year]]-1</f>
        <v>2020</v>
      </c>
      <c r="E7135" s="3">
        <f t="shared" si="333"/>
        <v>2021</v>
      </c>
      <c r="F7135" s="1" t="str">
        <f t="shared" si="334"/>
        <v>2020/2021</v>
      </c>
      <c r="G7135">
        <v>636</v>
      </c>
      <c r="H7135" t="s">
        <v>60</v>
      </c>
      <c r="I7135">
        <f>IFERROR(INDEX(Lookup_Misc!$A$1:$C$7,MATCH(Table1[[#This Row],[Product]],Lookup_Misc!$B$1:$B$7,0),3)*Table1[[#This Row],[Tonnage]],NA())</f>
        <v>330.72</v>
      </c>
      <c r="J7135">
        <f t="shared" si="335"/>
        <v>10</v>
      </c>
    </row>
    <row r="7136" spans="1:10">
      <c r="A7136" t="s">
        <v>186</v>
      </c>
      <c r="B7136" t="s">
        <v>33</v>
      </c>
      <c r="C7136" s="61">
        <v>44105</v>
      </c>
      <c r="D7136" s="3">
        <f>Table1[[#This Row],[End Year]]-1</f>
        <v>2020</v>
      </c>
      <c r="E7136" s="3">
        <f t="shared" si="333"/>
        <v>2021</v>
      </c>
      <c r="F7136" s="1" t="str">
        <f t="shared" si="334"/>
        <v>2020/2021</v>
      </c>
      <c r="G7136">
        <v>31187</v>
      </c>
      <c r="H7136" t="s">
        <v>79</v>
      </c>
      <c r="I7136">
        <f>IFERROR(INDEX(Lookup_Misc!$A$1:$C$7,MATCH(Table1[[#This Row],[Product]],Lookup_Misc!$B$1:$B$7,0),3)*Table1[[#This Row],[Tonnage]],NA())</f>
        <v>16217.24</v>
      </c>
      <c r="J7136">
        <f t="shared" si="335"/>
        <v>10</v>
      </c>
    </row>
    <row r="7137" spans="1:10">
      <c r="A7137" t="s">
        <v>186</v>
      </c>
      <c r="B7137" t="s">
        <v>33</v>
      </c>
      <c r="C7137" s="61">
        <v>44105</v>
      </c>
      <c r="D7137" s="3">
        <f>Table1[[#This Row],[End Year]]-1</f>
        <v>2020</v>
      </c>
      <c r="E7137" s="3">
        <f t="shared" si="333"/>
        <v>2021</v>
      </c>
      <c r="F7137" s="1" t="str">
        <f t="shared" si="334"/>
        <v>2020/2021</v>
      </c>
      <c r="G7137">
        <v>32262</v>
      </c>
      <c r="H7137" t="s">
        <v>82</v>
      </c>
      <c r="I7137">
        <f>IFERROR(INDEX(Lookup_Misc!$A$1:$C$7,MATCH(Table1[[#This Row],[Product]],Lookup_Misc!$B$1:$B$7,0),3)*Table1[[#This Row],[Tonnage]],NA())</f>
        <v>16776.240000000002</v>
      </c>
      <c r="J7137">
        <f t="shared" si="335"/>
        <v>10</v>
      </c>
    </row>
    <row r="7138" spans="1:10">
      <c r="A7138" t="s">
        <v>186</v>
      </c>
      <c r="B7138" t="s">
        <v>33</v>
      </c>
      <c r="C7138" s="61">
        <v>44105</v>
      </c>
      <c r="D7138" s="3">
        <f>Table1[[#This Row],[End Year]]-1</f>
        <v>2020</v>
      </c>
      <c r="E7138" s="3">
        <f t="shared" si="333"/>
        <v>2021</v>
      </c>
      <c r="F7138" s="1" t="str">
        <f t="shared" si="334"/>
        <v>2020/2021</v>
      </c>
      <c r="G7138">
        <v>50</v>
      </c>
      <c r="H7138" t="s">
        <v>118</v>
      </c>
      <c r="I7138">
        <f>IFERROR(INDEX(Lookup_Misc!$A$1:$C$7,MATCH(Table1[[#This Row],[Product]],Lookup_Misc!$B$1:$B$7,0),3)*Table1[[#This Row],[Tonnage]],NA())</f>
        <v>26</v>
      </c>
      <c r="J7138">
        <f t="shared" si="335"/>
        <v>10</v>
      </c>
    </row>
    <row r="7139" spans="1:10">
      <c r="A7139" t="s">
        <v>186</v>
      </c>
      <c r="B7139" t="s">
        <v>33</v>
      </c>
      <c r="C7139" s="61">
        <v>44105</v>
      </c>
      <c r="D7139" s="3">
        <f>Table1[[#This Row],[End Year]]-1</f>
        <v>2020</v>
      </c>
      <c r="E7139" s="3">
        <f t="shared" si="333"/>
        <v>2021</v>
      </c>
      <c r="F7139" s="1" t="str">
        <f t="shared" si="334"/>
        <v>2020/2021</v>
      </c>
      <c r="G7139">
        <v>686</v>
      </c>
      <c r="H7139" t="s">
        <v>86</v>
      </c>
      <c r="I7139">
        <f>IFERROR(INDEX(Lookup_Misc!$A$1:$C$7,MATCH(Table1[[#This Row],[Product]],Lookup_Misc!$B$1:$B$7,0),3)*Table1[[#This Row],[Tonnage]],NA())</f>
        <v>356.72</v>
      </c>
      <c r="J7139">
        <f t="shared" si="335"/>
        <v>10</v>
      </c>
    </row>
    <row r="7140" spans="1:10">
      <c r="A7140" t="s">
        <v>186</v>
      </c>
      <c r="B7140" t="s">
        <v>33</v>
      </c>
      <c r="C7140" s="61">
        <v>44105</v>
      </c>
      <c r="D7140" s="3">
        <f>Table1[[#This Row],[End Year]]-1</f>
        <v>2020</v>
      </c>
      <c r="E7140" s="3">
        <f t="shared" si="333"/>
        <v>2021</v>
      </c>
      <c r="F7140" s="1" t="str">
        <f t="shared" si="334"/>
        <v>2020/2021</v>
      </c>
      <c r="G7140">
        <v>2</v>
      </c>
      <c r="H7140" t="s">
        <v>89</v>
      </c>
      <c r="I7140">
        <f>IFERROR(INDEX(Lookup_Misc!$A$1:$C$7,MATCH(Table1[[#This Row],[Product]],Lookup_Misc!$B$1:$B$7,0),3)*Table1[[#This Row],[Tonnage]],NA())</f>
        <v>1.04</v>
      </c>
      <c r="J7140">
        <f t="shared" si="335"/>
        <v>10</v>
      </c>
    </row>
    <row r="7141" spans="1:10">
      <c r="A7141" t="s">
        <v>186</v>
      </c>
      <c r="B7141" t="s">
        <v>33</v>
      </c>
      <c r="C7141" s="61">
        <v>44105</v>
      </c>
      <c r="D7141" s="3">
        <f>Table1[[#This Row],[End Year]]-1</f>
        <v>2020</v>
      </c>
      <c r="E7141" s="3">
        <f t="shared" si="333"/>
        <v>2021</v>
      </c>
      <c r="F7141" s="1" t="str">
        <f t="shared" si="334"/>
        <v>2020/2021</v>
      </c>
      <c r="G7141">
        <v>24936</v>
      </c>
      <c r="H7141" t="s">
        <v>90</v>
      </c>
      <c r="I7141">
        <f>IFERROR(INDEX(Lookup_Misc!$A$1:$C$7,MATCH(Table1[[#This Row],[Product]],Lookup_Misc!$B$1:$B$7,0),3)*Table1[[#This Row],[Tonnage]],NA())</f>
        <v>12966.720000000001</v>
      </c>
      <c r="J7141">
        <f t="shared" si="335"/>
        <v>10</v>
      </c>
    </row>
    <row r="7142" spans="1:10">
      <c r="A7142" t="s">
        <v>186</v>
      </c>
      <c r="B7142" t="s">
        <v>33</v>
      </c>
      <c r="C7142" s="61">
        <v>44105</v>
      </c>
      <c r="D7142" s="3">
        <f>Table1[[#This Row],[End Year]]-1</f>
        <v>2020</v>
      </c>
      <c r="E7142" s="3">
        <f t="shared" si="333"/>
        <v>2021</v>
      </c>
      <c r="F7142" s="1" t="str">
        <f t="shared" si="334"/>
        <v>2020/2021</v>
      </c>
      <c r="G7142">
        <v>72</v>
      </c>
      <c r="H7142" t="s">
        <v>77</v>
      </c>
      <c r="I7142">
        <f>IFERROR(INDEX(Lookup_Misc!$A$1:$C$7,MATCH(Table1[[#This Row],[Product]],Lookup_Misc!$B$1:$B$7,0),3)*Table1[[#This Row],[Tonnage]],NA())</f>
        <v>37.44</v>
      </c>
      <c r="J7142">
        <f t="shared" si="335"/>
        <v>10</v>
      </c>
    </row>
    <row r="7143" spans="1:10">
      <c r="A7143" t="s">
        <v>186</v>
      </c>
      <c r="B7143" t="s">
        <v>33</v>
      </c>
      <c r="C7143" s="61">
        <v>44105</v>
      </c>
      <c r="D7143" s="3">
        <f>Table1[[#This Row],[End Year]]-1</f>
        <v>2020</v>
      </c>
      <c r="E7143" s="3">
        <f t="shared" si="333"/>
        <v>2021</v>
      </c>
      <c r="F7143" s="1" t="str">
        <f t="shared" si="334"/>
        <v>2020/2021</v>
      </c>
      <c r="G7143">
        <v>10</v>
      </c>
      <c r="H7143" t="s">
        <v>93</v>
      </c>
      <c r="I7143">
        <f>IFERROR(INDEX(Lookup_Misc!$A$1:$C$7,MATCH(Table1[[#This Row],[Product]],Lookup_Misc!$B$1:$B$7,0),3)*Table1[[#This Row],[Tonnage]],NA())</f>
        <v>5.2</v>
      </c>
      <c r="J7143">
        <f t="shared" si="335"/>
        <v>10</v>
      </c>
    </row>
    <row r="7144" spans="1:10">
      <c r="A7144" t="s">
        <v>186</v>
      </c>
      <c r="B7144" t="s">
        <v>123</v>
      </c>
      <c r="C7144" s="61">
        <v>44105</v>
      </c>
      <c r="D7144" s="3">
        <f>Table1[[#This Row],[End Year]]-1</f>
        <v>2020</v>
      </c>
      <c r="E7144" s="3">
        <f t="shared" si="333"/>
        <v>2021</v>
      </c>
      <c r="F7144" s="1" t="str">
        <f t="shared" si="334"/>
        <v>2020/2021</v>
      </c>
      <c r="G7144">
        <v>5</v>
      </c>
      <c r="H7144" t="s">
        <v>94</v>
      </c>
      <c r="I7144">
        <f>IFERROR(INDEX(Lookup_Misc!$A$1:$C$7,MATCH(Table1[[#This Row],[Product]],Lookup_Misc!$B$1:$B$7,0),3)*Table1[[#This Row],[Tonnage]],NA())</f>
        <v>2.6</v>
      </c>
      <c r="J7144">
        <f t="shared" si="335"/>
        <v>10</v>
      </c>
    </row>
    <row r="7145" spans="1:10">
      <c r="A7145" t="s">
        <v>186</v>
      </c>
      <c r="B7145" t="s">
        <v>123</v>
      </c>
      <c r="C7145" s="61">
        <v>44105</v>
      </c>
      <c r="D7145" s="3">
        <f>Table1[[#This Row],[End Year]]-1</f>
        <v>2020</v>
      </c>
      <c r="E7145" s="3">
        <f t="shared" si="333"/>
        <v>2021</v>
      </c>
      <c r="F7145" s="1" t="str">
        <f t="shared" si="334"/>
        <v>2020/2021</v>
      </c>
      <c r="G7145">
        <v>110246</v>
      </c>
      <c r="H7145" t="s">
        <v>60</v>
      </c>
      <c r="I7145">
        <f>IFERROR(INDEX(Lookup_Misc!$A$1:$C$7,MATCH(Table1[[#This Row],[Product]],Lookup_Misc!$B$1:$B$7,0),3)*Table1[[#This Row],[Tonnage]],NA())</f>
        <v>57327.920000000006</v>
      </c>
      <c r="J7145">
        <f t="shared" si="335"/>
        <v>10</v>
      </c>
    </row>
    <row r="7146" spans="1:10">
      <c r="A7146" t="s">
        <v>186</v>
      </c>
      <c r="B7146" t="s">
        <v>123</v>
      </c>
      <c r="C7146" s="61">
        <v>44105</v>
      </c>
      <c r="D7146" s="3">
        <f>Table1[[#This Row],[End Year]]-1</f>
        <v>2020</v>
      </c>
      <c r="E7146" s="3">
        <f t="shared" si="333"/>
        <v>2021</v>
      </c>
      <c r="F7146" s="1" t="str">
        <f t="shared" si="334"/>
        <v>2020/2021</v>
      </c>
      <c r="G7146">
        <v>865</v>
      </c>
      <c r="H7146" t="s">
        <v>79</v>
      </c>
      <c r="I7146">
        <f>IFERROR(INDEX(Lookup_Misc!$A$1:$C$7,MATCH(Table1[[#This Row],[Product]],Lookup_Misc!$B$1:$B$7,0),3)*Table1[[#This Row],[Tonnage]],NA())</f>
        <v>449.8</v>
      </c>
      <c r="J7146">
        <f t="shared" si="335"/>
        <v>10</v>
      </c>
    </row>
    <row r="7147" spans="1:10">
      <c r="A7147" t="s">
        <v>186</v>
      </c>
      <c r="B7147" t="s">
        <v>123</v>
      </c>
      <c r="C7147" s="61">
        <v>44105</v>
      </c>
      <c r="D7147" s="3">
        <f>Table1[[#This Row],[End Year]]-1</f>
        <v>2020</v>
      </c>
      <c r="E7147" s="3">
        <f t="shared" si="333"/>
        <v>2021</v>
      </c>
      <c r="F7147" s="1" t="str">
        <f t="shared" si="334"/>
        <v>2020/2021</v>
      </c>
      <c r="G7147">
        <v>3300</v>
      </c>
      <c r="H7147" t="s">
        <v>116</v>
      </c>
      <c r="I7147">
        <f>IFERROR(INDEX(Lookup_Misc!$A$1:$C$7,MATCH(Table1[[#This Row],[Product]],Lookup_Misc!$B$1:$B$7,0),3)*Table1[[#This Row],[Tonnage]],NA())</f>
        <v>1716</v>
      </c>
      <c r="J7147">
        <f t="shared" si="335"/>
        <v>10</v>
      </c>
    </row>
    <row r="7148" spans="1:10">
      <c r="A7148" t="s">
        <v>186</v>
      </c>
      <c r="B7148" t="s">
        <v>123</v>
      </c>
      <c r="C7148" s="61">
        <v>44105</v>
      </c>
      <c r="D7148" s="3">
        <f>Table1[[#This Row],[End Year]]-1</f>
        <v>2020</v>
      </c>
      <c r="E7148" s="3">
        <f t="shared" si="333"/>
        <v>2021</v>
      </c>
      <c r="F7148" s="1" t="str">
        <f t="shared" si="334"/>
        <v>2020/2021</v>
      </c>
      <c r="G7148">
        <v>22</v>
      </c>
      <c r="H7148" t="s">
        <v>113</v>
      </c>
      <c r="I7148">
        <f>IFERROR(INDEX(Lookup_Misc!$A$1:$C$7,MATCH(Table1[[#This Row],[Product]],Lookup_Misc!$B$1:$B$7,0),3)*Table1[[#This Row],[Tonnage]],NA())</f>
        <v>11.440000000000001</v>
      </c>
      <c r="J7148">
        <f t="shared" si="335"/>
        <v>10</v>
      </c>
    </row>
    <row r="7149" spans="1:10">
      <c r="A7149" t="s">
        <v>186</v>
      </c>
      <c r="B7149" t="s">
        <v>123</v>
      </c>
      <c r="C7149" s="61">
        <v>44105</v>
      </c>
      <c r="D7149" s="3">
        <f>Table1[[#This Row],[End Year]]-1</f>
        <v>2020</v>
      </c>
      <c r="E7149" s="3">
        <f t="shared" si="333"/>
        <v>2021</v>
      </c>
      <c r="F7149" s="1" t="str">
        <f t="shared" si="334"/>
        <v>2020/2021</v>
      </c>
      <c r="G7149">
        <v>12000</v>
      </c>
      <c r="H7149" t="s">
        <v>144</v>
      </c>
      <c r="I7149">
        <f>IFERROR(INDEX(Lookup_Misc!$A$1:$C$7,MATCH(Table1[[#This Row],[Product]],Lookup_Misc!$B$1:$B$7,0),3)*Table1[[#This Row],[Tonnage]],NA())</f>
        <v>6240</v>
      </c>
      <c r="J7149">
        <f t="shared" si="335"/>
        <v>10</v>
      </c>
    </row>
    <row r="7150" spans="1:10">
      <c r="A7150" t="s">
        <v>186</v>
      </c>
      <c r="B7150" t="s">
        <v>123</v>
      </c>
      <c r="C7150" s="61">
        <v>44105</v>
      </c>
      <c r="D7150" s="3">
        <f>Table1[[#This Row],[End Year]]-1</f>
        <v>2020</v>
      </c>
      <c r="E7150" s="3">
        <f t="shared" si="333"/>
        <v>2021</v>
      </c>
      <c r="F7150" s="1" t="str">
        <f t="shared" si="334"/>
        <v>2020/2021</v>
      </c>
      <c r="G7150">
        <v>38636</v>
      </c>
      <c r="H7150" t="s">
        <v>90</v>
      </c>
      <c r="I7150">
        <f>IFERROR(INDEX(Lookup_Misc!$A$1:$C$7,MATCH(Table1[[#This Row],[Product]],Lookup_Misc!$B$1:$B$7,0),3)*Table1[[#This Row],[Tonnage]],NA())</f>
        <v>20090.72</v>
      </c>
      <c r="J7150">
        <f t="shared" si="335"/>
        <v>10</v>
      </c>
    </row>
    <row r="7151" spans="1:10">
      <c r="A7151" t="s">
        <v>189</v>
      </c>
      <c r="B7151" t="s">
        <v>123</v>
      </c>
      <c r="C7151" s="61">
        <v>44105</v>
      </c>
      <c r="D7151" s="3">
        <f>Table1[[#This Row],[End Year]]-1</f>
        <v>2020</v>
      </c>
      <c r="E7151" s="3">
        <f t="shared" si="333"/>
        <v>2021</v>
      </c>
      <c r="F7151" s="1" t="str">
        <f t="shared" si="334"/>
        <v>2020/2021</v>
      </c>
      <c r="G7151">
        <v>141</v>
      </c>
      <c r="H7151" t="s">
        <v>76</v>
      </c>
      <c r="I7151">
        <f>IFERROR(INDEX(Lookup_Misc!$A$1:$C$7,MATCH(Table1[[#This Row],[Product]],Lookup_Misc!$B$1:$B$7,0),3)*Table1[[#This Row],[Tonnage]],NA())</f>
        <v>56.400000000000006</v>
      </c>
      <c r="J7151">
        <f t="shared" si="335"/>
        <v>10</v>
      </c>
    </row>
    <row r="7152" spans="1:10">
      <c r="A7152" t="s">
        <v>189</v>
      </c>
      <c r="B7152" t="s">
        <v>123</v>
      </c>
      <c r="C7152" s="61">
        <v>44105</v>
      </c>
      <c r="D7152" s="3">
        <f>Table1[[#This Row],[End Year]]-1</f>
        <v>2020</v>
      </c>
      <c r="E7152" s="3">
        <f t="shared" si="333"/>
        <v>2021</v>
      </c>
      <c r="F7152" s="1" t="str">
        <f t="shared" si="334"/>
        <v>2020/2021</v>
      </c>
      <c r="G7152">
        <v>47</v>
      </c>
      <c r="H7152" t="s">
        <v>87</v>
      </c>
      <c r="I7152">
        <f>IFERROR(INDEX(Lookup_Misc!$A$1:$C$7,MATCH(Table1[[#This Row],[Product]],Lookup_Misc!$B$1:$B$7,0),3)*Table1[[#This Row],[Tonnage]],NA())</f>
        <v>18.8</v>
      </c>
      <c r="J7152">
        <f t="shared" si="335"/>
        <v>10</v>
      </c>
    </row>
    <row r="7153" spans="1:10">
      <c r="A7153" t="s">
        <v>189</v>
      </c>
      <c r="B7153" t="s">
        <v>123</v>
      </c>
      <c r="C7153" s="61">
        <v>44105</v>
      </c>
      <c r="D7153" s="3">
        <f>Table1[[#This Row],[End Year]]-1</f>
        <v>2020</v>
      </c>
      <c r="E7153" s="3">
        <f t="shared" si="333"/>
        <v>2021</v>
      </c>
      <c r="F7153" s="1" t="str">
        <f t="shared" si="334"/>
        <v>2020/2021</v>
      </c>
      <c r="G7153">
        <v>9</v>
      </c>
      <c r="H7153" t="s">
        <v>132</v>
      </c>
      <c r="I7153">
        <f>IFERROR(INDEX(Lookup_Misc!$A$1:$C$7,MATCH(Table1[[#This Row],[Product]],Lookup_Misc!$B$1:$B$7,0),3)*Table1[[#This Row],[Tonnage]],NA())</f>
        <v>3.6</v>
      </c>
      <c r="J7153">
        <f t="shared" si="335"/>
        <v>10</v>
      </c>
    </row>
    <row r="7154" spans="1:10">
      <c r="A7154" t="s">
        <v>189</v>
      </c>
      <c r="B7154" t="s">
        <v>123</v>
      </c>
      <c r="C7154" s="61">
        <v>44105</v>
      </c>
      <c r="D7154" s="3">
        <f>Table1[[#This Row],[End Year]]-1</f>
        <v>2020</v>
      </c>
      <c r="E7154" s="3">
        <f t="shared" si="333"/>
        <v>2021</v>
      </c>
      <c r="F7154" s="1" t="str">
        <f t="shared" si="334"/>
        <v>2020/2021</v>
      </c>
      <c r="G7154">
        <v>48635</v>
      </c>
      <c r="H7154" t="s">
        <v>60</v>
      </c>
      <c r="I7154">
        <f>IFERROR(INDEX(Lookup_Misc!$A$1:$C$7,MATCH(Table1[[#This Row],[Product]],Lookup_Misc!$B$1:$B$7,0),3)*Table1[[#This Row],[Tonnage]],NA())</f>
        <v>19454</v>
      </c>
      <c r="J7154">
        <f t="shared" si="335"/>
        <v>10</v>
      </c>
    </row>
    <row r="7155" spans="1:10">
      <c r="A7155" t="s">
        <v>189</v>
      </c>
      <c r="B7155" t="s">
        <v>123</v>
      </c>
      <c r="C7155" s="61">
        <v>44105</v>
      </c>
      <c r="D7155" s="3">
        <f>Table1[[#This Row],[End Year]]-1</f>
        <v>2020</v>
      </c>
      <c r="E7155" s="3">
        <f t="shared" si="333"/>
        <v>2021</v>
      </c>
      <c r="F7155" s="1" t="str">
        <f t="shared" si="334"/>
        <v>2020/2021</v>
      </c>
      <c r="G7155">
        <v>4552</v>
      </c>
      <c r="H7155" t="s">
        <v>79</v>
      </c>
      <c r="I7155">
        <f>IFERROR(INDEX(Lookup_Misc!$A$1:$C$7,MATCH(Table1[[#This Row],[Product]],Lookup_Misc!$B$1:$B$7,0),3)*Table1[[#This Row],[Tonnage]],NA())</f>
        <v>1820.8000000000002</v>
      </c>
      <c r="J7155">
        <f t="shared" si="335"/>
        <v>10</v>
      </c>
    </row>
    <row r="7156" spans="1:10">
      <c r="A7156" t="s">
        <v>189</v>
      </c>
      <c r="B7156" t="s">
        <v>123</v>
      </c>
      <c r="C7156" s="61">
        <v>44105</v>
      </c>
      <c r="D7156" s="3">
        <f>Table1[[#This Row],[End Year]]-1</f>
        <v>2020</v>
      </c>
      <c r="E7156" s="3">
        <f t="shared" si="333"/>
        <v>2021</v>
      </c>
      <c r="F7156" s="1" t="str">
        <f t="shared" si="334"/>
        <v>2020/2021</v>
      </c>
      <c r="G7156">
        <v>2</v>
      </c>
      <c r="H7156" t="s">
        <v>137</v>
      </c>
      <c r="I7156">
        <f>IFERROR(INDEX(Lookup_Misc!$A$1:$C$7,MATCH(Table1[[#This Row],[Product]],Lookup_Misc!$B$1:$B$7,0),3)*Table1[[#This Row],[Tonnage]],NA())</f>
        <v>0.8</v>
      </c>
      <c r="J7156">
        <f t="shared" si="335"/>
        <v>10</v>
      </c>
    </row>
    <row r="7157" spans="1:10">
      <c r="A7157" t="s">
        <v>189</v>
      </c>
      <c r="B7157" t="s">
        <v>123</v>
      </c>
      <c r="C7157" s="61">
        <v>44105</v>
      </c>
      <c r="D7157" s="3">
        <f>Table1[[#This Row],[End Year]]-1</f>
        <v>2020</v>
      </c>
      <c r="E7157" s="3">
        <f t="shared" si="333"/>
        <v>2021</v>
      </c>
      <c r="F7157" s="1" t="str">
        <f t="shared" si="334"/>
        <v>2020/2021</v>
      </c>
      <c r="G7157">
        <v>50048</v>
      </c>
      <c r="H7157" t="s">
        <v>113</v>
      </c>
      <c r="I7157">
        <f>IFERROR(INDEX(Lookup_Misc!$A$1:$C$7,MATCH(Table1[[#This Row],[Product]],Lookup_Misc!$B$1:$B$7,0),3)*Table1[[#This Row],[Tonnage]],NA())</f>
        <v>20019.2</v>
      </c>
      <c r="J7157">
        <f t="shared" si="335"/>
        <v>10</v>
      </c>
    </row>
    <row r="7158" spans="1:10">
      <c r="A7158" t="s">
        <v>189</v>
      </c>
      <c r="B7158" t="s">
        <v>123</v>
      </c>
      <c r="C7158" s="61">
        <v>44105</v>
      </c>
      <c r="D7158" s="3">
        <f>Table1[[#This Row],[End Year]]-1</f>
        <v>2020</v>
      </c>
      <c r="E7158" s="3">
        <f t="shared" si="333"/>
        <v>2021</v>
      </c>
      <c r="F7158" s="1" t="str">
        <f t="shared" si="334"/>
        <v>2020/2021</v>
      </c>
      <c r="G7158">
        <v>5</v>
      </c>
      <c r="H7158" t="s">
        <v>93</v>
      </c>
      <c r="I7158">
        <f>IFERROR(INDEX(Lookup_Misc!$A$1:$C$7,MATCH(Table1[[#This Row],[Product]],Lookup_Misc!$B$1:$B$7,0),3)*Table1[[#This Row],[Tonnage]],NA())</f>
        <v>2</v>
      </c>
      <c r="J7158">
        <f t="shared" si="335"/>
        <v>10</v>
      </c>
    </row>
    <row r="7159" spans="1:10">
      <c r="A7159" t="s">
        <v>189</v>
      </c>
      <c r="B7159" t="s">
        <v>123</v>
      </c>
      <c r="C7159" s="61">
        <v>44105</v>
      </c>
      <c r="D7159" s="3">
        <f>Table1[[#This Row],[End Year]]-1</f>
        <v>2020</v>
      </c>
      <c r="E7159" s="3">
        <f t="shared" si="333"/>
        <v>2021</v>
      </c>
      <c r="F7159" s="1" t="str">
        <f t="shared" si="334"/>
        <v>2020/2021</v>
      </c>
      <c r="G7159">
        <v>350</v>
      </c>
      <c r="H7159" t="s">
        <v>86</v>
      </c>
      <c r="I7159">
        <f>IFERROR(INDEX(Lookup_Misc!$A$1:$C$7,MATCH(Table1[[#This Row],[Product]],Lookup_Misc!$B$1:$B$7,0),3)*Table1[[#This Row],[Tonnage]],NA())</f>
        <v>140</v>
      </c>
      <c r="J7159">
        <f t="shared" si="335"/>
        <v>10</v>
      </c>
    </row>
    <row r="7160" spans="1:10">
      <c r="A7160" t="s">
        <v>189</v>
      </c>
      <c r="B7160" t="s">
        <v>123</v>
      </c>
      <c r="C7160" s="61">
        <v>44105</v>
      </c>
      <c r="D7160" s="3">
        <f>Table1[[#This Row],[End Year]]-1</f>
        <v>2020</v>
      </c>
      <c r="E7160" s="3">
        <f t="shared" si="333"/>
        <v>2021</v>
      </c>
      <c r="F7160" s="1" t="str">
        <f t="shared" si="334"/>
        <v>2020/2021</v>
      </c>
      <c r="G7160">
        <v>37</v>
      </c>
      <c r="H7160" t="s">
        <v>98</v>
      </c>
      <c r="I7160">
        <f>IFERROR(INDEX(Lookup_Misc!$A$1:$C$7,MATCH(Table1[[#This Row],[Product]],Lookup_Misc!$B$1:$B$7,0),3)*Table1[[#This Row],[Tonnage]],NA())</f>
        <v>14.8</v>
      </c>
      <c r="J7160">
        <f t="shared" si="335"/>
        <v>10</v>
      </c>
    </row>
    <row r="7161" spans="1:10">
      <c r="A7161" t="s">
        <v>189</v>
      </c>
      <c r="B7161" t="s">
        <v>123</v>
      </c>
      <c r="C7161" s="61">
        <v>44105</v>
      </c>
      <c r="D7161" s="3">
        <f>Table1[[#This Row],[End Year]]-1</f>
        <v>2020</v>
      </c>
      <c r="E7161" s="3">
        <f t="shared" si="333"/>
        <v>2021</v>
      </c>
      <c r="F7161" s="1" t="str">
        <f t="shared" si="334"/>
        <v>2020/2021</v>
      </c>
      <c r="G7161">
        <v>4</v>
      </c>
      <c r="H7161" t="s">
        <v>106</v>
      </c>
      <c r="I7161">
        <f>IFERROR(INDEX(Lookup_Misc!$A$1:$C$7,MATCH(Table1[[#This Row],[Product]],Lookup_Misc!$B$1:$B$7,0),3)*Table1[[#This Row],[Tonnage]],NA())</f>
        <v>1.6</v>
      </c>
      <c r="J7161">
        <f t="shared" si="335"/>
        <v>10</v>
      </c>
    </row>
    <row r="7162" spans="1:10">
      <c r="A7162" t="s">
        <v>189</v>
      </c>
      <c r="B7162" t="s">
        <v>123</v>
      </c>
      <c r="C7162" s="61">
        <v>44105</v>
      </c>
      <c r="D7162" s="3">
        <f>Table1[[#This Row],[End Year]]-1</f>
        <v>2020</v>
      </c>
      <c r="E7162" s="3">
        <f t="shared" si="333"/>
        <v>2021</v>
      </c>
      <c r="F7162" s="1" t="str">
        <f t="shared" si="334"/>
        <v>2020/2021</v>
      </c>
      <c r="G7162">
        <v>57</v>
      </c>
      <c r="H7162" t="s">
        <v>90</v>
      </c>
      <c r="I7162">
        <f>IFERROR(INDEX(Lookup_Misc!$A$1:$C$7,MATCH(Table1[[#This Row],[Product]],Lookup_Misc!$B$1:$B$7,0),3)*Table1[[#This Row],[Tonnage]],NA())</f>
        <v>22.8</v>
      </c>
      <c r="J7162">
        <f t="shared" si="335"/>
        <v>10</v>
      </c>
    </row>
    <row r="7163" spans="1:10">
      <c r="A7163" t="s">
        <v>187</v>
      </c>
      <c r="B7163" t="s">
        <v>33</v>
      </c>
      <c r="C7163" s="61">
        <v>44105</v>
      </c>
      <c r="D7163" s="3">
        <f>Table1[[#This Row],[End Year]]-1</f>
        <v>2020</v>
      </c>
      <c r="E7163" s="3">
        <f t="shared" si="333"/>
        <v>2021</v>
      </c>
      <c r="F7163" s="1" t="str">
        <f t="shared" si="334"/>
        <v>2020/2021</v>
      </c>
      <c r="G7163">
        <v>20000</v>
      </c>
      <c r="H7163" t="s">
        <v>173</v>
      </c>
      <c r="I7163">
        <f>IFERROR(INDEX(Lookup_Misc!$A$1:$C$7,MATCH(Table1[[#This Row],[Product]],Lookup_Misc!$B$1:$B$7,0),3)*Table1[[#This Row],[Tonnage]],NA())</f>
        <v>9200</v>
      </c>
      <c r="J7163">
        <f t="shared" si="335"/>
        <v>10</v>
      </c>
    </row>
    <row r="7164" spans="1:10">
      <c r="A7164" t="s">
        <v>187</v>
      </c>
      <c r="B7164" t="s">
        <v>33</v>
      </c>
      <c r="C7164" s="61">
        <v>44105</v>
      </c>
      <c r="D7164" s="3">
        <f>Table1[[#This Row],[End Year]]-1</f>
        <v>2020</v>
      </c>
      <c r="E7164" s="3">
        <f t="shared" si="333"/>
        <v>2021</v>
      </c>
      <c r="F7164" s="1" t="str">
        <f t="shared" si="334"/>
        <v>2020/2021</v>
      </c>
      <c r="G7164">
        <v>24651</v>
      </c>
      <c r="H7164" t="s">
        <v>96</v>
      </c>
      <c r="I7164">
        <f>IFERROR(INDEX(Lookup_Misc!$A$1:$C$7,MATCH(Table1[[#This Row],[Product]],Lookup_Misc!$B$1:$B$7,0),3)*Table1[[#This Row],[Tonnage]],NA())</f>
        <v>11339.460000000001</v>
      </c>
      <c r="J7164">
        <f t="shared" si="335"/>
        <v>10</v>
      </c>
    </row>
    <row r="7165" spans="1:10">
      <c r="A7165" t="s">
        <v>187</v>
      </c>
      <c r="B7165" t="s">
        <v>33</v>
      </c>
      <c r="C7165" s="61">
        <v>44105</v>
      </c>
      <c r="D7165" s="3">
        <f>Table1[[#This Row],[End Year]]-1</f>
        <v>2020</v>
      </c>
      <c r="E7165" s="3">
        <f t="shared" si="333"/>
        <v>2021</v>
      </c>
      <c r="F7165" s="1" t="str">
        <f t="shared" si="334"/>
        <v>2020/2021</v>
      </c>
      <c r="G7165">
        <v>3</v>
      </c>
      <c r="H7165" t="s">
        <v>86</v>
      </c>
      <c r="I7165">
        <f>IFERROR(INDEX(Lookup_Misc!$A$1:$C$7,MATCH(Table1[[#This Row],[Product]],Lookup_Misc!$B$1:$B$7,0),3)*Table1[[#This Row],[Tonnage]],NA())</f>
        <v>1.3800000000000001</v>
      </c>
      <c r="J7165">
        <f t="shared" si="335"/>
        <v>10</v>
      </c>
    </row>
    <row r="7166" spans="1:10">
      <c r="A7166" t="s">
        <v>188</v>
      </c>
      <c r="B7166" t="s">
        <v>33</v>
      </c>
      <c r="C7166" s="61">
        <v>44105</v>
      </c>
      <c r="D7166" s="3">
        <f>Table1[[#This Row],[End Year]]-1</f>
        <v>2020</v>
      </c>
      <c r="E7166" s="3">
        <f t="shared" si="333"/>
        <v>2021</v>
      </c>
      <c r="F7166" s="1" t="str">
        <f t="shared" si="334"/>
        <v>2020/2021</v>
      </c>
      <c r="G7166">
        <v>62</v>
      </c>
      <c r="H7166" t="s">
        <v>86</v>
      </c>
      <c r="I7166">
        <f>IFERROR(INDEX(Lookup_Misc!$A$1:$C$7,MATCH(Table1[[#This Row],[Product]],Lookup_Misc!$B$1:$B$7,0),3)*Table1[[#This Row],[Tonnage]],NA())</f>
        <v>11.16</v>
      </c>
      <c r="J7166">
        <f t="shared" si="335"/>
        <v>10</v>
      </c>
    </row>
    <row r="7167" spans="1:10">
      <c r="A7167" t="s">
        <v>188</v>
      </c>
      <c r="B7167" t="s">
        <v>33</v>
      </c>
      <c r="C7167" s="61">
        <v>44105</v>
      </c>
      <c r="D7167" s="3">
        <f>Table1[[#This Row],[End Year]]-1</f>
        <v>2020</v>
      </c>
      <c r="E7167" s="3">
        <f t="shared" si="333"/>
        <v>2021</v>
      </c>
      <c r="F7167" s="1" t="str">
        <f t="shared" si="334"/>
        <v>2020/2021</v>
      </c>
      <c r="G7167">
        <v>77</v>
      </c>
      <c r="H7167" t="s">
        <v>90</v>
      </c>
      <c r="I7167">
        <f>IFERROR(INDEX(Lookup_Misc!$A$1:$C$7,MATCH(Table1[[#This Row],[Product]],Lookup_Misc!$B$1:$B$7,0),3)*Table1[[#This Row],[Tonnage]],NA())</f>
        <v>13.86</v>
      </c>
      <c r="J7167">
        <f t="shared" si="335"/>
        <v>10</v>
      </c>
    </row>
    <row r="7168" spans="1:10">
      <c r="A7168" t="s">
        <v>188</v>
      </c>
      <c r="B7168" t="s">
        <v>123</v>
      </c>
      <c r="C7168" s="61">
        <v>44105</v>
      </c>
      <c r="D7168" s="3">
        <f>Table1[[#This Row],[End Year]]-1</f>
        <v>2020</v>
      </c>
      <c r="E7168" s="3">
        <f t="shared" si="333"/>
        <v>2021</v>
      </c>
      <c r="F7168" s="1" t="str">
        <f t="shared" si="334"/>
        <v>2020/2021</v>
      </c>
      <c r="G7168">
        <v>390</v>
      </c>
      <c r="H7168" t="s">
        <v>60</v>
      </c>
      <c r="I7168">
        <f>IFERROR(INDEX(Lookup_Misc!$A$1:$C$7,MATCH(Table1[[#This Row],[Product]],Lookup_Misc!$B$1:$B$7,0),3)*Table1[[#This Row],[Tonnage]],NA())</f>
        <v>70.2</v>
      </c>
      <c r="J7168">
        <f t="shared" si="335"/>
        <v>10</v>
      </c>
    </row>
    <row r="7169" spans="1:10">
      <c r="A7169" t="s">
        <v>188</v>
      </c>
      <c r="B7169" t="s">
        <v>123</v>
      </c>
      <c r="C7169" s="61">
        <v>44105</v>
      </c>
      <c r="D7169" s="3">
        <f>Table1[[#This Row],[End Year]]-1</f>
        <v>2020</v>
      </c>
      <c r="E7169" s="3">
        <f t="shared" si="333"/>
        <v>2021</v>
      </c>
      <c r="F7169" s="1" t="str">
        <f t="shared" si="334"/>
        <v>2020/2021</v>
      </c>
      <c r="G7169">
        <v>4</v>
      </c>
      <c r="H7169" t="s">
        <v>86</v>
      </c>
      <c r="I7169">
        <f>IFERROR(INDEX(Lookup_Misc!$A$1:$C$7,MATCH(Table1[[#This Row],[Product]],Lookup_Misc!$B$1:$B$7,0),3)*Table1[[#This Row],[Tonnage]],NA())</f>
        <v>0.72</v>
      </c>
      <c r="J7169">
        <f t="shared" si="335"/>
        <v>10</v>
      </c>
    </row>
    <row r="7170" spans="1:10">
      <c r="A7170" t="s">
        <v>185</v>
      </c>
      <c r="B7170" t="s">
        <v>33</v>
      </c>
      <c r="C7170" s="60">
        <v>44136</v>
      </c>
      <c r="D7170" s="3">
        <f>Table1[[#This Row],[End Year]]-1</f>
        <v>2020</v>
      </c>
      <c r="E7170" s="3">
        <f t="shared" si="333"/>
        <v>2021</v>
      </c>
      <c r="F7170" s="1" t="str">
        <f t="shared" si="334"/>
        <v>2020/2021</v>
      </c>
      <c r="G7170">
        <v>1</v>
      </c>
      <c r="H7170" t="s">
        <v>74</v>
      </c>
      <c r="I7170">
        <f>IFERROR(INDEX(Lookup_Misc!$A$1:$C$7,MATCH(Table1[[#This Row],[Product]],Lookup_Misc!$B$1:$B$7,0),3)*Table1[[#This Row],[Tonnage]],NA())</f>
        <v>0.46</v>
      </c>
      <c r="J7170">
        <f t="shared" si="335"/>
        <v>11</v>
      </c>
    </row>
    <row r="7171" spans="1:10">
      <c r="A7171" t="s">
        <v>185</v>
      </c>
      <c r="B7171" t="s">
        <v>33</v>
      </c>
      <c r="C7171" s="60">
        <v>44136</v>
      </c>
      <c r="D7171" s="3">
        <f>Table1[[#This Row],[End Year]]-1</f>
        <v>2020</v>
      </c>
      <c r="E7171" s="3">
        <f t="shared" si="333"/>
        <v>2021</v>
      </c>
      <c r="F7171" s="1" t="str">
        <f t="shared" si="334"/>
        <v>2020/2021</v>
      </c>
      <c r="G7171">
        <v>35</v>
      </c>
      <c r="H7171" t="s">
        <v>75</v>
      </c>
      <c r="I7171">
        <f>IFERROR(INDEX(Lookup_Misc!$A$1:$C$7,MATCH(Table1[[#This Row],[Product]],Lookup_Misc!$B$1:$B$7,0),3)*Table1[[#This Row],[Tonnage]],NA())</f>
        <v>16.100000000000001</v>
      </c>
      <c r="J7171">
        <f t="shared" si="335"/>
        <v>11</v>
      </c>
    </row>
    <row r="7172" spans="1:10">
      <c r="A7172" t="s">
        <v>185</v>
      </c>
      <c r="B7172" t="s">
        <v>33</v>
      </c>
      <c r="C7172" s="60">
        <v>44136</v>
      </c>
      <c r="D7172" s="3">
        <f>Table1[[#This Row],[End Year]]-1</f>
        <v>2020</v>
      </c>
      <c r="E7172" s="3">
        <f t="shared" si="333"/>
        <v>2021</v>
      </c>
      <c r="F7172" s="1" t="str">
        <f t="shared" si="334"/>
        <v>2020/2021</v>
      </c>
      <c r="G7172">
        <v>72</v>
      </c>
      <c r="H7172" t="s">
        <v>119</v>
      </c>
      <c r="I7172">
        <f>IFERROR(INDEX(Lookup_Misc!$A$1:$C$7,MATCH(Table1[[#This Row],[Product]],Lookup_Misc!$B$1:$B$7,0),3)*Table1[[#This Row],[Tonnage]],NA())</f>
        <v>33.120000000000005</v>
      </c>
      <c r="J7172">
        <f t="shared" si="335"/>
        <v>11</v>
      </c>
    </row>
    <row r="7173" spans="1:10">
      <c r="A7173" t="s">
        <v>185</v>
      </c>
      <c r="B7173" t="s">
        <v>33</v>
      </c>
      <c r="C7173" s="60">
        <v>44136</v>
      </c>
      <c r="D7173" s="3">
        <f>Table1[[#This Row],[End Year]]-1</f>
        <v>2020</v>
      </c>
      <c r="E7173" s="3">
        <f t="shared" si="333"/>
        <v>2021</v>
      </c>
      <c r="F7173" s="1" t="str">
        <f t="shared" si="334"/>
        <v>2020/2021</v>
      </c>
      <c r="G7173">
        <v>11382</v>
      </c>
      <c r="H7173" t="s">
        <v>95</v>
      </c>
      <c r="I7173">
        <f>IFERROR(INDEX(Lookup_Misc!$A$1:$C$7,MATCH(Table1[[#This Row],[Product]],Lookup_Misc!$B$1:$B$7,0),3)*Table1[[#This Row],[Tonnage]],NA())</f>
        <v>5235.72</v>
      </c>
      <c r="J7173">
        <f t="shared" si="335"/>
        <v>11</v>
      </c>
    </row>
    <row r="7174" spans="1:10">
      <c r="A7174" t="s">
        <v>185</v>
      </c>
      <c r="B7174" t="s">
        <v>33</v>
      </c>
      <c r="C7174" s="60">
        <v>44136</v>
      </c>
      <c r="D7174" s="3">
        <f>Table1[[#This Row],[End Year]]-1</f>
        <v>2020</v>
      </c>
      <c r="E7174" s="3">
        <f t="shared" ref="E7174:E7237" si="336">IF(AND(MONTH(C7174)&gt;=7,MONTH(C7174)&lt;=12),YEAR(C7174)+1,YEAR(C7174))</f>
        <v>2021</v>
      </c>
      <c r="F7174" s="1" t="str">
        <f t="shared" ref="F7174:F7237" si="337">D7174&amp;"/"&amp;E7174</f>
        <v>2020/2021</v>
      </c>
      <c r="G7174">
        <v>439</v>
      </c>
      <c r="H7174" t="s">
        <v>60</v>
      </c>
      <c r="I7174">
        <f>IFERROR(INDEX(Lookup_Misc!$A$1:$C$7,MATCH(Table1[[#This Row],[Product]],Lookup_Misc!$B$1:$B$7,0),3)*Table1[[#This Row],[Tonnage]],NA())</f>
        <v>201.94</v>
      </c>
      <c r="J7174">
        <f t="shared" ref="J7174:J7237" si="338">MONTH(C7174)</f>
        <v>11</v>
      </c>
    </row>
    <row r="7175" spans="1:10">
      <c r="A7175" t="s">
        <v>185</v>
      </c>
      <c r="B7175" t="s">
        <v>33</v>
      </c>
      <c r="C7175" s="60">
        <v>44136</v>
      </c>
      <c r="D7175" s="3">
        <f>Table1[[#This Row],[End Year]]-1</f>
        <v>2020</v>
      </c>
      <c r="E7175" s="3">
        <f t="shared" si="336"/>
        <v>2021</v>
      </c>
      <c r="F7175" s="1" t="str">
        <f t="shared" si="337"/>
        <v>2020/2021</v>
      </c>
      <c r="G7175">
        <v>87</v>
      </c>
      <c r="H7175" t="s">
        <v>79</v>
      </c>
      <c r="I7175">
        <f>IFERROR(INDEX(Lookup_Misc!$A$1:$C$7,MATCH(Table1[[#This Row],[Product]],Lookup_Misc!$B$1:$B$7,0),3)*Table1[[#This Row],[Tonnage]],NA())</f>
        <v>40.020000000000003</v>
      </c>
      <c r="J7175">
        <f t="shared" si="338"/>
        <v>11</v>
      </c>
    </row>
    <row r="7176" spans="1:10">
      <c r="A7176" t="s">
        <v>185</v>
      </c>
      <c r="B7176" t="s">
        <v>33</v>
      </c>
      <c r="C7176" s="60">
        <v>44136</v>
      </c>
      <c r="D7176" s="3">
        <f>Table1[[#This Row],[End Year]]-1</f>
        <v>2020</v>
      </c>
      <c r="E7176" s="3">
        <f t="shared" si="336"/>
        <v>2021</v>
      </c>
      <c r="F7176" s="1" t="str">
        <f t="shared" si="337"/>
        <v>2020/2021</v>
      </c>
      <c r="G7176">
        <v>62750</v>
      </c>
      <c r="H7176" t="s">
        <v>82</v>
      </c>
      <c r="I7176">
        <f>IFERROR(INDEX(Lookup_Misc!$A$1:$C$7,MATCH(Table1[[#This Row],[Product]],Lookup_Misc!$B$1:$B$7,0),3)*Table1[[#This Row],[Tonnage]],NA())</f>
        <v>28865</v>
      </c>
      <c r="J7176">
        <f t="shared" si="338"/>
        <v>11</v>
      </c>
    </row>
    <row r="7177" spans="1:10">
      <c r="A7177" t="s">
        <v>185</v>
      </c>
      <c r="B7177" t="s">
        <v>33</v>
      </c>
      <c r="C7177" s="60">
        <v>44136</v>
      </c>
      <c r="D7177" s="3">
        <f>Table1[[#This Row],[End Year]]-1</f>
        <v>2020</v>
      </c>
      <c r="E7177" s="3">
        <f t="shared" si="336"/>
        <v>2021</v>
      </c>
      <c r="F7177" s="1" t="str">
        <f t="shared" si="337"/>
        <v>2020/2021</v>
      </c>
      <c r="G7177">
        <v>8</v>
      </c>
      <c r="H7177" t="s">
        <v>86</v>
      </c>
      <c r="I7177">
        <f>IFERROR(INDEX(Lookup_Misc!$A$1:$C$7,MATCH(Table1[[#This Row],[Product]],Lookup_Misc!$B$1:$B$7,0),3)*Table1[[#This Row],[Tonnage]],NA())</f>
        <v>3.68</v>
      </c>
      <c r="J7177">
        <f t="shared" si="338"/>
        <v>11</v>
      </c>
    </row>
    <row r="7178" spans="1:10">
      <c r="A7178" t="s">
        <v>185</v>
      </c>
      <c r="B7178" t="s">
        <v>33</v>
      </c>
      <c r="C7178" s="60">
        <v>44136</v>
      </c>
      <c r="D7178" s="3">
        <f>Table1[[#This Row],[End Year]]-1</f>
        <v>2020</v>
      </c>
      <c r="E7178" s="3">
        <f t="shared" si="336"/>
        <v>2021</v>
      </c>
      <c r="F7178" s="1" t="str">
        <f t="shared" si="337"/>
        <v>2020/2021</v>
      </c>
      <c r="G7178">
        <v>63062</v>
      </c>
      <c r="H7178" t="s">
        <v>90</v>
      </c>
      <c r="I7178">
        <f>IFERROR(INDEX(Lookup_Misc!$A$1:$C$7,MATCH(Table1[[#This Row],[Product]],Lookup_Misc!$B$1:$B$7,0),3)*Table1[[#This Row],[Tonnage]],NA())</f>
        <v>29008.52</v>
      </c>
      <c r="J7178">
        <f t="shared" si="338"/>
        <v>11</v>
      </c>
    </row>
    <row r="7179" spans="1:10">
      <c r="A7179" t="s">
        <v>185</v>
      </c>
      <c r="B7179" t="s">
        <v>123</v>
      </c>
      <c r="C7179" s="60">
        <v>44136</v>
      </c>
      <c r="D7179" s="3">
        <f>Table1[[#This Row],[End Year]]-1</f>
        <v>2020</v>
      </c>
      <c r="E7179" s="3">
        <f t="shared" si="336"/>
        <v>2021</v>
      </c>
      <c r="F7179" s="1" t="str">
        <f t="shared" si="337"/>
        <v>2020/2021</v>
      </c>
      <c r="G7179">
        <v>5008</v>
      </c>
      <c r="H7179" t="s">
        <v>60</v>
      </c>
      <c r="I7179">
        <f>IFERROR(INDEX(Lookup_Misc!$A$1:$C$7,MATCH(Table1[[#This Row],[Product]],Lookup_Misc!$B$1:$B$7,0),3)*Table1[[#This Row],[Tonnage]],NA())</f>
        <v>2303.6800000000003</v>
      </c>
      <c r="J7179">
        <f t="shared" si="338"/>
        <v>11</v>
      </c>
    </row>
    <row r="7180" spans="1:10">
      <c r="A7180" t="s">
        <v>185</v>
      </c>
      <c r="B7180" t="s">
        <v>123</v>
      </c>
      <c r="C7180" s="60">
        <v>44136</v>
      </c>
      <c r="D7180" s="3">
        <f>Table1[[#This Row],[End Year]]-1</f>
        <v>2020</v>
      </c>
      <c r="E7180" s="3">
        <f t="shared" si="336"/>
        <v>2021</v>
      </c>
      <c r="F7180" s="1" t="str">
        <f t="shared" si="337"/>
        <v>2020/2021</v>
      </c>
      <c r="G7180">
        <v>2600</v>
      </c>
      <c r="H7180" t="s">
        <v>88</v>
      </c>
      <c r="I7180">
        <f>IFERROR(INDEX(Lookup_Misc!$A$1:$C$7,MATCH(Table1[[#This Row],[Product]],Lookup_Misc!$B$1:$B$7,0),3)*Table1[[#This Row],[Tonnage]],NA())</f>
        <v>1196</v>
      </c>
      <c r="J7180">
        <f t="shared" si="338"/>
        <v>11</v>
      </c>
    </row>
    <row r="7181" spans="1:10">
      <c r="A7181" t="s">
        <v>185</v>
      </c>
      <c r="B7181" t="s">
        <v>123</v>
      </c>
      <c r="C7181" s="60">
        <v>44136</v>
      </c>
      <c r="D7181" s="3">
        <f>Table1[[#This Row],[End Year]]-1</f>
        <v>2020</v>
      </c>
      <c r="E7181" s="3">
        <f t="shared" si="336"/>
        <v>2021</v>
      </c>
      <c r="F7181" s="1" t="str">
        <f t="shared" si="337"/>
        <v>2020/2021</v>
      </c>
      <c r="G7181">
        <v>2800</v>
      </c>
      <c r="H7181" t="s">
        <v>145</v>
      </c>
      <c r="I7181">
        <f>IFERROR(INDEX(Lookup_Misc!$A$1:$C$7,MATCH(Table1[[#This Row],[Product]],Lookup_Misc!$B$1:$B$7,0),3)*Table1[[#This Row],[Tonnage]],NA())</f>
        <v>1288</v>
      </c>
      <c r="J7181">
        <f t="shared" si="338"/>
        <v>11</v>
      </c>
    </row>
    <row r="7182" spans="1:10">
      <c r="A7182" t="s">
        <v>185</v>
      </c>
      <c r="B7182" t="s">
        <v>123</v>
      </c>
      <c r="C7182" s="60">
        <v>44136</v>
      </c>
      <c r="D7182" s="3">
        <f>Table1[[#This Row],[End Year]]-1</f>
        <v>2020</v>
      </c>
      <c r="E7182" s="3">
        <f t="shared" si="336"/>
        <v>2021</v>
      </c>
      <c r="F7182" s="1" t="str">
        <f t="shared" si="337"/>
        <v>2020/2021</v>
      </c>
      <c r="G7182">
        <v>9500</v>
      </c>
      <c r="H7182" t="s">
        <v>116</v>
      </c>
      <c r="I7182">
        <f>IFERROR(INDEX(Lookup_Misc!$A$1:$C$7,MATCH(Table1[[#This Row],[Product]],Lookup_Misc!$B$1:$B$7,0),3)*Table1[[#This Row],[Tonnage]],NA())</f>
        <v>4370</v>
      </c>
      <c r="J7182">
        <f t="shared" si="338"/>
        <v>11</v>
      </c>
    </row>
    <row r="7183" spans="1:10">
      <c r="A7183" t="s">
        <v>185</v>
      </c>
      <c r="B7183" t="s">
        <v>123</v>
      </c>
      <c r="C7183" s="60">
        <v>44136</v>
      </c>
      <c r="D7183" s="3">
        <f>Table1[[#This Row],[End Year]]-1</f>
        <v>2020</v>
      </c>
      <c r="E7183" s="3">
        <f t="shared" si="336"/>
        <v>2021</v>
      </c>
      <c r="F7183" s="1" t="str">
        <f t="shared" si="337"/>
        <v>2020/2021</v>
      </c>
      <c r="G7183">
        <v>19000</v>
      </c>
      <c r="H7183" t="s">
        <v>113</v>
      </c>
      <c r="I7183">
        <f>IFERROR(INDEX(Lookup_Misc!$A$1:$C$7,MATCH(Table1[[#This Row],[Product]],Lookup_Misc!$B$1:$B$7,0),3)*Table1[[#This Row],[Tonnage]],NA())</f>
        <v>8740</v>
      </c>
      <c r="J7183">
        <f t="shared" si="338"/>
        <v>11</v>
      </c>
    </row>
    <row r="7184" spans="1:10">
      <c r="A7184" t="s">
        <v>186</v>
      </c>
      <c r="B7184" t="s">
        <v>33</v>
      </c>
      <c r="C7184" s="60">
        <v>44136</v>
      </c>
      <c r="D7184" s="3">
        <f>Table1[[#This Row],[End Year]]-1</f>
        <v>2020</v>
      </c>
      <c r="E7184" s="3">
        <f t="shared" si="336"/>
        <v>2021</v>
      </c>
      <c r="F7184" s="1" t="str">
        <f t="shared" si="337"/>
        <v>2020/2021</v>
      </c>
      <c r="G7184">
        <v>16500</v>
      </c>
      <c r="H7184" t="s">
        <v>103</v>
      </c>
      <c r="I7184">
        <f>IFERROR(INDEX(Lookup_Misc!$A$1:$C$7,MATCH(Table1[[#This Row],[Product]],Lookup_Misc!$B$1:$B$7,0),3)*Table1[[#This Row],[Tonnage]],NA())</f>
        <v>8580</v>
      </c>
      <c r="J7184">
        <f t="shared" si="338"/>
        <v>11</v>
      </c>
    </row>
    <row r="7185" spans="1:10">
      <c r="A7185" t="s">
        <v>186</v>
      </c>
      <c r="B7185" t="s">
        <v>33</v>
      </c>
      <c r="C7185" s="60">
        <v>44136</v>
      </c>
      <c r="D7185" s="3">
        <f>Table1[[#This Row],[End Year]]-1</f>
        <v>2020</v>
      </c>
      <c r="E7185" s="3">
        <f t="shared" si="336"/>
        <v>2021</v>
      </c>
      <c r="F7185" s="1" t="str">
        <f t="shared" si="337"/>
        <v>2020/2021</v>
      </c>
      <c r="G7185">
        <v>20649</v>
      </c>
      <c r="H7185" t="s">
        <v>95</v>
      </c>
      <c r="I7185">
        <f>IFERROR(INDEX(Lookup_Misc!$A$1:$C$7,MATCH(Table1[[#This Row],[Product]],Lookup_Misc!$B$1:$B$7,0),3)*Table1[[#This Row],[Tonnage]],NA())</f>
        <v>10737.48</v>
      </c>
      <c r="J7185">
        <f t="shared" si="338"/>
        <v>11</v>
      </c>
    </row>
    <row r="7186" spans="1:10">
      <c r="A7186" t="s">
        <v>186</v>
      </c>
      <c r="B7186" t="s">
        <v>33</v>
      </c>
      <c r="C7186" s="60">
        <v>44136</v>
      </c>
      <c r="D7186" s="3">
        <f>Table1[[#This Row],[End Year]]-1</f>
        <v>2020</v>
      </c>
      <c r="E7186" s="3">
        <f t="shared" si="336"/>
        <v>2021</v>
      </c>
      <c r="F7186" s="1" t="str">
        <f t="shared" si="337"/>
        <v>2020/2021</v>
      </c>
      <c r="G7186">
        <v>168</v>
      </c>
      <c r="H7186" t="s">
        <v>60</v>
      </c>
      <c r="I7186">
        <f>IFERROR(INDEX(Lookup_Misc!$A$1:$C$7,MATCH(Table1[[#This Row],[Product]],Lookup_Misc!$B$1:$B$7,0),3)*Table1[[#This Row],[Tonnage]],NA())</f>
        <v>87.36</v>
      </c>
      <c r="J7186">
        <f t="shared" si="338"/>
        <v>11</v>
      </c>
    </row>
    <row r="7187" spans="1:10">
      <c r="A7187" t="s">
        <v>186</v>
      </c>
      <c r="B7187" t="s">
        <v>33</v>
      </c>
      <c r="C7187" s="60">
        <v>44136</v>
      </c>
      <c r="D7187" s="3">
        <f>Table1[[#This Row],[End Year]]-1</f>
        <v>2020</v>
      </c>
      <c r="E7187" s="3">
        <f t="shared" si="336"/>
        <v>2021</v>
      </c>
      <c r="F7187" s="1" t="str">
        <f t="shared" si="337"/>
        <v>2020/2021</v>
      </c>
      <c r="G7187">
        <v>29994</v>
      </c>
      <c r="H7187" t="s">
        <v>79</v>
      </c>
      <c r="I7187">
        <f>IFERROR(INDEX(Lookup_Misc!$A$1:$C$7,MATCH(Table1[[#This Row],[Product]],Lookup_Misc!$B$1:$B$7,0),3)*Table1[[#This Row],[Tonnage]],NA())</f>
        <v>15596.880000000001</v>
      </c>
      <c r="J7187">
        <f t="shared" si="338"/>
        <v>11</v>
      </c>
    </row>
    <row r="7188" spans="1:10">
      <c r="A7188" t="s">
        <v>186</v>
      </c>
      <c r="B7188" t="s">
        <v>33</v>
      </c>
      <c r="C7188" s="60">
        <v>44136</v>
      </c>
      <c r="D7188" s="3">
        <f>Table1[[#This Row],[End Year]]-1</f>
        <v>2020</v>
      </c>
      <c r="E7188" s="3">
        <f t="shared" si="336"/>
        <v>2021</v>
      </c>
      <c r="F7188" s="1" t="str">
        <f t="shared" si="337"/>
        <v>2020/2021</v>
      </c>
      <c r="G7188">
        <v>158</v>
      </c>
      <c r="H7188" t="s">
        <v>96</v>
      </c>
      <c r="I7188">
        <f>IFERROR(INDEX(Lookup_Misc!$A$1:$C$7,MATCH(Table1[[#This Row],[Product]],Lookup_Misc!$B$1:$B$7,0),3)*Table1[[#This Row],[Tonnage]],NA())</f>
        <v>82.16</v>
      </c>
      <c r="J7188">
        <f t="shared" si="338"/>
        <v>11</v>
      </c>
    </row>
    <row r="7189" spans="1:10">
      <c r="A7189" t="s">
        <v>186</v>
      </c>
      <c r="B7189" t="s">
        <v>33</v>
      </c>
      <c r="C7189" s="60">
        <v>44136</v>
      </c>
      <c r="D7189" s="3">
        <f>Table1[[#This Row],[End Year]]-1</f>
        <v>2020</v>
      </c>
      <c r="E7189" s="3">
        <f t="shared" si="336"/>
        <v>2021</v>
      </c>
      <c r="F7189" s="1" t="str">
        <f t="shared" si="337"/>
        <v>2020/2021</v>
      </c>
      <c r="G7189">
        <v>24312</v>
      </c>
      <c r="H7189" t="s">
        <v>82</v>
      </c>
      <c r="I7189">
        <f>IFERROR(INDEX(Lookup_Misc!$A$1:$C$7,MATCH(Table1[[#This Row],[Product]],Lookup_Misc!$B$1:$B$7,0),3)*Table1[[#This Row],[Tonnage]],NA())</f>
        <v>12642.24</v>
      </c>
      <c r="J7189">
        <f t="shared" si="338"/>
        <v>11</v>
      </c>
    </row>
    <row r="7190" spans="1:10">
      <c r="A7190" t="s">
        <v>186</v>
      </c>
      <c r="B7190" t="s">
        <v>33</v>
      </c>
      <c r="C7190" s="60">
        <v>44136</v>
      </c>
      <c r="D7190" s="3">
        <f>Table1[[#This Row],[End Year]]-1</f>
        <v>2020</v>
      </c>
      <c r="E7190" s="3">
        <f t="shared" si="336"/>
        <v>2021</v>
      </c>
      <c r="F7190" s="1" t="str">
        <f t="shared" si="337"/>
        <v>2020/2021</v>
      </c>
      <c r="G7190">
        <v>192</v>
      </c>
      <c r="H7190" t="s">
        <v>86</v>
      </c>
      <c r="I7190">
        <f>IFERROR(INDEX(Lookup_Misc!$A$1:$C$7,MATCH(Table1[[#This Row],[Product]],Lookup_Misc!$B$1:$B$7,0),3)*Table1[[#This Row],[Tonnage]],NA())</f>
        <v>99.84</v>
      </c>
      <c r="J7190">
        <f t="shared" si="338"/>
        <v>11</v>
      </c>
    </row>
    <row r="7191" spans="1:10">
      <c r="A7191" t="s">
        <v>186</v>
      </c>
      <c r="B7191" t="s">
        <v>33</v>
      </c>
      <c r="C7191" s="60">
        <v>44136</v>
      </c>
      <c r="D7191" s="3">
        <f>Table1[[#This Row],[End Year]]-1</f>
        <v>2020</v>
      </c>
      <c r="E7191" s="3">
        <f t="shared" si="336"/>
        <v>2021</v>
      </c>
      <c r="F7191" s="1" t="str">
        <f t="shared" si="337"/>
        <v>2020/2021</v>
      </c>
      <c r="G7191">
        <v>3</v>
      </c>
      <c r="H7191" t="s">
        <v>89</v>
      </c>
      <c r="I7191">
        <f>IFERROR(INDEX(Lookup_Misc!$A$1:$C$7,MATCH(Table1[[#This Row],[Product]],Lookup_Misc!$B$1:$B$7,0),3)*Table1[[#This Row],[Tonnage]],NA())</f>
        <v>1.56</v>
      </c>
      <c r="J7191">
        <f t="shared" si="338"/>
        <v>11</v>
      </c>
    </row>
    <row r="7192" spans="1:10">
      <c r="A7192" t="s">
        <v>186</v>
      </c>
      <c r="B7192" t="s">
        <v>33</v>
      </c>
      <c r="C7192" s="60">
        <v>44136</v>
      </c>
      <c r="D7192" s="3">
        <f>Table1[[#This Row],[End Year]]-1</f>
        <v>2020</v>
      </c>
      <c r="E7192" s="3">
        <f t="shared" si="336"/>
        <v>2021</v>
      </c>
      <c r="F7192" s="1" t="str">
        <f t="shared" si="337"/>
        <v>2020/2021</v>
      </c>
      <c r="G7192">
        <v>29025</v>
      </c>
      <c r="H7192" t="s">
        <v>90</v>
      </c>
      <c r="I7192">
        <f>IFERROR(INDEX(Lookup_Misc!$A$1:$C$7,MATCH(Table1[[#This Row],[Product]],Lookup_Misc!$B$1:$B$7,0),3)*Table1[[#This Row],[Tonnage]],NA())</f>
        <v>15093</v>
      </c>
      <c r="J7192">
        <f t="shared" si="338"/>
        <v>11</v>
      </c>
    </row>
    <row r="7193" spans="1:10">
      <c r="A7193" t="s">
        <v>186</v>
      </c>
      <c r="B7193" t="s">
        <v>33</v>
      </c>
      <c r="C7193" s="60">
        <v>44136</v>
      </c>
      <c r="D7193" s="3">
        <f>Table1[[#This Row],[End Year]]-1</f>
        <v>2020</v>
      </c>
      <c r="E7193" s="3">
        <f t="shared" si="336"/>
        <v>2021</v>
      </c>
      <c r="F7193" s="1" t="str">
        <f t="shared" si="337"/>
        <v>2020/2021</v>
      </c>
      <c r="G7193">
        <v>18</v>
      </c>
      <c r="H7193" t="s">
        <v>77</v>
      </c>
      <c r="I7193">
        <f>IFERROR(INDEX(Lookup_Misc!$A$1:$C$7,MATCH(Table1[[#This Row],[Product]],Lookup_Misc!$B$1:$B$7,0),3)*Table1[[#This Row],[Tonnage]],NA())</f>
        <v>9.36</v>
      </c>
      <c r="J7193">
        <f t="shared" si="338"/>
        <v>11</v>
      </c>
    </row>
    <row r="7194" spans="1:10">
      <c r="A7194" t="s">
        <v>186</v>
      </c>
      <c r="B7194" t="s">
        <v>123</v>
      </c>
      <c r="C7194" s="60">
        <v>44136</v>
      </c>
      <c r="D7194" s="3">
        <f>Table1[[#This Row],[End Year]]-1</f>
        <v>2020</v>
      </c>
      <c r="E7194" s="3">
        <f t="shared" si="336"/>
        <v>2021</v>
      </c>
      <c r="F7194" s="1" t="str">
        <f t="shared" si="337"/>
        <v>2020/2021</v>
      </c>
      <c r="G7194">
        <v>5</v>
      </c>
      <c r="H7194" t="s">
        <v>94</v>
      </c>
      <c r="I7194">
        <f>IFERROR(INDEX(Lookup_Misc!$A$1:$C$7,MATCH(Table1[[#This Row],[Product]],Lookup_Misc!$B$1:$B$7,0),3)*Table1[[#This Row],[Tonnage]],NA())</f>
        <v>2.6</v>
      </c>
      <c r="J7194">
        <f t="shared" si="338"/>
        <v>11</v>
      </c>
    </row>
    <row r="7195" spans="1:10">
      <c r="A7195" t="s">
        <v>186</v>
      </c>
      <c r="B7195" t="s">
        <v>123</v>
      </c>
      <c r="C7195" s="60">
        <v>44136</v>
      </c>
      <c r="D7195" s="3">
        <f>Table1[[#This Row],[End Year]]-1</f>
        <v>2020</v>
      </c>
      <c r="E7195" s="3">
        <f t="shared" si="336"/>
        <v>2021</v>
      </c>
      <c r="F7195" s="1" t="str">
        <f t="shared" si="337"/>
        <v>2020/2021</v>
      </c>
      <c r="G7195">
        <v>90533</v>
      </c>
      <c r="H7195" t="s">
        <v>60</v>
      </c>
      <c r="I7195">
        <f>IFERROR(INDEX(Lookup_Misc!$A$1:$C$7,MATCH(Table1[[#This Row],[Product]],Lookup_Misc!$B$1:$B$7,0),3)*Table1[[#This Row],[Tonnage]],NA())</f>
        <v>47077.16</v>
      </c>
      <c r="J7195">
        <f t="shared" si="338"/>
        <v>11</v>
      </c>
    </row>
    <row r="7196" spans="1:10">
      <c r="A7196" t="s">
        <v>186</v>
      </c>
      <c r="B7196" t="s">
        <v>123</v>
      </c>
      <c r="C7196" s="60">
        <v>44136</v>
      </c>
      <c r="D7196" s="3">
        <f>Table1[[#This Row],[End Year]]-1</f>
        <v>2020</v>
      </c>
      <c r="E7196" s="3">
        <f t="shared" si="336"/>
        <v>2021</v>
      </c>
      <c r="F7196" s="1" t="str">
        <f t="shared" si="337"/>
        <v>2020/2021</v>
      </c>
      <c r="G7196">
        <v>366</v>
      </c>
      <c r="H7196" t="s">
        <v>79</v>
      </c>
      <c r="I7196">
        <f>IFERROR(INDEX(Lookup_Misc!$A$1:$C$7,MATCH(Table1[[#This Row],[Product]],Lookup_Misc!$B$1:$B$7,0),3)*Table1[[#This Row],[Tonnage]],NA())</f>
        <v>190.32</v>
      </c>
      <c r="J7196">
        <f t="shared" si="338"/>
        <v>11</v>
      </c>
    </row>
    <row r="7197" spans="1:10">
      <c r="A7197" t="s">
        <v>186</v>
      </c>
      <c r="B7197" t="s">
        <v>123</v>
      </c>
      <c r="C7197" s="60">
        <v>44136</v>
      </c>
      <c r="D7197" s="3">
        <f>Table1[[#This Row],[End Year]]-1</f>
        <v>2020</v>
      </c>
      <c r="E7197" s="3">
        <f t="shared" si="336"/>
        <v>2021</v>
      </c>
      <c r="F7197" s="1" t="str">
        <f t="shared" si="337"/>
        <v>2020/2021</v>
      </c>
      <c r="G7197">
        <v>10</v>
      </c>
      <c r="H7197" t="s">
        <v>135</v>
      </c>
      <c r="I7197">
        <f>IFERROR(INDEX(Lookup_Misc!$A$1:$C$7,MATCH(Table1[[#This Row],[Product]],Lookup_Misc!$B$1:$B$7,0),3)*Table1[[#This Row],[Tonnage]],NA())</f>
        <v>5.2</v>
      </c>
      <c r="J7197">
        <f t="shared" si="338"/>
        <v>11</v>
      </c>
    </row>
    <row r="7198" spans="1:10">
      <c r="A7198" t="s">
        <v>186</v>
      </c>
      <c r="B7198" t="s">
        <v>123</v>
      </c>
      <c r="C7198" s="60">
        <v>44136</v>
      </c>
      <c r="D7198" s="3">
        <f>Table1[[#This Row],[End Year]]-1</f>
        <v>2020</v>
      </c>
      <c r="E7198" s="3">
        <f t="shared" si="336"/>
        <v>2021</v>
      </c>
      <c r="F7198" s="1" t="str">
        <f t="shared" si="337"/>
        <v>2020/2021</v>
      </c>
      <c r="G7198">
        <v>3553</v>
      </c>
      <c r="H7198" t="s">
        <v>116</v>
      </c>
      <c r="I7198">
        <f>IFERROR(INDEX(Lookup_Misc!$A$1:$C$7,MATCH(Table1[[#This Row],[Product]],Lookup_Misc!$B$1:$B$7,0),3)*Table1[[#This Row],[Tonnage]],NA())</f>
        <v>1847.5600000000002</v>
      </c>
      <c r="J7198">
        <f t="shared" si="338"/>
        <v>11</v>
      </c>
    </row>
    <row r="7199" spans="1:10">
      <c r="A7199" t="s">
        <v>186</v>
      </c>
      <c r="B7199" t="s">
        <v>123</v>
      </c>
      <c r="C7199" s="60">
        <v>44136</v>
      </c>
      <c r="D7199" s="3">
        <f>Table1[[#This Row],[End Year]]-1</f>
        <v>2020</v>
      </c>
      <c r="E7199" s="3">
        <f t="shared" si="336"/>
        <v>2021</v>
      </c>
      <c r="F7199" s="1" t="str">
        <f t="shared" si="337"/>
        <v>2020/2021</v>
      </c>
      <c r="G7199">
        <v>1300</v>
      </c>
      <c r="H7199" t="s">
        <v>113</v>
      </c>
      <c r="I7199">
        <f>IFERROR(INDEX(Lookup_Misc!$A$1:$C$7,MATCH(Table1[[#This Row],[Product]],Lookup_Misc!$B$1:$B$7,0),3)*Table1[[#This Row],[Tonnage]],NA())</f>
        <v>676</v>
      </c>
      <c r="J7199">
        <f t="shared" si="338"/>
        <v>11</v>
      </c>
    </row>
    <row r="7200" spans="1:10">
      <c r="A7200" t="s">
        <v>189</v>
      </c>
      <c r="B7200" t="s">
        <v>33</v>
      </c>
      <c r="C7200" s="60">
        <v>44136</v>
      </c>
      <c r="D7200" s="3">
        <f>Table1[[#This Row],[End Year]]-1</f>
        <v>2020</v>
      </c>
      <c r="E7200" s="3">
        <f t="shared" si="336"/>
        <v>2021</v>
      </c>
      <c r="F7200" s="1" t="str">
        <f t="shared" si="337"/>
        <v>2020/2021</v>
      </c>
      <c r="G7200">
        <v>91</v>
      </c>
      <c r="H7200" t="s">
        <v>74</v>
      </c>
      <c r="I7200">
        <f>IFERROR(INDEX(Lookup_Misc!$A$1:$C$7,MATCH(Table1[[#This Row],[Product]],Lookup_Misc!$B$1:$B$7,0),3)*Table1[[#This Row],[Tonnage]],NA())</f>
        <v>36.4</v>
      </c>
      <c r="J7200">
        <f t="shared" si="338"/>
        <v>11</v>
      </c>
    </row>
    <row r="7201" spans="1:10">
      <c r="A7201" t="s">
        <v>189</v>
      </c>
      <c r="B7201" t="s">
        <v>33</v>
      </c>
      <c r="C7201" s="60">
        <v>44136</v>
      </c>
      <c r="D7201" s="3">
        <f>Table1[[#This Row],[End Year]]-1</f>
        <v>2020</v>
      </c>
      <c r="E7201" s="3">
        <f t="shared" si="336"/>
        <v>2021</v>
      </c>
      <c r="F7201" s="1" t="str">
        <f t="shared" si="337"/>
        <v>2020/2021</v>
      </c>
      <c r="G7201">
        <v>15000</v>
      </c>
      <c r="H7201" t="s">
        <v>103</v>
      </c>
      <c r="I7201">
        <f>IFERROR(INDEX(Lookup_Misc!$A$1:$C$7,MATCH(Table1[[#This Row],[Product]],Lookup_Misc!$B$1:$B$7,0),3)*Table1[[#This Row],[Tonnage]],NA())</f>
        <v>6000</v>
      </c>
      <c r="J7201">
        <f t="shared" si="338"/>
        <v>11</v>
      </c>
    </row>
    <row r="7202" spans="1:10">
      <c r="A7202" t="s">
        <v>189</v>
      </c>
      <c r="B7202" t="s">
        <v>33</v>
      </c>
      <c r="C7202" s="60">
        <v>44136</v>
      </c>
      <c r="D7202" s="3">
        <f>Table1[[#This Row],[End Year]]-1</f>
        <v>2020</v>
      </c>
      <c r="E7202" s="3">
        <f t="shared" si="336"/>
        <v>2021</v>
      </c>
      <c r="F7202" s="1" t="str">
        <f t="shared" si="337"/>
        <v>2020/2021</v>
      </c>
      <c r="G7202">
        <v>91</v>
      </c>
      <c r="H7202" t="s">
        <v>60</v>
      </c>
      <c r="I7202">
        <f>IFERROR(INDEX(Lookup_Misc!$A$1:$C$7,MATCH(Table1[[#This Row],[Product]],Lookup_Misc!$B$1:$B$7,0),3)*Table1[[#This Row],[Tonnage]],NA())</f>
        <v>36.4</v>
      </c>
      <c r="J7202">
        <f t="shared" si="338"/>
        <v>11</v>
      </c>
    </row>
    <row r="7203" spans="1:10">
      <c r="A7203" t="s">
        <v>189</v>
      </c>
      <c r="B7203" t="s">
        <v>33</v>
      </c>
      <c r="C7203" s="60">
        <v>44136</v>
      </c>
      <c r="D7203" s="3">
        <f>Table1[[#This Row],[End Year]]-1</f>
        <v>2020</v>
      </c>
      <c r="E7203" s="3">
        <f t="shared" si="336"/>
        <v>2021</v>
      </c>
      <c r="F7203" s="1" t="str">
        <f t="shared" si="337"/>
        <v>2020/2021</v>
      </c>
      <c r="G7203">
        <v>8722</v>
      </c>
      <c r="H7203" t="s">
        <v>79</v>
      </c>
      <c r="I7203">
        <f>IFERROR(INDEX(Lookup_Misc!$A$1:$C$7,MATCH(Table1[[#This Row],[Product]],Lookup_Misc!$B$1:$B$7,0),3)*Table1[[#This Row],[Tonnage]],NA())</f>
        <v>3488.8</v>
      </c>
      <c r="J7203">
        <f t="shared" si="338"/>
        <v>11</v>
      </c>
    </row>
    <row r="7204" spans="1:10">
      <c r="A7204" t="s">
        <v>189</v>
      </c>
      <c r="B7204" t="s">
        <v>33</v>
      </c>
      <c r="C7204" s="60">
        <v>44136</v>
      </c>
      <c r="D7204" s="3">
        <f>Table1[[#This Row],[End Year]]-1</f>
        <v>2020</v>
      </c>
      <c r="E7204" s="3">
        <f t="shared" si="336"/>
        <v>2021</v>
      </c>
      <c r="F7204" s="1" t="str">
        <f t="shared" si="337"/>
        <v>2020/2021</v>
      </c>
      <c r="G7204">
        <v>16</v>
      </c>
      <c r="H7204" t="s">
        <v>90</v>
      </c>
      <c r="I7204">
        <f>IFERROR(INDEX(Lookup_Misc!$A$1:$C$7,MATCH(Table1[[#This Row],[Product]],Lookup_Misc!$B$1:$B$7,0),3)*Table1[[#This Row],[Tonnage]],NA())</f>
        <v>6.4</v>
      </c>
      <c r="J7204">
        <f t="shared" si="338"/>
        <v>11</v>
      </c>
    </row>
    <row r="7205" spans="1:10">
      <c r="A7205" t="s">
        <v>189</v>
      </c>
      <c r="B7205" t="s">
        <v>123</v>
      </c>
      <c r="C7205" s="60">
        <v>44136</v>
      </c>
      <c r="D7205" s="3">
        <f>Table1[[#This Row],[End Year]]-1</f>
        <v>2020</v>
      </c>
      <c r="E7205" s="3">
        <f t="shared" si="336"/>
        <v>2021</v>
      </c>
      <c r="F7205" s="1" t="str">
        <f t="shared" si="337"/>
        <v>2020/2021</v>
      </c>
      <c r="G7205">
        <v>299</v>
      </c>
      <c r="H7205" t="s">
        <v>129</v>
      </c>
      <c r="I7205">
        <f>IFERROR(INDEX(Lookup_Misc!$A$1:$C$7,MATCH(Table1[[#This Row],[Product]],Lookup_Misc!$B$1:$B$7,0),3)*Table1[[#This Row],[Tonnage]],NA())</f>
        <v>119.60000000000001</v>
      </c>
      <c r="J7205">
        <f t="shared" si="338"/>
        <v>11</v>
      </c>
    </row>
    <row r="7206" spans="1:10">
      <c r="A7206" t="s">
        <v>189</v>
      </c>
      <c r="B7206" t="s">
        <v>123</v>
      </c>
      <c r="C7206" s="60">
        <v>44136</v>
      </c>
      <c r="D7206" s="3">
        <f>Table1[[#This Row],[End Year]]-1</f>
        <v>2020</v>
      </c>
      <c r="E7206" s="3">
        <f t="shared" si="336"/>
        <v>2021</v>
      </c>
      <c r="F7206" s="1" t="str">
        <f t="shared" si="337"/>
        <v>2020/2021</v>
      </c>
      <c r="G7206">
        <v>97327</v>
      </c>
      <c r="H7206" t="s">
        <v>60</v>
      </c>
      <c r="I7206">
        <f>IFERROR(INDEX(Lookup_Misc!$A$1:$C$7,MATCH(Table1[[#This Row],[Product]],Lookup_Misc!$B$1:$B$7,0),3)*Table1[[#This Row],[Tonnage]],NA())</f>
        <v>38930.800000000003</v>
      </c>
      <c r="J7206">
        <f t="shared" si="338"/>
        <v>11</v>
      </c>
    </row>
    <row r="7207" spans="1:10">
      <c r="A7207" t="s">
        <v>189</v>
      </c>
      <c r="B7207" t="s">
        <v>123</v>
      </c>
      <c r="C7207" s="60">
        <v>44136</v>
      </c>
      <c r="D7207" s="3">
        <f>Table1[[#This Row],[End Year]]-1</f>
        <v>2020</v>
      </c>
      <c r="E7207" s="3">
        <f t="shared" si="336"/>
        <v>2021</v>
      </c>
      <c r="F7207" s="1" t="str">
        <f t="shared" si="337"/>
        <v>2020/2021</v>
      </c>
      <c r="G7207">
        <v>38</v>
      </c>
      <c r="H7207" t="s">
        <v>79</v>
      </c>
      <c r="I7207">
        <f>IFERROR(INDEX(Lookup_Misc!$A$1:$C$7,MATCH(Table1[[#This Row],[Product]],Lookup_Misc!$B$1:$B$7,0),3)*Table1[[#This Row],[Tonnage]],NA())</f>
        <v>15.200000000000001</v>
      </c>
      <c r="J7207">
        <f t="shared" si="338"/>
        <v>11</v>
      </c>
    </row>
    <row r="7208" spans="1:10">
      <c r="A7208" t="s">
        <v>189</v>
      </c>
      <c r="B7208" t="s">
        <v>123</v>
      </c>
      <c r="C7208" s="60">
        <v>44136</v>
      </c>
      <c r="D7208" s="3">
        <f>Table1[[#This Row],[End Year]]-1</f>
        <v>2020</v>
      </c>
      <c r="E7208" s="3">
        <f t="shared" si="336"/>
        <v>2021</v>
      </c>
      <c r="F7208" s="1" t="str">
        <f t="shared" si="337"/>
        <v>2020/2021</v>
      </c>
      <c r="G7208">
        <v>2</v>
      </c>
      <c r="H7208" t="s">
        <v>125</v>
      </c>
      <c r="I7208">
        <f>IFERROR(INDEX(Lookup_Misc!$A$1:$C$7,MATCH(Table1[[#This Row],[Product]],Lookup_Misc!$B$1:$B$7,0),3)*Table1[[#This Row],[Tonnage]],NA())</f>
        <v>0.8</v>
      </c>
      <c r="J7208">
        <f t="shared" si="338"/>
        <v>11</v>
      </c>
    </row>
    <row r="7209" spans="1:10">
      <c r="A7209" t="s">
        <v>189</v>
      </c>
      <c r="B7209" t="s">
        <v>123</v>
      </c>
      <c r="C7209" s="60">
        <v>44136</v>
      </c>
      <c r="D7209" s="3">
        <f>Table1[[#This Row],[End Year]]-1</f>
        <v>2020</v>
      </c>
      <c r="E7209" s="3">
        <f t="shared" si="336"/>
        <v>2021</v>
      </c>
      <c r="F7209" s="1" t="str">
        <f t="shared" si="337"/>
        <v>2020/2021</v>
      </c>
      <c r="G7209">
        <v>11</v>
      </c>
      <c r="H7209" t="s">
        <v>142</v>
      </c>
      <c r="I7209">
        <f>IFERROR(INDEX(Lookup_Misc!$A$1:$C$7,MATCH(Table1[[#This Row],[Product]],Lookup_Misc!$B$1:$B$7,0),3)*Table1[[#This Row],[Tonnage]],NA())</f>
        <v>4.4000000000000004</v>
      </c>
      <c r="J7209">
        <f t="shared" si="338"/>
        <v>11</v>
      </c>
    </row>
    <row r="7210" spans="1:10">
      <c r="A7210" t="s">
        <v>189</v>
      </c>
      <c r="B7210" t="s">
        <v>123</v>
      </c>
      <c r="C7210" s="60">
        <v>44136</v>
      </c>
      <c r="D7210" s="3">
        <f>Table1[[#This Row],[End Year]]-1</f>
        <v>2020</v>
      </c>
      <c r="E7210" s="3">
        <f t="shared" si="336"/>
        <v>2021</v>
      </c>
      <c r="F7210" s="1" t="str">
        <f t="shared" si="337"/>
        <v>2020/2021</v>
      </c>
      <c r="G7210">
        <v>1099</v>
      </c>
      <c r="H7210" t="s">
        <v>116</v>
      </c>
      <c r="I7210">
        <f>IFERROR(INDEX(Lookup_Misc!$A$1:$C$7,MATCH(Table1[[#This Row],[Product]],Lookup_Misc!$B$1:$B$7,0),3)*Table1[[#This Row],[Tonnage]],NA())</f>
        <v>439.6</v>
      </c>
      <c r="J7210">
        <f t="shared" si="338"/>
        <v>11</v>
      </c>
    </row>
    <row r="7211" spans="1:10">
      <c r="A7211" t="s">
        <v>189</v>
      </c>
      <c r="B7211" t="s">
        <v>123</v>
      </c>
      <c r="C7211" s="60">
        <v>44136</v>
      </c>
      <c r="D7211" s="3">
        <f>Table1[[#This Row],[End Year]]-1</f>
        <v>2020</v>
      </c>
      <c r="E7211" s="3">
        <f t="shared" si="336"/>
        <v>2021</v>
      </c>
      <c r="F7211" s="1" t="str">
        <f t="shared" si="337"/>
        <v>2020/2021</v>
      </c>
      <c r="G7211">
        <v>82000</v>
      </c>
      <c r="H7211" t="s">
        <v>113</v>
      </c>
      <c r="I7211">
        <f>IFERROR(INDEX(Lookup_Misc!$A$1:$C$7,MATCH(Table1[[#This Row],[Product]],Lookup_Misc!$B$1:$B$7,0),3)*Table1[[#This Row],[Tonnage]],NA())</f>
        <v>32800</v>
      </c>
      <c r="J7211">
        <f t="shared" si="338"/>
        <v>11</v>
      </c>
    </row>
    <row r="7212" spans="1:10">
      <c r="A7212" t="s">
        <v>189</v>
      </c>
      <c r="B7212" t="s">
        <v>123</v>
      </c>
      <c r="C7212" s="60">
        <v>44136</v>
      </c>
      <c r="D7212" s="3">
        <f>Table1[[#This Row],[End Year]]-1</f>
        <v>2020</v>
      </c>
      <c r="E7212" s="3">
        <f t="shared" si="336"/>
        <v>2021</v>
      </c>
      <c r="F7212" s="1" t="str">
        <f t="shared" si="337"/>
        <v>2020/2021</v>
      </c>
      <c r="G7212">
        <v>5000</v>
      </c>
      <c r="H7212" t="s">
        <v>86</v>
      </c>
      <c r="I7212">
        <f>IFERROR(INDEX(Lookup_Misc!$A$1:$C$7,MATCH(Table1[[#This Row],[Product]],Lookup_Misc!$B$1:$B$7,0),3)*Table1[[#This Row],[Tonnage]],NA())</f>
        <v>2000</v>
      </c>
      <c r="J7212">
        <f t="shared" si="338"/>
        <v>11</v>
      </c>
    </row>
    <row r="7213" spans="1:10">
      <c r="A7213" t="s">
        <v>189</v>
      </c>
      <c r="B7213" t="s">
        <v>123</v>
      </c>
      <c r="C7213" s="60">
        <v>44136</v>
      </c>
      <c r="D7213" s="3">
        <f>Table1[[#This Row],[End Year]]-1</f>
        <v>2020</v>
      </c>
      <c r="E7213" s="3">
        <f t="shared" si="336"/>
        <v>2021</v>
      </c>
      <c r="F7213" s="1" t="str">
        <f t="shared" si="337"/>
        <v>2020/2021</v>
      </c>
      <c r="G7213">
        <v>251</v>
      </c>
      <c r="H7213" t="s">
        <v>90</v>
      </c>
      <c r="I7213">
        <f>IFERROR(INDEX(Lookup_Misc!$A$1:$C$7,MATCH(Table1[[#This Row],[Product]],Lookup_Misc!$B$1:$B$7,0),3)*Table1[[#This Row],[Tonnage]],NA())</f>
        <v>100.4</v>
      </c>
      <c r="J7213">
        <f t="shared" si="338"/>
        <v>11</v>
      </c>
    </row>
    <row r="7214" spans="1:10">
      <c r="A7214" t="s">
        <v>187</v>
      </c>
      <c r="B7214" t="s">
        <v>33</v>
      </c>
      <c r="C7214" s="60">
        <v>44136</v>
      </c>
      <c r="D7214" s="3">
        <f>Table1[[#This Row],[End Year]]-1</f>
        <v>2020</v>
      </c>
      <c r="E7214" s="3">
        <f t="shared" si="336"/>
        <v>2021</v>
      </c>
      <c r="F7214" s="1" t="str">
        <f t="shared" si="337"/>
        <v>2020/2021</v>
      </c>
      <c r="G7214">
        <v>26</v>
      </c>
      <c r="H7214" t="s">
        <v>95</v>
      </c>
      <c r="I7214">
        <f>IFERROR(INDEX(Lookup_Misc!$A$1:$C$7,MATCH(Table1[[#This Row],[Product]],Lookup_Misc!$B$1:$B$7,0),3)*Table1[[#This Row],[Tonnage]],NA())</f>
        <v>11.96</v>
      </c>
      <c r="J7214">
        <f t="shared" si="338"/>
        <v>11</v>
      </c>
    </row>
    <row r="7215" spans="1:10">
      <c r="A7215" t="s">
        <v>187</v>
      </c>
      <c r="B7215" t="s">
        <v>33</v>
      </c>
      <c r="C7215" s="60">
        <v>44136</v>
      </c>
      <c r="D7215" s="3">
        <f>Table1[[#This Row],[End Year]]-1</f>
        <v>2020</v>
      </c>
      <c r="E7215" s="3">
        <f t="shared" si="336"/>
        <v>2021</v>
      </c>
      <c r="F7215" s="1" t="str">
        <f t="shared" si="337"/>
        <v>2020/2021</v>
      </c>
      <c r="G7215">
        <v>61</v>
      </c>
      <c r="H7215" t="s">
        <v>86</v>
      </c>
      <c r="I7215">
        <f>IFERROR(INDEX(Lookup_Misc!$A$1:$C$7,MATCH(Table1[[#This Row],[Product]],Lookup_Misc!$B$1:$B$7,0),3)*Table1[[#This Row],[Tonnage]],NA())</f>
        <v>28.060000000000002</v>
      </c>
      <c r="J7215">
        <f t="shared" si="338"/>
        <v>11</v>
      </c>
    </row>
    <row r="7216" spans="1:10">
      <c r="A7216" t="s">
        <v>187</v>
      </c>
      <c r="B7216" t="s">
        <v>123</v>
      </c>
      <c r="C7216" s="60">
        <v>44136</v>
      </c>
      <c r="D7216" s="3">
        <f>Table1[[#This Row],[End Year]]-1</f>
        <v>2020</v>
      </c>
      <c r="E7216" s="3">
        <f t="shared" si="336"/>
        <v>2021</v>
      </c>
      <c r="F7216" s="1" t="str">
        <f t="shared" si="337"/>
        <v>2020/2021</v>
      </c>
      <c r="G7216">
        <v>294</v>
      </c>
      <c r="H7216" t="s">
        <v>60</v>
      </c>
      <c r="I7216">
        <f>IFERROR(INDEX(Lookup_Misc!$A$1:$C$7,MATCH(Table1[[#This Row],[Product]],Lookup_Misc!$B$1:$B$7,0),3)*Table1[[#This Row],[Tonnage]],NA())</f>
        <v>135.24</v>
      </c>
      <c r="J7216">
        <f t="shared" si="338"/>
        <v>11</v>
      </c>
    </row>
    <row r="7217" spans="1:10">
      <c r="A7217" t="s">
        <v>187</v>
      </c>
      <c r="B7217" t="s">
        <v>123</v>
      </c>
      <c r="C7217" s="60">
        <v>44136</v>
      </c>
      <c r="D7217" s="3">
        <f>Table1[[#This Row],[End Year]]-1</f>
        <v>2020</v>
      </c>
      <c r="E7217" s="3">
        <f t="shared" si="336"/>
        <v>2021</v>
      </c>
      <c r="F7217" s="1" t="str">
        <f t="shared" si="337"/>
        <v>2020/2021</v>
      </c>
      <c r="G7217">
        <v>1</v>
      </c>
      <c r="H7217" t="s">
        <v>153</v>
      </c>
      <c r="I7217">
        <f>IFERROR(INDEX(Lookup_Misc!$A$1:$C$7,MATCH(Table1[[#This Row],[Product]],Lookup_Misc!$B$1:$B$7,0),3)*Table1[[#This Row],[Tonnage]],NA())</f>
        <v>0.46</v>
      </c>
      <c r="J7217">
        <f t="shared" si="338"/>
        <v>11</v>
      </c>
    </row>
    <row r="7218" spans="1:10">
      <c r="A7218" t="s">
        <v>188</v>
      </c>
      <c r="B7218" t="s">
        <v>33</v>
      </c>
      <c r="C7218" s="60">
        <v>44136</v>
      </c>
      <c r="D7218" s="3">
        <f>Table1[[#This Row],[End Year]]-1</f>
        <v>2020</v>
      </c>
      <c r="E7218" s="3">
        <f t="shared" si="336"/>
        <v>2021</v>
      </c>
      <c r="F7218" s="1" t="str">
        <f t="shared" si="337"/>
        <v>2020/2021</v>
      </c>
      <c r="G7218">
        <v>61</v>
      </c>
      <c r="H7218" t="s">
        <v>86</v>
      </c>
      <c r="I7218">
        <f>IFERROR(INDEX(Lookup_Misc!$A$1:$C$7,MATCH(Table1[[#This Row],[Product]],Lookup_Misc!$B$1:$B$7,0),3)*Table1[[#This Row],[Tonnage]],NA())</f>
        <v>10.98</v>
      </c>
      <c r="J7218">
        <f t="shared" si="338"/>
        <v>11</v>
      </c>
    </row>
    <row r="7219" spans="1:10">
      <c r="A7219" t="s">
        <v>188</v>
      </c>
      <c r="B7219" t="s">
        <v>33</v>
      </c>
      <c r="C7219" s="60">
        <v>44136</v>
      </c>
      <c r="D7219" s="3">
        <f>Table1[[#This Row],[End Year]]-1</f>
        <v>2020</v>
      </c>
      <c r="E7219" s="3">
        <f t="shared" si="336"/>
        <v>2021</v>
      </c>
      <c r="F7219" s="1" t="str">
        <f t="shared" si="337"/>
        <v>2020/2021</v>
      </c>
      <c r="G7219">
        <v>249</v>
      </c>
      <c r="H7219" t="s">
        <v>90</v>
      </c>
      <c r="I7219">
        <f>IFERROR(INDEX(Lookup_Misc!$A$1:$C$7,MATCH(Table1[[#This Row],[Product]],Lookup_Misc!$B$1:$B$7,0),3)*Table1[[#This Row],[Tonnage]],NA())</f>
        <v>44.82</v>
      </c>
      <c r="J7219">
        <f t="shared" si="338"/>
        <v>11</v>
      </c>
    </row>
    <row r="7220" spans="1:10" ht="15.5">
      <c r="A7220" t="s">
        <v>189</v>
      </c>
      <c r="B7220" t="s">
        <v>33</v>
      </c>
      <c r="C7220" s="62">
        <v>44166</v>
      </c>
      <c r="D7220" s="3">
        <f>Table1[[#This Row],[End Year]]-1</f>
        <v>2020</v>
      </c>
      <c r="E7220" s="3">
        <f t="shared" si="336"/>
        <v>2021</v>
      </c>
      <c r="F7220" s="1" t="str">
        <f t="shared" si="337"/>
        <v>2020/2021</v>
      </c>
      <c r="G7220">
        <v>701</v>
      </c>
      <c r="H7220" t="s">
        <v>60</v>
      </c>
      <c r="I7220">
        <f>IFERROR(INDEX(Lookup_Misc!$A$1:$C$7,MATCH(Table1[[#This Row],[Product]],Lookup_Misc!$B$1:$B$7,0),3)*Table1[[#This Row],[Tonnage]],NA())</f>
        <v>280.40000000000003</v>
      </c>
      <c r="J7220">
        <f t="shared" si="338"/>
        <v>12</v>
      </c>
    </row>
    <row r="7221" spans="1:10" ht="15.5">
      <c r="A7221" t="s">
        <v>189</v>
      </c>
      <c r="B7221" t="s">
        <v>33</v>
      </c>
      <c r="C7221" s="62">
        <v>44166</v>
      </c>
      <c r="D7221" s="3">
        <f>Table1[[#This Row],[End Year]]-1</f>
        <v>2020</v>
      </c>
      <c r="E7221" s="3">
        <f t="shared" si="336"/>
        <v>2021</v>
      </c>
      <c r="F7221" s="1" t="str">
        <f t="shared" si="337"/>
        <v>2020/2021</v>
      </c>
      <c r="G7221">
        <v>70</v>
      </c>
      <c r="H7221" t="s">
        <v>79</v>
      </c>
      <c r="I7221">
        <f>IFERROR(INDEX(Lookup_Misc!$A$1:$C$7,MATCH(Table1[[#This Row],[Product]],Lookup_Misc!$B$1:$B$7,0),3)*Table1[[#This Row],[Tonnage]],NA())</f>
        <v>28</v>
      </c>
      <c r="J7221">
        <f t="shared" si="338"/>
        <v>12</v>
      </c>
    </row>
    <row r="7222" spans="1:10" ht="15.5">
      <c r="A7222" t="s">
        <v>189</v>
      </c>
      <c r="B7222" t="s">
        <v>123</v>
      </c>
      <c r="C7222" s="62">
        <v>44166</v>
      </c>
      <c r="D7222" s="3">
        <f>Table1[[#This Row],[End Year]]-1</f>
        <v>2020</v>
      </c>
      <c r="E7222" s="3">
        <f t="shared" si="336"/>
        <v>2021</v>
      </c>
      <c r="F7222" s="1" t="str">
        <f t="shared" si="337"/>
        <v>2020/2021</v>
      </c>
      <c r="G7222">
        <v>124</v>
      </c>
      <c r="H7222" t="s">
        <v>129</v>
      </c>
      <c r="I7222">
        <f>IFERROR(INDEX(Lookup_Misc!$A$1:$C$7,MATCH(Table1[[#This Row],[Product]],Lookup_Misc!$B$1:$B$7,0),3)*Table1[[#This Row],[Tonnage]],NA())</f>
        <v>49.6</v>
      </c>
      <c r="J7222">
        <f t="shared" si="338"/>
        <v>12</v>
      </c>
    </row>
    <row r="7223" spans="1:10" ht="15.5">
      <c r="A7223" t="s">
        <v>189</v>
      </c>
      <c r="B7223" t="s">
        <v>123</v>
      </c>
      <c r="C7223" s="62">
        <v>44166</v>
      </c>
      <c r="D7223" s="3">
        <f>Table1[[#This Row],[End Year]]-1</f>
        <v>2020</v>
      </c>
      <c r="E7223" s="3">
        <f t="shared" si="336"/>
        <v>2021</v>
      </c>
      <c r="F7223" s="1" t="str">
        <f t="shared" si="337"/>
        <v>2020/2021</v>
      </c>
      <c r="G7223">
        <v>57040</v>
      </c>
      <c r="H7223" t="s">
        <v>60</v>
      </c>
      <c r="I7223">
        <f>IFERROR(INDEX(Lookup_Misc!$A$1:$C$7,MATCH(Table1[[#This Row],[Product]],Lookup_Misc!$B$1:$B$7,0),3)*Table1[[#This Row],[Tonnage]],NA())</f>
        <v>22816</v>
      </c>
      <c r="J7223">
        <f t="shared" si="338"/>
        <v>12</v>
      </c>
    </row>
    <row r="7224" spans="1:10" ht="15.5">
      <c r="A7224" t="s">
        <v>189</v>
      </c>
      <c r="B7224" t="s">
        <v>123</v>
      </c>
      <c r="C7224" s="62">
        <v>44166</v>
      </c>
      <c r="D7224" s="3">
        <f>Table1[[#This Row],[End Year]]-1</f>
        <v>2020</v>
      </c>
      <c r="E7224" s="3">
        <f t="shared" si="336"/>
        <v>2021</v>
      </c>
      <c r="F7224" s="1" t="str">
        <f t="shared" si="337"/>
        <v>2020/2021</v>
      </c>
      <c r="G7224">
        <v>40</v>
      </c>
      <c r="H7224" t="s">
        <v>79</v>
      </c>
      <c r="I7224">
        <f>IFERROR(INDEX(Lookup_Misc!$A$1:$C$7,MATCH(Table1[[#This Row],[Product]],Lookup_Misc!$B$1:$B$7,0),3)*Table1[[#This Row],[Tonnage]],NA())</f>
        <v>16</v>
      </c>
      <c r="J7224">
        <f t="shared" si="338"/>
        <v>12</v>
      </c>
    </row>
    <row r="7225" spans="1:10" ht="15.5">
      <c r="A7225" t="s">
        <v>189</v>
      </c>
      <c r="B7225" t="s">
        <v>123</v>
      </c>
      <c r="C7225" s="62">
        <v>44166</v>
      </c>
      <c r="D7225" s="3">
        <f>Table1[[#This Row],[End Year]]-1</f>
        <v>2020</v>
      </c>
      <c r="E7225" s="3">
        <f t="shared" si="336"/>
        <v>2021</v>
      </c>
      <c r="F7225" s="1" t="str">
        <f t="shared" si="337"/>
        <v>2020/2021</v>
      </c>
      <c r="G7225">
        <v>3300</v>
      </c>
      <c r="H7225" t="s">
        <v>133</v>
      </c>
      <c r="I7225">
        <f>IFERROR(INDEX(Lookup_Misc!$A$1:$C$7,MATCH(Table1[[#This Row],[Product]],Lookup_Misc!$B$1:$B$7,0),3)*Table1[[#This Row],[Tonnage]],NA())</f>
        <v>1320</v>
      </c>
      <c r="J7225">
        <f t="shared" si="338"/>
        <v>12</v>
      </c>
    </row>
    <row r="7226" spans="1:10" ht="15.5">
      <c r="A7226" t="s">
        <v>189</v>
      </c>
      <c r="B7226" t="s">
        <v>123</v>
      </c>
      <c r="C7226" s="62">
        <v>44166</v>
      </c>
      <c r="D7226" s="3">
        <f>Table1[[#This Row],[End Year]]-1</f>
        <v>2020</v>
      </c>
      <c r="E7226" s="3">
        <f t="shared" si="336"/>
        <v>2021</v>
      </c>
      <c r="F7226" s="1" t="str">
        <f t="shared" si="337"/>
        <v>2020/2021</v>
      </c>
      <c r="G7226">
        <v>5</v>
      </c>
      <c r="H7226" t="s">
        <v>160</v>
      </c>
      <c r="I7226">
        <f>IFERROR(INDEX(Lookup_Misc!$A$1:$C$7,MATCH(Table1[[#This Row],[Product]],Lookup_Misc!$B$1:$B$7,0),3)*Table1[[#This Row],[Tonnage]],NA())</f>
        <v>2</v>
      </c>
      <c r="J7226">
        <f t="shared" si="338"/>
        <v>12</v>
      </c>
    </row>
    <row r="7227" spans="1:10" ht="15.5">
      <c r="A7227" t="s">
        <v>189</v>
      </c>
      <c r="B7227" t="s">
        <v>123</v>
      </c>
      <c r="C7227" s="62">
        <v>44166</v>
      </c>
      <c r="D7227" s="3">
        <f>Table1[[#This Row],[End Year]]-1</f>
        <v>2020</v>
      </c>
      <c r="E7227" s="3">
        <f t="shared" si="336"/>
        <v>2021</v>
      </c>
      <c r="F7227" s="1" t="str">
        <f t="shared" si="337"/>
        <v>2020/2021</v>
      </c>
      <c r="G7227">
        <v>2300</v>
      </c>
      <c r="H7227" t="s">
        <v>116</v>
      </c>
      <c r="I7227">
        <f>IFERROR(INDEX(Lookup_Misc!$A$1:$C$7,MATCH(Table1[[#This Row],[Product]],Lookup_Misc!$B$1:$B$7,0),3)*Table1[[#This Row],[Tonnage]],NA())</f>
        <v>920</v>
      </c>
      <c r="J7227">
        <f t="shared" si="338"/>
        <v>12</v>
      </c>
    </row>
    <row r="7228" spans="1:10" ht="15.5">
      <c r="A7228" t="s">
        <v>189</v>
      </c>
      <c r="B7228" t="s">
        <v>123</v>
      </c>
      <c r="C7228" s="62">
        <v>44166</v>
      </c>
      <c r="D7228" s="3">
        <f>Table1[[#This Row],[End Year]]-1</f>
        <v>2020</v>
      </c>
      <c r="E7228" s="3">
        <f t="shared" si="336"/>
        <v>2021</v>
      </c>
      <c r="F7228" s="1" t="str">
        <f t="shared" si="337"/>
        <v>2020/2021</v>
      </c>
      <c r="G7228">
        <v>3500</v>
      </c>
      <c r="H7228" t="s">
        <v>137</v>
      </c>
      <c r="I7228">
        <f>IFERROR(INDEX(Lookup_Misc!$A$1:$C$7,MATCH(Table1[[#This Row],[Product]],Lookup_Misc!$B$1:$B$7,0),3)*Table1[[#This Row],[Tonnage]],NA())</f>
        <v>1400</v>
      </c>
      <c r="J7228">
        <f t="shared" si="338"/>
        <v>12</v>
      </c>
    </row>
    <row r="7229" spans="1:10" ht="15.5">
      <c r="A7229" t="s">
        <v>189</v>
      </c>
      <c r="B7229" t="s">
        <v>123</v>
      </c>
      <c r="C7229" s="62">
        <v>44166</v>
      </c>
      <c r="D7229" s="3">
        <f>Table1[[#This Row],[End Year]]-1</f>
        <v>2020</v>
      </c>
      <c r="E7229" s="3">
        <f t="shared" si="336"/>
        <v>2021</v>
      </c>
      <c r="F7229" s="1" t="str">
        <f t="shared" si="337"/>
        <v>2020/2021</v>
      </c>
      <c r="G7229">
        <v>32620</v>
      </c>
      <c r="H7229" t="s">
        <v>113</v>
      </c>
      <c r="I7229">
        <f>IFERROR(INDEX(Lookup_Misc!$A$1:$C$7,MATCH(Table1[[#This Row],[Product]],Lookup_Misc!$B$1:$B$7,0),3)*Table1[[#This Row],[Tonnage]],NA())</f>
        <v>13048</v>
      </c>
      <c r="J7229">
        <f t="shared" si="338"/>
        <v>12</v>
      </c>
    </row>
    <row r="7230" spans="1:10" ht="15.5">
      <c r="A7230" t="s">
        <v>189</v>
      </c>
      <c r="B7230" t="s">
        <v>123</v>
      </c>
      <c r="C7230" s="62">
        <v>44166</v>
      </c>
      <c r="D7230" s="3">
        <f>Table1[[#This Row],[End Year]]-1</f>
        <v>2020</v>
      </c>
      <c r="E7230" s="3">
        <f t="shared" si="336"/>
        <v>2021</v>
      </c>
      <c r="F7230" s="1" t="str">
        <f t="shared" si="337"/>
        <v>2020/2021</v>
      </c>
      <c r="G7230">
        <v>20898</v>
      </c>
      <c r="H7230" t="s">
        <v>92</v>
      </c>
      <c r="I7230">
        <f>IFERROR(INDEX(Lookup_Misc!$A$1:$C$7,MATCH(Table1[[#This Row],[Product]],Lookup_Misc!$B$1:$B$7,0),3)*Table1[[#This Row],[Tonnage]],NA())</f>
        <v>8359.2000000000007</v>
      </c>
      <c r="J7230">
        <f t="shared" si="338"/>
        <v>12</v>
      </c>
    </row>
    <row r="7231" spans="1:10" ht="15.5">
      <c r="A7231" t="s">
        <v>189</v>
      </c>
      <c r="B7231" t="s">
        <v>123</v>
      </c>
      <c r="C7231" s="62">
        <v>44166</v>
      </c>
      <c r="D7231" s="3">
        <f>Table1[[#This Row],[End Year]]-1</f>
        <v>2020</v>
      </c>
      <c r="E7231" s="3">
        <f t="shared" si="336"/>
        <v>2021</v>
      </c>
      <c r="F7231" s="1" t="str">
        <f t="shared" si="337"/>
        <v>2020/2021</v>
      </c>
      <c r="G7231">
        <v>1</v>
      </c>
      <c r="H7231" t="s">
        <v>90</v>
      </c>
      <c r="I7231">
        <f>IFERROR(INDEX(Lookup_Misc!$A$1:$C$7,MATCH(Table1[[#This Row],[Product]],Lookup_Misc!$B$1:$B$7,0),3)*Table1[[#This Row],[Tonnage]],NA())</f>
        <v>0.4</v>
      </c>
      <c r="J7231">
        <f t="shared" si="338"/>
        <v>12</v>
      </c>
    </row>
    <row r="7232" spans="1:10" ht="15.5">
      <c r="A7232" t="s">
        <v>187</v>
      </c>
      <c r="B7232" t="s">
        <v>123</v>
      </c>
      <c r="C7232" s="62">
        <v>44166</v>
      </c>
      <c r="D7232" s="3">
        <f>Table1[[#This Row],[End Year]]-1</f>
        <v>2020</v>
      </c>
      <c r="E7232" s="3">
        <f t="shared" si="336"/>
        <v>2021</v>
      </c>
      <c r="F7232" s="1" t="str">
        <f t="shared" si="337"/>
        <v>2020/2021</v>
      </c>
      <c r="G7232">
        <v>115</v>
      </c>
      <c r="H7232" t="s">
        <v>60</v>
      </c>
      <c r="I7232">
        <f>IFERROR(INDEX(Lookup_Misc!$A$1:$C$7,MATCH(Table1[[#This Row],[Product]],Lookup_Misc!$B$1:$B$7,0),3)*Table1[[#This Row],[Tonnage]],NA())</f>
        <v>52.900000000000006</v>
      </c>
      <c r="J7232">
        <f t="shared" si="338"/>
        <v>12</v>
      </c>
    </row>
    <row r="7233" spans="1:10" ht="15.5">
      <c r="A7233" t="s">
        <v>187</v>
      </c>
      <c r="B7233" t="s">
        <v>123</v>
      </c>
      <c r="C7233" s="62">
        <v>44166</v>
      </c>
      <c r="D7233" s="3">
        <f>Table1[[#This Row],[End Year]]-1</f>
        <v>2020</v>
      </c>
      <c r="E7233" s="3">
        <f t="shared" si="336"/>
        <v>2021</v>
      </c>
      <c r="F7233" s="1" t="str">
        <f t="shared" si="337"/>
        <v>2020/2021</v>
      </c>
      <c r="G7233">
        <v>4</v>
      </c>
      <c r="H7233" t="s">
        <v>79</v>
      </c>
      <c r="I7233">
        <f>IFERROR(INDEX(Lookup_Misc!$A$1:$C$7,MATCH(Table1[[#This Row],[Product]],Lookup_Misc!$B$1:$B$7,0),3)*Table1[[#This Row],[Tonnage]],NA())</f>
        <v>1.84</v>
      </c>
      <c r="J7233">
        <f t="shared" si="338"/>
        <v>12</v>
      </c>
    </row>
    <row r="7234" spans="1:10" ht="15.5">
      <c r="A7234" t="s">
        <v>188</v>
      </c>
      <c r="B7234" t="s">
        <v>33</v>
      </c>
      <c r="C7234" s="62">
        <v>44166</v>
      </c>
      <c r="D7234" s="3">
        <f>Table1[[#This Row],[End Year]]-1</f>
        <v>2020</v>
      </c>
      <c r="E7234" s="3">
        <f t="shared" si="336"/>
        <v>2021</v>
      </c>
      <c r="F7234" s="1" t="str">
        <f t="shared" si="337"/>
        <v>2020/2021</v>
      </c>
      <c r="G7234">
        <v>10</v>
      </c>
      <c r="H7234" t="s">
        <v>86</v>
      </c>
      <c r="I7234">
        <f>IFERROR(INDEX(Lookup_Misc!$A$1:$C$7,MATCH(Table1[[#This Row],[Product]],Lookup_Misc!$B$1:$B$7,0),3)*Table1[[#This Row],[Tonnage]],NA())</f>
        <v>1.7999999999999998</v>
      </c>
      <c r="J7234">
        <f t="shared" si="338"/>
        <v>12</v>
      </c>
    </row>
    <row r="7235" spans="1:10" ht="15.5">
      <c r="A7235" t="s">
        <v>188</v>
      </c>
      <c r="B7235" t="s">
        <v>33</v>
      </c>
      <c r="C7235" s="62">
        <v>44166</v>
      </c>
      <c r="D7235" s="3">
        <f>Table1[[#This Row],[End Year]]-1</f>
        <v>2020</v>
      </c>
      <c r="E7235" s="3">
        <f t="shared" si="336"/>
        <v>2021</v>
      </c>
      <c r="F7235" s="1" t="str">
        <f t="shared" si="337"/>
        <v>2020/2021</v>
      </c>
      <c r="G7235">
        <v>372</v>
      </c>
      <c r="H7235" t="s">
        <v>90</v>
      </c>
      <c r="I7235">
        <f>IFERROR(INDEX(Lookup_Misc!$A$1:$C$7,MATCH(Table1[[#This Row],[Product]],Lookup_Misc!$B$1:$B$7,0),3)*Table1[[#This Row],[Tonnage]],NA())</f>
        <v>66.959999999999994</v>
      </c>
      <c r="J7235">
        <f t="shared" si="338"/>
        <v>12</v>
      </c>
    </row>
    <row r="7236" spans="1:10" ht="15.5">
      <c r="A7236" t="s">
        <v>185</v>
      </c>
      <c r="B7236" t="s">
        <v>33</v>
      </c>
      <c r="C7236" s="62">
        <v>44166</v>
      </c>
      <c r="D7236" s="3">
        <f>Table1[[#This Row],[End Year]]-1</f>
        <v>2020</v>
      </c>
      <c r="E7236" s="3">
        <f t="shared" si="336"/>
        <v>2021</v>
      </c>
      <c r="F7236" s="1" t="str">
        <f t="shared" si="337"/>
        <v>2020/2021</v>
      </c>
      <c r="G7236">
        <v>163</v>
      </c>
      <c r="H7236" t="s">
        <v>119</v>
      </c>
      <c r="I7236">
        <f>IFERROR(INDEX(Lookup_Misc!$A$1:$C$7,MATCH(Table1[[#This Row],[Product]],Lookup_Misc!$B$1:$B$7,0),3)*Table1[[#This Row],[Tonnage]],NA())</f>
        <v>74.98</v>
      </c>
      <c r="J7236">
        <f t="shared" si="338"/>
        <v>12</v>
      </c>
    </row>
    <row r="7237" spans="1:10" ht="15.5">
      <c r="A7237" t="s">
        <v>185</v>
      </c>
      <c r="B7237" t="s">
        <v>33</v>
      </c>
      <c r="C7237" s="62">
        <v>44166</v>
      </c>
      <c r="D7237" s="3">
        <f>Table1[[#This Row],[End Year]]-1</f>
        <v>2020</v>
      </c>
      <c r="E7237" s="3">
        <f t="shared" si="336"/>
        <v>2021</v>
      </c>
      <c r="F7237" s="1" t="str">
        <f t="shared" si="337"/>
        <v>2020/2021</v>
      </c>
      <c r="G7237">
        <v>60</v>
      </c>
      <c r="H7237" t="s">
        <v>95</v>
      </c>
      <c r="I7237">
        <f>IFERROR(INDEX(Lookup_Misc!$A$1:$C$7,MATCH(Table1[[#This Row],[Product]],Lookup_Misc!$B$1:$B$7,0),3)*Table1[[#This Row],[Tonnage]],NA())</f>
        <v>27.6</v>
      </c>
      <c r="J7237">
        <f t="shared" si="338"/>
        <v>12</v>
      </c>
    </row>
    <row r="7238" spans="1:10" ht="15.5">
      <c r="A7238" t="s">
        <v>185</v>
      </c>
      <c r="B7238" t="s">
        <v>33</v>
      </c>
      <c r="C7238" s="62">
        <v>44166</v>
      </c>
      <c r="D7238" s="3">
        <f>Table1[[#This Row],[End Year]]-1</f>
        <v>2020</v>
      </c>
      <c r="E7238" s="3">
        <f t="shared" ref="E7238:E7301" si="339">IF(AND(MONTH(C7238)&gt;=7,MONTH(C7238)&lt;=12),YEAR(C7238)+1,YEAR(C7238))</f>
        <v>2021</v>
      </c>
      <c r="F7238" s="1" t="str">
        <f t="shared" ref="F7238:F7301" si="340">D7238&amp;"/"&amp;E7238</f>
        <v>2020/2021</v>
      </c>
      <c r="G7238">
        <v>712</v>
      </c>
      <c r="H7238" t="s">
        <v>60</v>
      </c>
      <c r="I7238">
        <f>IFERROR(INDEX(Lookup_Misc!$A$1:$C$7,MATCH(Table1[[#This Row],[Product]],Lookup_Misc!$B$1:$B$7,0),3)*Table1[[#This Row],[Tonnage]],NA())</f>
        <v>327.52000000000004</v>
      </c>
      <c r="J7238">
        <f t="shared" ref="J7238:J7301" si="341">MONTH(C7238)</f>
        <v>12</v>
      </c>
    </row>
    <row r="7239" spans="1:10" ht="15.5">
      <c r="A7239" t="s">
        <v>185</v>
      </c>
      <c r="B7239" t="s">
        <v>33</v>
      </c>
      <c r="C7239" s="62">
        <v>44166</v>
      </c>
      <c r="D7239" s="3">
        <f>Table1[[#This Row],[End Year]]-1</f>
        <v>2020</v>
      </c>
      <c r="E7239" s="3">
        <f t="shared" si="339"/>
        <v>2021</v>
      </c>
      <c r="F7239" s="1" t="str">
        <f t="shared" si="340"/>
        <v>2020/2021</v>
      </c>
      <c r="G7239">
        <v>5506</v>
      </c>
      <c r="H7239" t="s">
        <v>79</v>
      </c>
      <c r="I7239">
        <f>IFERROR(INDEX(Lookup_Misc!$A$1:$C$7,MATCH(Table1[[#This Row],[Product]],Lookup_Misc!$B$1:$B$7,0),3)*Table1[[#This Row],[Tonnage]],NA())</f>
        <v>2532.7600000000002</v>
      </c>
      <c r="J7239">
        <f t="shared" si="341"/>
        <v>12</v>
      </c>
    </row>
    <row r="7240" spans="1:10" ht="15.5">
      <c r="A7240" t="s">
        <v>185</v>
      </c>
      <c r="B7240" t="s">
        <v>123</v>
      </c>
      <c r="C7240" s="62">
        <v>44166</v>
      </c>
      <c r="D7240" s="3">
        <f>Table1[[#This Row],[End Year]]-1</f>
        <v>2020</v>
      </c>
      <c r="E7240" s="3">
        <f t="shared" si="339"/>
        <v>2021</v>
      </c>
      <c r="F7240" s="1" t="str">
        <f t="shared" si="340"/>
        <v>2020/2021</v>
      </c>
      <c r="G7240">
        <v>10</v>
      </c>
      <c r="H7240" t="s">
        <v>87</v>
      </c>
      <c r="I7240">
        <f>IFERROR(INDEX(Lookup_Misc!$A$1:$C$7,MATCH(Table1[[#This Row],[Product]],Lookup_Misc!$B$1:$B$7,0),3)*Table1[[#This Row],[Tonnage]],NA())</f>
        <v>4.6000000000000005</v>
      </c>
      <c r="J7240">
        <f t="shared" si="341"/>
        <v>12</v>
      </c>
    </row>
    <row r="7241" spans="1:10" ht="15.5">
      <c r="A7241" t="s">
        <v>185</v>
      </c>
      <c r="B7241" t="s">
        <v>123</v>
      </c>
      <c r="C7241" s="62">
        <v>44166</v>
      </c>
      <c r="D7241" s="3">
        <f>Table1[[#This Row],[End Year]]-1</f>
        <v>2020</v>
      </c>
      <c r="E7241" s="3">
        <f t="shared" si="339"/>
        <v>2021</v>
      </c>
      <c r="F7241" s="1" t="str">
        <f t="shared" si="340"/>
        <v>2020/2021</v>
      </c>
      <c r="G7241">
        <v>7884</v>
      </c>
      <c r="H7241" t="s">
        <v>60</v>
      </c>
      <c r="I7241">
        <f>IFERROR(INDEX(Lookup_Misc!$A$1:$C$7,MATCH(Table1[[#This Row],[Product]],Lookup_Misc!$B$1:$B$7,0),3)*Table1[[#This Row],[Tonnage]],NA())</f>
        <v>3626.6400000000003</v>
      </c>
      <c r="J7241">
        <f t="shared" si="341"/>
        <v>12</v>
      </c>
    </row>
    <row r="7242" spans="1:10" ht="15.5">
      <c r="A7242" t="s">
        <v>185</v>
      </c>
      <c r="B7242" t="s">
        <v>123</v>
      </c>
      <c r="C7242" s="62">
        <v>44166</v>
      </c>
      <c r="D7242" s="3">
        <f>Table1[[#This Row],[End Year]]-1</f>
        <v>2020</v>
      </c>
      <c r="E7242" s="3">
        <f t="shared" si="339"/>
        <v>2021</v>
      </c>
      <c r="F7242" s="1" t="str">
        <f t="shared" si="340"/>
        <v>2020/2021</v>
      </c>
      <c r="G7242">
        <v>6631</v>
      </c>
      <c r="H7242" t="s">
        <v>79</v>
      </c>
      <c r="I7242">
        <f>IFERROR(INDEX(Lookup_Misc!$A$1:$C$7,MATCH(Table1[[#This Row],[Product]],Lookup_Misc!$B$1:$B$7,0),3)*Table1[[#This Row],[Tonnage]],NA())</f>
        <v>3050.26</v>
      </c>
      <c r="J7242">
        <f t="shared" si="341"/>
        <v>12</v>
      </c>
    </row>
    <row r="7243" spans="1:10" ht="15.5">
      <c r="A7243" t="s">
        <v>185</v>
      </c>
      <c r="B7243" t="s">
        <v>123</v>
      </c>
      <c r="C7243" s="62">
        <v>44166</v>
      </c>
      <c r="D7243" s="3">
        <f>Table1[[#This Row],[End Year]]-1</f>
        <v>2020</v>
      </c>
      <c r="E7243" s="3">
        <f t="shared" si="339"/>
        <v>2021</v>
      </c>
      <c r="F7243" s="1" t="str">
        <f t="shared" si="340"/>
        <v>2020/2021</v>
      </c>
      <c r="G7243">
        <v>7699</v>
      </c>
      <c r="H7243" t="s">
        <v>133</v>
      </c>
      <c r="I7243">
        <f>IFERROR(INDEX(Lookup_Misc!$A$1:$C$7,MATCH(Table1[[#This Row],[Product]],Lookup_Misc!$B$1:$B$7,0),3)*Table1[[#This Row],[Tonnage]],NA())</f>
        <v>3541.54</v>
      </c>
      <c r="J7243">
        <f t="shared" si="341"/>
        <v>12</v>
      </c>
    </row>
    <row r="7244" spans="1:10" ht="15.5">
      <c r="A7244" t="s">
        <v>185</v>
      </c>
      <c r="B7244" t="s">
        <v>123</v>
      </c>
      <c r="C7244" s="62">
        <v>44166</v>
      </c>
      <c r="D7244" s="3">
        <f>Table1[[#This Row],[End Year]]-1</f>
        <v>2020</v>
      </c>
      <c r="E7244" s="3">
        <f t="shared" si="339"/>
        <v>2021</v>
      </c>
      <c r="F7244" s="1" t="str">
        <f t="shared" si="340"/>
        <v>2020/2021</v>
      </c>
      <c r="G7244">
        <v>4550</v>
      </c>
      <c r="H7244" t="s">
        <v>88</v>
      </c>
      <c r="I7244">
        <f>IFERROR(INDEX(Lookup_Misc!$A$1:$C$7,MATCH(Table1[[#This Row],[Product]],Lookup_Misc!$B$1:$B$7,0),3)*Table1[[#This Row],[Tonnage]],NA())</f>
        <v>2093</v>
      </c>
      <c r="J7244">
        <f t="shared" si="341"/>
        <v>12</v>
      </c>
    </row>
    <row r="7245" spans="1:10" ht="15.5">
      <c r="A7245" t="s">
        <v>185</v>
      </c>
      <c r="B7245" t="s">
        <v>123</v>
      </c>
      <c r="C7245" s="62">
        <v>44166</v>
      </c>
      <c r="D7245" s="3">
        <f>Table1[[#This Row],[End Year]]-1</f>
        <v>2020</v>
      </c>
      <c r="E7245" s="3">
        <f t="shared" si="339"/>
        <v>2021</v>
      </c>
      <c r="F7245" s="1" t="str">
        <f t="shared" si="340"/>
        <v>2020/2021</v>
      </c>
      <c r="G7245">
        <v>12500</v>
      </c>
      <c r="H7245" t="s">
        <v>116</v>
      </c>
      <c r="I7245">
        <f>IFERROR(INDEX(Lookup_Misc!$A$1:$C$7,MATCH(Table1[[#This Row],[Product]],Lookup_Misc!$B$1:$B$7,0),3)*Table1[[#This Row],[Tonnage]],NA())</f>
        <v>5750</v>
      </c>
      <c r="J7245">
        <f t="shared" si="341"/>
        <v>12</v>
      </c>
    </row>
    <row r="7246" spans="1:10" ht="15.5">
      <c r="A7246" t="s">
        <v>185</v>
      </c>
      <c r="B7246" t="s">
        <v>123</v>
      </c>
      <c r="C7246" s="62">
        <v>44166</v>
      </c>
      <c r="D7246" s="3">
        <f>Table1[[#This Row],[End Year]]-1</f>
        <v>2020</v>
      </c>
      <c r="E7246" s="3">
        <f t="shared" si="339"/>
        <v>2021</v>
      </c>
      <c r="F7246" s="1" t="str">
        <f t="shared" si="340"/>
        <v>2020/2021</v>
      </c>
      <c r="G7246">
        <v>1300</v>
      </c>
      <c r="H7246" t="s">
        <v>137</v>
      </c>
      <c r="I7246">
        <f>IFERROR(INDEX(Lookup_Misc!$A$1:$C$7,MATCH(Table1[[#This Row],[Product]],Lookup_Misc!$B$1:$B$7,0),3)*Table1[[#This Row],[Tonnage]],NA())</f>
        <v>598</v>
      </c>
      <c r="J7246">
        <f t="shared" si="341"/>
        <v>12</v>
      </c>
    </row>
    <row r="7247" spans="1:10" ht="15.5">
      <c r="A7247" t="s">
        <v>185</v>
      </c>
      <c r="B7247" t="s">
        <v>123</v>
      </c>
      <c r="C7247" s="62">
        <v>44166</v>
      </c>
      <c r="D7247" s="3">
        <f>Table1[[#This Row],[End Year]]-1</f>
        <v>2020</v>
      </c>
      <c r="E7247" s="3">
        <f t="shared" si="339"/>
        <v>2021</v>
      </c>
      <c r="F7247" s="1" t="str">
        <f t="shared" si="340"/>
        <v>2020/2021</v>
      </c>
      <c r="G7247">
        <v>33000</v>
      </c>
      <c r="H7247" t="s">
        <v>113</v>
      </c>
      <c r="I7247">
        <f>IFERROR(INDEX(Lookup_Misc!$A$1:$C$7,MATCH(Table1[[#This Row],[Product]],Lookup_Misc!$B$1:$B$7,0),3)*Table1[[#This Row],[Tonnage]],NA())</f>
        <v>15180</v>
      </c>
      <c r="J7247">
        <f t="shared" si="341"/>
        <v>12</v>
      </c>
    </row>
    <row r="7248" spans="1:10" ht="15.5">
      <c r="A7248" t="s">
        <v>185</v>
      </c>
      <c r="B7248" t="s">
        <v>123</v>
      </c>
      <c r="C7248" s="62">
        <v>44166</v>
      </c>
      <c r="D7248" s="3">
        <f>Table1[[#This Row],[End Year]]-1</f>
        <v>2020</v>
      </c>
      <c r="E7248" s="3">
        <f t="shared" si="339"/>
        <v>2021</v>
      </c>
      <c r="F7248" s="1" t="str">
        <f t="shared" si="340"/>
        <v>2020/2021</v>
      </c>
      <c r="G7248">
        <v>5500</v>
      </c>
      <c r="H7248" t="s">
        <v>90</v>
      </c>
      <c r="I7248">
        <f>IFERROR(INDEX(Lookup_Misc!$A$1:$C$7,MATCH(Table1[[#This Row],[Product]],Lookup_Misc!$B$1:$B$7,0),3)*Table1[[#This Row],[Tonnage]],NA())</f>
        <v>2530</v>
      </c>
      <c r="J7248">
        <f t="shared" si="341"/>
        <v>12</v>
      </c>
    </row>
    <row r="7249" spans="1:10" ht="15.5">
      <c r="A7249" t="s">
        <v>186</v>
      </c>
      <c r="B7249" t="s">
        <v>33</v>
      </c>
      <c r="C7249" s="62">
        <v>44166</v>
      </c>
      <c r="D7249" s="3">
        <f>Table1[[#This Row],[End Year]]-1</f>
        <v>2020</v>
      </c>
      <c r="E7249" s="3">
        <f t="shared" si="339"/>
        <v>2021</v>
      </c>
      <c r="F7249" s="1" t="str">
        <f t="shared" si="340"/>
        <v>2020/2021</v>
      </c>
      <c r="G7249">
        <v>519</v>
      </c>
      <c r="H7249" t="s">
        <v>119</v>
      </c>
      <c r="I7249">
        <f>IFERROR(INDEX(Lookup_Misc!$A$1:$C$7,MATCH(Table1[[#This Row],[Product]],Lookup_Misc!$B$1:$B$7,0),3)*Table1[[#This Row],[Tonnage]],NA())</f>
        <v>269.88</v>
      </c>
      <c r="J7249">
        <f t="shared" si="341"/>
        <v>12</v>
      </c>
    </row>
    <row r="7250" spans="1:10" ht="15.5">
      <c r="A7250" t="s">
        <v>186</v>
      </c>
      <c r="B7250" t="s">
        <v>33</v>
      </c>
      <c r="C7250" s="62">
        <v>44166</v>
      </c>
      <c r="D7250" s="3">
        <f>Table1[[#This Row],[End Year]]-1</f>
        <v>2020</v>
      </c>
      <c r="E7250" s="3">
        <f t="shared" si="339"/>
        <v>2021</v>
      </c>
      <c r="F7250" s="1" t="str">
        <f t="shared" si="340"/>
        <v>2020/2021</v>
      </c>
      <c r="G7250">
        <v>20000</v>
      </c>
      <c r="H7250" t="s">
        <v>103</v>
      </c>
      <c r="I7250">
        <f>IFERROR(INDEX(Lookup_Misc!$A$1:$C$7,MATCH(Table1[[#This Row],[Product]],Lookup_Misc!$B$1:$B$7,0),3)*Table1[[#This Row],[Tonnage]],NA())</f>
        <v>10400</v>
      </c>
      <c r="J7250">
        <f t="shared" si="341"/>
        <v>12</v>
      </c>
    </row>
    <row r="7251" spans="1:10" ht="15.5">
      <c r="A7251" t="s">
        <v>186</v>
      </c>
      <c r="B7251" t="s">
        <v>33</v>
      </c>
      <c r="C7251" s="62">
        <v>44166</v>
      </c>
      <c r="D7251" s="3">
        <f>Table1[[#This Row],[End Year]]-1</f>
        <v>2020</v>
      </c>
      <c r="E7251" s="3">
        <f t="shared" si="339"/>
        <v>2021</v>
      </c>
      <c r="F7251" s="1" t="str">
        <f t="shared" si="340"/>
        <v>2020/2021</v>
      </c>
      <c r="G7251">
        <v>422</v>
      </c>
      <c r="H7251" t="s">
        <v>95</v>
      </c>
      <c r="I7251">
        <f>IFERROR(INDEX(Lookup_Misc!$A$1:$C$7,MATCH(Table1[[#This Row],[Product]],Lookup_Misc!$B$1:$B$7,0),3)*Table1[[#This Row],[Tonnage]],NA())</f>
        <v>219.44</v>
      </c>
      <c r="J7251">
        <f t="shared" si="341"/>
        <v>12</v>
      </c>
    </row>
    <row r="7252" spans="1:10" ht="15.5">
      <c r="A7252" t="s">
        <v>186</v>
      </c>
      <c r="B7252" t="s">
        <v>33</v>
      </c>
      <c r="C7252" s="62">
        <v>44166</v>
      </c>
      <c r="D7252" s="3">
        <f>Table1[[#This Row],[End Year]]-1</f>
        <v>2020</v>
      </c>
      <c r="E7252" s="3">
        <f t="shared" si="339"/>
        <v>2021</v>
      </c>
      <c r="F7252" s="1" t="str">
        <f t="shared" si="340"/>
        <v>2020/2021</v>
      </c>
      <c r="G7252">
        <v>401</v>
      </c>
      <c r="H7252" t="s">
        <v>60</v>
      </c>
      <c r="I7252">
        <f>IFERROR(INDEX(Lookup_Misc!$A$1:$C$7,MATCH(Table1[[#This Row],[Product]],Lookup_Misc!$B$1:$B$7,0),3)*Table1[[#This Row],[Tonnage]],NA())</f>
        <v>208.52</v>
      </c>
      <c r="J7252">
        <f t="shared" si="341"/>
        <v>12</v>
      </c>
    </row>
    <row r="7253" spans="1:10" ht="15.5">
      <c r="A7253" t="s">
        <v>186</v>
      </c>
      <c r="B7253" t="s">
        <v>33</v>
      </c>
      <c r="C7253" s="62">
        <v>44166</v>
      </c>
      <c r="D7253" s="3">
        <f>Table1[[#This Row],[End Year]]-1</f>
        <v>2020</v>
      </c>
      <c r="E7253" s="3">
        <f t="shared" si="339"/>
        <v>2021</v>
      </c>
      <c r="F7253" s="1" t="str">
        <f t="shared" si="340"/>
        <v>2020/2021</v>
      </c>
      <c r="G7253">
        <v>68392</v>
      </c>
      <c r="H7253" t="s">
        <v>79</v>
      </c>
      <c r="I7253">
        <f>IFERROR(INDEX(Lookup_Misc!$A$1:$C$7,MATCH(Table1[[#This Row],[Product]],Lookup_Misc!$B$1:$B$7,0),3)*Table1[[#This Row],[Tonnage]],NA())</f>
        <v>35563.840000000004</v>
      </c>
      <c r="J7253">
        <f t="shared" si="341"/>
        <v>12</v>
      </c>
    </row>
    <row r="7254" spans="1:10" ht="15.5">
      <c r="A7254" t="s">
        <v>186</v>
      </c>
      <c r="B7254" t="s">
        <v>33</v>
      </c>
      <c r="C7254" s="62">
        <v>44166</v>
      </c>
      <c r="D7254" s="3">
        <f>Table1[[#This Row],[End Year]]-1</f>
        <v>2020</v>
      </c>
      <c r="E7254" s="3">
        <f t="shared" si="339"/>
        <v>2021</v>
      </c>
      <c r="F7254" s="1" t="str">
        <f t="shared" si="340"/>
        <v>2020/2021</v>
      </c>
      <c r="G7254">
        <v>68</v>
      </c>
      <c r="H7254" t="s">
        <v>96</v>
      </c>
      <c r="I7254">
        <f>IFERROR(INDEX(Lookup_Misc!$A$1:$C$7,MATCH(Table1[[#This Row],[Product]],Lookup_Misc!$B$1:$B$7,0),3)*Table1[[#This Row],[Tonnage]],NA())</f>
        <v>35.36</v>
      </c>
      <c r="J7254">
        <f t="shared" si="341"/>
        <v>12</v>
      </c>
    </row>
    <row r="7255" spans="1:10" ht="15.5">
      <c r="A7255" t="s">
        <v>186</v>
      </c>
      <c r="B7255" t="s">
        <v>33</v>
      </c>
      <c r="C7255" s="62">
        <v>44166</v>
      </c>
      <c r="D7255" s="3">
        <f>Table1[[#This Row],[End Year]]-1</f>
        <v>2020</v>
      </c>
      <c r="E7255" s="3">
        <f t="shared" si="339"/>
        <v>2021</v>
      </c>
      <c r="F7255" s="1" t="str">
        <f t="shared" si="340"/>
        <v>2020/2021</v>
      </c>
      <c r="G7255">
        <v>244</v>
      </c>
      <c r="H7255" t="s">
        <v>86</v>
      </c>
      <c r="I7255">
        <f>IFERROR(INDEX(Lookup_Misc!$A$1:$C$7,MATCH(Table1[[#This Row],[Product]],Lookup_Misc!$B$1:$B$7,0),3)*Table1[[#This Row],[Tonnage]],NA())</f>
        <v>126.88000000000001</v>
      </c>
      <c r="J7255">
        <f t="shared" si="341"/>
        <v>12</v>
      </c>
    </row>
    <row r="7256" spans="1:10" ht="15.5">
      <c r="A7256" t="s">
        <v>186</v>
      </c>
      <c r="B7256" t="s">
        <v>33</v>
      </c>
      <c r="C7256" s="62">
        <v>44166</v>
      </c>
      <c r="D7256" s="3">
        <f>Table1[[#This Row],[End Year]]-1</f>
        <v>2020</v>
      </c>
      <c r="E7256" s="3">
        <f t="shared" si="339"/>
        <v>2021</v>
      </c>
      <c r="F7256" s="1" t="str">
        <f t="shared" si="340"/>
        <v>2020/2021</v>
      </c>
      <c r="G7256">
        <v>10</v>
      </c>
      <c r="H7256" t="s">
        <v>89</v>
      </c>
      <c r="I7256">
        <f>IFERROR(INDEX(Lookup_Misc!$A$1:$C$7,MATCH(Table1[[#This Row],[Product]],Lookup_Misc!$B$1:$B$7,0),3)*Table1[[#This Row],[Tonnage]],NA())</f>
        <v>5.2</v>
      </c>
      <c r="J7256">
        <f t="shared" si="341"/>
        <v>12</v>
      </c>
    </row>
    <row r="7257" spans="1:10" ht="15.5">
      <c r="A7257" t="s">
        <v>186</v>
      </c>
      <c r="B7257" t="s">
        <v>33</v>
      </c>
      <c r="C7257" s="62">
        <v>44166</v>
      </c>
      <c r="D7257" s="3">
        <f>Table1[[#This Row],[End Year]]-1</f>
        <v>2020</v>
      </c>
      <c r="E7257" s="3">
        <f t="shared" si="339"/>
        <v>2021</v>
      </c>
      <c r="F7257" s="1" t="str">
        <f t="shared" si="340"/>
        <v>2020/2021</v>
      </c>
      <c r="G7257">
        <v>54</v>
      </c>
      <c r="H7257" t="s">
        <v>77</v>
      </c>
      <c r="I7257">
        <f>IFERROR(INDEX(Lookup_Misc!$A$1:$C$7,MATCH(Table1[[#This Row],[Product]],Lookup_Misc!$B$1:$B$7,0),3)*Table1[[#This Row],[Tonnage]],NA())</f>
        <v>28.080000000000002</v>
      </c>
      <c r="J7257">
        <f t="shared" si="341"/>
        <v>12</v>
      </c>
    </row>
    <row r="7258" spans="1:10" ht="15.5">
      <c r="A7258" t="s">
        <v>186</v>
      </c>
      <c r="B7258" t="s">
        <v>123</v>
      </c>
      <c r="C7258" s="62">
        <v>44166</v>
      </c>
      <c r="D7258" s="3">
        <f>Table1[[#This Row],[End Year]]-1</f>
        <v>2020</v>
      </c>
      <c r="E7258" s="3">
        <f t="shared" si="339"/>
        <v>2021</v>
      </c>
      <c r="F7258" s="1" t="str">
        <f t="shared" si="340"/>
        <v>2020/2021</v>
      </c>
      <c r="G7258">
        <v>98862</v>
      </c>
      <c r="H7258" t="s">
        <v>60</v>
      </c>
      <c r="I7258">
        <f>IFERROR(INDEX(Lookup_Misc!$A$1:$C$7,MATCH(Table1[[#This Row],[Product]],Lookup_Misc!$B$1:$B$7,0),3)*Table1[[#This Row],[Tonnage]],NA())</f>
        <v>51408.240000000005</v>
      </c>
      <c r="J7258">
        <f t="shared" si="341"/>
        <v>12</v>
      </c>
    </row>
    <row r="7259" spans="1:10" ht="15.5">
      <c r="A7259" t="s">
        <v>186</v>
      </c>
      <c r="B7259" t="s">
        <v>123</v>
      </c>
      <c r="C7259" s="62">
        <v>44166</v>
      </c>
      <c r="D7259" s="3">
        <f>Table1[[#This Row],[End Year]]-1</f>
        <v>2020</v>
      </c>
      <c r="E7259" s="3">
        <f t="shared" si="339"/>
        <v>2021</v>
      </c>
      <c r="F7259" s="1" t="str">
        <f t="shared" si="340"/>
        <v>2020/2021</v>
      </c>
      <c r="G7259">
        <v>4206</v>
      </c>
      <c r="H7259" t="s">
        <v>79</v>
      </c>
      <c r="I7259">
        <f>IFERROR(INDEX(Lookup_Misc!$A$1:$C$7,MATCH(Table1[[#This Row],[Product]],Lookup_Misc!$B$1:$B$7,0),3)*Table1[[#This Row],[Tonnage]],NA())</f>
        <v>2187.12</v>
      </c>
      <c r="J7259">
        <f t="shared" si="341"/>
        <v>12</v>
      </c>
    </row>
    <row r="7260" spans="1:10" ht="15.5">
      <c r="A7260" t="s">
        <v>186</v>
      </c>
      <c r="B7260" t="s">
        <v>123</v>
      </c>
      <c r="C7260" s="62">
        <v>44166</v>
      </c>
      <c r="D7260" s="3">
        <f>Table1[[#This Row],[End Year]]-1</f>
        <v>2020</v>
      </c>
      <c r="E7260" s="3">
        <f t="shared" si="339"/>
        <v>2021</v>
      </c>
      <c r="F7260" s="1" t="str">
        <f t="shared" si="340"/>
        <v>2020/2021</v>
      </c>
      <c r="G7260">
        <v>13000</v>
      </c>
      <c r="H7260" t="s">
        <v>116</v>
      </c>
      <c r="I7260">
        <f>IFERROR(INDEX(Lookup_Misc!$A$1:$C$7,MATCH(Table1[[#This Row],[Product]],Lookup_Misc!$B$1:$B$7,0),3)*Table1[[#This Row],[Tonnage]],NA())</f>
        <v>6760</v>
      </c>
      <c r="J7260">
        <f t="shared" si="341"/>
        <v>12</v>
      </c>
    </row>
    <row r="7261" spans="1:10" ht="15.5">
      <c r="A7261" t="s">
        <v>186</v>
      </c>
      <c r="B7261" t="s">
        <v>123</v>
      </c>
      <c r="C7261" s="62">
        <v>44166</v>
      </c>
      <c r="D7261" s="3">
        <f>Table1[[#This Row],[End Year]]-1</f>
        <v>2020</v>
      </c>
      <c r="E7261" s="3">
        <f t="shared" si="339"/>
        <v>2021</v>
      </c>
      <c r="F7261" s="1" t="str">
        <f t="shared" si="340"/>
        <v>2020/2021</v>
      </c>
      <c r="G7261">
        <v>19500</v>
      </c>
      <c r="H7261" t="s">
        <v>113</v>
      </c>
      <c r="I7261">
        <f>IFERROR(INDEX(Lookup_Misc!$A$1:$C$7,MATCH(Table1[[#This Row],[Product]],Lookup_Misc!$B$1:$B$7,0),3)*Table1[[#This Row],[Tonnage]],NA())</f>
        <v>10140</v>
      </c>
      <c r="J7261">
        <f t="shared" si="341"/>
        <v>12</v>
      </c>
    </row>
    <row r="7262" spans="1:10" ht="15.5">
      <c r="A7262" t="s">
        <v>186</v>
      </c>
      <c r="B7262" t="s">
        <v>123</v>
      </c>
      <c r="C7262" s="62">
        <v>44166</v>
      </c>
      <c r="D7262" s="3">
        <f>Table1[[#This Row],[End Year]]-1</f>
        <v>2020</v>
      </c>
      <c r="E7262" s="3">
        <f t="shared" si="339"/>
        <v>2021</v>
      </c>
      <c r="F7262" s="1" t="str">
        <f t="shared" si="340"/>
        <v>2020/2021</v>
      </c>
      <c r="G7262">
        <v>6000</v>
      </c>
      <c r="H7262" t="s">
        <v>144</v>
      </c>
      <c r="I7262">
        <f>IFERROR(INDEX(Lookup_Misc!$A$1:$C$7,MATCH(Table1[[#This Row],[Product]],Lookup_Misc!$B$1:$B$7,0),3)*Table1[[#This Row],[Tonnage]],NA())</f>
        <v>3120</v>
      </c>
      <c r="J7262">
        <f t="shared" si="341"/>
        <v>12</v>
      </c>
    </row>
    <row r="7263" spans="1:10" ht="15.5">
      <c r="A7263" t="s">
        <v>186</v>
      </c>
      <c r="B7263" t="s">
        <v>123</v>
      </c>
      <c r="C7263" s="62">
        <v>44166</v>
      </c>
      <c r="D7263" s="3">
        <f>Table1[[#This Row],[End Year]]-1</f>
        <v>2020</v>
      </c>
      <c r="E7263" s="3">
        <f t="shared" si="339"/>
        <v>2021</v>
      </c>
      <c r="F7263" s="1" t="str">
        <f t="shared" si="340"/>
        <v>2020/2021</v>
      </c>
      <c r="G7263">
        <v>17</v>
      </c>
      <c r="H7263" t="s">
        <v>121</v>
      </c>
      <c r="I7263">
        <f>IFERROR(INDEX(Lookup_Misc!$A$1:$C$7,MATCH(Table1[[#This Row],[Product]],Lookup_Misc!$B$1:$B$7,0),3)*Table1[[#This Row],[Tonnage]],NA())</f>
        <v>8.84</v>
      </c>
      <c r="J7263">
        <f t="shared" si="341"/>
        <v>12</v>
      </c>
    </row>
    <row r="7264" spans="1:10" ht="15.5">
      <c r="A7264" t="s">
        <v>186</v>
      </c>
      <c r="B7264" t="s">
        <v>123</v>
      </c>
      <c r="C7264" s="62">
        <v>44166</v>
      </c>
      <c r="D7264" s="3">
        <f>Table1[[#This Row],[End Year]]-1</f>
        <v>2020</v>
      </c>
      <c r="E7264" s="3">
        <f t="shared" si="339"/>
        <v>2021</v>
      </c>
      <c r="F7264" s="1" t="str">
        <f t="shared" si="340"/>
        <v>2020/2021</v>
      </c>
      <c r="G7264">
        <v>28597</v>
      </c>
      <c r="H7264" t="s">
        <v>90</v>
      </c>
      <c r="I7264">
        <f>IFERROR(INDEX(Lookup_Misc!$A$1:$C$7,MATCH(Table1[[#This Row],[Product]],Lookup_Misc!$B$1:$B$7,0),3)*Table1[[#This Row],[Tonnage]],NA())</f>
        <v>14870.44</v>
      </c>
      <c r="J7264">
        <f t="shared" si="341"/>
        <v>12</v>
      </c>
    </row>
    <row r="7265" spans="1:10" ht="15.5">
      <c r="A7265" t="s">
        <v>185</v>
      </c>
      <c r="B7265" t="s">
        <v>33</v>
      </c>
      <c r="C7265" s="62">
        <v>44197</v>
      </c>
      <c r="D7265" s="3">
        <f>Table1[[#This Row],[End Year]]-1</f>
        <v>2020</v>
      </c>
      <c r="E7265" s="3">
        <f t="shared" si="339"/>
        <v>2021</v>
      </c>
      <c r="F7265" s="1" t="str">
        <f t="shared" si="340"/>
        <v>2020/2021</v>
      </c>
      <c r="G7265">
        <v>35</v>
      </c>
      <c r="H7265" t="s">
        <v>75</v>
      </c>
      <c r="I7265">
        <f>IFERROR(INDEX(Lookup_Misc!$A$1:$C$7,MATCH(Table1[[#This Row],[Product]],Lookup_Misc!$B$1:$B$7,0),3)*Table1[[#This Row],[Tonnage]],NA())</f>
        <v>16.100000000000001</v>
      </c>
      <c r="J7265">
        <f t="shared" si="341"/>
        <v>1</v>
      </c>
    </row>
    <row r="7266" spans="1:10" ht="15.5">
      <c r="A7266" t="s">
        <v>185</v>
      </c>
      <c r="B7266" t="s">
        <v>33</v>
      </c>
      <c r="C7266" s="62">
        <v>44197</v>
      </c>
      <c r="D7266" s="3">
        <f>Table1[[#This Row],[End Year]]-1</f>
        <v>2020</v>
      </c>
      <c r="E7266" s="3">
        <f t="shared" si="339"/>
        <v>2021</v>
      </c>
      <c r="F7266" s="1" t="str">
        <f t="shared" si="340"/>
        <v>2020/2021</v>
      </c>
      <c r="G7266">
        <v>163</v>
      </c>
      <c r="H7266" t="s">
        <v>119</v>
      </c>
      <c r="I7266">
        <f>IFERROR(INDEX(Lookup_Misc!$A$1:$C$7,MATCH(Table1[[#This Row],[Product]],Lookup_Misc!$B$1:$B$7,0),3)*Table1[[#This Row],[Tonnage]],NA())</f>
        <v>74.98</v>
      </c>
      <c r="J7266">
        <f t="shared" si="341"/>
        <v>1</v>
      </c>
    </row>
    <row r="7267" spans="1:10" ht="15.5">
      <c r="A7267" t="s">
        <v>185</v>
      </c>
      <c r="B7267" t="s">
        <v>33</v>
      </c>
      <c r="C7267" s="62">
        <v>44197</v>
      </c>
      <c r="D7267" s="3">
        <f>Table1[[#This Row],[End Year]]-1</f>
        <v>2020</v>
      </c>
      <c r="E7267" s="3">
        <f t="shared" si="339"/>
        <v>2021</v>
      </c>
      <c r="F7267" s="1" t="str">
        <f t="shared" si="340"/>
        <v>2020/2021</v>
      </c>
      <c r="G7267">
        <v>87</v>
      </c>
      <c r="H7267" t="s">
        <v>95</v>
      </c>
      <c r="I7267">
        <f>IFERROR(INDEX(Lookup_Misc!$A$1:$C$7,MATCH(Table1[[#This Row],[Product]],Lookup_Misc!$B$1:$B$7,0),3)*Table1[[#This Row],[Tonnage]],NA())</f>
        <v>40.020000000000003</v>
      </c>
      <c r="J7267">
        <f t="shared" si="341"/>
        <v>1</v>
      </c>
    </row>
    <row r="7268" spans="1:10" ht="15.5">
      <c r="A7268" t="s">
        <v>185</v>
      </c>
      <c r="B7268" t="s">
        <v>33</v>
      </c>
      <c r="C7268" s="62">
        <v>44197</v>
      </c>
      <c r="D7268" s="3">
        <f>Table1[[#This Row],[End Year]]-1</f>
        <v>2020</v>
      </c>
      <c r="E7268" s="3">
        <f t="shared" si="339"/>
        <v>2021</v>
      </c>
      <c r="F7268" s="1" t="str">
        <f t="shared" si="340"/>
        <v>2020/2021</v>
      </c>
      <c r="G7268">
        <v>507</v>
      </c>
      <c r="H7268" t="s">
        <v>60</v>
      </c>
      <c r="I7268">
        <f>IFERROR(INDEX(Lookup_Misc!$A$1:$C$7,MATCH(Table1[[#This Row],[Product]],Lookup_Misc!$B$1:$B$7,0),3)*Table1[[#This Row],[Tonnage]],NA())</f>
        <v>233.22</v>
      </c>
      <c r="J7268">
        <f t="shared" si="341"/>
        <v>1</v>
      </c>
    </row>
    <row r="7269" spans="1:10" ht="15.5">
      <c r="A7269" t="s">
        <v>185</v>
      </c>
      <c r="B7269" t="s">
        <v>33</v>
      </c>
      <c r="C7269" s="62">
        <v>44197</v>
      </c>
      <c r="D7269" s="3">
        <f>Table1[[#This Row],[End Year]]-1</f>
        <v>2020</v>
      </c>
      <c r="E7269" s="3">
        <f t="shared" si="339"/>
        <v>2021</v>
      </c>
      <c r="F7269" s="1" t="str">
        <f t="shared" si="340"/>
        <v>2020/2021</v>
      </c>
      <c r="G7269">
        <v>136</v>
      </c>
      <c r="H7269" t="s">
        <v>79</v>
      </c>
      <c r="I7269">
        <f>IFERROR(INDEX(Lookup_Misc!$A$1:$C$7,MATCH(Table1[[#This Row],[Product]],Lookup_Misc!$B$1:$B$7,0),3)*Table1[[#This Row],[Tonnage]],NA())</f>
        <v>62.56</v>
      </c>
      <c r="J7269">
        <f t="shared" si="341"/>
        <v>1</v>
      </c>
    </row>
    <row r="7270" spans="1:10" ht="15.5">
      <c r="A7270" t="s">
        <v>185</v>
      </c>
      <c r="B7270" t="s">
        <v>33</v>
      </c>
      <c r="C7270" s="62">
        <v>44197</v>
      </c>
      <c r="D7270" s="3">
        <f>Table1[[#This Row],[End Year]]-1</f>
        <v>2020</v>
      </c>
      <c r="E7270" s="3">
        <f t="shared" si="339"/>
        <v>2021</v>
      </c>
      <c r="F7270" s="1" t="str">
        <f t="shared" si="340"/>
        <v>2020/2021</v>
      </c>
      <c r="G7270">
        <v>101791</v>
      </c>
      <c r="H7270" t="s">
        <v>126</v>
      </c>
      <c r="I7270">
        <f>IFERROR(INDEX(Lookup_Misc!$A$1:$C$7,MATCH(Table1[[#This Row],[Product]],Lookup_Misc!$B$1:$B$7,0),3)*Table1[[#This Row],[Tonnage]],NA())</f>
        <v>46823.86</v>
      </c>
      <c r="J7270">
        <f t="shared" si="341"/>
        <v>1</v>
      </c>
    </row>
    <row r="7271" spans="1:10" ht="15.5">
      <c r="A7271" t="s">
        <v>185</v>
      </c>
      <c r="B7271" t="s">
        <v>33</v>
      </c>
      <c r="C7271" s="62">
        <v>44197</v>
      </c>
      <c r="D7271" s="3">
        <f>Table1[[#This Row],[End Year]]-1</f>
        <v>2020</v>
      </c>
      <c r="E7271" s="3">
        <f t="shared" si="339"/>
        <v>2021</v>
      </c>
      <c r="F7271" s="1" t="str">
        <f t="shared" si="340"/>
        <v>2020/2021</v>
      </c>
      <c r="G7271">
        <v>66045</v>
      </c>
      <c r="H7271" t="s">
        <v>82</v>
      </c>
      <c r="I7271">
        <f>IFERROR(INDEX(Lookup_Misc!$A$1:$C$7,MATCH(Table1[[#This Row],[Product]],Lookup_Misc!$B$1:$B$7,0),3)*Table1[[#This Row],[Tonnage]],NA())</f>
        <v>30380.7</v>
      </c>
      <c r="J7271">
        <f t="shared" si="341"/>
        <v>1</v>
      </c>
    </row>
    <row r="7272" spans="1:10" ht="15.5">
      <c r="A7272" t="s">
        <v>185</v>
      </c>
      <c r="B7272" t="s">
        <v>33</v>
      </c>
      <c r="C7272" s="62">
        <v>44197</v>
      </c>
      <c r="D7272" s="3">
        <f>Table1[[#This Row],[End Year]]-1</f>
        <v>2020</v>
      </c>
      <c r="E7272" s="3">
        <f t="shared" si="339"/>
        <v>2021</v>
      </c>
      <c r="F7272" s="1" t="str">
        <f t="shared" si="340"/>
        <v>2020/2021</v>
      </c>
      <c r="G7272">
        <v>79</v>
      </c>
      <c r="H7272" t="s">
        <v>86</v>
      </c>
      <c r="I7272">
        <f>IFERROR(INDEX(Lookup_Misc!$A$1:$C$7,MATCH(Table1[[#This Row],[Product]],Lookup_Misc!$B$1:$B$7,0),3)*Table1[[#This Row],[Tonnage]],NA())</f>
        <v>36.340000000000003</v>
      </c>
      <c r="J7272">
        <f t="shared" si="341"/>
        <v>1</v>
      </c>
    </row>
    <row r="7273" spans="1:10" ht="15.5">
      <c r="A7273" t="s">
        <v>185</v>
      </c>
      <c r="B7273" t="s">
        <v>123</v>
      </c>
      <c r="C7273" s="62">
        <v>44197</v>
      </c>
      <c r="D7273" s="3">
        <f>Table1[[#This Row],[End Year]]-1</f>
        <v>2020</v>
      </c>
      <c r="E7273" s="3">
        <f t="shared" si="339"/>
        <v>2021</v>
      </c>
      <c r="F7273" s="1" t="str">
        <f t="shared" si="340"/>
        <v>2020/2021</v>
      </c>
      <c r="G7273">
        <v>21</v>
      </c>
      <c r="H7273" t="s">
        <v>60</v>
      </c>
      <c r="I7273">
        <f>IFERROR(INDEX(Lookup_Misc!$A$1:$C$7,MATCH(Table1[[#This Row],[Product]],Lookup_Misc!$B$1:$B$7,0),3)*Table1[[#This Row],[Tonnage]],NA())</f>
        <v>9.66</v>
      </c>
      <c r="J7273">
        <f t="shared" si="341"/>
        <v>1</v>
      </c>
    </row>
    <row r="7274" spans="1:10" ht="15.5">
      <c r="A7274" t="s">
        <v>185</v>
      </c>
      <c r="B7274" t="s">
        <v>123</v>
      </c>
      <c r="C7274" s="62">
        <v>44197</v>
      </c>
      <c r="D7274" s="3">
        <f>Table1[[#This Row],[End Year]]-1</f>
        <v>2020</v>
      </c>
      <c r="E7274" s="3">
        <f t="shared" si="339"/>
        <v>2021</v>
      </c>
      <c r="F7274" s="1" t="str">
        <f t="shared" si="340"/>
        <v>2020/2021</v>
      </c>
      <c r="G7274">
        <v>7628</v>
      </c>
      <c r="H7274" t="s">
        <v>79</v>
      </c>
      <c r="I7274">
        <f>IFERROR(INDEX(Lookup_Misc!$A$1:$C$7,MATCH(Table1[[#This Row],[Product]],Lookup_Misc!$B$1:$B$7,0),3)*Table1[[#This Row],[Tonnage]],NA())</f>
        <v>3508.88</v>
      </c>
      <c r="J7274">
        <f t="shared" si="341"/>
        <v>1</v>
      </c>
    </row>
    <row r="7275" spans="1:10" ht="15.5">
      <c r="A7275" t="s">
        <v>185</v>
      </c>
      <c r="B7275" t="s">
        <v>123</v>
      </c>
      <c r="C7275" s="62">
        <v>44197</v>
      </c>
      <c r="D7275" s="3">
        <f>Table1[[#This Row],[End Year]]-1</f>
        <v>2020</v>
      </c>
      <c r="E7275" s="3">
        <f t="shared" si="339"/>
        <v>2021</v>
      </c>
      <c r="F7275" s="1" t="str">
        <f t="shared" si="340"/>
        <v>2020/2021</v>
      </c>
      <c r="G7275">
        <v>3120</v>
      </c>
      <c r="H7275" t="s">
        <v>125</v>
      </c>
      <c r="I7275">
        <f>IFERROR(INDEX(Lookup_Misc!$A$1:$C$7,MATCH(Table1[[#This Row],[Product]],Lookup_Misc!$B$1:$B$7,0),3)*Table1[[#This Row],[Tonnage]],NA())</f>
        <v>1435.2</v>
      </c>
      <c r="J7275">
        <f t="shared" si="341"/>
        <v>1</v>
      </c>
    </row>
    <row r="7276" spans="1:10" ht="15.5">
      <c r="A7276" t="s">
        <v>185</v>
      </c>
      <c r="B7276" t="s">
        <v>123</v>
      </c>
      <c r="C7276" s="62">
        <v>44197</v>
      </c>
      <c r="D7276" s="3">
        <f>Table1[[#This Row],[End Year]]-1</f>
        <v>2020</v>
      </c>
      <c r="E7276" s="3">
        <f t="shared" si="339"/>
        <v>2021</v>
      </c>
      <c r="F7276" s="1" t="str">
        <f t="shared" si="340"/>
        <v>2020/2021</v>
      </c>
      <c r="G7276">
        <v>7538</v>
      </c>
      <c r="H7276" t="s">
        <v>133</v>
      </c>
      <c r="I7276">
        <f>IFERROR(INDEX(Lookup_Misc!$A$1:$C$7,MATCH(Table1[[#This Row],[Product]],Lookup_Misc!$B$1:$B$7,0),3)*Table1[[#This Row],[Tonnage]],NA())</f>
        <v>3467.48</v>
      </c>
      <c r="J7276">
        <f t="shared" si="341"/>
        <v>1</v>
      </c>
    </row>
    <row r="7277" spans="1:10" ht="15.5">
      <c r="A7277" t="s">
        <v>185</v>
      </c>
      <c r="B7277" t="s">
        <v>123</v>
      </c>
      <c r="C7277" s="62">
        <v>44197</v>
      </c>
      <c r="D7277" s="3">
        <f>Table1[[#This Row],[End Year]]-1</f>
        <v>2020</v>
      </c>
      <c r="E7277" s="3">
        <f t="shared" si="339"/>
        <v>2021</v>
      </c>
      <c r="F7277" s="1" t="str">
        <f t="shared" si="340"/>
        <v>2020/2021</v>
      </c>
      <c r="G7277">
        <v>4120</v>
      </c>
      <c r="H7277" t="s">
        <v>147</v>
      </c>
      <c r="I7277">
        <f>IFERROR(INDEX(Lookup_Misc!$A$1:$C$7,MATCH(Table1[[#This Row],[Product]],Lookup_Misc!$B$1:$B$7,0),3)*Table1[[#This Row],[Tonnage]],NA())</f>
        <v>1895.2</v>
      </c>
      <c r="J7277">
        <f t="shared" si="341"/>
        <v>1</v>
      </c>
    </row>
    <row r="7278" spans="1:10" ht="15.5">
      <c r="A7278" t="s">
        <v>185</v>
      </c>
      <c r="B7278" t="s">
        <v>123</v>
      </c>
      <c r="C7278" s="62">
        <v>44197</v>
      </c>
      <c r="D7278" s="3">
        <f>Table1[[#This Row],[End Year]]-1</f>
        <v>2020</v>
      </c>
      <c r="E7278" s="3">
        <f t="shared" si="339"/>
        <v>2021</v>
      </c>
      <c r="F7278" s="1" t="str">
        <f t="shared" si="340"/>
        <v>2020/2021</v>
      </c>
      <c r="G7278">
        <v>9184</v>
      </c>
      <c r="H7278" t="s">
        <v>116</v>
      </c>
      <c r="I7278">
        <f>IFERROR(INDEX(Lookup_Misc!$A$1:$C$7,MATCH(Table1[[#This Row],[Product]],Lookup_Misc!$B$1:$B$7,0),3)*Table1[[#This Row],[Tonnage]],NA())</f>
        <v>4224.6400000000003</v>
      </c>
      <c r="J7278">
        <f t="shared" si="341"/>
        <v>1</v>
      </c>
    </row>
    <row r="7279" spans="1:10" ht="15.5">
      <c r="A7279" t="s">
        <v>185</v>
      </c>
      <c r="B7279" t="s">
        <v>123</v>
      </c>
      <c r="C7279" s="62">
        <v>44197</v>
      </c>
      <c r="D7279" s="3">
        <f>Table1[[#This Row],[End Year]]-1</f>
        <v>2020</v>
      </c>
      <c r="E7279" s="3">
        <f t="shared" si="339"/>
        <v>2021</v>
      </c>
      <c r="F7279" s="1" t="str">
        <f t="shared" si="340"/>
        <v>2020/2021</v>
      </c>
      <c r="G7279">
        <v>8000</v>
      </c>
      <c r="H7279" t="s">
        <v>113</v>
      </c>
      <c r="I7279">
        <f>IFERROR(INDEX(Lookup_Misc!$A$1:$C$7,MATCH(Table1[[#This Row],[Product]],Lookup_Misc!$B$1:$B$7,0),3)*Table1[[#This Row],[Tonnage]],NA())</f>
        <v>3680</v>
      </c>
      <c r="J7279">
        <f t="shared" si="341"/>
        <v>1</v>
      </c>
    </row>
    <row r="7280" spans="1:10" ht="15.5">
      <c r="A7280" t="s">
        <v>186</v>
      </c>
      <c r="B7280" t="s">
        <v>33</v>
      </c>
      <c r="C7280" s="62">
        <v>44197</v>
      </c>
      <c r="D7280" s="3">
        <f>Table1[[#This Row],[End Year]]-1</f>
        <v>2020</v>
      </c>
      <c r="E7280" s="3">
        <f t="shared" si="339"/>
        <v>2021</v>
      </c>
      <c r="F7280" s="1" t="str">
        <f t="shared" si="340"/>
        <v>2020/2021</v>
      </c>
      <c r="G7280">
        <v>564</v>
      </c>
      <c r="H7280" t="s">
        <v>119</v>
      </c>
      <c r="I7280">
        <f>IFERROR(INDEX(Lookup_Misc!$A$1:$C$7,MATCH(Table1[[#This Row],[Product]],Lookup_Misc!$B$1:$B$7,0),3)*Table1[[#This Row],[Tonnage]],NA())</f>
        <v>293.28000000000003</v>
      </c>
      <c r="J7280">
        <f t="shared" si="341"/>
        <v>1</v>
      </c>
    </row>
    <row r="7281" spans="1:10" ht="15.5">
      <c r="A7281" t="s">
        <v>186</v>
      </c>
      <c r="B7281" t="s">
        <v>33</v>
      </c>
      <c r="C7281" s="62">
        <v>44197</v>
      </c>
      <c r="D7281" s="3">
        <f>Table1[[#This Row],[End Year]]-1</f>
        <v>2020</v>
      </c>
      <c r="E7281" s="3">
        <f t="shared" si="339"/>
        <v>2021</v>
      </c>
      <c r="F7281" s="1" t="str">
        <f t="shared" si="340"/>
        <v>2020/2021</v>
      </c>
      <c r="G7281">
        <v>198</v>
      </c>
      <c r="H7281" t="s">
        <v>103</v>
      </c>
      <c r="I7281">
        <f>IFERROR(INDEX(Lookup_Misc!$A$1:$C$7,MATCH(Table1[[#This Row],[Product]],Lookup_Misc!$B$1:$B$7,0),3)*Table1[[#This Row],[Tonnage]],NA())</f>
        <v>102.96000000000001</v>
      </c>
      <c r="J7281">
        <f t="shared" si="341"/>
        <v>1</v>
      </c>
    </row>
    <row r="7282" spans="1:10" ht="15.5">
      <c r="A7282" t="s">
        <v>186</v>
      </c>
      <c r="B7282" t="s">
        <v>33</v>
      </c>
      <c r="C7282" s="62">
        <v>44197</v>
      </c>
      <c r="D7282" s="3">
        <f>Table1[[#This Row],[End Year]]-1</f>
        <v>2020</v>
      </c>
      <c r="E7282" s="3">
        <f t="shared" si="339"/>
        <v>2021</v>
      </c>
      <c r="F7282" s="1" t="str">
        <f t="shared" si="340"/>
        <v>2020/2021</v>
      </c>
      <c r="G7282">
        <v>2127</v>
      </c>
      <c r="H7282" t="s">
        <v>95</v>
      </c>
      <c r="I7282">
        <f>IFERROR(INDEX(Lookup_Misc!$A$1:$C$7,MATCH(Table1[[#This Row],[Product]],Lookup_Misc!$B$1:$B$7,0),3)*Table1[[#This Row],[Tonnage]],NA())</f>
        <v>1106.04</v>
      </c>
      <c r="J7282">
        <f t="shared" si="341"/>
        <v>1</v>
      </c>
    </row>
    <row r="7283" spans="1:10" ht="15.5">
      <c r="A7283" t="s">
        <v>186</v>
      </c>
      <c r="B7283" t="s">
        <v>33</v>
      </c>
      <c r="C7283" s="62">
        <v>44197</v>
      </c>
      <c r="D7283" s="3">
        <f>Table1[[#This Row],[End Year]]-1</f>
        <v>2020</v>
      </c>
      <c r="E7283" s="3">
        <f t="shared" si="339"/>
        <v>2021</v>
      </c>
      <c r="F7283" s="1" t="str">
        <f t="shared" si="340"/>
        <v>2020/2021</v>
      </c>
      <c r="G7283">
        <v>156</v>
      </c>
      <c r="H7283" t="s">
        <v>60</v>
      </c>
      <c r="I7283">
        <f>IFERROR(INDEX(Lookup_Misc!$A$1:$C$7,MATCH(Table1[[#This Row],[Product]],Lookup_Misc!$B$1:$B$7,0),3)*Table1[[#This Row],[Tonnage]],NA())</f>
        <v>81.12</v>
      </c>
      <c r="J7283">
        <f t="shared" si="341"/>
        <v>1</v>
      </c>
    </row>
    <row r="7284" spans="1:10" ht="15.5">
      <c r="A7284" t="s">
        <v>186</v>
      </c>
      <c r="B7284" t="s">
        <v>33</v>
      </c>
      <c r="C7284" s="62">
        <v>44197</v>
      </c>
      <c r="D7284" s="3">
        <f>Table1[[#This Row],[End Year]]-1</f>
        <v>2020</v>
      </c>
      <c r="E7284" s="3">
        <f t="shared" si="339"/>
        <v>2021</v>
      </c>
      <c r="F7284" s="1" t="str">
        <f t="shared" si="340"/>
        <v>2020/2021</v>
      </c>
      <c r="G7284">
        <v>1575</v>
      </c>
      <c r="H7284" t="s">
        <v>79</v>
      </c>
      <c r="I7284">
        <f>IFERROR(INDEX(Lookup_Misc!$A$1:$C$7,MATCH(Table1[[#This Row],[Product]],Lookup_Misc!$B$1:$B$7,0),3)*Table1[[#This Row],[Tonnage]],NA())</f>
        <v>819</v>
      </c>
      <c r="J7284">
        <f t="shared" si="341"/>
        <v>1</v>
      </c>
    </row>
    <row r="7285" spans="1:10" ht="15.5">
      <c r="A7285" t="s">
        <v>186</v>
      </c>
      <c r="B7285" t="s">
        <v>33</v>
      </c>
      <c r="C7285" s="62">
        <v>44197</v>
      </c>
      <c r="D7285" s="3">
        <f>Table1[[#This Row],[End Year]]-1</f>
        <v>2020</v>
      </c>
      <c r="E7285" s="3">
        <f t="shared" si="339"/>
        <v>2021</v>
      </c>
      <c r="F7285" s="1" t="str">
        <f t="shared" si="340"/>
        <v>2020/2021</v>
      </c>
      <c r="G7285">
        <v>48017</v>
      </c>
      <c r="H7285" t="s">
        <v>82</v>
      </c>
      <c r="I7285">
        <f>IFERROR(INDEX(Lookup_Misc!$A$1:$C$7,MATCH(Table1[[#This Row],[Product]],Lookup_Misc!$B$1:$B$7,0),3)*Table1[[#This Row],[Tonnage]],NA())</f>
        <v>24968.84</v>
      </c>
      <c r="J7285">
        <f t="shared" si="341"/>
        <v>1</v>
      </c>
    </row>
    <row r="7286" spans="1:10" ht="15.5">
      <c r="A7286" t="s">
        <v>186</v>
      </c>
      <c r="B7286" t="s">
        <v>33</v>
      </c>
      <c r="C7286" s="62">
        <v>44197</v>
      </c>
      <c r="D7286" s="3">
        <f>Table1[[#This Row],[End Year]]-1</f>
        <v>2020</v>
      </c>
      <c r="E7286" s="3">
        <f t="shared" si="339"/>
        <v>2021</v>
      </c>
      <c r="F7286" s="1" t="str">
        <f t="shared" si="340"/>
        <v>2020/2021</v>
      </c>
      <c r="G7286">
        <v>87</v>
      </c>
      <c r="H7286" t="s">
        <v>86</v>
      </c>
      <c r="I7286">
        <f>IFERROR(INDEX(Lookup_Misc!$A$1:$C$7,MATCH(Table1[[#This Row],[Product]],Lookup_Misc!$B$1:$B$7,0),3)*Table1[[#This Row],[Tonnage]],NA())</f>
        <v>45.24</v>
      </c>
      <c r="J7286">
        <f t="shared" si="341"/>
        <v>1</v>
      </c>
    </row>
    <row r="7287" spans="1:10" ht="15.5">
      <c r="A7287" t="s">
        <v>186</v>
      </c>
      <c r="B7287" t="s">
        <v>33</v>
      </c>
      <c r="C7287" s="62">
        <v>44197</v>
      </c>
      <c r="D7287" s="3">
        <f>Table1[[#This Row],[End Year]]-1</f>
        <v>2020</v>
      </c>
      <c r="E7287" s="3">
        <f t="shared" si="339"/>
        <v>2021</v>
      </c>
      <c r="F7287" s="1" t="str">
        <f t="shared" si="340"/>
        <v>2020/2021</v>
      </c>
      <c r="G7287">
        <v>2</v>
      </c>
      <c r="H7287" t="s">
        <v>89</v>
      </c>
      <c r="I7287">
        <f>IFERROR(INDEX(Lookup_Misc!$A$1:$C$7,MATCH(Table1[[#This Row],[Product]],Lookup_Misc!$B$1:$B$7,0),3)*Table1[[#This Row],[Tonnage]],NA())</f>
        <v>1.04</v>
      </c>
      <c r="J7287">
        <f t="shared" si="341"/>
        <v>1</v>
      </c>
    </row>
    <row r="7288" spans="1:10" ht="15.5">
      <c r="A7288" t="s">
        <v>186</v>
      </c>
      <c r="B7288" t="s">
        <v>33</v>
      </c>
      <c r="C7288" s="62">
        <v>44197</v>
      </c>
      <c r="D7288" s="3">
        <f>Table1[[#This Row],[End Year]]-1</f>
        <v>2020</v>
      </c>
      <c r="E7288" s="3">
        <f t="shared" si="339"/>
        <v>2021</v>
      </c>
      <c r="F7288" s="1" t="str">
        <f t="shared" si="340"/>
        <v>2020/2021</v>
      </c>
      <c r="G7288">
        <v>215</v>
      </c>
      <c r="H7288" t="s">
        <v>87</v>
      </c>
      <c r="I7288">
        <f>IFERROR(INDEX(Lookup_Misc!$A$1:$C$7,MATCH(Table1[[#This Row],[Product]],Lookup_Misc!$B$1:$B$7,0),3)*Table1[[#This Row],[Tonnage]],NA())</f>
        <v>111.8</v>
      </c>
      <c r="J7288">
        <f t="shared" si="341"/>
        <v>1</v>
      </c>
    </row>
    <row r="7289" spans="1:10" ht="15.5">
      <c r="A7289" t="s">
        <v>186</v>
      </c>
      <c r="B7289" t="s">
        <v>33</v>
      </c>
      <c r="C7289" s="62">
        <v>44197</v>
      </c>
      <c r="D7289" s="3">
        <f>Table1[[#This Row],[End Year]]-1</f>
        <v>2020</v>
      </c>
      <c r="E7289" s="3">
        <f t="shared" si="339"/>
        <v>2021</v>
      </c>
      <c r="F7289" s="1" t="str">
        <f t="shared" si="340"/>
        <v>2020/2021</v>
      </c>
      <c r="G7289">
        <v>90</v>
      </c>
      <c r="H7289" t="s">
        <v>77</v>
      </c>
      <c r="I7289">
        <f>IFERROR(INDEX(Lookup_Misc!$A$1:$C$7,MATCH(Table1[[#This Row],[Product]],Lookup_Misc!$B$1:$B$7,0),3)*Table1[[#This Row],[Tonnage]],NA())</f>
        <v>46.800000000000004</v>
      </c>
      <c r="J7289">
        <f t="shared" si="341"/>
        <v>1</v>
      </c>
    </row>
    <row r="7290" spans="1:10" ht="15.5">
      <c r="A7290" t="s">
        <v>186</v>
      </c>
      <c r="B7290" t="s">
        <v>123</v>
      </c>
      <c r="C7290" s="62">
        <v>44197</v>
      </c>
      <c r="D7290" s="3">
        <f>Table1[[#This Row],[End Year]]-1</f>
        <v>2020</v>
      </c>
      <c r="E7290" s="3">
        <f t="shared" si="339"/>
        <v>2021</v>
      </c>
      <c r="F7290" s="1" t="str">
        <f t="shared" si="340"/>
        <v>2020/2021</v>
      </c>
      <c r="G7290">
        <v>156227</v>
      </c>
      <c r="H7290" t="s">
        <v>60</v>
      </c>
      <c r="I7290">
        <f>IFERROR(INDEX(Lookup_Misc!$A$1:$C$7,MATCH(Table1[[#This Row],[Product]],Lookup_Misc!$B$1:$B$7,0),3)*Table1[[#This Row],[Tonnage]],NA())</f>
        <v>81238.040000000008</v>
      </c>
      <c r="J7290">
        <f t="shared" si="341"/>
        <v>1</v>
      </c>
    </row>
    <row r="7291" spans="1:10" ht="15.5">
      <c r="A7291" t="s">
        <v>186</v>
      </c>
      <c r="B7291" t="s">
        <v>123</v>
      </c>
      <c r="C7291" s="62">
        <v>44197</v>
      </c>
      <c r="D7291" s="3">
        <f>Table1[[#This Row],[End Year]]-1</f>
        <v>2020</v>
      </c>
      <c r="E7291" s="3">
        <f t="shared" si="339"/>
        <v>2021</v>
      </c>
      <c r="F7291" s="1" t="str">
        <f t="shared" si="340"/>
        <v>2020/2021</v>
      </c>
      <c r="G7291">
        <v>2330</v>
      </c>
      <c r="H7291" t="s">
        <v>79</v>
      </c>
      <c r="I7291">
        <f>IFERROR(INDEX(Lookup_Misc!$A$1:$C$7,MATCH(Table1[[#This Row],[Product]],Lookup_Misc!$B$1:$B$7,0),3)*Table1[[#This Row],[Tonnage]],NA())</f>
        <v>1211.6000000000001</v>
      </c>
      <c r="J7291">
        <f t="shared" si="341"/>
        <v>1</v>
      </c>
    </row>
    <row r="7292" spans="1:10" ht="15.5">
      <c r="A7292" t="s">
        <v>186</v>
      </c>
      <c r="B7292" t="s">
        <v>123</v>
      </c>
      <c r="C7292" s="62">
        <v>44197</v>
      </c>
      <c r="D7292" s="3">
        <f>Table1[[#This Row],[End Year]]-1</f>
        <v>2020</v>
      </c>
      <c r="E7292" s="3">
        <f t="shared" si="339"/>
        <v>2021</v>
      </c>
      <c r="F7292" s="1" t="str">
        <f t="shared" si="340"/>
        <v>2020/2021</v>
      </c>
      <c r="G7292">
        <v>11164</v>
      </c>
      <c r="H7292" t="s">
        <v>116</v>
      </c>
      <c r="I7292">
        <f>IFERROR(INDEX(Lookup_Misc!$A$1:$C$7,MATCH(Table1[[#This Row],[Product]],Lookup_Misc!$B$1:$B$7,0),3)*Table1[[#This Row],[Tonnage]],NA())</f>
        <v>5805.28</v>
      </c>
      <c r="J7292">
        <f t="shared" si="341"/>
        <v>1</v>
      </c>
    </row>
    <row r="7293" spans="1:10" ht="15.5">
      <c r="A7293" t="s">
        <v>186</v>
      </c>
      <c r="B7293" t="s">
        <v>123</v>
      </c>
      <c r="C7293" s="62">
        <v>44197</v>
      </c>
      <c r="D7293" s="3">
        <f>Table1[[#This Row],[End Year]]-1</f>
        <v>2020</v>
      </c>
      <c r="E7293" s="3">
        <f t="shared" si="339"/>
        <v>2021</v>
      </c>
      <c r="F7293" s="1" t="str">
        <f t="shared" si="340"/>
        <v>2020/2021</v>
      </c>
      <c r="G7293">
        <v>24514</v>
      </c>
      <c r="H7293" t="s">
        <v>113</v>
      </c>
      <c r="I7293">
        <f>IFERROR(INDEX(Lookup_Misc!$A$1:$C$7,MATCH(Table1[[#This Row],[Product]],Lookup_Misc!$B$1:$B$7,0),3)*Table1[[#This Row],[Tonnage]],NA())</f>
        <v>12747.28</v>
      </c>
      <c r="J7293">
        <f t="shared" si="341"/>
        <v>1</v>
      </c>
    </row>
    <row r="7294" spans="1:10" ht="15.5">
      <c r="A7294" t="s">
        <v>186</v>
      </c>
      <c r="B7294" t="s">
        <v>123</v>
      </c>
      <c r="C7294" s="62">
        <v>44197</v>
      </c>
      <c r="D7294" s="3">
        <f>Table1[[#This Row],[End Year]]-1</f>
        <v>2020</v>
      </c>
      <c r="E7294" s="3">
        <f t="shared" si="339"/>
        <v>2021</v>
      </c>
      <c r="F7294" s="1" t="str">
        <f t="shared" si="340"/>
        <v>2020/2021</v>
      </c>
      <c r="G7294">
        <v>8520</v>
      </c>
      <c r="H7294" t="s">
        <v>89</v>
      </c>
      <c r="I7294">
        <f>IFERROR(INDEX(Lookup_Misc!$A$1:$C$7,MATCH(Table1[[#This Row],[Product]],Lookup_Misc!$B$1:$B$7,0),3)*Table1[[#This Row],[Tonnage]],NA())</f>
        <v>4430.4000000000005</v>
      </c>
      <c r="J7294">
        <f t="shared" si="341"/>
        <v>1</v>
      </c>
    </row>
    <row r="7295" spans="1:10" ht="15.5">
      <c r="A7295" t="s">
        <v>189</v>
      </c>
      <c r="B7295" t="s">
        <v>33</v>
      </c>
      <c r="C7295" s="62">
        <v>44197</v>
      </c>
      <c r="D7295" s="3">
        <f>Table1[[#This Row],[End Year]]-1</f>
        <v>2020</v>
      </c>
      <c r="E7295" s="3">
        <f t="shared" si="339"/>
        <v>2021</v>
      </c>
      <c r="F7295" s="1" t="str">
        <f t="shared" si="340"/>
        <v>2020/2021</v>
      </c>
      <c r="G7295">
        <v>15</v>
      </c>
      <c r="H7295" t="s">
        <v>74</v>
      </c>
      <c r="I7295">
        <f>IFERROR(INDEX(Lookup_Misc!$A$1:$C$7,MATCH(Table1[[#This Row],[Product]],Lookup_Misc!$B$1:$B$7,0),3)*Table1[[#This Row],[Tonnage]],NA())</f>
        <v>6</v>
      </c>
      <c r="J7295">
        <f t="shared" si="341"/>
        <v>1</v>
      </c>
    </row>
    <row r="7296" spans="1:10" ht="15.5">
      <c r="A7296" t="s">
        <v>189</v>
      </c>
      <c r="B7296" t="s">
        <v>33</v>
      </c>
      <c r="C7296" s="62">
        <v>44197</v>
      </c>
      <c r="D7296" s="3">
        <f>Table1[[#This Row],[End Year]]-1</f>
        <v>2020</v>
      </c>
      <c r="E7296" s="3">
        <f t="shared" si="339"/>
        <v>2021</v>
      </c>
      <c r="F7296" s="1" t="str">
        <f t="shared" si="340"/>
        <v>2020/2021</v>
      </c>
      <c r="G7296">
        <v>241</v>
      </c>
      <c r="H7296" t="s">
        <v>94</v>
      </c>
      <c r="I7296">
        <f>IFERROR(INDEX(Lookup_Misc!$A$1:$C$7,MATCH(Table1[[#This Row],[Product]],Lookup_Misc!$B$1:$B$7,0),3)*Table1[[#This Row],[Tonnage]],NA())</f>
        <v>96.4</v>
      </c>
      <c r="J7296">
        <f t="shared" si="341"/>
        <v>1</v>
      </c>
    </row>
    <row r="7297" spans="1:10" ht="15.5">
      <c r="A7297" t="s">
        <v>189</v>
      </c>
      <c r="B7297" t="s">
        <v>33</v>
      </c>
      <c r="C7297" s="62">
        <v>44197</v>
      </c>
      <c r="D7297" s="3">
        <f>Table1[[#This Row],[End Year]]-1</f>
        <v>2020</v>
      </c>
      <c r="E7297" s="3">
        <f t="shared" si="339"/>
        <v>2021</v>
      </c>
      <c r="F7297" s="1" t="str">
        <f t="shared" si="340"/>
        <v>2020/2021</v>
      </c>
      <c r="G7297">
        <v>40</v>
      </c>
      <c r="H7297" t="s">
        <v>119</v>
      </c>
      <c r="I7297">
        <f>IFERROR(INDEX(Lookup_Misc!$A$1:$C$7,MATCH(Table1[[#This Row],[Product]],Lookup_Misc!$B$1:$B$7,0),3)*Table1[[#This Row],[Tonnage]],NA())</f>
        <v>16</v>
      </c>
      <c r="J7297">
        <f t="shared" si="341"/>
        <v>1</v>
      </c>
    </row>
    <row r="7298" spans="1:10" ht="15.5">
      <c r="A7298" t="s">
        <v>189</v>
      </c>
      <c r="B7298" t="s">
        <v>33</v>
      </c>
      <c r="C7298" s="62">
        <v>44197</v>
      </c>
      <c r="D7298" s="3">
        <f>Table1[[#This Row],[End Year]]-1</f>
        <v>2020</v>
      </c>
      <c r="E7298" s="3">
        <f t="shared" si="339"/>
        <v>2021</v>
      </c>
      <c r="F7298" s="1" t="str">
        <f t="shared" si="340"/>
        <v>2020/2021</v>
      </c>
      <c r="G7298">
        <v>54</v>
      </c>
      <c r="H7298" t="s">
        <v>103</v>
      </c>
      <c r="I7298">
        <f>IFERROR(INDEX(Lookup_Misc!$A$1:$C$7,MATCH(Table1[[#This Row],[Product]],Lookup_Misc!$B$1:$B$7,0),3)*Table1[[#This Row],[Tonnage]],NA())</f>
        <v>21.6</v>
      </c>
      <c r="J7298">
        <f t="shared" si="341"/>
        <v>1</v>
      </c>
    </row>
    <row r="7299" spans="1:10" ht="15.5">
      <c r="A7299" t="s">
        <v>189</v>
      </c>
      <c r="B7299" t="s">
        <v>33</v>
      </c>
      <c r="C7299" s="62">
        <v>44197</v>
      </c>
      <c r="D7299" s="3">
        <f>Table1[[#This Row],[End Year]]-1</f>
        <v>2020</v>
      </c>
      <c r="E7299" s="3">
        <f t="shared" si="339"/>
        <v>2021</v>
      </c>
      <c r="F7299" s="1" t="str">
        <f t="shared" si="340"/>
        <v>2020/2021</v>
      </c>
      <c r="G7299">
        <v>163</v>
      </c>
      <c r="H7299" t="s">
        <v>60</v>
      </c>
      <c r="I7299">
        <f>IFERROR(INDEX(Lookup_Misc!$A$1:$C$7,MATCH(Table1[[#This Row],[Product]],Lookup_Misc!$B$1:$B$7,0),3)*Table1[[#This Row],[Tonnage]],NA())</f>
        <v>65.2</v>
      </c>
      <c r="J7299">
        <f t="shared" si="341"/>
        <v>1</v>
      </c>
    </row>
    <row r="7300" spans="1:10" ht="15.5">
      <c r="A7300" t="s">
        <v>189</v>
      </c>
      <c r="B7300" t="s">
        <v>33</v>
      </c>
      <c r="C7300" s="62">
        <v>44197</v>
      </c>
      <c r="D7300" s="3">
        <f>Table1[[#This Row],[End Year]]-1</f>
        <v>2020</v>
      </c>
      <c r="E7300" s="3">
        <f t="shared" si="339"/>
        <v>2021</v>
      </c>
      <c r="F7300" s="1" t="str">
        <f t="shared" si="340"/>
        <v>2020/2021</v>
      </c>
      <c r="G7300">
        <v>9</v>
      </c>
      <c r="H7300" t="s">
        <v>79</v>
      </c>
      <c r="I7300">
        <f>IFERROR(INDEX(Lookup_Misc!$A$1:$C$7,MATCH(Table1[[#This Row],[Product]],Lookup_Misc!$B$1:$B$7,0),3)*Table1[[#This Row],[Tonnage]],NA())</f>
        <v>3.6</v>
      </c>
      <c r="J7300">
        <f t="shared" si="341"/>
        <v>1</v>
      </c>
    </row>
    <row r="7301" spans="1:10" ht="15.5">
      <c r="A7301" t="s">
        <v>189</v>
      </c>
      <c r="B7301" t="s">
        <v>123</v>
      </c>
      <c r="C7301" s="62">
        <v>44197</v>
      </c>
      <c r="D7301" s="3">
        <f>Table1[[#This Row],[End Year]]-1</f>
        <v>2020</v>
      </c>
      <c r="E7301" s="3">
        <f t="shared" si="339"/>
        <v>2021</v>
      </c>
      <c r="F7301" s="1" t="str">
        <f t="shared" si="340"/>
        <v>2020/2021</v>
      </c>
      <c r="G7301">
        <v>30325</v>
      </c>
      <c r="H7301" t="s">
        <v>60</v>
      </c>
      <c r="I7301">
        <f>IFERROR(INDEX(Lookup_Misc!$A$1:$C$7,MATCH(Table1[[#This Row],[Product]],Lookup_Misc!$B$1:$B$7,0),3)*Table1[[#This Row],[Tonnage]],NA())</f>
        <v>12130</v>
      </c>
      <c r="J7301">
        <f t="shared" si="341"/>
        <v>1</v>
      </c>
    </row>
    <row r="7302" spans="1:10" ht="15.5">
      <c r="A7302" t="s">
        <v>189</v>
      </c>
      <c r="B7302" t="s">
        <v>123</v>
      </c>
      <c r="C7302" s="62">
        <v>44197</v>
      </c>
      <c r="D7302" s="3">
        <f>Table1[[#This Row],[End Year]]-1</f>
        <v>2020</v>
      </c>
      <c r="E7302" s="3">
        <f t="shared" ref="E7302:E7365" si="342">IF(AND(MONTH(C7302)&gt;=7,MONTH(C7302)&lt;=12),YEAR(C7302)+1,YEAR(C7302))</f>
        <v>2021</v>
      </c>
      <c r="F7302" s="1" t="str">
        <f t="shared" ref="F7302:F7365" si="343">D7302&amp;"/"&amp;E7302</f>
        <v>2020/2021</v>
      </c>
      <c r="G7302">
        <v>37344</v>
      </c>
      <c r="H7302" t="s">
        <v>79</v>
      </c>
      <c r="I7302">
        <f>IFERROR(INDEX(Lookup_Misc!$A$1:$C$7,MATCH(Table1[[#This Row],[Product]],Lookup_Misc!$B$1:$B$7,0),3)*Table1[[#This Row],[Tonnage]],NA())</f>
        <v>14937.6</v>
      </c>
      <c r="J7302">
        <f t="shared" ref="J7302:J7365" si="344">MONTH(C7302)</f>
        <v>1</v>
      </c>
    </row>
    <row r="7303" spans="1:10" ht="15.5">
      <c r="A7303" t="s">
        <v>189</v>
      </c>
      <c r="B7303" t="s">
        <v>123</v>
      </c>
      <c r="C7303" s="62">
        <v>44197</v>
      </c>
      <c r="D7303" s="3">
        <f>Table1[[#This Row],[End Year]]-1</f>
        <v>2020</v>
      </c>
      <c r="E7303" s="3">
        <f t="shared" si="342"/>
        <v>2021</v>
      </c>
      <c r="F7303" s="1" t="str">
        <f t="shared" si="343"/>
        <v>2020/2021</v>
      </c>
      <c r="G7303">
        <v>5</v>
      </c>
      <c r="H7303" t="s">
        <v>125</v>
      </c>
      <c r="I7303">
        <f>IFERROR(INDEX(Lookup_Misc!$A$1:$C$7,MATCH(Table1[[#This Row],[Product]],Lookup_Misc!$B$1:$B$7,0),3)*Table1[[#This Row],[Tonnage]],NA())</f>
        <v>2</v>
      </c>
      <c r="J7303">
        <f t="shared" si="344"/>
        <v>1</v>
      </c>
    </row>
    <row r="7304" spans="1:10" ht="15.5">
      <c r="A7304" t="s">
        <v>189</v>
      </c>
      <c r="B7304" t="s">
        <v>123</v>
      </c>
      <c r="C7304" s="62">
        <v>44197</v>
      </c>
      <c r="D7304" s="3">
        <f>Table1[[#This Row],[End Year]]-1</f>
        <v>2020</v>
      </c>
      <c r="E7304" s="3">
        <f t="shared" si="342"/>
        <v>2021</v>
      </c>
      <c r="F7304" s="1" t="str">
        <f t="shared" si="343"/>
        <v>2020/2021</v>
      </c>
      <c r="G7304">
        <v>1</v>
      </c>
      <c r="H7304" t="s">
        <v>135</v>
      </c>
      <c r="I7304">
        <f>IFERROR(INDEX(Lookup_Misc!$A$1:$C$7,MATCH(Table1[[#This Row],[Product]],Lookup_Misc!$B$1:$B$7,0),3)*Table1[[#This Row],[Tonnage]],NA())</f>
        <v>0.4</v>
      </c>
      <c r="J7304">
        <f t="shared" si="344"/>
        <v>1</v>
      </c>
    </row>
    <row r="7305" spans="1:10" ht="15.5">
      <c r="A7305" t="s">
        <v>189</v>
      </c>
      <c r="B7305" t="s">
        <v>123</v>
      </c>
      <c r="C7305" s="62">
        <v>44197</v>
      </c>
      <c r="D7305" s="3">
        <f>Table1[[#This Row],[End Year]]-1</f>
        <v>2020</v>
      </c>
      <c r="E7305" s="3">
        <f t="shared" si="342"/>
        <v>2021</v>
      </c>
      <c r="F7305" s="1" t="str">
        <f t="shared" si="343"/>
        <v>2020/2021</v>
      </c>
      <c r="G7305">
        <v>78000</v>
      </c>
      <c r="H7305" t="s">
        <v>113</v>
      </c>
      <c r="I7305">
        <f>IFERROR(INDEX(Lookup_Misc!$A$1:$C$7,MATCH(Table1[[#This Row],[Product]],Lookup_Misc!$B$1:$B$7,0),3)*Table1[[#This Row],[Tonnage]],NA())</f>
        <v>31200</v>
      </c>
      <c r="J7305">
        <f t="shared" si="344"/>
        <v>1</v>
      </c>
    </row>
    <row r="7306" spans="1:10" ht="15.5">
      <c r="A7306" t="s">
        <v>189</v>
      </c>
      <c r="B7306" t="s">
        <v>123</v>
      </c>
      <c r="C7306" s="62">
        <v>44197</v>
      </c>
      <c r="D7306" s="3">
        <f>Table1[[#This Row],[End Year]]-1</f>
        <v>2020</v>
      </c>
      <c r="E7306" s="3">
        <f t="shared" si="342"/>
        <v>2021</v>
      </c>
      <c r="F7306" s="1" t="str">
        <f t="shared" si="343"/>
        <v>2020/2021</v>
      </c>
      <c r="G7306">
        <v>141</v>
      </c>
      <c r="H7306" t="s">
        <v>86</v>
      </c>
      <c r="I7306">
        <f>IFERROR(INDEX(Lookup_Misc!$A$1:$C$7,MATCH(Table1[[#This Row],[Product]],Lookup_Misc!$B$1:$B$7,0),3)*Table1[[#This Row],[Tonnage]],NA())</f>
        <v>56.400000000000006</v>
      </c>
      <c r="J7306">
        <f t="shared" si="344"/>
        <v>1</v>
      </c>
    </row>
    <row r="7307" spans="1:10" ht="15.5">
      <c r="A7307" t="s">
        <v>189</v>
      </c>
      <c r="B7307" t="s">
        <v>123</v>
      </c>
      <c r="C7307" s="62">
        <v>44197</v>
      </c>
      <c r="D7307" s="3">
        <f>Table1[[#This Row],[End Year]]-1</f>
        <v>2020</v>
      </c>
      <c r="E7307" s="3">
        <f t="shared" si="342"/>
        <v>2021</v>
      </c>
      <c r="F7307" s="1" t="str">
        <f t="shared" si="343"/>
        <v>2020/2021</v>
      </c>
      <c r="G7307">
        <v>57</v>
      </c>
      <c r="H7307" t="s">
        <v>98</v>
      </c>
      <c r="I7307">
        <f>IFERROR(INDEX(Lookup_Misc!$A$1:$C$7,MATCH(Table1[[#This Row],[Product]],Lookup_Misc!$B$1:$B$7,0),3)*Table1[[#This Row],[Tonnage]],NA())</f>
        <v>22.8</v>
      </c>
      <c r="J7307">
        <f t="shared" si="344"/>
        <v>1</v>
      </c>
    </row>
    <row r="7308" spans="1:10" ht="15.5">
      <c r="A7308" t="s">
        <v>189</v>
      </c>
      <c r="B7308" t="s">
        <v>123</v>
      </c>
      <c r="C7308" s="62">
        <v>44197</v>
      </c>
      <c r="D7308" s="3">
        <f>Table1[[#This Row],[End Year]]-1</f>
        <v>2020</v>
      </c>
      <c r="E7308" s="3">
        <f t="shared" si="342"/>
        <v>2021</v>
      </c>
      <c r="F7308" s="1" t="str">
        <f t="shared" si="343"/>
        <v>2020/2021</v>
      </c>
      <c r="G7308">
        <v>19</v>
      </c>
      <c r="H7308" t="s">
        <v>89</v>
      </c>
      <c r="I7308">
        <f>IFERROR(INDEX(Lookup_Misc!$A$1:$C$7,MATCH(Table1[[#This Row],[Product]],Lookup_Misc!$B$1:$B$7,0),3)*Table1[[#This Row],[Tonnage]],NA())</f>
        <v>7.6000000000000005</v>
      </c>
      <c r="J7308">
        <f t="shared" si="344"/>
        <v>1</v>
      </c>
    </row>
    <row r="7309" spans="1:10" ht="15.5">
      <c r="A7309" t="s">
        <v>189</v>
      </c>
      <c r="B7309" t="s">
        <v>123</v>
      </c>
      <c r="C7309" s="62">
        <v>44197</v>
      </c>
      <c r="D7309" s="3">
        <f>Table1[[#This Row],[End Year]]-1</f>
        <v>2020</v>
      </c>
      <c r="E7309" s="3">
        <f t="shared" si="342"/>
        <v>2021</v>
      </c>
      <c r="F7309" s="1" t="str">
        <f t="shared" si="343"/>
        <v>2020/2021</v>
      </c>
      <c r="G7309">
        <v>38</v>
      </c>
      <c r="H7309" t="s">
        <v>90</v>
      </c>
      <c r="I7309">
        <f>IFERROR(INDEX(Lookup_Misc!$A$1:$C$7,MATCH(Table1[[#This Row],[Product]],Lookup_Misc!$B$1:$B$7,0),3)*Table1[[#This Row],[Tonnage]],NA())</f>
        <v>15.200000000000001</v>
      </c>
      <c r="J7309">
        <f t="shared" si="344"/>
        <v>1</v>
      </c>
    </row>
    <row r="7310" spans="1:10" ht="15.5">
      <c r="A7310" t="s">
        <v>187</v>
      </c>
      <c r="B7310" t="s">
        <v>33</v>
      </c>
      <c r="C7310" s="62">
        <v>44197</v>
      </c>
      <c r="D7310" s="3">
        <f>Table1[[#This Row],[End Year]]-1</f>
        <v>2020</v>
      </c>
      <c r="E7310" s="3">
        <f t="shared" si="342"/>
        <v>2021</v>
      </c>
      <c r="F7310" s="1" t="str">
        <f t="shared" si="343"/>
        <v>2020/2021</v>
      </c>
      <c r="G7310">
        <v>35550</v>
      </c>
      <c r="H7310" t="s">
        <v>173</v>
      </c>
      <c r="I7310">
        <f>IFERROR(INDEX(Lookup_Misc!$A$1:$C$7,MATCH(Table1[[#This Row],[Product]],Lookup_Misc!$B$1:$B$7,0),3)*Table1[[#This Row],[Tonnage]],NA())</f>
        <v>16353</v>
      </c>
      <c r="J7310">
        <f t="shared" si="344"/>
        <v>1</v>
      </c>
    </row>
    <row r="7311" spans="1:10" ht="15.5">
      <c r="A7311" t="s">
        <v>187</v>
      </c>
      <c r="B7311" t="s">
        <v>33</v>
      </c>
      <c r="C7311" s="62">
        <v>44197</v>
      </c>
      <c r="D7311" s="3">
        <f>Table1[[#This Row],[End Year]]-1</f>
        <v>2020</v>
      </c>
      <c r="E7311" s="3">
        <f t="shared" si="342"/>
        <v>2021</v>
      </c>
      <c r="F7311" s="1" t="str">
        <f t="shared" si="343"/>
        <v>2020/2021</v>
      </c>
      <c r="G7311">
        <v>21836</v>
      </c>
      <c r="H7311" t="s">
        <v>96</v>
      </c>
      <c r="I7311">
        <f>IFERROR(INDEX(Lookup_Misc!$A$1:$C$7,MATCH(Table1[[#This Row],[Product]],Lookup_Misc!$B$1:$B$7,0),3)*Table1[[#This Row],[Tonnage]],NA())</f>
        <v>10044.560000000001</v>
      </c>
      <c r="J7311">
        <f t="shared" si="344"/>
        <v>1</v>
      </c>
    </row>
    <row r="7312" spans="1:10" ht="15.5">
      <c r="A7312" t="s">
        <v>187</v>
      </c>
      <c r="B7312" t="s">
        <v>123</v>
      </c>
      <c r="C7312" s="62">
        <v>44197</v>
      </c>
      <c r="D7312" s="3">
        <f>Table1[[#This Row],[End Year]]-1</f>
        <v>2020</v>
      </c>
      <c r="E7312" s="3">
        <f t="shared" si="342"/>
        <v>2021</v>
      </c>
      <c r="F7312" s="1" t="str">
        <f t="shared" si="343"/>
        <v>2020/2021</v>
      </c>
      <c r="G7312">
        <v>3</v>
      </c>
      <c r="H7312" t="s">
        <v>88</v>
      </c>
      <c r="I7312">
        <f>IFERROR(INDEX(Lookup_Misc!$A$1:$C$7,MATCH(Table1[[#This Row],[Product]],Lookup_Misc!$B$1:$B$7,0),3)*Table1[[#This Row],[Tonnage]],NA())</f>
        <v>1.3800000000000001</v>
      </c>
      <c r="J7312">
        <f t="shared" si="344"/>
        <v>1</v>
      </c>
    </row>
    <row r="7313" spans="1:10" ht="15.5">
      <c r="A7313" t="s">
        <v>188</v>
      </c>
      <c r="B7313" t="s">
        <v>33</v>
      </c>
      <c r="C7313" s="62">
        <v>44197</v>
      </c>
      <c r="D7313" s="3">
        <f>Table1[[#This Row],[End Year]]-1</f>
        <v>2020</v>
      </c>
      <c r="E7313" s="3">
        <f t="shared" si="342"/>
        <v>2021</v>
      </c>
      <c r="F7313" s="1" t="str">
        <f t="shared" si="343"/>
        <v>2020/2021</v>
      </c>
      <c r="G7313">
        <v>10</v>
      </c>
      <c r="H7313" t="s">
        <v>86</v>
      </c>
      <c r="I7313">
        <f>IFERROR(INDEX(Lookup_Misc!$A$1:$C$7,MATCH(Table1[[#This Row],[Product]],Lookup_Misc!$B$1:$B$7,0),3)*Table1[[#This Row],[Tonnage]],NA())</f>
        <v>1.7999999999999998</v>
      </c>
      <c r="J7313">
        <f t="shared" si="344"/>
        <v>1</v>
      </c>
    </row>
    <row r="7314" spans="1:10" ht="15.5">
      <c r="A7314" t="s">
        <v>188</v>
      </c>
      <c r="B7314" t="s">
        <v>33</v>
      </c>
      <c r="C7314" s="62">
        <v>44197</v>
      </c>
      <c r="D7314" s="3">
        <f>Table1[[#This Row],[End Year]]-1</f>
        <v>2020</v>
      </c>
      <c r="E7314" s="3">
        <f t="shared" si="342"/>
        <v>2021</v>
      </c>
      <c r="F7314" s="1" t="str">
        <f t="shared" si="343"/>
        <v>2020/2021</v>
      </c>
      <c r="G7314">
        <v>315</v>
      </c>
      <c r="H7314" t="s">
        <v>90</v>
      </c>
      <c r="I7314">
        <f>IFERROR(INDEX(Lookup_Misc!$A$1:$C$7,MATCH(Table1[[#This Row],[Product]],Lookup_Misc!$B$1:$B$7,0),3)*Table1[[#This Row],[Tonnage]],NA())</f>
        <v>56.699999999999996</v>
      </c>
      <c r="J7314">
        <f t="shared" si="344"/>
        <v>1</v>
      </c>
    </row>
    <row r="7315" spans="1:10" ht="15.5">
      <c r="A7315" t="s">
        <v>188</v>
      </c>
      <c r="B7315" t="s">
        <v>123</v>
      </c>
      <c r="C7315" s="62">
        <v>44197</v>
      </c>
      <c r="D7315" s="3">
        <f>Table1[[#This Row],[End Year]]-1</f>
        <v>2020</v>
      </c>
      <c r="E7315" s="3">
        <f t="shared" si="342"/>
        <v>2021</v>
      </c>
      <c r="F7315" s="1" t="str">
        <f t="shared" si="343"/>
        <v>2020/2021</v>
      </c>
      <c r="G7315">
        <v>23</v>
      </c>
      <c r="H7315" t="s">
        <v>79</v>
      </c>
      <c r="I7315">
        <f>IFERROR(INDEX(Lookup_Misc!$A$1:$C$7,MATCH(Table1[[#This Row],[Product]],Lookup_Misc!$B$1:$B$7,0),3)*Table1[[#This Row],[Tonnage]],NA())</f>
        <v>4.1399999999999997</v>
      </c>
      <c r="J7315">
        <f t="shared" si="344"/>
        <v>1</v>
      </c>
    </row>
    <row r="7316" spans="1:10" ht="15.5">
      <c r="A7316" t="s">
        <v>189</v>
      </c>
      <c r="B7316" t="s">
        <v>33</v>
      </c>
      <c r="C7316" s="62">
        <v>44228</v>
      </c>
      <c r="D7316" s="3">
        <f>Table1[[#This Row],[End Year]]-1</f>
        <v>2020</v>
      </c>
      <c r="E7316" s="3">
        <f t="shared" si="342"/>
        <v>2021</v>
      </c>
      <c r="F7316" s="1" t="str">
        <f t="shared" si="343"/>
        <v>2020/2021</v>
      </c>
      <c r="G7316">
        <v>1</v>
      </c>
      <c r="H7316" t="s">
        <v>94</v>
      </c>
      <c r="I7316">
        <f>IFERROR(INDEX(Lookup_Misc!$A$1:$C$7,MATCH(Table1[[#This Row],[Product]],Lookup_Misc!$B$1:$B$7,0),3)*Table1[[#This Row],[Tonnage]],NA())</f>
        <v>0.4</v>
      </c>
      <c r="J7316">
        <f t="shared" si="344"/>
        <v>2</v>
      </c>
    </row>
    <row r="7317" spans="1:10" ht="15.5">
      <c r="A7317" t="s">
        <v>189</v>
      </c>
      <c r="B7317" t="s">
        <v>33</v>
      </c>
      <c r="C7317" s="62">
        <v>44228</v>
      </c>
      <c r="D7317" s="3">
        <f>Table1[[#This Row],[End Year]]-1</f>
        <v>2020</v>
      </c>
      <c r="E7317" s="3">
        <f t="shared" si="342"/>
        <v>2021</v>
      </c>
      <c r="F7317" s="1" t="str">
        <f t="shared" si="343"/>
        <v>2020/2021</v>
      </c>
      <c r="G7317">
        <v>16554</v>
      </c>
      <c r="H7317" t="s">
        <v>103</v>
      </c>
      <c r="I7317">
        <f>IFERROR(INDEX(Lookup_Misc!$A$1:$C$7,MATCH(Table1[[#This Row],[Product]],Lookup_Misc!$B$1:$B$7,0),3)*Table1[[#This Row],[Tonnage]],NA())</f>
        <v>6621.6</v>
      </c>
      <c r="J7317">
        <f t="shared" si="344"/>
        <v>2</v>
      </c>
    </row>
    <row r="7318" spans="1:10" ht="15.5">
      <c r="A7318" t="s">
        <v>189</v>
      </c>
      <c r="B7318" t="s">
        <v>33</v>
      </c>
      <c r="C7318" s="62">
        <v>44228</v>
      </c>
      <c r="D7318" s="3">
        <f>Table1[[#This Row],[End Year]]-1</f>
        <v>2020</v>
      </c>
      <c r="E7318" s="3">
        <f t="shared" si="342"/>
        <v>2021</v>
      </c>
      <c r="F7318" s="1" t="str">
        <f t="shared" si="343"/>
        <v>2020/2021</v>
      </c>
      <c r="G7318">
        <v>140</v>
      </c>
      <c r="H7318" t="s">
        <v>60</v>
      </c>
      <c r="I7318">
        <f>IFERROR(INDEX(Lookup_Misc!$A$1:$C$7,MATCH(Table1[[#This Row],[Product]],Lookup_Misc!$B$1:$B$7,0),3)*Table1[[#This Row],[Tonnage]],NA())</f>
        <v>56</v>
      </c>
      <c r="J7318">
        <f t="shared" si="344"/>
        <v>2</v>
      </c>
    </row>
    <row r="7319" spans="1:10" ht="15.5">
      <c r="A7319" t="s">
        <v>189</v>
      </c>
      <c r="B7319" t="s">
        <v>33</v>
      </c>
      <c r="C7319" s="62">
        <v>44228</v>
      </c>
      <c r="D7319" s="3">
        <f>Table1[[#This Row],[End Year]]-1</f>
        <v>2020</v>
      </c>
      <c r="E7319" s="3">
        <f t="shared" si="342"/>
        <v>2021</v>
      </c>
      <c r="F7319" s="1" t="str">
        <f t="shared" si="343"/>
        <v>2020/2021</v>
      </c>
      <c r="G7319">
        <v>12</v>
      </c>
      <c r="H7319" t="s">
        <v>79</v>
      </c>
      <c r="I7319">
        <f>IFERROR(INDEX(Lookup_Misc!$A$1:$C$7,MATCH(Table1[[#This Row],[Product]],Lookup_Misc!$B$1:$B$7,0),3)*Table1[[#This Row],[Tonnage]],NA())</f>
        <v>4.8000000000000007</v>
      </c>
      <c r="J7319">
        <f t="shared" si="344"/>
        <v>2</v>
      </c>
    </row>
    <row r="7320" spans="1:10" ht="15.5">
      <c r="A7320" t="s">
        <v>189</v>
      </c>
      <c r="B7320" t="s">
        <v>33</v>
      </c>
      <c r="C7320" s="62">
        <v>44228</v>
      </c>
      <c r="D7320" s="3">
        <f>Table1[[#This Row],[End Year]]-1</f>
        <v>2020</v>
      </c>
      <c r="E7320" s="3">
        <f t="shared" si="342"/>
        <v>2021</v>
      </c>
      <c r="F7320" s="1" t="str">
        <f t="shared" si="343"/>
        <v>2020/2021</v>
      </c>
      <c r="G7320">
        <v>3</v>
      </c>
      <c r="H7320" t="s">
        <v>113</v>
      </c>
      <c r="I7320">
        <f>IFERROR(INDEX(Lookup_Misc!$A$1:$C$7,MATCH(Table1[[#This Row],[Product]],Lookup_Misc!$B$1:$B$7,0),3)*Table1[[#This Row],[Tonnage]],NA())</f>
        <v>1.2000000000000002</v>
      </c>
      <c r="J7320">
        <f t="shared" si="344"/>
        <v>2</v>
      </c>
    </row>
    <row r="7321" spans="1:10" ht="15.5">
      <c r="A7321" t="s">
        <v>189</v>
      </c>
      <c r="B7321" t="s">
        <v>33</v>
      </c>
      <c r="C7321" s="62">
        <v>44228</v>
      </c>
      <c r="D7321" s="3">
        <f>Table1[[#This Row],[End Year]]-1</f>
        <v>2020</v>
      </c>
      <c r="E7321" s="3">
        <f t="shared" si="342"/>
        <v>2021</v>
      </c>
      <c r="F7321" s="1" t="str">
        <f t="shared" si="343"/>
        <v>2020/2021</v>
      </c>
      <c r="G7321">
        <v>16</v>
      </c>
      <c r="H7321" t="s">
        <v>90</v>
      </c>
      <c r="I7321">
        <f>IFERROR(INDEX(Lookup_Misc!$A$1:$C$7,MATCH(Table1[[#This Row],[Product]],Lookup_Misc!$B$1:$B$7,0),3)*Table1[[#This Row],[Tonnage]],NA())</f>
        <v>6.4</v>
      </c>
      <c r="J7321">
        <f t="shared" si="344"/>
        <v>2</v>
      </c>
    </row>
    <row r="7322" spans="1:10" ht="15.5">
      <c r="A7322" t="s">
        <v>185</v>
      </c>
      <c r="B7322" t="s">
        <v>33</v>
      </c>
      <c r="C7322" s="62">
        <v>44228</v>
      </c>
      <c r="D7322" s="3">
        <f>Table1[[#This Row],[End Year]]-1</f>
        <v>2020</v>
      </c>
      <c r="E7322" s="3">
        <f t="shared" si="342"/>
        <v>2021</v>
      </c>
      <c r="F7322" s="1" t="str">
        <f t="shared" si="343"/>
        <v>2020/2021</v>
      </c>
      <c r="G7322">
        <v>17</v>
      </c>
      <c r="H7322" t="s">
        <v>75</v>
      </c>
      <c r="I7322">
        <f>IFERROR(INDEX(Lookup_Misc!$A$1:$C$7,MATCH(Table1[[#This Row],[Product]],Lookup_Misc!$B$1:$B$7,0),3)*Table1[[#This Row],[Tonnage]],NA())</f>
        <v>7.82</v>
      </c>
      <c r="J7322">
        <f t="shared" si="344"/>
        <v>2</v>
      </c>
    </row>
    <row r="7323" spans="1:10" ht="15.5">
      <c r="A7323" t="s">
        <v>185</v>
      </c>
      <c r="B7323" t="s">
        <v>33</v>
      </c>
      <c r="C7323" s="62">
        <v>44228</v>
      </c>
      <c r="D7323" s="3">
        <f>Table1[[#This Row],[End Year]]-1</f>
        <v>2020</v>
      </c>
      <c r="E7323" s="3">
        <f t="shared" si="342"/>
        <v>2021</v>
      </c>
      <c r="F7323" s="1" t="str">
        <f t="shared" si="343"/>
        <v>2020/2021</v>
      </c>
      <c r="G7323">
        <v>18</v>
      </c>
      <c r="H7323" t="s">
        <v>119</v>
      </c>
      <c r="I7323">
        <f>IFERROR(INDEX(Lookup_Misc!$A$1:$C$7,MATCH(Table1[[#This Row],[Product]],Lookup_Misc!$B$1:$B$7,0),3)*Table1[[#This Row],[Tonnage]],NA())</f>
        <v>8.2800000000000011</v>
      </c>
      <c r="J7323">
        <f t="shared" si="344"/>
        <v>2</v>
      </c>
    </row>
    <row r="7324" spans="1:10" ht="15.5">
      <c r="A7324" t="s">
        <v>185</v>
      </c>
      <c r="B7324" t="s">
        <v>33</v>
      </c>
      <c r="C7324" s="62">
        <v>44228</v>
      </c>
      <c r="D7324" s="3">
        <f>Table1[[#This Row],[End Year]]-1</f>
        <v>2020</v>
      </c>
      <c r="E7324" s="3">
        <f t="shared" si="342"/>
        <v>2021</v>
      </c>
      <c r="F7324" s="1" t="str">
        <f t="shared" si="343"/>
        <v>2020/2021</v>
      </c>
      <c r="G7324">
        <v>20</v>
      </c>
      <c r="H7324" t="s">
        <v>95</v>
      </c>
      <c r="I7324">
        <f>IFERROR(INDEX(Lookup_Misc!$A$1:$C$7,MATCH(Table1[[#This Row],[Product]],Lookup_Misc!$B$1:$B$7,0),3)*Table1[[#This Row],[Tonnage]],NA())</f>
        <v>9.2000000000000011</v>
      </c>
      <c r="J7324">
        <f t="shared" si="344"/>
        <v>2</v>
      </c>
    </row>
    <row r="7325" spans="1:10" ht="15.5">
      <c r="A7325" t="s">
        <v>185</v>
      </c>
      <c r="B7325" t="s">
        <v>33</v>
      </c>
      <c r="C7325" s="62">
        <v>44228</v>
      </c>
      <c r="D7325" s="3">
        <f>Table1[[#This Row],[End Year]]-1</f>
        <v>2020</v>
      </c>
      <c r="E7325" s="3">
        <f t="shared" si="342"/>
        <v>2021</v>
      </c>
      <c r="F7325" s="1" t="str">
        <f t="shared" si="343"/>
        <v>2020/2021</v>
      </c>
      <c r="G7325">
        <v>16251</v>
      </c>
      <c r="H7325" t="s">
        <v>78</v>
      </c>
      <c r="I7325">
        <f>IFERROR(INDEX(Lookup_Misc!$A$1:$C$7,MATCH(Table1[[#This Row],[Product]],Lookup_Misc!$B$1:$B$7,0),3)*Table1[[#This Row],[Tonnage]],NA())</f>
        <v>7475.46</v>
      </c>
      <c r="J7325">
        <f t="shared" si="344"/>
        <v>2</v>
      </c>
    </row>
    <row r="7326" spans="1:10" ht="15.5">
      <c r="A7326" t="s">
        <v>185</v>
      </c>
      <c r="B7326" t="s">
        <v>33</v>
      </c>
      <c r="C7326" s="62">
        <v>44228</v>
      </c>
      <c r="D7326" s="3">
        <f>Table1[[#This Row],[End Year]]-1</f>
        <v>2020</v>
      </c>
      <c r="E7326" s="3">
        <f t="shared" si="342"/>
        <v>2021</v>
      </c>
      <c r="F7326" s="1" t="str">
        <f t="shared" si="343"/>
        <v>2020/2021</v>
      </c>
      <c r="G7326">
        <v>2334</v>
      </c>
      <c r="H7326" t="s">
        <v>60</v>
      </c>
      <c r="I7326">
        <f>IFERROR(INDEX(Lookup_Misc!$A$1:$C$7,MATCH(Table1[[#This Row],[Product]],Lookup_Misc!$B$1:$B$7,0),3)*Table1[[#This Row],[Tonnage]],NA())</f>
        <v>1073.6400000000001</v>
      </c>
      <c r="J7326">
        <f t="shared" si="344"/>
        <v>2</v>
      </c>
    </row>
    <row r="7327" spans="1:10" ht="15.5">
      <c r="A7327" t="s">
        <v>185</v>
      </c>
      <c r="B7327" t="s">
        <v>33</v>
      </c>
      <c r="C7327" s="62">
        <v>44228</v>
      </c>
      <c r="D7327" s="3">
        <f>Table1[[#This Row],[End Year]]-1</f>
        <v>2020</v>
      </c>
      <c r="E7327" s="3">
        <f t="shared" si="342"/>
        <v>2021</v>
      </c>
      <c r="F7327" s="1" t="str">
        <f t="shared" si="343"/>
        <v>2020/2021</v>
      </c>
      <c r="G7327">
        <v>7</v>
      </c>
      <c r="H7327" t="s">
        <v>88</v>
      </c>
      <c r="I7327">
        <f>IFERROR(INDEX(Lookup_Misc!$A$1:$C$7,MATCH(Table1[[#This Row],[Product]],Lookup_Misc!$B$1:$B$7,0),3)*Table1[[#This Row],[Tonnage]],NA())</f>
        <v>3.22</v>
      </c>
      <c r="J7327">
        <f t="shared" si="344"/>
        <v>2</v>
      </c>
    </row>
    <row r="7328" spans="1:10" ht="15.5">
      <c r="A7328" t="s">
        <v>185</v>
      </c>
      <c r="B7328" t="s">
        <v>33</v>
      </c>
      <c r="C7328" s="62">
        <v>44228</v>
      </c>
      <c r="D7328" s="3">
        <f>Table1[[#This Row],[End Year]]-1</f>
        <v>2020</v>
      </c>
      <c r="E7328" s="3">
        <f t="shared" si="342"/>
        <v>2021</v>
      </c>
      <c r="F7328" s="1" t="str">
        <f t="shared" si="343"/>
        <v>2020/2021</v>
      </c>
      <c r="G7328">
        <v>50000</v>
      </c>
      <c r="H7328" t="s">
        <v>82</v>
      </c>
      <c r="I7328">
        <f>IFERROR(INDEX(Lookup_Misc!$A$1:$C$7,MATCH(Table1[[#This Row],[Product]],Lookup_Misc!$B$1:$B$7,0),3)*Table1[[#This Row],[Tonnage]],NA())</f>
        <v>23000</v>
      </c>
      <c r="J7328">
        <f t="shared" si="344"/>
        <v>2</v>
      </c>
    </row>
    <row r="7329" spans="1:10" ht="15.5">
      <c r="A7329" t="s">
        <v>185</v>
      </c>
      <c r="B7329" t="s">
        <v>33</v>
      </c>
      <c r="C7329" s="62">
        <v>44228</v>
      </c>
      <c r="D7329" s="3">
        <f>Table1[[#This Row],[End Year]]-1</f>
        <v>2020</v>
      </c>
      <c r="E7329" s="3">
        <f t="shared" si="342"/>
        <v>2021</v>
      </c>
      <c r="F7329" s="1" t="str">
        <f t="shared" si="343"/>
        <v>2020/2021</v>
      </c>
      <c r="G7329">
        <v>26960</v>
      </c>
      <c r="H7329" t="s">
        <v>90</v>
      </c>
      <c r="I7329">
        <f>IFERROR(INDEX(Lookup_Misc!$A$1:$C$7,MATCH(Table1[[#This Row],[Product]],Lookup_Misc!$B$1:$B$7,0),3)*Table1[[#This Row],[Tonnage]],NA())</f>
        <v>12401.6</v>
      </c>
      <c r="J7329">
        <f t="shared" si="344"/>
        <v>2</v>
      </c>
    </row>
    <row r="7330" spans="1:10" ht="15.5">
      <c r="A7330" t="s">
        <v>185</v>
      </c>
      <c r="B7330" t="s">
        <v>123</v>
      </c>
      <c r="C7330" s="62">
        <v>44228</v>
      </c>
      <c r="D7330" s="3">
        <f>Table1[[#This Row],[End Year]]-1</f>
        <v>2020</v>
      </c>
      <c r="E7330" s="3">
        <f t="shared" si="342"/>
        <v>2021</v>
      </c>
      <c r="F7330" s="1" t="str">
        <f t="shared" si="343"/>
        <v>2020/2021</v>
      </c>
      <c r="G7330">
        <v>33</v>
      </c>
      <c r="H7330" t="s">
        <v>75</v>
      </c>
      <c r="I7330">
        <f>IFERROR(INDEX(Lookup_Misc!$A$1:$C$7,MATCH(Table1[[#This Row],[Product]],Lookup_Misc!$B$1:$B$7,0),3)*Table1[[#This Row],[Tonnage]],NA())</f>
        <v>15.180000000000001</v>
      </c>
      <c r="J7330">
        <f t="shared" si="344"/>
        <v>2</v>
      </c>
    </row>
    <row r="7331" spans="1:10" ht="15.5">
      <c r="A7331" t="s">
        <v>185</v>
      </c>
      <c r="B7331" t="s">
        <v>123</v>
      </c>
      <c r="C7331" s="62">
        <v>44228</v>
      </c>
      <c r="D7331" s="3">
        <f>Table1[[#This Row],[End Year]]-1</f>
        <v>2020</v>
      </c>
      <c r="E7331" s="3">
        <f t="shared" si="342"/>
        <v>2021</v>
      </c>
      <c r="F7331" s="1" t="str">
        <f t="shared" si="343"/>
        <v>2020/2021</v>
      </c>
      <c r="G7331">
        <v>280</v>
      </c>
      <c r="H7331" t="s">
        <v>60</v>
      </c>
      <c r="I7331">
        <f>IFERROR(INDEX(Lookup_Misc!$A$1:$C$7,MATCH(Table1[[#This Row],[Product]],Lookup_Misc!$B$1:$B$7,0),3)*Table1[[#This Row],[Tonnage]],NA())</f>
        <v>128.80000000000001</v>
      </c>
      <c r="J7331">
        <f t="shared" si="344"/>
        <v>2</v>
      </c>
    </row>
    <row r="7332" spans="1:10" ht="15.5">
      <c r="A7332" t="s">
        <v>185</v>
      </c>
      <c r="B7332" t="s">
        <v>123</v>
      </c>
      <c r="C7332" s="62">
        <v>44228</v>
      </c>
      <c r="D7332" s="3">
        <f>Table1[[#This Row],[End Year]]-1</f>
        <v>2020</v>
      </c>
      <c r="E7332" s="3">
        <f t="shared" si="342"/>
        <v>2021</v>
      </c>
      <c r="F7332" s="1" t="str">
        <f t="shared" si="343"/>
        <v>2020/2021</v>
      </c>
      <c r="G7332">
        <v>32387</v>
      </c>
      <c r="H7332" t="s">
        <v>79</v>
      </c>
      <c r="I7332">
        <f>IFERROR(INDEX(Lookup_Misc!$A$1:$C$7,MATCH(Table1[[#This Row],[Product]],Lookup_Misc!$B$1:$B$7,0),3)*Table1[[#This Row],[Tonnage]],NA())</f>
        <v>14898.02</v>
      </c>
      <c r="J7332">
        <f t="shared" si="344"/>
        <v>2</v>
      </c>
    </row>
    <row r="7333" spans="1:10" ht="15.5">
      <c r="A7333" t="s">
        <v>185</v>
      </c>
      <c r="B7333" t="s">
        <v>123</v>
      </c>
      <c r="C7333" s="62">
        <v>44228</v>
      </c>
      <c r="D7333" s="3">
        <f>Table1[[#This Row],[End Year]]-1</f>
        <v>2020</v>
      </c>
      <c r="E7333" s="3">
        <f t="shared" si="342"/>
        <v>2021</v>
      </c>
      <c r="F7333" s="1" t="str">
        <f t="shared" si="343"/>
        <v>2020/2021</v>
      </c>
      <c r="G7333">
        <v>3</v>
      </c>
      <c r="H7333" t="s">
        <v>145</v>
      </c>
      <c r="I7333">
        <f>IFERROR(INDEX(Lookup_Misc!$A$1:$C$7,MATCH(Table1[[#This Row],[Product]],Lookup_Misc!$B$1:$B$7,0),3)*Table1[[#This Row],[Tonnage]],NA())</f>
        <v>1.3800000000000001</v>
      </c>
      <c r="J7333">
        <f t="shared" si="344"/>
        <v>2</v>
      </c>
    </row>
    <row r="7334" spans="1:10" ht="15.5">
      <c r="A7334" t="s">
        <v>185</v>
      </c>
      <c r="B7334" t="s">
        <v>123</v>
      </c>
      <c r="C7334" s="62">
        <v>44228</v>
      </c>
      <c r="D7334" s="3">
        <f>Table1[[#This Row],[End Year]]-1</f>
        <v>2020</v>
      </c>
      <c r="E7334" s="3">
        <f t="shared" si="342"/>
        <v>2021</v>
      </c>
      <c r="F7334" s="1" t="str">
        <f t="shared" si="343"/>
        <v>2020/2021</v>
      </c>
      <c r="G7334">
        <v>5499</v>
      </c>
      <c r="H7334" t="s">
        <v>116</v>
      </c>
      <c r="I7334">
        <f>IFERROR(INDEX(Lookup_Misc!$A$1:$C$7,MATCH(Table1[[#This Row],[Product]],Lookup_Misc!$B$1:$B$7,0),3)*Table1[[#This Row],[Tonnage]],NA())</f>
        <v>2529.54</v>
      </c>
      <c r="J7334">
        <f t="shared" si="344"/>
        <v>2</v>
      </c>
    </row>
    <row r="7335" spans="1:10" ht="15.5">
      <c r="A7335" t="s">
        <v>185</v>
      </c>
      <c r="B7335" t="s">
        <v>123</v>
      </c>
      <c r="C7335" s="62">
        <v>44228</v>
      </c>
      <c r="D7335" s="3">
        <f>Table1[[#This Row],[End Year]]-1</f>
        <v>2020</v>
      </c>
      <c r="E7335" s="3">
        <f t="shared" si="342"/>
        <v>2021</v>
      </c>
      <c r="F7335" s="1" t="str">
        <f t="shared" si="343"/>
        <v>2020/2021</v>
      </c>
      <c r="G7335">
        <v>5500</v>
      </c>
      <c r="H7335" t="s">
        <v>113</v>
      </c>
      <c r="I7335">
        <f>IFERROR(INDEX(Lookup_Misc!$A$1:$C$7,MATCH(Table1[[#This Row],[Product]],Lookup_Misc!$B$1:$B$7,0),3)*Table1[[#This Row],[Tonnage]],NA())</f>
        <v>2530</v>
      </c>
      <c r="J7335">
        <f t="shared" si="344"/>
        <v>2</v>
      </c>
    </row>
    <row r="7336" spans="1:10" ht="15.5">
      <c r="A7336" t="s">
        <v>185</v>
      </c>
      <c r="B7336" t="s">
        <v>123</v>
      </c>
      <c r="C7336" s="62">
        <v>44228</v>
      </c>
      <c r="D7336" s="3">
        <f>Table1[[#This Row],[End Year]]-1</f>
        <v>2020</v>
      </c>
      <c r="E7336" s="3">
        <f t="shared" si="342"/>
        <v>2021</v>
      </c>
      <c r="F7336" s="1" t="str">
        <f t="shared" si="343"/>
        <v>2020/2021</v>
      </c>
      <c r="G7336">
        <v>6000</v>
      </c>
      <c r="H7336" t="s">
        <v>108</v>
      </c>
      <c r="I7336">
        <f>IFERROR(INDEX(Lookup_Misc!$A$1:$C$7,MATCH(Table1[[#This Row],[Product]],Lookup_Misc!$B$1:$B$7,0),3)*Table1[[#This Row],[Tonnage]],NA())</f>
        <v>2760</v>
      </c>
      <c r="J7336">
        <f t="shared" si="344"/>
        <v>2</v>
      </c>
    </row>
    <row r="7337" spans="1:10" ht="15.5">
      <c r="A7337" t="s">
        <v>185</v>
      </c>
      <c r="B7337" t="s">
        <v>123</v>
      </c>
      <c r="C7337" s="62">
        <v>44228</v>
      </c>
      <c r="D7337" s="3">
        <f>Table1[[#This Row],[End Year]]-1</f>
        <v>2020</v>
      </c>
      <c r="E7337" s="3">
        <f t="shared" si="342"/>
        <v>2021</v>
      </c>
      <c r="F7337" s="1" t="str">
        <f t="shared" si="343"/>
        <v>2020/2021</v>
      </c>
      <c r="G7337">
        <v>1</v>
      </c>
      <c r="H7337" t="s">
        <v>118</v>
      </c>
      <c r="I7337">
        <f>IFERROR(INDEX(Lookup_Misc!$A$1:$C$7,MATCH(Table1[[#This Row],[Product]],Lookup_Misc!$B$1:$B$7,0),3)*Table1[[#This Row],[Tonnage]],NA())</f>
        <v>0.46</v>
      </c>
      <c r="J7337">
        <f t="shared" si="344"/>
        <v>2</v>
      </c>
    </row>
    <row r="7338" spans="1:10" ht="15.5">
      <c r="A7338" t="s">
        <v>185</v>
      </c>
      <c r="B7338" t="s">
        <v>123</v>
      </c>
      <c r="C7338" s="62">
        <v>44228</v>
      </c>
      <c r="D7338" s="3">
        <f>Table1[[#This Row],[End Year]]-1</f>
        <v>2020</v>
      </c>
      <c r="E7338" s="3">
        <f t="shared" si="342"/>
        <v>2021</v>
      </c>
      <c r="F7338" s="1" t="str">
        <f t="shared" si="343"/>
        <v>2020/2021</v>
      </c>
      <c r="G7338">
        <v>5000</v>
      </c>
      <c r="H7338" t="s">
        <v>90</v>
      </c>
      <c r="I7338">
        <f>IFERROR(INDEX(Lookup_Misc!$A$1:$C$7,MATCH(Table1[[#This Row],[Product]],Lookup_Misc!$B$1:$B$7,0),3)*Table1[[#This Row],[Tonnage]],NA())</f>
        <v>2300</v>
      </c>
      <c r="J7338">
        <f t="shared" si="344"/>
        <v>2</v>
      </c>
    </row>
    <row r="7339" spans="1:10" ht="15.5">
      <c r="A7339" t="s">
        <v>186</v>
      </c>
      <c r="B7339" t="s">
        <v>33</v>
      </c>
      <c r="C7339" s="62">
        <v>44228</v>
      </c>
      <c r="D7339" s="3">
        <f>Table1[[#This Row],[End Year]]-1</f>
        <v>2020</v>
      </c>
      <c r="E7339" s="3">
        <f t="shared" si="342"/>
        <v>2021</v>
      </c>
      <c r="F7339" s="1" t="str">
        <f t="shared" si="343"/>
        <v>2020/2021</v>
      </c>
      <c r="G7339">
        <v>720</v>
      </c>
      <c r="H7339" t="s">
        <v>119</v>
      </c>
      <c r="I7339">
        <f>IFERROR(INDEX(Lookup_Misc!$A$1:$C$7,MATCH(Table1[[#This Row],[Product]],Lookup_Misc!$B$1:$B$7,0),3)*Table1[[#This Row],[Tonnage]],NA())</f>
        <v>374.40000000000003</v>
      </c>
      <c r="J7339">
        <f t="shared" si="344"/>
        <v>2</v>
      </c>
    </row>
    <row r="7340" spans="1:10" ht="15.5">
      <c r="A7340" t="s">
        <v>186</v>
      </c>
      <c r="B7340" t="s">
        <v>33</v>
      </c>
      <c r="C7340" s="62">
        <v>44228</v>
      </c>
      <c r="D7340" s="3">
        <f>Table1[[#This Row],[End Year]]-1</f>
        <v>2020</v>
      </c>
      <c r="E7340" s="3">
        <f t="shared" si="342"/>
        <v>2021</v>
      </c>
      <c r="F7340" s="1" t="str">
        <f t="shared" si="343"/>
        <v>2020/2021</v>
      </c>
      <c r="G7340">
        <v>6000</v>
      </c>
      <c r="H7340" t="s">
        <v>103</v>
      </c>
      <c r="I7340">
        <f>IFERROR(INDEX(Lookup_Misc!$A$1:$C$7,MATCH(Table1[[#This Row],[Product]],Lookup_Misc!$B$1:$B$7,0),3)*Table1[[#This Row],[Tonnage]],NA())</f>
        <v>3120</v>
      </c>
      <c r="J7340">
        <f t="shared" si="344"/>
        <v>2</v>
      </c>
    </row>
    <row r="7341" spans="1:10" ht="15.5">
      <c r="A7341" t="s">
        <v>186</v>
      </c>
      <c r="B7341" t="s">
        <v>33</v>
      </c>
      <c r="C7341" s="62">
        <v>44228</v>
      </c>
      <c r="D7341" s="3">
        <f>Table1[[#This Row],[End Year]]-1</f>
        <v>2020</v>
      </c>
      <c r="E7341" s="3">
        <f t="shared" si="342"/>
        <v>2021</v>
      </c>
      <c r="F7341" s="1" t="str">
        <f t="shared" si="343"/>
        <v>2020/2021</v>
      </c>
      <c r="G7341">
        <v>1177</v>
      </c>
      <c r="H7341" t="s">
        <v>95</v>
      </c>
      <c r="I7341">
        <f>IFERROR(INDEX(Lookup_Misc!$A$1:$C$7,MATCH(Table1[[#This Row],[Product]],Lookup_Misc!$B$1:$B$7,0),3)*Table1[[#This Row],[Tonnage]],NA())</f>
        <v>612.04000000000008</v>
      </c>
      <c r="J7341">
        <f t="shared" si="344"/>
        <v>2</v>
      </c>
    </row>
    <row r="7342" spans="1:10" ht="15.5">
      <c r="A7342" t="s">
        <v>186</v>
      </c>
      <c r="B7342" t="s">
        <v>33</v>
      </c>
      <c r="C7342" s="62">
        <v>44228</v>
      </c>
      <c r="D7342" s="3">
        <f>Table1[[#This Row],[End Year]]-1</f>
        <v>2020</v>
      </c>
      <c r="E7342" s="3">
        <f t="shared" si="342"/>
        <v>2021</v>
      </c>
      <c r="F7342" s="1" t="str">
        <f t="shared" si="343"/>
        <v>2020/2021</v>
      </c>
      <c r="G7342">
        <v>269</v>
      </c>
      <c r="H7342" t="s">
        <v>60</v>
      </c>
      <c r="I7342">
        <f>IFERROR(INDEX(Lookup_Misc!$A$1:$C$7,MATCH(Table1[[#This Row],[Product]],Lookup_Misc!$B$1:$B$7,0),3)*Table1[[#This Row],[Tonnage]],NA())</f>
        <v>139.88</v>
      </c>
      <c r="J7342">
        <f t="shared" si="344"/>
        <v>2</v>
      </c>
    </row>
    <row r="7343" spans="1:10" ht="15.5">
      <c r="A7343" t="s">
        <v>186</v>
      </c>
      <c r="B7343" t="s">
        <v>33</v>
      </c>
      <c r="C7343" s="62">
        <v>44228</v>
      </c>
      <c r="D7343" s="3">
        <f>Table1[[#This Row],[End Year]]-1</f>
        <v>2020</v>
      </c>
      <c r="E7343" s="3">
        <f t="shared" si="342"/>
        <v>2021</v>
      </c>
      <c r="F7343" s="1" t="str">
        <f t="shared" si="343"/>
        <v>2020/2021</v>
      </c>
      <c r="G7343">
        <v>37588</v>
      </c>
      <c r="H7343" t="s">
        <v>79</v>
      </c>
      <c r="I7343">
        <f>IFERROR(INDEX(Lookup_Misc!$A$1:$C$7,MATCH(Table1[[#This Row],[Product]],Lookup_Misc!$B$1:$B$7,0),3)*Table1[[#This Row],[Tonnage]],NA())</f>
        <v>19545.760000000002</v>
      </c>
      <c r="J7343">
        <f t="shared" si="344"/>
        <v>2</v>
      </c>
    </row>
    <row r="7344" spans="1:10" ht="15.5">
      <c r="A7344" t="s">
        <v>186</v>
      </c>
      <c r="B7344" t="s">
        <v>33</v>
      </c>
      <c r="C7344" s="62">
        <v>44228</v>
      </c>
      <c r="D7344" s="3">
        <f>Table1[[#This Row],[End Year]]-1</f>
        <v>2020</v>
      </c>
      <c r="E7344" s="3">
        <f t="shared" si="342"/>
        <v>2021</v>
      </c>
      <c r="F7344" s="1" t="str">
        <f t="shared" si="343"/>
        <v>2020/2021</v>
      </c>
      <c r="G7344">
        <v>140</v>
      </c>
      <c r="H7344" t="s">
        <v>86</v>
      </c>
      <c r="I7344">
        <f>IFERROR(INDEX(Lookup_Misc!$A$1:$C$7,MATCH(Table1[[#This Row],[Product]],Lookup_Misc!$B$1:$B$7,0),3)*Table1[[#This Row],[Tonnage]],NA())</f>
        <v>72.8</v>
      </c>
      <c r="J7344">
        <f t="shared" si="344"/>
        <v>2</v>
      </c>
    </row>
    <row r="7345" spans="1:10" ht="15.5">
      <c r="A7345" t="s">
        <v>186</v>
      </c>
      <c r="B7345" t="s">
        <v>33</v>
      </c>
      <c r="C7345" s="62">
        <v>44228</v>
      </c>
      <c r="D7345" s="3">
        <f>Table1[[#This Row],[End Year]]-1</f>
        <v>2020</v>
      </c>
      <c r="E7345" s="3">
        <f t="shared" si="342"/>
        <v>2021</v>
      </c>
      <c r="F7345" s="1" t="str">
        <f t="shared" si="343"/>
        <v>2020/2021</v>
      </c>
      <c r="G7345">
        <v>4</v>
      </c>
      <c r="H7345" t="s">
        <v>89</v>
      </c>
      <c r="I7345">
        <f>IFERROR(INDEX(Lookup_Misc!$A$1:$C$7,MATCH(Table1[[#This Row],[Product]],Lookup_Misc!$B$1:$B$7,0),3)*Table1[[#This Row],[Tonnage]],NA())</f>
        <v>2.08</v>
      </c>
      <c r="J7345">
        <f t="shared" si="344"/>
        <v>2</v>
      </c>
    </row>
    <row r="7346" spans="1:10" ht="15.5">
      <c r="A7346" t="s">
        <v>186</v>
      </c>
      <c r="B7346" t="s">
        <v>33</v>
      </c>
      <c r="C7346" s="62">
        <v>44228</v>
      </c>
      <c r="D7346" s="3">
        <f>Table1[[#This Row],[End Year]]-1</f>
        <v>2020</v>
      </c>
      <c r="E7346" s="3">
        <f t="shared" si="342"/>
        <v>2021</v>
      </c>
      <c r="F7346" s="1" t="str">
        <f t="shared" si="343"/>
        <v>2020/2021</v>
      </c>
      <c r="G7346">
        <v>17945</v>
      </c>
      <c r="H7346" t="s">
        <v>90</v>
      </c>
      <c r="I7346">
        <f>IFERROR(INDEX(Lookup_Misc!$A$1:$C$7,MATCH(Table1[[#This Row],[Product]],Lookup_Misc!$B$1:$B$7,0),3)*Table1[[#This Row],[Tonnage]],NA())</f>
        <v>9331.4</v>
      </c>
      <c r="J7346">
        <f t="shared" si="344"/>
        <v>2</v>
      </c>
    </row>
    <row r="7347" spans="1:10" ht="15.5">
      <c r="A7347" t="s">
        <v>186</v>
      </c>
      <c r="B7347" t="s">
        <v>33</v>
      </c>
      <c r="C7347" s="62">
        <v>44228</v>
      </c>
      <c r="D7347" s="3">
        <f>Table1[[#This Row],[End Year]]-1</f>
        <v>2020</v>
      </c>
      <c r="E7347" s="3">
        <f t="shared" si="342"/>
        <v>2021</v>
      </c>
      <c r="F7347" s="1" t="str">
        <f t="shared" si="343"/>
        <v>2020/2021</v>
      </c>
      <c r="G7347">
        <v>36</v>
      </c>
      <c r="H7347" t="s">
        <v>77</v>
      </c>
      <c r="I7347">
        <f>IFERROR(INDEX(Lookup_Misc!$A$1:$C$7,MATCH(Table1[[#This Row],[Product]],Lookup_Misc!$B$1:$B$7,0),3)*Table1[[#This Row],[Tonnage]],NA())</f>
        <v>18.72</v>
      </c>
      <c r="J7347">
        <f t="shared" si="344"/>
        <v>2</v>
      </c>
    </row>
    <row r="7348" spans="1:10" ht="15.5">
      <c r="A7348" t="s">
        <v>186</v>
      </c>
      <c r="B7348" t="s">
        <v>33</v>
      </c>
      <c r="C7348" s="62">
        <v>44228</v>
      </c>
      <c r="D7348" s="3">
        <f>Table1[[#This Row],[End Year]]-1</f>
        <v>2020</v>
      </c>
      <c r="E7348" s="3">
        <f t="shared" si="342"/>
        <v>2021</v>
      </c>
      <c r="F7348" s="1" t="str">
        <f t="shared" si="343"/>
        <v>2020/2021</v>
      </c>
      <c r="G7348">
        <v>18</v>
      </c>
      <c r="H7348" t="s">
        <v>93</v>
      </c>
      <c r="I7348">
        <f>IFERROR(INDEX(Lookup_Misc!$A$1:$C$7,MATCH(Table1[[#This Row],[Product]],Lookup_Misc!$B$1:$B$7,0),3)*Table1[[#This Row],[Tonnage]],NA())</f>
        <v>9.36</v>
      </c>
      <c r="J7348">
        <f t="shared" si="344"/>
        <v>2</v>
      </c>
    </row>
    <row r="7349" spans="1:10" ht="15.5">
      <c r="A7349" t="s">
        <v>186</v>
      </c>
      <c r="B7349" t="s">
        <v>123</v>
      </c>
      <c r="C7349" s="62">
        <v>44228</v>
      </c>
      <c r="D7349" s="3">
        <f>Table1[[#This Row],[End Year]]-1</f>
        <v>2020</v>
      </c>
      <c r="E7349" s="3">
        <f t="shared" si="342"/>
        <v>2021</v>
      </c>
      <c r="F7349" s="1" t="str">
        <f t="shared" si="343"/>
        <v>2020/2021</v>
      </c>
      <c r="G7349">
        <v>12</v>
      </c>
      <c r="H7349" t="s">
        <v>94</v>
      </c>
      <c r="I7349">
        <f>IFERROR(INDEX(Lookup_Misc!$A$1:$C$7,MATCH(Table1[[#This Row],[Product]],Lookup_Misc!$B$1:$B$7,0),3)*Table1[[#This Row],[Tonnage]],NA())</f>
        <v>6.24</v>
      </c>
      <c r="J7349">
        <f t="shared" si="344"/>
        <v>2</v>
      </c>
    </row>
    <row r="7350" spans="1:10" ht="15.5">
      <c r="A7350" t="s">
        <v>186</v>
      </c>
      <c r="B7350" t="s">
        <v>123</v>
      </c>
      <c r="C7350" s="62">
        <v>44228</v>
      </c>
      <c r="D7350" s="3">
        <f>Table1[[#This Row],[End Year]]-1</f>
        <v>2020</v>
      </c>
      <c r="E7350" s="3">
        <f t="shared" si="342"/>
        <v>2021</v>
      </c>
      <c r="F7350" s="1" t="str">
        <f t="shared" si="343"/>
        <v>2020/2021</v>
      </c>
      <c r="G7350">
        <v>98608</v>
      </c>
      <c r="H7350" t="s">
        <v>60</v>
      </c>
      <c r="I7350">
        <f>IFERROR(INDEX(Lookup_Misc!$A$1:$C$7,MATCH(Table1[[#This Row],[Product]],Lookup_Misc!$B$1:$B$7,0),3)*Table1[[#This Row],[Tonnage]],NA())</f>
        <v>51276.160000000003</v>
      </c>
      <c r="J7350">
        <f t="shared" si="344"/>
        <v>2</v>
      </c>
    </row>
    <row r="7351" spans="1:10" ht="15.5">
      <c r="A7351" t="s">
        <v>186</v>
      </c>
      <c r="B7351" t="s">
        <v>123</v>
      </c>
      <c r="C7351" s="62">
        <v>44228</v>
      </c>
      <c r="D7351" s="3">
        <f>Table1[[#This Row],[End Year]]-1</f>
        <v>2020</v>
      </c>
      <c r="E7351" s="3">
        <f t="shared" si="342"/>
        <v>2021</v>
      </c>
      <c r="F7351" s="1" t="str">
        <f t="shared" si="343"/>
        <v>2020/2021</v>
      </c>
      <c r="G7351">
        <v>194</v>
      </c>
      <c r="H7351" t="s">
        <v>79</v>
      </c>
      <c r="I7351">
        <f>IFERROR(INDEX(Lookup_Misc!$A$1:$C$7,MATCH(Table1[[#This Row],[Product]],Lookup_Misc!$B$1:$B$7,0),3)*Table1[[#This Row],[Tonnage]],NA())</f>
        <v>100.88000000000001</v>
      </c>
      <c r="J7351">
        <f t="shared" si="344"/>
        <v>2</v>
      </c>
    </row>
    <row r="7352" spans="1:10" ht="15.5">
      <c r="A7352" t="s">
        <v>186</v>
      </c>
      <c r="B7352" t="s">
        <v>123</v>
      </c>
      <c r="C7352" s="62">
        <v>44228</v>
      </c>
      <c r="D7352" s="3">
        <f>Table1[[#This Row],[End Year]]-1</f>
        <v>2020</v>
      </c>
      <c r="E7352" s="3">
        <f t="shared" si="342"/>
        <v>2021</v>
      </c>
      <c r="F7352" s="1" t="str">
        <f t="shared" si="343"/>
        <v>2020/2021</v>
      </c>
      <c r="G7352">
        <v>6850</v>
      </c>
      <c r="H7352" t="s">
        <v>116</v>
      </c>
      <c r="I7352">
        <f>IFERROR(INDEX(Lookup_Misc!$A$1:$C$7,MATCH(Table1[[#This Row],[Product]],Lookup_Misc!$B$1:$B$7,0),3)*Table1[[#This Row],[Tonnage]],NA())</f>
        <v>3562</v>
      </c>
      <c r="J7352">
        <f t="shared" si="344"/>
        <v>2</v>
      </c>
    </row>
    <row r="7353" spans="1:10" ht="15.5">
      <c r="A7353" t="s">
        <v>186</v>
      </c>
      <c r="B7353" t="s">
        <v>123</v>
      </c>
      <c r="C7353" s="62">
        <v>44228</v>
      </c>
      <c r="D7353" s="3">
        <f>Table1[[#This Row],[End Year]]-1</f>
        <v>2020</v>
      </c>
      <c r="E7353" s="3">
        <f t="shared" si="342"/>
        <v>2021</v>
      </c>
      <c r="F7353" s="1" t="str">
        <f t="shared" si="343"/>
        <v>2020/2021</v>
      </c>
      <c r="G7353">
        <v>1718</v>
      </c>
      <c r="H7353" t="s">
        <v>113</v>
      </c>
      <c r="I7353">
        <f>IFERROR(INDEX(Lookup_Misc!$A$1:$C$7,MATCH(Table1[[#This Row],[Product]],Lookup_Misc!$B$1:$B$7,0),3)*Table1[[#This Row],[Tonnage]],NA())</f>
        <v>893.36</v>
      </c>
      <c r="J7353">
        <f t="shared" si="344"/>
        <v>2</v>
      </c>
    </row>
    <row r="7354" spans="1:10" ht="15.5">
      <c r="A7354" t="s">
        <v>186</v>
      </c>
      <c r="B7354" t="s">
        <v>123</v>
      </c>
      <c r="C7354" s="62">
        <v>44228</v>
      </c>
      <c r="D7354" s="3">
        <f>Table1[[#This Row],[End Year]]-1</f>
        <v>2020</v>
      </c>
      <c r="E7354" s="3">
        <f t="shared" si="342"/>
        <v>2021</v>
      </c>
      <c r="F7354" s="1" t="str">
        <f t="shared" si="343"/>
        <v>2020/2021</v>
      </c>
      <c r="G7354">
        <v>4500</v>
      </c>
      <c r="H7354" t="s">
        <v>108</v>
      </c>
      <c r="I7354">
        <f>IFERROR(INDEX(Lookup_Misc!$A$1:$C$7,MATCH(Table1[[#This Row],[Product]],Lookup_Misc!$B$1:$B$7,0),3)*Table1[[#This Row],[Tonnage]],NA())</f>
        <v>2340</v>
      </c>
      <c r="J7354">
        <f t="shared" si="344"/>
        <v>2</v>
      </c>
    </row>
    <row r="7355" spans="1:10" ht="15.5">
      <c r="A7355" t="s">
        <v>186</v>
      </c>
      <c r="B7355" t="s">
        <v>123</v>
      </c>
      <c r="C7355" s="62">
        <v>44228</v>
      </c>
      <c r="D7355" s="3">
        <f>Table1[[#This Row],[End Year]]-1</f>
        <v>2020</v>
      </c>
      <c r="E7355" s="3">
        <f t="shared" si="342"/>
        <v>2021</v>
      </c>
      <c r="F7355" s="1" t="str">
        <f t="shared" si="343"/>
        <v>2020/2021</v>
      </c>
      <c r="G7355">
        <v>54091</v>
      </c>
      <c r="H7355" t="s">
        <v>90</v>
      </c>
      <c r="I7355">
        <f>IFERROR(INDEX(Lookup_Misc!$A$1:$C$7,MATCH(Table1[[#This Row],[Product]],Lookup_Misc!$B$1:$B$7,0),3)*Table1[[#This Row],[Tonnage]],NA())</f>
        <v>28127.32</v>
      </c>
      <c r="J7355">
        <f t="shared" si="344"/>
        <v>2</v>
      </c>
    </row>
    <row r="7356" spans="1:10" ht="15.5">
      <c r="A7356" t="s">
        <v>189</v>
      </c>
      <c r="B7356" t="s">
        <v>123</v>
      </c>
      <c r="C7356" s="62">
        <v>44228</v>
      </c>
      <c r="D7356" s="3">
        <f>Table1[[#This Row],[End Year]]-1</f>
        <v>2020</v>
      </c>
      <c r="E7356" s="3">
        <f t="shared" si="342"/>
        <v>2021</v>
      </c>
      <c r="F7356" s="1" t="str">
        <f t="shared" si="343"/>
        <v>2020/2021</v>
      </c>
      <c r="G7356">
        <v>53840</v>
      </c>
      <c r="H7356" t="s">
        <v>60</v>
      </c>
      <c r="I7356">
        <f>IFERROR(INDEX(Lookup_Misc!$A$1:$C$7,MATCH(Table1[[#This Row],[Product]],Lookup_Misc!$B$1:$B$7,0),3)*Table1[[#This Row],[Tonnage]],NA())</f>
        <v>21536</v>
      </c>
      <c r="J7356">
        <f t="shared" si="344"/>
        <v>2</v>
      </c>
    </row>
    <row r="7357" spans="1:10" ht="15.5">
      <c r="A7357" t="s">
        <v>189</v>
      </c>
      <c r="B7357" t="s">
        <v>123</v>
      </c>
      <c r="C7357" s="62">
        <v>44228</v>
      </c>
      <c r="D7357" s="3">
        <f>Table1[[#This Row],[End Year]]-1</f>
        <v>2020</v>
      </c>
      <c r="E7357" s="3">
        <f t="shared" si="342"/>
        <v>2021</v>
      </c>
      <c r="F7357" s="1" t="str">
        <f t="shared" si="343"/>
        <v>2020/2021</v>
      </c>
      <c r="G7357">
        <v>7968</v>
      </c>
      <c r="H7357" t="s">
        <v>79</v>
      </c>
      <c r="I7357">
        <f>IFERROR(INDEX(Lookup_Misc!$A$1:$C$7,MATCH(Table1[[#This Row],[Product]],Lookup_Misc!$B$1:$B$7,0),3)*Table1[[#This Row],[Tonnage]],NA())</f>
        <v>3187.2000000000003</v>
      </c>
      <c r="J7357">
        <f t="shared" si="344"/>
        <v>2</v>
      </c>
    </row>
    <row r="7358" spans="1:10" ht="15.5">
      <c r="A7358" t="s">
        <v>189</v>
      </c>
      <c r="B7358" t="s">
        <v>123</v>
      </c>
      <c r="C7358" s="62">
        <v>44228</v>
      </c>
      <c r="D7358" s="3">
        <f>Table1[[#This Row],[End Year]]-1</f>
        <v>2020</v>
      </c>
      <c r="E7358" s="3">
        <f t="shared" si="342"/>
        <v>2021</v>
      </c>
      <c r="F7358" s="1" t="str">
        <f t="shared" si="343"/>
        <v>2020/2021</v>
      </c>
      <c r="G7358">
        <v>1602</v>
      </c>
      <c r="H7358" t="s">
        <v>116</v>
      </c>
      <c r="I7358">
        <f>IFERROR(INDEX(Lookup_Misc!$A$1:$C$7,MATCH(Table1[[#This Row],[Product]],Lookup_Misc!$B$1:$B$7,0),3)*Table1[[#This Row],[Tonnage]],NA())</f>
        <v>640.80000000000007</v>
      </c>
      <c r="J7358">
        <f t="shared" si="344"/>
        <v>2</v>
      </c>
    </row>
    <row r="7359" spans="1:10" ht="15.5">
      <c r="A7359" t="s">
        <v>189</v>
      </c>
      <c r="B7359" t="s">
        <v>123</v>
      </c>
      <c r="C7359" s="62">
        <v>44228</v>
      </c>
      <c r="D7359" s="3">
        <f>Table1[[#This Row],[End Year]]-1</f>
        <v>2020</v>
      </c>
      <c r="E7359" s="3">
        <f t="shared" si="342"/>
        <v>2021</v>
      </c>
      <c r="F7359" s="1" t="str">
        <f t="shared" si="343"/>
        <v>2020/2021</v>
      </c>
      <c r="G7359">
        <v>61500</v>
      </c>
      <c r="H7359" t="s">
        <v>113</v>
      </c>
      <c r="I7359">
        <f>IFERROR(INDEX(Lookup_Misc!$A$1:$C$7,MATCH(Table1[[#This Row],[Product]],Lookup_Misc!$B$1:$B$7,0),3)*Table1[[#This Row],[Tonnage]],NA())</f>
        <v>24600</v>
      </c>
      <c r="J7359">
        <f t="shared" si="344"/>
        <v>2</v>
      </c>
    </row>
    <row r="7360" spans="1:10" ht="15.5">
      <c r="A7360" t="s">
        <v>189</v>
      </c>
      <c r="B7360" t="s">
        <v>123</v>
      </c>
      <c r="C7360" s="62">
        <v>44228</v>
      </c>
      <c r="D7360" s="3">
        <f>Table1[[#This Row],[End Year]]-1</f>
        <v>2020</v>
      </c>
      <c r="E7360" s="3">
        <f t="shared" si="342"/>
        <v>2021</v>
      </c>
      <c r="F7360" s="1" t="str">
        <f t="shared" si="343"/>
        <v>2020/2021</v>
      </c>
      <c r="G7360">
        <v>19000</v>
      </c>
      <c r="H7360" t="s">
        <v>108</v>
      </c>
      <c r="I7360">
        <f>IFERROR(INDEX(Lookup_Misc!$A$1:$C$7,MATCH(Table1[[#This Row],[Product]],Lookup_Misc!$B$1:$B$7,0),3)*Table1[[#This Row],[Tonnage]],NA())</f>
        <v>7600</v>
      </c>
      <c r="J7360">
        <f t="shared" si="344"/>
        <v>2</v>
      </c>
    </row>
    <row r="7361" spans="1:10" ht="15.5">
      <c r="A7361" t="s">
        <v>189</v>
      </c>
      <c r="B7361" t="s">
        <v>123</v>
      </c>
      <c r="C7361" s="62">
        <v>44228</v>
      </c>
      <c r="D7361" s="3">
        <f>Table1[[#This Row],[End Year]]-1</f>
        <v>2020</v>
      </c>
      <c r="E7361" s="3">
        <f t="shared" si="342"/>
        <v>2021</v>
      </c>
      <c r="F7361" s="1" t="str">
        <f t="shared" si="343"/>
        <v>2020/2021</v>
      </c>
      <c r="G7361">
        <v>297</v>
      </c>
      <c r="H7361" t="s">
        <v>86</v>
      </c>
      <c r="I7361">
        <f>IFERROR(INDEX(Lookup_Misc!$A$1:$C$7,MATCH(Table1[[#This Row],[Product]],Lookup_Misc!$B$1:$B$7,0),3)*Table1[[#This Row],[Tonnage]],NA())</f>
        <v>118.80000000000001</v>
      </c>
      <c r="J7361">
        <f t="shared" si="344"/>
        <v>2</v>
      </c>
    </row>
    <row r="7362" spans="1:10" ht="15.5">
      <c r="A7362" t="s">
        <v>189</v>
      </c>
      <c r="B7362" t="s">
        <v>123</v>
      </c>
      <c r="C7362" s="62">
        <v>44228</v>
      </c>
      <c r="D7362" s="3">
        <f>Table1[[#This Row],[End Year]]-1</f>
        <v>2020</v>
      </c>
      <c r="E7362" s="3">
        <f t="shared" si="342"/>
        <v>2021</v>
      </c>
      <c r="F7362" s="1" t="str">
        <f t="shared" si="343"/>
        <v>2020/2021</v>
      </c>
      <c r="G7362">
        <v>19</v>
      </c>
      <c r="H7362" t="s">
        <v>98</v>
      </c>
      <c r="I7362">
        <f>IFERROR(INDEX(Lookup_Misc!$A$1:$C$7,MATCH(Table1[[#This Row],[Product]],Lookup_Misc!$B$1:$B$7,0),3)*Table1[[#This Row],[Tonnage]],NA())</f>
        <v>7.6000000000000005</v>
      </c>
      <c r="J7362">
        <f t="shared" si="344"/>
        <v>2</v>
      </c>
    </row>
    <row r="7363" spans="1:10" ht="15.5">
      <c r="A7363" t="s">
        <v>189</v>
      </c>
      <c r="B7363" t="s">
        <v>123</v>
      </c>
      <c r="C7363" s="62">
        <v>44228</v>
      </c>
      <c r="D7363" s="3">
        <f>Table1[[#This Row],[End Year]]-1</f>
        <v>2020</v>
      </c>
      <c r="E7363" s="3">
        <f t="shared" si="342"/>
        <v>2021</v>
      </c>
      <c r="F7363" s="1" t="str">
        <f t="shared" si="343"/>
        <v>2020/2021</v>
      </c>
      <c r="G7363">
        <v>9</v>
      </c>
      <c r="H7363" t="s">
        <v>89</v>
      </c>
      <c r="I7363">
        <f>IFERROR(INDEX(Lookup_Misc!$A$1:$C$7,MATCH(Table1[[#This Row],[Product]],Lookup_Misc!$B$1:$B$7,0),3)*Table1[[#This Row],[Tonnage]],NA())</f>
        <v>3.6</v>
      </c>
      <c r="J7363">
        <f t="shared" si="344"/>
        <v>2</v>
      </c>
    </row>
    <row r="7364" spans="1:10" ht="15.5">
      <c r="A7364" t="s">
        <v>187</v>
      </c>
      <c r="B7364" t="s">
        <v>33</v>
      </c>
      <c r="C7364" s="62">
        <v>44228</v>
      </c>
      <c r="D7364" s="3">
        <f>Table1[[#This Row],[End Year]]-1</f>
        <v>2020</v>
      </c>
      <c r="E7364" s="3">
        <f t="shared" si="342"/>
        <v>2021</v>
      </c>
      <c r="F7364" s="1" t="str">
        <f t="shared" si="343"/>
        <v>2020/2021</v>
      </c>
      <c r="G7364">
        <v>16344</v>
      </c>
      <c r="H7364" t="s">
        <v>78</v>
      </c>
      <c r="I7364">
        <f>IFERROR(INDEX(Lookup_Misc!$A$1:$C$7,MATCH(Table1[[#This Row],[Product]],Lookup_Misc!$B$1:$B$7,0),3)*Table1[[#This Row],[Tonnage]],NA())</f>
        <v>7518.2400000000007</v>
      </c>
      <c r="J7364">
        <f t="shared" si="344"/>
        <v>2</v>
      </c>
    </row>
    <row r="7365" spans="1:10" ht="15.5">
      <c r="A7365" t="s">
        <v>187</v>
      </c>
      <c r="B7365" t="s">
        <v>123</v>
      </c>
      <c r="C7365" s="62">
        <v>44228</v>
      </c>
      <c r="D7365" s="3">
        <f>Table1[[#This Row],[End Year]]-1</f>
        <v>2020</v>
      </c>
      <c r="E7365" s="3">
        <f t="shared" si="342"/>
        <v>2021</v>
      </c>
      <c r="F7365" s="1" t="str">
        <f t="shared" si="343"/>
        <v>2020/2021</v>
      </c>
      <c r="G7365">
        <v>4</v>
      </c>
      <c r="H7365" t="s">
        <v>79</v>
      </c>
      <c r="I7365">
        <f>IFERROR(INDEX(Lookup_Misc!$A$1:$C$7,MATCH(Table1[[#This Row],[Product]],Lookup_Misc!$B$1:$B$7,0),3)*Table1[[#This Row],[Tonnage]],NA())</f>
        <v>1.84</v>
      </c>
      <c r="J7365">
        <f t="shared" si="344"/>
        <v>2</v>
      </c>
    </row>
    <row r="7366" spans="1:10" ht="15.5">
      <c r="A7366" t="s">
        <v>188</v>
      </c>
      <c r="B7366" t="s">
        <v>33</v>
      </c>
      <c r="C7366" s="62">
        <v>44228</v>
      </c>
      <c r="D7366" s="3">
        <f>Table1[[#This Row],[End Year]]-1</f>
        <v>2020</v>
      </c>
      <c r="E7366" s="3">
        <f t="shared" ref="E7366:E7429" si="345">IF(AND(MONTH(C7366)&gt;=7,MONTH(C7366)&lt;=12),YEAR(C7366)+1,YEAR(C7366))</f>
        <v>2021</v>
      </c>
      <c r="F7366" s="1" t="str">
        <f t="shared" ref="F7366:F7429" si="346">D7366&amp;"/"&amp;E7366</f>
        <v>2020/2021</v>
      </c>
      <c r="G7366">
        <v>4</v>
      </c>
      <c r="H7366" t="s">
        <v>86</v>
      </c>
      <c r="I7366">
        <f>IFERROR(INDEX(Lookup_Misc!$A$1:$C$7,MATCH(Table1[[#This Row],[Product]],Lookup_Misc!$B$1:$B$7,0),3)*Table1[[#This Row],[Tonnage]],NA())</f>
        <v>0.72</v>
      </c>
      <c r="J7366">
        <f t="shared" ref="J7366:J7429" si="347">MONTH(C7366)</f>
        <v>2</v>
      </c>
    </row>
    <row r="7367" spans="1:10" ht="15.5">
      <c r="A7367" t="s">
        <v>188</v>
      </c>
      <c r="B7367" t="s">
        <v>33</v>
      </c>
      <c r="C7367" s="62">
        <v>44228</v>
      </c>
      <c r="D7367" s="3">
        <f>Table1[[#This Row],[End Year]]-1</f>
        <v>2020</v>
      </c>
      <c r="E7367" s="3">
        <f t="shared" si="345"/>
        <v>2021</v>
      </c>
      <c r="F7367" s="1" t="str">
        <f t="shared" si="346"/>
        <v>2020/2021</v>
      </c>
      <c r="G7367">
        <v>236</v>
      </c>
      <c r="H7367" t="s">
        <v>90</v>
      </c>
      <c r="I7367">
        <f>IFERROR(INDEX(Lookup_Misc!$A$1:$C$7,MATCH(Table1[[#This Row],[Product]],Lookup_Misc!$B$1:$B$7,0),3)*Table1[[#This Row],[Tonnage]],NA())</f>
        <v>42.48</v>
      </c>
      <c r="J7367">
        <f t="shared" si="347"/>
        <v>2</v>
      </c>
    </row>
    <row r="7368" spans="1:10">
      <c r="A7368" t="s">
        <v>185</v>
      </c>
      <c r="B7368" t="s">
        <v>33</v>
      </c>
      <c r="C7368" s="61">
        <v>44256</v>
      </c>
      <c r="D7368" s="3">
        <f>Table1[[#This Row],[End Year]]-1</f>
        <v>2020</v>
      </c>
      <c r="E7368" s="3">
        <f t="shared" si="345"/>
        <v>2021</v>
      </c>
      <c r="F7368" s="1" t="str">
        <f t="shared" si="346"/>
        <v>2020/2021</v>
      </c>
      <c r="G7368">
        <v>54</v>
      </c>
      <c r="H7368" t="s">
        <v>119</v>
      </c>
      <c r="I7368">
        <f>IFERROR(INDEX(Lookup_Misc!$A$1:$C$7,MATCH(Table1[[#This Row],[Product]],Lookup_Misc!$B$1:$B$7,0),3)*Table1[[#This Row],[Tonnage]],NA())</f>
        <v>24.84</v>
      </c>
      <c r="J7368">
        <f t="shared" si="347"/>
        <v>3</v>
      </c>
    </row>
    <row r="7369" spans="1:10">
      <c r="A7369" t="s">
        <v>185</v>
      </c>
      <c r="B7369" t="s">
        <v>33</v>
      </c>
      <c r="C7369" s="61">
        <v>44256</v>
      </c>
      <c r="D7369" s="3">
        <f>Table1[[#This Row],[End Year]]-1</f>
        <v>2020</v>
      </c>
      <c r="E7369" s="3">
        <f t="shared" si="345"/>
        <v>2021</v>
      </c>
      <c r="F7369" s="1" t="str">
        <f t="shared" si="346"/>
        <v>2020/2021</v>
      </c>
      <c r="G7369">
        <v>473</v>
      </c>
      <c r="H7369" t="s">
        <v>95</v>
      </c>
      <c r="I7369">
        <f>IFERROR(INDEX(Lookup_Misc!$A$1:$C$7,MATCH(Table1[[#This Row],[Product]],Lookup_Misc!$B$1:$B$7,0),3)*Table1[[#This Row],[Tonnage]],NA())</f>
        <v>217.58</v>
      </c>
      <c r="J7369">
        <f t="shared" si="347"/>
        <v>3</v>
      </c>
    </row>
    <row r="7370" spans="1:10">
      <c r="A7370" t="s">
        <v>185</v>
      </c>
      <c r="B7370" t="s">
        <v>33</v>
      </c>
      <c r="C7370" s="61">
        <v>44256</v>
      </c>
      <c r="D7370" s="3">
        <f>Table1[[#This Row],[End Year]]-1</f>
        <v>2020</v>
      </c>
      <c r="E7370" s="3">
        <f t="shared" si="345"/>
        <v>2021</v>
      </c>
      <c r="F7370" s="1" t="str">
        <f t="shared" si="346"/>
        <v>2020/2021</v>
      </c>
      <c r="G7370">
        <v>1863</v>
      </c>
      <c r="H7370" t="s">
        <v>60</v>
      </c>
      <c r="I7370">
        <f>IFERROR(INDEX(Lookup_Misc!$A$1:$C$7,MATCH(Table1[[#This Row],[Product]],Lookup_Misc!$B$1:$B$7,0),3)*Table1[[#This Row],[Tonnage]],NA())</f>
        <v>856.98</v>
      </c>
      <c r="J7370">
        <f t="shared" si="347"/>
        <v>3</v>
      </c>
    </row>
    <row r="7371" spans="1:10">
      <c r="A7371" t="s">
        <v>185</v>
      </c>
      <c r="B7371" t="s">
        <v>33</v>
      </c>
      <c r="C7371" s="61">
        <v>44256</v>
      </c>
      <c r="D7371" s="3">
        <f>Table1[[#This Row],[End Year]]-1</f>
        <v>2020</v>
      </c>
      <c r="E7371" s="3">
        <f t="shared" si="345"/>
        <v>2021</v>
      </c>
      <c r="F7371" s="1" t="str">
        <f t="shared" si="346"/>
        <v>2020/2021</v>
      </c>
      <c r="G7371">
        <v>329</v>
      </c>
      <c r="H7371" t="s">
        <v>79</v>
      </c>
      <c r="I7371">
        <f>IFERROR(INDEX(Lookup_Misc!$A$1:$C$7,MATCH(Table1[[#This Row],[Product]],Lookup_Misc!$B$1:$B$7,0),3)*Table1[[#This Row],[Tonnage]],NA())</f>
        <v>151.34</v>
      </c>
      <c r="J7371">
        <f t="shared" si="347"/>
        <v>3</v>
      </c>
    </row>
    <row r="7372" spans="1:10">
      <c r="A7372" t="s">
        <v>185</v>
      </c>
      <c r="B7372" t="s">
        <v>33</v>
      </c>
      <c r="C7372" s="61">
        <v>44256</v>
      </c>
      <c r="D7372" s="3">
        <f>Table1[[#This Row],[End Year]]-1</f>
        <v>2020</v>
      </c>
      <c r="E7372" s="3">
        <f t="shared" si="345"/>
        <v>2021</v>
      </c>
      <c r="F7372" s="1" t="str">
        <f t="shared" si="346"/>
        <v>2020/2021</v>
      </c>
      <c r="G7372">
        <v>114349</v>
      </c>
      <c r="H7372" t="s">
        <v>126</v>
      </c>
      <c r="I7372">
        <f>IFERROR(INDEX(Lookup_Misc!$A$1:$C$7,MATCH(Table1[[#This Row],[Product]],Lookup_Misc!$B$1:$B$7,0),3)*Table1[[#This Row],[Tonnage]],NA())</f>
        <v>52600.54</v>
      </c>
      <c r="J7372">
        <f t="shared" si="347"/>
        <v>3</v>
      </c>
    </row>
    <row r="7373" spans="1:10">
      <c r="A7373" t="s">
        <v>185</v>
      </c>
      <c r="B7373" t="s">
        <v>33</v>
      </c>
      <c r="C7373" s="61">
        <v>44256</v>
      </c>
      <c r="D7373" s="3">
        <f>Table1[[#This Row],[End Year]]-1</f>
        <v>2020</v>
      </c>
      <c r="E7373" s="3">
        <f t="shared" si="345"/>
        <v>2021</v>
      </c>
      <c r="F7373" s="1" t="str">
        <f t="shared" si="346"/>
        <v>2020/2021</v>
      </c>
      <c r="G7373">
        <v>124557</v>
      </c>
      <c r="H7373" t="s">
        <v>82</v>
      </c>
      <c r="I7373">
        <f>IFERROR(INDEX(Lookup_Misc!$A$1:$C$7,MATCH(Table1[[#This Row],[Product]],Lookup_Misc!$B$1:$B$7,0),3)*Table1[[#This Row],[Tonnage]],NA())</f>
        <v>57296.22</v>
      </c>
      <c r="J7373">
        <f t="shared" si="347"/>
        <v>3</v>
      </c>
    </row>
    <row r="7374" spans="1:10">
      <c r="A7374" t="s">
        <v>185</v>
      </c>
      <c r="B7374" t="s">
        <v>33</v>
      </c>
      <c r="C7374" s="61">
        <v>44256</v>
      </c>
      <c r="D7374" s="3">
        <f>Table1[[#This Row],[End Year]]-1</f>
        <v>2020</v>
      </c>
      <c r="E7374" s="3">
        <f t="shared" si="345"/>
        <v>2021</v>
      </c>
      <c r="F7374" s="1" t="str">
        <f t="shared" si="346"/>
        <v>2020/2021</v>
      </c>
      <c r="G7374">
        <v>48</v>
      </c>
      <c r="H7374" t="s">
        <v>118</v>
      </c>
      <c r="I7374">
        <f>IFERROR(INDEX(Lookup_Misc!$A$1:$C$7,MATCH(Table1[[#This Row],[Product]],Lookup_Misc!$B$1:$B$7,0),3)*Table1[[#This Row],[Tonnage]],NA())</f>
        <v>22.080000000000002</v>
      </c>
      <c r="J7374">
        <f t="shared" si="347"/>
        <v>3</v>
      </c>
    </row>
    <row r="7375" spans="1:10">
      <c r="A7375" t="s">
        <v>185</v>
      </c>
      <c r="B7375" t="s">
        <v>33</v>
      </c>
      <c r="C7375" s="61">
        <v>44256</v>
      </c>
      <c r="D7375" s="3">
        <f>Table1[[#This Row],[End Year]]-1</f>
        <v>2020</v>
      </c>
      <c r="E7375" s="3">
        <f t="shared" si="345"/>
        <v>2021</v>
      </c>
      <c r="F7375" s="1" t="str">
        <f t="shared" si="346"/>
        <v>2020/2021</v>
      </c>
      <c r="G7375">
        <v>8</v>
      </c>
      <c r="H7375" t="s">
        <v>86</v>
      </c>
      <c r="I7375">
        <f>IFERROR(INDEX(Lookup_Misc!$A$1:$C$7,MATCH(Table1[[#This Row],[Product]],Lookup_Misc!$B$1:$B$7,0),3)*Table1[[#This Row],[Tonnage]],NA())</f>
        <v>3.68</v>
      </c>
      <c r="J7375">
        <f t="shared" si="347"/>
        <v>3</v>
      </c>
    </row>
    <row r="7376" spans="1:10">
      <c r="A7376" t="s">
        <v>185</v>
      </c>
      <c r="B7376" t="s">
        <v>123</v>
      </c>
      <c r="C7376" s="61">
        <v>44256</v>
      </c>
      <c r="D7376" s="3">
        <f>Table1[[#This Row],[End Year]]-1</f>
        <v>2020</v>
      </c>
      <c r="E7376" s="3">
        <f t="shared" si="345"/>
        <v>2021</v>
      </c>
      <c r="F7376" s="1" t="str">
        <f t="shared" si="346"/>
        <v>2020/2021</v>
      </c>
      <c r="G7376">
        <v>2419</v>
      </c>
      <c r="H7376" t="s">
        <v>73</v>
      </c>
      <c r="I7376">
        <f>IFERROR(INDEX(Lookup_Misc!$A$1:$C$7,MATCH(Table1[[#This Row],[Product]],Lookup_Misc!$B$1:$B$7,0),3)*Table1[[#This Row],[Tonnage]],NA())</f>
        <v>1112.74</v>
      </c>
      <c r="J7376">
        <f t="shared" si="347"/>
        <v>3</v>
      </c>
    </row>
    <row r="7377" spans="1:10">
      <c r="A7377" t="s">
        <v>185</v>
      </c>
      <c r="B7377" t="s">
        <v>123</v>
      </c>
      <c r="C7377" s="61">
        <v>44256</v>
      </c>
      <c r="D7377" s="3">
        <f>Table1[[#This Row],[End Year]]-1</f>
        <v>2020</v>
      </c>
      <c r="E7377" s="3">
        <f t="shared" si="345"/>
        <v>2021</v>
      </c>
      <c r="F7377" s="1" t="str">
        <f t="shared" si="346"/>
        <v>2020/2021</v>
      </c>
      <c r="G7377">
        <v>1183</v>
      </c>
      <c r="H7377" t="s">
        <v>60</v>
      </c>
      <c r="I7377">
        <f>IFERROR(INDEX(Lookup_Misc!$A$1:$C$7,MATCH(Table1[[#This Row],[Product]],Lookup_Misc!$B$1:$B$7,0),3)*Table1[[#This Row],[Tonnage]],NA())</f>
        <v>544.18000000000006</v>
      </c>
      <c r="J7377">
        <f t="shared" si="347"/>
        <v>3</v>
      </c>
    </row>
    <row r="7378" spans="1:10">
      <c r="A7378" t="s">
        <v>185</v>
      </c>
      <c r="B7378" t="s">
        <v>123</v>
      </c>
      <c r="C7378" s="61">
        <v>44256</v>
      </c>
      <c r="D7378" s="3">
        <f>Table1[[#This Row],[End Year]]-1</f>
        <v>2020</v>
      </c>
      <c r="E7378" s="3">
        <f t="shared" si="345"/>
        <v>2021</v>
      </c>
      <c r="F7378" s="1" t="str">
        <f t="shared" si="346"/>
        <v>2020/2021</v>
      </c>
      <c r="G7378">
        <v>16951</v>
      </c>
      <c r="H7378" t="s">
        <v>79</v>
      </c>
      <c r="I7378">
        <f>IFERROR(INDEX(Lookup_Misc!$A$1:$C$7,MATCH(Table1[[#This Row],[Product]],Lookup_Misc!$B$1:$B$7,0),3)*Table1[[#This Row],[Tonnage]],NA())</f>
        <v>7797.46</v>
      </c>
      <c r="J7378">
        <f t="shared" si="347"/>
        <v>3</v>
      </c>
    </row>
    <row r="7379" spans="1:10">
      <c r="A7379" t="s">
        <v>185</v>
      </c>
      <c r="B7379" t="s">
        <v>123</v>
      </c>
      <c r="C7379" s="61">
        <v>44256</v>
      </c>
      <c r="D7379" s="3">
        <f>Table1[[#This Row],[End Year]]-1</f>
        <v>2020</v>
      </c>
      <c r="E7379" s="3">
        <f t="shared" si="345"/>
        <v>2021</v>
      </c>
      <c r="F7379" s="1" t="str">
        <f t="shared" si="346"/>
        <v>2020/2021</v>
      </c>
      <c r="G7379">
        <v>9734</v>
      </c>
      <c r="H7379" t="s">
        <v>116</v>
      </c>
      <c r="I7379">
        <f>IFERROR(INDEX(Lookup_Misc!$A$1:$C$7,MATCH(Table1[[#This Row],[Product]],Lookup_Misc!$B$1:$B$7,0),3)*Table1[[#This Row],[Tonnage]],NA())</f>
        <v>4477.6400000000003</v>
      </c>
      <c r="J7379">
        <f t="shared" si="347"/>
        <v>3</v>
      </c>
    </row>
    <row r="7380" spans="1:10">
      <c r="A7380" t="s">
        <v>185</v>
      </c>
      <c r="B7380" t="s">
        <v>123</v>
      </c>
      <c r="C7380" s="61">
        <v>44256</v>
      </c>
      <c r="D7380" s="3">
        <f>Table1[[#This Row],[End Year]]-1</f>
        <v>2020</v>
      </c>
      <c r="E7380" s="3">
        <f t="shared" si="345"/>
        <v>2021</v>
      </c>
      <c r="F7380" s="1" t="str">
        <f t="shared" si="346"/>
        <v>2020/2021</v>
      </c>
      <c r="G7380">
        <v>4000</v>
      </c>
      <c r="H7380" t="s">
        <v>113</v>
      </c>
      <c r="I7380">
        <f>IFERROR(INDEX(Lookup_Misc!$A$1:$C$7,MATCH(Table1[[#This Row],[Product]],Lookup_Misc!$B$1:$B$7,0),3)*Table1[[#This Row],[Tonnage]],NA())</f>
        <v>1840</v>
      </c>
      <c r="J7380">
        <f t="shared" si="347"/>
        <v>3</v>
      </c>
    </row>
    <row r="7381" spans="1:10">
      <c r="A7381" t="s">
        <v>186</v>
      </c>
      <c r="B7381" t="s">
        <v>33</v>
      </c>
      <c r="C7381" s="61">
        <v>44256</v>
      </c>
      <c r="D7381" s="3">
        <f>Table1[[#This Row],[End Year]]-1</f>
        <v>2020</v>
      </c>
      <c r="E7381" s="3">
        <f t="shared" si="345"/>
        <v>2021</v>
      </c>
      <c r="F7381" s="1" t="str">
        <f t="shared" si="346"/>
        <v>2020/2021</v>
      </c>
      <c r="G7381">
        <v>558</v>
      </c>
      <c r="H7381" t="s">
        <v>119</v>
      </c>
      <c r="I7381">
        <f>IFERROR(INDEX(Lookup_Misc!$A$1:$C$7,MATCH(Table1[[#This Row],[Product]],Lookup_Misc!$B$1:$B$7,0),3)*Table1[[#This Row],[Tonnage]],NA())</f>
        <v>290.16000000000003</v>
      </c>
      <c r="J7381">
        <f t="shared" si="347"/>
        <v>3</v>
      </c>
    </row>
    <row r="7382" spans="1:10">
      <c r="A7382" t="s">
        <v>186</v>
      </c>
      <c r="B7382" t="s">
        <v>33</v>
      </c>
      <c r="C7382" s="61">
        <v>44256</v>
      </c>
      <c r="D7382" s="3">
        <f>Table1[[#This Row],[End Year]]-1</f>
        <v>2020</v>
      </c>
      <c r="E7382" s="3">
        <f t="shared" si="345"/>
        <v>2021</v>
      </c>
      <c r="F7382" s="1" t="str">
        <f t="shared" si="346"/>
        <v>2020/2021</v>
      </c>
      <c r="G7382">
        <v>15820</v>
      </c>
      <c r="H7382" t="s">
        <v>103</v>
      </c>
      <c r="I7382">
        <f>IFERROR(INDEX(Lookup_Misc!$A$1:$C$7,MATCH(Table1[[#This Row],[Product]],Lookup_Misc!$B$1:$B$7,0),3)*Table1[[#This Row],[Tonnage]],NA())</f>
        <v>8226.4</v>
      </c>
      <c r="J7382">
        <f t="shared" si="347"/>
        <v>3</v>
      </c>
    </row>
    <row r="7383" spans="1:10">
      <c r="A7383" t="s">
        <v>186</v>
      </c>
      <c r="B7383" t="s">
        <v>33</v>
      </c>
      <c r="C7383" s="61">
        <v>44256</v>
      </c>
      <c r="D7383" s="3">
        <f>Table1[[#This Row],[End Year]]-1</f>
        <v>2020</v>
      </c>
      <c r="E7383" s="3">
        <f t="shared" si="345"/>
        <v>2021</v>
      </c>
      <c r="F7383" s="1" t="str">
        <f t="shared" si="346"/>
        <v>2020/2021</v>
      </c>
      <c r="G7383">
        <v>33000</v>
      </c>
      <c r="H7383" t="s">
        <v>168</v>
      </c>
      <c r="I7383">
        <f>IFERROR(INDEX(Lookup_Misc!$A$1:$C$7,MATCH(Table1[[#This Row],[Product]],Lookup_Misc!$B$1:$B$7,0),3)*Table1[[#This Row],[Tonnage]],NA())</f>
        <v>17160</v>
      </c>
      <c r="J7383">
        <f t="shared" si="347"/>
        <v>3</v>
      </c>
    </row>
    <row r="7384" spans="1:10">
      <c r="A7384" t="s">
        <v>186</v>
      </c>
      <c r="B7384" t="s">
        <v>33</v>
      </c>
      <c r="C7384" s="61">
        <v>44256</v>
      </c>
      <c r="D7384" s="3">
        <f>Table1[[#This Row],[End Year]]-1</f>
        <v>2020</v>
      </c>
      <c r="E7384" s="3">
        <f t="shared" si="345"/>
        <v>2021</v>
      </c>
      <c r="F7384" s="1" t="str">
        <f t="shared" si="346"/>
        <v>2020/2021</v>
      </c>
      <c r="G7384">
        <v>8053</v>
      </c>
      <c r="H7384" t="s">
        <v>95</v>
      </c>
      <c r="I7384">
        <f>IFERROR(INDEX(Lookup_Misc!$A$1:$C$7,MATCH(Table1[[#This Row],[Product]],Lookup_Misc!$B$1:$B$7,0),3)*Table1[[#This Row],[Tonnage]],NA())</f>
        <v>4187.5600000000004</v>
      </c>
      <c r="J7384">
        <f t="shared" si="347"/>
        <v>3</v>
      </c>
    </row>
    <row r="7385" spans="1:10">
      <c r="A7385" t="s">
        <v>186</v>
      </c>
      <c r="B7385" t="s">
        <v>33</v>
      </c>
      <c r="C7385" s="61">
        <v>44256</v>
      </c>
      <c r="D7385" s="3">
        <f>Table1[[#This Row],[End Year]]-1</f>
        <v>2020</v>
      </c>
      <c r="E7385" s="3">
        <f t="shared" si="345"/>
        <v>2021</v>
      </c>
      <c r="F7385" s="1" t="str">
        <f t="shared" si="346"/>
        <v>2020/2021</v>
      </c>
      <c r="G7385">
        <v>29459</v>
      </c>
      <c r="H7385" t="s">
        <v>151</v>
      </c>
      <c r="I7385">
        <f>IFERROR(INDEX(Lookup_Misc!$A$1:$C$7,MATCH(Table1[[#This Row],[Product]],Lookup_Misc!$B$1:$B$7,0),3)*Table1[[#This Row],[Tonnage]],NA())</f>
        <v>15318.68</v>
      </c>
      <c r="J7385">
        <f t="shared" si="347"/>
        <v>3</v>
      </c>
    </row>
    <row r="7386" spans="1:10">
      <c r="A7386" t="s">
        <v>186</v>
      </c>
      <c r="B7386" t="s">
        <v>33</v>
      </c>
      <c r="C7386" s="61">
        <v>44256</v>
      </c>
      <c r="D7386" s="3">
        <f>Table1[[#This Row],[End Year]]-1</f>
        <v>2020</v>
      </c>
      <c r="E7386" s="3">
        <f t="shared" si="345"/>
        <v>2021</v>
      </c>
      <c r="F7386" s="1" t="str">
        <f t="shared" si="346"/>
        <v>2020/2021</v>
      </c>
      <c r="G7386">
        <v>880</v>
      </c>
      <c r="H7386" t="s">
        <v>60</v>
      </c>
      <c r="I7386">
        <f>IFERROR(INDEX(Lookup_Misc!$A$1:$C$7,MATCH(Table1[[#This Row],[Product]],Lookup_Misc!$B$1:$B$7,0),3)*Table1[[#This Row],[Tonnage]],NA())</f>
        <v>457.6</v>
      </c>
      <c r="J7386">
        <f t="shared" si="347"/>
        <v>3</v>
      </c>
    </row>
    <row r="7387" spans="1:10">
      <c r="A7387" t="s">
        <v>186</v>
      </c>
      <c r="B7387" t="s">
        <v>33</v>
      </c>
      <c r="C7387" s="61">
        <v>44256</v>
      </c>
      <c r="D7387" s="3">
        <f>Table1[[#This Row],[End Year]]-1</f>
        <v>2020</v>
      </c>
      <c r="E7387" s="3">
        <f t="shared" si="345"/>
        <v>2021</v>
      </c>
      <c r="F7387" s="1" t="str">
        <f t="shared" si="346"/>
        <v>2020/2021</v>
      </c>
      <c r="G7387">
        <v>79064</v>
      </c>
      <c r="H7387" t="s">
        <v>79</v>
      </c>
      <c r="I7387">
        <f>IFERROR(INDEX(Lookup_Misc!$A$1:$C$7,MATCH(Table1[[#This Row],[Product]],Lookup_Misc!$B$1:$B$7,0),3)*Table1[[#This Row],[Tonnage]],NA())</f>
        <v>41113.279999999999</v>
      </c>
      <c r="J7387">
        <f t="shared" si="347"/>
        <v>3</v>
      </c>
    </row>
    <row r="7388" spans="1:10">
      <c r="A7388" t="s">
        <v>186</v>
      </c>
      <c r="B7388" t="s">
        <v>33</v>
      </c>
      <c r="C7388" s="61">
        <v>44256</v>
      </c>
      <c r="D7388" s="3">
        <f>Table1[[#This Row],[End Year]]-1</f>
        <v>2020</v>
      </c>
      <c r="E7388" s="3">
        <f t="shared" si="345"/>
        <v>2021</v>
      </c>
      <c r="F7388" s="1" t="str">
        <f t="shared" si="346"/>
        <v>2020/2021</v>
      </c>
      <c r="G7388">
        <v>36914</v>
      </c>
      <c r="H7388" t="s">
        <v>126</v>
      </c>
      <c r="I7388">
        <f>IFERROR(INDEX(Lookup_Misc!$A$1:$C$7,MATCH(Table1[[#This Row],[Product]],Lookup_Misc!$B$1:$B$7,0),3)*Table1[[#This Row],[Tonnage]],NA())</f>
        <v>19195.28</v>
      </c>
      <c r="J7388">
        <f t="shared" si="347"/>
        <v>3</v>
      </c>
    </row>
    <row r="7389" spans="1:10">
      <c r="A7389" t="s">
        <v>186</v>
      </c>
      <c r="B7389" t="s">
        <v>33</v>
      </c>
      <c r="C7389" s="61">
        <v>44256</v>
      </c>
      <c r="D7389" s="3">
        <f>Table1[[#This Row],[End Year]]-1</f>
        <v>2020</v>
      </c>
      <c r="E7389" s="3">
        <f t="shared" si="345"/>
        <v>2021</v>
      </c>
      <c r="F7389" s="1" t="str">
        <f t="shared" si="346"/>
        <v>2020/2021</v>
      </c>
      <c r="G7389">
        <v>41779</v>
      </c>
      <c r="H7389" t="s">
        <v>82</v>
      </c>
      <c r="I7389">
        <f>IFERROR(INDEX(Lookup_Misc!$A$1:$C$7,MATCH(Table1[[#This Row],[Product]],Lookup_Misc!$B$1:$B$7,0),3)*Table1[[#This Row],[Tonnage]],NA())</f>
        <v>21725.08</v>
      </c>
      <c r="J7389">
        <f t="shared" si="347"/>
        <v>3</v>
      </c>
    </row>
    <row r="7390" spans="1:10">
      <c r="A7390" t="s">
        <v>186</v>
      </c>
      <c r="B7390" t="s">
        <v>33</v>
      </c>
      <c r="C7390" s="61">
        <v>44256</v>
      </c>
      <c r="D7390" s="3">
        <f>Table1[[#This Row],[End Year]]-1</f>
        <v>2020</v>
      </c>
      <c r="E7390" s="3">
        <f t="shared" si="345"/>
        <v>2021</v>
      </c>
      <c r="F7390" s="1" t="str">
        <f t="shared" si="346"/>
        <v>2020/2021</v>
      </c>
      <c r="G7390">
        <v>2</v>
      </c>
      <c r="H7390" t="s">
        <v>86</v>
      </c>
      <c r="I7390">
        <f>IFERROR(INDEX(Lookup_Misc!$A$1:$C$7,MATCH(Table1[[#This Row],[Product]],Lookup_Misc!$B$1:$B$7,0),3)*Table1[[#This Row],[Tonnage]],NA())</f>
        <v>1.04</v>
      </c>
      <c r="J7390">
        <f t="shared" si="347"/>
        <v>3</v>
      </c>
    </row>
    <row r="7391" spans="1:10">
      <c r="A7391" t="s">
        <v>186</v>
      </c>
      <c r="B7391" t="s">
        <v>33</v>
      </c>
      <c r="C7391" s="61">
        <v>44256</v>
      </c>
      <c r="D7391" s="3">
        <f>Table1[[#This Row],[End Year]]-1</f>
        <v>2020</v>
      </c>
      <c r="E7391" s="3">
        <f t="shared" si="345"/>
        <v>2021</v>
      </c>
      <c r="F7391" s="1" t="str">
        <f t="shared" si="346"/>
        <v>2020/2021</v>
      </c>
      <c r="G7391">
        <v>3</v>
      </c>
      <c r="H7391" t="s">
        <v>89</v>
      </c>
      <c r="I7391">
        <f>IFERROR(INDEX(Lookup_Misc!$A$1:$C$7,MATCH(Table1[[#This Row],[Product]],Lookup_Misc!$B$1:$B$7,0),3)*Table1[[#This Row],[Tonnage]],NA())</f>
        <v>1.56</v>
      </c>
      <c r="J7391">
        <f t="shared" si="347"/>
        <v>3</v>
      </c>
    </row>
    <row r="7392" spans="1:10">
      <c r="A7392" t="s">
        <v>186</v>
      </c>
      <c r="B7392" t="s">
        <v>123</v>
      </c>
      <c r="C7392" s="61">
        <v>44256</v>
      </c>
      <c r="D7392" s="3">
        <f>Table1[[#This Row],[End Year]]-1</f>
        <v>2020</v>
      </c>
      <c r="E7392" s="3">
        <f t="shared" si="345"/>
        <v>2021</v>
      </c>
      <c r="F7392" s="1" t="str">
        <f t="shared" si="346"/>
        <v>2020/2021</v>
      </c>
      <c r="G7392">
        <v>164011</v>
      </c>
      <c r="H7392" t="s">
        <v>60</v>
      </c>
      <c r="I7392">
        <f>IFERROR(INDEX(Lookup_Misc!$A$1:$C$7,MATCH(Table1[[#This Row],[Product]],Lookup_Misc!$B$1:$B$7,0),3)*Table1[[#This Row],[Tonnage]],NA())</f>
        <v>85285.72</v>
      </c>
      <c r="J7392">
        <f t="shared" si="347"/>
        <v>3</v>
      </c>
    </row>
    <row r="7393" spans="1:10">
      <c r="A7393" t="s">
        <v>186</v>
      </c>
      <c r="B7393" t="s">
        <v>123</v>
      </c>
      <c r="C7393" s="61">
        <v>44256</v>
      </c>
      <c r="D7393" s="3">
        <f>Table1[[#This Row],[End Year]]-1</f>
        <v>2020</v>
      </c>
      <c r="E7393" s="3">
        <f t="shared" si="345"/>
        <v>2021</v>
      </c>
      <c r="F7393" s="1" t="str">
        <f t="shared" si="346"/>
        <v>2020/2021</v>
      </c>
      <c r="G7393">
        <v>8098</v>
      </c>
      <c r="H7393" t="s">
        <v>79</v>
      </c>
      <c r="I7393">
        <f>IFERROR(INDEX(Lookup_Misc!$A$1:$C$7,MATCH(Table1[[#This Row],[Product]],Lookup_Misc!$B$1:$B$7,0),3)*Table1[[#This Row],[Tonnage]],NA())</f>
        <v>4210.96</v>
      </c>
      <c r="J7393">
        <f t="shared" si="347"/>
        <v>3</v>
      </c>
    </row>
    <row r="7394" spans="1:10">
      <c r="A7394" t="s">
        <v>186</v>
      </c>
      <c r="B7394" t="s">
        <v>123</v>
      </c>
      <c r="C7394" s="61">
        <v>44256</v>
      </c>
      <c r="D7394" s="3">
        <f>Table1[[#This Row],[End Year]]-1</f>
        <v>2020</v>
      </c>
      <c r="E7394" s="3">
        <f t="shared" si="345"/>
        <v>2021</v>
      </c>
      <c r="F7394" s="1" t="str">
        <f t="shared" si="346"/>
        <v>2020/2021</v>
      </c>
      <c r="G7394">
        <v>2750</v>
      </c>
      <c r="H7394" t="s">
        <v>116</v>
      </c>
      <c r="I7394">
        <f>IFERROR(INDEX(Lookup_Misc!$A$1:$C$7,MATCH(Table1[[#This Row],[Product]],Lookup_Misc!$B$1:$B$7,0),3)*Table1[[#This Row],[Tonnage]],NA())</f>
        <v>1430</v>
      </c>
      <c r="J7394">
        <f t="shared" si="347"/>
        <v>3</v>
      </c>
    </row>
    <row r="7395" spans="1:10">
      <c r="A7395" t="s">
        <v>186</v>
      </c>
      <c r="B7395" t="s">
        <v>123</v>
      </c>
      <c r="C7395" s="61">
        <v>44256</v>
      </c>
      <c r="D7395" s="3">
        <f>Table1[[#This Row],[End Year]]-1</f>
        <v>2020</v>
      </c>
      <c r="E7395" s="3">
        <f t="shared" si="345"/>
        <v>2021</v>
      </c>
      <c r="F7395" s="1" t="str">
        <f t="shared" si="346"/>
        <v>2020/2021</v>
      </c>
      <c r="G7395">
        <v>1</v>
      </c>
      <c r="H7395" t="s">
        <v>141</v>
      </c>
      <c r="I7395">
        <f>IFERROR(INDEX(Lookup_Misc!$A$1:$C$7,MATCH(Table1[[#This Row],[Product]],Lookup_Misc!$B$1:$B$7,0),3)*Table1[[#This Row],[Tonnage]],NA())</f>
        <v>0.52</v>
      </c>
      <c r="J7395">
        <f t="shared" si="347"/>
        <v>3</v>
      </c>
    </row>
    <row r="7396" spans="1:10">
      <c r="A7396" t="s">
        <v>186</v>
      </c>
      <c r="B7396" t="s">
        <v>123</v>
      </c>
      <c r="C7396" s="61">
        <v>44256</v>
      </c>
      <c r="D7396" s="3">
        <f>Table1[[#This Row],[End Year]]-1</f>
        <v>2020</v>
      </c>
      <c r="E7396" s="3">
        <f t="shared" si="345"/>
        <v>2021</v>
      </c>
      <c r="F7396" s="1" t="str">
        <f t="shared" si="346"/>
        <v>2020/2021</v>
      </c>
      <c r="G7396">
        <v>13121</v>
      </c>
      <c r="H7396" t="s">
        <v>113</v>
      </c>
      <c r="I7396">
        <f>IFERROR(INDEX(Lookup_Misc!$A$1:$C$7,MATCH(Table1[[#This Row],[Product]],Lookup_Misc!$B$1:$B$7,0),3)*Table1[[#This Row],[Tonnage]],NA())</f>
        <v>6822.92</v>
      </c>
      <c r="J7396">
        <f t="shared" si="347"/>
        <v>3</v>
      </c>
    </row>
    <row r="7397" spans="1:10">
      <c r="A7397" t="s">
        <v>189</v>
      </c>
      <c r="B7397" t="s">
        <v>33</v>
      </c>
      <c r="C7397" s="61">
        <v>44256</v>
      </c>
      <c r="D7397" s="3">
        <f>Table1[[#This Row],[End Year]]-1</f>
        <v>2020</v>
      </c>
      <c r="E7397" s="3">
        <f t="shared" si="345"/>
        <v>2021</v>
      </c>
      <c r="F7397" s="1" t="str">
        <f t="shared" si="346"/>
        <v>2020/2021</v>
      </c>
      <c r="G7397">
        <v>16</v>
      </c>
      <c r="H7397" t="s">
        <v>74</v>
      </c>
      <c r="I7397">
        <f>IFERROR(INDEX(Lookup_Misc!$A$1:$C$7,MATCH(Table1[[#This Row],[Product]],Lookup_Misc!$B$1:$B$7,0),3)*Table1[[#This Row],[Tonnage]],NA())</f>
        <v>6.4</v>
      </c>
      <c r="J7397">
        <f t="shared" si="347"/>
        <v>3</v>
      </c>
    </row>
    <row r="7398" spans="1:10">
      <c r="A7398" t="s">
        <v>189</v>
      </c>
      <c r="B7398" t="s">
        <v>33</v>
      </c>
      <c r="C7398" s="61">
        <v>44256</v>
      </c>
      <c r="D7398" s="3">
        <f>Table1[[#This Row],[End Year]]-1</f>
        <v>2020</v>
      </c>
      <c r="E7398" s="3">
        <f t="shared" si="345"/>
        <v>2021</v>
      </c>
      <c r="F7398" s="1" t="str">
        <f t="shared" si="346"/>
        <v>2020/2021</v>
      </c>
      <c r="G7398">
        <v>21</v>
      </c>
      <c r="H7398" t="s">
        <v>94</v>
      </c>
      <c r="I7398">
        <f>IFERROR(INDEX(Lookup_Misc!$A$1:$C$7,MATCH(Table1[[#This Row],[Product]],Lookup_Misc!$B$1:$B$7,0),3)*Table1[[#This Row],[Tonnage]],NA())</f>
        <v>8.4</v>
      </c>
      <c r="J7398">
        <f t="shared" si="347"/>
        <v>3</v>
      </c>
    </row>
    <row r="7399" spans="1:10">
      <c r="A7399" t="s">
        <v>189</v>
      </c>
      <c r="B7399" t="s">
        <v>33</v>
      </c>
      <c r="C7399" s="61">
        <v>44256</v>
      </c>
      <c r="D7399" s="3">
        <f>Table1[[#This Row],[End Year]]-1</f>
        <v>2020</v>
      </c>
      <c r="E7399" s="3">
        <f t="shared" si="345"/>
        <v>2021</v>
      </c>
      <c r="F7399" s="1" t="str">
        <f t="shared" si="346"/>
        <v>2020/2021</v>
      </c>
      <c r="G7399">
        <v>35000</v>
      </c>
      <c r="H7399" t="s">
        <v>103</v>
      </c>
      <c r="I7399">
        <f>IFERROR(INDEX(Lookup_Misc!$A$1:$C$7,MATCH(Table1[[#This Row],[Product]],Lookup_Misc!$B$1:$B$7,0),3)*Table1[[#This Row],[Tonnage]],NA())</f>
        <v>14000</v>
      </c>
      <c r="J7399">
        <f t="shared" si="347"/>
        <v>3</v>
      </c>
    </row>
    <row r="7400" spans="1:10">
      <c r="A7400" t="s">
        <v>189</v>
      </c>
      <c r="B7400" t="s">
        <v>33</v>
      </c>
      <c r="C7400" s="61">
        <v>44256</v>
      </c>
      <c r="D7400" s="3">
        <f>Table1[[#This Row],[End Year]]-1</f>
        <v>2020</v>
      </c>
      <c r="E7400" s="3">
        <f t="shared" si="345"/>
        <v>2021</v>
      </c>
      <c r="F7400" s="1" t="str">
        <f t="shared" si="346"/>
        <v>2020/2021</v>
      </c>
      <c r="G7400">
        <v>18300</v>
      </c>
      <c r="H7400" t="s">
        <v>78</v>
      </c>
      <c r="I7400">
        <f>IFERROR(INDEX(Lookup_Misc!$A$1:$C$7,MATCH(Table1[[#This Row],[Product]],Lookup_Misc!$B$1:$B$7,0),3)*Table1[[#This Row],[Tonnage]],NA())</f>
        <v>7320</v>
      </c>
      <c r="J7400">
        <f t="shared" si="347"/>
        <v>3</v>
      </c>
    </row>
    <row r="7401" spans="1:10">
      <c r="A7401" t="s">
        <v>189</v>
      </c>
      <c r="B7401" t="s">
        <v>33</v>
      </c>
      <c r="C7401" s="61">
        <v>44256</v>
      </c>
      <c r="D7401" s="3">
        <f>Table1[[#This Row],[End Year]]-1</f>
        <v>2020</v>
      </c>
      <c r="E7401" s="3">
        <f t="shared" si="345"/>
        <v>2021</v>
      </c>
      <c r="F7401" s="1" t="str">
        <f t="shared" si="346"/>
        <v>2020/2021</v>
      </c>
      <c r="G7401">
        <v>235</v>
      </c>
      <c r="H7401" t="s">
        <v>60</v>
      </c>
      <c r="I7401">
        <f>IFERROR(INDEX(Lookup_Misc!$A$1:$C$7,MATCH(Table1[[#This Row],[Product]],Lookup_Misc!$B$1:$B$7,0),3)*Table1[[#This Row],[Tonnage]],NA())</f>
        <v>94</v>
      </c>
      <c r="J7401">
        <f t="shared" si="347"/>
        <v>3</v>
      </c>
    </row>
    <row r="7402" spans="1:10">
      <c r="A7402" t="s">
        <v>189</v>
      </c>
      <c r="B7402" t="s">
        <v>33</v>
      </c>
      <c r="C7402" s="61">
        <v>44256</v>
      </c>
      <c r="D7402" s="3">
        <f>Table1[[#This Row],[End Year]]-1</f>
        <v>2020</v>
      </c>
      <c r="E7402" s="3">
        <f t="shared" si="345"/>
        <v>2021</v>
      </c>
      <c r="F7402" s="1" t="str">
        <f t="shared" si="346"/>
        <v>2020/2021</v>
      </c>
      <c r="G7402">
        <v>75</v>
      </c>
      <c r="H7402" t="s">
        <v>79</v>
      </c>
      <c r="I7402">
        <f>IFERROR(INDEX(Lookup_Misc!$A$1:$C$7,MATCH(Table1[[#This Row],[Product]],Lookup_Misc!$B$1:$B$7,0),3)*Table1[[#This Row],[Tonnage]],NA())</f>
        <v>30</v>
      </c>
      <c r="J7402">
        <f t="shared" si="347"/>
        <v>3</v>
      </c>
    </row>
    <row r="7403" spans="1:10">
      <c r="A7403" t="s">
        <v>189</v>
      </c>
      <c r="B7403" t="s">
        <v>33</v>
      </c>
      <c r="C7403" s="61">
        <v>44256</v>
      </c>
      <c r="D7403" s="3">
        <f>Table1[[#This Row],[End Year]]-1</f>
        <v>2020</v>
      </c>
      <c r="E7403" s="3">
        <f t="shared" si="345"/>
        <v>2021</v>
      </c>
      <c r="F7403" s="1" t="str">
        <f t="shared" si="346"/>
        <v>2020/2021</v>
      </c>
      <c r="G7403">
        <v>13</v>
      </c>
      <c r="H7403" t="s">
        <v>113</v>
      </c>
      <c r="I7403">
        <f>IFERROR(INDEX(Lookup_Misc!$A$1:$C$7,MATCH(Table1[[#This Row],[Product]],Lookup_Misc!$B$1:$B$7,0),3)*Table1[[#This Row],[Tonnage]],NA())</f>
        <v>5.2</v>
      </c>
      <c r="J7403">
        <f t="shared" si="347"/>
        <v>3</v>
      </c>
    </row>
    <row r="7404" spans="1:10">
      <c r="A7404" t="s">
        <v>189</v>
      </c>
      <c r="B7404" t="s">
        <v>123</v>
      </c>
      <c r="C7404" s="61">
        <v>44256</v>
      </c>
      <c r="D7404" s="3">
        <f>Table1[[#This Row],[End Year]]-1</f>
        <v>2020</v>
      </c>
      <c r="E7404" s="3">
        <f t="shared" si="345"/>
        <v>2021</v>
      </c>
      <c r="F7404" s="1" t="str">
        <f t="shared" si="346"/>
        <v>2020/2021</v>
      </c>
      <c r="G7404">
        <v>84</v>
      </c>
      <c r="H7404" t="s">
        <v>87</v>
      </c>
      <c r="I7404">
        <f>IFERROR(INDEX(Lookup_Misc!$A$1:$C$7,MATCH(Table1[[#This Row],[Product]],Lookup_Misc!$B$1:$B$7,0),3)*Table1[[#This Row],[Tonnage]],NA())</f>
        <v>33.6</v>
      </c>
      <c r="J7404">
        <f t="shared" si="347"/>
        <v>3</v>
      </c>
    </row>
    <row r="7405" spans="1:10">
      <c r="A7405" t="s">
        <v>189</v>
      </c>
      <c r="B7405" t="s">
        <v>123</v>
      </c>
      <c r="C7405" s="61">
        <v>44256</v>
      </c>
      <c r="D7405" s="3">
        <f>Table1[[#This Row],[End Year]]-1</f>
        <v>2020</v>
      </c>
      <c r="E7405" s="3">
        <f t="shared" si="345"/>
        <v>2021</v>
      </c>
      <c r="F7405" s="1" t="str">
        <f t="shared" si="346"/>
        <v>2020/2021</v>
      </c>
      <c r="G7405">
        <v>126</v>
      </c>
      <c r="H7405" t="s">
        <v>129</v>
      </c>
      <c r="I7405">
        <f>IFERROR(INDEX(Lookup_Misc!$A$1:$C$7,MATCH(Table1[[#This Row],[Product]],Lookup_Misc!$B$1:$B$7,0),3)*Table1[[#This Row],[Tonnage]],NA())</f>
        <v>50.400000000000006</v>
      </c>
      <c r="J7405">
        <f t="shared" si="347"/>
        <v>3</v>
      </c>
    </row>
    <row r="7406" spans="1:10">
      <c r="A7406" t="s">
        <v>189</v>
      </c>
      <c r="B7406" t="s">
        <v>123</v>
      </c>
      <c r="C7406" s="61">
        <v>44256</v>
      </c>
      <c r="D7406" s="3">
        <f>Table1[[#This Row],[End Year]]-1</f>
        <v>2020</v>
      </c>
      <c r="E7406" s="3">
        <f t="shared" si="345"/>
        <v>2021</v>
      </c>
      <c r="F7406" s="1" t="str">
        <f t="shared" si="346"/>
        <v>2020/2021</v>
      </c>
      <c r="G7406">
        <v>48201</v>
      </c>
      <c r="H7406" t="s">
        <v>60</v>
      </c>
      <c r="I7406">
        <f>IFERROR(INDEX(Lookup_Misc!$A$1:$C$7,MATCH(Table1[[#This Row],[Product]],Lookup_Misc!$B$1:$B$7,0),3)*Table1[[#This Row],[Tonnage]],NA())</f>
        <v>19280.400000000001</v>
      </c>
      <c r="J7406">
        <f t="shared" si="347"/>
        <v>3</v>
      </c>
    </row>
    <row r="7407" spans="1:10">
      <c r="A7407" t="s">
        <v>189</v>
      </c>
      <c r="B7407" t="s">
        <v>123</v>
      </c>
      <c r="C7407" s="61">
        <v>44256</v>
      </c>
      <c r="D7407" s="3">
        <f>Table1[[#This Row],[End Year]]-1</f>
        <v>2020</v>
      </c>
      <c r="E7407" s="3">
        <f t="shared" si="345"/>
        <v>2021</v>
      </c>
      <c r="F7407" s="1" t="str">
        <f t="shared" si="346"/>
        <v>2020/2021</v>
      </c>
      <c r="G7407">
        <v>21157</v>
      </c>
      <c r="H7407" t="s">
        <v>79</v>
      </c>
      <c r="I7407">
        <f>IFERROR(INDEX(Lookup_Misc!$A$1:$C$7,MATCH(Table1[[#This Row],[Product]],Lookup_Misc!$B$1:$B$7,0),3)*Table1[[#This Row],[Tonnage]],NA())</f>
        <v>8462.8000000000011</v>
      </c>
      <c r="J7407">
        <f t="shared" si="347"/>
        <v>3</v>
      </c>
    </row>
    <row r="7408" spans="1:10">
      <c r="A7408" t="s">
        <v>189</v>
      </c>
      <c r="B7408" t="s">
        <v>123</v>
      </c>
      <c r="C7408" s="61">
        <v>44256</v>
      </c>
      <c r="D7408" s="3">
        <f>Table1[[#This Row],[End Year]]-1</f>
        <v>2020</v>
      </c>
      <c r="E7408" s="3">
        <f t="shared" si="345"/>
        <v>2021</v>
      </c>
      <c r="F7408" s="1" t="str">
        <f t="shared" si="346"/>
        <v>2020/2021</v>
      </c>
      <c r="G7408">
        <v>11</v>
      </c>
      <c r="H7408" t="s">
        <v>143</v>
      </c>
      <c r="I7408">
        <f>IFERROR(INDEX(Lookup_Misc!$A$1:$C$7,MATCH(Table1[[#This Row],[Product]],Lookup_Misc!$B$1:$B$7,0),3)*Table1[[#This Row],[Tonnage]],NA())</f>
        <v>4.4000000000000004</v>
      </c>
      <c r="J7408">
        <f t="shared" si="347"/>
        <v>3</v>
      </c>
    </row>
    <row r="7409" spans="1:10">
      <c r="A7409" t="s">
        <v>189</v>
      </c>
      <c r="B7409" t="s">
        <v>123</v>
      </c>
      <c r="C7409" s="61">
        <v>44256</v>
      </c>
      <c r="D7409" s="3">
        <f>Table1[[#This Row],[End Year]]-1</f>
        <v>2020</v>
      </c>
      <c r="E7409" s="3">
        <f t="shared" si="345"/>
        <v>2021</v>
      </c>
      <c r="F7409" s="1" t="str">
        <f t="shared" si="346"/>
        <v>2020/2021</v>
      </c>
      <c r="G7409">
        <v>11952</v>
      </c>
      <c r="H7409" t="s">
        <v>88</v>
      </c>
      <c r="I7409">
        <f>IFERROR(INDEX(Lookup_Misc!$A$1:$C$7,MATCH(Table1[[#This Row],[Product]],Lookup_Misc!$B$1:$B$7,0),3)*Table1[[#This Row],[Tonnage]],NA())</f>
        <v>4780.8</v>
      </c>
      <c r="J7409">
        <f t="shared" si="347"/>
        <v>3</v>
      </c>
    </row>
    <row r="7410" spans="1:10">
      <c r="A7410" t="s">
        <v>189</v>
      </c>
      <c r="B7410" t="s">
        <v>123</v>
      </c>
      <c r="C7410" s="61">
        <v>44256</v>
      </c>
      <c r="D7410" s="3">
        <f>Table1[[#This Row],[End Year]]-1</f>
        <v>2020</v>
      </c>
      <c r="E7410" s="3">
        <f t="shared" si="345"/>
        <v>2021</v>
      </c>
      <c r="F7410" s="1" t="str">
        <f t="shared" si="346"/>
        <v>2020/2021</v>
      </c>
      <c r="G7410">
        <v>4097</v>
      </c>
      <c r="H7410" t="s">
        <v>116</v>
      </c>
      <c r="I7410">
        <f>IFERROR(INDEX(Lookup_Misc!$A$1:$C$7,MATCH(Table1[[#This Row],[Product]],Lookup_Misc!$B$1:$B$7,0),3)*Table1[[#This Row],[Tonnage]],NA())</f>
        <v>1638.8000000000002</v>
      </c>
      <c r="J7410">
        <f t="shared" si="347"/>
        <v>3</v>
      </c>
    </row>
    <row r="7411" spans="1:10">
      <c r="A7411" t="s">
        <v>189</v>
      </c>
      <c r="B7411" t="s">
        <v>123</v>
      </c>
      <c r="C7411" s="61">
        <v>44256</v>
      </c>
      <c r="D7411" s="3">
        <f>Table1[[#This Row],[End Year]]-1</f>
        <v>2020</v>
      </c>
      <c r="E7411" s="3">
        <f t="shared" si="345"/>
        <v>2021</v>
      </c>
      <c r="F7411" s="1" t="str">
        <f t="shared" si="346"/>
        <v>2020/2021</v>
      </c>
      <c r="G7411">
        <v>1</v>
      </c>
      <c r="H7411" t="s">
        <v>137</v>
      </c>
      <c r="I7411">
        <f>IFERROR(INDEX(Lookup_Misc!$A$1:$C$7,MATCH(Table1[[#This Row],[Product]],Lookup_Misc!$B$1:$B$7,0),3)*Table1[[#This Row],[Tonnage]],NA())</f>
        <v>0.4</v>
      </c>
      <c r="J7411">
        <f t="shared" si="347"/>
        <v>3</v>
      </c>
    </row>
    <row r="7412" spans="1:10">
      <c r="A7412" t="s">
        <v>189</v>
      </c>
      <c r="B7412" t="s">
        <v>123</v>
      </c>
      <c r="C7412" s="61">
        <v>44256</v>
      </c>
      <c r="D7412" s="3">
        <f>Table1[[#This Row],[End Year]]-1</f>
        <v>2020</v>
      </c>
      <c r="E7412" s="3">
        <f t="shared" si="345"/>
        <v>2021</v>
      </c>
      <c r="F7412" s="1" t="str">
        <f t="shared" si="346"/>
        <v>2020/2021</v>
      </c>
      <c r="G7412">
        <v>84357</v>
      </c>
      <c r="H7412" t="s">
        <v>113</v>
      </c>
      <c r="I7412">
        <f>IFERROR(INDEX(Lookup_Misc!$A$1:$C$7,MATCH(Table1[[#This Row],[Product]],Lookup_Misc!$B$1:$B$7,0),3)*Table1[[#This Row],[Tonnage]],NA())</f>
        <v>33742.800000000003</v>
      </c>
      <c r="J7412">
        <f t="shared" si="347"/>
        <v>3</v>
      </c>
    </row>
    <row r="7413" spans="1:10">
      <c r="A7413" t="s">
        <v>189</v>
      </c>
      <c r="B7413" t="s">
        <v>123</v>
      </c>
      <c r="C7413" s="61">
        <v>44256</v>
      </c>
      <c r="D7413" s="3">
        <f>Table1[[#This Row],[End Year]]-1</f>
        <v>2020</v>
      </c>
      <c r="E7413" s="3">
        <f t="shared" si="345"/>
        <v>2021</v>
      </c>
      <c r="F7413" s="1" t="str">
        <f t="shared" si="346"/>
        <v>2020/2021</v>
      </c>
      <c r="G7413">
        <v>305</v>
      </c>
      <c r="H7413" t="s">
        <v>86</v>
      </c>
      <c r="I7413">
        <f>IFERROR(INDEX(Lookup_Misc!$A$1:$C$7,MATCH(Table1[[#This Row],[Product]],Lookup_Misc!$B$1:$B$7,0),3)*Table1[[#This Row],[Tonnage]],NA())</f>
        <v>122</v>
      </c>
      <c r="J7413">
        <f t="shared" si="347"/>
        <v>3</v>
      </c>
    </row>
    <row r="7414" spans="1:10">
      <c r="A7414" t="s">
        <v>189</v>
      </c>
      <c r="B7414" t="s">
        <v>123</v>
      </c>
      <c r="C7414" s="61">
        <v>44256</v>
      </c>
      <c r="D7414" s="3">
        <f>Table1[[#This Row],[End Year]]-1</f>
        <v>2020</v>
      </c>
      <c r="E7414" s="3">
        <f t="shared" si="345"/>
        <v>2021</v>
      </c>
      <c r="F7414" s="1" t="str">
        <f t="shared" si="346"/>
        <v>2020/2021</v>
      </c>
      <c r="G7414">
        <v>225</v>
      </c>
      <c r="H7414" t="s">
        <v>98</v>
      </c>
      <c r="I7414">
        <f>IFERROR(INDEX(Lookup_Misc!$A$1:$C$7,MATCH(Table1[[#This Row],[Product]],Lookup_Misc!$B$1:$B$7,0),3)*Table1[[#This Row],[Tonnage]],NA())</f>
        <v>90</v>
      </c>
      <c r="J7414">
        <f t="shared" si="347"/>
        <v>3</v>
      </c>
    </row>
    <row r="7415" spans="1:10">
      <c r="A7415" t="s">
        <v>189</v>
      </c>
      <c r="B7415" t="s">
        <v>123</v>
      </c>
      <c r="C7415" s="61">
        <v>44256</v>
      </c>
      <c r="D7415" s="3">
        <f>Table1[[#This Row],[End Year]]-1</f>
        <v>2020</v>
      </c>
      <c r="E7415" s="3">
        <f t="shared" si="345"/>
        <v>2021</v>
      </c>
      <c r="F7415" s="1" t="str">
        <f t="shared" si="346"/>
        <v>2020/2021</v>
      </c>
      <c r="G7415">
        <v>10</v>
      </c>
      <c r="H7415" t="s">
        <v>89</v>
      </c>
      <c r="I7415">
        <f>IFERROR(INDEX(Lookup_Misc!$A$1:$C$7,MATCH(Table1[[#This Row],[Product]],Lookup_Misc!$B$1:$B$7,0),3)*Table1[[#This Row],[Tonnage]],NA())</f>
        <v>4</v>
      </c>
      <c r="J7415">
        <f t="shared" si="347"/>
        <v>3</v>
      </c>
    </row>
    <row r="7416" spans="1:10">
      <c r="A7416" t="s">
        <v>187</v>
      </c>
      <c r="B7416" t="s">
        <v>33</v>
      </c>
      <c r="C7416" s="61">
        <v>44256</v>
      </c>
      <c r="D7416" s="3">
        <f>Table1[[#This Row],[End Year]]-1</f>
        <v>2020</v>
      </c>
      <c r="E7416" s="3">
        <f t="shared" si="345"/>
        <v>2021</v>
      </c>
      <c r="F7416" s="1" t="str">
        <f t="shared" si="346"/>
        <v>2020/2021</v>
      </c>
      <c r="G7416">
        <v>27357</v>
      </c>
      <c r="H7416" t="s">
        <v>151</v>
      </c>
      <c r="I7416">
        <f>IFERROR(INDEX(Lookup_Misc!$A$1:$C$7,MATCH(Table1[[#This Row],[Product]],Lookup_Misc!$B$1:$B$7,0),3)*Table1[[#This Row],[Tonnage]],NA())</f>
        <v>12584.220000000001</v>
      </c>
      <c r="J7416">
        <f t="shared" si="347"/>
        <v>3</v>
      </c>
    </row>
    <row r="7417" spans="1:10">
      <c r="A7417" t="s">
        <v>187</v>
      </c>
      <c r="B7417" t="s">
        <v>33</v>
      </c>
      <c r="C7417" s="61">
        <v>44256</v>
      </c>
      <c r="D7417" s="3">
        <f>Table1[[#This Row],[End Year]]-1</f>
        <v>2020</v>
      </c>
      <c r="E7417" s="3">
        <f t="shared" si="345"/>
        <v>2021</v>
      </c>
      <c r="F7417" s="1" t="str">
        <f t="shared" si="346"/>
        <v>2020/2021</v>
      </c>
      <c r="G7417">
        <v>53430</v>
      </c>
      <c r="H7417" t="s">
        <v>96</v>
      </c>
      <c r="I7417">
        <f>IFERROR(INDEX(Lookup_Misc!$A$1:$C$7,MATCH(Table1[[#This Row],[Product]],Lookup_Misc!$B$1:$B$7,0),3)*Table1[[#This Row],[Tonnage]],NA())</f>
        <v>24577.8</v>
      </c>
      <c r="J7417">
        <f t="shared" si="347"/>
        <v>3</v>
      </c>
    </row>
    <row r="7418" spans="1:10">
      <c r="A7418" t="s">
        <v>187</v>
      </c>
      <c r="B7418" t="s">
        <v>123</v>
      </c>
      <c r="C7418" s="61">
        <v>44256</v>
      </c>
      <c r="D7418" s="3">
        <f>Table1[[#This Row],[End Year]]-1</f>
        <v>2020</v>
      </c>
      <c r="E7418" s="3">
        <f t="shared" si="345"/>
        <v>2021</v>
      </c>
      <c r="F7418" s="1" t="str">
        <f t="shared" si="346"/>
        <v>2020/2021</v>
      </c>
      <c r="G7418">
        <v>527</v>
      </c>
      <c r="H7418" t="s">
        <v>60</v>
      </c>
      <c r="I7418">
        <f>IFERROR(INDEX(Lookup_Misc!$A$1:$C$7,MATCH(Table1[[#This Row],[Product]],Lookup_Misc!$B$1:$B$7,0),3)*Table1[[#This Row],[Tonnage]],NA())</f>
        <v>242.42000000000002</v>
      </c>
      <c r="J7418">
        <f t="shared" si="347"/>
        <v>3</v>
      </c>
    </row>
    <row r="7419" spans="1:10">
      <c r="A7419" t="s">
        <v>187</v>
      </c>
      <c r="B7419" t="s">
        <v>123</v>
      </c>
      <c r="C7419" s="61">
        <v>44256</v>
      </c>
      <c r="D7419" s="3">
        <f>Table1[[#This Row],[End Year]]-1</f>
        <v>2020</v>
      </c>
      <c r="E7419" s="3">
        <f t="shared" si="345"/>
        <v>2021</v>
      </c>
      <c r="F7419" s="1" t="str">
        <f t="shared" si="346"/>
        <v>2020/2021</v>
      </c>
      <c r="G7419">
        <v>340</v>
      </c>
      <c r="H7419" t="s">
        <v>79</v>
      </c>
      <c r="I7419">
        <f>IFERROR(INDEX(Lookup_Misc!$A$1:$C$7,MATCH(Table1[[#This Row],[Product]],Lookup_Misc!$B$1:$B$7,0),3)*Table1[[#This Row],[Tonnage]],NA())</f>
        <v>156.4</v>
      </c>
      <c r="J7419">
        <f t="shared" si="347"/>
        <v>3</v>
      </c>
    </row>
    <row r="7420" spans="1:10">
      <c r="A7420" t="s">
        <v>188</v>
      </c>
      <c r="B7420" t="s">
        <v>33</v>
      </c>
      <c r="C7420" s="61">
        <v>44256</v>
      </c>
      <c r="D7420" s="3">
        <f>Table1[[#This Row],[End Year]]-1</f>
        <v>2020</v>
      </c>
      <c r="E7420" s="3">
        <f t="shared" si="345"/>
        <v>2021</v>
      </c>
      <c r="F7420" s="1" t="str">
        <f t="shared" si="346"/>
        <v>2020/2021</v>
      </c>
      <c r="G7420">
        <v>90</v>
      </c>
      <c r="H7420" t="s">
        <v>86</v>
      </c>
      <c r="I7420">
        <f>IFERROR(INDEX(Lookup_Misc!$A$1:$C$7,MATCH(Table1[[#This Row],[Product]],Lookup_Misc!$B$1:$B$7,0),3)*Table1[[#This Row],[Tonnage]],NA())</f>
        <v>16.2</v>
      </c>
      <c r="J7420">
        <f t="shared" si="347"/>
        <v>3</v>
      </c>
    </row>
    <row r="7421" spans="1:10">
      <c r="A7421" t="s">
        <v>188</v>
      </c>
      <c r="B7421" t="s">
        <v>33</v>
      </c>
      <c r="C7421" s="61">
        <v>44256</v>
      </c>
      <c r="D7421" s="3">
        <f>Table1[[#This Row],[End Year]]-1</f>
        <v>2020</v>
      </c>
      <c r="E7421" s="3">
        <f t="shared" si="345"/>
        <v>2021</v>
      </c>
      <c r="F7421" s="1" t="str">
        <f t="shared" si="346"/>
        <v>2020/2021</v>
      </c>
      <c r="G7421">
        <v>275</v>
      </c>
      <c r="H7421" t="s">
        <v>90</v>
      </c>
      <c r="I7421">
        <f>IFERROR(INDEX(Lookup_Misc!$A$1:$C$7,MATCH(Table1[[#This Row],[Product]],Lookup_Misc!$B$1:$B$7,0),3)*Table1[[#This Row],[Tonnage]],NA())</f>
        <v>49.5</v>
      </c>
      <c r="J7421">
        <f t="shared" si="347"/>
        <v>3</v>
      </c>
    </row>
    <row r="7422" spans="1:10">
      <c r="A7422" t="s">
        <v>188</v>
      </c>
      <c r="B7422" t="s">
        <v>123</v>
      </c>
      <c r="C7422" s="61">
        <v>44256</v>
      </c>
      <c r="D7422" s="3">
        <f>Table1[[#This Row],[End Year]]-1</f>
        <v>2020</v>
      </c>
      <c r="E7422" s="3">
        <f t="shared" si="345"/>
        <v>2021</v>
      </c>
      <c r="F7422" s="1" t="str">
        <f t="shared" si="346"/>
        <v>2020/2021</v>
      </c>
      <c r="G7422">
        <v>63</v>
      </c>
      <c r="H7422" t="s">
        <v>60</v>
      </c>
      <c r="I7422">
        <f>IFERROR(INDEX(Lookup_Misc!$A$1:$C$7,MATCH(Table1[[#This Row],[Product]],Lookup_Misc!$B$1:$B$7,0),3)*Table1[[#This Row],[Tonnage]],NA())</f>
        <v>11.34</v>
      </c>
      <c r="J7422">
        <f t="shared" si="347"/>
        <v>3</v>
      </c>
    </row>
    <row r="7423" spans="1:10">
      <c r="A7423" t="s">
        <v>185</v>
      </c>
      <c r="B7423" t="s">
        <v>33</v>
      </c>
      <c r="C7423" s="60">
        <v>44287</v>
      </c>
      <c r="D7423" s="3">
        <f>Table1[[#This Row],[End Year]]-1</f>
        <v>2020</v>
      </c>
      <c r="E7423" s="3">
        <f t="shared" si="345"/>
        <v>2021</v>
      </c>
      <c r="F7423" s="1" t="str">
        <f t="shared" si="346"/>
        <v>2020/2021</v>
      </c>
      <c r="G7423">
        <v>29</v>
      </c>
      <c r="H7423" t="s">
        <v>75</v>
      </c>
      <c r="I7423">
        <f>IFERROR(INDEX(Lookup_Misc!$A$1:$C$7,MATCH(Table1[[#This Row],[Product]],Lookup_Misc!$B$1:$B$7,0),3)*Table1[[#This Row],[Tonnage]],NA())</f>
        <v>13.34</v>
      </c>
      <c r="J7423">
        <f t="shared" si="347"/>
        <v>4</v>
      </c>
    </row>
    <row r="7424" spans="1:10">
      <c r="A7424" t="s">
        <v>185</v>
      </c>
      <c r="B7424" t="s">
        <v>33</v>
      </c>
      <c r="C7424" s="60">
        <v>44287</v>
      </c>
      <c r="D7424" s="3">
        <f>Table1[[#This Row],[End Year]]-1</f>
        <v>2020</v>
      </c>
      <c r="E7424" s="3">
        <f t="shared" si="345"/>
        <v>2021</v>
      </c>
      <c r="F7424" s="1" t="str">
        <f t="shared" si="346"/>
        <v>2020/2021</v>
      </c>
      <c r="G7424">
        <v>533</v>
      </c>
      <c r="H7424" t="s">
        <v>119</v>
      </c>
      <c r="I7424">
        <f>IFERROR(INDEX(Lookup_Misc!$A$1:$C$7,MATCH(Table1[[#This Row],[Product]],Lookup_Misc!$B$1:$B$7,0),3)*Table1[[#This Row],[Tonnage]],NA())</f>
        <v>245.18</v>
      </c>
      <c r="J7424">
        <f t="shared" si="347"/>
        <v>4</v>
      </c>
    </row>
    <row r="7425" spans="1:10">
      <c r="A7425" t="s">
        <v>185</v>
      </c>
      <c r="B7425" t="s">
        <v>33</v>
      </c>
      <c r="C7425" s="60">
        <v>44287</v>
      </c>
      <c r="D7425" s="3">
        <f>Table1[[#This Row],[End Year]]-1</f>
        <v>2020</v>
      </c>
      <c r="E7425" s="3">
        <f t="shared" si="345"/>
        <v>2021</v>
      </c>
      <c r="F7425" s="1" t="str">
        <f t="shared" si="346"/>
        <v>2020/2021</v>
      </c>
      <c r="G7425">
        <v>59</v>
      </c>
      <c r="H7425" t="s">
        <v>110</v>
      </c>
      <c r="I7425">
        <f>IFERROR(INDEX(Lookup_Misc!$A$1:$C$7,MATCH(Table1[[#This Row],[Product]],Lookup_Misc!$B$1:$B$7,0),3)*Table1[[#This Row],[Tonnage]],NA())</f>
        <v>27.14</v>
      </c>
      <c r="J7425">
        <f t="shared" si="347"/>
        <v>4</v>
      </c>
    </row>
    <row r="7426" spans="1:10">
      <c r="A7426" t="s">
        <v>185</v>
      </c>
      <c r="B7426" t="s">
        <v>33</v>
      </c>
      <c r="C7426" s="60">
        <v>44287</v>
      </c>
      <c r="D7426" s="3">
        <f>Table1[[#This Row],[End Year]]-1</f>
        <v>2020</v>
      </c>
      <c r="E7426" s="3">
        <f t="shared" si="345"/>
        <v>2021</v>
      </c>
      <c r="F7426" s="1" t="str">
        <f t="shared" si="346"/>
        <v>2020/2021</v>
      </c>
      <c r="G7426">
        <v>7000</v>
      </c>
      <c r="H7426" t="s">
        <v>103</v>
      </c>
      <c r="I7426">
        <f>IFERROR(INDEX(Lookup_Misc!$A$1:$C$7,MATCH(Table1[[#This Row],[Product]],Lookup_Misc!$B$1:$B$7,0),3)*Table1[[#This Row],[Tonnage]],NA())</f>
        <v>3220</v>
      </c>
      <c r="J7426">
        <f t="shared" si="347"/>
        <v>4</v>
      </c>
    </row>
    <row r="7427" spans="1:10">
      <c r="A7427" t="s">
        <v>185</v>
      </c>
      <c r="B7427" t="s">
        <v>33</v>
      </c>
      <c r="C7427" s="60">
        <v>44287</v>
      </c>
      <c r="D7427" s="3">
        <f>Table1[[#This Row],[End Year]]-1</f>
        <v>2020</v>
      </c>
      <c r="E7427" s="3">
        <f t="shared" si="345"/>
        <v>2021</v>
      </c>
      <c r="F7427" s="1" t="str">
        <f t="shared" si="346"/>
        <v>2020/2021</v>
      </c>
      <c r="G7427">
        <v>19</v>
      </c>
      <c r="H7427" t="s">
        <v>117</v>
      </c>
      <c r="I7427">
        <f>IFERROR(INDEX(Lookup_Misc!$A$1:$C$7,MATCH(Table1[[#This Row],[Product]],Lookup_Misc!$B$1:$B$7,0),3)*Table1[[#This Row],[Tonnage]],NA())</f>
        <v>8.74</v>
      </c>
      <c r="J7427">
        <f t="shared" si="347"/>
        <v>4</v>
      </c>
    </row>
    <row r="7428" spans="1:10">
      <c r="A7428" t="s">
        <v>185</v>
      </c>
      <c r="B7428" t="s">
        <v>33</v>
      </c>
      <c r="C7428" s="60">
        <v>44287</v>
      </c>
      <c r="D7428" s="3">
        <f>Table1[[#This Row],[End Year]]-1</f>
        <v>2020</v>
      </c>
      <c r="E7428" s="3">
        <f t="shared" si="345"/>
        <v>2021</v>
      </c>
      <c r="F7428" s="1" t="str">
        <f t="shared" si="346"/>
        <v>2020/2021</v>
      </c>
      <c r="G7428">
        <v>69</v>
      </c>
      <c r="H7428" t="s">
        <v>95</v>
      </c>
      <c r="I7428">
        <f>IFERROR(INDEX(Lookup_Misc!$A$1:$C$7,MATCH(Table1[[#This Row],[Product]],Lookup_Misc!$B$1:$B$7,0),3)*Table1[[#This Row],[Tonnage]],NA())</f>
        <v>31.740000000000002</v>
      </c>
      <c r="J7428">
        <f t="shared" si="347"/>
        <v>4</v>
      </c>
    </row>
    <row r="7429" spans="1:10">
      <c r="A7429" t="s">
        <v>185</v>
      </c>
      <c r="B7429" t="s">
        <v>33</v>
      </c>
      <c r="C7429" s="60">
        <v>44287</v>
      </c>
      <c r="D7429" s="3">
        <f>Table1[[#This Row],[End Year]]-1</f>
        <v>2020</v>
      </c>
      <c r="E7429" s="3">
        <f t="shared" si="345"/>
        <v>2021</v>
      </c>
      <c r="F7429" s="1" t="str">
        <f t="shared" si="346"/>
        <v>2020/2021</v>
      </c>
      <c r="G7429">
        <v>31000</v>
      </c>
      <c r="H7429" t="s">
        <v>78</v>
      </c>
      <c r="I7429">
        <f>IFERROR(INDEX(Lookup_Misc!$A$1:$C$7,MATCH(Table1[[#This Row],[Product]],Lookup_Misc!$B$1:$B$7,0),3)*Table1[[#This Row],[Tonnage]],NA())</f>
        <v>14260</v>
      </c>
      <c r="J7429">
        <f t="shared" si="347"/>
        <v>4</v>
      </c>
    </row>
    <row r="7430" spans="1:10">
      <c r="A7430" t="s">
        <v>185</v>
      </c>
      <c r="B7430" t="s">
        <v>33</v>
      </c>
      <c r="C7430" s="60">
        <v>44287</v>
      </c>
      <c r="D7430" s="3">
        <f>Table1[[#This Row],[End Year]]-1</f>
        <v>2020</v>
      </c>
      <c r="E7430" s="3">
        <f t="shared" ref="E7430:E7493" si="348">IF(AND(MONTH(C7430)&gt;=7,MONTH(C7430)&lt;=12),YEAR(C7430)+1,YEAR(C7430))</f>
        <v>2021</v>
      </c>
      <c r="F7430" s="1" t="str">
        <f t="shared" ref="F7430:F7493" si="349">D7430&amp;"/"&amp;E7430</f>
        <v>2020/2021</v>
      </c>
      <c r="G7430">
        <v>2521</v>
      </c>
      <c r="H7430" t="s">
        <v>60</v>
      </c>
      <c r="I7430">
        <f>IFERROR(INDEX(Lookup_Misc!$A$1:$C$7,MATCH(Table1[[#This Row],[Product]],Lookup_Misc!$B$1:$B$7,0),3)*Table1[[#This Row],[Tonnage]],NA())</f>
        <v>1159.6600000000001</v>
      </c>
      <c r="J7430">
        <f t="shared" ref="J7430:J7493" si="350">MONTH(C7430)</f>
        <v>4</v>
      </c>
    </row>
    <row r="7431" spans="1:10">
      <c r="A7431" t="s">
        <v>185</v>
      </c>
      <c r="B7431" t="s">
        <v>33</v>
      </c>
      <c r="C7431" s="60">
        <v>44287</v>
      </c>
      <c r="D7431" s="3">
        <f>Table1[[#This Row],[End Year]]-1</f>
        <v>2020</v>
      </c>
      <c r="E7431" s="3">
        <f t="shared" si="348"/>
        <v>2021</v>
      </c>
      <c r="F7431" s="1" t="str">
        <f t="shared" si="349"/>
        <v>2020/2021</v>
      </c>
      <c r="G7431">
        <v>393</v>
      </c>
      <c r="H7431" t="s">
        <v>79</v>
      </c>
      <c r="I7431">
        <f>IFERROR(INDEX(Lookup_Misc!$A$1:$C$7,MATCH(Table1[[#This Row],[Product]],Lookup_Misc!$B$1:$B$7,0),3)*Table1[[#This Row],[Tonnage]],NA())</f>
        <v>180.78</v>
      </c>
      <c r="J7431">
        <f t="shared" si="350"/>
        <v>4</v>
      </c>
    </row>
    <row r="7432" spans="1:10">
      <c r="A7432" t="s">
        <v>185</v>
      </c>
      <c r="B7432" t="s">
        <v>33</v>
      </c>
      <c r="C7432" s="60">
        <v>44287</v>
      </c>
      <c r="D7432" s="3">
        <f>Table1[[#This Row],[End Year]]-1</f>
        <v>2020</v>
      </c>
      <c r="E7432" s="3">
        <f t="shared" si="348"/>
        <v>2021</v>
      </c>
      <c r="F7432" s="1" t="str">
        <f t="shared" si="349"/>
        <v>2020/2021</v>
      </c>
      <c r="G7432">
        <v>10000</v>
      </c>
      <c r="H7432" t="s">
        <v>126</v>
      </c>
      <c r="I7432">
        <f>IFERROR(INDEX(Lookup_Misc!$A$1:$C$7,MATCH(Table1[[#This Row],[Product]],Lookup_Misc!$B$1:$B$7,0),3)*Table1[[#This Row],[Tonnage]],NA())</f>
        <v>4600</v>
      </c>
      <c r="J7432">
        <f t="shared" si="350"/>
        <v>4</v>
      </c>
    </row>
    <row r="7433" spans="1:10">
      <c r="A7433" t="s">
        <v>185</v>
      </c>
      <c r="B7433" t="s">
        <v>33</v>
      </c>
      <c r="C7433" s="60">
        <v>44287</v>
      </c>
      <c r="D7433" s="3">
        <f>Table1[[#This Row],[End Year]]-1</f>
        <v>2020</v>
      </c>
      <c r="E7433" s="3">
        <f t="shared" si="348"/>
        <v>2021</v>
      </c>
      <c r="F7433" s="1" t="str">
        <f t="shared" si="349"/>
        <v>2020/2021</v>
      </c>
      <c r="G7433">
        <v>104030</v>
      </c>
      <c r="H7433" t="s">
        <v>82</v>
      </c>
      <c r="I7433">
        <f>IFERROR(INDEX(Lookup_Misc!$A$1:$C$7,MATCH(Table1[[#This Row],[Product]],Lookup_Misc!$B$1:$B$7,0),3)*Table1[[#This Row],[Tonnage]],NA())</f>
        <v>47853.8</v>
      </c>
      <c r="J7433">
        <f t="shared" si="350"/>
        <v>4</v>
      </c>
    </row>
    <row r="7434" spans="1:10">
      <c r="A7434" t="s">
        <v>185</v>
      </c>
      <c r="B7434" t="s">
        <v>33</v>
      </c>
      <c r="C7434" s="60">
        <v>44287</v>
      </c>
      <c r="D7434" s="3">
        <f>Table1[[#This Row],[End Year]]-1</f>
        <v>2020</v>
      </c>
      <c r="E7434" s="3">
        <f t="shared" si="348"/>
        <v>2021</v>
      </c>
      <c r="F7434" s="1" t="str">
        <f t="shared" si="349"/>
        <v>2020/2021</v>
      </c>
      <c r="G7434">
        <v>20</v>
      </c>
      <c r="H7434" t="s">
        <v>86</v>
      </c>
      <c r="I7434">
        <f>IFERROR(INDEX(Lookup_Misc!$A$1:$C$7,MATCH(Table1[[#This Row],[Product]],Lookup_Misc!$B$1:$B$7,0),3)*Table1[[#This Row],[Tonnage]],NA())</f>
        <v>9.2000000000000011</v>
      </c>
      <c r="J7434">
        <f t="shared" si="350"/>
        <v>4</v>
      </c>
    </row>
    <row r="7435" spans="1:10">
      <c r="A7435" t="s">
        <v>185</v>
      </c>
      <c r="B7435" t="s">
        <v>123</v>
      </c>
      <c r="C7435" s="60">
        <v>44287</v>
      </c>
      <c r="D7435" s="3">
        <f>Table1[[#This Row],[End Year]]-1</f>
        <v>2020</v>
      </c>
      <c r="E7435" s="3">
        <f t="shared" si="348"/>
        <v>2021</v>
      </c>
      <c r="F7435" s="1" t="str">
        <f t="shared" si="349"/>
        <v>2020/2021</v>
      </c>
      <c r="G7435">
        <v>8714</v>
      </c>
      <c r="H7435" t="s">
        <v>60</v>
      </c>
      <c r="I7435">
        <f>IFERROR(INDEX(Lookup_Misc!$A$1:$C$7,MATCH(Table1[[#This Row],[Product]],Lookup_Misc!$B$1:$B$7,0),3)*Table1[[#This Row],[Tonnage]],NA())</f>
        <v>4008.44</v>
      </c>
      <c r="J7435">
        <f t="shared" si="350"/>
        <v>4</v>
      </c>
    </row>
    <row r="7436" spans="1:10">
      <c r="A7436" t="s">
        <v>185</v>
      </c>
      <c r="B7436" t="s">
        <v>123</v>
      </c>
      <c r="C7436" s="60">
        <v>44287</v>
      </c>
      <c r="D7436" s="3">
        <f>Table1[[#This Row],[End Year]]-1</f>
        <v>2020</v>
      </c>
      <c r="E7436" s="3">
        <f t="shared" si="348"/>
        <v>2021</v>
      </c>
      <c r="F7436" s="1" t="str">
        <f t="shared" si="349"/>
        <v>2020/2021</v>
      </c>
      <c r="G7436">
        <v>31084</v>
      </c>
      <c r="H7436" t="s">
        <v>79</v>
      </c>
      <c r="I7436">
        <f>IFERROR(INDEX(Lookup_Misc!$A$1:$C$7,MATCH(Table1[[#This Row],[Product]],Lookup_Misc!$B$1:$B$7,0),3)*Table1[[#This Row],[Tonnage]],NA())</f>
        <v>14298.640000000001</v>
      </c>
      <c r="J7436">
        <f t="shared" si="350"/>
        <v>4</v>
      </c>
    </row>
    <row r="7437" spans="1:10">
      <c r="A7437" t="s">
        <v>185</v>
      </c>
      <c r="B7437" t="s">
        <v>123</v>
      </c>
      <c r="C7437" s="60">
        <v>44287</v>
      </c>
      <c r="D7437" s="3">
        <f>Table1[[#This Row],[End Year]]-1</f>
        <v>2020</v>
      </c>
      <c r="E7437" s="3">
        <f t="shared" si="348"/>
        <v>2021</v>
      </c>
      <c r="F7437" s="1" t="str">
        <f t="shared" si="349"/>
        <v>2020/2021</v>
      </c>
      <c r="G7437">
        <v>7601</v>
      </c>
      <c r="H7437" t="s">
        <v>133</v>
      </c>
      <c r="I7437">
        <f>IFERROR(INDEX(Lookup_Misc!$A$1:$C$7,MATCH(Table1[[#This Row],[Product]],Lookup_Misc!$B$1:$B$7,0),3)*Table1[[#This Row],[Tonnage]],NA())</f>
        <v>3496.46</v>
      </c>
      <c r="J7437">
        <f t="shared" si="350"/>
        <v>4</v>
      </c>
    </row>
    <row r="7438" spans="1:10">
      <c r="A7438" t="s">
        <v>185</v>
      </c>
      <c r="B7438" t="s">
        <v>123</v>
      </c>
      <c r="C7438" s="60">
        <v>44287</v>
      </c>
      <c r="D7438" s="3">
        <f>Table1[[#This Row],[End Year]]-1</f>
        <v>2020</v>
      </c>
      <c r="E7438" s="3">
        <f t="shared" si="348"/>
        <v>2021</v>
      </c>
      <c r="F7438" s="1" t="str">
        <f t="shared" si="349"/>
        <v>2020/2021</v>
      </c>
      <c r="G7438">
        <v>2702</v>
      </c>
      <c r="H7438" t="s">
        <v>145</v>
      </c>
      <c r="I7438">
        <f>IFERROR(INDEX(Lookup_Misc!$A$1:$C$7,MATCH(Table1[[#This Row],[Product]],Lookup_Misc!$B$1:$B$7,0),3)*Table1[[#This Row],[Tonnage]],NA())</f>
        <v>1242.92</v>
      </c>
      <c r="J7438">
        <f t="shared" si="350"/>
        <v>4</v>
      </c>
    </row>
    <row r="7439" spans="1:10">
      <c r="A7439" t="s">
        <v>185</v>
      </c>
      <c r="B7439" t="s">
        <v>123</v>
      </c>
      <c r="C7439" s="60">
        <v>44287</v>
      </c>
      <c r="D7439" s="3">
        <f>Table1[[#This Row],[End Year]]-1</f>
        <v>2020</v>
      </c>
      <c r="E7439" s="3">
        <f t="shared" si="348"/>
        <v>2021</v>
      </c>
      <c r="F7439" s="1" t="str">
        <f t="shared" si="349"/>
        <v>2020/2021</v>
      </c>
      <c r="G7439">
        <v>3</v>
      </c>
      <c r="H7439" t="s">
        <v>135</v>
      </c>
      <c r="I7439">
        <f>IFERROR(INDEX(Lookup_Misc!$A$1:$C$7,MATCH(Table1[[#This Row],[Product]],Lookup_Misc!$B$1:$B$7,0),3)*Table1[[#This Row],[Tonnage]],NA())</f>
        <v>1.3800000000000001</v>
      </c>
      <c r="J7439">
        <f t="shared" si="350"/>
        <v>4</v>
      </c>
    </row>
    <row r="7440" spans="1:10">
      <c r="A7440" t="s">
        <v>185</v>
      </c>
      <c r="B7440" t="s">
        <v>123</v>
      </c>
      <c r="C7440" s="60">
        <v>44287</v>
      </c>
      <c r="D7440" s="3">
        <f>Table1[[#This Row],[End Year]]-1</f>
        <v>2020</v>
      </c>
      <c r="E7440" s="3">
        <f t="shared" si="348"/>
        <v>2021</v>
      </c>
      <c r="F7440" s="1" t="str">
        <f t="shared" si="349"/>
        <v>2020/2021</v>
      </c>
      <c r="G7440">
        <v>12848</v>
      </c>
      <c r="H7440" t="s">
        <v>116</v>
      </c>
      <c r="I7440">
        <f>IFERROR(INDEX(Lookup_Misc!$A$1:$C$7,MATCH(Table1[[#This Row],[Product]],Lookup_Misc!$B$1:$B$7,0),3)*Table1[[#This Row],[Tonnage]],NA())</f>
        <v>5910.08</v>
      </c>
      <c r="J7440">
        <f t="shared" si="350"/>
        <v>4</v>
      </c>
    </row>
    <row r="7441" spans="1:10">
      <c r="A7441" t="s">
        <v>185</v>
      </c>
      <c r="B7441" t="s">
        <v>123</v>
      </c>
      <c r="C7441" s="60">
        <v>44287</v>
      </c>
      <c r="D7441" s="3">
        <f>Table1[[#This Row],[End Year]]-1</f>
        <v>2020</v>
      </c>
      <c r="E7441" s="3">
        <f t="shared" si="348"/>
        <v>2021</v>
      </c>
      <c r="F7441" s="1" t="str">
        <f t="shared" si="349"/>
        <v>2020/2021</v>
      </c>
      <c r="G7441">
        <v>5000</v>
      </c>
      <c r="H7441" t="s">
        <v>108</v>
      </c>
      <c r="I7441">
        <f>IFERROR(INDEX(Lookup_Misc!$A$1:$C$7,MATCH(Table1[[#This Row],[Product]],Lookup_Misc!$B$1:$B$7,0),3)*Table1[[#This Row],[Tonnage]],NA())</f>
        <v>2300</v>
      </c>
      <c r="J7441">
        <f t="shared" si="350"/>
        <v>4</v>
      </c>
    </row>
    <row r="7442" spans="1:10">
      <c r="A7442" t="s">
        <v>186</v>
      </c>
      <c r="B7442" t="s">
        <v>33</v>
      </c>
      <c r="C7442" s="60">
        <v>44287</v>
      </c>
      <c r="D7442" s="3">
        <f>Table1[[#This Row],[End Year]]-1</f>
        <v>2020</v>
      </c>
      <c r="E7442" s="3">
        <f t="shared" si="348"/>
        <v>2021</v>
      </c>
      <c r="F7442" s="1" t="str">
        <f t="shared" si="349"/>
        <v>2020/2021</v>
      </c>
      <c r="G7442">
        <v>934</v>
      </c>
      <c r="H7442" t="s">
        <v>119</v>
      </c>
      <c r="I7442">
        <f>IFERROR(INDEX(Lookup_Misc!$A$1:$C$7,MATCH(Table1[[#This Row],[Product]],Lookup_Misc!$B$1:$B$7,0),3)*Table1[[#This Row],[Tonnage]],NA())</f>
        <v>485.68</v>
      </c>
      <c r="J7442">
        <f t="shared" si="350"/>
        <v>4</v>
      </c>
    </row>
    <row r="7443" spans="1:10">
      <c r="A7443" t="s">
        <v>186</v>
      </c>
      <c r="B7443" t="s">
        <v>33</v>
      </c>
      <c r="C7443" s="60">
        <v>44287</v>
      </c>
      <c r="D7443" s="3">
        <f>Table1[[#This Row],[End Year]]-1</f>
        <v>2020</v>
      </c>
      <c r="E7443" s="3">
        <f t="shared" si="348"/>
        <v>2021</v>
      </c>
      <c r="F7443" s="1" t="str">
        <f t="shared" si="349"/>
        <v>2020/2021</v>
      </c>
      <c r="G7443">
        <v>270</v>
      </c>
      <c r="H7443" t="s">
        <v>103</v>
      </c>
      <c r="I7443">
        <f>IFERROR(INDEX(Lookup_Misc!$A$1:$C$7,MATCH(Table1[[#This Row],[Product]],Lookup_Misc!$B$1:$B$7,0),3)*Table1[[#This Row],[Tonnage]],NA())</f>
        <v>140.4</v>
      </c>
      <c r="J7443">
        <f t="shared" si="350"/>
        <v>4</v>
      </c>
    </row>
    <row r="7444" spans="1:10">
      <c r="A7444" t="s">
        <v>186</v>
      </c>
      <c r="B7444" t="s">
        <v>33</v>
      </c>
      <c r="C7444" s="60">
        <v>44287</v>
      </c>
      <c r="D7444" s="3">
        <f>Table1[[#This Row],[End Year]]-1</f>
        <v>2020</v>
      </c>
      <c r="E7444" s="3">
        <f t="shared" si="348"/>
        <v>2021</v>
      </c>
      <c r="F7444" s="1" t="str">
        <f t="shared" si="349"/>
        <v>2020/2021</v>
      </c>
      <c r="G7444">
        <v>203</v>
      </c>
      <c r="H7444" t="s">
        <v>95</v>
      </c>
      <c r="I7444">
        <f>IFERROR(INDEX(Lookup_Misc!$A$1:$C$7,MATCH(Table1[[#This Row],[Product]],Lookup_Misc!$B$1:$B$7,0),3)*Table1[[#This Row],[Tonnage]],NA())</f>
        <v>105.56</v>
      </c>
      <c r="J7444">
        <f t="shared" si="350"/>
        <v>4</v>
      </c>
    </row>
    <row r="7445" spans="1:10">
      <c r="A7445" t="s">
        <v>186</v>
      </c>
      <c r="B7445" t="s">
        <v>33</v>
      </c>
      <c r="C7445" s="60">
        <v>44287</v>
      </c>
      <c r="D7445" s="3">
        <f>Table1[[#This Row],[End Year]]-1</f>
        <v>2020</v>
      </c>
      <c r="E7445" s="3">
        <f t="shared" si="348"/>
        <v>2021</v>
      </c>
      <c r="F7445" s="1" t="str">
        <f t="shared" si="349"/>
        <v>2020/2021</v>
      </c>
      <c r="G7445">
        <v>20521</v>
      </c>
      <c r="H7445" t="s">
        <v>151</v>
      </c>
      <c r="I7445">
        <f>IFERROR(INDEX(Lookup_Misc!$A$1:$C$7,MATCH(Table1[[#This Row],[Product]],Lookup_Misc!$B$1:$B$7,0),3)*Table1[[#This Row],[Tonnage]],NA())</f>
        <v>10670.92</v>
      </c>
      <c r="J7445">
        <f t="shared" si="350"/>
        <v>4</v>
      </c>
    </row>
    <row r="7446" spans="1:10">
      <c r="A7446" t="s">
        <v>186</v>
      </c>
      <c r="B7446" t="s">
        <v>33</v>
      </c>
      <c r="C7446" s="60">
        <v>44287</v>
      </c>
      <c r="D7446" s="3">
        <f>Table1[[#This Row],[End Year]]-1</f>
        <v>2020</v>
      </c>
      <c r="E7446" s="3">
        <f t="shared" si="348"/>
        <v>2021</v>
      </c>
      <c r="F7446" s="1" t="str">
        <f t="shared" si="349"/>
        <v>2020/2021</v>
      </c>
      <c r="G7446">
        <v>1113</v>
      </c>
      <c r="H7446" t="s">
        <v>60</v>
      </c>
      <c r="I7446">
        <f>IFERROR(INDEX(Lookup_Misc!$A$1:$C$7,MATCH(Table1[[#This Row],[Product]],Lookup_Misc!$B$1:$B$7,0),3)*Table1[[#This Row],[Tonnage]],NA())</f>
        <v>578.76</v>
      </c>
      <c r="J7446">
        <f t="shared" si="350"/>
        <v>4</v>
      </c>
    </row>
    <row r="7447" spans="1:10">
      <c r="A7447" t="s">
        <v>186</v>
      </c>
      <c r="B7447" t="s">
        <v>33</v>
      </c>
      <c r="C7447" s="60">
        <v>44287</v>
      </c>
      <c r="D7447" s="3">
        <f>Table1[[#This Row],[End Year]]-1</f>
        <v>2020</v>
      </c>
      <c r="E7447" s="3">
        <f t="shared" si="348"/>
        <v>2021</v>
      </c>
      <c r="F7447" s="1" t="str">
        <f t="shared" si="349"/>
        <v>2020/2021</v>
      </c>
      <c r="G7447">
        <v>37802</v>
      </c>
      <c r="H7447" t="s">
        <v>79</v>
      </c>
      <c r="I7447">
        <f>IFERROR(INDEX(Lookup_Misc!$A$1:$C$7,MATCH(Table1[[#This Row],[Product]],Lookup_Misc!$B$1:$B$7,0),3)*Table1[[#This Row],[Tonnage]],NA())</f>
        <v>19657.04</v>
      </c>
      <c r="J7447">
        <f t="shared" si="350"/>
        <v>4</v>
      </c>
    </row>
    <row r="7448" spans="1:10">
      <c r="A7448" t="s">
        <v>186</v>
      </c>
      <c r="B7448" t="s">
        <v>33</v>
      </c>
      <c r="C7448" s="60">
        <v>44287</v>
      </c>
      <c r="D7448" s="3">
        <f>Table1[[#This Row],[End Year]]-1</f>
        <v>2020</v>
      </c>
      <c r="E7448" s="3">
        <f t="shared" si="348"/>
        <v>2021</v>
      </c>
      <c r="F7448" s="1" t="str">
        <f t="shared" si="349"/>
        <v>2020/2021</v>
      </c>
      <c r="G7448">
        <v>20000</v>
      </c>
      <c r="H7448" t="s">
        <v>126</v>
      </c>
      <c r="I7448">
        <f>IFERROR(INDEX(Lookup_Misc!$A$1:$C$7,MATCH(Table1[[#This Row],[Product]],Lookup_Misc!$B$1:$B$7,0),3)*Table1[[#This Row],[Tonnage]],NA())</f>
        <v>10400</v>
      </c>
      <c r="J7448">
        <f t="shared" si="350"/>
        <v>4</v>
      </c>
    </row>
    <row r="7449" spans="1:10">
      <c r="A7449" t="s">
        <v>186</v>
      </c>
      <c r="B7449" t="s">
        <v>33</v>
      </c>
      <c r="C7449" s="60">
        <v>44287</v>
      </c>
      <c r="D7449" s="3">
        <f>Table1[[#This Row],[End Year]]-1</f>
        <v>2020</v>
      </c>
      <c r="E7449" s="3">
        <f t="shared" si="348"/>
        <v>2021</v>
      </c>
      <c r="F7449" s="1" t="str">
        <f t="shared" si="349"/>
        <v>2020/2021</v>
      </c>
      <c r="G7449">
        <v>36267</v>
      </c>
      <c r="H7449" t="s">
        <v>82</v>
      </c>
      <c r="I7449">
        <f>IFERROR(INDEX(Lookup_Misc!$A$1:$C$7,MATCH(Table1[[#This Row],[Product]],Lookup_Misc!$B$1:$B$7,0),3)*Table1[[#This Row],[Tonnage]],NA())</f>
        <v>18858.84</v>
      </c>
      <c r="J7449">
        <f t="shared" si="350"/>
        <v>4</v>
      </c>
    </row>
    <row r="7450" spans="1:10">
      <c r="A7450" t="s">
        <v>186</v>
      </c>
      <c r="B7450" t="s">
        <v>33</v>
      </c>
      <c r="C7450" s="60">
        <v>44287</v>
      </c>
      <c r="D7450" s="3">
        <f>Table1[[#This Row],[End Year]]-1</f>
        <v>2020</v>
      </c>
      <c r="E7450" s="3">
        <f t="shared" si="348"/>
        <v>2021</v>
      </c>
      <c r="F7450" s="1" t="str">
        <f t="shared" si="349"/>
        <v>2020/2021</v>
      </c>
      <c r="G7450">
        <v>462</v>
      </c>
      <c r="H7450" t="s">
        <v>86</v>
      </c>
      <c r="I7450">
        <f>IFERROR(INDEX(Lookup_Misc!$A$1:$C$7,MATCH(Table1[[#This Row],[Product]],Lookup_Misc!$B$1:$B$7,0),3)*Table1[[#This Row],[Tonnage]],NA())</f>
        <v>240.24</v>
      </c>
      <c r="J7450">
        <f t="shared" si="350"/>
        <v>4</v>
      </c>
    </row>
    <row r="7451" spans="1:10">
      <c r="A7451" t="s">
        <v>186</v>
      </c>
      <c r="B7451" t="s">
        <v>33</v>
      </c>
      <c r="C7451" s="60">
        <v>44287</v>
      </c>
      <c r="D7451" s="3">
        <f>Table1[[#This Row],[End Year]]-1</f>
        <v>2020</v>
      </c>
      <c r="E7451" s="3">
        <f t="shared" si="348"/>
        <v>2021</v>
      </c>
      <c r="F7451" s="1" t="str">
        <f t="shared" si="349"/>
        <v>2020/2021</v>
      </c>
      <c r="G7451">
        <v>6</v>
      </c>
      <c r="H7451" t="s">
        <v>89</v>
      </c>
      <c r="I7451">
        <f>IFERROR(INDEX(Lookup_Misc!$A$1:$C$7,MATCH(Table1[[#This Row],[Product]],Lookup_Misc!$B$1:$B$7,0),3)*Table1[[#This Row],[Tonnage]],NA())</f>
        <v>3.12</v>
      </c>
      <c r="J7451">
        <f t="shared" si="350"/>
        <v>4</v>
      </c>
    </row>
    <row r="7452" spans="1:10">
      <c r="A7452" t="s">
        <v>186</v>
      </c>
      <c r="B7452" t="s">
        <v>33</v>
      </c>
      <c r="C7452" s="60">
        <v>44287</v>
      </c>
      <c r="D7452" s="3">
        <f>Table1[[#This Row],[End Year]]-1</f>
        <v>2020</v>
      </c>
      <c r="E7452" s="3">
        <f t="shared" si="348"/>
        <v>2021</v>
      </c>
      <c r="F7452" s="1" t="str">
        <f t="shared" si="349"/>
        <v>2020/2021</v>
      </c>
      <c r="G7452">
        <v>54</v>
      </c>
      <c r="H7452" t="s">
        <v>77</v>
      </c>
      <c r="I7452">
        <f>IFERROR(INDEX(Lookup_Misc!$A$1:$C$7,MATCH(Table1[[#This Row],[Product]],Lookup_Misc!$B$1:$B$7,0),3)*Table1[[#This Row],[Tonnage]],NA())</f>
        <v>28.080000000000002</v>
      </c>
      <c r="J7452">
        <f t="shared" si="350"/>
        <v>4</v>
      </c>
    </row>
    <row r="7453" spans="1:10">
      <c r="A7453" t="s">
        <v>186</v>
      </c>
      <c r="B7453" t="s">
        <v>123</v>
      </c>
      <c r="C7453" s="60">
        <v>44287</v>
      </c>
      <c r="D7453" s="3">
        <f>Table1[[#This Row],[End Year]]-1</f>
        <v>2020</v>
      </c>
      <c r="E7453" s="3">
        <f t="shared" si="348"/>
        <v>2021</v>
      </c>
      <c r="F7453" s="1" t="str">
        <f t="shared" si="349"/>
        <v>2020/2021</v>
      </c>
      <c r="G7453">
        <v>4</v>
      </c>
      <c r="H7453" t="s">
        <v>148</v>
      </c>
      <c r="I7453">
        <f>IFERROR(INDEX(Lookup_Misc!$A$1:$C$7,MATCH(Table1[[#This Row],[Product]],Lookup_Misc!$B$1:$B$7,0),3)*Table1[[#This Row],[Tonnage]],NA())</f>
        <v>2.08</v>
      </c>
      <c r="J7453">
        <f t="shared" si="350"/>
        <v>4</v>
      </c>
    </row>
    <row r="7454" spans="1:10">
      <c r="A7454" t="s">
        <v>186</v>
      </c>
      <c r="B7454" t="s">
        <v>123</v>
      </c>
      <c r="C7454" s="60">
        <v>44287</v>
      </c>
      <c r="D7454" s="3">
        <f>Table1[[#This Row],[End Year]]-1</f>
        <v>2020</v>
      </c>
      <c r="E7454" s="3">
        <f t="shared" si="348"/>
        <v>2021</v>
      </c>
      <c r="F7454" s="1" t="str">
        <f t="shared" si="349"/>
        <v>2020/2021</v>
      </c>
      <c r="G7454">
        <v>182272</v>
      </c>
      <c r="H7454" t="s">
        <v>60</v>
      </c>
      <c r="I7454">
        <f>IFERROR(INDEX(Lookup_Misc!$A$1:$C$7,MATCH(Table1[[#This Row],[Product]],Lookup_Misc!$B$1:$B$7,0),3)*Table1[[#This Row],[Tonnage]],NA())</f>
        <v>94781.440000000002</v>
      </c>
      <c r="J7454">
        <f t="shared" si="350"/>
        <v>4</v>
      </c>
    </row>
    <row r="7455" spans="1:10">
      <c r="A7455" t="s">
        <v>186</v>
      </c>
      <c r="B7455" t="s">
        <v>123</v>
      </c>
      <c r="C7455" s="60">
        <v>44287</v>
      </c>
      <c r="D7455" s="3">
        <f>Table1[[#This Row],[End Year]]-1</f>
        <v>2020</v>
      </c>
      <c r="E7455" s="3">
        <f t="shared" si="348"/>
        <v>2021</v>
      </c>
      <c r="F7455" s="1" t="str">
        <f t="shared" si="349"/>
        <v>2020/2021</v>
      </c>
      <c r="G7455">
        <v>174</v>
      </c>
      <c r="H7455" t="s">
        <v>79</v>
      </c>
      <c r="I7455">
        <f>IFERROR(INDEX(Lookup_Misc!$A$1:$C$7,MATCH(Table1[[#This Row],[Product]],Lookup_Misc!$B$1:$B$7,0),3)*Table1[[#This Row],[Tonnage]],NA())</f>
        <v>90.48</v>
      </c>
      <c r="J7455">
        <f t="shared" si="350"/>
        <v>4</v>
      </c>
    </row>
    <row r="7456" spans="1:10">
      <c r="A7456" t="s">
        <v>186</v>
      </c>
      <c r="B7456" t="s">
        <v>123</v>
      </c>
      <c r="C7456" s="60">
        <v>44287</v>
      </c>
      <c r="D7456" s="3">
        <f>Table1[[#This Row],[End Year]]-1</f>
        <v>2020</v>
      </c>
      <c r="E7456" s="3">
        <f t="shared" si="348"/>
        <v>2021</v>
      </c>
      <c r="F7456" s="1" t="str">
        <f t="shared" si="349"/>
        <v>2020/2021</v>
      </c>
      <c r="G7456">
        <v>2</v>
      </c>
      <c r="H7456" t="s">
        <v>88</v>
      </c>
      <c r="I7456">
        <f>IFERROR(INDEX(Lookup_Misc!$A$1:$C$7,MATCH(Table1[[#This Row],[Product]],Lookup_Misc!$B$1:$B$7,0),3)*Table1[[#This Row],[Tonnage]],NA())</f>
        <v>1.04</v>
      </c>
      <c r="J7456">
        <f t="shared" si="350"/>
        <v>4</v>
      </c>
    </row>
    <row r="7457" spans="1:10">
      <c r="A7457" t="s">
        <v>186</v>
      </c>
      <c r="B7457" t="s">
        <v>123</v>
      </c>
      <c r="C7457" s="60">
        <v>44287</v>
      </c>
      <c r="D7457" s="3">
        <f>Table1[[#This Row],[End Year]]-1</f>
        <v>2020</v>
      </c>
      <c r="E7457" s="3">
        <f t="shared" si="348"/>
        <v>2021</v>
      </c>
      <c r="F7457" s="1" t="str">
        <f t="shared" si="349"/>
        <v>2020/2021</v>
      </c>
      <c r="G7457">
        <v>14757</v>
      </c>
      <c r="H7457" t="s">
        <v>116</v>
      </c>
      <c r="I7457">
        <f>IFERROR(INDEX(Lookup_Misc!$A$1:$C$7,MATCH(Table1[[#This Row],[Product]],Lookup_Misc!$B$1:$B$7,0),3)*Table1[[#This Row],[Tonnage]],NA())</f>
        <v>7673.64</v>
      </c>
      <c r="J7457">
        <f t="shared" si="350"/>
        <v>4</v>
      </c>
    </row>
    <row r="7458" spans="1:10">
      <c r="A7458" t="s">
        <v>186</v>
      </c>
      <c r="B7458" t="s">
        <v>123</v>
      </c>
      <c r="C7458" s="60">
        <v>44287</v>
      </c>
      <c r="D7458" s="3">
        <f>Table1[[#This Row],[End Year]]-1</f>
        <v>2020</v>
      </c>
      <c r="E7458" s="3">
        <f t="shared" si="348"/>
        <v>2021</v>
      </c>
      <c r="F7458" s="1" t="str">
        <f t="shared" si="349"/>
        <v>2020/2021</v>
      </c>
      <c r="G7458">
        <v>28559</v>
      </c>
      <c r="H7458" t="s">
        <v>113</v>
      </c>
      <c r="I7458">
        <f>IFERROR(INDEX(Lookup_Misc!$A$1:$C$7,MATCH(Table1[[#This Row],[Product]],Lookup_Misc!$B$1:$B$7,0),3)*Table1[[#This Row],[Tonnage]],NA())</f>
        <v>14850.68</v>
      </c>
      <c r="J7458">
        <f t="shared" si="350"/>
        <v>4</v>
      </c>
    </row>
    <row r="7459" spans="1:10">
      <c r="A7459" t="s">
        <v>186</v>
      </c>
      <c r="B7459" t="s">
        <v>123</v>
      </c>
      <c r="C7459" s="60">
        <v>44287</v>
      </c>
      <c r="D7459" s="3">
        <f>Table1[[#This Row],[End Year]]-1</f>
        <v>2020</v>
      </c>
      <c r="E7459" s="3">
        <f t="shared" si="348"/>
        <v>2021</v>
      </c>
      <c r="F7459" s="1" t="str">
        <f t="shared" si="349"/>
        <v>2020/2021</v>
      </c>
      <c r="G7459">
        <v>11000</v>
      </c>
      <c r="H7459" t="s">
        <v>144</v>
      </c>
      <c r="I7459">
        <f>IFERROR(INDEX(Lookup_Misc!$A$1:$C$7,MATCH(Table1[[#This Row],[Product]],Lookup_Misc!$B$1:$B$7,0),3)*Table1[[#This Row],[Tonnage]],NA())</f>
        <v>5720</v>
      </c>
      <c r="J7459">
        <f t="shared" si="350"/>
        <v>4</v>
      </c>
    </row>
    <row r="7460" spans="1:10">
      <c r="A7460" t="s">
        <v>189</v>
      </c>
      <c r="B7460" t="s">
        <v>33</v>
      </c>
      <c r="C7460" s="60">
        <v>44287</v>
      </c>
      <c r="D7460" s="3">
        <f>Table1[[#This Row],[End Year]]-1</f>
        <v>2020</v>
      </c>
      <c r="E7460" s="3">
        <f t="shared" si="348"/>
        <v>2021</v>
      </c>
      <c r="F7460" s="1" t="str">
        <f t="shared" si="349"/>
        <v>2020/2021</v>
      </c>
      <c r="G7460">
        <v>39</v>
      </c>
      <c r="H7460" t="s">
        <v>74</v>
      </c>
      <c r="I7460">
        <f>IFERROR(INDEX(Lookup_Misc!$A$1:$C$7,MATCH(Table1[[#This Row],[Product]],Lookup_Misc!$B$1:$B$7,0),3)*Table1[[#This Row],[Tonnage]],NA())</f>
        <v>15.600000000000001</v>
      </c>
      <c r="J7460">
        <f t="shared" si="350"/>
        <v>4</v>
      </c>
    </row>
    <row r="7461" spans="1:10">
      <c r="A7461" t="s">
        <v>189</v>
      </c>
      <c r="B7461" t="s">
        <v>33</v>
      </c>
      <c r="C7461" s="60">
        <v>44287</v>
      </c>
      <c r="D7461" s="3">
        <f>Table1[[#This Row],[End Year]]-1</f>
        <v>2020</v>
      </c>
      <c r="E7461" s="3">
        <f t="shared" si="348"/>
        <v>2021</v>
      </c>
      <c r="F7461" s="1" t="str">
        <f t="shared" si="349"/>
        <v>2020/2021</v>
      </c>
      <c r="G7461">
        <v>26</v>
      </c>
      <c r="H7461" t="s">
        <v>94</v>
      </c>
      <c r="I7461">
        <f>IFERROR(INDEX(Lookup_Misc!$A$1:$C$7,MATCH(Table1[[#This Row],[Product]],Lookup_Misc!$B$1:$B$7,0),3)*Table1[[#This Row],[Tonnage]],NA())</f>
        <v>10.4</v>
      </c>
      <c r="J7461">
        <f t="shared" si="350"/>
        <v>4</v>
      </c>
    </row>
    <row r="7462" spans="1:10">
      <c r="A7462" t="s">
        <v>189</v>
      </c>
      <c r="B7462" t="s">
        <v>33</v>
      </c>
      <c r="C7462" s="60">
        <v>44287</v>
      </c>
      <c r="D7462" s="3">
        <f>Table1[[#This Row],[End Year]]-1</f>
        <v>2020</v>
      </c>
      <c r="E7462" s="3">
        <f t="shared" si="348"/>
        <v>2021</v>
      </c>
      <c r="F7462" s="1" t="str">
        <f t="shared" si="349"/>
        <v>2020/2021</v>
      </c>
      <c r="G7462">
        <v>20000</v>
      </c>
      <c r="H7462" t="s">
        <v>103</v>
      </c>
      <c r="I7462">
        <f>IFERROR(INDEX(Lookup_Misc!$A$1:$C$7,MATCH(Table1[[#This Row],[Product]],Lookup_Misc!$B$1:$B$7,0),3)*Table1[[#This Row],[Tonnage]],NA())</f>
        <v>8000</v>
      </c>
      <c r="J7462">
        <f t="shared" si="350"/>
        <v>4</v>
      </c>
    </row>
    <row r="7463" spans="1:10">
      <c r="A7463" t="s">
        <v>189</v>
      </c>
      <c r="B7463" t="s">
        <v>33</v>
      </c>
      <c r="C7463" s="60">
        <v>44287</v>
      </c>
      <c r="D7463" s="3">
        <f>Table1[[#This Row],[End Year]]-1</f>
        <v>2020</v>
      </c>
      <c r="E7463" s="3">
        <f t="shared" si="348"/>
        <v>2021</v>
      </c>
      <c r="F7463" s="1" t="str">
        <f t="shared" si="349"/>
        <v>2020/2021</v>
      </c>
      <c r="G7463">
        <v>8548</v>
      </c>
      <c r="H7463" t="s">
        <v>95</v>
      </c>
      <c r="I7463">
        <f>IFERROR(INDEX(Lookup_Misc!$A$1:$C$7,MATCH(Table1[[#This Row],[Product]],Lookup_Misc!$B$1:$B$7,0),3)*Table1[[#This Row],[Tonnage]],NA())</f>
        <v>3419.2000000000003</v>
      </c>
      <c r="J7463">
        <f t="shared" si="350"/>
        <v>4</v>
      </c>
    </row>
    <row r="7464" spans="1:10">
      <c r="A7464" t="s">
        <v>189</v>
      </c>
      <c r="B7464" t="s">
        <v>33</v>
      </c>
      <c r="C7464" s="60">
        <v>44287</v>
      </c>
      <c r="D7464" s="3">
        <f>Table1[[#This Row],[End Year]]-1</f>
        <v>2020</v>
      </c>
      <c r="E7464" s="3">
        <f t="shared" si="348"/>
        <v>2021</v>
      </c>
      <c r="F7464" s="1" t="str">
        <f t="shared" si="349"/>
        <v>2020/2021</v>
      </c>
      <c r="G7464">
        <v>480</v>
      </c>
      <c r="H7464" t="s">
        <v>60</v>
      </c>
      <c r="I7464">
        <f>IFERROR(INDEX(Lookup_Misc!$A$1:$C$7,MATCH(Table1[[#This Row],[Product]],Lookup_Misc!$B$1:$B$7,0),3)*Table1[[#This Row],[Tonnage]],NA())</f>
        <v>192</v>
      </c>
      <c r="J7464">
        <f t="shared" si="350"/>
        <v>4</v>
      </c>
    </row>
    <row r="7465" spans="1:10">
      <c r="A7465" t="s">
        <v>189</v>
      </c>
      <c r="B7465" t="s">
        <v>33</v>
      </c>
      <c r="C7465" s="60">
        <v>44287</v>
      </c>
      <c r="D7465" s="3">
        <f>Table1[[#This Row],[End Year]]-1</f>
        <v>2020</v>
      </c>
      <c r="E7465" s="3">
        <f t="shared" si="348"/>
        <v>2021</v>
      </c>
      <c r="F7465" s="1" t="str">
        <f t="shared" si="349"/>
        <v>2020/2021</v>
      </c>
      <c r="G7465">
        <v>62</v>
      </c>
      <c r="H7465" t="s">
        <v>79</v>
      </c>
      <c r="I7465">
        <f>IFERROR(INDEX(Lookup_Misc!$A$1:$C$7,MATCH(Table1[[#This Row],[Product]],Lookup_Misc!$B$1:$B$7,0),3)*Table1[[#This Row],[Tonnage]],NA())</f>
        <v>24.8</v>
      </c>
      <c r="J7465">
        <f t="shared" si="350"/>
        <v>4</v>
      </c>
    </row>
    <row r="7466" spans="1:10">
      <c r="A7466" t="s">
        <v>189</v>
      </c>
      <c r="B7466" t="s">
        <v>33</v>
      </c>
      <c r="C7466" s="60">
        <v>44287</v>
      </c>
      <c r="D7466" s="3">
        <f>Table1[[#This Row],[End Year]]-1</f>
        <v>2020</v>
      </c>
      <c r="E7466" s="3">
        <f t="shared" si="348"/>
        <v>2021</v>
      </c>
      <c r="F7466" s="1" t="str">
        <f t="shared" si="349"/>
        <v>2020/2021</v>
      </c>
      <c r="G7466">
        <v>95</v>
      </c>
      <c r="H7466" t="s">
        <v>113</v>
      </c>
      <c r="I7466">
        <f>IFERROR(INDEX(Lookup_Misc!$A$1:$C$7,MATCH(Table1[[#This Row],[Product]],Lookup_Misc!$B$1:$B$7,0),3)*Table1[[#This Row],[Tonnage]],NA())</f>
        <v>38</v>
      </c>
      <c r="J7466">
        <f t="shared" si="350"/>
        <v>4</v>
      </c>
    </row>
    <row r="7467" spans="1:10">
      <c r="A7467" t="s">
        <v>189</v>
      </c>
      <c r="B7467" t="s">
        <v>123</v>
      </c>
      <c r="C7467" s="60">
        <v>44287</v>
      </c>
      <c r="D7467" s="3">
        <f>Table1[[#This Row],[End Year]]-1</f>
        <v>2020</v>
      </c>
      <c r="E7467" s="3">
        <f t="shared" si="348"/>
        <v>2021</v>
      </c>
      <c r="F7467" s="1" t="str">
        <f t="shared" si="349"/>
        <v>2020/2021</v>
      </c>
      <c r="G7467">
        <v>31</v>
      </c>
      <c r="H7467" t="s">
        <v>73</v>
      </c>
      <c r="I7467">
        <f>IFERROR(INDEX(Lookup_Misc!$A$1:$C$7,MATCH(Table1[[#This Row],[Product]],Lookup_Misc!$B$1:$B$7,0),3)*Table1[[#This Row],[Tonnage]],NA())</f>
        <v>12.4</v>
      </c>
      <c r="J7467">
        <f t="shared" si="350"/>
        <v>4</v>
      </c>
    </row>
    <row r="7468" spans="1:10">
      <c r="A7468" t="s">
        <v>189</v>
      </c>
      <c r="B7468" t="s">
        <v>123</v>
      </c>
      <c r="C7468" s="60">
        <v>44287</v>
      </c>
      <c r="D7468" s="3">
        <f>Table1[[#This Row],[End Year]]-1</f>
        <v>2020</v>
      </c>
      <c r="E7468" s="3">
        <f t="shared" si="348"/>
        <v>2021</v>
      </c>
      <c r="F7468" s="1" t="str">
        <f t="shared" si="349"/>
        <v>2020/2021</v>
      </c>
      <c r="G7468">
        <v>15</v>
      </c>
      <c r="H7468" t="s">
        <v>134</v>
      </c>
      <c r="I7468">
        <f>IFERROR(INDEX(Lookup_Misc!$A$1:$C$7,MATCH(Table1[[#This Row],[Product]],Lookup_Misc!$B$1:$B$7,0),3)*Table1[[#This Row],[Tonnage]],NA())</f>
        <v>6</v>
      </c>
      <c r="J7468">
        <f t="shared" si="350"/>
        <v>4</v>
      </c>
    </row>
    <row r="7469" spans="1:10">
      <c r="A7469" t="s">
        <v>189</v>
      </c>
      <c r="B7469" t="s">
        <v>123</v>
      </c>
      <c r="C7469" s="60">
        <v>44287</v>
      </c>
      <c r="D7469" s="3">
        <f>Table1[[#This Row],[End Year]]-1</f>
        <v>2020</v>
      </c>
      <c r="E7469" s="3">
        <f t="shared" si="348"/>
        <v>2021</v>
      </c>
      <c r="F7469" s="1" t="str">
        <f t="shared" si="349"/>
        <v>2020/2021</v>
      </c>
      <c r="G7469">
        <v>12</v>
      </c>
      <c r="H7469" t="s">
        <v>87</v>
      </c>
      <c r="I7469">
        <f>IFERROR(INDEX(Lookup_Misc!$A$1:$C$7,MATCH(Table1[[#This Row],[Product]],Lookup_Misc!$B$1:$B$7,0),3)*Table1[[#This Row],[Tonnage]],NA())</f>
        <v>4.8000000000000007</v>
      </c>
      <c r="J7469">
        <f t="shared" si="350"/>
        <v>4</v>
      </c>
    </row>
    <row r="7470" spans="1:10">
      <c r="A7470" t="s">
        <v>189</v>
      </c>
      <c r="B7470" t="s">
        <v>123</v>
      </c>
      <c r="C7470" s="60">
        <v>44287</v>
      </c>
      <c r="D7470" s="3">
        <f>Table1[[#This Row],[End Year]]-1</f>
        <v>2020</v>
      </c>
      <c r="E7470" s="3">
        <f t="shared" si="348"/>
        <v>2021</v>
      </c>
      <c r="F7470" s="1" t="str">
        <f t="shared" si="349"/>
        <v>2020/2021</v>
      </c>
      <c r="G7470">
        <v>8</v>
      </c>
      <c r="H7470" t="s">
        <v>78</v>
      </c>
      <c r="I7470">
        <f>IFERROR(INDEX(Lookup_Misc!$A$1:$C$7,MATCH(Table1[[#This Row],[Product]],Lookup_Misc!$B$1:$B$7,0),3)*Table1[[#This Row],[Tonnage]],NA())</f>
        <v>3.2</v>
      </c>
      <c r="J7470">
        <f t="shared" si="350"/>
        <v>4</v>
      </c>
    </row>
    <row r="7471" spans="1:10">
      <c r="A7471" t="s">
        <v>189</v>
      </c>
      <c r="B7471" t="s">
        <v>123</v>
      </c>
      <c r="C7471" s="60">
        <v>44287</v>
      </c>
      <c r="D7471" s="3">
        <f>Table1[[#This Row],[End Year]]-1</f>
        <v>2020</v>
      </c>
      <c r="E7471" s="3">
        <f t="shared" si="348"/>
        <v>2021</v>
      </c>
      <c r="F7471" s="1" t="str">
        <f t="shared" si="349"/>
        <v>2020/2021</v>
      </c>
      <c r="G7471">
        <v>73652</v>
      </c>
      <c r="H7471" t="s">
        <v>60</v>
      </c>
      <c r="I7471">
        <f>IFERROR(INDEX(Lookup_Misc!$A$1:$C$7,MATCH(Table1[[#This Row],[Product]],Lookup_Misc!$B$1:$B$7,0),3)*Table1[[#This Row],[Tonnage]],NA())</f>
        <v>29460.800000000003</v>
      </c>
      <c r="J7471">
        <f t="shared" si="350"/>
        <v>4</v>
      </c>
    </row>
    <row r="7472" spans="1:10">
      <c r="A7472" t="s">
        <v>189</v>
      </c>
      <c r="B7472" t="s">
        <v>123</v>
      </c>
      <c r="C7472" s="60">
        <v>44287</v>
      </c>
      <c r="D7472" s="3">
        <f>Table1[[#This Row],[End Year]]-1</f>
        <v>2020</v>
      </c>
      <c r="E7472" s="3">
        <f t="shared" si="348"/>
        <v>2021</v>
      </c>
      <c r="F7472" s="1" t="str">
        <f t="shared" si="349"/>
        <v>2020/2021</v>
      </c>
      <c r="G7472">
        <v>14863</v>
      </c>
      <c r="H7472" t="s">
        <v>79</v>
      </c>
      <c r="I7472">
        <f>IFERROR(INDEX(Lookup_Misc!$A$1:$C$7,MATCH(Table1[[#This Row],[Product]],Lookup_Misc!$B$1:$B$7,0),3)*Table1[[#This Row],[Tonnage]],NA())</f>
        <v>5945.2000000000007</v>
      </c>
      <c r="J7472">
        <f t="shared" si="350"/>
        <v>4</v>
      </c>
    </row>
    <row r="7473" spans="1:10">
      <c r="A7473" t="s">
        <v>189</v>
      </c>
      <c r="B7473" t="s">
        <v>123</v>
      </c>
      <c r="C7473" s="60">
        <v>44287</v>
      </c>
      <c r="D7473" s="3">
        <f>Table1[[#This Row],[End Year]]-1</f>
        <v>2020</v>
      </c>
      <c r="E7473" s="3">
        <f t="shared" si="348"/>
        <v>2021</v>
      </c>
      <c r="F7473" s="1" t="str">
        <f t="shared" si="349"/>
        <v>2020/2021</v>
      </c>
      <c r="G7473">
        <v>5</v>
      </c>
      <c r="H7473" t="s">
        <v>125</v>
      </c>
      <c r="I7473">
        <f>IFERROR(INDEX(Lookup_Misc!$A$1:$C$7,MATCH(Table1[[#This Row],[Product]],Lookup_Misc!$B$1:$B$7,0),3)*Table1[[#This Row],[Tonnage]],NA())</f>
        <v>2</v>
      </c>
      <c r="J7473">
        <f t="shared" si="350"/>
        <v>4</v>
      </c>
    </row>
    <row r="7474" spans="1:10">
      <c r="A7474" t="s">
        <v>189</v>
      </c>
      <c r="B7474" t="s">
        <v>123</v>
      </c>
      <c r="C7474" s="60">
        <v>44287</v>
      </c>
      <c r="D7474" s="3">
        <f>Table1[[#This Row],[End Year]]-1</f>
        <v>2020</v>
      </c>
      <c r="E7474" s="3">
        <f t="shared" si="348"/>
        <v>2021</v>
      </c>
      <c r="F7474" s="1" t="str">
        <f t="shared" si="349"/>
        <v>2020/2021</v>
      </c>
      <c r="G7474">
        <v>839</v>
      </c>
      <c r="H7474" t="s">
        <v>116</v>
      </c>
      <c r="I7474">
        <f>IFERROR(INDEX(Lookup_Misc!$A$1:$C$7,MATCH(Table1[[#This Row],[Product]],Lookup_Misc!$B$1:$B$7,0),3)*Table1[[#This Row],[Tonnage]],NA())</f>
        <v>335.6</v>
      </c>
      <c r="J7474">
        <f t="shared" si="350"/>
        <v>4</v>
      </c>
    </row>
    <row r="7475" spans="1:10">
      <c r="A7475" t="s">
        <v>189</v>
      </c>
      <c r="B7475" t="s">
        <v>123</v>
      </c>
      <c r="C7475" s="60">
        <v>44287</v>
      </c>
      <c r="D7475" s="3">
        <f>Table1[[#This Row],[End Year]]-1</f>
        <v>2020</v>
      </c>
      <c r="E7475" s="3">
        <f t="shared" si="348"/>
        <v>2021</v>
      </c>
      <c r="F7475" s="1" t="str">
        <f t="shared" si="349"/>
        <v>2020/2021</v>
      </c>
      <c r="G7475">
        <v>90683</v>
      </c>
      <c r="H7475" t="s">
        <v>113</v>
      </c>
      <c r="I7475">
        <f>IFERROR(INDEX(Lookup_Misc!$A$1:$C$7,MATCH(Table1[[#This Row],[Product]],Lookup_Misc!$B$1:$B$7,0),3)*Table1[[#This Row],[Tonnage]],NA())</f>
        <v>36273.200000000004</v>
      </c>
      <c r="J7475">
        <f t="shared" si="350"/>
        <v>4</v>
      </c>
    </row>
    <row r="7476" spans="1:10">
      <c r="A7476" t="s">
        <v>189</v>
      </c>
      <c r="B7476" t="s">
        <v>123</v>
      </c>
      <c r="C7476" s="60">
        <v>44287</v>
      </c>
      <c r="D7476" s="3">
        <f>Table1[[#This Row],[End Year]]-1</f>
        <v>2020</v>
      </c>
      <c r="E7476" s="3">
        <f t="shared" si="348"/>
        <v>2021</v>
      </c>
      <c r="F7476" s="1" t="str">
        <f t="shared" si="349"/>
        <v>2020/2021</v>
      </c>
      <c r="G7476">
        <v>5000</v>
      </c>
      <c r="H7476" t="s">
        <v>167</v>
      </c>
      <c r="I7476">
        <f>IFERROR(INDEX(Lookup_Misc!$A$1:$C$7,MATCH(Table1[[#This Row],[Product]],Lookup_Misc!$B$1:$B$7,0),3)*Table1[[#This Row],[Tonnage]],NA())</f>
        <v>2000</v>
      </c>
      <c r="J7476">
        <f t="shared" si="350"/>
        <v>4</v>
      </c>
    </row>
    <row r="7477" spans="1:10">
      <c r="A7477" t="s">
        <v>189</v>
      </c>
      <c r="B7477" t="s">
        <v>123</v>
      </c>
      <c r="C7477" s="60">
        <v>44287</v>
      </c>
      <c r="D7477" s="3">
        <f>Table1[[#This Row],[End Year]]-1</f>
        <v>2020</v>
      </c>
      <c r="E7477" s="3">
        <f t="shared" si="348"/>
        <v>2021</v>
      </c>
      <c r="F7477" s="1" t="str">
        <f t="shared" si="349"/>
        <v>2020/2021</v>
      </c>
      <c r="G7477">
        <v>500</v>
      </c>
      <c r="H7477" t="s">
        <v>144</v>
      </c>
      <c r="I7477">
        <f>IFERROR(INDEX(Lookup_Misc!$A$1:$C$7,MATCH(Table1[[#This Row],[Product]],Lookup_Misc!$B$1:$B$7,0),3)*Table1[[#This Row],[Tonnage]],NA())</f>
        <v>200</v>
      </c>
      <c r="J7477">
        <f t="shared" si="350"/>
        <v>4</v>
      </c>
    </row>
    <row r="7478" spans="1:10">
      <c r="A7478" t="s">
        <v>189</v>
      </c>
      <c r="B7478" t="s">
        <v>123</v>
      </c>
      <c r="C7478" s="60">
        <v>44287</v>
      </c>
      <c r="D7478" s="3">
        <f>Table1[[#This Row],[End Year]]-1</f>
        <v>2020</v>
      </c>
      <c r="E7478" s="3">
        <f t="shared" si="348"/>
        <v>2021</v>
      </c>
      <c r="F7478" s="1" t="str">
        <f t="shared" si="349"/>
        <v>2020/2021</v>
      </c>
      <c r="G7478">
        <v>11450</v>
      </c>
      <c r="H7478" t="s">
        <v>108</v>
      </c>
      <c r="I7478">
        <f>IFERROR(INDEX(Lookup_Misc!$A$1:$C$7,MATCH(Table1[[#This Row],[Product]],Lookup_Misc!$B$1:$B$7,0),3)*Table1[[#This Row],[Tonnage]],NA())</f>
        <v>4580</v>
      </c>
      <c r="J7478">
        <f t="shared" si="350"/>
        <v>4</v>
      </c>
    </row>
    <row r="7479" spans="1:10">
      <c r="A7479" t="s">
        <v>189</v>
      </c>
      <c r="B7479" t="s">
        <v>123</v>
      </c>
      <c r="C7479" s="60">
        <v>44287</v>
      </c>
      <c r="D7479" s="3">
        <f>Table1[[#This Row],[End Year]]-1</f>
        <v>2020</v>
      </c>
      <c r="E7479" s="3">
        <f t="shared" si="348"/>
        <v>2021</v>
      </c>
      <c r="F7479" s="1" t="str">
        <f t="shared" si="349"/>
        <v>2020/2021</v>
      </c>
      <c r="G7479">
        <v>39</v>
      </c>
      <c r="H7479" t="s">
        <v>99</v>
      </c>
      <c r="I7479">
        <f>IFERROR(INDEX(Lookup_Misc!$A$1:$C$7,MATCH(Table1[[#This Row],[Product]],Lookup_Misc!$B$1:$B$7,0),3)*Table1[[#This Row],[Tonnage]],NA())</f>
        <v>15.600000000000001</v>
      </c>
      <c r="J7479">
        <f t="shared" si="350"/>
        <v>4</v>
      </c>
    </row>
    <row r="7480" spans="1:10">
      <c r="A7480" t="s">
        <v>189</v>
      </c>
      <c r="B7480" t="s">
        <v>123</v>
      </c>
      <c r="C7480" s="60">
        <v>44287</v>
      </c>
      <c r="D7480" s="3">
        <f>Table1[[#This Row],[End Year]]-1</f>
        <v>2020</v>
      </c>
      <c r="E7480" s="3">
        <f t="shared" si="348"/>
        <v>2021</v>
      </c>
      <c r="F7480" s="1" t="str">
        <f t="shared" si="349"/>
        <v>2020/2021</v>
      </c>
      <c r="G7480">
        <v>3113</v>
      </c>
      <c r="H7480" t="s">
        <v>86</v>
      </c>
      <c r="I7480">
        <f>IFERROR(INDEX(Lookup_Misc!$A$1:$C$7,MATCH(Table1[[#This Row],[Product]],Lookup_Misc!$B$1:$B$7,0),3)*Table1[[#This Row],[Tonnage]],NA())</f>
        <v>1245.2</v>
      </c>
      <c r="J7480">
        <f t="shared" si="350"/>
        <v>4</v>
      </c>
    </row>
    <row r="7481" spans="1:10">
      <c r="A7481" t="s">
        <v>189</v>
      </c>
      <c r="B7481" t="s">
        <v>123</v>
      </c>
      <c r="C7481" s="60">
        <v>44287</v>
      </c>
      <c r="D7481" s="3">
        <f>Table1[[#This Row],[End Year]]-1</f>
        <v>2020</v>
      </c>
      <c r="E7481" s="3">
        <f t="shared" si="348"/>
        <v>2021</v>
      </c>
      <c r="F7481" s="1" t="str">
        <f t="shared" si="349"/>
        <v>2020/2021</v>
      </c>
      <c r="G7481">
        <v>19</v>
      </c>
      <c r="H7481" t="s">
        <v>98</v>
      </c>
      <c r="I7481">
        <f>IFERROR(INDEX(Lookup_Misc!$A$1:$C$7,MATCH(Table1[[#This Row],[Product]],Lookup_Misc!$B$1:$B$7,0),3)*Table1[[#This Row],[Tonnage]],NA())</f>
        <v>7.6000000000000005</v>
      </c>
      <c r="J7481">
        <f t="shared" si="350"/>
        <v>4</v>
      </c>
    </row>
    <row r="7482" spans="1:10">
      <c r="A7482" t="s">
        <v>189</v>
      </c>
      <c r="B7482" t="s">
        <v>123</v>
      </c>
      <c r="C7482" s="60">
        <v>44287</v>
      </c>
      <c r="D7482" s="3">
        <f>Table1[[#This Row],[End Year]]-1</f>
        <v>2020</v>
      </c>
      <c r="E7482" s="3">
        <f t="shared" si="348"/>
        <v>2021</v>
      </c>
      <c r="F7482" s="1" t="str">
        <f t="shared" si="349"/>
        <v>2020/2021</v>
      </c>
      <c r="G7482">
        <v>57</v>
      </c>
      <c r="H7482" t="s">
        <v>89</v>
      </c>
      <c r="I7482">
        <f>IFERROR(INDEX(Lookup_Misc!$A$1:$C$7,MATCH(Table1[[#This Row],[Product]],Lookup_Misc!$B$1:$B$7,0),3)*Table1[[#This Row],[Tonnage]],NA())</f>
        <v>22.8</v>
      </c>
      <c r="J7482">
        <f t="shared" si="350"/>
        <v>4</v>
      </c>
    </row>
    <row r="7483" spans="1:10">
      <c r="A7483" t="s">
        <v>189</v>
      </c>
      <c r="B7483" t="s">
        <v>123</v>
      </c>
      <c r="C7483" s="60">
        <v>44287</v>
      </c>
      <c r="D7483" s="3">
        <f>Table1[[#This Row],[End Year]]-1</f>
        <v>2020</v>
      </c>
      <c r="E7483" s="3">
        <f t="shared" si="348"/>
        <v>2021</v>
      </c>
      <c r="F7483" s="1" t="str">
        <f t="shared" si="349"/>
        <v>2020/2021</v>
      </c>
      <c r="G7483">
        <v>3</v>
      </c>
      <c r="H7483" t="s">
        <v>106</v>
      </c>
      <c r="I7483">
        <f>IFERROR(INDEX(Lookup_Misc!$A$1:$C$7,MATCH(Table1[[#This Row],[Product]],Lookup_Misc!$B$1:$B$7,0),3)*Table1[[#This Row],[Tonnage]],NA())</f>
        <v>1.2000000000000002</v>
      </c>
      <c r="J7483">
        <f t="shared" si="350"/>
        <v>4</v>
      </c>
    </row>
    <row r="7484" spans="1:10">
      <c r="A7484" t="s">
        <v>189</v>
      </c>
      <c r="B7484" t="s">
        <v>123</v>
      </c>
      <c r="C7484" s="60">
        <v>44287</v>
      </c>
      <c r="D7484" s="3">
        <f>Table1[[#This Row],[End Year]]-1</f>
        <v>2020</v>
      </c>
      <c r="E7484" s="3">
        <f t="shared" si="348"/>
        <v>2021</v>
      </c>
      <c r="F7484" s="1" t="str">
        <f t="shared" si="349"/>
        <v>2020/2021</v>
      </c>
      <c r="G7484">
        <v>16</v>
      </c>
      <c r="H7484" t="s">
        <v>90</v>
      </c>
      <c r="I7484">
        <f>IFERROR(INDEX(Lookup_Misc!$A$1:$C$7,MATCH(Table1[[#This Row],[Product]],Lookup_Misc!$B$1:$B$7,0),3)*Table1[[#This Row],[Tonnage]],NA())</f>
        <v>6.4</v>
      </c>
      <c r="J7484">
        <f t="shared" si="350"/>
        <v>4</v>
      </c>
    </row>
    <row r="7485" spans="1:10">
      <c r="A7485" t="s">
        <v>187</v>
      </c>
      <c r="B7485" t="s">
        <v>33</v>
      </c>
      <c r="C7485" s="60">
        <v>44287</v>
      </c>
      <c r="D7485" s="3">
        <f>Table1[[#This Row],[End Year]]-1</f>
        <v>2020</v>
      </c>
      <c r="E7485" s="3">
        <f t="shared" si="348"/>
        <v>2021</v>
      </c>
      <c r="F7485" s="1" t="str">
        <f t="shared" si="349"/>
        <v>2020/2021</v>
      </c>
      <c r="G7485">
        <v>20436</v>
      </c>
      <c r="H7485" t="s">
        <v>96</v>
      </c>
      <c r="I7485">
        <f>IFERROR(INDEX(Lookup_Misc!$A$1:$C$7,MATCH(Table1[[#This Row],[Product]],Lookup_Misc!$B$1:$B$7,0),3)*Table1[[#This Row],[Tonnage]],NA())</f>
        <v>9400.5600000000013</v>
      </c>
      <c r="J7485">
        <f t="shared" si="350"/>
        <v>4</v>
      </c>
    </row>
    <row r="7486" spans="1:10">
      <c r="A7486" t="s">
        <v>188</v>
      </c>
      <c r="B7486" t="s">
        <v>33</v>
      </c>
      <c r="C7486" s="60">
        <v>44287</v>
      </c>
      <c r="D7486" s="3">
        <f>Table1[[#This Row],[End Year]]-1</f>
        <v>2020</v>
      </c>
      <c r="E7486" s="3">
        <f t="shared" si="348"/>
        <v>2021</v>
      </c>
      <c r="F7486" s="1" t="str">
        <f t="shared" si="349"/>
        <v>2020/2021</v>
      </c>
      <c r="G7486">
        <v>87</v>
      </c>
      <c r="H7486" t="s">
        <v>90</v>
      </c>
      <c r="I7486">
        <f>IFERROR(INDEX(Lookup_Misc!$A$1:$C$7,MATCH(Table1[[#This Row],[Product]],Lookup_Misc!$B$1:$B$7,0),3)*Table1[[#This Row],[Tonnage]],NA())</f>
        <v>15.66</v>
      </c>
      <c r="J7486">
        <f t="shared" si="350"/>
        <v>4</v>
      </c>
    </row>
    <row r="7487" spans="1:10">
      <c r="A7487" t="s">
        <v>188</v>
      </c>
      <c r="B7487" t="s">
        <v>123</v>
      </c>
      <c r="C7487" s="60">
        <v>44287</v>
      </c>
      <c r="D7487" s="3">
        <f>Table1[[#This Row],[End Year]]-1</f>
        <v>2020</v>
      </c>
      <c r="E7487" s="3">
        <f t="shared" si="348"/>
        <v>2021</v>
      </c>
      <c r="F7487" s="1" t="str">
        <f t="shared" si="349"/>
        <v>2020/2021</v>
      </c>
      <c r="G7487">
        <v>4</v>
      </c>
      <c r="H7487" t="s">
        <v>79</v>
      </c>
      <c r="I7487">
        <f>IFERROR(INDEX(Lookup_Misc!$A$1:$C$7,MATCH(Table1[[#This Row],[Product]],Lookup_Misc!$B$1:$B$7,0),3)*Table1[[#This Row],[Tonnage]],NA())</f>
        <v>0.72</v>
      </c>
      <c r="J7487">
        <f t="shared" si="350"/>
        <v>4</v>
      </c>
    </row>
    <row r="7488" spans="1:10">
      <c r="A7488" t="s">
        <v>188</v>
      </c>
      <c r="B7488" t="s">
        <v>123</v>
      </c>
      <c r="C7488" s="60">
        <v>44287</v>
      </c>
      <c r="D7488" s="3">
        <f>Table1[[#This Row],[End Year]]-1</f>
        <v>2020</v>
      </c>
      <c r="E7488" s="3">
        <f t="shared" si="348"/>
        <v>2021</v>
      </c>
      <c r="F7488" s="1" t="str">
        <f t="shared" si="349"/>
        <v>2020/2021</v>
      </c>
      <c r="G7488">
        <v>38</v>
      </c>
      <c r="H7488" t="s">
        <v>98</v>
      </c>
      <c r="I7488">
        <f>IFERROR(INDEX(Lookup_Misc!$A$1:$C$7,MATCH(Table1[[#This Row],[Product]],Lookup_Misc!$B$1:$B$7,0),3)*Table1[[#This Row],[Tonnage]],NA())</f>
        <v>6.84</v>
      </c>
      <c r="J7488">
        <f t="shared" si="350"/>
        <v>4</v>
      </c>
    </row>
    <row r="7489" spans="1:10">
      <c r="A7489" t="s">
        <v>189</v>
      </c>
      <c r="B7489" t="s">
        <v>33</v>
      </c>
      <c r="C7489" s="60">
        <v>44317</v>
      </c>
      <c r="D7489" s="3">
        <f>Table1[[#This Row],[End Year]]-1</f>
        <v>2020</v>
      </c>
      <c r="E7489" s="3">
        <f t="shared" si="348"/>
        <v>2021</v>
      </c>
      <c r="F7489" s="1" t="str">
        <f t="shared" si="349"/>
        <v>2020/2021</v>
      </c>
      <c r="G7489">
        <v>19</v>
      </c>
      <c r="H7489" t="s">
        <v>74</v>
      </c>
      <c r="I7489">
        <f>IFERROR(INDEX(Lookup_Misc!$A$1:$C$7,MATCH(Table1[[#This Row],[Product]],Lookup_Misc!$B$1:$B$7,0),3)*Table1[[#This Row],[Tonnage]],NA())</f>
        <v>7.6000000000000005</v>
      </c>
      <c r="J7489">
        <f t="shared" si="350"/>
        <v>5</v>
      </c>
    </row>
    <row r="7490" spans="1:10">
      <c r="A7490" t="s">
        <v>189</v>
      </c>
      <c r="B7490" t="s">
        <v>33</v>
      </c>
      <c r="C7490" s="60">
        <v>44317</v>
      </c>
      <c r="D7490" s="3">
        <f>Table1[[#This Row],[End Year]]-1</f>
        <v>2020</v>
      </c>
      <c r="E7490" s="3">
        <f t="shared" si="348"/>
        <v>2021</v>
      </c>
      <c r="F7490" s="1" t="str">
        <f t="shared" si="349"/>
        <v>2020/2021</v>
      </c>
      <c r="G7490">
        <v>15301</v>
      </c>
      <c r="H7490" t="s">
        <v>103</v>
      </c>
      <c r="I7490">
        <f>IFERROR(INDEX(Lookup_Misc!$A$1:$C$7,MATCH(Table1[[#This Row],[Product]],Lookup_Misc!$B$1:$B$7,0),3)*Table1[[#This Row],[Tonnage]],NA())</f>
        <v>6120.4000000000005</v>
      </c>
      <c r="J7490">
        <f t="shared" si="350"/>
        <v>5</v>
      </c>
    </row>
    <row r="7491" spans="1:10">
      <c r="A7491" t="s">
        <v>189</v>
      </c>
      <c r="B7491" t="s">
        <v>33</v>
      </c>
      <c r="C7491" s="60">
        <v>44317</v>
      </c>
      <c r="D7491" s="3">
        <f>Table1[[#This Row],[End Year]]-1</f>
        <v>2020</v>
      </c>
      <c r="E7491" s="3">
        <f t="shared" si="348"/>
        <v>2021</v>
      </c>
      <c r="F7491" s="1" t="str">
        <f t="shared" si="349"/>
        <v>2020/2021</v>
      </c>
      <c r="G7491">
        <v>27</v>
      </c>
      <c r="H7491" t="s">
        <v>95</v>
      </c>
      <c r="I7491">
        <f>IFERROR(INDEX(Lookup_Misc!$A$1:$C$7,MATCH(Table1[[#This Row],[Product]],Lookup_Misc!$B$1:$B$7,0),3)*Table1[[#This Row],[Tonnage]],NA())</f>
        <v>10.8</v>
      </c>
      <c r="J7491">
        <f t="shared" si="350"/>
        <v>5</v>
      </c>
    </row>
    <row r="7492" spans="1:10">
      <c r="A7492" t="s">
        <v>189</v>
      </c>
      <c r="B7492" t="s">
        <v>33</v>
      </c>
      <c r="C7492" s="60">
        <v>44317</v>
      </c>
      <c r="D7492" s="3">
        <f>Table1[[#This Row],[End Year]]-1</f>
        <v>2020</v>
      </c>
      <c r="E7492" s="3">
        <f t="shared" si="348"/>
        <v>2021</v>
      </c>
      <c r="F7492" s="1" t="str">
        <f t="shared" si="349"/>
        <v>2020/2021</v>
      </c>
      <c r="G7492">
        <v>26624</v>
      </c>
      <c r="H7492" t="s">
        <v>78</v>
      </c>
      <c r="I7492">
        <f>IFERROR(INDEX(Lookup_Misc!$A$1:$C$7,MATCH(Table1[[#This Row],[Product]],Lookup_Misc!$B$1:$B$7,0),3)*Table1[[#This Row],[Tonnage]],NA())</f>
        <v>10649.6</v>
      </c>
      <c r="J7492">
        <f t="shared" si="350"/>
        <v>5</v>
      </c>
    </row>
    <row r="7493" spans="1:10">
      <c r="A7493" t="s">
        <v>189</v>
      </c>
      <c r="B7493" t="s">
        <v>33</v>
      </c>
      <c r="C7493" s="60">
        <v>44317</v>
      </c>
      <c r="D7493" s="3">
        <f>Table1[[#This Row],[End Year]]-1</f>
        <v>2020</v>
      </c>
      <c r="E7493" s="3">
        <f t="shared" si="348"/>
        <v>2021</v>
      </c>
      <c r="F7493" s="1" t="str">
        <f t="shared" si="349"/>
        <v>2020/2021</v>
      </c>
      <c r="G7493">
        <v>1223</v>
      </c>
      <c r="H7493" t="s">
        <v>60</v>
      </c>
      <c r="I7493">
        <f>IFERROR(INDEX(Lookup_Misc!$A$1:$C$7,MATCH(Table1[[#This Row],[Product]],Lookup_Misc!$B$1:$B$7,0),3)*Table1[[#This Row],[Tonnage]],NA())</f>
        <v>489.20000000000005</v>
      </c>
      <c r="J7493">
        <f t="shared" si="350"/>
        <v>5</v>
      </c>
    </row>
    <row r="7494" spans="1:10">
      <c r="A7494" t="s">
        <v>189</v>
      </c>
      <c r="B7494" t="s">
        <v>33</v>
      </c>
      <c r="C7494" s="60">
        <v>44317</v>
      </c>
      <c r="D7494" s="3">
        <f>Table1[[#This Row],[End Year]]-1</f>
        <v>2020</v>
      </c>
      <c r="E7494" s="3">
        <f t="shared" ref="E7494:E7557" si="351">IF(AND(MONTH(C7494)&gt;=7,MONTH(C7494)&lt;=12),YEAR(C7494)+1,YEAR(C7494))</f>
        <v>2021</v>
      </c>
      <c r="F7494" s="1" t="str">
        <f t="shared" ref="F7494:F7557" si="352">D7494&amp;"/"&amp;E7494</f>
        <v>2020/2021</v>
      </c>
      <c r="G7494">
        <v>40</v>
      </c>
      <c r="H7494" t="s">
        <v>79</v>
      </c>
      <c r="I7494">
        <f>IFERROR(INDEX(Lookup_Misc!$A$1:$C$7,MATCH(Table1[[#This Row],[Product]],Lookup_Misc!$B$1:$B$7,0),3)*Table1[[#This Row],[Tonnage]],NA())</f>
        <v>16</v>
      </c>
      <c r="J7494">
        <f t="shared" ref="J7494:J7557" si="353">MONTH(C7494)</f>
        <v>5</v>
      </c>
    </row>
    <row r="7495" spans="1:10">
      <c r="A7495" t="s">
        <v>189</v>
      </c>
      <c r="B7495" t="s">
        <v>33</v>
      </c>
      <c r="C7495" s="60">
        <v>44317</v>
      </c>
      <c r="D7495" s="3">
        <f>Table1[[#This Row],[End Year]]-1</f>
        <v>2020</v>
      </c>
      <c r="E7495" s="3">
        <f t="shared" si="351"/>
        <v>2021</v>
      </c>
      <c r="F7495" s="1" t="str">
        <f t="shared" si="352"/>
        <v>2020/2021</v>
      </c>
      <c r="G7495">
        <v>24</v>
      </c>
      <c r="H7495" t="s">
        <v>113</v>
      </c>
      <c r="I7495">
        <f>IFERROR(INDEX(Lookup_Misc!$A$1:$C$7,MATCH(Table1[[#This Row],[Product]],Lookup_Misc!$B$1:$B$7,0),3)*Table1[[#This Row],[Tonnage]],NA())</f>
        <v>9.6000000000000014</v>
      </c>
      <c r="J7495">
        <f t="shared" si="353"/>
        <v>5</v>
      </c>
    </row>
    <row r="7496" spans="1:10">
      <c r="A7496" t="s">
        <v>189</v>
      </c>
      <c r="B7496" t="s">
        <v>33</v>
      </c>
      <c r="C7496" s="60">
        <v>44317</v>
      </c>
      <c r="D7496" s="3">
        <f>Table1[[#This Row],[End Year]]-1</f>
        <v>2020</v>
      </c>
      <c r="E7496" s="3">
        <f t="shared" si="351"/>
        <v>2021</v>
      </c>
      <c r="F7496" s="1" t="str">
        <f t="shared" si="352"/>
        <v>2020/2021</v>
      </c>
      <c r="G7496">
        <v>10</v>
      </c>
      <c r="H7496" t="s">
        <v>93</v>
      </c>
      <c r="I7496">
        <f>IFERROR(INDEX(Lookup_Misc!$A$1:$C$7,MATCH(Table1[[#This Row],[Product]],Lookup_Misc!$B$1:$B$7,0),3)*Table1[[#This Row],[Tonnage]],NA())</f>
        <v>4</v>
      </c>
      <c r="J7496">
        <f t="shared" si="353"/>
        <v>5</v>
      </c>
    </row>
    <row r="7497" spans="1:10">
      <c r="A7497" t="s">
        <v>185</v>
      </c>
      <c r="B7497" t="s">
        <v>33</v>
      </c>
      <c r="C7497" s="60">
        <v>44317</v>
      </c>
      <c r="D7497" s="3">
        <f>Table1[[#This Row],[End Year]]-1</f>
        <v>2020</v>
      </c>
      <c r="E7497" s="3">
        <f t="shared" si="351"/>
        <v>2021</v>
      </c>
      <c r="F7497" s="1" t="str">
        <f t="shared" si="352"/>
        <v>2020/2021</v>
      </c>
      <c r="G7497">
        <v>69</v>
      </c>
      <c r="H7497" t="s">
        <v>75</v>
      </c>
      <c r="I7497">
        <f>IFERROR(INDEX(Lookup_Misc!$A$1:$C$7,MATCH(Table1[[#This Row],[Product]],Lookup_Misc!$B$1:$B$7,0),3)*Table1[[#This Row],[Tonnage]],NA())</f>
        <v>31.740000000000002</v>
      </c>
      <c r="J7497">
        <f t="shared" si="353"/>
        <v>5</v>
      </c>
    </row>
    <row r="7498" spans="1:10">
      <c r="A7498" t="s">
        <v>185</v>
      </c>
      <c r="B7498" t="s">
        <v>33</v>
      </c>
      <c r="C7498" s="60">
        <v>44317</v>
      </c>
      <c r="D7498" s="3">
        <f>Table1[[#This Row],[End Year]]-1</f>
        <v>2020</v>
      </c>
      <c r="E7498" s="3">
        <f t="shared" si="351"/>
        <v>2021</v>
      </c>
      <c r="F7498" s="1" t="str">
        <f t="shared" si="352"/>
        <v>2020/2021</v>
      </c>
      <c r="G7498">
        <v>462</v>
      </c>
      <c r="H7498" t="s">
        <v>119</v>
      </c>
      <c r="I7498">
        <f>IFERROR(INDEX(Lookup_Misc!$A$1:$C$7,MATCH(Table1[[#This Row],[Product]],Lookup_Misc!$B$1:$B$7,0),3)*Table1[[#This Row],[Tonnage]],NA())</f>
        <v>212.52</v>
      </c>
      <c r="J7498">
        <f t="shared" si="353"/>
        <v>5</v>
      </c>
    </row>
    <row r="7499" spans="1:10">
      <c r="A7499" t="s">
        <v>185</v>
      </c>
      <c r="B7499" t="s">
        <v>33</v>
      </c>
      <c r="C7499" s="60">
        <v>44317</v>
      </c>
      <c r="D7499" s="3">
        <f>Table1[[#This Row],[End Year]]-1</f>
        <v>2020</v>
      </c>
      <c r="E7499" s="3">
        <f t="shared" si="351"/>
        <v>2021</v>
      </c>
      <c r="F7499" s="1" t="str">
        <f t="shared" si="352"/>
        <v>2020/2021</v>
      </c>
      <c r="G7499">
        <v>13510</v>
      </c>
      <c r="H7499" t="s">
        <v>103</v>
      </c>
      <c r="I7499">
        <f>IFERROR(INDEX(Lookup_Misc!$A$1:$C$7,MATCH(Table1[[#This Row],[Product]],Lookup_Misc!$B$1:$B$7,0),3)*Table1[[#This Row],[Tonnage]],NA())</f>
        <v>6214.6</v>
      </c>
      <c r="J7499">
        <f t="shared" si="353"/>
        <v>5</v>
      </c>
    </row>
    <row r="7500" spans="1:10">
      <c r="A7500" t="s">
        <v>185</v>
      </c>
      <c r="B7500" t="s">
        <v>33</v>
      </c>
      <c r="C7500" s="60">
        <v>44317</v>
      </c>
      <c r="D7500" s="3">
        <f>Table1[[#This Row],[End Year]]-1</f>
        <v>2020</v>
      </c>
      <c r="E7500" s="3">
        <f t="shared" si="351"/>
        <v>2021</v>
      </c>
      <c r="F7500" s="1" t="str">
        <f t="shared" si="352"/>
        <v>2020/2021</v>
      </c>
      <c r="G7500">
        <v>220</v>
      </c>
      <c r="H7500" t="s">
        <v>95</v>
      </c>
      <c r="I7500">
        <f>IFERROR(INDEX(Lookup_Misc!$A$1:$C$7,MATCH(Table1[[#This Row],[Product]],Lookup_Misc!$B$1:$B$7,0),3)*Table1[[#This Row],[Tonnage]],NA())</f>
        <v>101.2</v>
      </c>
      <c r="J7500">
        <f t="shared" si="353"/>
        <v>5</v>
      </c>
    </row>
    <row r="7501" spans="1:10">
      <c r="A7501" t="s">
        <v>185</v>
      </c>
      <c r="B7501" t="s">
        <v>33</v>
      </c>
      <c r="C7501" s="60">
        <v>44317</v>
      </c>
      <c r="D7501" s="3">
        <f>Table1[[#This Row],[End Year]]-1</f>
        <v>2020</v>
      </c>
      <c r="E7501" s="3">
        <f t="shared" si="351"/>
        <v>2021</v>
      </c>
      <c r="F7501" s="1" t="str">
        <f t="shared" si="352"/>
        <v>2020/2021</v>
      </c>
      <c r="G7501">
        <v>3063</v>
      </c>
      <c r="H7501" t="s">
        <v>60</v>
      </c>
      <c r="I7501">
        <f>IFERROR(INDEX(Lookup_Misc!$A$1:$C$7,MATCH(Table1[[#This Row],[Product]],Lookup_Misc!$B$1:$B$7,0),3)*Table1[[#This Row],[Tonnage]],NA())</f>
        <v>1408.98</v>
      </c>
      <c r="J7501">
        <f t="shared" si="353"/>
        <v>5</v>
      </c>
    </row>
    <row r="7502" spans="1:10">
      <c r="A7502" t="s">
        <v>185</v>
      </c>
      <c r="B7502" t="s">
        <v>33</v>
      </c>
      <c r="C7502" s="60">
        <v>44317</v>
      </c>
      <c r="D7502" s="3">
        <f>Table1[[#This Row],[End Year]]-1</f>
        <v>2020</v>
      </c>
      <c r="E7502" s="3">
        <f t="shared" si="351"/>
        <v>2021</v>
      </c>
      <c r="F7502" s="1" t="str">
        <f t="shared" si="352"/>
        <v>2020/2021</v>
      </c>
      <c r="G7502">
        <v>337</v>
      </c>
      <c r="H7502" t="s">
        <v>79</v>
      </c>
      <c r="I7502">
        <f>IFERROR(INDEX(Lookup_Misc!$A$1:$C$7,MATCH(Table1[[#This Row],[Product]],Lookup_Misc!$B$1:$B$7,0),3)*Table1[[#This Row],[Tonnage]],NA())</f>
        <v>155.02000000000001</v>
      </c>
      <c r="J7502">
        <f t="shared" si="353"/>
        <v>5</v>
      </c>
    </row>
    <row r="7503" spans="1:10">
      <c r="A7503" t="s">
        <v>185</v>
      </c>
      <c r="B7503" t="s">
        <v>33</v>
      </c>
      <c r="C7503" s="60">
        <v>44317</v>
      </c>
      <c r="D7503" s="3">
        <f>Table1[[#This Row],[End Year]]-1</f>
        <v>2020</v>
      </c>
      <c r="E7503" s="3">
        <f t="shared" si="351"/>
        <v>2021</v>
      </c>
      <c r="F7503" s="1" t="str">
        <f t="shared" si="352"/>
        <v>2020/2021</v>
      </c>
      <c r="G7503">
        <v>2</v>
      </c>
      <c r="H7503" t="s">
        <v>93</v>
      </c>
      <c r="I7503">
        <f>IFERROR(INDEX(Lookup_Misc!$A$1:$C$7,MATCH(Table1[[#This Row],[Product]],Lookup_Misc!$B$1:$B$7,0),3)*Table1[[#This Row],[Tonnage]],NA())</f>
        <v>0.92</v>
      </c>
      <c r="J7503">
        <f t="shared" si="353"/>
        <v>5</v>
      </c>
    </row>
    <row r="7504" spans="1:10">
      <c r="A7504" t="s">
        <v>185</v>
      </c>
      <c r="B7504" t="s">
        <v>123</v>
      </c>
      <c r="C7504" s="60">
        <v>44317</v>
      </c>
      <c r="D7504" s="3">
        <f>Table1[[#This Row],[End Year]]-1</f>
        <v>2020</v>
      </c>
      <c r="E7504" s="3">
        <f t="shared" si="351"/>
        <v>2021</v>
      </c>
      <c r="F7504" s="1" t="str">
        <f t="shared" si="352"/>
        <v>2020/2021</v>
      </c>
      <c r="G7504">
        <v>248</v>
      </c>
      <c r="H7504" t="s">
        <v>87</v>
      </c>
      <c r="I7504">
        <f>IFERROR(INDEX(Lookup_Misc!$A$1:$C$7,MATCH(Table1[[#This Row],[Product]],Lookup_Misc!$B$1:$B$7,0),3)*Table1[[#This Row],[Tonnage]],NA())</f>
        <v>114.08</v>
      </c>
      <c r="J7504">
        <f t="shared" si="353"/>
        <v>5</v>
      </c>
    </row>
    <row r="7505" spans="1:10">
      <c r="A7505" t="s">
        <v>185</v>
      </c>
      <c r="B7505" t="s">
        <v>123</v>
      </c>
      <c r="C7505" s="60">
        <v>44317</v>
      </c>
      <c r="D7505" s="3">
        <f>Table1[[#This Row],[End Year]]-1</f>
        <v>2020</v>
      </c>
      <c r="E7505" s="3">
        <f t="shared" si="351"/>
        <v>2021</v>
      </c>
      <c r="F7505" s="1" t="str">
        <f t="shared" si="352"/>
        <v>2020/2021</v>
      </c>
      <c r="G7505">
        <v>84</v>
      </c>
      <c r="H7505" t="s">
        <v>60</v>
      </c>
      <c r="I7505">
        <f>IFERROR(INDEX(Lookup_Misc!$A$1:$C$7,MATCH(Table1[[#This Row],[Product]],Lookup_Misc!$B$1:$B$7,0),3)*Table1[[#This Row],[Tonnage]],NA())</f>
        <v>38.64</v>
      </c>
      <c r="J7505">
        <f t="shared" si="353"/>
        <v>5</v>
      </c>
    </row>
    <row r="7506" spans="1:10">
      <c r="A7506" t="s">
        <v>185</v>
      </c>
      <c r="B7506" t="s">
        <v>123</v>
      </c>
      <c r="C7506" s="60">
        <v>44317</v>
      </c>
      <c r="D7506" s="3">
        <f>Table1[[#This Row],[End Year]]-1</f>
        <v>2020</v>
      </c>
      <c r="E7506" s="3">
        <f t="shared" si="351"/>
        <v>2021</v>
      </c>
      <c r="F7506" s="1" t="str">
        <f t="shared" si="352"/>
        <v>2020/2021</v>
      </c>
      <c r="G7506">
        <v>4400</v>
      </c>
      <c r="H7506" t="s">
        <v>79</v>
      </c>
      <c r="I7506">
        <f>IFERROR(INDEX(Lookup_Misc!$A$1:$C$7,MATCH(Table1[[#This Row],[Product]],Lookup_Misc!$B$1:$B$7,0),3)*Table1[[#This Row],[Tonnage]],NA())</f>
        <v>2024</v>
      </c>
      <c r="J7506">
        <f t="shared" si="353"/>
        <v>5</v>
      </c>
    </row>
    <row r="7507" spans="1:10">
      <c r="A7507" t="s">
        <v>185</v>
      </c>
      <c r="B7507" t="s">
        <v>123</v>
      </c>
      <c r="C7507" s="60">
        <v>44317</v>
      </c>
      <c r="D7507" s="3">
        <f>Table1[[#This Row],[End Year]]-1</f>
        <v>2020</v>
      </c>
      <c r="E7507" s="3">
        <f t="shared" si="351"/>
        <v>2021</v>
      </c>
      <c r="F7507" s="1" t="str">
        <f t="shared" si="352"/>
        <v>2020/2021</v>
      </c>
      <c r="G7507">
        <v>2010</v>
      </c>
      <c r="H7507" t="s">
        <v>131</v>
      </c>
      <c r="I7507">
        <f>IFERROR(INDEX(Lookup_Misc!$A$1:$C$7,MATCH(Table1[[#This Row],[Product]],Lookup_Misc!$B$1:$B$7,0),3)*Table1[[#This Row],[Tonnage]],NA())</f>
        <v>924.6</v>
      </c>
      <c r="J7507">
        <f t="shared" si="353"/>
        <v>5</v>
      </c>
    </row>
    <row r="7508" spans="1:10">
      <c r="A7508" t="s">
        <v>185</v>
      </c>
      <c r="B7508" t="s">
        <v>123</v>
      </c>
      <c r="C7508" s="60">
        <v>44317</v>
      </c>
      <c r="D7508" s="3">
        <f>Table1[[#This Row],[End Year]]-1</f>
        <v>2020</v>
      </c>
      <c r="E7508" s="3">
        <f t="shared" si="351"/>
        <v>2021</v>
      </c>
      <c r="F7508" s="1" t="str">
        <f t="shared" si="352"/>
        <v>2020/2021</v>
      </c>
      <c r="G7508">
        <v>3070</v>
      </c>
      <c r="H7508" t="s">
        <v>133</v>
      </c>
      <c r="I7508">
        <f>IFERROR(INDEX(Lookup_Misc!$A$1:$C$7,MATCH(Table1[[#This Row],[Product]],Lookup_Misc!$B$1:$B$7,0),3)*Table1[[#This Row],[Tonnage]],NA())</f>
        <v>1412.2</v>
      </c>
      <c r="J7508">
        <f t="shared" si="353"/>
        <v>5</v>
      </c>
    </row>
    <row r="7509" spans="1:10">
      <c r="A7509" t="s">
        <v>185</v>
      </c>
      <c r="B7509" t="s">
        <v>123</v>
      </c>
      <c r="C7509" s="60">
        <v>44317</v>
      </c>
      <c r="D7509" s="3">
        <f>Table1[[#This Row],[End Year]]-1</f>
        <v>2020</v>
      </c>
      <c r="E7509" s="3">
        <f t="shared" si="351"/>
        <v>2021</v>
      </c>
      <c r="F7509" s="1" t="str">
        <f t="shared" si="352"/>
        <v>2020/2021</v>
      </c>
      <c r="G7509">
        <v>5</v>
      </c>
      <c r="H7509" t="s">
        <v>135</v>
      </c>
      <c r="I7509">
        <f>IFERROR(INDEX(Lookup_Misc!$A$1:$C$7,MATCH(Table1[[#This Row],[Product]],Lookup_Misc!$B$1:$B$7,0),3)*Table1[[#This Row],[Tonnage]],NA())</f>
        <v>2.3000000000000003</v>
      </c>
      <c r="J7509">
        <f t="shared" si="353"/>
        <v>5</v>
      </c>
    </row>
    <row r="7510" spans="1:10">
      <c r="A7510" t="s">
        <v>185</v>
      </c>
      <c r="B7510" t="s">
        <v>123</v>
      </c>
      <c r="C7510" s="60">
        <v>44317</v>
      </c>
      <c r="D7510" s="3">
        <f>Table1[[#This Row],[End Year]]-1</f>
        <v>2020</v>
      </c>
      <c r="E7510" s="3">
        <f t="shared" si="351"/>
        <v>2021</v>
      </c>
      <c r="F7510" s="1" t="str">
        <f t="shared" si="352"/>
        <v>2020/2021</v>
      </c>
      <c r="G7510">
        <v>2100</v>
      </c>
      <c r="H7510" t="s">
        <v>116</v>
      </c>
      <c r="I7510">
        <f>IFERROR(INDEX(Lookup_Misc!$A$1:$C$7,MATCH(Table1[[#This Row],[Product]],Lookup_Misc!$B$1:$B$7,0),3)*Table1[[#This Row],[Tonnage]],NA())</f>
        <v>966</v>
      </c>
      <c r="J7510">
        <f t="shared" si="353"/>
        <v>5</v>
      </c>
    </row>
    <row r="7511" spans="1:10">
      <c r="A7511" t="s">
        <v>185</v>
      </c>
      <c r="B7511" t="s">
        <v>123</v>
      </c>
      <c r="C7511" s="60">
        <v>44317</v>
      </c>
      <c r="D7511" s="3">
        <f>Table1[[#This Row],[End Year]]-1</f>
        <v>2020</v>
      </c>
      <c r="E7511" s="3">
        <f t="shared" si="351"/>
        <v>2021</v>
      </c>
      <c r="F7511" s="1" t="str">
        <f t="shared" si="352"/>
        <v>2020/2021</v>
      </c>
      <c r="G7511">
        <v>13199</v>
      </c>
      <c r="H7511" t="s">
        <v>128</v>
      </c>
      <c r="I7511">
        <f>IFERROR(INDEX(Lookup_Misc!$A$1:$C$7,MATCH(Table1[[#This Row],[Product]],Lookup_Misc!$B$1:$B$7,0),3)*Table1[[#This Row],[Tonnage]],NA())</f>
        <v>6071.54</v>
      </c>
      <c r="J7511">
        <f t="shared" si="353"/>
        <v>5</v>
      </c>
    </row>
    <row r="7512" spans="1:10">
      <c r="A7512" t="s">
        <v>185</v>
      </c>
      <c r="B7512" t="s">
        <v>123</v>
      </c>
      <c r="C7512" s="60">
        <v>44317</v>
      </c>
      <c r="D7512" s="3">
        <f>Table1[[#This Row],[End Year]]-1</f>
        <v>2020</v>
      </c>
      <c r="E7512" s="3">
        <f t="shared" si="351"/>
        <v>2021</v>
      </c>
      <c r="F7512" s="1" t="str">
        <f t="shared" si="352"/>
        <v>2020/2021</v>
      </c>
      <c r="G7512">
        <v>3650</v>
      </c>
      <c r="H7512" t="s">
        <v>92</v>
      </c>
      <c r="I7512">
        <f>IFERROR(INDEX(Lookup_Misc!$A$1:$C$7,MATCH(Table1[[#This Row],[Product]],Lookup_Misc!$B$1:$B$7,0),3)*Table1[[#This Row],[Tonnage]],NA())</f>
        <v>1679</v>
      </c>
      <c r="J7512">
        <f t="shared" si="353"/>
        <v>5</v>
      </c>
    </row>
    <row r="7513" spans="1:10">
      <c r="A7513" t="s">
        <v>185</v>
      </c>
      <c r="B7513" t="s">
        <v>123</v>
      </c>
      <c r="C7513" s="60">
        <v>44317</v>
      </c>
      <c r="D7513" s="3">
        <f>Table1[[#This Row],[End Year]]-1</f>
        <v>2020</v>
      </c>
      <c r="E7513" s="3">
        <f t="shared" si="351"/>
        <v>2021</v>
      </c>
      <c r="F7513" s="1" t="str">
        <f t="shared" si="352"/>
        <v>2020/2021</v>
      </c>
      <c r="G7513">
        <v>3000</v>
      </c>
      <c r="H7513" t="s">
        <v>89</v>
      </c>
      <c r="I7513">
        <f>IFERROR(INDEX(Lookup_Misc!$A$1:$C$7,MATCH(Table1[[#This Row],[Product]],Lookup_Misc!$B$1:$B$7,0),3)*Table1[[#This Row],[Tonnage]],NA())</f>
        <v>1380</v>
      </c>
      <c r="J7513">
        <f t="shared" si="353"/>
        <v>5</v>
      </c>
    </row>
    <row r="7514" spans="1:10">
      <c r="A7514" t="s">
        <v>185</v>
      </c>
      <c r="B7514" t="s">
        <v>123</v>
      </c>
      <c r="C7514" s="60">
        <v>44317</v>
      </c>
      <c r="D7514" s="3">
        <f>Table1[[#This Row],[End Year]]-1</f>
        <v>2020</v>
      </c>
      <c r="E7514" s="3">
        <f t="shared" si="351"/>
        <v>2021</v>
      </c>
      <c r="F7514" s="1" t="str">
        <f t="shared" si="352"/>
        <v>2020/2021</v>
      </c>
      <c r="G7514">
        <v>36</v>
      </c>
      <c r="H7514" t="s">
        <v>106</v>
      </c>
      <c r="I7514">
        <f>IFERROR(INDEX(Lookup_Misc!$A$1:$C$7,MATCH(Table1[[#This Row],[Product]],Lookup_Misc!$B$1:$B$7,0),3)*Table1[[#This Row],[Tonnage]],NA())</f>
        <v>16.560000000000002</v>
      </c>
      <c r="J7514">
        <f t="shared" si="353"/>
        <v>5</v>
      </c>
    </row>
    <row r="7515" spans="1:10">
      <c r="A7515" t="s">
        <v>186</v>
      </c>
      <c r="B7515" t="s">
        <v>33</v>
      </c>
      <c r="C7515" s="60">
        <v>44317</v>
      </c>
      <c r="D7515" s="3">
        <f>Table1[[#This Row],[End Year]]-1</f>
        <v>2020</v>
      </c>
      <c r="E7515" s="3">
        <f t="shared" si="351"/>
        <v>2021</v>
      </c>
      <c r="F7515" s="1" t="str">
        <f t="shared" si="352"/>
        <v>2020/2021</v>
      </c>
      <c r="G7515">
        <v>565</v>
      </c>
      <c r="H7515" t="s">
        <v>119</v>
      </c>
      <c r="I7515">
        <f>IFERROR(INDEX(Lookup_Misc!$A$1:$C$7,MATCH(Table1[[#This Row],[Product]],Lookup_Misc!$B$1:$B$7,0),3)*Table1[[#This Row],[Tonnage]],NA())</f>
        <v>293.8</v>
      </c>
      <c r="J7515">
        <f t="shared" si="353"/>
        <v>5</v>
      </c>
    </row>
    <row r="7516" spans="1:10">
      <c r="A7516" t="s">
        <v>186</v>
      </c>
      <c r="B7516" t="s">
        <v>33</v>
      </c>
      <c r="C7516" s="60">
        <v>44317</v>
      </c>
      <c r="D7516" s="3">
        <f>Table1[[#This Row],[End Year]]-1</f>
        <v>2020</v>
      </c>
      <c r="E7516" s="3">
        <f t="shared" si="351"/>
        <v>2021</v>
      </c>
      <c r="F7516" s="1" t="str">
        <f t="shared" si="352"/>
        <v>2020/2021</v>
      </c>
      <c r="G7516">
        <v>1005</v>
      </c>
      <c r="H7516" t="s">
        <v>95</v>
      </c>
      <c r="I7516">
        <f>IFERROR(INDEX(Lookup_Misc!$A$1:$C$7,MATCH(Table1[[#This Row],[Product]],Lookup_Misc!$B$1:$B$7,0),3)*Table1[[#This Row],[Tonnage]],NA())</f>
        <v>522.6</v>
      </c>
      <c r="J7516">
        <f t="shared" si="353"/>
        <v>5</v>
      </c>
    </row>
    <row r="7517" spans="1:10">
      <c r="A7517" t="s">
        <v>186</v>
      </c>
      <c r="B7517" t="s">
        <v>33</v>
      </c>
      <c r="C7517" s="60">
        <v>44317</v>
      </c>
      <c r="D7517" s="3">
        <f>Table1[[#This Row],[End Year]]-1</f>
        <v>2020</v>
      </c>
      <c r="E7517" s="3">
        <f t="shared" si="351"/>
        <v>2021</v>
      </c>
      <c r="F7517" s="1" t="str">
        <f t="shared" si="352"/>
        <v>2020/2021</v>
      </c>
      <c r="G7517">
        <v>45818</v>
      </c>
      <c r="H7517" t="s">
        <v>151</v>
      </c>
      <c r="I7517">
        <f>IFERROR(INDEX(Lookup_Misc!$A$1:$C$7,MATCH(Table1[[#This Row],[Product]],Lookup_Misc!$B$1:$B$7,0),3)*Table1[[#This Row],[Tonnage]],NA())</f>
        <v>23825.360000000001</v>
      </c>
      <c r="J7517">
        <f t="shared" si="353"/>
        <v>5</v>
      </c>
    </row>
    <row r="7518" spans="1:10">
      <c r="A7518" t="s">
        <v>186</v>
      </c>
      <c r="B7518" t="s">
        <v>33</v>
      </c>
      <c r="C7518" s="60">
        <v>44317</v>
      </c>
      <c r="D7518" s="3">
        <f>Table1[[#This Row],[End Year]]-1</f>
        <v>2020</v>
      </c>
      <c r="E7518" s="3">
        <f t="shared" si="351"/>
        <v>2021</v>
      </c>
      <c r="F7518" s="1" t="str">
        <f t="shared" si="352"/>
        <v>2020/2021</v>
      </c>
      <c r="G7518">
        <v>17672</v>
      </c>
      <c r="H7518" t="s">
        <v>162</v>
      </c>
      <c r="I7518">
        <f>IFERROR(INDEX(Lookup_Misc!$A$1:$C$7,MATCH(Table1[[#This Row],[Product]],Lookup_Misc!$B$1:$B$7,0),3)*Table1[[#This Row],[Tonnage]],NA())</f>
        <v>9189.44</v>
      </c>
      <c r="J7518">
        <f t="shared" si="353"/>
        <v>5</v>
      </c>
    </row>
    <row r="7519" spans="1:10">
      <c r="A7519" t="s">
        <v>186</v>
      </c>
      <c r="B7519" t="s">
        <v>33</v>
      </c>
      <c r="C7519" s="60">
        <v>44317</v>
      </c>
      <c r="D7519" s="3">
        <f>Table1[[#This Row],[End Year]]-1</f>
        <v>2020</v>
      </c>
      <c r="E7519" s="3">
        <f t="shared" si="351"/>
        <v>2021</v>
      </c>
      <c r="F7519" s="1" t="str">
        <f t="shared" si="352"/>
        <v>2020/2021</v>
      </c>
      <c r="G7519">
        <v>3306</v>
      </c>
      <c r="H7519" t="s">
        <v>60</v>
      </c>
      <c r="I7519">
        <f>IFERROR(INDEX(Lookup_Misc!$A$1:$C$7,MATCH(Table1[[#This Row],[Product]],Lookup_Misc!$B$1:$B$7,0),3)*Table1[[#This Row],[Tonnage]],NA())</f>
        <v>1719.1200000000001</v>
      </c>
      <c r="J7519">
        <f t="shared" si="353"/>
        <v>5</v>
      </c>
    </row>
    <row r="7520" spans="1:10">
      <c r="A7520" t="s">
        <v>186</v>
      </c>
      <c r="B7520" t="s">
        <v>33</v>
      </c>
      <c r="C7520" s="60">
        <v>44317</v>
      </c>
      <c r="D7520" s="3">
        <f>Table1[[#This Row],[End Year]]-1</f>
        <v>2020</v>
      </c>
      <c r="E7520" s="3">
        <f t="shared" si="351"/>
        <v>2021</v>
      </c>
      <c r="F7520" s="1" t="str">
        <f t="shared" si="352"/>
        <v>2020/2021</v>
      </c>
      <c r="G7520">
        <v>37717</v>
      </c>
      <c r="H7520" t="s">
        <v>79</v>
      </c>
      <c r="I7520">
        <f>IFERROR(INDEX(Lookup_Misc!$A$1:$C$7,MATCH(Table1[[#This Row],[Product]],Lookup_Misc!$B$1:$B$7,0),3)*Table1[[#This Row],[Tonnage]],NA())</f>
        <v>19612.84</v>
      </c>
      <c r="J7520">
        <f t="shared" si="353"/>
        <v>5</v>
      </c>
    </row>
    <row r="7521" spans="1:10">
      <c r="A7521" t="s">
        <v>186</v>
      </c>
      <c r="B7521" t="s">
        <v>33</v>
      </c>
      <c r="C7521" s="60">
        <v>44317</v>
      </c>
      <c r="D7521" s="3">
        <f>Table1[[#This Row],[End Year]]-1</f>
        <v>2020</v>
      </c>
      <c r="E7521" s="3">
        <f t="shared" si="351"/>
        <v>2021</v>
      </c>
      <c r="F7521" s="1" t="str">
        <f t="shared" si="352"/>
        <v>2020/2021</v>
      </c>
      <c r="G7521">
        <v>3</v>
      </c>
      <c r="H7521" t="s">
        <v>88</v>
      </c>
      <c r="I7521">
        <f>IFERROR(INDEX(Lookup_Misc!$A$1:$C$7,MATCH(Table1[[#This Row],[Product]],Lookup_Misc!$B$1:$B$7,0),3)*Table1[[#This Row],[Tonnage]],NA())</f>
        <v>1.56</v>
      </c>
      <c r="J7521">
        <f t="shared" si="353"/>
        <v>5</v>
      </c>
    </row>
    <row r="7522" spans="1:10">
      <c r="A7522" t="s">
        <v>186</v>
      </c>
      <c r="B7522" t="s">
        <v>33</v>
      </c>
      <c r="C7522" s="60">
        <v>44317</v>
      </c>
      <c r="D7522" s="3">
        <f>Table1[[#This Row],[End Year]]-1</f>
        <v>2020</v>
      </c>
      <c r="E7522" s="3">
        <f t="shared" si="351"/>
        <v>2021</v>
      </c>
      <c r="F7522" s="1" t="str">
        <f t="shared" si="352"/>
        <v>2020/2021</v>
      </c>
      <c r="G7522">
        <v>19</v>
      </c>
      <c r="H7522" t="s">
        <v>96</v>
      </c>
      <c r="I7522">
        <f>IFERROR(INDEX(Lookup_Misc!$A$1:$C$7,MATCH(Table1[[#This Row],[Product]],Lookup_Misc!$B$1:$B$7,0),3)*Table1[[#This Row],[Tonnage]],NA())</f>
        <v>9.8800000000000008</v>
      </c>
      <c r="J7522">
        <f t="shared" si="353"/>
        <v>5</v>
      </c>
    </row>
    <row r="7523" spans="1:10">
      <c r="A7523" t="s">
        <v>186</v>
      </c>
      <c r="B7523" t="s">
        <v>33</v>
      </c>
      <c r="C7523" s="60">
        <v>44317</v>
      </c>
      <c r="D7523" s="3">
        <f>Table1[[#This Row],[End Year]]-1</f>
        <v>2020</v>
      </c>
      <c r="E7523" s="3">
        <f t="shared" si="351"/>
        <v>2021</v>
      </c>
      <c r="F7523" s="1" t="str">
        <f t="shared" si="352"/>
        <v>2020/2021</v>
      </c>
      <c r="G7523">
        <v>160</v>
      </c>
      <c r="H7523" t="s">
        <v>86</v>
      </c>
      <c r="I7523">
        <f>IFERROR(INDEX(Lookup_Misc!$A$1:$C$7,MATCH(Table1[[#This Row],[Product]],Lookup_Misc!$B$1:$B$7,0),3)*Table1[[#This Row],[Tonnage]],NA())</f>
        <v>83.2</v>
      </c>
      <c r="J7523">
        <f t="shared" si="353"/>
        <v>5</v>
      </c>
    </row>
    <row r="7524" spans="1:10">
      <c r="A7524" t="s">
        <v>186</v>
      </c>
      <c r="B7524" t="s">
        <v>33</v>
      </c>
      <c r="C7524" s="60">
        <v>44317</v>
      </c>
      <c r="D7524" s="3">
        <f>Table1[[#This Row],[End Year]]-1</f>
        <v>2020</v>
      </c>
      <c r="E7524" s="3">
        <f t="shared" si="351"/>
        <v>2021</v>
      </c>
      <c r="F7524" s="1" t="str">
        <f t="shared" si="352"/>
        <v>2020/2021</v>
      </c>
      <c r="G7524">
        <v>2</v>
      </c>
      <c r="H7524" t="s">
        <v>89</v>
      </c>
      <c r="I7524">
        <f>IFERROR(INDEX(Lookup_Misc!$A$1:$C$7,MATCH(Table1[[#This Row],[Product]],Lookup_Misc!$B$1:$B$7,0),3)*Table1[[#This Row],[Tonnage]],NA())</f>
        <v>1.04</v>
      </c>
      <c r="J7524">
        <f t="shared" si="353"/>
        <v>5</v>
      </c>
    </row>
    <row r="7525" spans="1:10">
      <c r="A7525" t="s">
        <v>186</v>
      </c>
      <c r="B7525" t="s">
        <v>33</v>
      </c>
      <c r="C7525" s="60">
        <v>44317</v>
      </c>
      <c r="D7525" s="3">
        <f>Table1[[#This Row],[End Year]]-1</f>
        <v>2020</v>
      </c>
      <c r="E7525" s="3">
        <f t="shared" si="351"/>
        <v>2021</v>
      </c>
      <c r="F7525" s="1" t="str">
        <f t="shared" si="352"/>
        <v>2020/2021</v>
      </c>
      <c r="G7525">
        <v>72</v>
      </c>
      <c r="H7525" t="s">
        <v>77</v>
      </c>
      <c r="I7525">
        <f>IFERROR(INDEX(Lookup_Misc!$A$1:$C$7,MATCH(Table1[[#This Row],[Product]],Lookup_Misc!$B$1:$B$7,0),3)*Table1[[#This Row],[Tonnage]],NA())</f>
        <v>37.44</v>
      </c>
      <c r="J7525">
        <f t="shared" si="353"/>
        <v>5</v>
      </c>
    </row>
    <row r="7526" spans="1:10">
      <c r="A7526" t="s">
        <v>186</v>
      </c>
      <c r="B7526" t="s">
        <v>33</v>
      </c>
      <c r="C7526" s="60">
        <v>44317</v>
      </c>
      <c r="D7526" s="3">
        <f>Table1[[#This Row],[End Year]]-1</f>
        <v>2020</v>
      </c>
      <c r="E7526" s="3">
        <f t="shared" si="351"/>
        <v>2021</v>
      </c>
      <c r="F7526" s="1" t="str">
        <f t="shared" si="352"/>
        <v>2020/2021</v>
      </c>
      <c r="G7526">
        <v>41</v>
      </c>
      <c r="H7526" t="s">
        <v>93</v>
      </c>
      <c r="I7526">
        <f>IFERROR(INDEX(Lookup_Misc!$A$1:$C$7,MATCH(Table1[[#This Row],[Product]],Lookup_Misc!$B$1:$B$7,0),3)*Table1[[#This Row],[Tonnage]],NA())</f>
        <v>21.32</v>
      </c>
      <c r="J7526">
        <f t="shared" si="353"/>
        <v>5</v>
      </c>
    </row>
    <row r="7527" spans="1:10">
      <c r="A7527" t="s">
        <v>186</v>
      </c>
      <c r="B7527" t="s">
        <v>123</v>
      </c>
      <c r="C7527" s="60">
        <v>44317</v>
      </c>
      <c r="D7527" s="3">
        <f>Table1[[#This Row],[End Year]]-1</f>
        <v>2020</v>
      </c>
      <c r="E7527" s="3">
        <f t="shared" si="351"/>
        <v>2021</v>
      </c>
      <c r="F7527" s="1" t="str">
        <f t="shared" si="352"/>
        <v>2020/2021</v>
      </c>
      <c r="G7527">
        <v>18</v>
      </c>
      <c r="H7527" t="s">
        <v>74</v>
      </c>
      <c r="I7527">
        <f>IFERROR(INDEX(Lookup_Misc!$A$1:$C$7,MATCH(Table1[[#This Row],[Product]],Lookup_Misc!$B$1:$B$7,0),3)*Table1[[#This Row],[Tonnage]],NA())</f>
        <v>9.36</v>
      </c>
      <c r="J7527">
        <f t="shared" si="353"/>
        <v>5</v>
      </c>
    </row>
    <row r="7528" spans="1:10">
      <c r="A7528" t="s">
        <v>186</v>
      </c>
      <c r="B7528" t="s">
        <v>123</v>
      </c>
      <c r="C7528" s="60">
        <v>44317</v>
      </c>
      <c r="D7528" s="3">
        <f>Table1[[#This Row],[End Year]]-1</f>
        <v>2020</v>
      </c>
      <c r="E7528" s="3">
        <f t="shared" si="351"/>
        <v>2021</v>
      </c>
      <c r="F7528" s="1" t="str">
        <f t="shared" si="352"/>
        <v>2020/2021</v>
      </c>
      <c r="G7528">
        <v>180994</v>
      </c>
      <c r="H7528" t="s">
        <v>60</v>
      </c>
      <c r="I7528">
        <f>IFERROR(INDEX(Lookup_Misc!$A$1:$C$7,MATCH(Table1[[#This Row],[Product]],Lookup_Misc!$B$1:$B$7,0),3)*Table1[[#This Row],[Tonnage]],NA())</f>
        <v>94116.88</v>
      </c>
      <c r="J7528">
        <f t="shared" si="353"/>
        <v>5</v>
      </c>
    </row>
    <row r="7529" spans="1:10">
      <c r="A7529" t="s">
        <v>186</v>
      </c>
      <c r="B7529" t="s">
        <v>123</v>
      </c>
      <c r="C7529" s="60">
        <v>44317</v>
      </c>
      <c r="D7529" s="3">
        <f>Table1[[#This Row],[End Year]]-1</f>
        <v>2020</v>
      </c>
      <c r="E7529" s="3">
        <f t="shared" si="351"/>
        <v>2021</v>
      </c>
      <c r="F7529" s="1" t="str">
        <f t="shared" si="352"/>
        <v>2020/2021</v>
      </c>
      <c r="G7529">
        <v>267</v>
      </c>
      <c r="H7529" t="s">
        <v>79</v>
      </c>
      <c r="I7529">
        <f>IFERROR(INDEX(Lookup_Misc!$A$1:$C$7,MATCH(Table1[[#This Row],[Product]],Lookup_Misc!$B$1:$B$7,0),3)*Table1[[#This Row],[Tonnage]],NA())</f>
        <v>138.84</v>
      </c>
      <c r="J7529">
        <f t="shared" si="353"/>
        <v>5</v>
      </c>
    </row>
    <row r="7530" spans="1:10">
      <c r="A7530" t="s">
        <v>186</v>
      </c>
      <c r="B7530" t="s">
        <v>123</v>
      </c>
      <c r="C7530" s="60">
        <v>44317</v>
      </c>
      <c r="D7530" s="3">
        <f>Table1[[#This Row],[End Year]]-1</f>
        <v>2020</v>
      </c>
      <c r="E7530" s="3">
        <f t="shared" si="351"/>
        <v>2021</v>
      </c>
      <c r="F7530" s="1" t="str">
        <f t="shared" si="352"/>
        <v>2020/2021</v>
      </c>
      <c r="G7530">
        <v>15</v>
      </c>
      <c r="H7530" t="s">
        <v>130</v>
      </c>
      <c r="I7530">
        <f>IFERROR(INDEX(Lookup_Misc!$A$1:$C$7,MATCH(Table1[[#This Row],[Product]],Lookup_Misc!$B$1:$B$7,0),3)*Table1[[#This Row],[Tonnage]],NA())</f>
        <v>7.8000000000000007</v>
      </c>
      <c r="J7530">
        <f t="shared" si="353"/>
        <v>5</v>
      </c>
    </row>
    <row r="7531" spans="1:10">
      <c r="A7531" t="s">
        <v>186</v>
      </c>
      <c r="B7531" t="s">
        <v>123</v>
      </c>
      <c r="C7531" s="60">
        <v>44317</v>
      </c>
      <c r="D7531" s="3">
        <f>Table1[[#This Row],[End Year]]-1</f>
        <v>2020</v>
      </c>
      <c r="E7531" s="3">
        <f t="shared" si="351"/>
        <v>2021</v>
      </c>
      <c r="F7531" s="1" t="str">
        <f t="shared" si="352"/>
        <v>2020/2021</v>
      </c>
      <c r="G7531">
        <v>9350</v>
      </c>
      <c r="H7531" t="s">
        <v>116</v>
      </c>
      <c r="I7531">
        <f>IFERROR(INDEX(Lookup_Misc!$A$1:$C$7,MATCH(Table1[[#This Row],[Product]],Lookup_Misc!$B$1:$B$7,0),3)*Table1[[#This Row],[Tonnage]],NA())</f>
        <v>4862</v>
      </c>
      <c r="J7531">
        <f t="shared" si="353"/>
        <v>5</v>
      </c>
    </row>
    <row r="7532" spans="1:10">
      <c r="A7532" t="s">
        <v>186</v>
      </c>
      <c r="B7532" t="s">
        <v>123</v>
      </c>
      <c r="C7532" s="60">
        <v>44317</v>
      </c>
      <c r="D7532" s="3">
        <f>Table1[[#This Row],[End Year]]-1</f>
        <v>2020</v>
      </c>
      <c r="E7532" s="3">
        <f t="shared" si="351"/>
        <v>2021</v>
      </c>
      <c r="F7532" s="1" t="str">
        <f t="shared" si="352"/>
        <v>2020/2021</v>
      </c>
      <c r="G7532">
        <v>14500</v>
      </c>
      <c r="H7532" t="s">
        <v>113</v>
      </c>
      <c r="I7532">
        <f>IFERROR(INDEX(Lookup_Misc!$A$1:$C$7,MATCH(Table1[[#This Row],[Product]],Lookup_Misc!$B$1:$B$7,0),3)*Table1[[#This Row],[Tonnage]],NA())</f>
        <v>7540</v>
      </c>
      <c r="J7532">
        <f t="shared" si="353"/>
        <v>5</v>
      </c>
    </row>
    <row r="7533" spans="1:10">
      <c r="A7533" t="s">
        <v>186</v>
      </c>
      <c r="B7533" t="s">
        <v>123</v>
      </c>
      <c r="C7533" s="60">
        <v>44317</v>
      </c>
      <c r="D7533" s="3">
        <f>Table1[[#This Row],[End Year]]-1</f>
        <v>2020</v>
      </c>
      <c r="E7533" s="3">
        <f t="shared" si="351"/>
        <v>2021</v>
      </c>
      <c r="F7533" s="1" t="str">
        <f t="shared" si="352"/>
        <v>2020/2021</v>
      </c>
      <c r="G7533">
        <v>1465</v>
      </c>
      <c r="H7533" t="s">
        <v>92</v>
      </c>
      <c r="I7533">
        <f>IFERROR(INDEX(Lookup_Misc!$A$1:$C$7,MATCH(Table1[[#This Row],[Product]],Lookup_Misc!$B$1:$B$7,0),3)*Table1[[#This Row],[Tonnage]],NA())</f>
        <v>761.80000000000007</v>
      </c>
      <c r="J7533">
        <f t="shared" si="353"/>
        <v>5</v>
      </c>
    </row>
    <row r="7534" spans="1:10">
      <c r="A7534" t="s">
        <v>186</v>
      </c>
      <c r="B7534" t="s">
        <v>123</v>
      </c>
      <c r="C7534" s="60">
        <v>44317</v>
      </c>
      <c r="D7534" s="3">
        <f>Table1[[#This Row],[End Year]]-1</f>
        <v>2020</v>
      </c>
      <c r="E7534" s="3">
        <f t="shared" si="351"/>
        <v>2021</v>
      </c>
      <c r="F7534" s="1" t="str">
        <f t="shared" si="352"/>
        <v>2020/2021</v>
      </c>
      <c r="G7534">
        <v>6598</v>
      </c>
      <c r="H7534" t="s">
        <v>108</v>
      </c>
      <c r="I7534">
        <f>IFERROR(INDEX(Lookup_Misc!$A$1:$C$7,MATCH(Table1[[#This Row],[Product]],Lookup_Misc!$B$1:$B$7,0),3)*Table1[[#This Row],[Tonnage]],NA())</f>
        <v>3430.96</v>
      </c>
      <c r="J7534">
        <f t="shared" si="353"/>
        <v>5</v>
      </c>
    </row>
    <row r="7535" spans="1:10">
      <c r="A7535" t="s">
        <v>189</v>
      </c>
      <c r="B7535" t="s">
        <v>123</v>
      </c>
      <c r="C7535" s="60">
        <v>44317</v>
      </c>
      <c r="D7535" s="3">
        <f>Table1[[#This Row],[End Year]]-1</f>
        <v>2020</v>
      </c>
      <c r="E7535" s="3">
        <f t="shared" si="351"/>
        <v>2021</v>
      </c>
      <c r="F7535" s="1" t="str">
        <f t="shared" si="352"/>
        <v>2020/2021</v>
      </c>
      <c r="G7535">
        <v>5</v>
      </c>
      <c r="H7535" t="s">
        <v>87</v>
      </c>
      <c r="I7535">
        <f>IFERROR(INDEX(Lookup_Misc!$A$1:$C$7,MATCH(Table1[[#This Row],[Product]],Lookup_Misc!$B$1:$B$7,0),3)*Table1[[#This Row],[Tonnage]],NA())</f>
        <v>2</v>
      </c>
      <c r="J7535">
        <f t="shared" si="353"/>
        <v>5</v>
      </c>
    </row>
    <row r="7536" spans="1:10">
      <c r="A7536" t="s">
        <v>189</v>
      </c>
      <c r="B7536" t="s">
        <v>123</v>
      </c>
      <c r="C7536" s="60">
        <v>44317</v>
      </c>
      <c r="D7536" s="3">
        <f>Table1[[#This Row],[End Year]]-1</f>
        <v>2020</v>
      </c>
      <c r="E7536" s="3">
        <f t="shared" si="351"/>
        <v>2021</v>
      </c>
      <c r="F7536" s="1" t="str">
        <f t="shared" si="352"/>
        <v>2020/2021</v>
      </c>
      <c r="G7536">
        <v>206</v>
      </c>
      <c r="H7536" t="s">
        <v>198</v>
      </c>
      <c r="I7536">
        <f>IFERROR(INDEX(Lookup_Misc!$A$1:$C$7,MATCH(Table1[[#This Row],[Product]],Lookup_Misc!$B$1:$B$7,0),3)*Table1[[#This Row],[Tonnage]],NA())</f>
        <v>82.4</v>
      </c>
      <c r="J7536">
        <f t="shared" si="353"/>
        <v>5</v>
      </c>
    </row>
    <row r="7537" spans="1:10">
      <c r="A7537" t="s">
        <v>189</v>
      </c>
      <c r="B7537" t="s">
        <v>123</v>
      </c>
      <c r="C7537" s="60">
        <v>44317</v>
      </c>
      <c r="D7537" s="3">
        <f>Table1[[#This Row],[End Year]]-1</f>
        <v>2020</v>
      </c>
      <c r="E7537" s="3">
        <f t="shared" si="351"/>
        <v>2021</v>
      </c>
      <c r="F7537" s="1" t="str">
        <f t="shared" si="352"/>
        <v>2020/2021</v>
      </c>
      <c r="G7537">
        <v>67885</v>
      </c>
      <c r="H7537" t="s">
        <v>60</v>
      </c>
      <c r="I7537">
        <f>IFERROR(INDEX(Lookup_Misc!$A$1:$C$7,MATCH(Table1[[#This Row],[Product]],Lookup_Misc!$B$1:$B$7,0),3)*Table1[[#This Row],[Tonnage]],NA())</f>
        <v>27154</v>
      </c>
      <c r="J7537">
        <f t="shared" si="353"/>
        <v>5</v>
      </c>
    </row>
    <row r="7538" spans="1:10">
      <c r="A7538" t="s">
        <v>189</v>
      </c>
      <c r="B7538" t="s">
        <v>123</v>
      </c>
      <c r="C7538" s="60">
        <v>44317</v>
      </c>
      <c r="D7538" s="3">
        <f>Table1[[#This Row],[End Year]]-1</f>
        <v>2020</v>
      </c>
      <c r="E7538" s="3">
        <f t="shared" si="351"/>
        <v>2021</v>
      </c>
      <c r="F7538" s="1" t="str">
        <f t="shared" si="352"/>
        <v>2020/2021</v>
      </c>
      <c r="G7538">
        <v>74</v>
      </c>
      <c r="H7538" t="s">
        <v>79</v>
      </c>
      <c r="I7538">
        <f>IFERROR(INDEX(Lookup_Misc!$A$1:$C$7,MATCH(Table1[[#This Row],[Product]],Lookup_Misc!$B$1:$B$7,0),3)*Table1[[#This Row],[Tonnage]],NA())</f>
        <v>29.6</v>
      </c>
      <c r="J7538">
        <f t="shared" si="353"/>
        <v>5</v>
      </c>
    </row>
    <row r="7539" spans="1:10">
      <c r="A7539" t="s">
        <v>189</v>
      </c>
      <c r="B7539" t="s">
        <v>123</v>
      </c>
      <c r="C7539" s="60">
        <v>44317</v>
      </c>
      <c r="D7539" s="3">
        <f>Table1[[#This Row],[End Year]]-1</f>
        <v>2020</v>
      </c>
      <c r="E7539" s="3">
        <f t="shared" si="351"/>
        <v>2021</v>
      </c>
      <c r="F7539" s="1" t="str">
        <f t="shared" si="352"/>
        <v>2020/2021</v>
      </c>
      <c r="G7539">
        <v>2133</v>
      </c>
      <c r="H7539" t="s">
        <v>133</v>
      </c>
      <c r="I7539">
        <f>IFERROR(INDEX(Lookup_Misc!$A$1:$C$7,MATCH(Table1[[#This Row],[Product]],Lookup_Misc!$B$1:$B$7,0),3)*Table1[[#This Row],[Tonnage]],NA())</f>
        <v>853.2</v>
      </c>
      <c r="J7539">
        <f t="shared" si="353"/>
        <v>5</v>
      </c>
    </row>
    <row r="7540" spans="1:10">
      <c r="A7540" t="s">
        <v>189</v>
      </c>
      <c r="B7540" t="s">
        <v>123</v>
      </c>
      <c r="C7540" s="60">
        <v>44317</v>
      </c>
      <c r="D7540" s="3">
        <f>Table1[[#This Row],[End Year]]-1</f>
        <v>2020</v>
      </c>
      <c r="E7540" s="3">
        <f t="shared" si="351"/>
        <v>2021</v>
      </c>
      <c r="F7540" s="1" t="str">
        <f t="shared" si="352"/>
        <v>2020/2021</v>
      </c>
      <c r="G7540">
        <v>4</v>
      </c>
      <c r="H7540" t="s">
        <v>80</v>
      </c>
      <c r="I7540">
        <f>IFERROR(INDEX(Lookup_Misc!$A$1:$C$7,MATCH(Table1[[#This Row],[Product]],Lookup_Misc!$B$1:$B$7,0),3)*Table1[[#This Row],[Tonnage]],NA())</f>
        <v>1.6</v>
      </c>
      <c r="J7540">
        <f t="shared" si="353"/>
        <v>5</v>
      </c>
    </row>
    <row r="7541" spans="1:10">
      <c r="A7541" t="s">
        <v>189</v>
      </c>
      <c r="B7541" t="s">
        <v>123</v>
      </c>
      <c r="C7541" s="60">
        <v>44317</v>
      </c>
      <c r="D7541" s="3">
        <f>Table1[[#This Row],[End Year]]-1</f>
        <v>2020</v>
      </c>
      <c r="E7541" s="3">
        <f t="shared" si="351"/>
        <v>2021</v>
      </c>
      <c r="F7541" s="1" t="str">
        <f t="shared" si="352"/>
        <v>2020/2021</v>
      </c>
      <c r="G7541">
        <v>2800</v>
      </c>
      <c r="H7541" t="s">
        <v>116</v>
      </c>
      <c r="I7541">
        <f>IFERROR(INDEX(Lookup_Misc!$A$1:$C$7,MATCH(Table1[[#This Row],[Product]],Lookup_Misc!$B$1:$B$7,0),3)*Table1[[#This Row],[Tonnage]],NA())</f>
        <v>1120</v>
      </c>
      <c r="J7541">
        <f t="shared" si="353"/>
        <v>5</v>
      </c>
    </row>
    <row r="7542" spans="1:10">
      <c r="A7542" t="s">
        <v>189</v>
      </c>
      <c r="B7542" t="s">
        <v>123</v>
      </c>
      <c r="C7542" s="60">
        <v>44317</v>
      </c>
      <c r="D7542" s="3">
        <f>Table1[[#This Row],[End Year]]-1</f>
        <v>2020</v>
      </c>
      <c r="E7542" s="3">
        <f t="shared" si="351"/>
        <v>2021</v>
      </c>
      <c r="F7542" s="1" t="str">
        <f t="shared" si="352"/>
        <v>2020/2021</v>
      </c>
      <c r="G7542">
        <v>7</v>
      </c>
      <c r="H7542" t="s">
        <v>137</v>
      </c>
      <c r="I7542">
        <f>IFERROR(INDEX(Lookup_Misc!$A$1:$C$7,MATCH(Table1[[#This Row],[Product]],Lookup_Misc!$B$1:$B$7,0),3)*Table1[[#This Row],[Tonnage]],NA())</f>
        <v>2.8000000000000003</v>
      </c>
      <c r="J7542">
        <f t="shared" si="353"/>
        <v>5</v>
      </c>
    </row>
    <row r="7543" spans="1:10">
      <c r="A7543" t="s">
        <v>189</v>
      </c>
      <c r="B7543" t="s">
        <v>123</v>
      </c>
      <c r="C7543" s="60">
        <v>44317</v>
      </c>
      <c r="D7543" s="3">
        <f>Table1[[#This Row],[End Year]]-1</f>
        <v>2020</v>
      </c>
      <c r="E7543" s="3">
        <f t="shared" si="351"/>
        <v>2021</v>
      </c>
      <c r="F7543" s="1" t="str">
        <f t="shared" si="352"/>
        <v>2020/2021</v>
      </c>
      <c r="G7543">
        <v>91500</v>
      </c>
      <c r="H7543" t="s">
        <v>113</v>
      </c>
      <c r="I7543">
        <f>IFERROR(INDEX(Lookup_Misc!$A$1:$C$7,MATCH(Table1[[#This Row],[Product]],Lookup_Misc!$B$1:$B$7,0),3)*Table1[[#This Row],[Tonnage]],NA())</f>
        <v>36600</v>
      </c>
      <c r="J7543">
        <f t="shared" si="353"/>
        <v>5</v>
      </c>
    </row>
    <row r="7544" spans="1:10">
      <c r="A7544" t="s">
        <v>189</v>
      </c>
      <c r="B7544" t="s">
        <v>123</v>
      </c>
      <c r="C7544" s="60">
        <v>44317</v>
      </c>
      <c r="D7544" s="3">
        <f>Table1[[#This Row],[End Year]]-1</f>
        <v>2020</v>
      </c>
      <c r="E7544" s="3">
        <f t="shared" si="351"/>
        <v>2021</v>
      </c>
      <c r="F7544" s="1" t="str">
        <f t="shared" si="352"/>
        <v>2020/2021</v>
      </c>
      <c r="G7544">
        <v>1000</v>
      </c>
      <c r="H7544" t="s">
        <v>144</v>
      </c>
      <c r="I7544">
        <f>IFERROR(INDEX(Lookup_Misc!$A$1:$C$7,MATCH(Table1[[#This Row],[Product]],Lookup_Misc!$B$1:$B$7,0),3)*Table1[[#This Row],[Tonnage]],NA())</f>
        <v>400</v>
      </c>
      <c r="J7544">
        <f t="shared" si="353"/>
        <v>5</v>
      </c>
    </row>
    <row r="7545" spans="1:10">
      <c r="A7545" t="s">
        <v>189</v>
      </c>
      <c r="B7545" t="s">
        <v>123</v>
      </c>
      <c r="C7545" s="60">
        <v>44317</v>
      </c>
      <c r="D7545" s="3">
        <f>Table1[[#This Row],[End Year]]-1</f>
        <v>2020</v>
      </c>
      <c r="E7545" s="3">
        <f t="shared" si="351"/>
        <v>2021</v>
      </c>
      <c r="F7545" s="1" t="str">
        <f t="shared" si="352"/>
        <v>2020/2021</v>
      </c>
      <c r="G7545">
        <v>15398</v>
      </c>
      <c r="H7545" t="s">
        <v>108</v>
      </c>
      <c r="I7545">
        <f>IFERROR(INDEX(Lookup_Misc!$A$1:$C$7,MATCH(Table1[[#This Row],[Product]],Lookup_Misc!$B$1:$B$7,0),3)*Table1[[#This Row],[Tonnage]],NA())</f>
        <v>6159.2000000000007</v>
      </c>
      <c r="J7545">
        <f t="shared" si="353"/>
        <v>5</v>
      </c>
    </row>
    <row r="7546" spans="1:10">
      <c r="A7546" t="s">
        <v>189</v>
      </c>
      <c r="B7546" t="s">
        <v>123</v>
      </c>
      <c r="C7546" s="60">
        <v>44317</v>
      </c>
      <c r="D7546" s="3">
        <f>Table1[[#This Row],[End Year]]-1</f>
        <v>2020</v>
      </c>
      <c r="E7546" s="3">
        <f t="shared" si="351"/>
        <v>2021</v>
      </c>
      <c r="F7546" s="1" t="str">
        <f t="shared" si="352"/>
        <v>2020/2021</v>
      </c>
      <c r="G7546">
        <v>165</v>
      </c>
      <c r="H7546" t="s">
        <v>170</v>
      </c>
      <c r="I7546">
        <f>IFERROR(INDEX(Lookup_Misc!$A$1:$C$7,MATCH(Table1[[#This Row],[Product]],Lookup_Misc!$B$1:$B$7,0),3)*Table1[[#This Row],[Tonnage]],NA())</f>
        <v>66</v>
      </c>
      <c r="J7546">
        <f t="shared" si="353"/>
        <v>5</v>
      </c>
    </row>
    <row r="7547" spans="1:10">
      <c r="A7547" t="s">
        <v>189</v>
      </c>
      <c r="B7547" t="s">
        <v>123</v>
      </c>
      <c r="C7547" s="60">
        <v>44317</v>
      </c>
      <c r="D7547" s="3">
        <f>Table1[[#This Row],[End Year]]-1</f>
        <v>2020</v>
      </c>
      <c r="E7547" s="3">
        <f t="shared" si="351"/>
        <v>2021</v>
      </c>
      <c r="F7547" s="1" t="str">
        <f t="shared" si="352"/>
        <v>2020/2021</v>
      </c>
      <c r="G7547">
        <v>19</v>
      </c>
      <c r="H7547" t="s">
        <v>102</v>
      </c>
      <c r="I7547">
        <f>IFERROR(INDEX(Lookup_Misc!$A$1:$C$7,MATCH(Table1[[#This Row],[Product]],Lookup_Misc!$B$1:$B$7,0),3)*Table1[[#This Row],[Tonnage]],NA())</f>
        <v>7.6000000000000005</v>
      </c>
      <c r="J7547">
        <f t="shared" si="353"/>
        <v>5</v>
      </c>
    </row>
    <row r="7548" spans="1:10">
      <c r="A7548" t="s">
        <v>189</v>
      </c>
      <c r="B7548" t="s">
        <v>123</v>
      </c>
      <c r="C7548" s="60">
        <v>44317</v>
      </c>
      <c r="D7548" s="3">
        <f>Table1[[#This Row],[End Year]]-1</f>
        <v>2020</v>
      </c>
      <c r="E7548" s="3">
        <f t="shared" si="351"/>
        <v>2021</v>
      </c>
      <c r="F7548" s="1" t="str">
        <f t="shared" si="352"/>
        <v>2020/2021</v>
      </c>
      <c r="G7548">
        <v>1549</v>
      </c>
      <c r="H7548" t="s">
        <v>86</v>
      </c>
      <c r="I7548">
        <f>IFERROR(INDEX(Lookup_Misc!$A$1:$C$7,MATCH(Table1[[#This Row],[Product]],Lookup_Misc!$B$1:$B$7,0),3)*Table1[[#This Row],[Tonnage]],NA())</f>
        <v>619.6</v>
      </c>
      <c r="J7548">
        <f t="shared" si="353"/>
        <v>5</v>
      </c>
    </row>
    <row r="7549" spans="1:10">
      <c r="A7549" t="s">
        <v>189</v>
      </c>
      <c r="B7549" t="s">
        <v>123</v>
      </c>
      <c r="C7549" s="60">
        <v>44317</v>
      </c>
      <c r="D7549" s="3">
        <f>Table1[[#This Row],[End Year]]-1</f>
        <v>2020</v>
      </c>
      <c r="E7549" s="3">
        <f t="shared" si="351"/>
        <v>2021</v>
      </c>
      <c r="F7549" s="1" t="str">
        <f t="shared" si="352"/>
        <v>2020/2021</v>
      </c>
      <c r="G7549">
        <v>20</v>
      </c>
      <c r="H7549" t="s">
        <v>98</v>
      </c>
      <c r="I7549">
        <f>IFERROR(INDEX(Lookup_Misc!$A$1:$C$7,MATCH(Table1[[#This Row],[Product]],Lookup_Misc!$B$1:$B$7,0),3)*Table1[[#This Row],[Tonnage]],NA())</f>
        <v>8</v>
      </c>
      <c r="J7549">
        <f t="shared" si="353"/>
        <v>5</v>
      </c>
    </row>
    <row r="7550" spans="1:10">
      <c r="A7550" t="s">
        <v>189</v>
      </c>
      <c r="B7550" t="s">
        <v>123</v>
      </c>
      <c r="C7550" s="60">
        <v>44317</v>
      </c>
      <c r="D7550" s="3">
        <f>Table1[[#This Row],[End Year]]-1</f>
        <v>2020</v>
      </c>
      <c r="E7550" s="3">
        <f t="shared" si="351"/>
        <v>2021</v>
      </c>
      <c r="F7550" s="1" t="str">
        <f t="shared" si="352"/>
        <v>2020/2021</v>
      </c>
      <c r="G7550">
        <v>1</v>
      </c>
      <c r="H7550" t="s">
        <v>89</v>
      </c>
      <c r="I7550">
        <f>IFERROR(INDEX(Lookup_Misc!$A$1:$C$7,MATCH(Table1[[#This Row],[Product]],Lookup_Misc!$B$1:$B$7,0),3)*Table1[[#This Row],[Tonnage]],NA())</f>
        <v>0.4</v>
      </c>
      <c r="J7550">
        <f t="shared" si="353"/>
        <v>5</v>
      </c>
    </row>
    <row r="7551" spans="1:10">
      <c r="A7551" t="s">
        <v>187</v>
      </c>
      <c r="B7551" t="s">
        <v>33</v>
      </c>
      <c r="C7551" s="60">
        <v>44317</v>
      </c>
      <c r="D7551" s="3">
        <f>Table1[[#This Row],[End Year]]-1</f>
        <v>2020</v>
      </c>
      <c r="E7551" s="3">
        <f t="shared" si="351"/>
        <v>2021</v>
      </c>
      <c r="F7551" s="1" t="str">
        <f t="shared" si="352"/>
        <v>2020/2021</v>
      </c>
      <c r="G7551">
        <v>30500</v>
      </c>
      <c r="H7551" t="s">
        <v>173</v>
      </c>
      <c r="I7551">
        <f>IFERROR(INDEX(Lookup_Misc!$A$1:$C$7,MATCH(Table1[[#This Row],[Product]],Lookup_Misc!$B$1:$B$7,0),3)*Table1[[#This Row],[Tonnage]],NA())</f>
        <v>14030</v>
      </c>
      <c r="J7551">
        <f t="shared" si="353"/>
        <v>5</v>
      </c>
    </row>
    <row r="7552" spans="1:10">
      <c r="A7552" t="s">
        <v>187</v>
      </c>
      <c r="B7552" t="s">
        <v>123</v>
      </c>
      <c r="C7552" s="60">
        <v>44317</v>
      </c>
      <c r="D7552" s="3">
        <f>Table1[[#This Row],[End Year]]-1</f>
        <v>2020</v>
      </c>
      <c r="E7552" s="3">
        <f t="shared" si="351"/>
        <v>2021</v>
      </c>
      <c r="F7552" s="1" t="str">
        <f t="shared" si="352"/>
        <v>2020/2021</v>
      </c>
      <c r="G7552">
        <v>32</v>
      </c>
      <c r="H7552" t="s">
        <v>60</v>
      </c>
      <c r="I7552">
        <f>IFERROR(INDEX(Lookup_Misc!$A$1:$C$7,MATCH(Table1[[#This Row],[Product]],Lookup_Misc!$B$1:$B$7,0),3)*Table1[[#This Row],[Tonnage]],NA())</f>
        <v>14.72</v>
      </c>
      <c r="J7552">
        <f t="shared" si="353"/>
        <v>5</v>
      </c>
    </row>
    <row r="7553" spans="1:10">
      <c r="A7553" t="s">
        <v>187</v>
      </c>
      <c r="B7553" t="s">
        <v>123</v>
      </c>
      <c r="C7553" s="60">
        <v>44317</v>
      </c>
      <c r="D7553" s="3">
        <f>Table1[[#This Row],[End Year]]-1</f>
        <v>2020</v>
      </c>
      <c r="E7553" s="3">
        <f t="shared" si="351"/>
        <v>2021</v>
      </c>
      <c r="F7553" s="1" t="str">
        <f t="shared" si="352"/>
        <v>2020/2021</v>
      </c>
      <c r="G7553">
        <v>58</v>
      </c>
      <c r="H7553" t="s">
        <v>130</v>
      </c>
      <c r="I7553">
        <f>IFERROR(INDEX(Lookup_Misc!$A$1:$C$7,MATCH(Table1[[#This Row],[Product]],Lookup_Misc!$B$1:$B$7,0),3)*Table1[[#This Row],[Tonnage]],NA())</f>
        <v>26.68</v>
      </c>
      <c r="J7553">
        <f t="shared" si="353"/>
        <v>5</v>
      </c>
    </row>
    <row r="7554" spans="1:10">
      <c r="A7554" t="s">
        <v>188</v>
      </c>
      <c r="B7554" t="s">
        <v>33</v>
      </c>
      <c r="C7554" s="60">
        <v>44317</v>
      </c>
      <c r="D7554" s="3">
        <f>Table1[[#This Row],[End Year]]-1</f>
        <v>2020</v>
      </c>
      <c r="E7554" s="3">
        <f t="shared" si="351"/>
        <v>2021</v>
      </c>
      <c r="F7554" s="1" t="str">
        <f t="shared" si="352"/>
        <v>2020/2021</v>
      </c>
      <c r="G7554">
        <v>23</v>
      </c>
      <c r="H7554" t="s">
        <v>86</v>
      </c>
      <c r="I7554">
        <f>IFERROR(INDEX(Lookup_Misc!$A$1:$C$7,MATCH(Table1[[#This Row],[Product]],Lookup_Misc!$B$1:$B$7,0),3)*Table1[[#This Row],[Tonnage]],NA())</f>
        <v>4.1399999999999997</v>
      </c>
      <c r="J7554">
        <f t="shared" si="353"/>
        <v>5</v>
      </c>
    </row>
    <row r="7555" spans="1:10">
      <c r="A7555" t="s">
        <v>188</v>
      </c>
      <c r="B7555" t="s">
        <v>33</v>
      </c>
      <c r="C7555" s="60">
        <v>44317</v>
      </c>
      <c r="D7555" s="3">
        <f>Table1[[#This Row],[End Year]]-1</f>
        <v>2020</v>
      </c>
      <c r="E7555" s="3">
        <f t="shared" si="351"/>
        <v>2021</v>
      </c>
      <c r="F7555" s="1" t="str">
        <f t="shared" si="352"/>
        <v>2020/2021</v>
      </c>
      <c r="G7555">
        <v>327</v>
      </c>
      <c r="H7555" t="s">
        <v>90</v>
      </c>
      <c r="I7555">
        <f>IFERROR(INDEX(Lookup_Misc!$A$1:$C$7,MATCH(Table1[[#This Row],[Product]],Lookup_Misc!$B$1:$B$7,0),3)*Table1[[#This Row],[Tonnage]],NA())</f>
        <v>58.86</v>
      </c>
      <c r="J7555">
        <f t="shared" si="353"/>
        <v>5</v>
      </c>
    </row>
    <row r="7556" spans="1:10">
      <c r="A7556" t="s">
        <v>188</v>
      </c>
      <c r="B7556" t="s">
        <v>123</v>
      </c>
      <c r="C7556" s="60">
        <v>44317</v>
      </c>
      <c r="D7556" s="3">
        <f>Table1[[#This Row],[End Year]]-1</f>
        <v>2020</v>
      </c>
      <c r="E7556" s="3">
        <f t="shared" si="351"/>
        <v>2021</v>
      </c>
      <c r="F7556" s="1" t="str">
        <f t="shared" si="352"/>
        <v>2020/2021</v>
      </c>
      <c r="G7556">
        <v>17</v>
      </c>
      <c r="H7556" t="s">
        <v>60</v>
      </c>
      <c r="I7556">
        <f>IFERROR(INDEX(Lookup_Misc!$A$1:$C$7,MATCH(Table1[[#This Row],[Product]],Lookup_Misc!$B$1:$B$7,0),3)*Table1[[#This Row],[Tonnage]],NA())</f>
        <v>3.06</v>
      </c>
      <c r="J7556">
        <f t="shared" si="353"/>
        <v>5</v>
      </c>
    </row>
    <row r="7557" spans="1:10">
      <c r="A7557" t="s">
        <v>185</v>
      </c>
      <c r="B7557" t="s">
        <v>33</v>
      </c>
      <c r="C7557" s="60">
        <v>44348</v>
      </c>
      <c r="D7557" s="3">
        <f>Table1[[#This Row],[End Year]]-1</f>
        <v>2020</v>
      </c>
      <c r="E7557" s="3">
        <f t="shared" si="351"/>
        <v>2021</v>
      </c>
      <c r="F7557" s="1" t="str">
        <f t="shared" si="352"/>
        <v>2020/2021</v>
      </c>
      <c r="G7557">
        <v>89</v>
      </c>
      <c r="H7557" t="s">
        <v>73</v>
      </c>
      <c r="I7557">
        <f>IFERROR(INDEX(Lookup_Misc!$A$1:$C$7,MATCH(Table1[[#This Row],[Product]],Lookup_Misc!$B$1:$B$7,0),3)*Table1[[#This Row],[Tonnage]],NA())</f>
        <v>40.940000000000005</v>
      </c>
      <c r="J7557">
        <f t="shared" si="353"/>
        <v>6</v>
      </c>
    </row>
    <row r="7558" spans="1:10">
      <c r="A7558" t="s">
        <v>185</v>
      </c>
      <c r="B7558" t="s">
        <v>33</v>
      </c>
      <c r="C7558" s="60">
        <v>44348</v>
      </c>
      <c r="D7558" s="3">
        <f>Table1[[#This Row],[End Year]]-1</f>
        <v>2020</v>
      </c>
      <c r="E7558" s="3">
        <f t="shared" ref="E7558:E7621" si="354">IF(AND(MONTH(C7558)&gt;=7,MONTH(C7558)&lt;=12),YEAR(C7558)+1,YEAR(C7558))</f>
        <v>2021</v>
      </c>
      <c r="F7558" s="1" t="str">
        <f t="shared" ref="F7558:F7621" si="355">D7558&amp;"/"&amp;E7558</f>
        <v>2020/2021</v>
      </c>
      <c r="G7558">
        <v>48</v>
      </c>
      <c r="H7558" t="s">
        <v>75</v>
      </c>
      <c r="I7558">
        <f>IFERROR(INDEX(Lookup_Misc!$A$1:$C$7,MATCH(Table1[[#This Row],[Product]],Lookup_Misc!$B$1:$B$7,0),3)*Table1[[#This Row],[Tonnage]],NA())</f>
        <v>22.080000000000002</v>
      </c>
      <c r="J7558">
        <f t="shared" ref="J7558:J7621" si="356">MONTH(C7558)</f>
        <v>6</v>
      </c>
    </row>
    <row r="7559" spans="1:10">
      <c r="A7559" t="s">
        <v>185</v>
      </c>
      <c r="B7559" t="s">
        <v>33</v>
      </c>
      <c r="C7559" s="60">
        <v>44348</v>
      </c>
      <c r="D7559" s="3">
        <f>Table1[[#This Row],[End Year]]-1</f>
        <v>2020</v>
      </c>
      <c r="E7559" s="3">
        <f t="shared" si="354"/>
        <v>2021</v>
      </c>
      <c r="F7559" s="1" t="str">
        <f t="shared" si="355"/>
        <v>2020/2021</v>
      </c>
      <c r="G7559">
        <v>537</v>
      </c>
      <c r="H7559" t="s">
        <v>119</v>
      </c>
      <c r="I7559">
        <f>IFERROR(INDEX(Lookup_Misc!$A$1:$C$7,MATCH(Table1[[#This Row],[Product]],Lookup_Misc!$B$1:$B$7,0),3)*Table1[[#This Row],[Tonnage]],NA())</f>
        <v>247.02</v>
      </c>
      <c r="J7559">
        <f t="shared" si="356"/>
        <v>6</v>
      </c>
    </row>
    <row r="7560" spans="1:10">
      <c r="A7560" t="s">
        <v>185</v>
      </c>
      <c r="B7560" t="s">
        <v>33</v>
      </c>
      <c r="C7560" s="60">
        <v>44348</v>
      </c>
      <c r="D7560" s="3">
        <f>Table1[[#This Row],[End Year]]-1</f>
        <v>2020</v>
      </c>
      <c r="E7560" s="3">
        <f t="shared" si="354"/>
        <v>2021</v>
      </c>
      <c r="F7560" s="1" t="str">
        <f t="shared" si="355"/>
        <v>2020/2021</v>
      </c>
      <c r="G7560">
        <v>20004</v>
      </c>
      <c r="H7560" t="s">
        <v>103</v>
      </c>
      <c r="I7560">
        <f>IFERROR(INDEX(Lookup_Misc!$A$1:$C$7,MATCH(Table1[[#This Row],[Product]],Lookup_Misc!$B$1:$B$7,0),3)*Table1[[#This Row],[Tonnage]],NA())</f>
        <v>9201.84</v>
      </c>
      <c r="J7560">
        <f t="shared" si="356"/>
        <v>6</v>
      </c>
    </row>
    <row r="7561" spans="1:10">
      <c r="A7561" t="s">
        <v>185</v>
      </c>
      <c r="B7561" t="s">
        <v>33</v>
      </c>
      <c r="C7561" s="60">
        <v>44348</v>
      </c>
      <c r="D7561" s="3">
        <f>Table1[[#This Row],[End Year]]-1</f>
        <v>2020</v>
      </c>
      <c r="E7561" s="3">
        <f t="shared" si="354"/>
        <v>2021</v>
      </c>
      <c r="F7561" s="1" t="str">
        <f t="shared" si="355"/>
        <v>2020/2021</v>
      </c>
      <c r="G7561">
        <v>1267</v>
      </c>
      <c r="H7561" t="s">
        <v>95</v>
      </c>
      <c r="I7561">
        <f>IFERROR(INDEX(Lookup_Misc!$A$1:$C$7,MATCH(Table1[[#This Row],[Product]],Lookup_Misc!$B$1:$B$7,0),3)*Table1[[#This Row],[Tonnage]],NA())</f>
        <v>582.82000000000005</v>
      </c>
      <c r="J7561">
        <f t="shared" si="356"/>
        <v>6</v>
      </c>
    </row>
    <row r="7562" spans="1:10">
      <c r="A7562" t="s">
        <v>185</v>
      </c>
      <c r="B7562" t="s">
        <v>33</v>
      </c>
      <c r="C7562" s="60">
        <v>44348</v>
      </c>
      <c r="D7562" s="3">
        <f>Table1[[#This Row],[End Year]]-1</f>
        <v>2020</v>
      </c>
      <c r="E7562" s="3">
        <f t="shared" si="354"/>
        <v>2021</v>
      </c>
      <c r="F7562" s="1" t="str">
        <f t="shared" si="355"/>
        <v>2020/2021</v>
      </c>
      <c r="G7562">
        <v>1013</v>
      </c>
      <c r="H7562" t="s">
        <v>60</v>
      </c>
      <c r="I7562">
        <f>IFERROR(INDEX(Lookup_Misc!$A$1:$C$7,MATCH(Table1[[#This Row],[Product]],Lookup_Misc!$B$1:$B$7,0),3)*Table1[[#This Row],[Tonnage]],NA())</f>
        <v>465.98</v>
      </c>
      <c r="J7562">
        <f t="shared" si="356"/>
        <v>6</v>
      </c>
    </row>
    <row r="7563" spans="1:10">
      <c r="A7563" t="s">
        <v>185</v>
      </c>
      <c r="B7563" t="s">
        <v>33</v>
      </c>
      <c r="C7563" s="60">
        <v>44348</v>
      </c>
      <c r="D7563" s="3">
        <f>Table1[[#This Row],[End Year]]-1</f>
        <v>2020</v>
      </c>
      <c r="E7563" s="3">
        <f t="shared" si="354"/>
        <v>2021</v>
      </c>
      <c r="F7563" s="1" t="str">
        <f t="shared" si="355"/>
        <v>2020/2021</v>
      </c>
      <c r="G7563">
        <v>357</v>
      </c>
      <c r="H7563" t="s">
        <v>79</v>
      </c>
      <c r="I7563">
        <f>IFERROR(INDEX(Lookup_Misc!$A$1:$C$7,MATCH(Table1[[#This Row],[Product]],Lookup_Misc!$B$1:$B$7,0),3)*Table1[[#This Row],[Tonnage]],NA())</f>
        <v>164.22</v>
      </c>
      <c r="J7563">
        <f t="shared" si="356"/>
        <v>6</v>
      </c>
    </row>
    <row r="7564" spans="1:10">
      <c r="A7564" t="s">
        <v>185</v>
      </c>
      <c r="B7564" t="s">
        <v>33</v>
      </c>
      <c r="C7564" s="60">
        <v>44348</v>
      </c>
      <c r="D7564" s="3">
        <f>Table1[[#This Row],[End Year]]-1</f>
        <v>2020</v>
      </c>
      <c r="E7564" s="3">
        <f t="shared" si="354"/>
        <v>2021</v>
      </c>
      <c r="F7564" s="1" t="str">
        <f t="shared" si="355"/>
        <v>2020/2021</v>
      </c>
      <c r="G7564">
        <v>48846</v>
      </c>
      <c r="H7564" t="s">
        <v>126</v>
      </c>
      <c r="I7564">
        <f>IFERROR(INDEX(Lookup_Misc!$A$1:$C$7,MATCH(Table1[[#This Row],[Product]],Lookup_Misc!$B$1:$B$7,0),3)*Table1[[#This Row],[Tonnage]],NA())</f>
        <v>22469.16</v>
      </c>
      <c r="J7564">
        <f t="shared" si="356"/>
        <v>6</v>
      </c>
    </row>
    <row r="7565" spans="1:10">
      <c r="A7565" t="s">
        <v>185</v>
      </c>
      <c r="B7565" t="s">
        <v>33</v>
      </c>
      <c r="C7565" s="60">
        <v>44348</v>
      </c>
      <c r="D7565" s="3">
        <f>Table1[[#This Row],[End Year]]-1</f>
        <v>2020</v>
      </c>
      <c r="E7565" s="3">
        <f t="shared" si="354"/>
        <v>2021</v>
      </c>
      <c r="F7565" s="1" t="str">
        <f t="shared" si="355"/>
        <v>2020/2021</v>
      </c>
      <c r="G7565">
        <v>10965</v>
      </c>
      <c r="H7565" t="s">
        <v>82</v>
      </c>
      <c r="I7565">
        <f>IFERROR(INDEX(Lookup_Misc!$A$1:$C$7,MATCH(Table1[[#This Row],[Product]],Lookup_Misc!$B$1:$B$7,0),3)*Table1[[#This Row],[Tonnage]],NA())</f>
        <v>5043.9000000000005</v>
      </c>
      <c r="J7565">
        <f t="shared" si="356"/>
        <v>6</v>
      </c>
    </row>
    <row r="7566" spans="1:10">
      <c r="A7566" t="s">
        <v>185</v>
      </c>
      <c r="B7566" t="s">
        <v>33</v>
      </c>
      <c r="C7566" s="60">
        <v>44348</v>
      </c>
      <c r="D7566" s="3">
        <f>Table1[[#This Row],[End Year]]-1</f>
        <v>2020</v>
      </c>
      <c r="E7566" s="3">
        <f t="shared" si="354"/>
        <v>2021</v>
      </c>
      <c r="F7566" s="1" t="str">
        <f t="shared" si="355"/>
        <v>2020/2021</v>
      </c>
      <c r="G7566">
        <v>87</v>
      </c>
      <c r="H7566" t="s">
        <v>86</v>
      </c>
      <c r="I7566">
        <f>IFERROR(INDEX(Lookup_Misc!$A$1:$C$7,MATCH(Table1[[#This Row],[Product]],Lookup_Misc!$B$1:$B$7,0),3)*Table1[[#This Row],[Tonnage]],NA())</f>
        <v>40.020000000000003</v>
      </c>
      <c r="J7566">
        <f t="shared" si="356"/>
        <v>6</v>
      </c>
    </row>
    <row r="7567" spans="1:10">
      <c r="A7567" t="s">
        <v>185</v>
      </c>
      <c r="B7567" t="s">
        <v>123</v>
      </c>
      <c r="C7567" s="60">
        <v>44348</v>
      </c>
      <c r="D7567" s="3">
        <f>Table1[[#This Row],[End Year]]-1</f>
        <v>2020</v>
      </c>
      <c r="E7567" s="3">
        <f t="shared" si="354"/>
        <v>2021</v>
      </c>
      <c r="F7567" s="1" t="str">
        <f t="shared" si="355"/>
        <v>2020/2021</v>
      </c>
      <c r="G7567">
        <v>888</v>
      </c>
      <c r="H7567" t="s">
        <v>60</v>
      </c>
      <c r="I7567">
        <f>IFERROR(INDEX(Lookup_Misc!$A$1:$C$7,MATCH(Table1[[#This Row],[Product]],Lookup_Misc!$B$1:$B$7,0),3)*Table1[[#This Row],[Tonnage]],NA())</f>
        <v>408.48</v>
      </c>
      <c r="J7567">
        <f t="shared" si="356"/>
        <v>6</v>
      </c>
    </row>
    <row r="7568" spans="1:10">
      <c r="A7568" t="s">
        <v>185</v>
      </c>
      <c r="B7568" t="s">
        <v>123</v>
      </c>
      <c r="C7568" s="60">
        <v>44348</v>
      </c>
      <c r="D7568" s="3">
        <f>Table1[[#This Row],[End Year]]-1</f>
        <v>2020</v>
      </c>
      <c r="E7568" s="3">
        <f t="shared" si="354"/>
        <v>2021</v>
      </c>
      <c r="F7568" s="1" t="str">
        <f t="shared" si="355"/>
        <v>2020/2021</v>
      </c>
      <c r="G7568">
        <v>23619</v>
      </c>
      <c r="H7568" t="s">
        <v>79</v>
      </c>
      <c r="I7568">
        <f>IFERROR(INDEX(Lookup_Misc!$A$1:$C$7,MATCH(Table1[[#This Row],[Product]],Lookup_Misc!$B$1:$B$7,0),3)*Table1[[#This Row],[Tonnage]],NA())</f>
        <v>10864.74</v>
      </c>
      <c r="J7568">
        <f t="shared" si="356"/>
        <v>6</v>
      </c>
    </row>
    <row r="7569" spans="1:10">
      <c r="A7569" t="s">
        <v>185</v>
      </c>
      <c r="B7569" t="s">
        <v>123</v>
      </c>
      <c r="C7569" s="60">
        <v>44348</v>
      </c>
      <c r="D7569" s="3">
        <f>Table1[[#This Row],[End Year]]-1</f>
        <v>2020</v>
      </c>
      <c r="E7569" s="3">
        <f t="shared" si="354"/>
        <v>2021</v>
      </c>
      <c r="F7569" s="1" t="str">
        <f t="shared" si="355"/>
        <v>2020/2021</v>
      </c>
      <c r="G7569">
        <v>8750</v>
      </c>
      <c r="H7569" t="s">
        <v>116</v>
      </c>
      <c r="I7569">
        <f>IFERROR(INDEX(Lookup_Misc!$A$1:$C$7,MATCH(Table1[[#This Row],[Product]],Lookup_Misc!$B$1:$B$7,0),3)*Table1[[#This Row],[Tonnage]],NA())</f>
        <v>4025</v>
      </c>
      <c r="J7569">
        <f t="shared" si="356"/>
        <v>6</v>
      </c>
    </row>
    <row r="7570" spans="1:10">
      <c r="A7570" t="s">
        <v>185</v>
      </c>
      <c r="B7570" t="s">
        <v>123</v>
      </c>
      <c r="C7570" s="60">
        <v>44348</v>
      </c>
      <c r="D7570" s="3">
        <f>Table1[[#This Row],[End Year]]-1</f>
        <v>2020</v>
      </c>
      <c r="E7570" s="3">
        <f t="shared" si="354"/>
        <v>2021</v>
      </c>
      <c r="F7570" s="1" t="str">
        <f t="shared" si="355"/>
        <v>2020/2021</v>
      </c>
      <c r="G7570">
        <v>1</v>
      </c>
      <c r="H7570" t="s">
        <v>118</v>
      </c>
      <c r="I7570">
        <f>IFERROR(INDEX(Lookup_Misc!$A$1:$C$7,MATCH(Table1[[#This Row],[Product]],Lookup_Misc!$B$1:$B$7,0),3)*Table1[[#This Row],[Tonnage]],NA())</f>
        <v>0.46</v>
      </c>
      <c r="J7570">
        <f t="shared" si="356"/>
        <v>6</v>
      </c>
    </row>
    <row r="7571" spans="1:10">
      <c r="A7571" t="s">
        <v>186</v>
      </c>
      <c r="B7571" t="s">
        <v>33</v>
      </c>
      <c r="C7571" s="60">
        <v>44348</v>
      </c>
      <c r="D7571" s="3">
        <f>Table1[[#This Row],[End Year]]-1</f>
        <v>2020</v>
      </c>
      <c r="E7571" s="3">
        <f t="shared" si="354"/>
        <v>2021</v>
      </c>
      <c r="F7571" s="1" t="str">
        <f t="shared" si="355"/>
        <v>2020/2021</v>
      </c>
      <c r="G7571">
        <v>1006</v>
      </c>
      <c r="H7571" t="s">
        <v>119</v>
      </c>
      <c r="I7571">
        <f>IFERROR(INDEX(Lookup_Misc!$A$1:$C$7,MATCH(Table1[[#This Row],[Product]],Lookup_Misc!$B$1:$B$7,0),3)*Table1[[#This Row],[Tonnage]],NA())</f>
        <v>523.12</v>
      </c>
      <c r="J7571">
        <f t="shared" si="356"/>
        <v>6</v>
      </c>
    </row>
    <row r="7572" spans="1:10">
      <c r="A7572" t="s">
        <v>186</v>
      </c>
      <c r="B7572" t="s">
        <v>33</v>
      </c>
      <c r="C7572" s="60">
        <v>44348</v>
      </c>
      <c r="D7572" s="3">
        <f>Table1[[#This Row],[End Year]]-1</f>
        <v>2020</v>
      </c>
      <c r="E7572" s="3">
        <f t="shared" si="354"/>
        <v>2021</v>
      </c>
      <c r="F7572" s="1" t="str">
        <f t="shared" si="355"/>
        <v>2020/2021</v>
      </c>
      <c r="G7572">
        <v>288</v>
      </c>
      <c r="H7572" t="s">
        <v>103</v>
      </c>
      <c r="I7572">
        <f>IFERROR(INDEX(Lookup_Misc!$A$1:$C$7,MATCH(Table1[[#This Row],[Product]],Lookup_Misc!$B$1:$B$7,0),3)*Table1[[#This Row],[Tonnage]],NA())</f>
        <v>149.76</v>
      </c>
      <c r="J7572">
        <f t="shared" si="356"/>
        <v>6</v>
      </c>
    </row>
    <row r="7573" spans="1:10">
      <c r="A7573" t="s">
        <v>186</v>
      </c>
      <c r="B7573" t="s">
        <v>33</v>
      </c>
      <c r="C7573" s="60">
        <v>44348</v>
      </c>
      <c r="D7573" s="3">
        <f>Table1[[#This Row],[End Year]]-1</f>
        <v>2020</v>
      </c>
      <c r="E7573" s="3">
        <f t="shared" si="354"/>
        <v>2021</v>
      </c>
      <c r="F7573" s="1" t="str">
        <f t="shared" si="355"/>
        <v>2020/2021</v>
      </c>
      <c r="G7573">
        <v>2508</v>
      </c>
      <c r="H7573" t="s">
        <v>95</v>
      </c>
      <c r="I7573">
        <f>IFERROR(INDEX(Lookup_Misc!$A$1:$C$7,MATCH(Table1[[#This Row],[Product]],Lookup_Misc!$B$1:$B$7,0),3)*Table1[[#This Row],[Tonnage]],NA())</f>
        <v>1304.1600000000001</v>
      </c>
      <c r="J7573">
        <f t="shared" si="356"/>
        <v>6</v>
      </c>
    </row>
    <row r="7574" spans="1:10">
      <c r="A7574" t="s">
        <v>186</v>
      </c>
      <c r="B7574" t="s">
        <v>33</v>
      </c>
      <c r="C7574" s="60">
        <v>44348</v>
      </c>
      <c r="D7574" s="3">
        <f>Table1[[#This Row],[End Year]]-1</f>
        <v>2020</v>
      </c>
      <c r="E7574" s="3">
        <f t="shared" si="354"/>
        <v>2021</v>
      </c>
      <c r="F7574" s="1" t="str">
        <f t="shared" si="355"/>
        <v>2020/2021</v>
      </c>
      <c r="G7574">
        <v>48</v>
      </c>
      <c r="H7574" t="s">
        <v>151</v>
      </c>
      <c r="I7574">
        <f>IFERROR(INDEX(Lookup_Misc!$A$1:$C$7,MATCH(Table1[[#This Row],[Product]],Lookup_Misc!$B$1:$B$7,0),3)*Table1[[#This Row],[Tonnage]],NA())</f>
        <v>24.96</v>
      </c>
      <c r="J7574">
        <f t="shared" si="356"/>
        <v>6</v>
      </c>
    </row>
    <row r="7575" spans="1:10">
      <c r="A7575" t="s">
        <v>186</v>
      </c>
      <c r="B7575" t="s">
        <v>33</v>
      </c>
      <c r="C7575" s="60">
        <v>44348</v>
      </c>
      <c r="D7575" s="3">
        <f>Table1[[#This Row],[End Year]]-1</f>
        <v>2020</v>
      </c>
      <c r="E7575" s="3">
        <f t="shared" si="354"/>
        <v>2021</v>
      </c>
      <c r="F7575" s="1" t="str">
        <f t="shared" si="355"/>
        <v>2020/2021</v>
      </c>
      <c r="G7575">
        <v>2288</v>
      </c>
      <c r="H7575" t="s">
        <v>60</v>
      </c>
      <c r="I7575">
        <f>IFERROR(INDEX(Lookup_Misc!$A$1:$C$7,MATCH(Table1[[#This Row],[Product]],Lookup_Misc!$B$1:$B$7,0),3)*Table1[[#This Row],[Tonnage]],NA())</f>
        <v>1189.76</v>
      </c>
      <c r="J7575">
        <f t="shared" si="356"/>
        <v>6</v>
      </c>
    </row>
    <row r="7576" spans="1:10">
      <c r="A7576" t="s">
        <v>186</v>
      </c>
      <c r="B7576" t="s">
        <v>33</v>
      </c>
      <c r="C7576" s="60">
        <v>44348</v>
      </c>
      <c r="D7576" s="3">
        <f>Table1[[#This Row],[End Year]]-1</f>
        <v>2020</v>
      </c>
      <c r="E7576" s="3">
        <f t="shared" si="354"/>
        <v>2021</v>
      </c>
      <c r="F7576" s="1" t="str">
        <f t="shared" si="355"/>
        <v>2020/2021</v>
      </c>
      <c r="G7576">
        <v>313</v>
      </c>
      <c r="H7576" t="s">
        <v>79</v>
      </c>
      <c r="I7576">
        <f>IFERROR(INDEX(Lookup_Misc!$A$1:$C$7,MATCH(Table1[[#This Row],[Product]],Lookup_Misc!$B$1:$B$7,0),3)*Table1[[#This Row],[Tonnage]],NA())</f>
        <v>162.76000000000002</v>
      </c>
      <c r="J7576">
        <f t="shared" si="356"/>
        <v>6</v>
      </c>
    </row>
    <row r="7577" spans="1:10">
      <c r="A7577" t="s">
        <v>186</v>
      </c>
      <c r="B7577" t="s">
        <v>33</v>
      </c>
      <c r="C7577" s="60">
        <v>44348</v>
      </c>
      <c r="D7577" s="3">
        <f>Table1[[#This Row],[End Year]]-1</f>
        <v>2020</v>
      </c>
      <c r="E7577" s="3">
        <f t="shared" si="354"/>
        <v>2021</v>
      </c>
      <c r="F7577" s="1" t="str">
        <f t="shared" si="355"/>
        <v>2020/2021</v>
      </c>
      <c r="G7577">
        <v>10967</v>
      </c>
      <c r="H7577" t="s">
        <v>126</v>
      </c>
      <c r="I7577">
        <f>IFERROR(INDEX(Lookup_Misc!$A$1:$C$7,MATCH(Table1[[#This Row],[Product]],Lookup_Misc!$B$1:$B$7,0),3)*Table1[[#This Row],[Tonnage]],NA())</f>
        <v>5702.84</v>
      </c>
      <c r="J7577">
        <f t="shared" si="356"/>
        <v>6</v>
      </c>
    </row>
    <row r="7578" spans="1:10">
      <c r="A7578" t="s">
        <v>186</v>
      </c>
      <c r="B7578" t="s">
        <v>33</v>
      </c>
      <c r="C7578" s="60">
        <v>44348</v>
      </c>
      <c r="D7578" s="3">
        <f>Table1[[#This Row],[End Year]]-1</f>
        <v>2020</v>
      </c>
      <c r="E7578" s="3">
        <f t="shared" si="354"/>
        <v>2021</v>
      </c>
      <c r="F7578" s="1" t="str">
        <f t="shared" si="355"/>
        <v>2020/2021</v>
      </c>
      <c r="G7578">
        <v>38500</v>
      </c>
      <c r="H7578" t="s">
        <v>82</v>
      </c>
      <c r="I7578">
        <f>IFERROR(INDEX(Lookup_Misc!$A$1:$C$7,MATCH(Table1[[#This Row],[Product]],Lookup_Misc!$B$1:$B$7,0),3)*Table1[[#This Row],[Tonnage]],NA())</f>
        <v>20020</v>
      </c>
      <c r="J7578">
        <f t="shared" si="356"/>
        <v>6</v>
      </c>
    </row>
    <row r="7579" spans="1:10">
      <c r="A7579" t="s">
        <v>186</v>
      </c>
      <c r="B7579" t="s">
        <v>33</v>
      </c>
      <c r="C7579" s="60">
        <v>44348</v>
      </c>
      <c r="D7579" s="3">
        <f>Table1[[#This Row],[End Year]]-1</f>
        <v>2020</v>
      </c>
      <c r="E7579" s="3">
        <f t="shared" si="354"/>
        <v>2021</v>
      </c>
      <c r="F7579" s="1" t="str">
        <f t="shared" si="355"/>
        <v>2020/2021</v>
      </c>
      <c r="G7579">
        <v>48</v>
      </c>
      <c r="H7579" t="s">
        <v>118</v>
      </c>
      <c r="I7579">
        <f>IFERROR(INDEX(Lookup_Misc!$A$1:$C$7,MATCH(Table1[[#This Row],[Product]],Lookup_Misc!$B$1:$B$7,0),3)*Table1[[#This Row],[Tonnage]],NA())</f>
        <v>24.96</v>
      </c>
      <c r="J7579">
        <f t="shared" si="356"/>
        <v>6</v>
      </c>
    </row>
    <row r="7580" spans="1:10">
      <c r="A7580" t="s">
        <v>186</v>
      </c>
      <c r="B7580" t="s">
        <v>33</v>
      </c>
      <c r="C7580" s="60">
        <v>44348</v>
      </c>
      <c r="D7580" s="3">
        <f>Table1[[#This Row],[End Year]]-1</f>
        <v>2020</v>
      </c>
      <c r="E7580" s="3">
        <f t="shared" si="354"/>
        <v>2021</v>
      </c>
      <c r="F7580" s="1" t="str">
        <f t="shared" si="355"/>
        <v>2020/2021</v>
      </c>
      <c r="G7580">
        <v>504</v>
      </c>
      <c r="H7580" t="s">
        <v>86</v>
      </c>
      <c r="I7580">
        <f>IFERROR(INDEX(Lookup_Misc!$A$1:$C$7,MATCH(Table1[[#This Row],[Product]],Lookup_Misc!$B$1:$B$7,0),3)*Table1[[#This Row],[Tonnage]],NA())</f>
        <v>262.08</v>
      </c>
      <c r="J7580">
        <f t="shared" si="356"/>
        <v>6</v>
      </c>
    </row>
    <row r="7581" spans="1:10">
      <c r="A7581" t="s">
        <v>186</v>
      </c>
      <c r="B7581" t="s">
        <v>33</v>
      </c>
      <c r="C7581" s="60">
        <v>44348</v>
      </c>
      <c r="D7581" s="3">
        <f>Table1[[#This Row],[End Year]]-1</f>
        <v>2020</v>
      </c>
      <c r="E7581" s="3">
        <f t="shared" si="354"/>
        <v>2021</v>
      </c>
      <c r="F7581" s="1" t="str">
        <f t="shared" si="355"/>
        <v>2020/2021</v>
      </c>
      <c r="G7581">
        <v>3</v>
      </c>
      <c r="H7581" t="s">
        <v>89</v>
      </c>
      <c r="I7581">
        <f>IFERROR(INDEX(Lookup_Misc!$A$1:$C$7,MATCH(Table1[[#This Row],[Product]],Lookup_Misc!$B$1:$B$7,0),3)*Table1[[#This Row],[Tonnage]],NA())</f>
        <v>1.56</v>
      </c>
      <c r="J7581">
        <f t="shared" si="356"/>
        <v>6</v>
      </c>
    </row>
    <row r="7582" spans="1:10">
      <c r="A7582" t="s">
        <v>186</v>
      </c>
      <c r="B7582" t="s">
        <v>123</v>
      </c>
      <c r="C7582" s="60">
        <v>44348</v>
      </c>
      <c r="D7582" s="3">
        <f>Table1[[#This Row],[End Year]]-1</f>
        <v>2020</v>
      </c>
      <c r="E7582" s="3">
        <f t="shared" si="354"/>
        <v>2021</v>
      </c>
      <c r="F7582" s="1" t="str">
        <f t="shared" si="355"/>
        <v>2020/2021</v>
      </c>
      <c r="G7582">
        <v>54618</v>
      </c>
      <c r="H7582" t="s">
        <v>60</v>
      </c>
      <c r="I7582">
        <f>IFERROR(INDEX(Lookup_Misc!$A$1:$C$7,MATCH(Table1[[#This Row],[Product]],Lookup_Misc!$B$1:$B$7,0),3)*Table1[[#This Row],[Tonnage]],NA())</f>
        <v>28401.360000000001</v>
      </c>
      <c r="J7582">
        <f t="shared" si="356"/>
        <v>6</v>
      </c>
    </row>
    <row r="7583" spans="1:10">
      <c r="A7583" t="s">
        <v>186</v>
      </c>
      <c r="B7583" t="s">
        <v>123</v>
      </c>
      <c r="C7583" s="60">
        <v>44348</v>
      </c>
      <c r="D7583" s="3">
        <f>Table1[[#This Row],[End Year]]-1</f>
        <v>2020</v>
      </c>
      <c r="E7583" s="3">
        <f t="shared" si="354"/>
        <v>2021</v>
      </c>
      <c r="F7583" s="1" t="str">
        <f t="shared" si="355"/>
        <v>2020/2021</v>
      </c>
      <c r="G7583">
        <v>5550</v>
      </c>
      <c r="H7583" t="s">
        <v>79</v>
      </c>
      <c r="I7583">
        <f>IFERROR(INDEX(Lookup_Misc!$A$1:$C$7,MATCH(Table1[[#This Row],[Product]],Lookup_Misc!$B$1:$B$7,0),3)*Table1[[#This Row],[Tonnage]],NA())</f>
        <v>2886</v>
      </c>
      <c r="J7583">
        <f t="shared" si="356"/>
        <v>6</v>
      </c>
    </row>
    <row r="7584" spans="1:10">
      <c r="A7584" t="s">
        <v>186</v>
      </c>
      <c r="B7584" t="s">
        <v>123</v>
      </c>
      <c r="C7584" s="60">
        <v>44348</v>
      </c>
      <c r="D7584" s="3">
        <f>Table1[[#This Row],[End Year]]-1</f>
        <v>2020</v>
      </c>
      <c r="E7584" s="3">
        <f t="shared" si="354"/>
        <v>2021</v>
      </c>
      <c r="F7584" s="1" t="str">
        <f t="shared" si="355"/>
        <v>2020/2021</v>
      </c>
      <c r="G7584">
        <v>4090</v>
      </c>
      <c r="H7584" t="s">
        <v>116</v>
      </c>
      <c r="I7584">
        <f>IFERROR(INDEX(Lookup_Misc!$A$1:$C$7,MATCH(Table1[[#This Row],[Product]],Lookup_Misc!$B$1:$B$7,0),3)*Table1[[#This Row],[Tonnage]],NA())</f>
        <v>2126.8000000000002</v>
      </c>
      <c r="J7584">
        <f t="shared" si="356"/>
        <v>6</v>
      </c>
    </row>
    <row r="7585" spans="1:10">
      <c r="A7585" t="s">
        <v>186</v>
      </c>
      <c r="B7585" t="s">
        <v>123</v>
      </c>
      <c r="C7585" s="60">
        <v>44348</v>
      </c>
      <c r="D7585" s="3">
        <f>Table1[[#This Row],[End Year]]-1</f>
        <v>2020</v>
      </c>
      <c r="E7585" s="3">
        <f t="shared" si="354"/>
        <v>2021</v>
      </c>
      <c r="F7585" s="1" t="str">
        <f t="shared" si="355"/>
        <v>2020/2021</v>
      </c>
      <c r="G7585">
        <v>25522</v>
      </c>
      <c r="H7585" t="s">
        <v>113</v>
      </c>
      <c r="I7585">
        <f>IFERROR(INDEX(Lookup_Misc!$A$1:$C$7,MATCH(Table1[[#This Row],[Product]],Lookup_Misc!$B$1:$B$7,0),3)*Table1[[#This Row],[Tonnage]],NA())</f>
        <v>13271.44</v>
      </c>
      <c r="J7585">
        <f t="shared" si="356"/>
        <v>6</v>
      </c>
    </row>
    <row r="7586" spans="1:10">
      <c r="A7586" t="s">
        <v>189</v>
      </c>
      <c r="B7586" t="s">
        <v>33</v>
      </c>
      <c r="C7586" s="60">
        <v>44348</v>
      </c>
      <c r="D7586" s="3">
        <f>Table1[[#This Row],[End Year]]-1</f>
        <v>2020</v>
      </c>
      <c r="E7586" s="3">
        <f t="shared" si="354"/>
        <v>2021</v>
      </c>
      <c r="F7586" s="1" t="str">
        <f t="shared" si="355"/>
        <v>2020/2021</v>
      </c>
      <c r="G7586">
        <v>16</v>
      </c>
      <c r="H7586" t="s">
        <v>74</v>
      </c>
      <c r="I7586">
        <f>IFERROR(INDEX(Lookup_Misc!$A$1:$C$7,MATCH(Table1[[#This Row],[Product]],Lookup_Misc!$B$1:$B$7,0),3)*Table1[[#This Row],[Tonnage]],NA())</f>
        <v>6.4</v>
      </c>
      <c r="J7586">
        <f t="shared" si="356"/>
        <v>6</v>
      </c>
    </row>
    <row r="7587" spans="1:10">
      <c r="A7587" t="s">
        <v>189</v>
      </c>
      <c r="B7587" t="s">
        <v>33</v>
      </c>
      <c r="C7587" s="60">
        <v>44348</v>
      </c>
      <c r="D7587" s="3">
        <f>Table1[[#This Row],[End Year]]-1</f>
        <v>2020</v>
      </c>
      <c r="E7587" s="3">
        <f t="shared" si="354"/>
        <v>2021</v>
      </c>
      <c r="F7587" s="1" t="str">
        <f t="shared" si="355"/>
        <v>2020/2021</v>
      </c>
      <c r="G7587">
        <v>13</v>
      </c>
      <c r="H7587" t="s">
        <v>94</v>
      </c>
      <c r="I7587">
        <f>IFERROR(INDEX(Lookup_Misc!$A$1:$C$7,MATCH(Table1[[#This Row],[Product]],Lookup_Misc!$B$1:$B$7,0),3)*Table1[[#This Row],[Tonnage]],NA())</f>
        <v>5.2</v>
      </c>
      <c r="J7587">
        <f t="shared" si="356"/>
        <v>6</v>
      </c>
    </row>
    <row r="7588" spans="1:10">
      <c r="A7588" t="s">
        <v>189</v>
      </c>
      <c r="B7588" t="s">
        <v>33</v>
      </c>
      <c r="C7588" s="60">
        <v>44348</v>
      </c>
      <c r="D7588" s="3">
        <f>Table1[[#This Row],[End Year]]-1</f>
        <v>2020</v>
      </c>
      <c r="E7588" s="3">
        <f t="shared" si="354"/>
        <v>2021</v>
      </c>
      <c r="F7588" s="1" t="str">
        <f t="shared" si="355"/>
        <v>2020/2021</v>
      </c>
      <c r="G7588">
        <v>1</v>
      </c>
      <c r="H7588" t="s">
        <v>122</v>
      </c>
      <c r="I7588">
        <f>IFERROR(INDEX(Lookup_Misc!$A$1:$C$7,MATCH(Table1[[#This Row],[Product]],Lookup_Misc!$B$1:$B$7,0),3)*Table1[[#This Row],[Tonnage]],NA())</f>
        <v>0.4</v>
      </c>
      <c r="J7588">
        <f t="shared" si="356"/>
        <v>6</v>
      </c>
    </row>
    <row r="7589" spans="1:10">
      <c r="A7589" t="s">
        <v>189</v>
      </c>
      <c r="B7589" t="s">
        <v>33</v>
      </c>
      <c r="C7589" s="60">
        <v>44348</v>
      </c>
      <c r="D7589" s="3">
        <f>Table1[[#This Row],[End Year]]-1</f>
        <v>2020</v>
      </c>
      <c r="E7589" s="3">
        <f t="shared" si="354"/>
        <v>2021</v>
      </c>
      <c r="F7589" s="1" t="str">
        <f t="shared" si="355"/>
        <v>2020/2021</v>
      </c>
      <c r="G7589">
        <v>16512</v>
      </c>
      <c r="H7589" t="s">
        <v>103</v>
      </c>
      <c r="I7589">
        <f>IFERROR(INDEX(Lookup_Misc!$A$1:$C$7,MATCH(Table1[[#This Row],[Product]],Lookup_Misc!$B$1:$B$7,0),3)*Table1[[#This Row],[Tonnage]],NA())</f>
        <v>6604.8</v>
      </c>
      <c r="J7589">
        <f t="shared" si="356"/>
        <v>6</v>
      </c>
    </row>
    <row r="7590" spans="1:10">
      <c r="A7590" t="s">
        <v>189</v>
      </c>
      <c r="B7590" t="s">
        <v>33</v>
      </c>
      <c r="C7590" s="60">
        <v>44348</v>
      </c>
      <c r="D7590" s="3">
        <f>Table1[[#This Row],[End Year]]-1</f>
        <v>2020</v>
      </c>
      <c r="E7590" s="3">
        <f t="shared" si="354"/>
        <v>2021</v>
      </c>
      <c r="F7590" s="1" t="str">
        <f t="shared" si="355"/>
        <v>2020/2021</v>
      </c>
      <c r="G7590">
        <v>37</v>
      </c>
      <c r="H7590" t="s">
        <v>60</v>
      </c>
      <c r="I7590">
        <f>IFERROR(INDEX(Lookup_Misc!$A$1:$C$7,MATCH(Table1[[#This Row],[Product]],Lookup_Misc!$B$1:$B$7,0),3)*Table1[[#This Row],[Tonnage]],NA())</f>
        <v>14.8</v>
      </c>
      <c r="J7590">
        <f t="shared" si="356"/>
        <v>6</v>
      </c>
    </row>
    <row r="7591" spans="1:10">
      <c r="A7591" t="s">
        <v>189</v>
      </c>
      <c r="B7591" t="s">
        <v>33</v>
      </c>
      <c r="C7591" s="60">
        <v>44348</v>
      </c>
      <c r="D7591" s="3">
        <f>Table1[[#This Row],[End Year]]-1</f>
        <v>2020</v>
      </c>
      <c r="E7591" s="3">
        <f t="shared" si="354"/>
        <v>2021</v>
      </c>
      <c r="F7591" s="1" t="str">
        <f t="shared" si="355"/>
        <v>2020/2021</v>
      </c>
      <c r="G7591">
        <v>44</v>
      </c>
      <c r="H7591" t="s">
        <v>79</v>
      </c>
      <c r="I7591">
        <f>IFERROR(INDEX(Lookup_Misc!$A$1:$C$7,MATCH(Table1[[#This Row],[Product]],Lookup_Misc!$B$1:$B$7,0),3)*Table1[[#This Row],[Tonnage]],NA())</f>
        <v>17.600000000000001</v>
      </c>
      <c r="J7591">
        <f t="shared" si="356"/>
        <v>6</v>
      </c>
    </row>
    <row r="7592" spans="1:10">
      <c r="A7592" t="s">
        <v>189</v>
      </c>
      <c r="B7592" t="s">
        <v>123</v>
      </c>
      <c r="C7592" s="60">
        <v>44348</v>
      </c>
      <c r="D7592" s="3">
        <f>Table1[[#This Row],[End Year]]-1</f>
        <v>2020</v>
      </c>
      <c r="E7592" s="3">
        <f t="shared" si="354"/>
        <v>2021</v>
      </c>
      <c r="F7592" s="1" t="str">
        <f t="shared" si="355"/>
        <v>2020/2021</v>
      </c>
      <c r="G7592">
        <v>156</v>
      </c>
      <c r="H7592" t="s">
        <v>129</v>
      </c>
      <c r="I7592">
        <f>IFERROR(INDEX(Lookup_Misc!$A$1:$C$7,MATCH(Table1[[#This Row],[Product]],Lookup_Misc!$B$1:$B$7,0),3)*Table1[[#This Row],[Tonnage]],NA())</f>
        <v>62.400000000000006</v>
      </c>
      <c r="J7592">
        <f t="shared" si="356"/>
        <v>6</v>
      </c>
    </row>
    <row r="7593" spans="1:10">
      <c r="A7593" t="s">
        <v>189</v>
      </c>
      <c r="B7593" t="s">
        <v>123</v>
      </c>
      <c r="C7593" s="60">
        <v>44348</v>
      </c>
      <c r="D7593" s="3">
        <f>Table1[[#This Row],[End Year]]-1</f>
        <v>2020</v>
      </c>
      <c r="E7593" s="3">
        <f t="shared" si="354"/>
        <v>2021</v>
      </c>
      <c r="F7593" s="1" t="str">
        <f t="shared" si="355"/>
        <v>2020/2021</v>
      </c>
      <c r="G7593">
        <v>305</v>
      </c>
      <c r="H7593" t="s">
        <v>132</v>
      </c>
      <c r="I7593">
        <f>IFERROR(INDEX(Lookup_Misc!$A$1:$C$7,MATCH(Table1[[#This Row],[Product]],Lookup_Misc!$B$1:$B$7,0),3)*Table1[[#This Row],[Tonnage]],NA())</f>
        <v>122</v>
      </c>
      <c r="J7593">
        <f t="shared" si="356"/>
        <v>6</v>
      </c>
    </row>
    <row r="7594" spans="1:10">
      <c r="A7594" t="s">
        <v>189</v>
      </c>
      <c r="B7594" t="s">
        <v>123</v>
      </c>
      <c r="C7594" s="60">
        <v>44348</v>
      </c>
      <c r="D7594" s="3">
        <f>Table1[[#This Row],[End Year]]-1</f>
        <v>2020</v>
      </c>
      <c r="E7594" s="3">
        <f t="shared" si="354"/>
        <v>2021</v>
      </c>
      <c r="F7594" s="1" t="str">
        <f t="shared" si="355"/>
        <v>2020/2021</v>
      </c>
      <c r="G7594">
        <v>3353</v>
      </c>
      <c r="H7594" t="s">
        <v>60</v>
      </c>
      <c r="I7594">
        <f>IFERROR(INDEX(Lookup_Misc!$A$1:$C$7,MATCH(Table1[[#This Row],[Product]],Lookup_Misc!$B$1:$B$7,0),3)*Table1[[#This Row],[Tonnage]],NA())</f>
        <v>1341.2</v>
      </c>
      <c r="J7594">
        <f t="shared" si="356"/>
        <v>6</v>
      </c>
    </row>
    <row r="7595" spans="1:10">
      <c r="A7595" t="s">
        <v>189</v>
      </c>
      <c r="B7595" t="s">
        <v>123</v>
      </c>
      <c r="C7595" s="60">
        <v>44348</v>
      </c>
      <c r="D7595" s="3">
        <f>Table1[[#This Row],[End Year]]-1</f>
        <v>2020</v>
      </c>
      <c r="E7595" s="3">
        <f t="shared" si="354"/>
        <v>2021</v>
      </c>
      <c r="F7595" s="1" t="str">
        <f t="shared" si="355"/>
        <v>2020/2021</v>
      </c>
      <c r="G7595">
        <v>11311</v>
      </c>
      <c r="H7595" t="s">
        <v>79</v>
      </c>
      <c r="I7595">
        <f>IFERROR(INDEX(Lookup_Misc!$A$1:$C$7,MATCH(Table1[[#This Row],[Product]],Lookup_Misc!$B$1:$B$7,0),3)*Table1[[#This Row],[Tonnage]],NA())</f>
        <v>4524.4000000000005</v>
      </c>
      <c r="J7595">
        <f t="shared" si="356"/>
        <v>6</v>
      </c>
    </row>
    <row r="7596" spans="1:10">
      <c r="A7596" t="s">
        <v>189</v>
      </c>
      <c r="B7596" t="s">
        <v>123</v>
      </c>
      <c r="C7596" s="60">
        <v>44348</v>
      </c>
      <c r="D7596" s="3">
        <f>Table1[[#This Row],[End Year]]-1</f>
        <v>2020</v>
      </c>
      <c r="E7596" s="3">
        <f t="shared" si="354"/>
        <v>2021</v>
      </c>
      <c r="F7596" s="1" t="str">
        <f t="shared" si="355"/>
        <v>2020/2021</v>
      </c>
      <c r="G7596">
        <v>1</v>
      </c>
      <c r="H7596" t="s">
        <v>125</v>
      </c>
      <c r="I7596">
        <f>IFERROR(INDEX(Lookup_Misc!$A$1:$C$7,MATCH(Table1[[#This Row],[Product]],Lookup_Misc!$B$1:$B$7,0),3)*Table1[[#This Row],[Tonnage]],NA())</f>
        <v>0.4</v>
      </c>
      <c r="J7596">
        <f t="shared" si="356"/>
        <v>6</v>
      </c>
    </row>
    <row r="7597" spans="1:10">
      <c r="A7597" t="s">
        <v>189</v>
      </c>
      <c r="B7597" t="s">
        <v>123</v>
      </c>
      <c r="C7597" s="60">
        <v>44348</v>
      </c>
      <c r="D7597" s="3">
        <f>Table1[[#This Row],[End Year]]-1</f>
        <v>2020</v>
      </c>
      <c r="E7597" s="3">
        <f t="shared" si="354"/>
        <v>2021</v>
      </c>
      <c r="F7597" s="1" t="str">
        <f t="shared" si="355"/>
        <v>2020/2021</v>
      </c>
      <c r="G7597">
        <v>1320</v>
      </c>
      <c r="H7597" t="s">
        <v>116</v>
      </c>
      <c r="I7597">
        <f>IFERROR(INDEX(Lookup_Misc!$A$1:$C$7,MATCH(Table1[[#This Row],[Product]],Lookup_Misc!$B$1:$B$7,0),3)*Table1[[#This Row],[Tonnage]],NA())</f>
        <v>528</v>
      </c>
      <c r="J7597">
        <f t="shared" si="356"/>
        <v>6</v>
      </c>
    </row>
    <row r="7598" spans="1:10">
      <c r="A7598" t="s">
        <v>189</v>
      </c>
      <c r="B7598" t="s">
        <v>123</v>
      </c>
      <c r="C7598" s="60">
        <v>44348</v>
      </c>
      <c r="D7598" s="3">
        <f>Table1[[#This Row],[End Year]]-1</f>
        <v>2020</v>
      </c>
      <c r="E7598" s="3">
        <f t="shared" si="354"/>
        <v>2021</v>
      </c>
      <c r="F7598" s="1" t="str">
        <f t="shared" si="355"/>
        <v>2020/2021</v>
      </c>
      <c r="G7598">
        <v>3851</v>
      </c>
      <c r="H7598" t="s">
        <v>137</v>
      </c>
      <c r="I7598">
        <f>IFERROR(INDEX(Lookup_Misc!$A$1:$C$7,MATCH(Table1[[#This Row],[Product]],Lookup_Misc!$B$1:$B$7,0),3)*Table1[[#This Row],[Tonnage]],NA())</f>
        <v>1540.4</v>
      </c>
      <c r="J7598">
        <f t="shared" si="356"/>
        <v>6</v>
      </c>
    </row>
    <row r="7599" spans="1:10">
      <c r="A7599" t="s">
        <v>189</v>
      </c>
      <c r="B7599" t="s">
        <v>123</v>
      </c>
      <c r="C7599" s="60">
        <v>44348</v>
      </c>
      <c r="D7599" s="3">
        <f>Table1[[#This Row],[End Year]]-1</f>
        <v>2020</v>
      </c>
      <c r="E7599" s="3">
        <f t="shared" si="354"/>
        <v>2021</v>
      </c>
      <c r="F7599" s="1" t="str">
        <f t="shared" si="355"/>
        <v>2020/2021</v>
      </c>
      <c r="G7599">
        <v>4</v>
      </c>
      <c r="H7599" t="s">
        <v>128</v>
      </c>
      <c r="I7599">
        <f>IFERROR(INDEX(Lookup_Misc!$A$1:$C$7,MATCH(Table1[[#This Row],[Product]],Lookup_Misc!$B$1:$B$7,0),3)*Table1[[#This Row],[Tonnage]],NA())</f>
        <v>1.6</v>
      </c>
      <c r="J7599">
        <f t="shared" si="356"/>
        <v>6</v>
      </c>
    </row>
    <row r="7600" spans="1:10">
      <c r="A7600" t="s">
        <v>189</v>
      </c>
      <c r="B7600" t="s">
        <v>123</v>
      </c>
      <c r="C7600" s="60">
        <v>44348</v>
      </c>
      <c r="D7600" s="3">
        <f>Table1[[#This Row],[End Year]]-1</f>
        <v>2020</v>
      </c>
      <c r="E7600" s="3">
        <f t="shared" si="354"/>
        <v>2021</v>
      </c>
      <c r="F7600" s="1" t="str">
        <f t="shared" si="355"/>
        <v>2020/2021</v>
      </c>
      <c r="G7600">
        <v>193500</v>
      </c>
      <c r="H7600" t="s">
        <v>113</v>
      </c>
      <c r="I7600">
        <f>IFERROR(INDEX(Lookup_Misc!$A$1:$C$7,MATCH(Table1[[#This Row],[Product]],Lookup_Misc!$B$1:$B$7,0),3)*Table1[[#This Row],[Tonnage]],NA())</f>
        <v>77400</v>
      </c>
      <c r="J7600">
        <f t="shared" si="356"/>
        <v>6</v>
      </c>
    </row>
    <row r="7601" spans="1:10">
      <c r="A7601" t="s">
        <v>189</v>
      </c>
      <c r="B7601" t="s">
        <v>123</v>
      </c>
      <c r="C7601" s="60">
        <v>44348</v>
      </c>
      <c r="D7601" s="3">
        <f>Table1[[#This Row],[End Year]]-1</f>
        <v>2020</v>
      </c>
      <c r="E7601" s="3">
        <f t="shared" si="354"/>
        <v>2021</v>
      </c>
      <c r="F7601" s="1" t="str">
        <f t="shared" si="355"/>
        <v>2020/2021</v>
      </c>
      <c r="G7601">
        <v>243</v>
      </c>
      <c r="H7601" t="s">
        <v>121</v>
      </c>
      <c r="I7601">
        <f>IFERROR(INDEX(Lookup_Misc!$A$1:$C$7,MATCH(Table1[[#This Row],[Product]],Lookup_Misc!$B$1:$B$7,0),3)*Table1[[#This Row],[Tonnage]],NA())</f>
        <v>97.2</v>
      </c>
      <c r="J7601">
        <f t="shared" si="356"/>
        <v>6</v>
      </c>
    </row>
    <row r="7602" spans="1:10">
      <c r="A7602" t="s">
        <v>189</v>
      </c>
      <c r="B7602" t="s">
        <v>123</v>
      </c>
      <c r="C7602" s="60">
        <v>44348</v>
      </c>
      <c r="D7602" s="3">
        <f>Table1[[#This Row],[End Year]]-1</f>
        <v>2020</v>
      </c>
      <c r="E7602" s="3">
        <f t="shared" si="354"/>
        <v>2021</v>
      </c>
      <c r="F7602" s="1" t="str">
        <f t="shared" si="355"/>
        <v>2020/2021</v>
      </c>
      <c r="G7602">
        <v>2251</v>
      </c>
      <c r="H7602" t="s">
        <v>86</v>
      </c>
      <c r="I7602">
        <f>IFERROR(INDEX(Lookup_Misc!$A$1:$C$7,MATCH(Table1[[#This Row],[Product]],Lookup_Misc!$B$1:$B$7,0),3)*Table1[[#This Row],[Tonnage]],NA())</f>
        <v>900.40000000000009</v>
      </c>
      <c r="J7602">
        <f t="shared" si="356"/>
        <v>6</v>
      </c>
    </row>
    <row r="7603" spans="1:10">
      <c r="A7603" t="s">
        <v>189</v>
      </c>
      <c r="B7603" t="s">
        <v>123</v>
      </c>
      <c r="C7603" s="60">
        <v>44348</v>
      </c>
      <c r="D7603" s="3">
        <f>Table1[[#This Row],[End Year]]-1</f>
        <v>2020</v>
      </c>
      <c r="E7603" s="3">
        <f t="shared" si="354"/>
        <v>2021</v>
      </c>
      <c r="F7603" s="1" t="str">
        <f t="shared" si="355"/>
        <v>2020/2021</v>
      </c>
      <c r="G7603">
        <v>23</v>
      </c>
      <c r="H7603" t="s">
        <v>98</v>
      </c>
      <c r="I7603">
        <f>IFERROR(INDEX(Lookup_Misc!$A$1:$C$7,MATCH(Table1[[#This Row],[Product]],Lookup_Misc!$B$1:$B$7,0),3)*Table1[[#This Row],[Tonnage]],NA())</f>
        <v>9.2000000000000011</v>
      </c>
      <c r="J7603">
        <f t="shared" si="356"/>
        <v>6</v>
      </c>
    </row>
    <row r="7604" spans="1:10">
      <c r="A7604" t="s">
        <v>189</v>
      </c>
      <c r="B7604" t="s">
        <v>123</v>
      </c>
      <c r="C7604" s="60">
        <v>44348</v>
      </c>
      <c r="D7604" s="3">
        <f>Table1[[#This Row],[End Year]]-1</f>
        <v>2020</v>
      </c>
      <c r="E7604" s="3">
        <f t="shared" si="354"/>
        <v>2021</v>
      </c>
      <c r="F7604" s="1" t="str">
        <f t="shared" si="355"/>
        <v>2020/2021</v>
      </c>
      <c r="G7604">
        <v>20</v>
      </c>
      <c r="H7604" t="s">
        <v>89</v>
      </c>
      <c r="I7604">
        <f>IFERROR(INDEX(Lookup_Misc!$A$1:$C$7,MATCH(Table1[[#This Row],[Product]],Lookup_Misc!$B$1:$B$7,0),3)*Table1[[#This Row],[Tonnage]],NA())</f>
        <v>8</v>
      </c>
      <c r="J7604">
        <f t="shared" si="356"/>
        <v>6</v>
      </c>
    </row>
    <row r="7605" spans="1:10">
      <c r="A7605" t="s">
        <v>189</v>
      </c>
      <c r="B7605" t="s">
        <v>123</v>
      </c>
      <c r="C7605" s="60">
        <v>44348</v>
      </c>
      <c r="D7605" s="3">
        <f>Table1[[#This Row],[End Year]]-1</f>
        <v>2020</v>
      </c>
      <c r="E7605" s="3">
        <f t="shared" si="354"/>
        <v>2021</v>
      </c>
      <c r="F7605" s="1" t="str">
        <f t="shared" si="355"/>
        <v>2020/2021</v>
      </c>
      <c r="G7605">
        <v>77</v>
      </c>
      <c r="H7605" t="s">
        <v>90</v>
      </c>
      <c r="I7605">
        <f>IFERROR(INDEX(Lookup_Misc!$A$1:$C$7,MATCH(Table1[[#This Row],[Product]],Lookup_Misc!$B$1:$B$7,0),3)*Table1[[#This Row],[Tonnage]],NA())</f>
        <v>30.8</v>
      </c>
      <c r="J7605">
        <f t="shared" si="356"/>
        <v>6</v>
      </c>
    </row>
    <row r="7606" spans="1:10">
      <c r="A7606" t="s">
        <v>187</v>
      </c>
      <c r="B7606" t="s">
        <v>33</v>
      </c>
      <c r="C7606" s="60">
        <v>44348</v>
      </c>
      <c r="D7606" s="3">
        <f>Table1[[#This Row],[End Year]]-1</f>
        <v>2020</v>
      </c>
      <c r="E7606" s="3">
        <f t="shared" si="354"/>
        <v>2021</v>
      </c>
      <c r="F7606" s="1" t="str">
        <f t="shared" si="355"/>
        <v>2020/2021</v>
      </c>
      <c r="G7606">
        <v>28300</v>
      </c>
      <c r="H7606" t="s">
        <v>173</v>
      </c>
      <c r="I7606">
        <f>IFERROR(INDEX(Lookup_Misc!$A$1:$C$7,MATCH(Table1[[#This Row],[Product]],Lookup_Misc!$B$1:$B$7,0),3)*Table1[[#This Row],[Tonnage]],NA())</f>
        <v>13018</v>
      </c>
      <c r="J7606">
        <f t="shared" si="356"/>
        <v>6</v>
      </c>
    </row>
    <row r="7607" spans="1:10">
      <c r="A7607" t="s">
        <v>187</v>
      </c>
      <c r="B7607" t="s">
        <v>33</v>
      </c>
      <c r="C7607" s="60">
        <v>44348</v>
      </c>
      <c r="D7607" s="3">
        <f>Table1[[#This Row],[End Year]]-1</f>
        <v>2020</v>
      </c>
      <c r="E7607" s="3">
        <f t="shared" si="354"/>
        <v>2021</v>
      </c>
      <c r="F7607" s="1" t="str">
        <f t="shared" si="355"/>
        <v>2020/2021</v>
      </c>
      <c r="G7607">
        <v>29104</v>
      </c>
      <c r="H7607" t="s">
        <v>96</v>
      </c>
      <c r="I7607">
        <f>IFERROR(INDEX(Lookup_Misc!$A$1:$C$7,MATCH(Table1[[#This Row],[Product]],Lookup_Misc!$B$1:$B$7,0),3)*Table1[[#This Row],[Tonnage]],NA())</f>
        <v>13387.84</v>
      </c>
      <c r="J7607">
        <f t="shared" si="356"/>
        <v>6</v>
      </c>
    </row>
    <row r="7608" spans="1:10">
      <c r="A7608" t="s">
        <v>187</v>
      </c>
      <c r="B7608" t="s">
        <v>123</v>
      </c>
      <c r="C7608" s="60">
        <v>44348</v>
      </c>
      <c r="D7608" s="3">
        <f>Table1[[#This Row],[End Year]]-1</f>
        <v>2020</v>
      </c>
      <c r="E7608" s="3">
        <f t="shared" si="354"/>
        <v>2021</v>
      </c>
      <c r="F7608" s="1" t="str">
        <f t="shared" si="355"/>
        <v>2020/2021</v>
      </c>
      <c r="G7608">
        <v>35</v>
      </c>
      <c r="H7608" t="s">
        <v>60</v>
      </c>
      <c r="I7608">
        <f>IFERROR(INDEX(Lookup_Misc!$A$1:$C$7,MATCH(Table1[[#This Row],[Product]],Lookup_Misc!$B$1:$B$7,0),3)*Table1[[#This Row],[Tonnage]],NA())</f>
        <v>16.100000000000001</v>
      </c>
      <c r="J7608">
        <f t="shared" si="356"/>
        <v>6</v>
      </c>
    </row>
    <row r="7609" spans="1:10">
      <c r="A7609" t="s">
        <v>187</v>
      </c>
      <c r="B7609" t="s">
        <v>123</v>
      </c>
      <c r="C7609" s="60">
        <v>44348</v>
      </c>
      <c r="D7609" s="3">
        <f>Table1[[#This Row],[End Year]]-1</f>
        <v>2020</v>
      </c>
      <c r="E7609" s="3">
        <f t="shared" si="354"/>
        <v>2021</v>
      </c>
      <c r="F7609" s="1" t="str">
        <f t="shared" si="355"/>
        <v>2020/2021</v>
      </c>
      <c r="G7609">
        <v>3</v>
      </c>
      <c r="H7609" t="s">
        <v>149</v>
      </c>
      <c r="I7609">
        <f>IFERROR(INDEX(Lookup_Misc!$A$1:$C$7,MATCH(Table1[[#This Row],[Product]],Lookup_Misc!$B$1:$B$7,0),3)*Table1[[#This Row],[Tonnage]],NA())</f>
        <v>1.3800000000000001</v>
      </c>
      <c r="J7609">
        <f t="shared" si="356"/>
        <v>6</v>
      </c>
    </row>
    <row r="7610" spans="1:10">
      <c r="A7610" t="s">
        <v>188</v>
      </c>
      <c r="B7610" t="s">
        <v>33</v>
      </c>
      <c r="C7610" s="60">
        <v>44348</v>
      </c>
      <c r="D7610" s="3">
        <f>Table1[[#This Row],[End Year]]-1</f>
        <v>2020</v>
      </c>
      <c r="E7610" s="3">
        <f t="shared" si="354"/>
        <v>2021</v>
      </c>
      <c r="F7610" s="1" t="str">
        <f t="shared" si="355"/>
        <v>2020/2021</v>
      </c>
      <c r="G7610">
        <v>5</v>
      </c>
      <c r="H7610" t="s">
        <v>86</v>
      </c>
      <c r="I7610">
        <f>IFERROR(INDEX(Lookup_Misc!$A$1:$C$7,MATCH(Table1[[#This Row],[Product]],Lookup_Misc!$B$1:$B$7,0),3)*Table1[[#This Row],[Tonnage]],NA())</f>
        <v>0.89999999999999991</v>
      </c>
      <c r="J7610">
        <f t="shared" si="356"/>
        <v>6</v>
      </c>
    </row>
    <row r="7611" spans="1:10">
      <c r="A7611" t="s">
        <v>188</v>
      </c>
      <c r="B7611" t="s">
        <v>33</v>
      </c>
      <c r="C7611" s="60">
        <v>44348</v>
      </c>
      <c r="D7611" s="3">
        <f>Table1[[#This Row],[End Year]]-1</f>
        <v>2020</v>
      </c>
      <c r="E7611" s="3">
        <f t="shared" si="354"/>
        <v>2021</v>
      </c>
      <c r="F7611" s="1" t="str">
        <f t="shared" si="355"/>
        <v>2020/2021</v>
      </c>
      <c r="G7611">
        <v>71</v>
      </c>
      <c r="H7611" t="s">
        <v>90</v>
      </c>
      <c r="I7611">
        <f>IFERROR(INDEX(Lookup_Misc!$A$1:$C$7,MATCH(Table1[[#This Row],[Product]],Lookup_Misc!$B$1:$B$7,0),3)*Table1[[#This Row],[Tonnage]],NA())</f>
        <v>12.78</v>
      </c>
      <c r="J7611">
        <f t="shared" si="356"/>
        <v>6</v>
      </c>
    </row>
    <row r="7612" spans="1:10">
      <c r="A7612" t="s">
        <v>185</v>
      </c>
      <c r="B7612" t="s">
        <v>33</v>
      </c>
      <c r="C7612" s="60">
        <v>44378</v>
      </c>
      <c r="D7612" s="3">
        <f>Table1[[#This Row],[End Year]]-1</f>
        <v>2021</v>
      </c>
      <c r="E7612" s="3">
        <f t="shared" si="354"/>
        <v>2022</v>
      </c>
      <c r="F7612" s="1" t="str">
        <f t="shared" si="355"/>
        <v>2021/2022</v>
      </c>
      <c r="G7612">
        <v>13</v>
      </c>
      <c r="H7612" t="s">
        <v>73</v>
      </c>
      <c r="I7612">
        <f>IFERROR(INDEX(Lookup_Misc!$A$1:$C$7,MATCH(Table1[[#This Row],[Product]],Lookup_Misc!$B$1:$B$7,0),3)*Table1[[#This Row],[Tonnage]],NA())</f>
        <v>5.98</v>
      </c>
      <c r="J7612">
        <f t="shared" si="356"/>
        <v>7</v>
      </c>
    </row>
    <row r="7613" spans="1:10">
      <c r="A7613" t="s">
        <v>185</v>
      </c>
      <c r="B7613" t="s">
        <v>33</v>
      </c>
      <c r="C7613" s="60">
        <v>44378</v>
      </c>
      <c r="D7613" s="3">
        <f>Table1[[#This Row],[End Year]]-1</f>
        <v>2021</v>
      </c>
      <c r="E7613" s="3">
        <f t="shared" si="354"/>
        <v>2022</v>
      </c>
      <c r="F7613" s="1" t="str">
        <f t="shared" si="355"/>
        <v>2021/2022</v>
      </c>
      <c r="G7613">
        <v>166</v>
      </c>
      <c r="H7613" t="s">
        <v>75</v>
      </c>
      <c r="I7613">
        <f>IFERROR(INDEX(Lookup_Misc!$A$1:$C$7,MATCH(Table1[[#This Row],[Product]],Lookup_Misc!$B$1:$B$7,0),3)*Table1[[#This Row],[Tonnage]],NA())</f>
        <v>76.36</v>
      </c>
      <c r="J7613">
        <f t="shared" si="356"/>
        <v>7</v>
      </c>
    </row>
    <row r="7614" spans="1:10">
      <c r="A7614" t="s">
        <v>185</v>
      </c>
      <c r="B7614" t="s">
        <v>33</v>
      </c>
      <c r="C7614" s="60">
        <v>44378</v>
      </c>
      <c r="D7614" s="3">
        <f>Table1[[#This Row],[End Year]]-1</f>
        <v>2021</v>
      </c>
      <c r="E7614" s="3">
        <f t="shared" si="354"/>
        <v>2022</v>
      </c>
      <c r="F7614" s="1" t="str">
        <f t="shared" si="355"/>
        <v>2021/2022</v>
      </c>
      <c r="G7614">
        <v>3</v>
      </c>
      <c r="H7614" t="s">
        <v>76</v>
      </c>
      <c r="I7614">
        <f>IFERROR(INDEX(Lookup_Misc!$A$1:$C$7,MATCH(Table1[[#This Row],[Product]],Lookup_Misc!$B$1:$B$7,0),3)*Table1[[#This Row],[Tonnage]],NA())</f>
        <v>1.3800000000000001</v>
      </c>
      <c r="J7614">
        <f t="shared" si="356"/>
        <v>7</v>
      </c>
    </row>
    <row r="7615" spans="1:10">
      <c r="A7615" t="s">
        <v>185</v>
      </c>
      <c r="B7615" t="s">
        <v>33</v>
      </c>
      <c r="C7615" s="60">
        <v>44378</v>
      </c>
      <c r="D7615" s="3">
        <f>Table1[[#This Row],[End Year]]-1</f>
        <v>2021</v>
      </c>
      <c r="E7615" s="3">
        <f t="shared" si="354"/>
        <v>2022</v>
      </c>
      <c r="F7615" s="1" t="str">
        <f t="shared" si="355"/>
        <v>2021/2022</v>
      </c>
      <c r="G7615">
        <v>1170</v>
      </c>
      <c r="H7615" t="s">
        <v>119</v>
      </c>
      <c r="I7615">
        <f>IFERROR(INDEX(Lookup_Misc!$A$1:$C$7,MATCH(Table1[[#This Row],[Product]],Lookup_Misc!$B$1:$B$7,0),3)*Table1[[#This Row],[Tonnage]],NA())</f>
        <v>538.20000000000005</v>
      </c>
      <c r="J7615">
        <f t="shared" si="356"/>
        <v>7</v>
      </c>
    </row>
    <row r="7616" spans="1:10">
      <c r="A7616" t="s">
        <v>185</v>
      </c>
      <c r="B7616" t="s">
        <v>33</v>
      </c>
      <c r="C7616" s="60">
        <v>44378</v>
      </c>
      <c r="D7616" s="3">
        <f>Table1[[#This Row],[End Year]]-1</f>
        <v>2021</v>
      </c>
      <c r="E7616" s="3">
        <f t="shared" si="354"/>
        <v>2022</v>
      </c>
      <c r="F7616" s="1" t="str">
        <f t="shared" si="355"/>
        <v>2021/2022</v>
      </c>
      <c r="G7616">
        <v>44487</v>
      </c>
      <c r="H7616" t="s">
        <v>129</v>
      </c>
      <c r="I7616">
        <f>IFERROR(INDEX(Lookup_Misc!$A$1:$C$7,MATCH(Table1[[#This Row],[Product]],Lookup_Misc!$B$1:$B$7,0),3)*Table1[[#This Row],[Tonnage]],NA())</f>
        <v>20464.02</v>
      </c>
      <c r="J7616">
        <f t="shared" si="356"/>
        <v>7</v>
      </c>
    </row>
    <row r="7617" spans="1:10">
      <c r="A7617" t="s">
        <v>185</v>
      </c>
      <c r="B7617" t="s">
        <v>33</v>
      </c>
      <c r="C7617" s="60">
        <v>44378</v>
      </c>
      <c r="D7617" s="3">
        <f>Table1[[#This Row],[End Year]]-1</f>
        <v>2021</v>
      </c>
      <c r="E7617" s="3">
        <f t="shared" si="354"/>
        <v>2022</v>
      </c>
      <c r="F7617" s="1" t="str">
        <f t="shared" si="355"/>
        <v>2021/2022</v>
      </c>
      <c r="G7617">
        <v>22677</v>
      </c>
      <c r="H7617" t="s">
        <v>95</v>
      </c>
      <c r="I7617">
        <f>IFERROR(INDEX(Lookup_Misc!$A$1:$C$7,MATCH(Table1[[#This Row],[Product]],Lookup_Misc!$B$1:$B$7,0),3)*Table1[[#This Row],[Tonnage]],NA())</f>
        <v>10431.42</v>
      </c>
      <c r="J7617">
        <f t="shared" si="356"/>
        <v>7</v>
      </c>
    </row>
    <row r="7618" spans="1:10">
      <c r="A7618" t="s">
        <v>185</v>
      </c>
      <c r="B7618" t="s">
        <v>33</v>
      </c>
      <c r="C7618" s="60">
        <v>44378</v>
      </c>
      <c r="D7618" s="3">
        <f>Table1[[#This Row],[End Year]]-1</f>
        <v>2021</v>
      </c>
      <c r="E7618" s="3">
        <f t="shared" si="354"/>
        <v>2022</v>
      </c>
      <c r="F7618" s="1" t="str">
        <f t="shared" si="355"/>
        <v>2021/2022</v>
      </c>
      <c r="G7618">
        <v>559</v>
      </c>
      <c r="H7618" t="s">
        <v>60</v>
      </c>
      <c r="I7618">
        <f>IFERROR(INDEX(Lookup_Misc!$A$1:$C$7,MATCH(Table1[[#This Row],[Product]],Lookup_Misc!$B$1:$B$7,0),3)*Table1[[#This Row],[Tonnage]],NA())</f>
        <v>257.14</v>
      </c>
      <c r="J7618">
        <f t="shared" si="356"/>
        <v>7</v>
      </c>
    </row>
    <row r="7619" spans="1:10">
      <c r="A7619" t="s">
        <v>185</v>
      </c>
      <c r="B7619" t="s">
        <v>33</v>
      </c>
      <c r="C7619" s="60">
        <v>44378</v>
      </c>
      <c r="D7619" s="3">
        <f>Table1[[#This Row],[End Year]]-1</f>
        <v>2021</v>
      </c>
      <c r="E7619" s="3">
        <f t="shared" si="354"/>
        <v>2022</v>
      </c>
      <c r="F7619" s="1" t="str">
        <f t="shared" si="355"/>
        <v>2021/2022</v>
      </c>
      <c r="G7619">
        <v>443</v>
      </c>
      <c r="H7619" t="s">
        <v>79</v>
      </c>
      <c r="I7619">
        <f>IFERROR(INDEX(Lookup_Misc!$A$1:$C$7,MATCH(Table1[[#This Row],[Product]],Lookup_Misc!$B$1:$B$7,0),3)*Table1[[#This Row],[Tonnage]],NA())</f>
        <v>203.78</v>
      </c>
      <c r="J7619">
        <f t="shared" si="356"/>
        <v>7</v>
      </c>
    </row>
    <row r="7620" spans="1:10">
      <c r="A7620" t="s">
        <v>185</v>
      </c>
      <c r="B7620" t="s">
        <v>33</v>
      </c>
      <c r="C7620" s="60">
        <v>44378</v>
      </c>
      <c r="D7620" s="3">
        <f>Table1[[#This Row],[End Year]]-1</f>
        <v>2021</v>
      </c>
      <c r="E7620" s="3">
        <f t="shared" si="354"/>
        <v>2022</v>
      </c>
      <c r="F7620" s="1" t="str">
        <f t="shared" si="355"/>
        <v>2021/2022</v>
      </c>
      <c r="G7620">
        <v>4400</v>
      </c>
      <c r="H7620" t="s">
        <v>126</v>
      </c>
      <c r="I7620">
        <f>IFERROR(INDEX(Lookup_Misc!$A$1:$C$7,MATCH(Table1[[#This Row],[Product]],Lookup_Misc!$B$1:$B$7,0),3)*Table1[[#This Row],[Tonnage]],NA())</f>
        <v>2024</v>
      </c>
      <c r="J7620">
        <f t="shared" si="356"/>
        <v>7</v>
      </c>
    </row>
    <row r="7621" spans="1:10">
      <c r="A7621" t="s">
        <v>185</v>
      </c>
      <c r="B7621" t="s">
        <v>33</v>
      </c>
      <c r="C7621" s="60">
        <v>44378</v>
      </c>
      <c r="D7621" s="3">
        <f>Table1[[#This Row],[End Year]]-1</f>
        <v>2021</v>
      </c>
      <c r="E7621" s="3">
        <f t="shared" si="354"/>
        <v>2022</v>
      </c>
      <c r="F7621" s="1" t="str">
        <f t="shared" si="355"/>
        <v>2021/2022</v>
      </c>
      <c r="G7621">
        <v>54998</v>
      </c>
      <c r="H7621" t="s">
        <v>82</v>
      </c>
      <c r="I7621">
        <f>IFERROR(INDEX(Lookup_Misc!$A$1:$C$7,MATCH(Table1[[#This Row],[Product]],Lookup_Misc!$B$1:$B$7,0),3)*Table1[[#This Row],[Tonnage]],NA())</f>
        <v>25299.08</v>
      </c>
      <c r="J7621">
        <f t="shared" si="356"/>
        <v>7</v>
      </c>
    </row>
    <row r="7622" spans="1:10">
      <c r="A7622" t="s">
        <v>185</v>
      </c>
      <c r="B7622" t="s">
        <v>33</v>
      </c>
      <c r="C7622" s="60">
        <v>44378</v>
      </c>
      <c r="D7622" s="3">
        <f>Table1[[#This Row],[End Year]]-1</f>
        <v>2021</v>
      </c>
      <c r="E7622" s="3">
        <f t="shared" ref="E7622:E7685" si="357">IF(AND(MONTH(C7622)&gt;=7,MONTH(C7622)&lt;=12),YEAR(C7622)+1,YEAR(C7622))</f>
        <v>2022</v>
      </c>
      <c r="F7622" s="1" t="str">
        <f t="shared" ref="F7622:F7685" si="358">D7622&amp;"/"&amp;E7622</f>
        <v>2021/2022</v>
      </c>
      <c r="G7622">
        <v>15</v>
      </c>
      <c r="H7622" t="s">
        <v>86</v>
      </c>
      <c r="I7622">
        <f>IFERROR(INDEX(Lookup_Misc!$A$1:$C$7,MATCH(Table1[[#This Row],[Product]],Lookup_Misc!$B$1:$B$7,0),3)*Table1[[#This Row],[Tonnage]],NA())</f>
        <v>6.9</v>
      </c>
      <c r="J7622">
        <f t="shared" ref="J7622:J7685" si="359">MONTH(C7622)</f>
        <v>7</v>
      </c>
    </row>
    <row r="7623" spans="1:10">
      <c r="A7623" t="s">
        <v>185</v>
      </c>
      <c r="B7623" t="s">
        <v>33</v>
      </c>
      <c r="C7623" s="60">
        <v>44378</v>
      </c>
      <c r="D7623" s="3">
        <f>Table1[[#This Row],[End Year]]-1</f>
        <v>2021</v>
      </c>
      <c r="E7623" s="3">
        <f t="shared" si="357"/>
        <v>2022</v>
      </c>
      <c r="F7623" s="1" t="str">
        <f t="shared" si="358"/>
        <v>2021/2022</v>
      </c>
      <c r="G7623">
        <v>44706</v>
      </c>
      <c r="H7623" t="s">
        <v>90</v>
      </c>
      <c r="I7623">
        <f>IFERROR(INDEX(Lookup_Misc!$A$1:$C$7,MATCH(Table1[[#This Row],[Product]],Lookup_Misc!$B$1:$B$7,0),3)*Table1[[#This Row],[Tonnage]],NA())</f>
        <v>20564.760000000002</v>
      </c>
      <c r="J7623">
        <f t="shared" si="359"/>
        <v>7</v>
      </c>
    </row>
    <row r="7624" spans="1:10">
      <c r="A7624" t="s">
        <v>185</v>
      </c>
      <c r="B7624" t="s">
        <v>123</v>
      </c>
      <c r="C7624" s="60">
        <v>44378</v>
      </c>
      <c r="D7624" s="3">
        <f>Table1[[#This Row],[End Year]]-1</f>
        <v>2021</v>
      </c>
      <c r="E7624" s="3">
        <f t="shared" si="357"/>
        <v>2022</v>
      </c>
      <c r="F7624" s="1" t="str">
        <f t="shared" si="358"/>
        <v>2021/2022</v>
      </c>
      <c r="G7624">
        <v>2384</v>
      </c>
      <c r="H7624" t="s">
        <v>60</v>
      </c>
      <c r="I7624">
        <f>IFERROR(INDEX(Lookup_Misc!$A$1:$C$7,MATCH(Table1[[#This Row],[Product]],Lookup_Misc!$B$1:$B$7,0),3)*Table1[[#This Row],[Tonnage]],NA())</f>
        <v>1096.6400000000001</v>
      </c>
      <c r="J7624">
        <f t="shared" si="359"/>
        <v>7</v>
      </c>
    </row>
    <row r="7625" spans="1:10">
      <c r="A7625" t="s">
        <v>185</v>
      </c>
      <c r="B7625" t="s">
        <v>123</v>
      </c>
      <c r="C7625" s="60">
        <v>44378</v>
      </c>
      <c r="D7625" s="3">
        <f>Table1[[#This Row],[End Year]]-1</f>
        <v>2021</v>
      </c>
      <c r="E7625" s="3">
        <f t="shared" si="357"/>
        <v>2022</v>
      </c>
      <c r="F7625" s="1" t="str">
        <f t="shared" si="358"/>
        <v>2021/2022</v>
      </c>
      <c r="G7625">
        <v>12700</v>
      </c>
      <c r="H7625" t="s">
        <v>79</v>
      </c>
      <c r="I7625">
        <f>IFERROR(INDEX(Lookup_Misc!$A$1:$C$7,MATCH(Table1[[#This Row],[Product]],Lookup_Misc!$B$1:$B$7,0),3)*Table1[[#This Row],[Tonnage]],NA())</f>
        <v>5842</v>
      </c>
      <c r="J7625">
        <f t="shared" si="359"/>
        <v>7</v>
      </c>
    </row>
    <row r="7626" spans="1:10">
      <c r="A7626" t="s">
        <v>185</v>
      </c>
      <c r="B7626" t="s">
        <v>123</v>
      </c>
      <c r="C7626" s="60">
        <v>44378</v>
      </c>
      <c r="D7626" s="3">
        <f>Table1[[#This Row],[End Year]]-1</f>
        <v>2021</v>
      </c>
      <c r="E7626" s="3">
        <f t="shared" si="357"/>
        <v>2022</v>
      </c>
      <c r="F7626" s="1" t="str">
        <f t="shared" si="358"/>
        <v>2021/2022</v>
      </c>
      <c r="G7626">
        <v>7203</v>
      </c>
      <c r="H7626" t="s">
        <v>88</v>
      </c>
      <c r="I7626">
        <f>IFERROR(INDEX(Lookup_Misc!$A$1:$C$7,MATCH(Table1[[#This Row],[Product]],Lookup_Misc!$B$1:$B$7,0),3)*Table1[[#This Row],[Tonnage]],NA())</f>
        <v>3313.38</v>
      </c>
      <c r="J7626">
        <f t="shared" si="359"/>
        <v>7</v>
      </c>
    </row>
    <row r="7627" spans="1:10">
      <c r="A7627" t="s">
        <v>185</v>
      </c>
      <c r="B7627" t="s">
        <v>123</v>
      </c>
      <c r="C7627" s="60">
        <v>44378</v>
      </c>
      <c r="D7627" s="3">
        <f>Table1[[#This Row],[End Year]]-1</f>
        <v>2021</v>
      </c>
      <c r="E7627" s="3">
        <f t="shared" si="357"/>
        <v>2022</v>
      </c>
      <c r="F7627" s="1" t="str">
        <f t="shared" si="358"/>
        <v>2021/2022</v>
      </c>
      <c r="G7627">
        <v>11628</v>
      </c>
      <c r="H7627" t="s">
        <v>116</v>
      </c>
      <c r="I7627">
        <f>IFERROR(INDEX(Lookup_Misc!$A$1:$C$7,MATCH(Table1[[#This Row],[Product]],Lookup_Misc!$B$1:$B$7,0),3)*Table1[[#This Row],[Tonnage]],NA())</f>
        <v>5348.88</v>
      </c>
      <c r="J7627">
        <f t="shared" si="359"/>
        <v>7</v>
      </c>
    </row>
    <row r="7628" spans="1:10">
      <c r="A7628" t="s">
        <v>186</v>
      </c>
      <c r="B7628" t="s">
        <v>33</v>
      </c>
      <c r="C7628" s="60">
        <v>44378</v>
      </c>
      <c r="D7628" s="3">
        <f>Table1[[#This Row],[End Year]]-1</f>
        <v>2021</v>
      </c>
      <c r="E7628" s="3">
        <f t="shared" si="357"/>
        <v>2022</v>
      </c>
      <c r="F7628" s="1" t="str">
        <f t="shared" si="358"/>
        <v>2021/2022</v>
      </c>
      <c r="G7628">
        <v>1792</v>
      </c>
      <c r="H7628" t="s">
        <v>119</v>
      </c>
      <c r="I7628">
        <f>IFERROR(INDEX(Lookup_Misc!$A$1:$C$7,MATCH(Table1[[#This Row],[Product]],Lookup_Misc!$B$1:$B$7,0),3)*Table1[[#This Row],[Tonnage]],NA())</f>
        <v>931.84</v>
      </c>
      <c r="J7628">
        <f t="shared" si="359"/>
        <v>7</v>
      </c>
    </row>
    <row r="7629" spans="1:10">
      <c r="A7629" t="s">
        <v>186</v>
      </c>
      <c r="B7629" t="s">
        <v>33</v>
      </c>
      <c r="C7629" s="60">
        <v>44378</v>
      </c>
      <c r="D7629" s="3">
        <f>Table1[[#This Row],[End Year]]-1</f>
        <v>2021</v>
      </c>
      <c r="E7629" s="3">
        <f t="shared" si="357"/>
        <v>2022</v>
      </c>
      <c r="F7629" s="1" t="str">
        <f t="shared" si="358"/>
        <v>2021/2022</v>
      </c>
      <c r="G7629">
        <v>54</v>
      </c>
      <c r="H7629" t="s">
        <v>103</v>
      </c>
      <c r="I7629">
        <f>IFERROR(INDEX(Lookup_Misc!$A$1:$C$7,MATCH(Table1[[#This Row],[Product]],Lookup_Misc!$B$1:$B$7,0),3)*Table1[[#This Row],[Tonnage]],NA())</f>
        <v>28.080000000000002</v>
      </c>
      <c r="J7629">
        <f t="shared" si="359"/>
        <v>7</v>
      </c>
    </row>
    <row r="7630" spans="1:10">
      <c r="A7630" t="s">
        <v>186</v>
      </c>
      <c r="B7630" t="s">
        <v>33</v>
      </c>
      <c r="C7630" s="60">
        <v>44378</v>
      </c>
      <c r="D7630" s="3">
        <f>Table1[[#This Row],[End Year]]-1</f>
        <v>2021</v>
      </c>
      <c r="E7630" s="3">
        <f t="shared" si="357"/>
        <v>2022</v>
      </c>
      <c r="F7630" s="1" t="str">
        <f t="shared" si="358"/>
        <v>2021/2022</v>
      </c>
      <c r="G7630">
        <v>22430</v>
      </c>
      <c r="H7630" t="s">
        <v>95</v>
      </c>
      <c r="I7630">
        <f>IFERROR(INDEX(Lookup_Misc!$A$1:$C$7,MATCH(Table1[[#This Row],[Product]],Lookup_Misc!$B$1:$B$7,0),3)*Table1[[#This Row],[Tonnage]],NA())</f>
        <v>11663.6</v>
      </c>
      <c r="J7630">
        <f t="shared" si="359"/>
        <v>7</v>
      </c>
    </row>
    <row r="7631" spans="1:10">
      <c r="A7631" t="s">
        <v>186</v>
      </c>
      <c r="B7631" t="s">
        <v>33</v>
      </c>
      <c r="C7631" s="60">
        <v>44378</v>
      </c>
      <c r="D7631" s="3">
        <f>Table1[[#This Row],[End Year]]-1</f>
        <v>2021</v>
      </c>
      <c r="E7631" s="3">
        <f t="shared" si="357"/>
        <v>2022</v>
      </c>
      <c r="F7631" s="1" t="str">
        <f t="shared" si="358"/>
        <v>2021/2022</v>
      </c>
      <c r="G7631">
        <v>500</v>
      </c>
      <c r="H7631" t="s">
        <v>151</v>
      </c>
      <c r="I7631">
        <f>IFERROR(INDEX(Lookup_Misc!$A$1:$C$7,MATCH(Table1[[#This Row],[Product]],Lookup_Misc!$B$1:$B$7,0),3)*Table1[[#This Row],[Tonnage]],NA())</f>
        <v>260</v>
      </c>
      <c r="J7631">
        <f t="shared" si="359"/>
        <v>7</v>
      </c>
    </row>
    <row r="7632" spans="1:10">
      <c r="A7632" t="s">
        <v>186</v>
      </c>
      <c r="B7632" t="s">
        <v>33</v>
      </c>
      <c r="C7632" s="60">
        <v>44378</v>
      </c>
      <c r="D7632" s="3">
        <f>Table1[[#This Row],[End Year]]-1</f>
        <v>2021</v>
      </c>
      <c r="E7632" s="3">
        <f t="shared" si="357"/>
        <v>2022</v>
      </c>
      <c r="F7632" s="1" t="str">
        <f t="shared" si="358"/>
        <v>2021/2022</v>
      </c>
      <c r="G7632">
        <v>73481</v>
      </c>
      <c r="H7632" t="s">
        <v>169</v>
      </c>
      <c r="I7632">
        <f>IFERROR(INDEX(Lookup_Misc!$A$1:$C$7,MATCH(Table1[[#This Row],[Product]],Lookup_Misc!$B$1:$B$7,0),3)*Table1[[#This Row],[Tonnage]],NA())</f>
        <v>38210.120000000003</v>
      </c>
      <c r="J7632">
        <f t="shared" si="359"/>
        <v>7</v>
      </c>
    </row>
    <row r="7633" spans="1:10">
      <c r="A7633" t="s">
        <v>186</v>
      </c>
      <c r="B7633" t="s">
        <v>33</v>
      </c>
      <c r="C7633" s="60">
        <v>44378</v>
      </c>
      <c r="D7633" s="3">
        <f>Table1[[#This Row],[End Year]]-1</f>
        <v>2021</v>
      </c>
      <c r="E7633" s="3">
        <f t="shared" si="357"/>
        <v>2022</v>
      </c>
      <c r="F7633" s="1" t="str">
        <f t="shared" si="358"/>
        <v>2021/2022</v>
      </c>
      <c r="G7633">
        <v>650</v>
      </c>
      <c r="H7633" t="s">
        <v>60</v>
      </c>
      <c r="I7633">
        <f>IFERROR(INDEX(Lookup_Misc!$A$1:$C$7,MATCH(Table1[[#This Row],[Product]],Lookup_Misc!$B$1:$B$7,0),3)*Table1[[#This Row],[Tonnage]],NA())</f>
        <v>338</v>
      </c>
      <c r="J7633">
        <f t="shared" si="359"/>
        <v>7</v>
      </c>
    </row>
    <row r="7634" spans="1:10">
      <c r="A7634" t="s">
        <v>186</v>
      </c>
      <c r="B7634" t="s">
        <v>33</v>
      </c>
      <c r="C7634" s="60">
        <v>44378</v>
      </c>
      <c r="D7634" s="3">
        <f>Table1[[#This Row],[End Year]]-1</f>
        <v>2021</v>
      </c>
      <c r="E7634" s="3">
        <f t="shared" si="357"/>
        <v>2022</v>
      </c>
      <c r="F7634" s="1" t="str">
        <f t="shared" si="358"/>
        <v>2021/2022</v>
      </c>
      <c r="G7634">
        <v>2693</v>
      </c>
      <c r="H7634" t="s">
        <v>79</v>
      </c>
      <c r="I7634">
        <f>IFERROR(INDEX(Lookup_Misc!$A$1:$C$7,MATCH(Table1[[#This Row],[Product]],Lookup_Misc!$B$1:$B$7,0),3)*Table1[[#This Row],[Tonnage]],NA())</f>
        <v>1400.3600000000001</v>
      </c>
      <c r="J7634">
        <f t="shared" si="359"/>
        <v>7</v>
      </c>
    </row>
    <row r="7635" spans="1:10">
      <c r="A7635" t="s">
        <v>186</v>
      </c>
      <c r="B7635" t="s">
        <v>33</v>
      </c>
      <c r="C7635" s="60">
        <v>44378</v>
      </c>
      <c r="D7635" s="3">
        <f>Table1[[#This Row],[End Year]]-1</f>
        <v>2021</v>
      </c>
      <c r="E7635" s="3">
        <f t="shared" si="357"/>
        <v>2022</v>
      </c>
      <c r="F7635" s="1" t="str">
        <f t="shared" si="358"/>
        <v>2021/2022</v>
      </c>
      <c r="G7635">
        <v>151</v>
      </c>
      <c r="H7635" t="s">
        <v>96</v>
      </c>
      <c r="I7635">
        <f>IFERROR(INDEX(Lookup_Misc!$A$1:$C$7,MATCH(Table1[[#This Row],[Product]],Lookup_Misc!$B$1:$B$7,0),3)*Table1[[#This Row],[Tonnage]],NA())</f>
        <v>78.52</v>
      </c>
      <c r="J7635">
        <f t="shared" si="359"/>
        <v>7</v>
      </c>
    </row>
    <row r="7636" spans="1:10">
      <c r="A7636" t="s">
        <v>186</v>
      </c>
      <c r="B7636" t="s">
        <v>33</v>
      </c>
      <c r="C7636" s="60">
        <v>44378</v>
      </c>
      <c r="D7636" s="3">
        <f>Table1[[#This Row],[End Year]]-1</f>
        <v>2021</v>
      </c>
      <c r="E7636" s="3">
        <f t="shared" si="357"/>
        <v>2022</v>
      </c>
      <c r="F7636" s="1" t="str">
        <f t="shared" si="358"/>
        <v>2021/2022</v>
      </c>
      <c r="G7636">
        <v>18000</v>
      </c>
      <c r="H7636" t="s">
        <v>126</v>
      </c>
      <c r="I7636">
        <f>IFERROR(INDEX(Lookup_Misc!$A$1:$C$7,MATCH(Table1[[#This Row],[Product]],Lookup_Misc!$B$1:$B$7,0),3)*Table1[[#This Row],[Tonnage]],NA())</f>
        <v>9360</v>
      </c>
      <c r="J7636">
        <f t="shared" si="359"/>
        <v>7</v>
      </c>
    </row>
    <row r="7637" spans="1:10">
      <c r="A7637" t="s">
        <v>186</v>
      </c>
      <c r="B7637" t="s">
        <v>33</v>
      </c>
      <c r="C7637" s="60">
        <v>44378</v>
      </c>
      <c r="D7637" s="3">
        <f>Table1[[#This Row],[End Year]]-1</f>
        <v>2021</v>
      </c>
      <c r="E7637" s="3">
        <f t="shared" si="357"/>
        <v>2022</v>
      </c>
      <c r="F7637" s="1" t="str">
        <f t="shared" si="358"/>
        <v>2021/2022</v>
      </c>
      <c r="G7637">
        <v>10653</v>
      </c>
      <c r="H7637" t="s">
        <v>82</v>
      </c>
      <c r="I7637">
        <f>IFERROR(INDEX(Lookup_Misc!$A$1:$C$7,MATCH(Table1[[#This Row],[Product]],Lookup_Misc!$B$1:$B$7,0),3)*Table1[[#This Row],[Tonnage]],NA())</f>
        <v>5539.56</v>
      </c>
      <c r="J7637">
        <f t="shared" si="359"/>
        <v>7</v>
      </c>
    </row>
    <row r="7638" spans="1:10">
      <c r="A7638" t="s">
        <v>186</v>
      </c>
      <c r="B7638" t="s">
        <v>33</v>
      </c>
      <c r="C7638" s="60">
        <v>44378</v>
      </c>
      <c r="D7638" s="3">
        <f>Table1[[#This Row],[End Year]]-1</f>
        <v>2021</v>
      </c>
      <c r="E7638" s="3">
        <f t="shared" si="357"/>
        <v>2022</v>
      </c>
      <c r="F7638" s="1" t="str">
        <f t="shared" si="358"/>
        <v>2021/2022</v>
      </c>
      <c r="G7638">
        <v>402</v>
      </c>
      <c r="H7638" t="s">
        <v>86</v>
      </c>
      <c r="I7638">
        <f>IFERROR(INDEX(Lookup_Misc!$A$1:$C$7,MATCH(Table1[[#This Row],[Product]],Lookup_Misc!$B$1:$B$7,0),3)*Table1[[#This Row],[Tonnage]],NA())</f>
        <v>209.04000000000002</v>
      </c>
      <c r="J7638">
        <f t="shared" si="359"/>
        <v>7</v>
      </c>
    </row>
    <row r="7639" spans="1:10">
      <c r="A7639" t="s">
        <v>186</v>
      </c>
      <c r="B7639" t="s">
        <v>33</v>
      </c>
      <c r="C7639" s="60">
        <v>44378</v>
      </c>
      <c r="D7639" s="3">
        <f>Table1[[#This Row],[End Year]]-1</f>
        <v>2021</v>
      </c>
      <c r="E7639" s="3">
        <f t="shared" si="357"/>
        <v>2022</v>
      </c>
      <c r="F7639" s="1" t="str">
        <f t="shared" si="358"/>
        <v>2021/2022</v>
      </c>
      <c r="G7639">
        <v>4</v>
      </c>
      <c r="H7639" t="s">
        <v>89</v>
      </c>
      <c r="I7639">
        <f>IFERROR(INDEX(Lookup_Misc!$A$1:$C$7,MATCH(Table1[[#This Row],[Product]],Lookup_Misc!$B$1:$B$7,0),3)*Table1[[#This Row],[Tonnage]],NA())</f>
        <v>2.08</v>
      </c>
      <c r="J7639">
        <f t="shared" si="359"/>
        <v>7</v>
      </c>
    </row>
    <row r="7640" spans="1:10">
      <c r="A7640" t="s">
        <v>186</v>
      </c>
      <c r="B7640" t="s">
        <v>33</v>
      </c>
      <c r="C7640" s="60">
        <v>44378</v>
      </c>
      <c r="D7640" s="3">
        <f>Table1[[#This Row],[End Year]]-1</f>
        <v>2021</v>
      </c>
      <c r="E7640" s="3">
        <f t="shared" si="357"/>
        <v>2022</v>
      </c>
      <c r="F7640" s="1" t="str">
        <f t="shared" si="358"/>
        <v>2021/2022</v>
      </c>
      <c r="G7640">
        <v>27</v>
      </c>
      <c r="H7640" t="s">
        <v>93</v>
      </c>
      <c r="I7640">
        <f>IFERROR(INDEX(Lookup_Misc!$A$1:$C$7,MATCH(Table1[[#This Row],[Product]],Lookup_Misc!$B$1:$B$7,0),3)*Table1[[#This Row],[Tonnage]],NA())</f>
        <v>14.040000000000001</v>
      </c>
      <c r="J7640">
        <f t="shared" si="359"/>
        <v>7</v>
      </c>
    </row>
    <row r="7641" spans="1:10">
      <c r="A7641" t="s">
        <v>186</v>
      </c>
      <c r="B7641" t="s">
        <v>123</v>
      </c>
      <c r="C7641" s="60">
        <v>44378</v>
      </c>
      <c r="D7641" s="3">
        <f>Table1[[#This Row],[End Year]]-1</f>
        <v>2021</v>
      </c>
      <c r="E7641" s="3">
        <f t="shared" si="357"/>
        <v>2022</v>
      </c>
      <c r="F7641" s="1" t="str">
        <f t="shared" si="358"/>
        <v>2021/2022</v>
      </c>
      <c r="G7641">
        <v>129031</v>
      </c>
      <c r="H7641" t="s">
        <v>60</v>
      </c>
      <c r="I7641">
        <f>IFERROR(INDEX(Lookup_Misc!$A$1:$C$7,MATCH(Table1[[#This Row],[Product]],Lookup_Misc!$B$1:$B$7,0),3)*Table1[[#This Row],[Tonnage]],NA())</f>
        <v>67096.12</v>
      </c>
      <c r="J7641">
        <f t="shared" si="359"/>
        <v>7</v>
      </c>
    </row>
    <row r="7642" spans="1:10">
      <c r="A7642" t="s">
        <v>186</v>
      </c>
      <c r="B7642" t="s">
        <v>123</v>
      </c>
      <c r="C7642" s="60">
        <v>44378</v>
      </c>
      <c r="D7642" s="3">
        <f>Table1[[#This Row],[End Year]]-1</f>
        <v>2021</v>
      </c>
      <c r="E7642" s="3">
        <f t="shared" si="357"/>
        <v>2022</v>
      </c>
      <c r="F7642" s="1" t="str">
        <f t="shared" si="358"/>
        <v>2021/2022</v>
      </c>
      <c r="G7642">
        <v>453</v>
      </c>
      <c r="H7642" t="s">
        <v>79</v>
      </c>
      <c r="I7642">
        <f>IFERROR(INDEX(Lookup_Misc!$A$1:$C$7,MATCH(Table1[[#This Row],[Product]],Lookup_Misc!$B$1:$B$7,0),3)*Table1[[#This Row],[Tonnage]],NA())</f>
        <v>235.56</v>
      </c>
      <c r="J7642">
        <f t="shared" si="359"/>
        <v>7</v>
      </c>
    </row>
    <row r="7643" spans="1:10">
      <c r="A7643" t="s">
        <v>186</v>
      </c>
      <c r="B7643" t="s">
        <v>123</v>
      </c>
      <c r="C7643" s="60">
        <v>44378</v>
      </c>
      <c r="D7643" s="3">
        <f>Table1[[#This Row],[End Year]]-1</f>
        <v>2021</v>
      </c>
      <c r="E7643" s="3">
        <f t="shared" si="357"/>
        <v>2022</v>
      </c>
      <c r="F7643" s="1" t="str">
        <f t="shared" si="358"/>
        <v>2021/2022</v>
      </c>
      <c r="G7643">
        <v>9709</v>
      </c>
      <c r="H7643" t="s">
        <v>116</v>
      </c>
      <c r="I7643">
        <f>IFERROR(INDEX(Lookup_Misc!$A$1:$C$7,MATCH(Table1[[#This Row],[Product]],Lookup_Misc!$B$1:$B$7,0),3)*Table1[[#This Row],[Tonnage]],NA())</f>
        <v>5048.68</v>
      </c>
      <c r="J7643">
        <f t="shared" si="359"/>
        <v>7</v>
      </c>
    </row>
    <row r="7644" spans="1:10">
      <c r="A7644" t="s">
        <v>186</v>
      </c>
      <c r="B7644" t="s">
        <v>123</v>
      </c>
      <c r="C7644" s="60">
        <v>44378</v>
      </c>
      <c r="D7644" s="3">
        <f>Table1[[#This Row],[End Year]]-1</f>
        <v>2021</v>
      </c>
      <c r="E7644" s="3">
        <f t="shared" si="357"/>
        <v>2022</v>
      </c>
      <c r="F7644" s="1" t="str">
        <f t="shared" si="358"/>
        <v>2021/2022</v>
      </c>
      <c r="G7644">
        <v>21197</v>
      </c>
      <c r="H7644" t="s">
        <v>113</v>
      </c>
      <c r="I7644">
        <f>IFERROR(INDEX(Lookup_Misc!$A$1:$C$7,MATCH(Table1[[#This Row],[Product]],Lookup_Misc!$B$1:$B$7,0),3)*Table1[[#This Row],[Tonnage]],NA())</f>
        <v>11022.44</v>
      </c>
      <c r="J7644">
        <f t="shared" si="359"/>
        <v>7</v>
      </c>
    </row>
    <row r="7645" spans="1:10">
      <c r="A7645" t="s">
        <v>186</v>
      </c>
      <c r="B7645" t="s">
        <v>123</v>
      </c>
      <c r="C7645" s="60">
        <v>44378</v>
      </c>
      <c r="D7645" s="3">
        <f>Table1[[#This Row],[End Year]]-1</f>
        <v>2021</v>
      </c>
      <c r="E7645" s="3">
        <f t="shared" si="357"/>
        <v>2022</v>
      </c>
      <c r="F7645" s="1" t="str">
        <f t="shared" si="358"/>
        <v>2021/2022</v>
      </c>
      <c r="G7645">
        <v>8499</v>
      </c>
      <c r="H7645" t="s">
        <v>167</v>
      </c>
      <c r="I7645">
        <f>IFERROR(INDEX(Lookup_Misc!$A$1:$C$7,MATCH(Table1[[#This Row],[Product]],Lookup_Misc!$B$1:$B$7,0),3)*Table1[[#This Row],[Tonnage]],NA())</f>
        <v>4419.4800000000005</v>
      </c>
      <c r="J7645">
        <f t="shared" si="359"/>
        <v>7</v>
      </c>
    </row>
    <row r="7646" spans="1:10">
      <c r="A7646" t="s">
        <v>186</v>
      </c>
      <c r="B7646" t="s">
        <v>123</v>
      </c>
      <c r="C7646" s="60">
        <v>44378</v>
      </c>
      <c r="D7646" s="3">
        <f>Table1[[#This Row],[End Year]]-1</f>
        <v>2021</v>
      </c>
      <c r="E7646" s="3">
        <f t="shared" si="357"/>
        <v>2022</v>
      </c>
      <c r="F7646" s="1" t="str">
        <f t="shared" si="358"/>
        <v>2021/2022</v>
      </c>
      <c r="G7646">
        <v>43997</v>
      </c>
      <c r="H7646" t="s">
        <v>90</v>
      </c>
      <c r="I7646">
        <f>IFERROR(INDEX(Lookup_Misc!$A$1:$C$7,MATCH(Table1[[#This Row],[Product]],Lookup_Misc!$B$1:$B$7,0),3)*Table1[[#This Row],[Tonnage]],NA())</f>
        <v>22878.440000000002</v>
      </c>
      <c r="J7646">
        <f t="shared" si="359"/>
        <v>7</v>
      </c>
    </row>
    <row r="7647" spans="1:10">
      <c r="A7647" t="s">
        <v>189</v>
      </c>
      <c r="B7647" t="s">
        <v>33</v>
      </c>
      <c r="C7647" s="60">
        <v>44378</v>
      </c>
      <c r="D7647" s="3">
        <f>Table1[[#This Row],[End Year]]-1</f>
        <v>2021</v>
      </c>
      <c r="E7647" s="3">
        <f t="shared" si="357"/>
        <v>2022</v>
      </c>
      <c r="F7647" s="1" t="str">
        <f t="shared" si="358"/>
        <v>2021/2022</v>
      </c>
      <c r="G7647">
        <v>53</v>
      </c>
      <c r="H7647" t="s">
        <v>74</v>
      </c>
      <c r="I7647">
        <f>IFERROR(INDEX(Lookup_Misc!$A$1:$C$7,MATCH(Table1[[#This Row],[Product]],Lookup_Misc!$B$1:$B$7,0),3)*Table1[[#This Row],[Tonnage]],NA())</f>
        <v>21.200000000000003</v>
      </c>
      <c r="J7647">
        <f t="shared" si="359"/>
        <v>7</v>
      </c>
    </row>
    <row r="7648" spans="1:10">
      <c r="A7648" t="s">
        <v>189</v>
      </c>
      <c r="B7648" t="s">
        <v>33</v>
      </c>
      <c r="C7648" s="60">
        <v>44378</v>
      </c>
      <c r="D7648" s="3">
        <f>Table1[[#This Row],[End Year]]-1</f>
        <v>2021</v>
      </c>
      <c r="E7648" s="3">
        <f t="shared" si="357"/>
        <v>2022</v>
      </c>
      <c r="F7648" s="1" t="str">
        <f t="shared" si="358"/>
        <v>2021/2022</v>
      </c>
      <c r="G7648">
        <v>12</v>
      </c>
      <c r="H7648" t="s">
        <v>94</v>
      </c>
      <c r="I7648">
        <f>IFERROR(INDEX(Lookup_Misc!$A$1:$C$7,MATCH(Table1[[#This Row],[Product]],Lookup_Misc!$B$1:$B$7,0),3)*Table1[[#This Row],[Tonnage]],NA())</f>
        <v>4.8000000000000007</v>
      </c>
      <c r="J7648">
        <f t="shared" si="359"/>
        <v>7</v>
      </c>
    </row>
    <row r="7649" spans="1:10">
      <c r="A7649" t="s">
        <v>189</v>
      </c>
      <c r="B7649" t="s">
        <v>33</v>
      </c>
      <c r="C7649" s="60">
        <v>44378</v>
      </c>
      <c r="D7649" s="3">
        <f>Table1[[#This Row],[End Year]]-1</f>
        <v>2021</v>
      </c>
      <c r="E7649" s="3">
        <f t="shared" si="357"/>
        <v>2022</v>
      </c>
      <c r="F7649" s="1" t="str">
        <f t="shared" si="358"/>
        <v>2021/2022</v>
      </c>
      <c r="G7649">
        <v>18</v>
      </c>
      <c r="H7649" t="s">
        <v>103</v>
      </c>
      <c r="I7649">
        <f>IFERROR(INDEX(Lookup_Misc!$A$1:$C$7,MATCH(Table1[[#This Row],[Product]],Lookup_Misc!$B$1:$B$7,0),3)*Table1[[#This Row],[Tonnage]],NA())</f>
        <v>7.2</v>
      </c>
      <c r="J7649">
        <f t="shared" si="359"/>
        <v>7</v>
      </c>
    </row>
    <row r="7650" spans="1:10">
      <c r="A7650" t="s">
        <v>189</v>
      </c>
      <c r="B7650" t="s">
        <v>33</v>
      </c>
      <c r="C7650" s="60">
        <v>44378</v>
      </c>
      <c r="D7650" s="3">
        <f>Table1[[#This Row],[End Year]]-1</f>
        <v>2021</v>
      </c>
      <c r="E7650" s="3">
        <f t="shared" si="357"/>
        <v>2022</v>
      </c>
      <c r="F7650" s="1" t="str">
        <f t="shared" si="358"/>
        <v>2021/2022</v>
      </c>
      <c r="G7650">
        <v>71</v>
      </c>
      <c r="H7650" t="s">
        <v>60</v>
      </c>
      <c r="I7650">
        <f>IFERROR(INDEX(Lookup_Misc!$A$1:$C$7,MATCH(Table1[[#This Row],[Product]],Lookup_Misc!$B$1:$B$7,0),3)*Table1[[#This Row],[Tonnage]],NA())</f>
        <v>28.400000000000002</v>
      </c>
      <c r="J7650">
        <f t="shared" si="359"/>
        <v>7</v>
      </c>
    </row>
    <row r="7651" spans="1:10">
      <c r="A7651" t="s">
        <v>189</v>
      </c>
      <c r="B7651" t="s">
        <v>33</v>
      </c>
      <c r="C7651" s="60">
        <v>44378</v>
      </c>
      <c r="D7651" s="3">
        <f>Table1[[#This Row],[End Year]]-1</f>
        <v>2021</v>
      </c>
      <c r="E7651" s="3">
        <f t="shared" si="357"/>
        <v>2022</v>
      </c>
      <c r="F7651" s="1" t="str">
        <f t="shared" si="358"/>
        <v>2021/2022</v>
      </c>
      <c r="G7651">
        <v>78</v>
      </c>
      <c r="H7651" t="s">
        <v>79</v>
      </c>
      <c r="I7651">
        <f>IFERROR(INDEX(Lookup_Misc!$A$1:$C$7,MATCH(Table1[[#This Row],[Product]],Lookup_Misc!$B$1:$B$7,0),3)*Table1[[#This Row],[Tonnage]],NA())</f>
        <v>31.200000000000003</v>
      </c>
      <c r="J7651">
        <f t="shared" si="359"/>
        <v>7</v>
      </c>
    </row>
    <row r="7652" spans="1:10">
      <c r="A7652" t="s">
        <v>189</v>
      </c>
      <c r="B7652" t="s">
        <v>123</v>
      </c>
      <c r="C7652" s="60">
        <v>44378</v>
      </c>
      <c r="D7652" s="3">
        <f>Table1[[#This Row],[End Year]]-1</f>
        <v>2021</v>
      </c>
      <c r="E7652" s="3">
        <f t="shared" si="357"/>
        <v>2022</v>
      </c>
      <c r="F7652" s="1" t="str">
        <f t="shared" si="358"/>
        <v>2021/2022</v>
      </c>
      <c r="G7652">
        <v>114</v>
      </c>
      <c r="H7652" t="s">
        <v>129</v>
      </c>
      <c r="I7652">
        <f>IFERROR(INDEX(Lookup_Misc!$A$1:$C$7,MATCH(Table1[[#This Row],[Product]],Lookup_Misc!$B$1:$B$7,0),3)*Table1[[#This Row],[Tonnage]],NA())</f>
        <v>45.6</v>
      </c>
      <c r="J7652">
        <f t="shared" si="359"/>
        <v>7</v>
      </c>
    </row>
    <row r="7653" spans="1:10">
      <c r="A7653" t="s">
        <v>189</v>
      </c>
      <c r="B7653" t="s">
        <v>123</v>
      </c>
      <c r="C7653" s="60">
        <v>44378</v>
      </c>
      <c r="D7653" s="3">
        <f>Table1[[#This Row],[End Year]]-1</f>
        <v>2021</v>
      </c>
      <c r="E7653" s="3">
        <f t="shared" si="357"/>
        <v>2022</v>
      </c>
      <c r="F7653" s="1" t="str">
        <f t="shared" si="358"/>
        <v>2021/2022</v>
      </c>
      <c r="G7653">
        <v>212</v>
      </c>
      <c r="H7653" t="s">
        <v>132</v>
      </c>
      <c r="I7653">
        <f>IFERROR(INDEX(Lookup_Misc!$A$1:$C$7,MATCH(Table1[[#This Row],[Product]],Lookup_Misc!$B$1:$B$7,0),3)*Table1[[#This Row],[Tonnage]],NA())</f>
        <v>84.800000000000011</v>
      </c>
      <c r="J7653">
        <f t="shared" si="359"/>
        <v>7</v>
      </c>
    </row>
    <row r="7654" spans="1:10">
      <c r="A7654" t="s">
        <v>189</v>
      </c>
      <c r="B7654" t="s">
        <v>123</v>
      </c>
      <c r="C7654" s="60">
        <v>44378</v>
      </c>
      <c r="D7654" s="3">
        <f>Table1[[#This Row],[End Year]]-1</f>
        <v>2021</v>
      </c>
      <c r="E7654" s="3">
        <f t="shared" si="357"/>
        <v>2022</v>
      </c>
      <c r="F7654" s="1" t="str">
        <f t="shared" si="358"/>
        <v>2021/2022</v>
      </c>
      <c r="G7654">
        <v>2804</v>
      </c>
      <c r="H7654" t="s">
        <v>60</v>
      </c>
      <c r="I7654">
        <f>IFERROR(INDEX(Lookup_Misc!$A$1:$C$7,MATCH(Table1[[#This Row],[Product]],Lookup_Misc!$B$1:$B$7,0),3)*Table1[[#This Row],[Tonnage]],NA())</f>
        <v>1121.6000000000001</v>
      </c>
      <c r="J7654">
        <f t="shared" si="359"/>
        <v>7</v>
      </c>
    </row>
    <row r="7655" spans="1:10">
      <c r="A7655" t="s">
        <v>189</v>
      </c>
      <c r="B7655" t="s">
        <v>123</v>
      </c>
      <c r="C7655" s="60">
        <v>44378</v>
      </c>
      <c r="D7655" s="3">
        <f>Table1[[#This Row],[End Year]]-1</f>
        <v>2021</v>
      </c>
      <c r="E7655" s="3">
        <f t="shared" si="357"/>
        <v>2022</v>
      </c>
      <c r="F7655" s="1" t="str">
        <f t="shared" si="358"/>
        <v>2021/2022</v>
      </c>
      <c r="G7655">
        <v>200</v>
      </c>
      <c r="H7655" t="s">
        <v>79</v>
      </c>
      <c r="I7655">
        <f>IFERROR(INDEX(Lookup_Misc!$A$1:$C$7,MATCH(Table1[[#This Row],[Product]],Lookup_Misc!$B$1:$B$7,0),3)*Table1[[#This Row],[Tonnage]],NA())</f>
        <v>80</v>
      </c>
      <c r="J7655">
        <f t="shared" si="359"/>
        <v>7</v>
      </c>
    </row>
    <row r="7656" spans="1:10">
      <c r="A7656" t="s">
        <v>189</v>
      </c>
      <c r="B7656" t="s">
        <v>123</v>
      </c>
      <c r="C7656" s="60">
        <v>44378</v>
      </c>
      <c r="D7656" s="3">
        <f>Table1[[#This Row],[End Year]]-1</f>
        <v>2021</v>
      </c>
      <c r="E7656" s="3">
        <f t="shared" si="357"/>
        <v>2022</v>
      </c>
      <c r="F7656" s="1" t="str">
        <f t="shared" si="358"/>
        <v>2021/2022</v>
      </c>
      <c r="G7656">
        <v>1759</v>
      </c>
      <c r="H7656" t="s">
        <v>116</v>
      </c>
      <c r="I7656">
        <f>IFERROR(INDEX(Lookup_Misc!$A$1:$C$7,MATCH(Table1[[#This Row],[Product]],Lookup_Misc!$B$1:$B$7,0),3)*Table1[[#This Row],[Tonnage]],NA())</f>
        <v>703.6</v>
      </c>
      <c r="J7656">
        <f t="shared" si="359"/>
        <v>7</v>
      </c>
    </row>
    <row r="7657" spans="1:10">
      <c r="A7657" t="s">
        <v>189</v>
      </c>
      <c r="B7657" t="s">
        <v>123</v>
      </c>
      <c r="C7657" s="60">
        <v>44378</v>
      </c>
      <c r="D7657" s="3">
        <f>Table1[[#This Row],[End Year]]-1</f>
        <v>2021</v>
      </c>
      <c r="E7657" s="3">
        <f t="shared" si="357"/>
        <v>2022</v>
      </c>
      <c r="F7657" s="1" t="str">
        <f t="shared" si="358"/>
        <v>2021/2022</v>
      </c>
      <c r="G7657">
        <v>148744</v>
      </c>
      <c r="H7657" t="s">
        <v>113</v>
      </c>
      <c r="I7657">
        <f>IFERROR(INDEX(Lookup_Misc!$A$1:$C$7,MATCH(Table1[[#This Row],[Product]],Lookup_Misc!$B$1:$B$7,0),3)*Table1[[#This Row],[Tonnage]],NA())</f>
        <v>59497.600000000006</v>
      </c>
      <c r="J7657">
        <f t="shared" si="359"/>
        <v>7</v>
      </c>
    </row>
    <row r="7658" spans="1:10">
      <c r="A7658" t="s">
        <v>189</v>
      </c>
      <c r="B7658" t="s">
        <v>123</v>
      </c>
      <c r="C7658" s="60">
        <v>44378</v>
      </c>
      <c r="D7658" s="3">
        <f>Table1[[#This Row],[End Year]]-1</f>
        <v>2021</v>
      </c>
      <c r="E7658" s="3">
        <f t="shared" si="357"/>
        <v>2022</v>
      </c>
      <c r="F7658" s="1" t="str">
        <f t="shared" si="358"/>
        <v>2021/2022</v>
      </c>
      <c r="G7658">
        <v>44</v>
      </c>
      <c r="H7658" t="s">
        <v>92</v>
      </c>
      <c r="I7658">
        <f>IFERROR(INDEX(Lookup_Misc!$A$1:$C$7,MATCH(Table1[[#This Row],[Product]],Lookup_Misc!$B$1:$B$7,0),3)*Table1[[#This Row],[Tonnage]],NA())</f>
        <v>17.600000000000001</v>
      </c>
      <c r="J7658">
        <f t="shared" si="359"/>
        <v>7</v>
      </c>
    </row>
    <row r="7659" spans="1:10">
      <c r="A7659" t="s">
        <v>189</v>
      </c>
      <c r="B7659" t="s">
        <v>123</v>
      </c>
      <c r="C7659" s="60">
        <v>44378</v>
      </c>
      <c r="D7659" s="3">
        <f>Table1[[#This Row],[End Year]]-1</f>
        <v>2021</v>
      </c>
      <c r="E7659" s="3">
        <f t="shared" si="357"/>
        <v>2022</v>
      </c>
      <c r="F7659" s="1" t="str">
        <f t="shared" si="358"/>
        <v>2021/2022</v>
      </c>
      <c r="G7659">
        <v>16500</v>
      </c>
      <c r="H7659" t="s">
        <v>108</v>
      </c>
      <c r="I7659">
        <f>IFERROR(INDEX(Lookup_Misc!$A$1:$C$7,MATCH(Table1[[#This Row],[Product]],Lookup_Misc!$B$1:$B$7,0),3)*Table1[[#This Row],[Tonnage]],NA())</f>
        <v>6600</v>
      </c>
      <c r="J7659">
        <f t="shared" si="359"/>
        <v>7</v>
      </c>
    </row>
    <row r="7660" spans="1:10">
      <c r="A7660" t="s">
        <v>189</v>
      </c>
      <c r="B7660" t="s">
        <v>123</v>
      </c>
      <c r="C7660" s="60">
        <v>44378</v>
      </c>
      <c r="D7660" s="3">
        <f>Table1[[#This Row],[End Year]]-1</f>
        <v>2021</v>
      </c>
      <c r="E7660" s="3">
        <f t="shared" si="357"/>
        <v>2022</v>
      </c>
      <c r="F7660" s="1" t="str">
        <f t="shared" si="358"/>
        <v>2021/2022</v>
      </c>
      <c r="G7660">
        <v>23</v>
      </c>
      <c r="H7660" t="s">
        <v>86</v>
      </c>
      <c r="I7660">
        <f>IFERROR(INDEX(Lookup_Misc!$A$1:$C$7,MATCH(Table1[[#This Row],[Product]],Lookup_Misc!$B$1:$B$7,0),3)*Table1[[#This Row],[Tonnage]],NA())</f>
        <v>9.2000000000000011</v>
      </c>
      <c r="J7660">
        <f t="shared" si="359"/>
        <v>7</v>
      </c>
    </row>
    <row r="7661" spans="1:10">
      <c r="A7661" t="s">
        <v>189</v>
      </c>
      <c r="B7661" t="s">
        <v>123</v>
      </c>
      <c r="C7661" s="60">
        <v>44378</v>
      </c>
      <c r="D7661" s="3">
        <f>Table1[[#This Row],[End Year]]-1</f>
        <v>2021</v>
      </c>
      <c r="E7661" s="3">
        <f t="shared" si="357"/>
        <v>2022</v>
      </c>
      <c r="F7661" s="1" t="str">
        <f t="shared" si="358"/>
        <v>2021/2022</v>
      </c>
      <c r="G7661">
        <v>4</v>
      </c>
      <c r="H7661" t="s">
        <v>89</v>
      </c>
      <c r="I7661">
        <f>IFERROR(INDEX(Lookup_Misc!$A$1:$C$7,MATCH(Table1[[#This Row],[Product]],Lookup_Misc!$B$1:$B$7,0),3)*Table1[[#This Row],[Tonnage]],NA())</f>
        <v>1.6</v>
      </c>
      <c r="J7661">
        <f t="shared" si="359"/>
        <v>7</v>
      </c>
    </row>
    <row r="7662" spans="1:10">
      <c r="A7662" t="s">
        <v>189</v>
      </c>
      <c r="B7662" t="s">
        <v>123</v>
      </c>
      <c r="C7662" s="60">
        <v>44378</v>
      </c>
      <c r="D7662" s="3">
        <f>Table1[[#This Row],[End Year]]-1</f>
        <v>2021</v>
      </c>
      <c r="E7662" s="3">
        <f t="shared" si="357"/>
        <v>2022</v>
      </c>
      <c r="F7662" s="1" t="str">
        <f t="shared" si="358"/>
        <v>2021/2022</v>
      </c>
      <c r="G7662">
        <v>76</v>
      </c>
      <c r="H7662" t="s">
        <v>90</v>
      </c>
      <c r="I7662">
        <f>IFERROR(INDEX(Lookup_Misc!$A$1:$C$7,MATCH(Table1[[#This Row],[Product]],Lookup_Misc!$B$1:$B$7,0),3)*Table1[[#This Row],[Tonnage]],NA())</f>
        <v>30.400000000000002</v>
      </c>
      <c r="J7662">
        <f t="shared" si="359"/>
        <v>7</v>
      </c>
    </row>
    <row r="7663" spans="1:10">
      <c r="A7663" t="s">
        <v>187</v>
      </c>
      <c r="B7663" t="s">
        <v>33</v>
      </c>
      <c r="C7663" s="60">
        <v>44378</v>
      </c>
      <c r="D7663" s="3">
        <f>Table1[[#This Row],[End Year]]-1</f>
        <v>2021</v>
      </c>
      <c r="E7663" s="3">
        <f t="shared" si="357"/>
        <v>2022</v>
      </c>
      <c r="F7663" s="1" t="str">
        <f t="shared" si="358"/>
        <v>2021/2022</v>
      </c>
      <c r="G7663">
        <v>30250</v>
      </c>
      <c r="H7663" t="s">
        <v>151</v>
      </c>
      <c r="I7663">
        <f>IFERROR(INDEX(Lookup_Misc!$A$1:$C$7,MATCH(Table1[[#This Row],[Product]],Lookup_Misc!$B$1:$B$7,0),3)*Table1[[#This Row],[Tonnage]],NA())</f>
        <v>13915</v>
      </c>
      <c r="J7663">
        <f t="shared" si="359"/>
        <v>7</v>
      </c>
    </row>
    <row r="7664" spans="1:10">
      <c r="A7664" t="s">
        <v>187</v>
      </c>
      <c r="B7664" t="s">
        <v>33</v>
      </c>
      <c r="C7664" s="60">
        <v>44378</v>
      </c>
      <c r="D7664" s="3">
        <f>Table1[[#This Row],[End Year]]-1</f>
        <v>2021</v>
      </c>
      <c r="E7664" s="3">
        <f t="shared" si="357"/>
        <v>2022</v>
      </c>
      <c r="F7664" s="1" t="str">
        <f t="shared" si="358"/>
        <v>2021/2022</v>
      </c>
      <c r="G7664">
        <v>29446</v>
      </c>
      <c r="H7664" t="s">
        <v>96</v>
      </c>
      <c r="I7664">
        <f>IFERROR(INDEX(Lookup_Misc!$A$1:$C$7,MATCH(Table1[[#This Row],[Product]],Lookup_Misc!$B$1:$B$7,0),3)*Table1[[#This Row],[Tonnage]],NA())</f>
        <v>13545.16</v>
      </c>
      <c r="J7664">
        <f t="shared" si="359"/>
        <v>7</v>
      </c>
    </row>
    <row r="7665" spans="1:10">
      <c r="A7665" t="s">
        <v>187</v>
      </c>
      <c r="B7665" t="s">
        <v>123</v>
      </c>
      <c r="C7665" s="60">
        <v>44378</v>
      </c>
      <c r="D7665" s="3">
        <f>Table1[[#This Row],[End Year]]-1</f>
        <v>2021</v>
      </c>
      <c r="E7665" s="3">
        <f t="shared" si="357"/>
        <v>2022</v>
      </c>
      <c r="F7665" s="1" t="str">
        <f t="shared" si="358"/>
        <v>2021/2022</v>
      </c>
      <c r="G7665">
        <v>135</v>
      </c>
      <c r="H7665" t="s">
        <v>60</v>
      </c>
      <c r="I7665">
        <f>IFERROR(INDEX(Lookup_Misc!$A$1:$C$7,MATCH(Table1[[#This Row],[Product]],Lookup_Misc!$B$1:$B$7,0),3)*Table1[[#This Row],[Tonnage]],NA())</f>
        <v>62.1</v>
      </c>
      <c r="J7665">
        <f t="shared" si="359"/>
        <v>7</v>
      </c>
    </row>
    <row r="7666" spans="1:10">
      <c r="A7666" t="s">
        <v>187</v>
      </c>
      <c r="B7666" t="s">
        <v>123</v>
      </c>
      <c r="C7666" s="60">
        <v>44378</v>
      </c>
      <c r="D7666" s="3">
        <f>Table1[[#This Row],[End Year]]-1</f>
        <v>2021</v>
      </c>
      <c r="E7666" s="3">
        <f t="shared" si="357"/>
        <v>2022</v>
      </c>
      <c r="F7666" s="1" t="str">
        <f t="shared" si="358"/>
        <v>2021/2022</v>
      </c>
      <c r="G7666">
        <v>25</v>
      </c>
      <c r="H7666" t="s">
        <v>79</v>
      </c>
      <c r="I7666">
        <f>IFERROR(INDEX(Lookup_Misc!$A$1:$C$7,MATCH(Table1[[#This Row],[Product]],Lookup_Misc!$B$1:$B$7,0),3)*Table1[[#This Row],[Tonnage]],NA())</f>
        <v>11.5</v>
      </c>
      <c r="J7666">
        <f t="shared" si="359"/>
        <v>7</v>
      </c>
    </row>
    <row r="7667" spans="1:10">
      <c r="A7667" t="s">
        <v>188</v>
      </c>
      <c r="B7667" t="s">
        <v>33</v>
      </c>
      <c r="C7667" s="60">
        <v>44378</v>
      </c>
      <c r="D7667" s="3">
        <f>Table1[[#This Row],[End Year]]-1</f>
        <v>2021</v>
      </c>
      <c r="E7667" s="3">
        <f t="shared" si="357"/>
        <v>2022</v>
      </c>
      <c r="F7667" s="1" t="str">
        <f t="shared" si="358"/>
        <v>2021/2022</v>
      </c>
      <c r="G7667">
        <v>2</v>
      </c>
      <c r="H7667" t="s">
        <v>79</v>
      </c>
      <c r="I7667">
        <f>IFERROR(INDEX(Lookup_Misc!$A$1:$C$7,MATCH(Table1[[#This Row],[Product]],Lookup_Misc!$B$1:$B$7,0),3)*Table1[[#This Row],[Tonnage]],NA())</f>
        <v>0.36</v>
      </c>
      <c r="J7667">
        <f t="shared" si="359"/>
        <v>7</v>
      </c>
    </row>
    <row r="7668" spans="1:10">
      <c r="A7668" t="s">
        <v>188</v>
      </c>
      <c r="B7668" t="s">
        <v>33</v>
      </c>
      <c r="C7668" s="60">
        <v>44378</v>
      </c>
      <c r="D7668" s="3">
        <f>Table1[[#This Row],[End Year]]-1</f>
        <v>2021</v>
      </c>
      <c r="E7668" s="3">
        <f t="shared" si="357"/>
        <v>2022</v>
      </c>
      <c r="F7668" s="1" t="str">
        <f t="shared" si="358"/>
        <v>2021/2022</v>
      </c>
      <c r="G7668">
        <v>341</v>
      </c>
      <c r="H7668" t="s">
        <v>90</v>
      </c>
      <c r="I7668">
        <f>IFERROR(INDEX(Lookup_Misc!$A$1:$C$7,MATCH(Table1[[#This Row],[Product]],Lookup_Misc!$B$1:$B$7,0),3)*Table1[[#This Row],[Tonnage]],NA())</f>
        <v>61.379999999999995</v>
      </c>
      <c r="J7668">
        <f t="shared" si="359"/>
        <v>7</v>
      </c>
    </row>
    <row r="7669" spans="1:10">
      <c r="A7669" t="s">
        <v>185</v>
      </c>
      <c r="B7669" t="s">
        <v>33</v>
      </c>
      <c r="C7669" s="60">
        <v>44409</v>
      </c>
      <c r="D7669" s="3">
        <f>Table1[[#This Row],[End Year]]-1</f>
        <v>2021</v>
      </c>
      <c r="E7669" s="3">
        <f t="shared" si="357"/>
        <v>2022</v>
      </c>
      <c r="F7669" s="1" t="str">
        <f t="shared" si="358"/>
        <v>2021/2022</v>
      </c>
      <c r="G7669">
        <v>58</v>
      </c>
      <c r="H7669" t="s">
        <v>73</v>
      </c>
      <c r="I7669">
        <f>IFERROR(INDEX(Lookup_Misc!$A$1:$C$7,MATCH(Table1[[#This Row],[Product]],Lookup_Misc!$B$1:$B$7,0),3)*Table1[[#This Row],[Tonnage]],NA())</f>
        <v>26.68</v>
      </c>
      <c r="J7669">
        <f t="shared" si="359"/>
        <v>8</v>
      </c>
    </row>
    <row r="7670" spans="1:10">
      <c r="A7670" t="s">
        <v>185</v>
      </c>
      <c r="B7670" t="s">
        <v>33</v>
      </c>
      <c r="C7670" s="60">
        <v>44409</v>
      </c>
      <c r="D7670" s="3">
        <f>Table1[[#This Row],[End Year]]-1</f>
        <v>2021</v>
      </c>
      <c r="E7670" s="3">
        <f t="shared" si="357"/>
        <v>2022</v>
      </c>
      <c r="F7670" s="1" t="str">
        <f t="shared" si="358"/>
        <v>2021/2022</v>
      </c>
      <c r="G7670">
        <v>90</v>
      </c>
      <c r="H7670" t="s">
        <v>75</v>
      </c>
      <c r="I7670">
        <f>IFERROR(INDEX(Lookup_Misc!$A$1:$C$7,MATCH(Table1[[#This Row],[Product]],Lookup_Misc!$B$1:$B$7,0),3)*Table1[[#This Row],[Tonnage]],NA())</f>
        <v>41.4</v>
      </c>
      <c r="J7670">
        <f t="shared" si="359"/>
        <v>8</v>
      </c>
    </row>
    <row r="7671" spans="1:10">
      <c r="A7671" t="s">
        <v>185</v>
      </c>
      <c r="B7671" t="s">
        <v>33</v>
      </c>
      <c r="C7671" s="60">
        <v>44409</v>
      </c>
      <c r="D7671" s="3">
        <f>Table1[[#This Row],[End Year]]-1</f>
        <v>2021</v>
      </c>
      <c r="E7671" s="3">
        <f t="shared" si="357"/>
        <v>2022</v>
      </c>
      <c r="F7671" s="1" t="str">
        <f t="shared" si="358"/>
        <v>2021/2022</v>
      </c>
      <c r="G7671">
        <v>1</v>
      </c>
      <c r="H7671" t="s">
        <v>76</v>
      </c>
      <c r="I7671">
        <f>IFERROR(INDEX(Lookup_Misc!$A$1:$C$7,MATCH(Table1[[#This Row],[Product]],Lookup_Misc!$B$1:$B$7,0),3)*Table1[[#This Row],[Tonnage]],NA())</f>
        <v>0.46</v>
      </c>
      <c r="J7671">
        <f t="shared" si="359"/>
        <v>8</v>
      </c>
    </row>
    <row r="7672" spans="1:10">
      <c r="A7672" t="s">
        <v>185</v>
      </c>
      <c r="B7672" t="s">
        <v>33</v>
      </c>
      <c r="C7672" s="60">
        <v>44409</v>
      </c>
      <c r="D7672" s="3">
        <f>Table1[[#This Row],[End Year]]-1</f>
        <v>2021</v>
      </c>
      <c r="E7672" s="3">
        <f t="shared" si="357"/>
        <v>2022</v>
      </c>
      <c r="F7672" s="1" t="str">
        <f t="shared" si="358"/>
        <v>2021/2022</v>
      </c>
      <c r="G7672">
        <v>162</v>
      </c>
      <c r="H7672" t="s">
        <v>119</v>
      </c>
      <c r="I7672">
        <f>IFERROR(INDEX(Lookup_Misc!$A$1:$C$7,MATCH(Table1[[#This Row],[Product]],Lookup_Misc!$B$1:$B$7,0),3)*Table1[[#This Row],[Tonnage]],NA())</f>
        <v>74.52000000000001</v>
      </c>
      <c r="J7672">
        <f t="shared" si="359"/>
        <v>8</v>
      </c>
    </row>
    <row r="7673" spans="1:10">
      <c r="A7673" t="s">
        <v>185</v>
      </c>
      <c r="B7673" t="s">
        <v>33</v>
      </c>
      <c r="C7673" s="60">
        <v>44409</v>
      </c>
      <c r="D7673" s="3">
        <f>Table1[[#This Row],[End Year]]-1</f>
        <v>2021</v>
      </c>
      <c r="E7673" s="3">
        <f t="shared" si="357"/>
        <v>2022</v>
      </c>
      <c r="F7673" s="1" t="str">
        <f t="shared" si="358"/>
        <v>2021/2022</v>
      </c>
      <c r="G7673">
        <v>483</v>
      </c>
      <c r="H7673" t="s">
        <v>95</v>
      </c>
      <c r="I7673">
        <f>IFERROR(INDEX(Lookup_Misc!$A$1:$C$7,MATCH(Table1[[#This Row],[Product]],Lookup_Misc!$B$1:$B$7,0),3)*Table1[[#This Row],[Tonnage]],NA())</f>
        <v>222.18</v>
      </c>
      <c r="J7673">
        <f t="shared" si="359"/>
        <v>8</v>
      </c>
    </row>
    <row r="7674" spans="1:10">
      <c r="A7674" t="s">
        <v>185</v>
      </c>
      <c r="B7674" t="s">
        <v>33</v>
      </c>
      <c r="C7674" s="60">
        <v>44409</v>
      </c>
      <c r="D7674" s="3">
        <f>Table1[[#This Row],[End Year]]-1</f>
        <v>2021</v>
      </c>
      <c r="E7674" s="3">
        <f t="shared" si="357"/>
        <v>2022</v>
      </c>
      <c r="F7674" s="1" t="str">
        <f t="shared" si="358"/>
        <v>2021/2022</v>
      </c>
      <c r="G7674">
        <v>31285</v>
      </c>
      <c r="H7674" t="s">
        <v>78</v>
      </c>
      <c r="I7674">
        <f>IFERROR(INDEX(Lookup_Misc!$A$1:$C$7,MATCH(Table1[[#This Row],[Product]],Lookup_Misc!$B$1:$B$7,0),3)*Table1[[#This Row],[Tonnage]],NA())</f>
        <v>14391.1</v>
      </c>
      <c r="J7674">
        <f t="shared" si="359"/>
        <v>8</v>
      </c>
    </row>
    <row r="7675" spans="1:10">
      <c r="A7675" t="s">
        <v>185</v>
      </c>
      <c r="B7675" t="s">
        <v>33</v>
      </c>
      <c r="C7675" s="60">
        <v>44409</v>
      </c>
      <c r="D7675" s="3">
        <f>Table1[[#This Row],[End Year]]-1</f>
        <v>2021</v>
      </c>
      <c r="E7675" s="3">
        <f t="shared" si="357"/>
        <v>2022</v>
      </c>
      <c r="F7675" s="1" t="str">
        <f t="shared" si="358"/>
        <v>2021/2022</v>
      </c>
      <c r="G7675">
        <v>269</v>
      </c>
      <c r="H7675" t="s">
        <v>60</v>
      </c>
      <c r="I7675">
        <f>IFERROR(INDEX(Lookup_Misc!$A$1:$C$7,MATCH(Table1[[#This Row],[Product]],Lookup_Misc!$B$1:$B$7,0),3)*Table1[[#This Row],[Tonnage]],NA())</f>
        <v>123.74000000000001</v>
      </c>
      <c r="J7675">
        <f t="shared" si="359"/>
        <v>8</v>
      </c>
    </row>
    <row r="7676" spans="1:10">
      <c r="A7676" t="s">
        <v>185</v>
      </c>
      <c r="B7676" t="s">
        <v>33</v>
      </c>
      <c r="C7676" s="60">
        <v>44409</v>
      </c>
      <c r="D7676" s="3">
        <f>Table1[[#This Row],[End Year]]-1</f>
        <v>2021</v>
      </c>
      <c r="E7676" s="3">
        <f t="shared" si="357"/>
        <v>2022</v>
      </c>
      <c r="F7676" s="1" t="str">
        <f t="shared" si="358"/>
        <v>2021/2022</v>
      </c>
      <c r="G7676">
        <v>387</v>
      </c>
      <c r="H7676" t="s">
        <v>79</v>
      </c>
      <c r="I7676">
        <f>IFERROR(INDEX(Lookup_Misc!$A$1:$C$7,MATCH(Table1[[#This Row],[Product]],Lookup_Misc!$B$1:$B$7,0),3)*Table1[[#This Row],[Tonnage]],NA())</f>
        <v>178.02</v>
      </c>
      <c r="J7676">
        <f t="shared" si="359"/>
        <v>8</v>
      </c>
    </row>
    <row r="7677" spans="1:10">
      <c r="A7677" t="s">
        <v>185</v>
      </c>
      <c r="B7677" t="s">
        <v>33</v>
      </c>
      <c r="C7677" s="60">
        <v>44409</v>
      </c>
      <c r="D7677" s="3">
        <f>Table1[[#This Row],[End Year]]-1</f>
        <v>2021</v>
      </c>
      <c r="E7677" s="3">
        <f t="shared" si="357"/>
        <v>2022</v>
      </c>
      <c r="F7677" s="1" t="str">
        <f t="shared" si="358"/>
        <v>2021/2022</v>
      </c>
      <c r="G7677">
        <v>3</v>
      </c>
      <c r="H7677" t="s">
        <v>88</v>
      </c>
      <c r="I7677">
        <f>IFERROR(INDEX(Lookup_Misc!$A$1:$C$7,MATCH(Table1[[#This Row],[Product]],Lookup_Misc!$B$1:$B$7,0),3)*Table1[[#This Row],[Tonnage]],NA())</f>
        <v>1.3800000000000001</v>
      </c>
      <c r="J7677">
        <f t="shared" si="359"/>
        <v>8</v>
      </c>
    </row>
    <row r="7678" spans="1:10">
      <c r="A7678" t="s">
        <v>185</v>
      </c>
      <c r="B7678" t="s">
        <v>33</v>
      </c>
      <c r="C7678" s="60">
        <v>44409</v>
      </c>
      <c r="D7678" s="3">
        <f>Table1[[#This Row],[End Year]]-1</f>
        <v>2021</v>
      </c>
      <c r="E7678" s="3">
        <f t="shared" si="357"/>
        <v>2022</v>
      </c>
      <c r="F7678" s="1" t="str">
        <f t="shared" si="358"/>
        <v>2021/2022</v>
      </c>
      <c r="G7678">
        <v>82428</v>
      </c>
      <c r="H7678" t="s">
        <v>126</v>
      </c>
      <c r="I7678">
        <f>IFERROR(INDEX(Lookup_Misc!$A$1:$C$7,MATCH(Table1[[#This Row],[Product]],Lookup_Misc!$B$1:$B$7,0),3)*Table1[[#This Row],[Tonnage]],NA())</f>
        <v>37916.880000000005</v>
      </c>
      <c r="J7678">
        <f t="shared" si="359"/>
        <v>8</v>
      </c>
    </row>
    <row r="7679" spans="1:10">
      <c r="A7679" t="s">
        <v>185</v>
      </c>
      <c r="B7679" t="s">
        <v>33</v>
      </c>
      <c r="C7679" s="60">
        <v>44409</v>
      </c>
      <c r="D7679" s="3">
        <f>Table1[[#This Row],[End Year]]-1</f>
        <v>2021</v>
      </c>
      <c r="E7679" s="3">
        <f t="shared" si="357"/>
        <v>2022</v>
      </c>
      <c r="F7679" s="1" t="str">
        <f t="shared" si="358"/>
        <v>2021/2022</v>
      </c>
      <c r="G7679">
        <v>7700</v>
      </c>
      <c r="H7679" t="s">
        <v>82</v>
      </c>
      <c r="I7679">
        <f>IFERROR(INDEX(Lookup_Misc!$A$1:$C$7,MATCH(Table1[[#This Row],[Product]],Lookup_Misc!$B$1:$B$7,0),3)*Table1[[#This Row],[Tonnage]],NA())</f>
        <v>3542</v>
      </c>
      <c r="J7679">
        <f t="shared" si="359"/>
        <v>8</v>
      </c>
    </row>
    <row r="7680" spans="1:10">
      <c r="A7680" t="s">
        <v>185</v>
      </c>
      <c r="B7680" t="s">
        <v>33</v>
      </c>
      <c r="C7680" s="60">
        <v>44409</v>
      </c>
      <c r="D7680" s="3">
        <f>Table1[[#This Row],[End Year]]-1</f>
        <v>2021</v>
      </c>
      <c r="E7680" s="3">
        <f t="shared" si="357"/>
        <v>2022</v>
      </c>
      <c r="F7680" s="1" t="str">
        <f t="shared" si="358"/>
        <v>2021/2022</v>
      </c>
      <c r="G7680">
        <v>82883</v>
      </c>
      <c r="H7680" t="s">
        <v>90</v>
      </c>
      <c r="I7680">
        <f>IFERROR(INDEX(Lookup_Misc!$A$1:$C$7,MATCH(Table1[[#This Row],[Product]],Lookup_Misc!$B$1:$B$7,0),3)*Table1[[#This Row],[Tonnage]],NA())</f>
        <v>38126.18</v>
      </c>
      <c r="J7680">
        <f t="shared" si="359"/>
        <v>8</v>
      </c>
    </row>
    <row r="7681" spans="1:10">
      <c r="A7681" t="s">
        <v>185</v>
      </c>
      <c r="B7681" t="s">
        <v>123</v>
      </c>
      <c r="C7681" s="60">
        <v>44409</v>
      </c>
      <c r="D7681" s="3">
        <f>Table1[[#This Row],[End Year]]-1</f>
        <v>2021</v>
      </c>
      <c r="E7681" s="3">
        <f t="shared" si="357"/>
        <v>2022</v>
      </c>
      <c r="F7681" s="1" t="str">
        <f t="shared" si="358"/>
        <v>2021/2022</v>
      </c>
      <c r="G7681">
        <v>33</v>
      </c>
      <c r="H7681" t="s">
        <v>60</v>
      </c>
      <c r="I7681">
        <f>IFERROR(INDEX(Lookup_Misc!$A$1:$C$7,MATCH(Table1[[#This Row],[Product]],Lookup_Misc!$B$1:$B$7,0),3)*Table1[[#This Row],[Tonnage]],NA())</f>
        <v>15.180000000000001</v>
      </c>
      <c r="J7681">
        <f t="shared" si="359"/>
        <v>8</v>
      </c>
    </row>
    <row r="7682" spans="1:10">
      <c r="A7682" t="s">
        <v>185</v>
      </c>
      <c r="B7682" t="s">
        <v>123</v>
      </c>
      <c r="C7682" s="60">
        <v>44409</v>
      </c>
      <c r="D7682" s="3">
        <f>Table1[[#This Row],[End Year]]-1</f>
        <v>2021</v>
      </c>
      <c r="E7682" s="3">
        <f t="shared" si="357"/>
        <v>2022</v>
      </c>
      <c r="F7682" s="1" t="str">
        <f t="shared" si="358"/>
        <v>2021/2022</v>
      </c>
      <c r="G7682">
        <v>5498</v>
      </c>
      <c r="H7682" t="s">
        <v>133</v>
      </c>
      <c r="I7682">
        <f>IFERROR(INDEX(Lookup_Misc!$A$1:$C$7,MATCH(Table1[[#This Row],[Product]],Lookup_Misc!$B$1:$B$7,0),3)*Table1[[#This Row],[Tonnage]],NA())</f>
        <v>2529.08</v>
      </c>
      <c r="J7682">
        <f t="shared" si="359"/>
        <v>8</v>
      </c>
    </row>
    <row r="7683" spans="1:10">
      <c r="A7683" t="s">
        <v>185</v>
      </c>
      <c r="B7683" t="s">
        <v>123</v>
      </c>
      <c r="C7683" s="60">
        <v>44409</v>
      </c>
      <c r="D7683" s="3">
        <f>Table1[[#This Row],[End Year]]-1</f>
        <v>2021</v>
      </c>
      <c r="E7683" s="3">
        <f t="shared" si="357"/>
        <v>2022</v>
      </c>
      <c r="F7683" s="1" t="str">
        <f t="shared" si="358"/>
        <v>2021/2022</v>
      </c>
      <c r="G7683">
        <v>4353</v>
      </c>
      <c r="H7683" t="s">
        <v>88</v>
      </c>
      <c r="I7683">
        <f>IFERROR(INDEX(Lookup_Misc!$A$1:$C$7,MATCH(Table1[[#This Row],[Product]],Lookup_Misc!$B$1:$B$7,0),3)*Table1[[#This Row],[Tonnage]],NA())</f>
        <v>2002.38</v>
      </c>
      <c r="J7683">
        <f t="shared" si="359"/>
        <v>8</v>
      </c>
    </row>
    <row r="7684" spans="1:10">
      <c r="A7684" t="s">
        <v>185</v>
      </c>
      <c r="B7684" t="s">
        <v>123</v>
      </c>
      <c r="C7684" s="60">
        <v>44409</v>
      </c>
      <c r="D7684" s="3">
        <f>Table1[[#This Row],[End Year]]-1</f>
        <v>2021</v>
      </c>
      <c r="E7684" s="3">
        <f t="shared" si="357"/>
        <v>2022</v>
      </c>
      <c r="F7684" s="1" t="str">
        <f t="shared" si="358"/>
        <v>2021/2022</v>
      </c>
      <c r="G7684">
        <v>15601</v>
      </c>
      <c r="H7684" t="s">
        <v>128</v>
      </c>
      <c r="I7684">
        <f>IFERROR(INDEX(Lookup_Misc!$A$1:$C$7,MATCH(Table1[[#This Row],[Product]],Lookup_Misc!$B$1:$B$7,0),3)*Table1[[#This Row],[Tonnage]],NA())</f>
        <v>7176.46</v>
      </c>
      <c r="J7684">
        <f t="shared" si="359"/>
        <v>8</v>
      </c>
    </row>
    <row r="7685" spans="1:10">
      <c r="A7685" t="s">
        <v>185</v>
      </c>
      <c r="B7685" t="s">
        <v>123</v>
      </c>
      <c r="C7685" s="60">
        <v>44409</v>
      </c>
      <c r="D7685" s="3">
        <f>Table1[[#This Row],[End Year]]-1</f>
        <v>2021</v>
      </c>
      <c r="E7685" s="3">
        <f t="shared" si="357"/>
        <v>2022</v>
      </c>
      <c r="F7685" s="1" t="str">
        <f t="shared" si="358"/>
        <v>2021/2022</v>
      </c>
      <c r="G7685">
        <v>5500</v>
      </c>
      <c r="H7685" t="s">
        <v>108</v>
      </c>
      <c r="I7685">
        <f>IFERROR(INDEX(Lookup_Misc!$A$1:$C$7,MATCH(Table1[[#This Row],[Product]],Lookup_Misc!$B$1:$B$7,0),3)*Table1[[#This Row],[Tonnage]],NA())</f>
        <v>2530</v>
      </c>
      <c r="J7685">
        <f t="shared" si="359"/>
        <v>8</v>
      </c>
    </row>
    <row r="7686" spans="1:10">
      <c r="A7686" t="s">
        <v>186</v>
      </c>
      <c r="B7686" t="s">
        <v>33</v>
      </c>
      <c r="C7686" s="60">
        <v>44409</v>
      </c>
      <c r="D7686" s="3">
        <f>Table1[[#This Row],[End Year]]-1</f>
        <v>2021</v>
      </c>
      <c r="E7686" s="3">
        <f t="shared" ref="E7686:E7749" si="360">IF(AND(MONTH(C7686)&gt;=7,MONTH(C7686)&lt;=12),YEAR(C7686)+1,YEAR(C7686))</f>
        <v>2022</v>
      </c>
      <c r="F7686" s="1" t="str">
        <f t="shared" ref="F7686:F7749" si="361">D7686&amp;"/"&amp;E7686</f>
        <v>2021/2022</v>
      </c>
      <c r="G7686">
        <v>1044</v>
      </c>
      <c r="H7686" t="s">
        <v>119</v>
      </c>
      <c r="I7686">
        <f>IFERROR(INDEX(Lookup_Misc!$A$1:$C$7,MATCH(Table1[[#This Row],[Product]],Lookup_Misc!$B$1:$B$7,0),3)*Table1[[#This Row],[Tonnage]],NA())</f>
        <v>542.88</v>
      </c>
      <c r="J7686">
        <f t="shared" ref="J7686:J7749" si="362">MONTH(C7686)</f>
        <v>8</v>
      </c>
    </row>
    <row r="7687" spans="1:10">
      <c r="A7687" t="s">
        <v>186</v>
      </c>
      <c r="B7687" t="s">
        <v>33</v>
      </c>
      <c r="C7687" s="60">
        <v>44409</v>
      </c>
      <c r="D7687" s="3">
        <f>Table1[[#This Row],[End Year]]-1</f>
        <v>2021</v>
      </c>
      <c r="E7687" s="3">
        <f t="shared" si="360"/>
        <v>2022</v>
      </c>
      <c r="F7687" s="1" t="str">
        <f t="shared" si="361"/>
        <v>2021/2022</v>
      </c>
      <c r="G7687">
        <v>1632</v>
      </c>
      <c r="H7687" t="s">
        <v>95</v>
      </c>
      <c r="I7687">
        <f>IFERROR(INDEX(Lookup_Misc!$A$1:$C$7,MATCH(Table1[[#This Row],[Product]],Lookup_Misc!$B$1:$B$7,0),3)*Table1[[#This Row],[Tonnage]],NA())</f>
        <v>848.64</v>
      </c>
      <c r="J7687">
        <f t="shared" si="362"/>
        <v>8</v>
      </c>
    </row>
    <row r="7688" spans="1:10">
      <c r="A7688" t="s">
        <v>186</v>
      </c>
      <c r="B7688" t="s">
        <v>33</v>
      </c>
      <c r="C7688" s="60">
        <v>44409</v>
      </c>
      <c r="D7688" s="3">
        <f>Table1[[#This Row],[End Year]]-1</f>
        <v>2021</v>
      </c>
      <c r="E7688" s="3">
        <f t="shared" si="360"/>
        <v>2022</v>
      </c>
      <c r="F7688" s="1" t="str">
        <f t="shared" si="361"/>
        <v>2021/2022</v>
      </c>
      <c r="G7688">
        <v>40</v>
      </c>
      <c r="H7688" t="s">
        <v>151</v>
      </c>
      <c r="I7688">
        <f>IFERROR(INDEX(Lookup_Misc!$A$1:$C$7,MATCH(Table1[[#This Row],[Product]],Lookup_Misc!$B$1:$B$7,0),3)*Table1[[#This Row],[Tonnage]],NA())</f>
        <v>20.8</v>
      </c>
      <c r="J7688">
        <f t="shared" si="362"/>
        <v>8</v>
      </c>
    </row>
    <row r="7689" spans="1:10">
      <c r="A7689" t="s">
        <v>186</v>
      </c>
      <c r="B7689" t="s">
        <v>33</v>
      </c>
      <c r="C7689" s="60">
        <v>44409</v>
      </c>
      <c r="D7689" s="3">
        <f>Table1[[#This Row],[End Year]]-1</f>
        <v>2021</v>
      </c>
      <c r="E7689" s="3">
        <f t="shared" si="360"/>
        <v>2022</v>
      </c>
      <c r="F7689" s="1" t="str">
        <f t="shared" si="361"/>
        <v>2021/2022</v>
      </c>
      <c r="G7689">
        <v>738</v>
      </c>
      <c r="H7689" t="s">
        <v>60</v>
      </c>
      <c r="I7689">
        <f>IFERROR(INDEX(Lookup_Misc!$A$1:$C$7,MATCH(Table1[[#This Row],[Product]],Lookup_Misc!$B$1:$B$7,0),3)*Table1[[#This Row],[Tonnage]],NA())</f>
        <v>383.76</v>
      </c>
      <c r="J7689">
        <f t="shared" si="362"/>
        <v>8</v>
      </c>
    </row>
    <row r="7690" spans="1:10">
      <c r="A7690" t="s">
        <v>186</v>
      </c>
      <c r="B7690" t="s">
        <v>33</v>
      </c>
      <c r="C7690" s="60">
        <v>44409</v>
      </c>
      <c r="D7690" s="3">
        <f>Table1[[#This Row],[End Year]]-1</f>
        <v>2021</v>
      </c>
      <c r="E7690" s="3">
        <f t="shared" si="360"/>
        <v>2022</v>
      </c>
      <c r="F7690" s="1" t="str">
        <f t="shared" si="361"/>
        <v>2021/2022</v>
      </c>
      <c r="G7690">
        <v>447</v>
      </c>
      <c r="H7690" t="s">
        <v>79</v>
      </c>
      <c r="I7690">
        <f>IFERROR(INDEX(Lookup_Misc!$A$1:$C$7,MATCH(Table1[[#This Row],[Product]],Lookup_Misc!$B$1:$B$7,0),3)*Table1[[#This Row],[Tonnage]],NA())</f>
        <v>232.44</v>
      </c>
      <c r="J7690">
        <f t="shared" si="362"/>
        <v>8</v>
      </c>
    </row>
    <row r="7691" spans="1:10">
      <c r="A7691" t="s">
        <v>186</v>
      </c>
      <c r="B7691" t="s">
        <v>33</v>
      </c>
      <c r="C7691" s="60">
        <v>44409</v>
      </c>
      <c r="D7691" s="3">
        <f>Table1[[#This Row],[End Year]]-1</f>
        <v>2021</v>
      </c>
      <c r="E7691" s="3">
        <f t="shared" si="360"/>
        <v>2022</v>
      </c>
      <c r="F7691" s="1" t="str">
        <f t="shared" si="361"/>
        <v>2021/2022</v>
      </c>
      <c r="G7691">
        <v>3</v>
      </c>
      <c r="H7691" t="s">
        <v>96</v>
      </c>
      <c r="I7691">
        <f>IFERROR(INDEX(Lookup_Misc!$A$1:$C$7,MATCH(Table1[[#This Row],[Product]],Lookup_Misc!$B$1:$B$7,0),3)*Table1[[#This Row],[Tonnage]],NA())</f>
        <v>1.56</v>
      </c>
      <c r="J7691">
        <f t="shared" si="362"/>
        <v>8</v>
      </c>
    </row>
    <row r="7692" spans="1:10">
      <c r="A7692" t="s">
        <v>186</v>
      </c>
      <c r="B7692" t="s">
        <v>33</v>
      </c>
      <c r="C7692" s="60">
        <v>44409</v>
      </c>
      <c r="D7692" s="3">
        <f>Table1[[#This Row],[End Year]]-1</f>
        <v>2021</v>
      </c>
      <c r="E7692" s="3">
        <f t="shared" si="360"/>
        <v>2022</v>
      </c>
      <c r="F7692" s="1" t="str">
        <f t="shared" si="361"/>
        <v>2021/2022</v>
      </c>
      <c r="G7692">
        <v>27693</v>
      </c>
      <c r="H7692" t="s">
        <v>126</v>
      </c>
      <c r="I7692">
        <f>IFERROR(INDEX(Lookup_Misc!$A$1:$C$7,MATCH(Table1[[#This Row],[Product]],Lookup_Misc!$B$1:$B$7,0),3)*Table1[[#This Row],[Tonnage]],NA())</f>
        <v>14400.36</v>
      </c>
      <c r="J7692">
        <f t="shared" si="362"/>
        <v>8</v>
      </c>
    </row>
    <row r="7693" spans="1:10">
      <c r="A7693" t="s">
        <v>186</v>
      </c>
      <c r="B7693" t="s">
        <v>33</v>
      </c>
      <c r="C7693" s="60">
        <v>44409</v>
      </c>
      <c r="D7693" s="3">
        <f>Table1[[#This Row],[End Year]]-1</f>
        <v>2021</v>
      </c>
      <c r="E7693" s="3">
        <f t="shared" si="360"/>
        <v>2022</v>
      </c>
      <c r="F7693" s="1" t="str">
        <f t="shared" si="361"/>
        <v>2021/2022</v>
      </c>
      <c r="G7693">
        <v>47300</v>
      </c>
      <c r="H7693" t="s">
        <v>82</v>
      </c>
      <c r="I7693">
        <f>IFERROR(INDEX(Lookup_Misc!$A$1:$C$7,MATCH(Table1[[#This Row],[Product]],Lookup_Misc!$B$1:$B$7,0),3)*Table1[[#This Row],[Tonnage]],NA())</f>
        <v>24596</v>
      </c>
      <c r="J7693">
        <f t="shared" si="362"/>
        <v>8</v>
      </c>
    </row>
    <row r="7694" spans="1:10">
      <c r="A7694" t="s">
        <v>186</v>
      </c>
      <c r="B7694" t="s">
        <v>33</v>
      </c>
      <c r="C7694" s="60">
        <v>44409</v>
      </c>
      <c r="D7694" s="3">
        <f>Table1[[#This Row],[End Year]]-1</f>
        <v>2021</v>
      </c>
      <c r="E7694" s="3">
        <f t="shared" si="360"/>
        <v>2022</v>
      </c>
      <c r="F7694" s="1" t="str">
        <f t="shared" si="361"/>
        <v>2021/2022</v>
      </c>
      <c r="G7694">
        <v>40</v>
      </c>
      <c r="H7694" t="s">
        <v>118</v>
      </c>
      <c r="I7694">
        <f>IFERROR(INDEX(Lookup_Misc!$A$1:$C$7,MATCH(Table1[[#This Row],[Product]],Lookup_Misc!$B$1:$B$7,0),3)*Table1[[#This Row],[Tonnage]],NA())</f>
        <v>20.8</v>
      </c>
      <c r="J7694">
        <f t="shared" si="362"/>
        <v>8</v>
      </c>
    </row>
    <row r="7695" spans="1:10">
      <c r="A7695" t="s">
        <v>186</v>
      </c>
      <c r="B7695" t="s">
        <v>33</v>
      </c>
      <c r="C7695" s="60">
        <v>44409</v>
      </c>
      <c r="D7695" s="3">
        <f>Table1[[#This Row],[End Year]]-1</f>
        <v>2021</v>
      </c>
      <c r="E7695" s="3">
        <f t="shared" si="360"/>
        <v>2022</v>
      </c>
      <c r="F7695" s="1" t="str">
        <f t="shared" si="361"/>
        <v>2021/2022</v>
      </c>
      <c r="G7695">
        <v>484</v>
      </c>
      <c r="H7695" t="s">
        <v>86</v>
      </c>
      <c r="I7695">
        <f>IFERROR(INDEX(Lookup_Misc!$A$1:$C$7,MATCH(Table1[[#This Row],[Product]],Lookup_Misc!$B$1:$B$7,0),3)*Table1[[#This Row],[Tonnage]],NA())</f>
        <v>251.68</v>
      </c>
      <c r="J7695">
        <f t="shared" si="362"/>
        <v>8</v>
      </c>
    </row>
    <row r="7696" spans="1:10">
      <c r="A7696" t="s">
        <v>186</v>
      </c>
      <c r="B7696" t="s">
        <v>33</v>
      </c>
      <c r="C7696" s="60">
        <v>44409</v>
      </c>
      <c r="D7696" s="3">
        <f>Table1[[#This Row],[End Year]]-1</f>
        <v>2021</v>
      </c>
      <c r="E7696" s="3">
        <f t="shared" si="360"/>
        <v>2022</v>
      </c>
      <c r="F7696" s="1" t="str">
        <f t="shared" si="361"/>
        <v>2021/2022</v>
      </c>
      <c r="G7696">
        <v>2</v>
      </c>
      <c r="H7696" t="s">
        <v>89</v>
      </c>
      <c r="I7696">
        <f>IFERROR(INDEX(Lookup_Misc!$A$1:$C$7,MATCH(Table1[[#This Row],[Product]],Lookup_Misc!$B$1:$B$7,0),3)*Table1[[#This Row],[Tonnage]],NA())</f>
        <v>1.04</v>
      </c>
      <c r="J7696">
        <f t="shared" si="362"/>
        <v>8</v>
      </c>
    </row>
    <row r="7697" spans="1:10">
      <c r="A7697" t="s">
        <v>186</v>
      </c>
      <c r="B7697" t="s">
        <v>33</v>
      </c>
      <c r="C7697" s="60">
        <v>44409</v>
      </c>
      <c r="D7697" s="3">
        <f>Table1[[#This Row],[End Year]]-1</f>
        <v>2021</v>
      </c>
      <c r="E7697" s="3">
        <f t="shared" si="360"/>
        <v>2022</v>
      </c>
      <c r="F7697" s="1" t="str">
        <f t="shared" si="361"/>
        <v>2021/2022</v>
      </c>
      <c r="G7697">
        <v>17586</v>
      </c>
      <c r="H7697" t="s">
        <v>90</v>
      </c>
      <c r="I7697">
        <f>IFERROR(INDEX(Lookup_Misc!$A$1:$C$7,MATCH(Table1[[#This Row],[Product]],Lookup_Misc!$B$1:$B$7,0),3)*Table1[[#This Row],[Tonnage]],NA())</f>
        <v>9144.7200000000012</v>
      </c>
      <c r="J7697">
        <f t="shared" si="362"/>
        <v>8</v>
      </c>
    </row>
    <row r="7698" spans="1:10">
      <c r="A7698" t="s">
        <v>186</v>
      </c>
      <c r="B7698" t="s">
        <v>33</v>
      </c>
      <c r="C7698" s="60">
        <v>44409</v>
      </c>
      <c r="D7698" s="3">
        <f>Table1[[#This Row],[End Year]]-1</f>
        <v>2021</v>
      </c>
      <c r="E7698" s="3">
        <f t="shared" si="360"/>
        <v>2022</v>
      </c>
      <c r="F7698" s="1" t="str">
        <f t="shared" si="361"/>
        <v>2021/2022</v>
      </c>
      <c r="G7698">
        <v>72</v>
      </c>
      <c r="H7698" t="s">
        <v>77</v>
      </c>
      <c r="I7698">
        <f>IFERROR(INDEX(Lookup_Misc!$A$1:$C$7,MATCH(Table1[[#This Row],[Product]],Lookup_Misc!$B$1:$B$7,0),3)*Table1[[#This Row],[Tonnage]],NA())</f>
        <v>37.44</v>
      </c>
      <c r="J7698">
        <f t="shared" si="362"/>
        <v>8</v>
      </c>
    </row>
    <row r="7699" spans="1:10">
      <c r="A7699" t="s">
        <v>186</v>
      </c>
      <c r="B7699" t="s">
        <v>123</v>
      </c>
      <c r="C7699" s="60">
        <v>44409</v>
      </c>
      <c r="D7699" s="3">
        <f>Table1[[#This Row],[End Year]]-1</f>
        <v>2021</v>
      </c>
      <c r="E7699" s="3">
        <f t="shared" si="360"/>
        <v>2022</v>
      </c>
      <c r="F7699" s="1" t="str">
        <f t="shared" si="361"/>
        <v>2021/2022</v>
      </c>
      <c r="G7699">
        <v>135929</v>
      </c>
      <c r="H7699" t="s">
        <v>60</v>
      </c>
      <c r="I7699">
        <f>IFERROR(INDEX(Lookup_Misc!$A$1:$C$7,MATCH(Table1[[#This Row],[Product]],Lookup_Misc!$B$1:$B$7,0),3)*Table1[[#This Row],[Tonnage]],NA())</f>
        <v>70683.08</v>
      </c>
      <c r="J7699">
        <f t="shared" si="362"/>
        <v>8</v>
      </c>
    </row>
    <row r="7700" spans="1:10">
      <c r="A7700" t="s">
        <v>186</v>
      </c>
      <c r="B7700" t="s">
        <v>123</v>
      </c>
      <c r="C7700" s="60">
        <v>44409</v>
      </c>
      <c r="D7700" s="3">
        <f>Table1[[#This Row],[End Year]]-1</f>
        <v>2021</v>
      </c>
      <c r="E7700" s="3">
        <f t="shared" si="360"/>
        <v>2022</v>
      </c>
      <c r="F7700" s="1" t="str">
        <f t="shared" si="361"/>
        <v>2021/2022</v>
      </c>
      <c r="G7700">
        <v>1590</v>
      </c>
      <c r="H7700" t="s">
        <v>79</v>
      </c>
      <c r="I7700">
        <f>IFERROR(INDEX(Lookup_Misc!$A$1:$C$7,MATCH(Table1[[#This Row],[Product]],Lookup_Misc!$B$1:$B$7,0),3)*Table1[[#This Row],[Tonnage]],NA())</f>
        <v>826.80000000000007</v>
      </c>
      <c r="J7700">
        <f t="shared" si="362"/>
        <v>8</v>
      </c>
    </row>
    <row r="7701" spans="1:10">
      <c r="A7701" t="s">
        <v>186</v>
      </c>
      <c r="B7701" t="s">
        <v>123</v>
      </c>
      <c r="C7701" s="60">
        <v>44409</v>
      </c>
      <c r="D7701" s="3">
        <f>Table1[[#This Row],[End Year]]-1</f>
        <v>2021</v>
      </c>
      <c r="E7701" s="3">
        <f t="shared" si="360"/>
        <v>2022</v>
      </c>
      <c r="F7701" s="1" t="str">
        <f t="shared" si="361"/>
        <v>2021/2022</v>
      </c>
      <c r="G7701">
        <v>11900</v>
      </c>
      <c r="H7701" t="s">
        <v>116</v>
      </c>
      <c r="I7701">
        <f>IFERROR(INDEX(Lookup_Misc!$A$1:$C$7,MATCH(Table1[[#This Row],[Product]],Lookup_Misc!$B$1:$B$7,0),3)*Table1[[#This Row],[Tonnage]],NA())</f>
        <v>6188</v>
      </c>
      <c r="J7701">
        <f t="shared" si="362"/>
        <v>8</v>
      </c>
    </row>
    <row r="7702" spans="1:10">
      <c r="A7702" t="s">
        <v>186</v>
      </c>
      <c r="B7702" t="s">
        <v>123</v>
      </c>
      <c r="C7702" s="60">
        <v>44409</v>
      </c>
      <c r="D7702" s="3">
        <f>Table1[[#This Row],[End Year]]-1</f>
        <v>2021</v>
      </c>
      <c r="E7702" s="3">
        <f t="shared" si="360"/>
        <v>2022</v>
      </c>
      <c r="F7702" s="1" t="str">
        <f t="shared" si="361"/>
        <v>2021/2022</v>
      </c>
      <c r="G7702">
        <v>15022</v>
      </c>
      <c r="H7702" t="s">
        <v>113</v>
      </c>
      <c r="I7702">
        <f>IFERROR(INDEX(Lookup_Misc!$A$1:$C$7,MATCH(Table1[[#This Row],[Product]],Lookup_Misc!$B$1:$B$7,0),3)*Table1[[#This Row],[Tonnage]],NA())</f>
        <v>7811.4400000000005</v>
      </c>
      <c r="J7702">
        <f t="shared" si="362"/>
        <v>8</v>
      </c>
    </row>
    <row r="7703" spans="1:10">
      <c r="A7703" t="s">
        <v>186</v>
      </c>
      <c r="B7703" t="s">
        <v>123</v>
      </c>
      <c r="C7703" s="60">
        <v>44409</v>
      </c>
      <c r="D7703" s="3">
        <f>Table1[[#This Row],[End Year]]-1</f>
        <v>2021</v>
      </c>
      <c r="E7703" s="3">
        <f t="shared" si="360"/>
        <v>2022</v>
      </c>
      <c r="F7703" s="1" t="str">
        <f t="shared" si="361"/>
        <v>2021/2022</v>
      </c>
      <c r="G7703">
        <v>6000</v>
      </c>
      <c r="H7703" t="s">
        <v>144</v>
      </c>
      <c r="I7703">
        <f>IFERROR(INDEX(Lookup_Misc!$A$1:$C$7,MATCH(Table1[[#This Row],[Product]],Lookup_Misc!$B$1:$B$7,0),3)*Table1[[#This Row],[Tonnage]],NA())</f>
        <v>3120</v>
      </c>
      <c r="J7703">
        <f t="shared" si="362"/>
        <v>8</v>
      </c>
    </row>
    <row r="7704" spans="1:10">
      <c r="A7704" t="s">
        <v>186</v>
      </c>
      <c r="B7704" t="s">
        <v>123</v>
      </c>
      <c r="C7704" s="60">
        <v>44409</v>
      </c>
      <c r="D7704" s="3">
        <f>Table1[[#This Row],[End Year]]-1</f>
        <v>2021</v>
      </c>
      <c r="E7704" s="3">
        <f t="shared" si="360"/>
        <v>2022</v>
      </c>
      <c r="F7704" s="1" t="str">
        <f t="shared" si="361"/>
        <v>2021/2022</v>
      </c>
      <c r="G7704">
        <v>5000</v>
      </c>
      <c r="H7704" t="s">
        <v>108</v>
      </c>
      <c r="I7704">
        <f>IFERROR(INDEX(Lookup_Misc!$A$1:$C$7,MATCH(Table1[[#This Row],[Product]],Lookup_Misc!$B$1:$B$7,0),3)*Table1[[#This Row],[Tonnage]],NA())</f>
        <v>2600</v>
      </c>
      <c r="J7704">
        <f t="shared" si="362"/>
        <v>8</v>
      </c>
    </row>
    <row r="7705" spans="1:10">
      <c r="A7705" t="s">
        <v>189</v>
      </c>
      <c r="B7705" t="s">
        <v>33</v>
      </c>
      <c r="C7705" s="60">
        <v>44409</v>
      </c>
      <c r="D7705" s="3">
        <f>Table1[[#This Row],[End Year]]-1</f>
        <v>2021</v>
      </c>
      <c r="E7705" s="3">
        <f t="shared" si="360"/>
        <v>2022</v>
      </c>
      <c r="F7705" s="1" t="str">
        <f t="shared" si="361"/>
        <v>2021/2022</v>
      </c>
      <c r="G7705">
        <v>32</v>
      </c>
      <c r="H7705" t="s">
        <v>74</v>
      </c>
      <c r="I7705">
        <f>IFERROR(INDEX(Lookup_Misc!$A$1:$C$7,MATCH(Table1[[#This Row],[Product]],Lookup_Misc!$B$1:$B$7,0),3)*Table1[[#This Row],[Tonnage]],NA())</f>
        <v>12.8</v>
      </c>
      <c r="J7705">
        <f t="shared" si="362"/>
        <v>8</v>
      </c>
    </row>
    <row r="7706" spans="1:10">
      <c r="A7706" t="s">
        <v>189</v>
      </c>
      <c r="B7706" t="s">
        <v>33</v>
      </c>
      <c r="C7706" s="60">
        <v>44409</v>
      </c>
      <c r="D7706" s="3">
        <f>Table1[[#This Row],[End Year]]-1</f>
        <v>2021</v>
      </c>
      <c r="E7706" s="3">
        <f t="shared" si="360"/>
        <v>2022</v>
      </c>
      <c r="F7706" s="1" t="str">
        <f t="shared" si="361"/>
        <v>2021/2022</v>
      </c>
      <c r="G7706">
        <v>508</v>
      </c>
      <c r="H7706" t="s">
        <v>94</v>
      </c>
      <c r="I7706">
        <f>IFERROR(INDEX(Lookup_Misc!$A$1:$C$7,MATCH(Table1[[#This Row],[Product]],Lookup_Misc!$B$1:$B$7,0),3)*Table1[[#This Row],[Tonnage]],NA())</f>
        <v>203.20000000000002</v>
      </c>
      <c r="J7706">
        <f t="shared" si="362"/>
        <v>8</v>
      </c>
    </row>
    <row r="7707" spans="1:10">
      <c r="A7707" t="s">
        <v>189</v>
      </c>
      <c r="B7707" t="s">
        <v>33</v>
      </c>
      <c r="C7707" s="60">
        <v>44409</v>
      </c>
      <c r="D7707" s="3">
        <f>Table1[[#This Row],[End Year]]-1</f>
        <v>2021</v>
      </c>
      <c r="E7707" s="3">
        <f t="shared" si="360"/>
        <v>2022</v>
      </c>
      <c r="F7707" s="1" t="str">
        <f t="shared" si="361"/>
        <v>2021/2022</v>
      </c>
      <c r="G7707">
        <v>60</v>
      </c>
      <c r="H7707" t="s">
        <v>87</v>
      </c>
      <c r="I7707">
        <f>IFERROR(INDEX(Lookup_Misc!$A$1:$C$7,MATCH(Table1[[#This Row],[Product]],Lookup_Misc!$B$1:$B$7,0),3)*Table1[[#This Row],[Tonnage]],NA())</f>
        <v>24</v>
      </c>
      <c r="J7707">
        <f t="shared" si="362"/>
        <v>8</v>
      </c>
    </row>
    <row r="7708" spans="1:10">
      <c r="A7708" t="s">
        <v>189</v>
      </c>
      <c r="B7708" t="s">
        <v>33</v>
      </c>
      <c r="C7708" s="60">
        <v>44409</v>
      </c>
      <c r="D7708" s="3">
        <f>Table1[[#This Row],[End Year]]-1</f>
        <v>2021</v>
      </c>
      <c r="E7708" s="3">
        <f t="shared" si="360"/>
        <v>2022</v>
      </c>
      <c r="F7708" s="1" t="str">
        <f t="shared" si="361"/>
        <v>2021/2022</v>
      </c>
      <c r="G7708">
        <v>7627</v>
      </c>
      <c r="H7708" t="s">
        <v>103</v>
      </c>
      <c r="I7708">
        <f>IFERROR(INDEX(Lookup_Misc!$A$1:$C$7,MATCH(Table1[[#This Row],[Product]],Lookup_Misc!$B$1:$B$7,0),3)*Table1[[#This Row],[Tonnage]],NA())</f>
        <v>3050.8</v>
      </c>
      <c r="J7708">
        <f t="shared" si="362"/>
        <v>8</v>
      </c>
    </row>
    <row r="7709" spans="1:10">
      <c r="A7709" t="s">
        <v>189</v>
      </c>
      <c r="B7709" t="s">
        <v>33</v>
      </c>
      <c r="C7709" s="60">
        <v>44409</v>
      </c>
      <c r="D7709" s="3">
        <f>Table1[[#This Row],[End Year]]-1</f>
        <v>2021</v>
      </c>
      <c r="E7709" s="3">
        <f t="shared" si="360"/>
        <v>2022</v>
      </c>
      <c r="F7709" s="1" t="str">
        <f t="shared" si="361"/>
        <v>2021/2022</v>
      </c>
      <c r="G7709">
        <v>81</v>
      </c>
      <c r="H7709" t="s">
        <v>60</v>
      </c>
      <c r="I7709">
        <f>IFERROR(INDEX(Lookup_Misc!$A$1:$C$7,MATCH(Table1[[#This Row],[Product]],Lookup_Misc!$B$1:$B$7,0),3)*Table1[[#This Row],[Tonnage]],NA())</f>
        <v>32.4</v>
      </c>
      <c r="J7709">
        <f t="shared" si="362"/>
        <v>8</v>
      </c>
    </row>
    <row r="7710" spans="1:10">
      <c r="A7710" t="s">
        <v>189</v>
      </c>
      <c r="B7710" t="s">
        <v>33</v>
      </c>
      <c r="C7710" s="60">
        <v>44409</v>
      </c>
      <c r="D7710" s="3">
        <f>Table1[[#This Row],[End Year]]-1</f>
        <v>2021</v>
      </c>
      <c r="E7710" s="3">
        <f t="shared" si="360"/>
        <v>2022</v>
      </c>
      <c r="F7710" s="1" t="str">
        <f t="shared" si="361"/>
        <v>2021/2022</v>
      </c>
      <c r="G7710">
        <v>121</v>
      </c>
      <c r="H7710" t="s">
        <v>79</v>
      </c>
      <c r="I7710">
        <f>IFERROR(INDEX(Lookup_Misc!$A$1:$C$7,MATCH(Table1[[#This Row],[Product]],Lookup_Misc!$B$1:$B$7,0),3)*Table1[[#This Row],[Tonnage]],NA())</f>
        <v>48.400000000000006</v>
      </c>
      <c r="J7710">
        <f t="shared" si="362"/>
        <v>8</v>
      </c>
    </row>
    <row r="7711" spans="1:10">
      <c r="A7711" t="s">
        <v>189</v>
      </c>
      <c r="B7711" t="s">
        <v>123</v>
      </c>
      <c r="C7711" s="60">
        <v>44409</v>
      </c>
      <c r="D7711" s="3">
        <f>Table1[[#This Row],[End Year]]-1</f>
        <v>2021</v>
      </c>
      <c r="E7711" s="3">
        <f t="shared" si="360"/>
        <v>2022</v>
      </c>
      <c r="F7711" s="1" t="str">
        <f t="shared" si="361"/>
        <v>2021/2022</v>
      </c>
      <c r="G7711">
        <v>72</v>
      </c>
      <c r="H7711" t="s">
        <v>76</v>
      </c>
      <c r="I7711">
        <f>IFERROR(INDEX(Lookup_Misc!$A$1:$C$7,MATCH(Table1[[#This Row],[Product]],Lookup_Misc!$B$1:$B$7,0),3)*Table1[[#This Row],[Tonnage]],NA())</f>
        <v>28.8</v>
      </c>
      <c r="J7711">
        <f t="shared" si="362"/>
        <v>8</v>
      </c>
    </row>
    <row r="7712" spans="1:10">
      <c r="A7712" t="s">
        <v>189</v>
      </c>
      <c r="B7712" t="s">
        <v>123</v>
      </c>
      <c r="C7712" s="60">
        <v>44409</v>
      </c>
      <c r="D7712" s="3">
        <f>Table1[[#This Row],[End Year]]-1</f>
        <v>2021</v>
      </c>
      <c r="E7712" s="3">
        <f t="shared" si="360"/>
        <v>2022</v>
      </c>
      <c r="F7712" s="1" t="str">
        <f t="shared" si="361"/>
        <v>2021/2022</v>
      </c>
      <c r="G7712">
        <v>86</v>
      </c>
      <c r="H7712" t="s">
        <v>129</v>
      </c>
      <c r="I7712">
        <f>IFERROR(INDEX(Lookup_Misc!$A$1:$C$7,MATCH(Table1[[#This Row],[Product]],Lookup_Misc!$B$1:$B$7,0),3)*Table1[[#This Row],[Tonnage]],NA())</f>
        <v>34.4</v>
      </c>
      <c r="J7712">
        <f t="shared" si="362"/>
        <v>8</v>
      </c>
    </row>
    <row r="7713" spans="1:10">
      <c r="A7713" t="s">
        <v>189</v>
      </c>
      <c r="B7713" t="s">
        <v>123</v>
      </c>
      <c r="C7713" s="60">
        <v>44409</v>
      </c>
      <c r="D7713" s="3">
        <f>Table1[[#This Row],[End Year]]-1</f>
        <v>2021</v>
      </c>
      <c r="E7713" s="3">
        <f t="shared" si="360"/>
        <v>2022</v>
      </c>
      <c r="F7713" s="1" t="str">
        <f t="shared" si="361"/>
        <v>2021/2022</v>
      </c>
      <c r="G7713">
        <v>36</v>
      </c>
      <c r="H7713" t="s">
        <v>132</v>
      </c>
      <c r="I7713">
        <f>IFERROR(INDEX(Lookup_Misc!$A$1:$C$7,MATCH(Table1[[#This Row],[Product]],Lookup_Misc!$B$1:$B$7,0),3)*Table1[[#This Row],[Tonnage]],NA())</f>
        <v>14.4</v>
      </c>
      <c r="J7713">
        <f t="shared" si="362"/>
        <v>8</v>
      </c>
    </row>
    <row r="7714" spans="1:10">
      <c r="A7714" t="s">
        <v>189</v>
      </c>
      <c r="B7714" t="s">
        <v>123</v>
      </c>
      <c r="C7714" s="60">
        <v>44409</v>
      </c>
      <c r="D7714" s="3">
        <f>Table1[[#This Row],[End Year]]-1</f>
        <v>2021</v>
      </c>
      <c r="E7714" s="3">
        <f t="shared" si="360"/>
        <v>2022</v>
      </c>
      <c r="F7714" s="1" t="str">
        <f t="shared" si="361"/>
        <v>2021/2022</v>
      </c>
      <c r="G7714">
        <v>16096</v>
      </c>
      <c r="H7714" t="s">
        <v>60</v>
      </c>
      <c r="I7714">
        <f>IFERROR(INDEX(Lookup_Misc!$A$1:$C$7,MATCH(Table1[[#This Row],[Product]],Lookup_Misc!$B$1:$B$7,0),3)*Table1[[#This Row],[Tonnage]],NA())</f>
        <v>6438.4000000000005</v>
      </c>
      <c r="J7714">
        <f t="shared" si="362"/>
        <v>8</v>
      </c>
    </row>
    <row r="7715" spans="1:10">
      <c r="A7715" t="s">
        <v>189</v>
      </c>
      <c r="B7715" t="s">
        <v>123</v>
      </c>
      <c r="C7715" s="60">
        <v>44409</v>
      </c>
      <c r="D7715" s="3">
        <f>Table1[[#This Row],[End Year]]-1</f>
        <v>2021</v>
      </c>
      <c r="E7715" s="3">
        <f t="shared" si="360"/>
        <v>2022</v>
      </c>
      <c r="F7715" s="1" t="str">
        <f t="shared" si="361"/>
        <v>2021/2022</v>
      </c>
      <c r="G7715">
        <v>6406</v>
      </c>
      <c r="H7715" t="s">
        <v>79</v>
      </c>
      <c r="I7715">
        <f>IFERROR(INDEX(Lookup_Misc!$A$1:$C$7,MATCH(Table1[[#This Row],[Product]],Lookup_Misc!$B$1:$B$7,0),3)*Table1[[#This Row],[Tonnage]],NA())</f>
        <v>2562.4</v>
      </c>
      <c r="J7715">
        <f t="shared" si="362"/>
        <v>8</v>
      </c>
    </row>
    <row r="7716" spans="1:10">
      <c r="A7716" t="s">
        <v>189</v>
      </c>
      <c r="B7716" t="s">
        <v>123</v>
      </c>
      <c r="C7716" s="60">
        <v>44409</v>
      </c>
      <c r="D7716" s="3">
        <f>Table1[[#This Row],[End Year]]-1</f>
        <v>2021</v>
      </c>
      <c r="E7716" s="3">
        <f t="shared" si="360"/>
        <v>2022</v>
      </c>
      <c r="F7716" s="1" t="str">
        <f t="shared" si="361"/>
        <v>2021/2022</v>
      </c>
      <c r="G7716">
        <v>1</v>
      </c>
      <c r="H7716" t="s">
        <v>142</v>
      </c>
      <c r="I7716">
        <f>IFERROR(INDEX(Lookup_Misc!$A$1:$C$7,MATCH(Table1[[#This Row],[Product]],Lookup_Misc!$B$1:$B$7,0),3)*Table1[[#This Row],[Tonnage]],NA())</f>
        <v>0.4</v>
      </c>
      <c r="J7716">
        <f t="shared" si="362"/>
        <v>8</v>
      </c>
    </row>
    <row r="7717" spans="1:10">
      <c r="A7717" t="s">
        <v>189</v>
      </c>
      <c r="B7717" t="s">
        <v>123</v>
      </c>
      <c r="C7717" s="60">
        <v>44409</v>
      </c>
      <c r="D7717" s="3">
        <f>Table1[[#This Row],[End Year]]-1</f>
        <v>2021</v>
      </c>
      <c r="E7717" s="3">
        <f t="shared" si="360"/>
        <v>2022</v>
      </c>
      <c r="F7717" s="1" t="str">
        <f t="shared" si="361"/>
        <v>2021/2022</v>
      </c>
      <c r="G7717">
        <v>12</v>
      </c>
      <c r="H7717" t="s">
        <v>146</v>
      </c>
      <c r="I7717">
        <f>IFERROR(INDEX(Lookup_Misc!$A$1:$C$7,MATCH(Table1[[#This Row],[Product]],Lookup_Misc!$B$1:$B$7,0),3)*Table1[[#This Row],[Tonnage]],NA())</f>
        <v>4.8000000000000007</v>
      </c>
      <c r="J7717">
        <f t="shared" si="362"/>
        <v>8</v>
      </c>
    </row>
    <row r="7718" spans="1:10">
      <c r="A7718" t="s">
        <v>189</v>
      </c>
      <c r="B7718" t="s">
        <v>123</v>
      </c>
      <c r="C7718" s="60">
        <v>44409</v>
      </c>
      <c r="D7718" s="3">
        <f>Table1[[#This Row],[End Year]]-1</f>
        <v>2021</v>
      </c>
      <c r="E7718" s="3">
        <f t="shared" si="360"/>
        <v>2022</v>
      </c>
      <c r="F7718" s="1" t="str">
        <f t="shared" si="361"/>
        <v>2021/2022</v>
      </c>
      <c r="G7718">
        <v>3004</v>
      </c>
      <c r="H7718" t="s">
        <v>116</v>
      </c>
      <c r="I7718">
        <f>IFERROR(INDEX(Lookup_Misc!$A$1:$C$7,MATCH(Table1[[#This Row],[Product]],Lookup_Misc!$B$1:$B$7,0),3)*Table1[[#This Row],[Tonnage]],NA())</f>
        <v>1201.6000000000001</v>
      </c>
      <c r="J7718">
        <f t="shared" si="362"/>
        <v>8</v>
      </c>
    </row>
    <row r="7719" spans="1:10">
      <c r="A7719" t="s">
        <v>189</v>
      </c>
      <c r="B7719" t="s">
        <v>123</v>
      </c>
      <c r="C7719" s="60">
        <v>44409</v>
      </c>
      <c r="D7719" s="3">
        <f>Table1[[#This Row],[End Year]]-1</f>
        <v>2021</v>
      </c>
      <c r="E7719" s="3">
        <f t="shared" si="360"/>
        <v>2022</v>
      </c>
      <c r="F7719" s="1" t="str">
        <f t="shared" si="361"/>
        <v>2021/2022</v>
      </c>
      <c r="G7719">
        <v>2</v>
      </c>
      <c r="H7719" t="s">
        <v>141</v>
      </c>
      <c r="I7719">
        <f>IFERROR(INDEX(Lookup_Misc!$A$1:$C$7,MATCH(Table1[[#This Row],[Product]],Lookup_Misc!$B$1:$B$7,0),3)*Table1[[#This Row],[Tonnage]],NA())</f>
        <v>0.8</v>
      </c>
      <c r="J7719">
        <f t="shared" si="362"/>
        <v>8</v>
      </c>
    </row>
    <row r="7720" spans="1:10">
      <c r="A7720" t="s">
        <v>189</v>
      </c>
      <c r="B7720" t="s">
        <v>123</v>
      </c>
      <c r="C7720" s="60">
        <v>44409</v>
      </c>
      <c r="D7720" s="3">
        <f>Table1[[#This Row],[End Year]]-1</f>
        <v>2021</v>
      </c>
      <c r="E7720" s="3">
        <f t="shared" si="360"/>
        <v>2022</v>
      </c>
      <c r="F7720" s="1" t="str">
        <f t="shared" si="361"/>
        <v>2021/2022</v>
      </c>
      <c r="G7720">
        <v>98199</v>
      </c>
      <c r="H7720" t="s">
        <v>113</v>
      </c>
      <c r="I7720">
        <f>IFERROR(INDEX(Lookup_Misc!$A$1:$C$7,MATCH(Table1[[#This Row],[Product]],Lookup_Misc!$B$1:$B$7,0),3)*Table1[[#This Row],[Tonnage]],NA())</f>
        <v>39279.599999999999</v>
      </c>
      <c r="J7720">
        <f t="shared" si="362"/>
        <v>8</v>
      </c>
    </row>
    <row r="7721" spans="1:10">
      <c r="A7721" t="s">
        <v>189</v>
      </c>
      <c r="B7721" t="s">
        <v>123</v>
      </c>
      <c r="C7721" s="60">
        <v>44409</v>
      </c>
      <c r="D7721" s="3">
        <f>Table1[[#This Row],[End Year]]-1</f>
        <v>2021</v>
      </c>
      <c r="E7721" s="3">
        <f t="shared" si="360"/>
        <v>2022</v>
      </c>
      <c r="F7721" s="1" t="str">
        <f t="shared" si="361"/>
        <v>2021/2022</v>
      </c>
      <c r="G7721">
        <v>17000</v>
      </c>
      <c r="H7721" t="s">
        <v>108</v>
      </c>
      <c r="I7721">
        <f>IFERROR(INDEX(Lookup_Misc!$A$1:$C$7,MATCH(Table1[[#This Row],[Product]],Lookup_Misc!$B$1:$B$7,0),3)*Table1[[#This Row],[Tonnage]],NA())</f>
        <v>6800</v>
      </c>
      <c r="J7721">
        <f t="shared" si="362"/>
        <v>8</v>
      </c>
    </row>
    <row r="7722" spans="1:10">
      <c r="A7722" t="s">
        <v>189</v>
      </c>
      <c r="B7722" t="s">
        <v>123</v>
      </c>
      <c r="C7722" s="60">
        <v>44409</v>
      </c>
      <c r="D7722" s="3">
        <f>Table1[[#This Row],[End Year]]-1</f>
        <v>2021</v>
      </c>
      <c r="E7722" s="3">
        <f t="shared" si="360"/>
        <v>2022</v>
      </c>
      <c r="F7722" s="1" t="str">
        <f t="shared" si="361"/>
        <v>2021/2022</v>
      </c>
      <c r="G7722">
        <v>143</v>
      </c>
      <c r="H7722" t="s">
        <v>86</v>
      </c>
      <c r="I7722">
        <f>IFERROR(INDEX(Lookup_Misc!$A$1:$C$7,MATCH(Table1[[#This Row],[Product]],Lookup_Misc!$B$1:$B$7,0),3)*Table1[[#This Row],[Tonnage]],NA())</f>
        <v>57.2</v>
      </c>
      <c r="J7722">
        <f t="shared" si="362"/>
        <v>8</v>
      </c>
    </row>
    <row r="7723" spans="1:10">
      <c r="A7723" t="s">
        <v>189</v>
      </c>
      <c r="B7723" t="s">
        <v>123</v>
      </c>
      <c r="C7723" s="60">
        <v>44409</v>
      </c>
      <c r="D7723" s="3">
        <f>Table1[[#This Row],[End Year]]-1</f>
        <v>2021</v>
      </c>
      <c r="E7723" s="3">
        <f t="shared" si="360"/>
        <v>2022</v>
      </c>
      <c r="F7723" s="1" t="str">
        <f t="shared" si="361"/>
        <v>2021/2022</v>
      </c>
      <c r="G7723">
        <v>19</v>
      </c>
      <c r="H7723" t="s">
        <v>98</v>
      </c>
      <c r="I7723">
        <f>IFERROR(INDEX(Lookup_Misc!$A$1:$C$7,MATCH(Table1[[#This Row],[Product]],Lookup_Misc!$B$1:$B$7,0),3)*Table1[[#This Row],[Tonnage]],NA())</f>
        <v>7.6000000000000005</v>
      </c>
      <c r="J7723">
        <f t="shared" si="362"/>
        <v>8</v>
      </c>
    </row>
    <row r="7724" spans="1:10">
      <c r="A7724" t="s">
        <v>187</v>
      </c>
      <c r="B7724" t="s">
        <v>33</v>
      </c>
      <c r="C7724" s="60">
        <v>44409</v>
      </c>
      <c r="D7724" s="3">
        <f>Table1[[#This Row],[End Year]]-1</f>
        <v>2021</v>
      </c>
      <c r="E7724" s="3">
        <f t="shared" si="360"/>
        <v>2022</v>
      </c>
      <c r="F7724" s="1" t="str">
        <f t="shared" si="361"/>
        <v>2021/2022</v>
      </c>
      <c r="G7724">
        <v>19292</v>
      </c>
      <c r="H7724" t="s">
        <v>78</v>
      </c>
      <c r="I7724">
        <f>IFERROR(INDEX(Lookup_Misc!$A$1:$C$7,MATCH(Table1[[#This Row],[Product]],Lookup_Misc!$B$1:$B$7,0),3)*Table1[[#This Row],[Tonnage]],NA())</f>
        <v>8874.32</v>
      </c>
      <c r="J7724">
        <f t="shared" si="362"/>
        <v>8</v>
      </c>
    </row>
    <row r="7725" spans="1:10">
      <c r="A7725" t="s">
        <v>187</v>
      </c>
      <c r="B7725" t="s">
        <v>33</v>
      </c>
      <c r="C7725" s="60">
        <v>44409</v>
      </c>
      <c r="D7725" s="3">
        <f>Table1[[#This Row],[End Year]]-1</f>
        <v>2021</v>
      </c>
      <c r="E7725" s="3">
        <f t="shared" si="360"/>
        <v>2022</v>
      </c>
      <c r="F7725" s="1" t="str">
        <f t="shared" si="361"/>
        <v>2021/2022</v>
      </c>
      <c r="G7725">
        <v>57073</v>
      </c>
      <c r="H7725" t="s">
        <v>96</v>
      </c>
      <c r="I7725">
        <f>IFERROR(INDEX(Lookup_Misc!$A$1:$C$7,MATCH(Table1[[#This Row],[Product]],Lookup_Misc!$B$1:$B$7,0),3)*Table1[[#This Row],[Tonnage]],NA())</f>
        <v>26253.58</v>
      </c>
      <c r="J7725">
        <f t="shared" si="362"/>
        <v>8</v>
      </c>
    </row>
    <row r="7726" spans="1:10">
      <c r="A7726" t="s">
        <v>187</v>
      </c>
      <c r="B7726" t="s">
        <v>123</v>
      </c>
      <c r="C7726" s="60">
        <v>44409</v>
      </c>
      <c r="D7726" s="3">
        <f>Table1[[#This Row],[End Year]]-1</f>
        <v>2021</v>
      </c>
      <c r="E7726" s="3">
        <f t="shared" si="360"/>
        <v>2022</v>
      </c>
      <c r="F7726" s="1" t="str">
        <f t="shared" si="361"/>
        <v>2021/2022</v>
      </c>
      <c r="G7726">
        <v>15</v>
      </c>
      <c r="H7726" t="s">
        <v>79</v>
      </c>
      <c r="I7726">
        <f>IFERROR(INDEX(Lookup_Misc!$A$1:$C$7,MATCH(Table1[[#This Row],[Product]],Lookup_Misc!$B$1:$B$7,0),3)*Table1[[#This Row],[Tonnage]],NA())</f>
        <v>6.9</v>
      </c>
      <c r="J7726">
        <f t="shared" si="362"/>
        <v>8</v>
      </c>
    </row>
    <row r="7727" spans="1:10">
      <c r="A7727" t="s">
        <v>187</v>
      </c>
      <c r="B7727" t="s">
        <v>123</v>
      </c>
      <c r="C7727" s="60">
        <v>44409</v>
      </c>
      <c r="D7727" s="3">
        <f>Table1[[#This Row],[End Year]]-1</f>
        <v>2021</v>
      </c>
      <c r="E7727" s="3">
        <f t="shared" si="360"/>
        <v>2022</v>
      </c>
      <c r="F7727" s="1" t="str">
        <f t="shared" si="361"/>
        <v>2021/2022</v>
      </c>
      <c r="G7727">
        <v>18</v>
      </c>
      <c r="H7727" t="s">
        <v>142</v>
      </c>
      <c r="I7727">
        <f>IFERROR(INDEX(Lookup_Misc!$A$1:$C$7,MATCH(Table1[[#This Row],[Product]],Lookup_Misc!$B$1:$B$7,0),3)*Table1[[#This Row],[Tonnage]],NA())</f>
        <v>8.2800000000000011</v>
      </c>
      <c r="J7727">
        <f t="shared" si="362"/>
        <v>8</v>
      </c>
    </row>
    <row r="7728" spans="1:10">
      <c r="A7728" t="s">
        <v>188</v>
      </c>
      <c r="B7728" t="s">
        <v>33</v>
      </c>
      <c r="C7728" s="60">
        <v>44409</v>
      </c>
      <c r="D7728" s="3">
        <f>Table1[[#This Row],[End Year]]-1</f>
        <v>2021</v>
      </c>
      <c r="E7728" s="3">
        <f t="shared" si="360"/>
        <v>2022</v>
      </c>
      <c r="F7728" s="1" t="str">
        <f t="shared" si="361"/>
        <v>2021/2022</v>
      </c>
      <c r="G7728">
        <v>623</v>
      </c>
      <c r="H7728" t="s">
        <v>106</v>
      </c>
      <c r="I7728">
        <f>IFERROR(INDEX(Lookup_Misc!$A$1:$C$7,MATCH(Table1[[#This Row],[Product]],Lookup_Misc!$B$1:$B$7,0),3)*Table1[[#This Row],[Tonnage]],NA())</f>
        <v>112.14</v>
      </c>
      <c r="J7728">
        <f t="shared" si="362"/>
        <v>8</v>
      </c>
    </row>
    <row r="7729" spans="1:10">
      <c r="A7729" t="s">
        <v>188</v>
      </c>
      <c r="B7729" t="s">
        <v>33</v>
      </c>
      <c r="C7729" s="60">
        <v>44409</v>
      </c>
      <c r="D7729" s="3">
        <f>Table1[[#This Row],[End Year]]-1</f>
        <v>2021</v>
      </c>
      <c r="E7729" s="3">
        <f t="shared" si="360"/>
        <v>2022</v>
      </c>
      <c r="F7729" s="1" t="str">
        <f t="shared" si="361"/>
        <v>2021/2022</v>
      </c>
      <c r="G7729">
        <v>199</v>
      </c>
      <c r="H7729" t="s">
        <v>90</v>
      </c>
      <c r="I7729">
        <f>IFERROR(INDEX(Lookup_Misc!$A$1:$C$7,MATCH(Table1[[#This Row],[Product]],Lookup_Misc!$B$1:$B$7,0),3)*Table1[[#This Row],[Tonnage]],NA())</f>
        <v>35.82</v>
      </c>
      <c r="J7729">
        <f t="shared" si="362"/>
        <v>8</v>
      </c>
    </row>
    <row r="7730" spans="1:10" ht="15.5">
      <c r="A7730" t="s">
        <v>185</v>
      </c>
      <c r="B7730" t="s">
        <v>33</v>
      </c>
      <c r="C7730" s="62">
        <v>44440</v>
      </c>
      <c r="D7730" s="3">
        <f>Table1[[#This Row],[End Year]]-1</f>
        <v>2021</v>
      </c>
      <c r="E7730" s="3">
        <f t="shared" si="360"/>
        <v>2022</v>
      </c>
      <c r="F7730" s="1" t="str">
        <f t="shared" si="361"/>
        <v>2021/2022</v>
      </c>
      <c r="G7730">
        <v>163</v>
      </c>
      <c r="H7730" t="s">
        <v>75</v>
      </c>
      <c r="I7730">
        <f>IFERROR(INDEX(Lookup_Misc!$A$1:$C$7,MATCH(Table1[[#This Row],[Product]],Lookup_Misc!$B$1:$B$7,0),3)*Table1[[#This Row],[Tonnage]],NA())</f>
        <v>74.98</v>
      </c>
      <c r="J7730">
        <f t="shared" si="362"/>
        <v>9</v>
      </c>
    </row>
    <row r="7731" spans="1:10" ht="15.5">
      <c r="A7731" t="s">
        <v>185</v>
      </c>
      <c r="B7731" t="s">
        <v>33</v>
      </c>
      <c r="C7731" s="62">
        <v>44440</v>
      </c>
      <c r="D7731" s="3">
        <f>Table1[[#This Row],[End Year]]-1</f>
        <v>2021</v>
      </c>
      <c r="E7731" s="3">
        <f t="shared" si="360"/>
        <v>2022</v>
      </c>
      <c r="F7731" s="1" t="str">
        <f t="shared" si="361"/>
        <v>2021/2022</v>
      </c>
      <c r="G7731">
        <v>329</v>
      </c>
      <c r="H7731" t="s">
        <v>119</v>
      </c>
      <c r="I7731">
        <f>IFERROR(INDEX(Lookup_Misc!$A$1:$C$7,MATCH(Table1[[#This Row],[Product]],Lookup_Misc!$B$1:$B$7,0),3)*Table1[[#This Row],[Tonnage]],NA())</f>
        <v>151.34</v>
      </c>
      <c r="J7731">
        <f t="shared" si="362"/>
        <v>9</v>
      </c>
    </row>
    <row r="7732" spans="1:10" ht="15.5">
      <c r="A7732" t="s">
        <v>185</v>
      </c>
      <c r="B7732" t="s">
        <v>33</v>
      </c>
      <c r="C7732" s="62">
        <v>44440</v>
      </c>
      <c r="D7732" s="3">
        <f>Table1[[#This Row],[End Year]]-1</f>
        <v>2021</v>
      </c>
      <c r="E7732" s="3">
        <f t="shared" si="360"/>
        <v>2022</v>
      </c>
      <c r="F7732" s="1" t="str">
        <f t="shared" si="361"/>
        <v>2021/2022</v>
      </c>
      <c r="G7732">
        <v>910</v>
      </c>
      <c r="H7732" t="s">
        <v>95</v>
      </c>
      <c r="I7732">
        <f>IFERROR(INDEX(Lookup_Misc!$A$1:$C$7,MATCH(Table1[[#This Row],[Product]],Lookup_Misc!$B$1:$B$7,0),3)*Table1[[#This Row],[Tonnage]],NA())</f>
        <v>418.6</v>
      </c>
      <c r="J7732">
        <f t="shared" si="362"/>
        <v>9</v>
      </c>
    </row>
    <row r="7733" spans="1:10" ht="15.5">
      <c r="A7733" t="s">
        <v>185</v>
      </c>
      <c r="B7733" t="s">
        <v>33</v>
      </c>
      <c r="C7733" s="62">
        <v>44440</v>
      </c>
      <c r="D7733" s="3">
        <f>Table1[[#This Row],[End Year]]-1</f>
        <v>2021</v>
      </c>
      <c r="E7733" s="3">
        <f t="shared" si="360"/>
        <v>2022</v>
      </c>
      <c r="F7733" s="1" t="str">
        <f t="shared" si="361"/>
        <v>2021/2022</v>
      </c>
      <c r="G7733">
        <v>132</v>
      </c>
      <c r="H7733" t="s">
        <v>79</v>
      </c>
      <c r="I7733">
        <f>IFERROR(INDEX(Lookup_Misc!$A$1:$C$7,MATCH(Table1[[#This Row],[Product]],Lookup_Misc!$B$1:$B$7,0),3)*Table1[[#This Row],[Tonnage]],NA())</f>
        <v>60.720000000000006</v>
      </c>
      <c r="J7733">
        <f t="shared" si="362"/>
        <v>9</v>
      </c>
    </row>
    <row r="7734" spans="1:10" ht="15.5">
      <c r="A7734" t="s">
        <v>185</v>
      </c>
      <c r="B7734" t="s">
        <v>33</v>
      </c>
      <c r="C7734" s="62">
        <v>44440</v>
      </c>
      <c r="D7734" s="3">
        <f>Table1[[#This Row],[End Year]]-1</f>
        <v>2021</v>
      </c>
      <c r="E7734" s="3">
        <f t="shared" si="360"/>
        <v>2022</v>
      </c>
      <c r="F7734" s="1" t="str">
        <f t="shared" si="361"/>
        <v>2021/2022</v>
      </c>
      <c r="G7734">
        <v>3</v>
      </c>
      <c r="H7734" t="s">
        <v>88</v>
      </c>
      <c r="I7734">
        <f>IFERROR(INDEX(Lookup_Misc!$A$1:$C$7,MATCH(Table1[[#This Row],[Product]],Lookup_Misc!$B$1:$B$7,0),3)*Table1[[#This Row],[Tonnage]],NA())</f>
        <v>1.3800000000000001</v>
      </c>
      <c r="J7734">
        <f t="shared" si="362"/>
        <v>9</v>
      </c>
    </row>
    <row r="7735" spans="1:10" ht="15.5">
      <c r="A7735" t="s">
        <v>185</v>
      </c>
      <c r="B7735" t="s">
        <v>33</v>
      </c>
      <c r="C7735" s="62">
        <v>44440</v>
      </c>
      <c r="D7735" s="3">
        <f>Table1[[#This Row],[End Year]]-1</f>
        <v>2021</v>
      </c>
      <c r="E7735" s="3">
        <f t="shared" si="360"/>
        <v>2022</v>
      </c>
      <c r="F7735" s="1" t="str">
        <f t="shared" si="361"/>
        <v>2021/2022</v>
      </c>
      <c r="G7735">
        <v>10000</v>
      </c>
      <c r="H7735" t="s">
        <v>96</v>
      </c>
      <c r="I7735">
        <f>IFERROR(INDEX(Lookup_Misc!$A$1:$C$7,MATCH(Table1[[#This Row],[Product]],Lookup_Misc!$B$1:$B$7,0),3)*Table1[[#This Row],[Tonnage]],NA())</f>
        <v>4600</v>
      </c>
      <c r="J7735">
        <f t="shared" si="362"/>
        <v>9</v>
      </c>
    </row>
    <row r="7736" spans="1:10" ht="15.5">
      <c r="A7736" t="s">
        <v>185</v>
      </c>
      <c r="B7736" t="s">
        <v>33</v>
      </c>
      <c r="C7736" s="62">
        <v>44440</v>
      </c>
      <c r="D7736" s="3">
        <f>Table1[[#This Row],[End Year]]-1</f>
        <v>2021</v>
      </c>
      <c r="E7736" s="3">
        <f t="shared" si="360"/>
        <v>2022</v>
      </c>
      <c r="F7736" s="1" t="str">
        <f t="shared" si="361"/>
        <v>2021/2022</v>
      </c>
      <c r="G7736">
        <v>55000</v>
      </c>
      <c r="H7736" t="s">
        <v>82</v>
      </c>
      <c r="I7736">
        <f>IFERROR(INDEX(Lookup_Misc!$A$1:$C$7,MATCH(Table1[[#This Row],[Product]],Lookup_Misc!$B$1:$B$7,0),3)*Table1[[#This Row],[Tonnage]],NA())</f>
        <v>25300</v>
      </c>
      <c r="J7736">
        <f t="shared" si="362"/>
        <v>9</v>
      </c>
    </row>
    <row r="7737" spans="1:10" ht="15.5">
      <c r="A7737" t="s">
        <v>185</v>
      </c>
      <c r="B7737" t="s">
        <v>33</v>
      </c>
      <c r="C7737" s="62">
        <v>44440</v>
      </c>
      <c r="D7737" s="3">
        <f>Table1[[#This Row],[End Year]]-1</f>
        <v>2021</v>
      </c>
      <c r="E7737" s="3">
        <f t="shared" si="360"/>
        <v>2022</v>
      </c>
      <c r="F7737" s="1" t="str">
        <f t="shared" si="361"/>
        <v>2021/2022</v>
      </c>
      <c r="G7737">
        <v>40</v>
      </c>
      <c r="H7737" t="s">
        <v>86</v>
      </c>
      <c r="I7737">
        <f>IFERROR(INDEX(Lookup_Misc!$A$1:$C$7,MATCH(Table1[[#This Row],[Product]],Lookup_Misc!$B$1:$B$7,0),3)*Table1[[#This Row],[Tonnage]],NA())</f>
        <v>18.400000000000002</v>
      </c>
      <c r="J7737">
        <f t="shared" si="362"/>
        <v>9</v>
      </c>
    </row>
    <row r="7738" spans="1:10" ht="15.5">
      <c r="A7738" t="s">
        <v>185</v>
      </c>
      <c r="B7738" t="s">
        <v>123</v>
      </c>
      <c r="C7738" s="62">
        <v>44440</v>
      </c>
      <c r="D7738" s="3">
        <f>Table1[[#This Row],[End Year]]-1</f>
        <v>2021</v>
      </c>
      <c r="E7738" s="3">
        <f t="shared" si="360"/>
        <v>2022</v>
      </c>
      <c r="F7738" s="1" t="str">
        <f t="shared" si="361"/>
        <v>2021/2022</v>
      </c>
      <c r="G7738">
        <v>38</v>
      </c>
      <c r="H7738" t="s">
        <v>60</v>
      </c>
      <c r="I7738">
        <f>IFERROR(INDEX(Lookup_Misc!$A$1:$C$7,MATCH(Table1[[#This Row],[Product]],Lookup_Misc!$B$1:$B$7,0),3)*Table1[[#This Row],[Tonnage]],NA())</f>
        <v>17.48</v>
      </c>
      <c r="J7738">
        <f t="shared" si="362"/>
        <v>9</v>
      </c>
    </row>
    <row r="7739" spans="1:10" ht="15.5">
      <c r="A7739" t="s">
        <v>185</v>
      </c>
      <c r="B7739" t="s">
        <v>123</v>
      </c>
      <c r="C7739" s="62">
        <v>44440</v>
      </c>
      <c r="D7739" s="3">
        <f>Table1[[#This Row],[End Year]]-1</f>
        <v>2021</v>
      </c>
      <c r="E7739" s="3">
        <f t="shared" si="360"/>
        <v>2022</v>
      </c>
      <c r="F7739" s="1" t="str">
        <f t="shared" si="361"/>
        <v>2021/2022</v>
      </c>
      <c r="G7739">
        <v>3299</v>
      </c>
      <c r="H7739" t="s">
        <v>131</v>
      </c>
      <c r="I7739">
        <f>IFERROR(INDEX(Lookup_Misc!$A$1:$C$7,MATCH(Table1[[#This Row],[Product]],Lookup_Misc!$B$1:$B$7,0),3)*Table1[[#This Row],[Tonnage]],NA())</f>
        <v>1517.54</v>
      </c>
      <c r="J7739">
        <f t="shared" si="362"/>
        <v>9</v>
      </c>
    </row>
    <row r="7740" spans="1:10" ht="15.5">
      <c r="A7740" t="s">
        <v>185</v>
      </c>
      <c r="B7740" t="s">
        <v>123</v>
      </c>
      <c r="C7740" s="62">
        <v>44440</v>
      </c>
      <c r="D7740" s="3">
        <f>Table1[[#This Row],[End Year]]-1</f>
        <v>2021</v>
      </c>
      <c r="E7740" s="3">
        <f t="shared" si="360"/>
        <v>2022</v>
      </c>
      <c r="F7740" s="1" t="str">
        <f t="shared" si="361"/>
        <v>2021/2022</v>
      </c>
      <c r="G7740">
        <v>796</v>
      </c>
      <c r="H7740" t="s">
        <v>88</v>
      </c>
      <c r="I7740">
        <f>IFERROR(INDEX(Lookup_Misc!$A$1:$C$7,MATCH(Table1[[#This Row],[Product]],Lookup_Misc!$B$1:$B$7,0),3)*Table1[[#This Row],[Tonnage]],NA())</f>
        <v>366.16</v>
      </c>
      <c r="J7740">
        <f t="shared" si="362"/>
        <v>9</v>
      </c>
    </row>
    <row r="7741" spans="1:10" ht="15.5">
      <c r="A7741" t="s">
        <v>185</v>
      </c>
      <c r="B7741" t="s">
        <v>123</v>
      </c>
      <c r="C7741" s="62">
        <v>44440</v>
      </c>
      <c r="D7741" s="3">
        <f>Table1[[#This Row],[End Year]]-1</f>
        <v>2021</v>
      </c>
      <c r="E7741" s="3">
        <f t="shared" si="360"/>
        <v>2022</v>
      </c>
      <c r="F7741" s="1" t="str">
        <f t="shared" si="361"/>
        <v>2021/2022</v>
      </c>
      <c r="G7741">
        <v>1895</v>
      </c>
      <c r="H7741" t="s">
        <v>145</v>
      </c>
      <c r="I7741">
        <f>IFERROR(INDEX(Lookup_Misc!$A$1:$C$7,MATCH(Table1[[#This Row],[Product]],Lookup_Misc!$B$1:$B$7,0),3)*Table1[[#This Row],[Tonnage]],NA())</f>
        <v>871.7</v>
      </c>
      <c r="J7741">
        <f t="shared" si="362"/>
        <v>9</v>
      </c>
    </row>
    <row r="7742" spans="1:10" ht="15.5">
      <c r="A7742" t="s">
        <v>185</v>
      </c>
      <c r="B7742" t="s">
        <v>123</v>
      </c>
      <c r="C7742" s="62">
        <v>44440</v>
      </c>
      <c r="D7742" s="3">
        <f>Table1[[#This Row],[End Year]]-1</f>
        <v>2021</v>
      </c>
      <c r="E7742" s="3">
        <f t="shared" si="360"/>
        <v>2022</v>
      </c>
      <c r="F7742" s="1" t="str">
        <f t="shared" si="361"/>
        <v>2021/2022</v>
      </c>
      <c r="G7742">
        <v>7</v>
      </c>
      <c r="H7742" t="s">
        <v>135</v>
      </c>
      <c r="I7742">
        <f>IFERROR(INDEX(Lookup_Misc!$A$1:$C$7,MATCH(Table1[[#This Row],[Product]],Lookup_Misc!$B$1:$B$7,0),3)*Table1[[#This Row],[Tonnage]],NA())</f>
        <v>3.22</v>
      </c>
      <c r="J7742">
        <f t="shared" si="362"/>
        <v>9</v>
      </c>
    </row>
    <row r="7743" spans="1:10" ht="15.5">
      <c r="A7743" t="s">
        <v>185</v>
      </c>
      <c r="B7743" t="s">
        <v>123</v>
      </c>
      <c r="C7743" s="62">
        <v>44440</v>
      </c>
      <c r="D7743" s="3">
        <f>Table1[[#This Row],[End Year]]-1</f>
        <v>2021</v>
      </c>
      <c r="E7743" s="3">
        <f t="shared" si="360"/>
        <v>2022</v>
      </c>
      <c r="F7743" s="1" t="str">
        <f t="shared" si="361"/>
        <v>2021/2022</v>
      </c>
      <c r="G7743">
        <v>6500</v>
      </c>
      <c r="H7743" t="s">
        <v>116</v>
      </c>
      <c r="I7743">
        <f>IFERROR(INDEX(Lookup_Misc!$A$1:$C$7,MATCH(Table1[[#This Row],[Product]],Lookup_Misc!$B$1:$B$7,0),3)*Table1[[#This Row],[Tonnage]],NA())</f>
        <v>2990</v>
      </c>
      <c r="J7743">
        <f t="shared" si="362"/>
        <v>9</v>
      </c>
    </row>
    <row r="7744" spans="1:10" ht="15.5">
      <c r="A7744" t="s">
        <v>185</v>
      </c>
      <c r="B7744" t="s">
        <v>123</v>
      </c>
      <c r="C7744" s="62">
        <v>44440</v>
      </c>
      <c r="D7744" s="3">
        <f>Table1[[#This Row],[End Year]]-1</f>
        <v>2021</v>
      </c>
      <c r="E7744" s="3">
        <f t="shared" si="360"/>
        <v>2022</v>
      </c>
      <c r="F7744" s="1" t="str">
        <f t="shared" si="361"/>
        <v>2021/2022</v>
      </c>
      <c r="G7744">
        <v>3000</v>
      </c>
      <c r="H7744" t="s">
        <v>137</v>
      </c>
      <c r="I7744">
        <f>IFERROR(INDEX(Lookup_Misc!$A$1:$C$7,MATCH(Table1[[#This Row],[Product]],Lookup_Misc!$B$1:$B$7,0),3)*Table1[[#This Row],[Tonnage]],NA())</f>
        <v>1380</v>
      </c>
      <c r="J7744">
        <f t="shared" si="362"/>
        <v>9</v>
      </c>
    </row>
    <row r="7745" spans="1:10" ht="15.5">
      <c r="A7745" t="s">
        <v>185</v>
      </c>
      <c r="B7745" t="s">
        <v>123</v>
      </c>
      <c r="C7745" s="62">
        <v>44440</v>
      </c>
      <c r="D7745" s="3">
        <f>Table1[[#This Row],[End Year]]-1</f>
        <v>2021</v>
      </c>
      <c r="E7745" s="3">
        <f t="shared" si="360"/>
        <v>2022</v>
      </c>
      <c r="F7745" s="1" t="str">
        <f t="shared" si="361"/>
        <v>2021/2022</v>
      </c>
      <c r="G7745">
        <v>23000</v>
      </c>
      <c r="H7745" t="s">
        <v>113</v>
      </c>
      <c r="I7745">
        <f>IFERROR(INDEX(Lookup_Misc!$A$1:$C$7,MATCH(Table1[[#This Row],[Product]],Lookup_Misc!$B$1:$B$7,0),3)*Table1[[#This Row],[Tonnage]],NA())</f>
        <v>10580</v>
      </c>
      <c r="J7745">
        <f t="shared" si="362"/>
        <v>9</v>
      </c>
    </row>
    <row r="7746" spans="1:10" ht="15.5">
      <c r="A7746" t="s">
        <v>185</v>
      </c>
      <c r="B7746" t="s">
        <v>123</v>
      </c>
      <c r="C7746" s="62">
        <v>44440</v>
      </c>
      <c r="D7746" s="3">
        <f>Table1[[#This Row],[End Year]]-1</f>
        <v>2021</v>
      </c>
      <c r="E7746" s="3">
        <f t="shared" si="360"/>
        <v>2022</v>
      </c>
      <c r="F7746" s="1" t="str">
        <f t="shared" si="361"/>
        <v>2021/2022</v>
      </c>
      <c r="G7746">
        <v>2</v>
      </c>
      <c r="H7746" t="s">
        <v>90</v>
      </c>
      <c r="I7746">
        <f>IFERROR(INDEX(Lookup_Misc!$A$1:$C$7,MATCH(Table1[[#This Row],[Product]],Lookup_Misc!$B$1:$B$7,0),3)*Table1[[#This Row],[Tonnage]],NA())</f>
        <v>0.92</v>
      </c>
      <c r="J7746">
        <f t="shared" si="362"/>
        <v>9</v>
      </c>
    </row>
    <row r="7747" spans="1:10" ht="15.5">
      <c r="A7747" t="s">
        <v>186</v>
      </c>
      <c r="B7747" t="s">
        <v>33</v>
      </c>
      <c r="C7747" s="62">
        <v>44440</v>
      </c>
      <c r="D7747" s="3">
        <f>Table1[[#This Row],[End Year]]-1</f>
        <v>2021</v>
      </c>
      <c r="E7747" s="3">
        <f t="shared" si="360"/>
        <v>2022</v>
      </c>
      <c r="F7747" s="1" t="str">
        <f t="shared" si="361"/>
        <v>2021/2022</v>
      </c>
      <c r="G7747">
        <v>452</v>
      </c>
      <c r="H7747" t="s">
        <v>119</v>
      </c>
      <c r="I7747">
        <f>IFERROR(INDEX(Lookup_Misc!$A$1:$C$7,MATCH(Table1[[#This Row],[Product]],Lookup_Misc!$B$1:$B$7,0),3)*Table1[[#This Row],[Tonnage]],NA())</f>
        <v>235.04000000000002</v>
      </c>
      <c r="J7747">
        <f t="shared" si="362"/>
        <v>9</v>
      </c>
    </row>
    <row r="7748" spans="1:10" ht="15.5">
      <c r="A7748" t="s">
        <v>186</v>
      </c>
      <c r="B7748" t="s">
        <v>33</v>
      </c>
      <c r="C7748" s="62">
        <v>44440</v>
      </c>
      <c r="D7748" s="3">
        <f>Table1[[#This Row],[End Year]]-1</f>
        <v>2021</v>
      </c>
      <c r="E7748" s="3">
        <f t="shared" si="360"/>
        <v>2022</v>
      </c>
      <c r="F7748" s="1" t="str">
        <f t="shared" si="361"/>
        <v>2021/2022</v>
      </c>
      <c r="G7748">
        <v>180</v>
      </c>
      <c r="H7748" t="s">
        <v>103</v>
      </c>
      <c r="I7748">
        <f>IFERROR(INDEX(Lookup_Misc!$A$1:$C$7,MATCH(Table1[[#This Row],[Product]],Lookup_Misc!$B$1:$B$7,0),3)*Table1[[#This Row],[Tonnage]],NA())</f>
        <v>93.600000000000009</v>
      </c>
      <c r="J7748">
        <f t="shared" si="362"/>
        <v>9</v>
      </c>
    </row>
    <row r="7749" spans="1:10" ht="15.5">
      <c r="A7749" t="s">
        <v>186</v>
      </c>
      <c r="B7749" t="s">
        <v>33</v>
      </c>
      <c r="C7749" s="62">
        <v>44440</v>
      </c>
      <c r="D7749" s="3">
        <f>Table1[[#This Row],[End Year]]-1</f>
        <v>2021</v>
      </c>
      <c r="E7749" s="3">
        <f t="shared" si="360"/>
        <v>2022</v>
      </c>
      <c r="F7749" s="1" t="str">
        <f t="shared" si="361"/>
        <v>2021/2022</v>
      </c>
      <c r="G7749">
        <v>946</v>
      </c>
      <c r="H7749" t="s">
        <v>95</v>
      </c>
      <c r="I7749">
        <f>IFERROR(INDEX(Lookup_Misc!$A$1:$C$7,MATCH(Table1[[#This Row],[Product]],Lookup_Misc!$B$1:$B$7,0),3)*Table1[[#This Row],[Tonnage]],NA())</f>
        <v>491.92</v>
      </c>
      <c r="J7749">
        <f t="shared" si="362"/>
        <v>9</v>
      </c>
    </row>
    <row r="7750" spans="1:10" ht="15.5">
      <c r="A7750" t="s">
        <v>186</v>
      </c>
      <c r="B7750" t="s">
        <v>33</v>
      </c>
      <c r="C7750" s="62">
        <v>44440</v>
      </c>
      <c r="D7750" s="3">
        <f>Table1[[#This Row],[End Year]]-1</f>
        <v>2021</v>
      </c>
      <c r="E7750" s="3">
        <f t="shared" ref="E7750:E7813" si="363">IF(AND(MONTH(C7750)&gt;=7,MONTH(C7750)&lt;=12),YEAR(C7750)+1,YEAR(C7750))</f>
        <v>2022</v>
      </c>
      <c r="F7750" s="1" t="str">
        <f t="shared" ref="F7750:F7813" si="364">D7750&amp;"/"&amp;E7750</f>
        <v>2021/2022</v>
      </c>
      <c r="G7750">
        <v>6212</v>
      </c>
      <c r="H7750" t="s">
        <v>151</v>
      </c>
      <c r="I7750">
        <f>IFERROR(INDEX(Lookup_Misc!$A$1:$C$7,MATCH(Table1[[#This Row],[Product]],Lookup_Misc!$B$1:$B$7,0),3)*Table1[[#This Row],[Tonnage]],NA())</f>
        <v>3230.2400000000002</v>
      </c>
      <c r="J7750">
        <f t="shared" ref="J7750:J7813" si="365">MONTH(C7750)</f>
        <v>9</v>
      </c>
    </row>
    <row r="7751" spans="1:10" ht="15.5">
      <c r="A7751" t="s">
        <v>186</v>
      </c>
      <c r="B7751" t="s">
        <v>33</v>
      </c>
      <c r="C7751" s="62">
        <v>44440</v>
      </c>
      <c r="D7751" s="3">
        <f>Table1[[#This Row],[End Year]]-1</f>
        <v>2021</v>
      </c>
      <c r="E7751" s="3">
        <f t="shared" si="363"/>
        <v>2022</v>
      </c>
      <c r="F7751" s="1" t="str">
        <f t="shared" si="364"/>
        <v>2021/2022</v>
      </c>
      <c r="G7751">
        <v>285</v>
      </c>
      <c r="H7751" t="s">
        <v>169</v>
      </c>
      <c r="I7751">
        <f>IFERROR(INDEX(Lookup_Misc!$A$1:$C$7,MATCH(Table1[[#This Row],[Product]],Lookup_Misc!$B$1:$B$7,0),3)*Table1[[#This Row],[Tonnage]],NA())</f>
        <v>148.20000000000002</v>
      </c>
      <c r="J7751">
        <f t="shared" si="365"/>
        <v>9</v>
      </c>
    </row>
    <row r="7752" spans="1:10" ht="15.5">
      <c r="A7752" t="s">
        <v>186</v>
      </c>
      <c r="B7752" t="s">
        <v>33</v>
      </c>
      <c r="C7752" s="62">
        <v>44440</v>
      </c>
      <c r="D7752" s="3">
        <f>Table1[[#This Row],[End Year]]-1</f>
        <v>2021</v>
      </c>
      <c r="E7752" s="3">
        <f t="shared" si="363"/>
        <v>2022</v>
      </c>
      <c r="F7752" s="1" t="str">
        <f t="shared" si="364"/>
        <v>2021/2022</v>
      </c>
      <c r="G7752">
        <v>289</v>
      </c>
      <c r="H7752" t="s">
        <v>60</v>
      </c>
      <c r="I7752">
        <f>IFERROR(INDEX(Lookup_Misc!$A$1:$C$7,MATCH(Table1[[#This Row],[Product]],Lookup_Misc!$B$1:$B$7,0),3)*Table1[[#This Row],[Tonnage]],NA())</f>
        <v>150.28</v>
      </c>
      <c r="J7752">
        <f t="shared" si="365"/>
        <v>9</v>
      </c>
    </row>
    <row r="7753" spans="1:10" ht="15.5">
      <c r="A7753" t="s">
        <v>186</v>
      </c>
      <c r="B7753" t="s">
        <v>33</v>
      </c>
      <c r="C7753" s="62">
        <v>44440</v>
      </c>
      <c r="D7753" s="3">
        <f>Table1[[#This Row],[End Year]]-1</f>
        <v>2021</v>
      </c>
      <c r="E7753" s="3">
        <f t="shared" si="363"/>
        <v>2022</v>
      </c>
      <c r="F7753" s="1" t="str">
        <f t="shared" si="364"/>
        <v>2021/2022</v>
      </c>
      <c r="G7753">
        <v>13052</v>
      </c>
      <c r="H7753" t="s">
        <v>79</v>
      </c>
      <c r="I7753">
        <f>IFERROR(INDEX(Lookup_Misc!$A$1:$C$7,MATCH(Table1[[#This Row],[Product]],Lookup_Misc!$B$1:$B$7,0),3)*Table1[[#This Row],[Tonnage]],NA())</f>
        <v>6787.04</v>
      </c>
      <c r="J7753">
        <f t="shared" si="365"/>
        <v>9</v>
      </c>
    </row>
    <row r="7754" spans="1:10" ht="15.5">
      <c r="A7754" t="s">
        <v>186</v>
      </c>
      <c r="B7754" t="s">
        <v>33</v>
      </c>
      <c r="C7754" s="62">
        <v>44440</v>
      </c>
      <c r="D7754" s="3">
        <f>Table1[[#This Row],[End Year]]-1</f>
        <v>2021</v>
      </c>
      <c r="E7754" s="3">
        <f t="shared" si="363"/>
        <v>2022</v>
      </c>
      <c r="F7754" s="1" t="str">
        <f t="shared" si="364"/>
        <v>2021/2022</v>
      </c>
      <c r="G7754">
        <v>1582</v>
      </c>
      <c r="H7754" t="s">
        <v>86</v>
      </c>
      <c r="I7754">
        <f>IFERROR(INDEX(Lookup_Misc!$A$1:$C$7,MATCH(Table1[[#This Row],[Product]],Lookup_Misc!$B$1:$B$7,0),3)*Table1[[#This Row],[Tonnage]],NA())</f>
        <v>822.64</v>
      </c>
      <c r="J7754">
        <f t="shared" si="365"/>
        <v>9</v>
      </c>
    </row>
    <row r="7755" spans="1:10" ht="15.5">
      <c r="A7755" t="s">
        <v>186</v>
      </c>
      <c r="B7755" t="s">
        <v>33</v>
      </c>
      <c r="C7755" s="62">
        <v>44440</v>
      </c>
      <c r="D7755" s="3">
        <f>Table1[[#This Row],[End Year]]-1</f>
        <v>2021</v>
      </c>
      <c r="E7755" s="3">
        <f t="shared" si="363"/>
        <v>2022</v>
      </c>
      <c r="F7755" s="1" t="str">
        <f t="shared" si="364"/>
        <v>2021/2022</v>
      </c>
      <c r="G7755">
        <v>1</v>
      </c>
      <c r="H7755" t="s">
        <v>89</v>
      </c>
      <c r="I7755">
        <f>IFERROR(INDEX(Lookup_Misc!$A$1:$C$7,MATCH(Table1[[#This Row],[Product]],Lookup_Misc!$B$1:$B$7,0),3)*Table1[[#This Row],[Tonnage]],NA())</f>
        <v>0.52</v>
      </c>
      <c r="J7755">
        <f t="shared" si="365"/>
        <v>9</v>
      </c>
    </row>
    <row r="7756" spans="1:10" ht="15.5">
      <c r="A7756" t="s">
        <v>186</v>
      </c>
      <c r="B7756" t="s">
        <v>33</v>
      </c>
      <c r="C7756" s="62">
        <v>44440</v>
      </c>
      <c r="D7756" s="3">
        <f>Table1[[#This Row],[End Year]]-1</f>
        <v>2021</v>
      </c>
      <c r="E7756" s="3">
        <f t="shared" si="363"/>
        <v>2022</v>
      </c>
      <c r="F7756" s="1" t="str">
        <f t="shared" si="364"/>
        <v>2021/2022</v>
      </c>
      <c r="G7756">
        <v>416</v>
      </c>
      <c r="H7756" t="s">
        <v>87</v>
      </c>
      <c r="I7756">
        <f>IFERROR(INDEX(Lookup_Misc!$A$1:$C$7,MATCH(Table1[[#This Row],[Product]],Lookup_Misc!$B$1:$B$7,0),3)*Table1[[#This Row],[Tonnage]],NA())</f>
        <v>216.32</v>
      </c>
      <c r="J7756">
        <f t="shared" si="365"/>
        <v>9</v>
      </c>
    </row>
    <row r="7757" spans="1:10" ht="15.5">
      <c r="A7757" t="s">
        <v>186</v>
      </c>
      <c r="B7757" t="s">
        <v>33</v>
      </c>
      <c r="C7757" s="62">
        <v>44440</v>
      </c>
      <c r="D7757" s="3">
        <f>Table1[[#This Row],[End Year]]-1</f>
        <v>2021</v>
      </c>
      <c r="E7757" s="3">
        <f t="shared" si="363"/>
        <v>2022</v>
      </c>
      <c r="F7757" s="1" t="str">
        <f t="shared" si="364"/>
        <v>2021/2022</v>
      </c>
      <c r="G7757">
        <v>36</v>
      </c>
      <c r="H7757" t="s">
        <v>77</v>
      </c>
      <c r="I7757">
        <f>IFERROR(INDEX(Lookup_Misc!$A$1:$C$7,MATCH(Table1[[#This Row],[Product]],Lookup_Misc!$B$1:$B$7,0),3)*Table1[[#This Row],[Tonnage]],NA())</f>
        <v>18.72</v>
      </c>
      <c r="J7757">
        <f t="shared" si="365"/>
        <v>9</v>
      </c>
    </row>
    <row r="7758" spans="1:10" ht="15.5">
      <c r="A7758" t="s">
        <v>186</v>
      </c>
      <c r="B7758" t="s">
        <v>123</v>
      </c>
      <c r="C7758" s="62">
        <v>44440</v>
      </c>
      <c r="D7758" s="3">
        <f>Table1[[#This Row],[End Year]]-1</f>
        <v>2021</v>
      </c>
      <c r="E7758" s="3">
        <f t="shared" si="363"/>
        <v>2022</v>
      </c>
      <c r="F7758" s="1" t="str">
        <f t="shared" si="364"/>
        <v>2021/2022</v>
      </c>
      <c r="G7758">
        <v>101923</v>
      </c>
      <c r="H7758" t="s">
        <v>60</v>
      </c>
      <c r="I7758">
        <f>IFERROR(INDEX(Lookup_Misc!$A$1:$C$7,MATCH(Table1[[#This Row],[Product]],Lookup_Misc!$B$1:$B$7,0),3)*Table1[[#This Row],[Tonnage]],NA())</f>
        <v>52999.96</v>
      </c>
      <c r="J7758">
        <f t="shared" si="365"/>
        <v>9</v>
      </c>
    </row>
    <row r="7759" spans="1:10" ht="15.5">
      <c r="A7759" t="s">
        <v>186</v>
      </c>
      <c r="B7759" t="s">
        <v>123</v>
      </c>
      <c r="C7759" s="62">
        <v>44440</v>
      </c>
      <c r="D7759" s="3">
        <f>Table1[[#This Row],[End Year]]-1</f>
        <v>2021</v>
      </c>
      <c r="E7759" s="3">
        <f t="shared" si="363"/>
        <v>2022</v>
      </c>
      <c r="F7759" s="1" t="str">
        <f t="shared" si="364"/>
        <v>2021/2022</v>
      </c>
      <c r="G7759">
        <v>366</v>
      </c>
      <c r="H7759" t="s">
        <v>79</v>
      </c>
      <c r="I7759">
        <f>IFERROR(INDEX(Lookup_Misc!$A$1:$C$7,MATCH(Table1[[#This Row],[Product]],Lookup_Misc!$B$1:$B$7,0),3)*Table1[[#This Row],[Tonnage]],NA())</f>
        <v>190.32</v>
      </c>
      <c r="J7759">
        <f t="shared" si="365"/>
        <v>9</v>
      </c>
    </row>
    <row r="7760" spans="1:10" ht="15.5">
      <c r="A7760" t="s">
        <v>186</v>
      </c>
      <c r="B7760" t="s">
        <v>123</v>
      </c>
      <c r="C7760" s="62">
        <v>44440</v>
      </c>
      <c r="D7760" s="3">
        <f>Table1[[#This Row],[End Year]]-1</f>
        <v>2021</v>
      </c>
      <c r="E7760" s="3">
        <f t="shared" si="363"/>
        <v>2022</v>
      </c>
      <c r="F7760" s="1" t="str">
        <f t="shared" si="364"/>
        <v>2021/2022</v>
      </c>
      <c r="G7760">
        <v>7150</v>
      </c>
      <c r="H7760" t="s">
        <v>116</v>
      </c>
      <c r="I7760">
        <f>IFERROR(INDEX(Lookup_Misc!$A$1:$C$7,MATCH(Table1[[#This Row],[Product]],Lookup_Misc!$B$1:$B$7,0),3)*Table1[[#This Row],[Tonnage]],NA())</f>
        <v>3718</v>
      </c>
      <c r="J7760">
        <f t="shared" si="365"/>
        <v>9</v>
      </c>
    </row>
    <row r="7761" spans="1:10" ht="15.5">
      <c r="A7761" t="s">
        <v>186</v>
      </c>
      <c r="B7761" t="s">
        <v>123</v>
      </c>
      <c r="C7761" s="62">
        <v>44440</v>
      </c>
      <c r="D7761" s="3">
        <f>Table1[[#This Row],[End Year]]-1</f>
        <v>2021</v>
      </c>
      <c r="E7761" s="3">
        <f t="shared" si="363"/>
        <v>2022</v>
      </c>
      <c r="F7761" s="1" t="str">
        <f t="shared" si="364"/>
        <v>2021/2022</v>
      </c>
      <c r="G7761">
        <v>14193</v>
      </c>
      <c r="H7761" t="s">
        <v>113</v>
      </c>
      <c r="I7761">
        <f>IFERROR(INDEX(Lookup_Misc!$A$1:$C$7,MATCH(Table1[[#This Row],[Product]],Lookup_Misc!$B$1:$B$7,0),3)*Table1[[#This Row],[Tonnage]],NA())</f>
        <v>7380.3600000000006</v>
      </c>
      <c r="J7761">
        <f t="shared" si="365"/>
        <v>9</v>
      </c>
    </row>
    <row r="7762" spans="1:10" ht="15.5">
      <c r="A7762" t="s">
        <v>186</v>
      </c>
      <c r="B7762" t="s">
        <v>123</v>
      </c>
      <c r="C7762" s="62">
        <v>44440</v>
      </c>
      <c r="D7762" s="3">
        <f>Table1[[#This Row],[End Year]]-1</f>
        <v>2021</v>
      </c>
      <c r="E7762" s="3">
        <f t="shared" si="363"/>
        <v>2022</v>
      </c>
      <c r="F7762" s="1" t="str">
        <f t="shared" si="364"/>
        <v>2021/2022</v>
      </c>
      <c r="G7762">
        <v>20</v>
      </c>
      <c r="H7762" t="s">
        <v>144</v>
      </c>
      <c r="I7762">
        <f>IFERROR(INDEX(Lookup_Misc!$A$1:$C$7,MATCH(Table1[[#This Row],[Product]],Lookup_Misc!$B$1:$B$7,0),3)*Table1[[#This Row],[Tonnage]],NA())</f>
        <v>10.4</v>
      </c>
      <c r="J7762">
        <f t="shared" si="365"/>
        <v>9</v>
      </c>
    </row>
    <row r="7763" spans="1:10" ht="15.5">
      <c r="A7763" t="s">
        <v>186</v>
      </c>
      <c r="B7763" t="s">
        <v>123</v>
      </c>
      <c r="C7763" s="62">
        <v>44440</v>
      </c>
      <c r="D7763" s="3">
        <f>Table1[[#This Row],[End Year]]-1</f>
        <v>2021</v>
      </c>
      <c r="E7763" s="3">
        <f t="shared" si="363"/>
        <v>2022</v>
      </c>
      <c r="F7763" s="1" t="str">
        <f t="shared" si="364"/>
        <v>2021/2022</v>
      </c>
      <c r="G7763">
        <v>18</v>
      </c>
      <c r="H7763" t="s">
        <v>149</v>
      </c>
      <c r="I7763">
        <f>IFERROR(INDEX(Lookup_Misc!$A$1:$C$7,MATCH(Table1[[#This Row],[Product]],Lookup_Misc!$B$1:$B$7,0),3)*Table1[[#This Row],[Tonnage]],NA())</f>
        <v>9.36</v>
      </c>
      <c r="J7763">
        <f t="shared" si="365"/>
        <v>9</v>
      </c>
    </row>
    <row r="7764" spans="1:10" ht="15.5">
      <c r="A7764" t="s">
        <v>189</v>
      </c>
      <c r="B7764" t="s">
        <v>33</v>
      </c>
      <c r="C7764" s="62">
        <v>44440</v>
      </c>
      <c r="D7764" s="3">
        <f>Table1[[#This Row],[End Year]]-1</f>
        <v>2021</v>
      </c>
      <c r="E7764" s="3">
        <f t="shared" si="363"/>
        <v>2022</v>
      </c>
      <c r="F7764" s="1" t="str">
        <f t="shared" si="364"/>
        <v>2021/2022</v>
      </c>
      <c r="G7764">
        <v>64</v>
      </c>
      <c r="H7764" t="s">
        <v>74</v>
      </c>
      <c r="I7764">
        <f>IFERROR(INDEX(Lookup_Misc!$A$1:$C$7,MATCH(Table1[[#This Row],[Product]],Lookup_Misc!$B$1:$B$7,0),3)*Table1[[#This Row],[Tonnage]],NA())</f>
        <v>25.6</v>
      </c>
      <c r="J7764">
        <f t="shared" si="365"/>
        <v>9</v>
      </c>
    </row>
    <row r="7765" spans="1:10" ht="15.5">
      <c r="A7765" t="s">
        <v>189</v>
      </c>
      <c r="B7765" t="s">
        <v>33</v>
      </c>
      <c r="C7765" s="62">
        <v>44440</v>
      </c>
      <c r="D7765" s="3">
        <f>Table1[[#This Row],[End Year]]-1</f>
        <v>2021</v>
      </c>
      <c r="E7765" s="3">
        <f t="shared" si="363"/>
        <v>2022</v>
      </c>
      <c r="F7765" s="1" t="str">
        <f t="shared" si="364"/>
        <v>2021/2022</v>
      </c>
      <c r="G7765">
        <v>18</v>
      </c>
      <c r="H7765" t="s">
        <v>103</v>
      </c>
      <c r="I7765">
        <f>IFERROR(INDEX(Lookup_Misc!$A$1:$C$7,MATCH(Table1[[#This Row],[Product]],Lookup_Misc!$B$1:$B$7,0),3)*Table1[[#This Row],[Tonnage]],NA())</f>
        <v>7.2</v>
      </c>
      <c r="J7765">
        <f t="shared" si="365"/>
        <v>9</v>
      </c>
    </row>
    <row r="7766" spans="1:10" ht="15.5">
      <c r="A7766" t="s">
        <v>189</v>
      </c>
      <c r="B7766" t="s">
        <v>33</v>
      </c>
      <c r="C7766" s="62">
        <v>44440</v>
      </c>
      <c r="D7766" s="3">
        <f>Table1[[#This Row],[End Year]]-1</f>
        <v>2021</v>
      </c>
      <c r="E7766" s="3">
        <f t="shared" si="363"/>
        <v>2022</v>
      </c>
      <c r="F7766" s="1" t="str">
        <f t="shared" si="364"/>
        <v>2021/2022</v>
      </c>
      <c r="G7766">
        <v>1088</v>
      </c>
      <c r="H7766" t="s">
        <v>60</v>
      </c>
      <c r="I7766">
        <f>IFERROR(INDEX(Lookup_Misc!$A$1:$C$7,MATCH(Table1[[#This Row],[Product]],Lookup_Misc!$B$1:$B$7,0),3)*Table1[[#This Row],[Tonnage]],NA())</f>
        <v>435.20000000000005</v>
      </c>
      <c r="J7766">
        <f t="shared" si="365"/>
        <v>9</v>
      </c>
    </row>
    <row r="7767" spans="1:10" ht="15.5">
      <c r="A7767" t="s">
        <v>189</v>
      </c>
      <c r="B7767" t="s">
        <v>33</v>
      </c>
      <c r="C7767" s="62">
        <v>44440</v>
      </c>
      <c r="D7767" s="3">
        <f>Table1[[#This Row],[End Year]]-1</f>
        <v>2021</v>
      </c>
      <c r="E7767" s="3">
        <f t="shared" si="363"/>
        <v>2022</v>
      </c>
      <c r="F7767" s="1" t="str">
        <f t="shared" si="364"/>
        <v>2021/2022</v>
      </c>
      <c r="G7767">
        <v>61</v>
      </c>
      <c r="H7767" t="s">
        <v>79</v>
      </c>
      <c r="I7767">
        <f>IFERROR(INDEX(Lookup_Misc!$A$1:$C$7,MATCH(Table1[[#This Row],[Product]],Lookup_Misc!$B$1:$B$7,0),3)*Table1[[#This Row],[Tonnage]],NA())</f>
        <v>24.400000000000002</v>
      </c>
      <c r="J7767">
        <f t="shared" si="365"/>
        <v>9</v>
      </c>
    </row>
    <row r="7768" spans="1:10" ht="15.5">
      <c r="A7768" t="s">
        <v>189</v>
      </c>
      <c r="B7768" t="s">
        <v>123</v>
      </c>
      <c r="C7768" s="62">
        <v>44440</v>
      </c>
      <c r="D7768" s="3">
        <f>Table1[[#This Row],[End Year]]-1</f>
        <v>2021</v>
      </c>
      <c r="E7768" s="3">
        <f t="shared" si="363"/>
        <v>2022</v>
      </c>
      <c r="F7768" s="1" t="str">
        <f t="shared" si="364"/>
        <v>2021/2022</v>
      </c>
      <c r="G7768">
        <v>173</v>
      </c>
      <c r="H7768" t="s">
        <v>129</v>
      </c>
      <c r="I7768">
        <f>IFERROR(INDEX(Lookup_Misc!$A$1:$C$7,MATCH(Table1[[#This Row],[Product]],Lookup_Misc!$B$1:$B$7,0),3)*Table1[[#This Row],[Tonnage]],NA())</f>
        <v>69.2</v>
      </c>
      <c r="J7768">
        <f t="shared" si="365"/>
        <v>9</v>
      </c>
    </row>
    <row r="7769" spans="1:10" ht="15.5">
      <c r="A7769" t="s">
        <v>189</v>
      </c>
      <c r="B7769" t="s">
        <v>123</v>
      </c>
      <c r="C7769" s="62">
        <v>44440</v>
      </c>
      <c r="D7769" s="3">
        <f>Table1[[#This Row],[End Year]]-1</f>
        <v>2021</v>
      </c>
      <c r="E7769" s="3">
        <f t="shared" si="363"/>
        <v>2022</v>
      </c>
      <c r="F7769" s="1" t="str">
        <f t="shared" si="364"/>
        <v>2021/2022</v>
      </c>
      <c r="G7769">
        <v>7</v>
      </c>
      <c r="H7769" t="s">
        <v>132</v>
      </c>
      <c r="I7769">
        <f>IFERROR(INDEX(Lookup_Misc!$A$1:$C$7,MATCH(Table1[[#This Row],[Product]],Lookup_Misc!$B$1:$B$7,0),3)*Table1[[#This Row],[Tonnage]],NA())</f>
        <v>2.8000000000000003</v>
      </c>
      <c r="J7769">
        <f t="shared" si="365"/>
        <v>9</v>
      </c>
    </row>
    <row r="7770" spans="1:10" ht="15.5">
      <c r="A7770" t="s">
        <v>189</v>
      </c>
      <c r="B7770" t="s">
        <v>123</v>
      </c>
      <c r="C7770" s="62">
        <v>44440</v>
      </c>
      <c r="D7770" s="3">
        <f>Table1[[#This Row],[End Year]]-1</f>
        <v>2021</v>
      </c>
      <c r="E7770" s="3">
        <f t="shared" si="363"/>
        <v>2022</v>
      </c>
      <c r="F7770" s="1" t="str">
        <f t="shared" si="364"/>
        <v>2021/2022</v>
      </c>
      <c r="G7770">
        <v>29019</v>
      </c>
      <c r="H7770" t="s">
        <v>60</v>
      </c>
      <c r="I7770">
        <f>IFERROR(INDEX(Lookup_Misc!$A$1:$C$7,MATCH(Table1[[#This Row],[Product]],Lookup_Misc!$B$1:$B$7,0),3)*Table1[[#This Row],[Tonnage]],NA())</f>
        <v>11607.6</v>
      </c>
      <c r="J7770">
        <f t="shared" si="365"/>
        <v>9</v>
      </c>
    </row>
    <row r="7771" spans="1:10" ht="15.5">
      <c r="A7771" t="s">
        <v>189</v>
      </c>
      <c r="B7771" t="s">
        <v>123</v>
      </c>
      <c r="C7771" s="62">
        <v>44440</v>
      </c>
      <c r="D7771" s="3">
        <f>Table1[[#This Row],[End Year]]-1</f>
        <v>2021</v>
      </c>
      <c r="E7771" s="3">
        <f t="shared" si="363"/>
        <v>2022</v>
      </c>
      <c r="F7771" s="1" t="str">
        <f t="shared" si="364"/>
        <v>2021/2022</v>
      </c>
      <c r="G7771">
        <v>579</v>
      </c>
      <c r="H7771" t="s">
        <v>79</v>
      </c>
      <c r="I7771">
        <f>IFERROR(INDEX(Lookup_Misc!$A$1:$C$7,MATCH(Table1[[#This Row],[Product]],Lookup_Misc!$B$1:$B$7,0),3)*Table1[[#This Row],[Tonnage]],NA())</f>
        <v>231.60000000000002</v>
      </c>
      <c r="J7771">
        <f t="shared" si="365"/>
        <v>9</v>
      </c>
    </row>
    <row r="7772" spans="1:10" ht="15.5">
      <c r="A7772" t="s">
        <v>189</v>
      </c>
      <c r="B7772" t="s">
        <v>123</v>
      </c>
      <c r="C7772" s="62">
        <v>44440</v>
      </c>
      <c r="D7772" s="3">
        <f>Table1[[#This Row],[End Year]]-1</f>
        <v>2021</v>
      </c>
      <c r="E7772" s="3">
        <f t="shared" si="363"/>
        <v>2022</v>
      </c>
      <c r="F7772" s="1" t="str">
        <f t="shared" si="364"/>
        <v>2021/2022</v>
      </c>
      <c r="G7772">
        <v>2</v>
      </c>
      <c r="H7772" t="s">
        <v>125</v>
      </c>
      <c r="I7772">
        <f>IFERROR(INDEX(Lookup_Misc!$A$1:$C$7,MATCH(Table1[[#This Row],[Product]],Lookup_Misc!$B$1:$B$7,0),3)*Table1[[#This Row],[Tonnage]],NA())</f>
        <v>0.8</v>
      </c>
      <c r="J7772">
        <f t="shared" si="365"/>
        <v>9</v>
      </c>
    </row>
    <row r="7773" spans="1:10" ht="15.5">
      <c r="A7773" t="s">
        <v>189</v>
      </c>
      <c r="B7773" t="s">
        <v>123</v>
      </c>
      <c r="C7773" s="62">
        <v>44440</v>
      </c>
      <c r="D7773" s="3">
        <f>Table1[[#This Row],[End Year]]-1</f>
        <v>2021</v>
      </c>
      <c r="E7773" s="3">
        <f t="shared" si="363"/>
        <v>2022</v>
      </c>
      <c r="F7773" s="1" t="str">
        <f t="shared" si="364"/>
        <v>2021/2022</v>
      </c>
      <c r="G7773">
        <v>2000</v>
      </c>
      <c r="H7773" t="s">
        <v>137</v>
      </c>
      <c r="I7773">
        <f>IFERROR(INDEX(Lookup_Misc!$A$1:$C$7,MATCH(Table1[[#This Row],[Product]],Lookup_Misc!$B$1:$B$7,0),3)*Table1[[#This Row],[Tonnage]],NA())</f>
        <v>800</v>
      </c>
      <c r="J7773">
        <f t="shared" si="365"/>
        <v>9</v>
      </c>
    </row>
    <row r="7774" spans="1:10" ht="15.5">
      <c r="A7774" t="s">
        <v>189</v>
      </c>
      <c r="B7774" t="s">
        <v>123</v>
      </c>
      <c r="C7774" s="62">
        <v>44440</v>
      </c>
      <c r="D7774" s="3">
        <f>Table1[[#This Row],[End Year]]-1</f>
        <v>2021</v>
      </c>
      <c r="E7774" s="3">
        <f t="shared" si="363"/>
        <v>2022</v>
      </c>
      <c r="F7774" s="1" t="str">
        <f t="shared" si="364"/>
        <v>2021/2022</v>
      </c>
      <c r="G7774">
        <v>99000</v>
      </c>
      <c r="H7774" t="s">
        <v>113</v>
      </c>
      <c r="I7774">
        <f>IFERROR(INDEX(Lookup_Misc!$A$1:$C$7,MATCH(Table1[[#This Row],[Product]],Lookup_Misc!$B$1:$B$7,0),3)*Table1[[#This Row],[Tonnage]],NA())</f>
        <v>39600</v>
      </c>
      <c r="J7774">
        <f t="shared" si="365"/>
        <v>9</v>
      </c>
    </row>
    <row r="7775" spans="1:10" ht="15.5">
      <c r="A7775" t="s">
        <v>189</v>
      </c>
      <c r="B7775" t="s">
        <v>123</v>
      </c>
      <c r="C7775" s="62">
        <v>44440</v>
      </c>
      <c r="D7775" s="3">
        <f>Table1[[#This Row],[End Year]]-1</f>
        <v>2021</v>
      </c>
      <c r="E7775" s="3">
        <f t="shared" si="363"/>
        <v>2022</v>
      </c>
      <c r="F7775" s="1" t="str">
        <f t="shared" si="364"/>
        <v>2021/2022</v>
      </c>
      <c r="G7775">
        <v>1</v>
      </c>
      <c r="H7775" t="s">
        <v>154</v>
      </c>
      <c r="I7775">
        <f>IFERROR(INDEX(Lookup_Misc!$A$1:$C$7,MATCH(Table1[[#This Row],[Product]],Lookup_Misc!$B$1:$B$7,0),3)*Table1[[#This Row],[Tonnage]],NA())</f>
        <v>0.4</v>
      </c>
      <c r="J7775">
        <f t="shared" si="365"/>
        <v>9</v>
      </c>
    </row>
    <row r="7776" spans="1:10" ht="15.5">
      <c r="A7776" t="s">
        <v>189</v>
      </c>
      <c r="B7776" t="s">
        <v>123</v>
      </c>
      <c r="C7776" s="62">
        <v>44440</v>
      </c>
      <c r="D7776" s="3">
        <f>Table1[[#This Row],[End Year]]-1</f>
        <v>2021</v>
      </c>
      <c r="E7776" s="3">
        <f t="shared" si="363"/>
        <v>2022</v>
      </c>
      <c r="F7776" s="1" t="str">
        <f t="shared" si="364"/>
        <v>2021/2022</v>
      </c>
      <c r="G7776">
        <v>79</v>
      </c>
      <c r="H7776" t="s">
        <v>170</v>
      </c>
      <c r="I7776">
        <f>IFERROR(INDEX(Lookup_Misc!$A$1:$C$7,MATCH(Table1[[#This Row],[Product]],Lookup_Misc!$B$1:$B$7,0),3)*Table1[[#This Row],[Tonnage]],NA())</f>
        <v>31.6</v>
      </c>
      <c r="J7776">
        <f t="shared" si="365"/>
        <v>9</v>
      </c>
    </row>
    <row r="7777" spans="1:10" ht="15.5">
      <c r="A7777" t="s">
        <v>189</v>
      </c>
      <c r="B7777" t="s">
        <v>123</v>
      </c>
      <c r="C7777" s="62">
        <v>44440</v>
      </c>
      <c r="D7777" s="3">
        <f>Table1[[#This Row],[End Year]]-1</f>
        <v>2021</v>
      </c>
      <c r="E7777" s="3">
        <f t="shared" si="363"/>
        <v>2022</v>
      </c>
      <c r="F7777" s="1" t="str">
        <f t="shared" si="364"/>
        <v>2021/2022</v>
      </c>
      <c r="G7777">
        <v>148</v>
      </c>
      <c r="H7777" t="s">
        <v>86</v>
      </c>
      <c r="I7777">
        <f>IFERROR(INDEX(Lookup_Misc!$A$1:$C$7,MATCH(Table1[[#This Row],[Product]],Lookup_Misc!$B$1:$B$7,0),3)*Table1[[#This Row],[Tonnage]],NA())</f>
        <v>59.2</v>
      </c>
      <c r="J7777">
        <f t="shared" si="365"/>
        <v>9</v>
      </c>
    </row>
    <row r="7778" spans="1:10" ht="15.5">
      <c r="A7778" t="s">
        <v>189</v>
      </c>
      <c r="B7778" t="s">
        <v>123</v>
      </c>
      <c r="C7778" s="62">
        <v>44440</v>
      </c>
      <c r="D7778" s="3">
        <f>Table1[[#This Row],[End Year]]-1</f>
        <v>2021</v>
      </c>
      <c r="E7778" s="3">
        <f t="shared" si="363"/>
        <v>2022</v>
      </c>
      <c r="F7778" s="1" t="str">
        <f t="shared" si="364"/>
        <v>2021/2022</v>
      </c>
      <c r="G7778">
        <v>44</v>
      </c>
      <c r="H7778" t="s">
        <v>98</v>
      </c>
      <c r="I7778">
        <f>IFERROR(INDEX(Lookup_Misc!$A$1:$C$7,MATCH(Table1[[#This Row],[Product]],Lookup_Misc!$B$1:$B$7,0),3)*Table1[[#This Row],[Tonnage]],NA())</f>
        <v>17.600000000000001</v>
      </c>
      <c r="J7778">
        <f t="shared" si="365"/>
        <v>9</v>
      </c>
    </row>
    <row r="7779" spans="1:10" ht="15.5">
      <c r="A7779" t="s">
        <v>189</v>
      </c>
      <c r="B7779" t="s">
        <v>123</v>
      </c>
      <c r="C7779" s="62">
        <v>44440</v>
      </c>
      <c r="D7779" s="3">
        <f>Table1[[#This Row],[End Year]]-1</f>
        <v>2021</v>
      </c>
      <c r="E7779" s="3">
        <f t="shared" si="363"/>
        <v>2022</v>
      </c>
      <c r="F7779" s="1" t="str">
        <f t="shared" si="364"/>
        <v>2021/2022</v>
      </c>
      <c r="G7779">
        <v>18</v>
      </c>
      <c r="H7779" t="s">
        <v>89</v>
      </c>
      <c r="I7779">
        <f>IFERROR(INDEX(Lookup_Misc!$A$1:$C$7,MATCH(Table1[[#This Row],[Product]],Lookup_Misc!$B$1:$B$7,0),3)*Table1[[#This Row],[Tonnage]],NA())</f>
        <v>7.2</v>
      </c>
      <c r="J7779">
        <f t="shared" si="365"/>
        <v>9</v>
      </c>
    </row>
    <row r="7780" spans="1:10" ht="15.5">
      <c r="A7780" t="s">
        <v>189</v>
      </c>
      <c r="B7780" t="s">
        <v>123</v>
      </c>
      <c r="C7780" s="62">
        <v>44440</v>
      </c>
      <c r="D7780" s="3">
        <f>Table1[[#This Row],[End Year]]-1</f>
        <v>2021</v>
      </c>
      <c r="E7780" s="3">
        <f t="shared" si="363"/>
        <v>2022</v>
      </c>
      <c r="F7780" s="1" t="str">
        <f t="shared" si="364"/>
        <v>2021/2022</v>
      </c>
      <c r="G7780">
        <v>118</v>
      </c>
      <c r="H7780" t="s">
        <v>90</v>
      </c>
      <c r="I7780">
        <f>IFERROR(INDEX(Lookup_Misc!$A$1:$C$7,MATCH(Table1[[#This Row],[Product]],Lookup_Misc!$B$1:$B$7,0),3)*Table1[[#This Row],[Tonnage]],NA())</f>
        <v>47.2</v>
      </c>
      <c r="J7780">
        <f t="shared" si="365"/>
        <v>9</v>
      </c>
    </row>
    <row r="7781" spans="1:10" ht="15.5">
      <c r="A7781" t="s">
        <v>187</v>
      </c>
      <c r="B7781" t="s">
        <v>33</v>
      </c>
      <c r="C7781" s="62">
        <v>44440</v>
      </c>
      <c r="D7781" s="3">
        <f>Table1[[#This Row],[End Year]]-1</f>
        <v>2021</v>
      </c>
      <c r="E7781" s="3">
        <f t="shared" si="363"/>
        <v>2022</v>
      </c>
      <c r="F7781" s="1" t="str">
        <f t="shared" si="364"/>
        <v>2021/2022</v>
      </c>
      <c r="G7781">
        <v>21570</v>
      </c>
      <c r="H7781" t="s">
        <v>96</v>
      </c>
      <c r="I7781">
        <f>IFERROR(INDEX(Lookup_Misc!$A$1:$C$7,MATCH(Table1[[#This Row],[Product]],Lookup_Misc!$B$1:$B$7,0),3)*Table1[[#This Row],[Tonnage]],NA())</f>
        <v>9922.2000000000007</v>
      </c>
      <c r="J7781">
        <f t="shared" si="365"/>
        <v>9</v>
      </c>
    </row>
    <row r="7782" spans="1:10" ht="15.5">
      <c r="A7782" t="s">
        <v>187</v>
      </c>
      <c r="B7782" t="s">
        <v>123</v>
      </c>
      <c r="C7782" s="62">
        <v>44440</v>
      </c>
      <c r="D7782" s="3">
        <f>Table1[[#This Row],[End Year]]-1</f>
        <v>2021</v>
      </c>
      <c r="E7782" s="3">
        <f t="shared" si="363"/>
        <v>2022</v>
      </c>
      <c r="F7782" s="1" t="str">
        <f t="shared" si="364"/>
        <v>2021/2022</v>
      </c>
      <c r="G7782">
        <v>227</v>
      </c>
      <c r="H7782" t="s">
        <v>60</v>
      </c>
      <c r="I7782">
        <f>IFERROR(INDEX(Lookup_Misc!$A$1:$C$7,MATCH(Table1[[#This Row],[Product]],Lookup_Misc!$B$1:$B$7,0),3)*Table1[[#This Row],[Tonnage]],NA())</f>
        <v>104.42</v>
      </c>
      <c r="J7782">
        <f t="shared" si="365"/>
        <v>9</v>
      </c>
    </row>
    <row r="7783" spans="1:10" ht="15.5">
      <c r="A7783" t="s">
        <v>187</v>
      </c>
      <c r="B7783" t="s">
        <v>123</v>
      </c>
      <c r="C7783" s="62">
        <v>44440</v>
      </c>
      <c r="D7783" s="3">
        <f>Table1[[#This Row],[End Year]]-1</f>
        <v>2021</v>
      </c>
      <c r="E7783" s="3">
        <f t="shared" si="363"/>
        <v>2022</v>
      </c>
      <c r="F7783" s="1" t="str">
        <f t="shared" si="364"/>
        <v>2021/2022</v>
      </c>
      <c r="G7783">
        <v>68</v>
      </c>
      <c r="H7783" t="s">
        <v>79</v>
      </c>
      <c r="I7783">
        <f>IFERROR(INDEX(Lookup_Misc!$A$1:$C$7,MATCH(Table1[[#This Row],[Product]],Lookup_Misc!$B$1:$B$7,0),3)*Table1[[#This Row],[Tonnage]],NA())</f>
        <v>31.28</v>
      </c>
      <c r="J7783">
        <f t="shared" si="365"/>
        <v>9</v>
      </c>
    </row>
    <row r="7784" spans="1:10" ht="15.5">
      <c r="A7784" t="s">
        <v>187</v>
      </c>
      <c r="B7784" t="s">
        <v>123</v>
      </c>
      <c r="C7784" s="62">
        <v>44440</v>
      </c>
      <c r="D7784" s="3">
        <f>Table1[[#This Row],[End Year]]-1</f>
        <v>2021</v>
      </c>
      <c r="E7784" s="3">
        <f t="shared" si="363"/>
        <v>2022</v>
      </c>
      <c r="F7784" s="1" t="str">
        <f t="shared" si="364"/>
        <v>2021/2022</v>
      </c>
      <c r="G7784">
        <v>18</v>
      </c>
      <c r="H7784" t="s">
        <v>135</v>
      </c>
      <c r="I7784">
        <f>IFERROR(INDEX(Lookup_Misc!$A$1:$C$7,MATCH(Table1[[#This Row],[Product]],Lookup_Misc!$B$1:$B$7,0),3)*Table1[[#This Row],[Tonnage]],NA())</f>
        <v>8.2800000000000011</v>
      </c>
      <c r="J7784">
        <f t="shared" si="365"/>
        <v>9</v>
      </c>
    </row>
    <row r="7785" spans="1:10" ht="15.5">
      <c r="A7785" t="s">
        <v>187</v>
      </c>
      <c r="B7785" t="s">
        <v>123</v>
      </c>
      <c r="C7785" s="62">
        <v>44440</v>
      </c>
      <c r="D7785" s="3">
        <f>Table1[[#This Row],[End Year]]-1</f>
        <v>2021</v>
      </c>
      <c r="E7785" s="3">
        <f t="shared" si="363"/>
        <v>2022</v>
      </c>
      <c r="F7785" s="1" t="str">
        <f t="shared" si="364"/>
        <v>2021/2022</v>
      </c>
      <c r="G7785">
        <v>72</v>
      </c>
      <c r="H7785" t="s">
        <v>149</v>
      </c>
      <c r="I7785">
        <f>IFERROR(INDEX(Lookup_Misc!$A$1:$C$7,MATCH(Table1[[#This Row],[Product]],Lookup_Misc!$B$1:$B$7,0),3)*Table1[[#This Row],[Tonnage]],NA())</f>
        <v>33.120000000000005</v>
      </c>
      <c r="J7785">
        <f t="shared" si="365"/>
        <v>9</v>
      </c>
    </row>
    <row r="7786" spans="1:10" ht="15.5">
      <c r="A7786" t="s">
        <v>188</v>
      </c>
      <c r="B7786" t="s">
        <v>33</v>
      </c>
      <c r="C7786" s="62">
        <v>44440</v>
      </c>
      <c r="D7786" s="3">
        <f>Table1[[#This Row],[End Year]]-1</f>
        <v>2021</v>
      </c>
      <c r="E7786" s="3">
        <f t="shared" si="363"/>
        <v>2022</v>
      </c>
      <c r="F7786" s="1" t="str">
        <f t="shared" si="364"/>
        <v>2021/2022</v>
      </c>
      <c r="G7786">
        <v>145</v>
      </c>
      <c r="H7786" t="s">
        <v>90</v>
      </c>
      <c r="I7786">
        <f>IFERROR(INDEX(Lookup_Misc!$A$1:$C$7,MATCH(Table1[[#This Row],[Product]],Lookup_Misc!$B$1:$B$7,0),3)*Table1[[#This Row],[Tonnage]],NA())</f>
        <v>26.099999999999998</v>
      </c>
      <c r="J7786">
        <f t="shared" si="365"/>
        <v>9</v>
      </c>
    </row>
    <row r="7787" spans="1:10">
      <c r="A7787" t="s">
        <v>185</v>
      </c>
      <c r="B7787" t="s">
        <v>33</v>
      </c>
      <c r="C7787" s="60">
        <v>44470</v>
      </c>
      <c r="D7787" s="3">
        <f>Table1[[#This Row],[End Year]]-1</f>
        <v>2021</v>
      </c>
      <c r="E7787" s="3">
        <f t="shared" si="363"/>
        <v>2022</v>
      </c>
      <c r="F7787" s="1" t="str">
        <f t="shared" si="364"/>
        <v>2021/2022</v>
      </c>
      <c r="G7787">
        <v>97</v>
      </c>
      <c r="H7787" t="s">
        <v>75</v>
      </c>
      <c r="I7787">
        <f>IFERROR(INDEX(Lookup_Misc!$A$1:$C$7,MATCH(Table1[[#This Row],[Product]],Lookup_Misc!$B$1:$B$7,0),3)*Table1[[#This Row],[Tonnage]],NA())</f>
        <v>44.620000000000005</v>
      </c>
      <c r="J7787">
        <f t="shared" si="365"/>
        <v>10</v>
      </c>
    </row>
    <row r="7788" spans="1:10">
      <c r="A7788" t="s">
        <v>185</v>
      </c>
      <c r="B7788" t="s">
        <v>33</v>
      </c>
      <c r="C7788" s="60">
        <v>44470</v>
      </c>
      <c r="D7788" s="3">
        <f>Table1[[#This Row],[End Year]]-1</f>
        <v>2021</v>
      </c>
      <c r="E7788" s="3">
        <f t="shared" si="363"/>
        <v>2022</v>
      </c>
      <c r="F7788" s="1" t="str">
        <f t="shared" si="364"/>
        <v>2021/2022</v>
      </c>
      <c r="G7788">
        <v>558</v>
      </c>
      <c r="H7788" t="s">
        <v>119</v>
      </c>
      <c r="I7788">
        <f>IFERROR(INDEX(Lookup_Misc!$A$1:$C$7,MATCH(Table1[[#This Row],[Product]],Lookup_Misc!$B$1:$B$7,0),3)*Table1[[#This Row],[Tonnage]],NA())</f>
        <v>256.68</v>
      </c>
      <c r="J7788">
        <f t="shared" si="365"/>
        <v>10</v>
      </c>
    </row>
    <row r="7789" spans="1:10">
      <c r="A7789" t="s">
        <v>185</v>
      </c>
      <c r="B7789" t="s">
        <v>33</v>
      </c>
      <c r="C7789" s="60">
        <v>44470</v>
      </c>
      <c r="D7789" s="3">
        <f>Table1[[#This Row],[End Year]]-1</f>
        <v>2021</v>
      </c>
      <c r="E7789" s="3">
        <f t="shared" si="363"/>
        <v>2022</v>
      </c>
      <c r="F7789" s="1" t="str">
        <f t="shared" si="364"/>
        <v>2021/2022</v>
      </c>
      <c r="G7789">
        <v>200</v>
      </c>
      <c r="H7789" t="s">
        <v>95</v>
      </c>
      <c r="I7789">
        <f>IFERROR(INDEX(Lookup_Misc!$A$1:$C$7,MATCH(Table1[[#This Row],[Product]],Lookup_Misc!$B$1:$B$7,0),3)*Table1[[#This Row],[Tonnage]],NA())</f>
        <v>92</v>
      </c>
      <c r="J7789">
        <f t="shared" si="365"/>
        <v>10</v>
      </c>
    </row>
    <row r="7790" spans="1:10">
      <c r="A7790" t="s">
        <v>185</v>
      </c>
      <c r="B7790" t="s">
        <v>33</v>
      </c>
      <c r="C7790" s="60">
        <v>44470</v>
      </c>
      <c r="D7790" s="3">
        <f>Table1[[#This Row],[End Year]]-1</f>
        <v>2021</v>
      </c>
      <c r="E7790" s="3">
        <f t="shared" si="363"/>
        <v>2022</v>
      </c>
      <c r="F7790" s="1" t="str">
        <f t="shared" si="364"/>
        <v>2021/2022</v>
      </c>
      <c r="G7790">
        <v>45750</v>
      </c>
      <c r="H7790" t="s">
        <v>78</v>
      </c>
      <c r="I7790">
        <f>IFERROR(INDEX(Lookup_Misc!$A$1:$C$7,MATCH(Table1[[#This Row],[Product]],Lookup_Misc!$B$1:$B$7,0),3)*Table1[[#This Row],[Tonnage]],NA())</f>
        <v>21045</v>
      </c>
      <c r="J7790">
        <f t="shared" si="365"/>
        <v>10</v>
      </c>
    </row>
    <row r="7791" spans="1:10">
      <c r="A7791" t="s">
        <v>185</v>
      </c>
      <c r="B7791" t="s">
        <v>33</v>
      </c>
      <c r="C7791" s="60">
        <v>44470</v>
      </c>
      <c r="D7791" s="3">
        <f>Table1[[#This Row],[End Year]]-1</f>
        <v>2021</v>
      </c>
      <c r="E7791" s="3">
        <f t="shared" si="363"/>
        <v>2022</v>
      </c>
      <c r="F7791" s="1" t="str">
        <f t="shared" si="364"/>
        <v>2021/2022</v>
      </c>
      <c r="G7791">
        <v>159</v>
      </c>
      <c r="H7791" t="s">
        <v>60</v>
      </c>
      <c r="I7791">
        <f>IFERROR(INDEX(Lookup_Misc!$A$1:$C$7,MATCH(Table1[[#This Row],[Product]],Lookup_Misc!$B$1:$B$7,0),3)*Table1[[#This Row],[Tonnage]],NA())</f>
        <v>73.14</v>
      </c>
      <c r="J7791">
        <f t="shared" si="365"/>
        <v>10</v>
      </c>
    </row>
    <row r="7792" spans="1:10">
      <c r="A7792" t="s">
        <v>185</v>
      </c>
      <c r="B7792" t="s">
        <v>33</v>
      </c>
      <c r="C7792" s="60">
        <v>44470</v>
      </c>
      <c r="D7792" s="3">
        <f>Table1[[#This Row],[End Year]]-1</f>
        <v>2021</v>
      </c>
      <c r="E7792" s="3">
        <f t="shared" si="363"/>
        <v>2022</v>
      </c>
      <c r="F7792" s="1" t="str">
        <f t="shared" si="364"/>
        <v>2021/2022</v>
      </c>
      <c r="G7792">
        <v>7184</v>
      </c>
      <c r="H7792" t="s">
        <v>126</v>
      </c>
      <c r="I7792">
        <f>IFERROR(INDEX(Lookup_Misc!$A$1:$C$7,MATCH(Table1[[#This Row],[Product]],Lookup_Misc!$B$1:$B$7,0),3)*Table1[[#This Row],[Tonnage]],NA())</f>
        <v>3304.6400000000003</v>
      </c>
      <c r="J7792">
        <f t="shared" si="365"/>
        <v>10</v>
      </c>
    </row>
    <row r="7793" spans="1:10">
      <c r="A7793" t="s">
        <v>185</v>
      </c>
      <c r="B7793" t="s">
        <v>33</v>
      </c>
      <c r="C7793" s="60">
        <v>44470</v>
      </c>
      <c r="D7793" s="3">
        <f>Table1[[#This Row],[End Year]]-1</f>
        <v>2021</v>
      </c>
      <c r="E7793" s="3">
        <f t="shared" si="363"/>
        <v>2022</v>
      </c>
      <c r="F7793" s="1" t="str">
        <f t="shared" si="364"/>
        <v>2021/2022</v>
      </c>
      <c r="G7793">
        <v>1</v>
      </c>
      <c r="H7793" t="s">
        <v>93</v>
      </c>
      <c r="I7793">
        <f>IFERROR(INDEX(Lookup_Misc!$A$1:$C$7,MATCH(Table1[[#This Row],[Product]],Lookup_Misc!$B$1:$B$7,0),3)*Table1[[#This Row],[Tonnage]],NA())</f>
        <v>0.46</v>
      </c>
      <c r="J7793">
        <f t="shared" si="365"/>
        <v>10</v>
      </c>
    </row>
    <row r="7794" spans="1:10">
      <c r="A7794" t="s">
        <v>185</v>
      </c>
      <c r="B7794" t="s">
        <v>33</v>
      </c>
      <c r="C7794" s="60">
        <v>44470</v>
      </c>
      <c r="D7794" s="3">
        <f>Table1[[#This Row],[End Year]]-1</f>
        <v>2021</v>
      </c>
      <c r="E7794" s="3">
        <f t="shared" si="363"/>
        <v>2022</v>
      </c>
      <c r="F7794" s="1" t="str">
        <f t="shared" si="364"/>
        <v>2021/2022</v>
      </c>
      <c r="G7794">
        <v>40</v>
      </c>
      <c r="H7794" t="s">
        <v>118</v>
      </c>
      <c r="I7794">
        <f>IFERROR(INDEX(Lookup_Misc!$A$1:$C$7,MATCH(Table1[[#This Row],[Product]],Lookup_Misc!$B$1:$B$7,0),3)*Table1[[#This Row],[Tonnage]],NA())</f>
        <v>18.400000000000002</v>
      </c>
      <c r="J7794">
        <f t="shared" si="365"/>
        <v>10</v>
      </c>
    </row>
    <row r="7795" spans="1:10">
      <c r="A7795" t="s">
        <v>185</v>
      </c>
      <c r="B7795" t="s">
        <v>33</v>
      </c>
      <c r="C7795" s="60">
        <v>44470</v>
      </c>
      <c r="D7795" s="3">
        <f>Table1[[#This Row],[End Year]]-1</f>
        <v>2021</v>
      </c>
      <c r="E7795" s="3">
        <f t="shared" si="363"/>
        <v>2022</v>
      </c>
      <c r="F7795" s="1" t="str">
        <f t="shared" si="364"/>
        <v>2021/2022</v>
      </c>
      <c r="G7795">
        <v>60</v>
      </c>
      <c r="H7795" t="s">
        <v>86</v>
      </c>
      <c r="I7795">
        <f>IFERROR(INDEX(Lookup_Misc!$A$1:$C$7,MATCH(Table1[[#This Row],[Product]],Lookup_Misc!$B$1:$B$7,0),3)*Table1[[#This Row],[Tonnage]],NA())</f>
        <v>27.6</v>
      </c>
      <c r="J7795">
        <f t="shared" si="365"/>
        <v>10</v>
      </c>
    </row>
    <row r="7796" spans="1:10">
      <c r="A7796" t="s">
        <v>185</v>
      </c>
      <c r="B7796" t="s">
        <v>33</v>
      </c>
      <c r="C7796" s="60">
        <v>44470</v>
      </c>
      <c r="D7796" s="3">
        <f>Table1[[#This Row],[End Year]]-1</f>
        <v>2021</v>
      </c>
      <c r="E7796" s="3">
        <f t="shared" si="363"/>
        <v>2022</v>
      </c>
      <c r="F7796" s="1" t="str">
        <f t="shared" si="364"/>
        <v>2021/2022</v>
      </c>
      <c r="G7796">
        <v>34990</v>
      </c>
      <c r="H7796" t="s">
        <v>90</v>
      </c>
      <c r="I7796">
        <f>IFERROR(INDEX(Lookup_Misc!$A$1:$C$7,MATCH(Table1[[#This Row],[Product]],Lookup_Misc!$B$1:$B$7,0),3)*Table1[[#This Row],[Tonnage]],NA())</f>
        <v>16095.400000000001</v>
      </c>
      <c r="J7796">
        <f t="shared" si="365"/>
        <v>10</v>
      </c>
    </row>
    <row r="7797" spans="1:10">
      <c r="A7797" t="s">
        <v>185</v>
      </c>
      <c r="B7797" t="s">
        <v>123</v>
      </c>
      <c r="C7797" s="60">
        <v>44470</v>
      </c>
      <c r="D7797" s="3">
        <f>Table1[[#This Row],[End Year]]-1</f>
        <v>2021</v>
      </c>
      <c r="E7797" s="3">
        <f t="shared" si="363"/>
        <v>2022</v>
      </c>
      <c r="F7797" s="1" t="str">
        <f t="shared" si="364"/>
        <v>2021/2022</v>
      </c>
      <c r="G7797">
        <v>1</v>
      </c>
      <c r="H7797" t="s">
        <v>95</v>
      </c>
      <c r="I7797">
        <f>IFERROR(INDEX(Lookup_Misc!$A$1:$C$7,MATCH(Table1[[#This Row],[Product]],Lookup_Misc!$B$1:$B$7,0),3)*Table1[[#This Row],[Tonnage]],NA())</f>
        <v>0.46</v>
      </c>
      <c r="J7797">
        <f t="shared" si="365"/>
        <v>10</v>
      </c>
    </row>
    <row r="7798" spans="1:10">
      <c r="A7798" t="s">
        <v>185</v>
      </c>
      <c r="B7798" t="s">
        <v>123</v>
      </c>
      <c r="C7798" s="60">
        <v>44470</v>
      </c>
      <c r="D7798" s="3">
        <f>Table1[[#This Row],[End Year]]-1</f>
        <v>2021</v>
      </c>
      <c r="E7798" s="3">
        <f t="shared" si="363"/>
        <v>2022</v>
      </c>
      <c r="F7798" s="1" t="str">
        <f t="shared" si="364"/>
        <v>2021/2022</v>
      </c>
      <c r="G7798">
        <v>242</v>
      </c>
      <c r="H7798" t="s">
        <v>60</v>
      </c>
      <c r="I7798">
        <f>IFERROR(INDEX(Lookup_Misc!$A$1:$C$7,MATCH(Table1[[#This Row],[Product]],Lookup_Misc!$B$1:$B$7,0),3)*Table1[[#This Row],[Tonnage]],NA())</f>
        <v>111.32000000000001</v>
      </c>
      <c r="J7798">
        <f t="shared" si="365"/>
        <v>10</v>
      </c>
    </row>
    <row r="7799" spans="1:10">
      <c r="A7799" t="s">
        <v>185</v>
      </c>
      <c r="B7799" t="s">
        <v>123</v>
      </c>
      <c r="C7799" s="60">
        <v>44470</v>
      </c>
      <c r="D7799" s="3">
        <f>Table1[[#This Row],[End Year]]-1</f>
        <v>2021</v>
      </c>
      <c r="E7799" s="3">
        <f t="shared" si="363"/>
        <v>2022</v>
      </c>
      <c r="F7799" s="1" t="str">
        <f t="shared" si="364"/>
        <v>2021/2022</v>
      </c>
      <c r="G7799">
        <v>2</v>
      </c>
      <c r="H7799" t="s">
        <v>88</v>
      </c>
      <c r="I7799">
        <f>IFERROR(INDEX(Lookup_Misc!$A$1:$C$7,MATCH(Table1[[#This Row],[Product]],Lookup_Misc!$B$1:$B$7,0),3)*Table1[[#This Row],[Tonnage]],NA())</f>
        <v>0.92</v>
      </c>
      <c r="J7799">
        <f t="shared" si="365"/>
        <v>10</v>
      </c>
    </row>
    <row r="7800" spans="1:10">
      <c r="A7800" t="s">
        <v>185</v>
      </c>
      <c r="B7800" t="s">
        <v>123</v>
      </c>
      <c r="C7800" s="60">
        <v>44470</v>
      </c>
      <c r="D7800" s="3">
        <f>Table1[[#This Row],[End Year]]-1</f>
        <v>2021</v>
      </c>
      <c r="E7800" s="3">
        <f t="shared" si="363"/>
        <v>2022</v>
      </c>
      <c r="F7800" s="1" t="str">
        <f t="shared" si="364"/>
        <v>2021/2022</v>
      </c>
      <c r="G7800">
        <v>44003</v>
      </c>
      <c r="H7800" t="s">
        <v>113</v>
      </c>
      <c r="I7800">
        <f>IFERROR(INDEX(Lookup_Misc!$A$1:$C$7,MATCH(Table1[[#This Row],[Product]],Lookup_Misc!$B$1:$B$7,0),3)*Table1[[#This Row],[Tonnage]],NA())</f>
        <v>20241.38</v>
      </c>
      <c r="J7800">
        <f t="shared" si="365"/>
        <v>10</v>
      </c>
    </row>
    <row r="7801" spans="1:10">
      <c r="A7801" t="s">
        <v>186</v>
      </c>
      <c r="B7801" t="s">
        <v>33</v>
      </c>
      <c r="C7801" s="60">
        <v>44470</v>
      </c>
      <c r="D7801" s="3">
        <f>Table1[[#This Row],[End Year]]-1</f>
        <v>2021</v>
      </c>
      <c r="E7801" s="3">
        <f t="shared" si="363"/>
        <v>2022</v>
      </c>
      <c r="F7801" s="1" t="str">
        <f t="shared" si="364"/>
        <v>2021/2022</v>
      </c>
      <c r="G7801">
        <v>213</v>
      </c>
      <c r="H7801" t="s">
        <v>119</v>
      </c>
      <c r="I7801">
        <f>IFERROR(INDEX(Lookup_Misc!$A$1:$C$7,MATCH(Table1[[#This Row],[Product]],Lookup_Misc!$B$1:$B$7,0),3)*Table1[[#This Row],[Tonnage]],NA())</f>
        <v>110.76</v>
      </c>
      <c r="J7801">
        <f t="shared" si="365"/>
        <v>10</v>
      </c>
    </row>
    <row r="7802" spans="1:10">
      <c r="A7802" t="s">
        <v>186</v>
      </c>
      <c r="B7802" t="s">
        <v>33</v>
      </c>
      <c r="C7802" s="60">
        <v>44470</v>
      </c>
      <c r="D7802" s="3">
        <f>Table1[[#This Row],[End Year]]-1</f>
        <v>2021</v>
      </c>
      <c r="E7802" s="3">
        <f t="shared" si="363"/>
        <v>2022</v>
      </c>
      <c r="F7802" s="1" t="str">
        <f t="shared" si="364"/>
        <v>2021/2022</v>
      </c>
      <c r="G7802">
        <v>40</v>
      </c>
      <c r="H7802" t="s">
        <v>110</v>
      </c>
      <c r="I7802">
        <f>IFERROR(INDEX(Lookup_Misc!$A$1:$C$7,MATCH(Table1[[#This Row],[Product]],Lookup_Misc!$B$1:$B$7,0),3)*Table1[[#This Row],[Tonnage]],NA())</f>
        <v>20.8</v>
      </c>
      <c r="J7802">
        <f t="shared" si="365"/>
        <v>10</v>
      </c>
    </row>
    <row r="7803" spans="1:10">
      <c r="A7803" t="s">
        <v>186</v>
      </c>
      <c r="B7803" t="s">
        <v>33</v>
      </c>
      <c r="C7803" s="60">
        <v>44470</v>
      </c>
      <c r="D7803" s="3">
        <f>Table1[[#This Row],[End Year]]-1</f>
        <v>2021</v>
      </c>
      <c r="E7803" s="3">
        <f t="shared" si="363"/>
        <v>2022</v>
      </c>
      <c r="F7803" s="1" t="str">
        <f t="shared" si="364"/>
        <v>2021/2022</v>
      </c>
      <c r="G7803">
        <v>12202</v>
      </c>
      <c r="H7803" t="s">
        <v>95</v>
      </c>
      <c r="I7803">
        <f>IFERROR(INDEX(Lookup_Misc!$A$1:$C$7,MATCH(Table1[[#This Row],[Product]],Lookup_Misc!$B$1:$B$7,0),3)*Table1[[#This Row],[Tonnage]],NA())</f>
        <v>6345.04</v>
      </c>
      <c r="J7803">
        <f t="shared" si="365"/>
        <v>10</v>
      </c>
    </row>
    <row r="7804" spans="1:10">
      <c r="A7804" t="s">
        <v>186</v>
      </c>
      <c r="B7804" t="s">
        <v>33</v>
      </c>
      <c r="C7804" s="60">
        <v>44470</v>
      </c>
      <c r="D7804" s="3">
        <f>Table1[[#This Row],[End Year]]-1</f>
        <v>2021</v>
      </c>
      <c r="E7804" s="3">
        <f t="shared" si="363"/>
        <v>2022</v>
      </c>
      <c r="F7804" s="1" t="str">
        <f t="shared" si="364"/>
        <v>2021/2022</v>
      </c>
      <c r="G7804">
        <v>11001</v>
      </c>
      <c r="H7804" t="s">
        <v>151</v>
      </c>
      <c r="I7804">
        <f>IFERROR(INDEX(Lookup_Misc!$A$1:$C$7,MATCH(Table1[[#This Row],[Product]],Lookup_Misc!$B$1:$B$7,0),3)*Table1[[#This Row],[Tonnage]],NA())</f>
        <v>5720.52</v>
      </c>
      <c r="J7804">
        <f t="shared" si="365"/>
        <v>10</v>
      </c>
    </row>
    <row r="7805" spans="1:10">
      <c r="A7805" t="s">
        <v>186</v>
      </c>
      <c r="B7805" t="s">
        <v>33</v>
      </c>
      <c r="C7805" s="60">
        <v>44470</v>
      </c>
      <c r="D7805" s="3">
        <f>Table1[[#This Row],[End Year]]-1</f>
        <v>2021</v>
      </c>
      <c r="E7805" s="3">
        <f t="shared" si="363"/>
        <v>2022</v>
      </c>
      <c r="F7805" s="1" t="str">
        <f t="shared" si="364"/>
        <v>2021/2022</v>
      </c>
      <c r="G7805">
        <v>190</v>
      </c>
      <c r="H7805" t="s">
        <v>169</v>
      </c>
      <c r="I7805">
        <f>IFERROR(INDEX(Lookup_Misc!$A$1:$C$7,MATCH(Table1[[#This Row],[Product]],Lookup_Misc!$B$1:$B$7,0),3)*Table1[[#This Row],[Tonnage]],NA())</f>
        <v>98.8</v>
      </c>
      <c r="J7805">
        <f t="shared" si="365"/>
        <v>10</v>
      </c>
    </row>
    <row r="7806" spans="1:10">
      <c r="A7806" t="s">
        <v>186</v>
      </c>
      <c r="B7806" t="s">
        <v>33</v>
      </c>
      <c r="C7806" s="60">
        <v>44470</v>
      </c>
      <c r="D7806" s="3">
        <f>Table1[[#This Row],[End Year]]-1</f>
        <v>2021</v>
      </c>
      <c r="E7806" s="3">
        <f t="shared" si="363"/>
        <v>2022</v>
      </c>
      <c r="F7806" s="1" t="str">
        <f t="shared" si="364"/>
        <v>2021/2022</v>
      </c>
      <c r="G7806">
        <v>421</v>
      </c>
      <c r="H7806" t="s">
        <v>60</v>
      </c>
      <c r="I7806">
        <f>IFERROR(INDEX(Lookup_Misc!$A$1:$C$7,MATCH(Table1[[#This Row],[Product]],Lookup_Misc!$B$1:$B$7,0),3)*Table1[[#This Row],[Tonnage]],NA())</f>
        <v>218.92000000000002</v>
      </c>
      <c r="J7806">
        <f t="shared" si="365"/>
        <v>10</v>
      </c>
    </row>
    <row r="7807" spans="1:10">
      <c r="A7807" t="s">
        <v>186</v>
      </c>
      <c r="B7807" t="s">
        <v>33</v>
      </c>
      <c r="C7807" s="60">
        <v>44470</v>
      </c>
      <c r="D7807" s="3">
        <f>Table1[[#This Row],[End Year]]-1</f>
        <v>2021</v>
      </c>
      <c r="E7807" s="3">
        <f t="shared" si="363"/>
        <v>2022</v>
      </c>
      <c r="F7807" s="1" t="str">
        <f t="shared" si="364"/>
        <v>2021/2022</v>
      </c>
      <c r="G7807">
        <v>957</v>
      </c>
      <c r="H7807" t="s">
        <v>79</v>
      </c>
      <c r="I7807">
        <f>IFERROR(INDEX(Lookup_Misc!$A$1:$C$7,MATCH(Table1[[#This Row],[Product]],Lookup_Misc!$B$1:$B$7,0),3)*Table1[[#This Row],[Tonnage]],NA())</f>
        <v>497.64000000000004</v>
      </c>
      <c r="J7807">
        <f t="shared" si="365"/>
        <v>10</v>
      </c>
    </row>
    <row r="7808" spans="1:10">
      <c r="A7808" t="s">
        <v>186</v>
      </c>
      <c r="B7808" t="s">
        <v>33</v>
      </c>
      <c r="C7808" s="60">
        <v>44470</v>
      </c>
      <c r="D7808" s="3">
        <f>Table1[[#This Row],[End Year]]-1</f>
        <v>2021</v>
      </c>
      <c r="E7808" s="3">
        <f t="shared" si="363"/>
        <v>2022</v>
      </c>
      <c r="F7808" s="1" t="str">
        <f t="shared" si="364"/>
        <v>2021/2022</v>
      </c>
      <c r="G7808">
        <v>24</v>
      </c>
      <c r="H7808" t="s">
        <v>118</v>
      </c>
      <c r="I7808">
        <f>IFERROR(INDEX(Lookup_Misc!$A$1:$C$7,MATCH(Table1[[#This Row],[Product]],Lookup_Misc!$B$1:$B$7,0),3)*Table1[[#This Row],[Tonnage]],NA())</f>
        <v>12.48</v>
      </c>
      <c r="J7808">
        <f t="shared" si="365"/>
        <v>10</v>
      </c>
    </row>
    <row r="7809" spans="1:10">
      <c r="A7809" t="s">
        <v>186</v>
      </c>
      <c r="B7809" t="s">
        <v>33</v>
      </c>
      <c r="C7809" s="60">
        <v>44470</v>
      </c>
      <c r="D7809" s="3">
        <f>Table1[[#This Row],[End Year]]-1</f>
        <v>2021</v>
      </c>
      <c r="E7809" s="3">
        <f t="shared" si="363"/>
        <v>2022</v>
      </c>
      <c r="F7809" s="1" t="str">
        <f t="shared" si="364"/>
        <v>2021/2022</v>
      </c>
      <c r="G7809">
        <v>262</v>
      </c>
      <c r="H7809" t="s">
        <v>86</v>
      </c>
      <c r="I7809">
        <f>IFERROR(INDEX(Lookup_Misc!$A$1:$C$7,MATCH(Table1[[#This Row],[Product]],Lookup_Misc!$B$1:$B$7,0),3)*Table1[[#This Row],[Tonnage]],NA())</f>
        <v>136.24</v>
      </c>
      <c r="J7809">
        <f t="shared" si="365"/>
        <v>10</v>
      </c>
    </row>
    <row r="7810" spans="1:10">
      <c r="A7810" t="s">
        <v>186</v>
      </c>
      <c r="B7810" t="s">
        <v>33</v>
      </c>
      <c r="C7810" s="60">
        <v>44470</v>
      </c>
      <c r="D7810" s="3">
        <f>Table1[[#This Row],[End Year]]-1</f>
        <v>2021</v>
      </c>
      <c r="E7810" s="3">
        <f t="shared" si="363"/>
        <v>2022</v>
      </c>
      <c r="F7810" s="1" t="str">
        <f t="shared" si="364"/>
        <v>2021/2022</v>
      </c>
      <c r="G7810">
        <v>1</v>
      </c>
      <c r="H7810" t="s">
        <v>89</v>
      </c>
      <c r="I7810">
        <f>IFERROR(INDEX(Lookup_Misc!$A$1:$C$7,MATCH(Table1[[#This Row],[Product]],Lookup_Misc!$B$1:$B$7,0),3)*Table1[[#This Row],[Tonnage]],NA())</f>
        <v>0.52</v>
      </c>
      <c r="J7810">
        <f t="shared" si="365"/>
        <v>10</v>
      </c>
    </row>
    <row r="7811" spans="1:10">
      <c r="A7811" t="s">
        <v>186</v>
      </c>
      <c r="B7811" t="s">
        <v>33</v>
      </c>
      <c r="C7811" s="60">
        <v>44470</v>
      </c>
      <c r="D7811" s="3">
        <f>Table1[[#This Row],[End Year]]-1</f>
        <v>2021</v>
      </c>
      <c r="E7811" s="3">
        <f t="shared" si="363"/>
        <v>2022</v>
      </c>
      <c r="F7811" s="1" t="str">
        <f t="shared" si="364"/>
        <v>2021/2022</v>
      </c>
      <c r="G7811">
        <v>15010</v>
      </c>
      <c r="H7811" t="s">
        <v>90</v>
      </c>
      <c r="I7811">
        <f>IFERROR(INDEX(Lookup_Misc!$A$1:$C$7,MATCH(Table1[[#This Row],[Product]],Lookup_Misc!$B$1:$B$7,0),3)*Table1[[#This Row],[Tonnage]],NA())</f>
        <v>7805.2</v>
      </c>
      <c r="J7811">
        <f t="shared" si="365"/>
        <v>10</v>
      </c>
    </row>
    <row r="7812" spans="1:10">
      <c r="A7812" t="s">
        <v>186</v>
      </c>
      <c r="B7812" t="s">
        <v>33</v>
      </c>
      <c r="C7812" s="60">
        <v>44470</v>
      </c>
      <c r="D7812" s="3">
        <f>Table1[[#This Row],[End Year]]-1</f>
        <v>2021</v>
      </c>
      <c r="E7812" s="3">
        <f t="shared" si="363"/>
        <v>2022</v>
      </c>
      <c r="F7812" s="1" t="str">
        <f t="shared" si="364"/>
        <v>2021/2022</v>
      </c>
      <c r="G7812">
        <v>91</v>
      </c>
      <c r="H7812" t="s">
        <v>77</v>
      </c>
      <c r="I7812">
        <f>IFERROR(INDEX(Lookup_Misc!$A$1:$C$7,MATCH(Table1[[#This Row],[Product]],Lookup_Misc!$B$1:$B$7,0),3)*Table1[[#This Row],[Tonnage]],NA())</f>
        <v>47.32</v>
      </c>
      <c r="J7812">
        <f t="shared" si="365"/>
        <v>10</v>
      </c>
    </row>
    <row r="7813" spans="1:10">
      <c r="A7813" t="s">
        <v>186</v>
      </c>
      <c r="B7813" t="s">
        <v>33</v>
      </c>
      <c r="C7813" s="60">
        <v>44470</v>
      </c>
      <c r="D7813" s="3">
        <f>Table1[[#This Row],[End Year]]-1</f>
        <v>2021</v>
      </c>
      <c r="E7813" s="3">
        <f t="shared" si="363"/>
        <v>2022</v>
      </c>
      <c r="F7813" s="1" t="str">
        <f t="shared" si="364"/>
        <v>2021/2022</v>
      </c>
      <c r="G7813">
        <v>12</v>
      </c>
      <c r="H7813" t="s">
        <v>91</v>
      </c>
      <c r="I7813">
        <f>IFERROR(INDEX(Lookup_Misc!$A$1:$C$7,MATCH(Table1[[#This Row],[Product]],Lookup_Misc!$B$1:$B$7,0),3)*Table1[[#This Row],[Tonnage]],NA())</f>
        <v>6.24</v>
      </c>
      <c r="J7813">
        <f t="shared" si="365"/>
        <v>10</v>
      </c>
    </row>
    <row r="7814" spans="1:10">
      <c r="A7814" t="s">
        <v>186</v>
      </c>
      <c r="B7814" t="s">
        <v>123</v>
      </c>
      <c r="C7814" s="60">
        <v>44470</v>
      </c>
      <c r="D7814" s="3">
        <f>Table1[[#This Row],[End Year]]-1</f>
        <v>2021</v>
      </c>
      <c r="E7814" s="3">
        <f t="shared" ref="E7814:E7877" si="366">IF(AND(MONTH(C7814)&gt;=7,MONTH(C7814)&lt;=12),YEAR(C7814)+1,YEAR(C7814))</f>
        <v>2022</v>
      </c>
      <c r="F7814" s="1" t="str">
        <f t="shared" ref="F7814:F7877" si="367">D7814&amp;"/"&amp;E7814</f>
        <v>2021/2022</v>
      </c>
      <c r="G7814">
        <v>96723</v>
      </c>
      <c r="H7814" t="s">
        <v>60</v>
      </c>
      <c r="I7814">
        <f>IFERROR(INDEX(Lookup_Misc!$A$1:$C$7,MATCH(Table1[[#This Row],[Product]],Lookup_Misc!$B$1:$B$7,0),3)*Table1[[#This Row],[Tonnage]],NA())</f>
        <v>50295.96</v>
      </c>
      <c r="J7814">
        <f t="shared" ref="J7814:J7877" si="368">MONTH(C7814)</f>
        <v>10</v>
      </c>
    </row>
    <row r="7815" spans="1:10">
      <c r="A7815" t="s">
        <v>186</v>
      </c>
      <c r="B7815" t="s">
        <v>123</v>
      </c>
      <c r="C7815" s="60">
        <v>44470</v>
      </c>
      <c r="D7815" s="3">
        <f>Table1[[#This Row],[End Year]]-1</f>
        <v>2021</v>
      </c>
      <c r="E7815" s="3">
        <f t="shared" si="366"/>
        <v>2022</v>
      </c>
      <c r="F7815" s="1" t="str">
        <f t="shared" si="367"/>
        <v>2021/2022</v>
      </c>
      <c r="G7815">
        <v>230</v>
      </c>
      <c r="H7815" t="s">
        <v>79</v>
      </c>
      <c r="I7815">
        <f>IFERROR(INDEX(Lookup_Misc!$A$1:$C$7,MATCH(Table1[[#This Row],[Product]],Lookup_Misc!$B$1:$B$7,0),3)*Table1[[#This Row],[Tonnage]],NA())</f>
        <v>119.60000000000001</v>
      </c>
      <c r="J7815">
        <f t="shared" si="368"/>
        <v>10</v>
      </c>
    </row>
    <row r="7816" spans="1:10">
      <c r="A7816" t="s">
        <v>186</v>
      </c>
      <c r="B7816" t="s">
        <v>123</v>
      </c>
      <c r="C7816" s="60">
        <v>44470</v>
      </c>
      <c r="D7816" s="3">
        <f>Table1[[#This Row],[End Year]]-1</f>
        <v>2021</v>
      </c>
      <c r="E7816" s="3">
        <f t="shared" si="366"/>
        <v>2022</v>
      </c>
      <c r="F7816" s="1" t="str">
        <f t="shared" si="367"/>
        <v>2021/2022</v>
      </c>
      <c r="G7816">
        <v>8999</v>
      </c>
      <c r="H7816" t="s">
        <v>113</v>
      </c>
      <c r="I7816">
        <f>IFERROR(INDEX(Lookup_Misc!$A$1:$C$7,MATCH(Table1[[#This Row],[Product]],Lookup_Misc!$B$1:$B$7,0),3)*Table1[[#This Row],[Tonnage]],NA())</f>
        <v>4679.4800000000005</v>
      </c>
      <c r="J7816">
        <f t="shared" si="368"/>
        <v>10</v>
      </c>
    </row>
    <row r="7817" spans="1:10">
      <c r="A7817" t="s">
        <v>186</v>
      </c>
      <c r="B7817" t="s">
        <v>123</v>
      </c>
      <c r="C7817" s="60">
        <v>44470</v>
      </c>
      <c r="D7817" s="3">
        <f>Table1[[#This Row],[End Year]]-1</f>
        <v>2021</v>
      </c>
      <c r="E7817" s="3">
        <f t="shared" si="366"/>
        <v>2022</v>
      </c>
      <c r="F7817" s="1" t="str">
        <f t="shared" si="367"/>
        <v>2021/2022</v>
      </c>
      <c r="G7817">
        <v>40</v>
      </c>
      <c r="H7817" t="s">
        <v>144</v>
      </c>
      <c r="I7817">
        <f>IFERROR(INDEX(Lookup_Misc!$A$1:$C$7,MATCH(Table1[[#This Row],[Product]],Lookup_Misc!$B$1:$B$7,0),3)*Table1[[#This Row],[Tonnage]],NA())</f>
        <v>20.8</v>
      </c>
      <c r="J7817">
        <f t="shared" si="368"/>
        <v>10</v>
      </c>
    </row>
    <row r="7818" spans="1:10">
      <c r="A7818" t="s">
        <v>186</v>
      </c>
      <c r="B7818" t="s">
        <v>123</v>
      </c>
      <c r="C7818" s="60">
        <v>44470</v>
      </c>
      <c r="D7818" s="3">
        <f>Table1[[#This Row],[End Year]]-1</f>
        <v>2021</v>
      </c>
      <c r="E7818" s="3">
        <f t="shared" si="366"/>
        <v>2022</v>
      </c>
      <c r="F7818" s="1" t="str">
        <f t="shared" si="367"/>
        <v>2021/2022</v>
      </c>
      <c r="G7818">
        <v>35000</v>
      </c>
      <c r="H7818" t="s">
        <v>90</v>
      </c>
      <c r="I7818">
        <f>IFERROR(INDEX(Lookup_Misc!$A$1:$C$7,MATCH(Table1[[#This Row],[Product]],Lookup_Misc!$B$1:$B$7,0),3)*Table1[[#This Row],[Tonnage]],NA())</f>
        <v>18200</v>
      </c>
      <c r="J7818">
        <f t="shared" si="368"/>
        <v>10</v>
      </c>
    </row>
    <row r="7819" spans="1:10">
      <c r="A7819" t="s">
        <v>189</v>
      </c>
      <c r="B7819" t="s">
        <v>33</v>
      </c>
      <c r="C7819" s="60">
        <v>44470</v>
      </c>
      <c r="D7819" s="3">
        <f>Table1[[#This Row],[End Year]]-1</f>
        <v>2021</v>
      </c>
      <c r="E7819" s="3">
        <f t="shared" si="366"/>
        <v>2022</v>
      </c>
      <c r="F7819" s="1" t="str">
        <f t="shared" si="367"/>
        <v>2021/2022</v>
      </c>
      <c r="G7819">
        <v>16</v>
      </c>
      <c r="H7819" t="s">
        <v>74</v>
      </c>
      <c r="I7819">
        <f>IFERROR(INDEX(Lookup_Misc!$A$1:$C$7,MATCH(Table1[[#This Row],[Product]],Lookup_Misc!$B$1:$B$7,0),3)*Table1[[#This Row],[Tonnage]],NA())</f>
        <v>6.4</v>
      </c>
      <c r="J7819">
        <f t="shared" si="368"/>
        <v>10</v>
      </c>
    </row>
    <row r="7820" spans="1:10">
      <c r="A7820" t="s">
        <v>189</v>
      </c>
      <c r="B7820" t="s">
        <v>33</v>
      </c>
      <c r="C7820" s="60">
        <v>44470</v>
      </c>
      <c r="D7820" s="3">
        <f>Table1[[#This Row],[End Year]]-1</f>
        <v>2021</v>
      </c>
      <c r="E7820" s="3">
        <f t="shared" si="366"/>
        <v>2022</v>
      </c>
      <c r="F7820" s="1" t="str">
        <f t="shared" si="367"/>
        <v>2021/2022</v>
      </c>
      <c r="G7820">
        <v>25986</v>
      </c>
      <c r="H7820" t="s">
        <v>87</v>
      </c>
      <c r="I7820">
        <f>IFERROR(INDEX(Lookup_Misc!$A$1:$C$7,MATCH(Table1[[#This Row],[Product]],Lookup_Misc!$B$1:$B$7,0),3)*Table1[[#This Row],[Tonnage]],NA())</f>
        <v>10394.400000000001</v>
      </c>
      <c r="J7820">
        <f t="shared" si="368"/>
        <v>10</v>
      </c>
    </row>
    <row r="7821" spans="1:10">
      <c r="A7821" t="s">
        <v>189</v>
      </c>
      <c r="B7821" t="s">
        <v>33</v>
      </c>
      <c r="C7821" s="60">
        <v>44470</v>
      </c>
      <c r="D7821" s="3">
        <f>Table1[[#This Row],[End Year]]-1</f>
        <v>2021</v>
      </c>
      <c r="E7821" s="3">
        <f t="shared" si="366"/>
        <v>2022</v>
      </c>
      <c r="F7821" s="1" t="str">
        <f t="shared" si="367"/>
        <v>2021/2022</v>
      </c>
      <c r="G7821">
        <v>36</v>
      </c>
      <c r="H7821" t="s">
        <v>103</v>
      </c>
      <c r="I7821">
        <f>IFERROR(INDEX(Lookup_Misc!$A$1:$C$7,MATCH(Table1[[#This Row],[Product]],Lookup_Misc!$B$1:$B$7,0),3)*Table1[[#This Row],[Tonnage]],NA())</f>
        <v>14.4</v>
      </c>
      <c r="J7821">
        <f t="shared" si="368"/>
        <v>10</v>
      </c>
    </row>
    <row r="7822" spans="1:10">
      <c r="A7822" t="s">
        <v>189</v>
      </c>
      <c r="B7822" t="s">
        <v>33</v>
      </c>
      <c r="C7822" s="60">
        <v>44470</v>
      </c>
      <c r="D7822" s="3">
        <f>Table1[[#This Row],[End Year]]-1</f>
        <v>2021</v>
      </c>
      <c r="E7822" s="3">
        <f t="shared" si="366"/>
        <v>2022</v>
      </c>
      <c r="F7822" s="1" t="str">
        <f t="shared" si="367"/>
        <v>2021/2022</v>
      </c>
      <c r="G7822">
        <v>1607</v>
      </c>
      <c r="H7822" t="s">
        <v>60</v>
      </c>
      <c r="I7822">
        <f>IFERROR(INDEX(Lookup_Misc!$A$1:$C$7,MATCH(Table1[[#This Row],[Product]],Lookup_Misc!$B$1:$B$7,0),3)*Table1[[#This Row],[Tonnage]],NA())</f>
        <v>642.80000000000007</v>
      </c>
      <c r="J7822">
        <f t="shared" si="368"/>
        <v>10</v>
      </c>
    </row>
    <row r="7823" spans="1:10">
      <c r="A7823" t="s">
        <v>189</v>
      </c>
      <c r="B7823" t="s">
        <v>33</v>
      </c>
      <c r="C7823" s="60">
        <v>44470</v>
      </c>
      <c r="D7823" s="3">
        <f>Table1[[#This Row],[End Year]]-1</f>
        <v>2021</v>
      </c>
      <c r="E7823" s="3">
        <f t="shared" si="366"/>
        <v>2022</v>
      </c>
      <c r="F7823" s="1" t="str">
        <f t="shared" si="367"/>
        <v>2021/2022</v>
      </c>
      <c r="G7823">
        <v>43</v>
      </c>
      <c r="H7823" t="s">
        <v>79</v>
      </c>
      <c r="I7823">
        <f>IFERROR(INDEX(Lookup_Misc!$A$1:$C$7,MATCH(Table1[[#This Row],[Product]],Lookup_Misc!$B$1:$B$7,0),3)*Table1[[#This Row],[Tonnage]],NA())</f>
        <v>17.2</v>
      </c>
      <c r="J7823">
        <f t="shared" si="368"/>
        <v>10</v>
      </c>
    </row>
    <row r="7824" spans="1:10">
      <c r="A7824" t="s">
        <v>189</v>
      </c>
      <c r="B7824" t="s">
        <v>123</v>
      </c>
      <c r="C7824" s="60">
        <v>44470</v>
      </c>
      <c r="D7824" s="3">
        <f>Table1[[#This Row],[End Year]]-1</f>
        <v>2021</v>
      </c>
      <c r="E7824" s="3">
        <f t="shared" si="366"/>
        <v>2022</v>
      </c>
      <c r="F7824" s="1" t="str">
        <f t="shared" si="367"/>
        <v>2021/2022</v>
      </c>
      <c r="G7824">
        <v>18</v>
      </c>
      <c r="H7824" t="s">
        <v>87</v>
      </c>
      <c r="I7824">
        <f>IFERROR(INDEX(Lookup_Misc!$A$1:$C$7,MATCH(Table1[[#This Row],[Product]],Lookup_Misc!$B$1:$B$7,0),3)*Table1[[#This Row],[Tonnage]],NA())</f>
        <v>7.2</v>
      </c>
      <c r="J7824">
        <f t="shared" si="368"/>
        <v>10</v>
      </c>
    </row>
    <row r="7825" spans="1:10">
      <c r="A7825" t="s">
        <v>189</v>
      </c>
      <c r="B7825" t="s">
        <v>123</v>
      </c>
      <c r="C7825" s="60">
        <v>44470</v>
      </c>
      <c r="D7825" s="3">
        <f>Table1[[#This Row],[End Year]]-1</f>
        <v>2021</v>
      </c>
      <c r="E7825" s="3">
        <f t="shared" si="366"/>
        <v>2022</v>
      </c>
      <c r="F7825" s="1" t="str">
        <f t="shared" si="367"/>
        <v>2021/2022</v>
      </c>
      <c r="G7825">
        <v>189</v>
      </c>
      <c r="H7825" t="s">
        <v>129</v>
      </c>
      <c r="I7825">
        <f>IFERROR(INDEX(Lookup_Misc!$A$1:$C$7,MATCH(Table1[[#This Row],[Product]],Lookup_Misc!$B$1:$B$7,0),3)*Table1[[#This Row],[Tonnage]],NA())</f>
        <v>75.600000000000009</v>
      </c>
      <c r="J7825">
        <f t="shared" si="368"/>
        <v>10</v>
      </c>
    </row>
    <row r="7826" spans="1:10">
      <c r="A7826" t="s">
        <v>189</v>
      </c>
      <c r="B7826" t="s">
        <v>123</v>
      </c>
      <c r="C7826" s="60">
        <v>44470</v>
      </c>
      <c r="D7826" s="3">
        <f>Table1[[#This Row],[End Year]]-1</f>
        <v>2021</v>
      </c>
      <c r="E7826" s="3">
        <f t="shared" si="366"/>
        <v>2022</v>
      </c>
      <c r="F7826" s="1" t="str">
        <f t="shared" si="367"/>
        <v>2021/2022</v>
      </c>
      <c r="G7826">
        <v>7</v>
      </c>
      <c r="H7826" t="s">
        <v>78</v>
      </c>
      <c r="I7826">
        <f>IFERROR(INDEX(Lookup_Misc!$A$1:$C$7,MATCH(Table1[[#This Row],[Product]],Lookup_Misc!$B$1:$B$7,0),3)*Table1[[#This Row],[Tonnage]],NA())</f>
        <v>2.8000000000000003</v>
      </c>
      <c r="J7826">
        <f t="shared" si="368"/>
        <v>10</v>
      </c>
    </row>
    <row r="7827" spans="1:10">
      <c r="A7827" t="s">
        <v>189</v>
      </c>
      <c r="B7827" t="s">
        <v>123</v>
      </c>
      <c r="C7827" s="60">
        <v>44470</v>
      </c>
      <c r="D7827" s="3">
        <f>Table1[[#This Row],[End Year]]-1</f>
        <v>2021</v>
      </c>
      <c r="E7827" s="3">
        <f t="shared" si="366"/>
        <v>2022</v>
      </c>
      <c r="F7827" s="1" t="str">
        <f t="shared" si="367"/>
        <v>2021/2022</v>
      </c>
      <c r="G7827">
        <v>142</v>
      </c>
      <c r="H7827" t="s">
        <v>198</v>
      </c>
      <c r="I7827">
        <f>IFERROR(INDEX(Lookup_Misc!$A$1:$C$7,MATCH(Table1[[#This Row],[Product]],Lookup_Misc!$B$1:$B$7,0),3)*Table1[[#This Row],[Tonnage]],NA())</f>
        <v>56.800000000000004</v>
      </c>
      <c r="J7827">
        <f t="shared" si="368"/>
        <v>10</v>
      </c>
    </row>
    <row r="7828" spans="1:10">
      <c r="A7828" t="s">
        <v>189</v>
      </c>
      <c r="B7828" t="s">
        <v>123</v>
      </c>
      <c r="C7828" s="60">
        <v>44470</v>
      </c>
      <c r="D7828" s="3">
        <f>Table1[[#This Row],[End Year]]-1</f>
        <v>2021</v>
      </c>
      <c r="E7828" s="3">
        <f t="shared" si="366"/>
        <v>2022</v>
      </c>
      <c r="F7828" s="1" t="str">
        <f t="shared" si="367"/>
        <v>2021/2022</v>
      </c>
      <c r="G7828">
        <v>46529</v>
      </c>
      <c r="H7828" t="s">
        <v>60</v>
      </c>
      <c r="I7828">
        <f>IFERROR(INDEX(Lookup_Misc!$A$1:$C$7,MATCH(Table1[[#This Row],[Product]],Lookup_Misc!$B$1:$B$7,0),3)*Table1[[#This Row],[Tonnage]],NA())</f>
        <v>18611.600000000002</v>
      </c>
      <c r="J7828">
        <f t="shared" si="368"/>
        <v>10</v>
      </c>
    </row>
    <row r="7829" spans="1:10">
      <c r="A7829" t="s">
        <v>189</v>
      </c>
      <c r="B7829" t="s">
        <v>123</v>
      </c>
      <c r="C7829" s="60">
        <v>44470</v>
      </c>
      <c r="D7829" s="3">
        <f>Table1[[#This Row],[End Year]]-1</f>
        <v>2021</v>
      </c>
      <c r="E7829" s="3">
        <f t="shared" si="366"/>
        <v>2022</v>
      </c>
      <c r="F7829" s="1" t="str">
        <f t="shared" si="367"/>
        <v>2021/2022</v>
      </c>
      <c r="G7829">
        <v>64</v>
      </c>
      <c r="H7829" t="s">
        <v>79</v>
      </c>
      <c r="I7829">
        <f>IFERROR(INDEX(Lookup_Misc!$A$1:$C$7,MATCH(Table1[[#This Row],[Product]],Lookup_Misc!$B$1:$B$7,0),3)*Table1[[#This Row],[Tonnage]],NA())</f>
        <v>25.6</v>
      </c>
      <c r="J7829">
        <f t="shared" si="368"/>
        <v>10</v>
      </c>
    </row>
    <row r="7830" spans="1:10">
      <c r="A7830" t="s">
        <v>189</v>
      </c>
      <c r="B7830" t="s">
        <v>123</v>
      </c>
      <c r="C7830" s="60">
        <v>44470</v>
      </c>
      <c r="D7830" s="3">
        <f>Table1[[#This Row],[End Year]]-1</f>
        <v>2021</v>
      </c>
      <c r="E7830" s="3">
        <f t="shared" si="366"/>
        <v>2022</v>
      </c>
      <c r="F7830" s="1" t="str">
        <f t="shared" si="367"/>
        <v>2021/2022</v>
      </c>
      <c r="G7830">
        <v>1</v>
      </c>
      <c r="H7830" t="s">
        <v>130</v>
      </c>
      <c r="I7830">
        <f>IFERROR(INDEX(Lookup_Misc!$A$1:$C$7,MATCH(Table1[[#This Row],[Product]],Lookup_Misc!$B$1:$B$7,0),3)*Table1[[#This Row],[Tonnage]],NA())</f>
        <v>0.4</v>
      </c>
      <c r="J7830">
        <f t="shared" si="368"/>
        <v>10</v>
      </c>
    </row>
    <row r="7831" spans="1:10">
      <c r="A7831" t="s">
        <v>189</v>
      </c>
      <c r="B7831" t="s">
        <v>123</v>
      </c>
      <c r="C7831" s="60">
        <v>44470</v>
      </c>
      <c r="D7831" s="3">
        <f>Table1[[#This Row],[End Year]]-1</f>
        <v>2021</v>
      </c>
      <c r="E7831" s="3">
        <f t="shared" si="366"/>
        <v>2022</v>
      </c>
      <c r="F7831" s="1" t="str">
        <f t="shared" si="367"/>
        <v>2021/2022</v>
      </c>
      <c r="G7831">
        <v>54997</v>
      </c>
      <c r="H7831" t="s">
        <v>113</v>
      </c>
      <c r="I7831">
        <f>IFERROR(INDEX(Lookup_Misc!$A$1:$C$7,MATCH(Table1[[#This Row],[Product]],Lookup_Misc!$B$1:$B$7,0),3)*Table1[[#This Row],[Tonnage]],NA())</f>
        <v>21998.800000000003</v>
      </c>
      <c r="J7831">
        <f t="shared" si="368"/>
        <v>10</v>
      </c>
    </row>
    <row r="7832" spans="1:10">
      <c r="A7832" t="s">
        <v>189</v>
      </c>
      <c r="B7832" t="s">
        <v>123</v>
      </c>
      <c r="C7832" s="60">
        <v>44470</v>
      </c>
      <c r="D7832" s="3">
        <f>Table1[[#This Row],[End Year]]-1</f>
        <v>2021</v>
      </c>
      <c r="E7832" s="3">
        <f t="shared" si="366"/>
        <v>2022</v>
      </c>
      <c r="F7832" s="1" t="str">
        <f t="shared" si="367"/>
        <v>2021/2022</v>
      </c>
      <c r="G7832">
        <v>21500</v>
      </c>
      <c r="H7832" t="s">
        <v>108</v>
      </c>
      <c r="I7832">
        <f>IFERROR(INDEX(Lookup_Misc!$A$1:$C$7,MATCH(Table1[[#This Row],[Product]],Lookup_Misc!$B$1:$B$7,0),3)*Table1[[#This Row],[Tonnage]],NA())</f>
        <v>8600</v>
      </c>
      <c r="J7832">
        <f t="shared" si="368"/>
        <v>10</v>
      </c>
    </row>
    <row r="7833" spans="1:10">
      <c r="A7833" t="s">
        <v>189</v>
      </c>
      <c r="B7833" t="s">
        <v>123</v>
      </c>
      <c r="C7833" s="60">
        <v>44470</v>
      </c>
      <c r="D7833" s="3">
        <f>Table1[[#This Row],[End Year]]-1</f>
        <v>2021</v>
      </c>
      <c r="E7833" s="3">
        <f t="shared" si="366"/>
        <v>2022</v>
      </c>
      <c r="F7833" s="1" t="str">
        <f t="shared" si="367"/>
        <v>2021/2022</v>
      </c>
      <c r="G7833">
        <v>398</v>
      </c>
      <c r="H7833" t="s">
        <v>170</v>
      </c>
      <c r="I7833">
        <f>IFERROR(INDEX(Lookup_Misc!$A$1:$C$7,MATCH(Table1[[#This Row],[Product]],Lookup_Misc!$B$1:$B$7,0),3)*Table1[[#This Row],[Tonnage]],NA())</f>
        <v>159.20000000000002</v>
      </c>
      <c r="J7833">
        <f t="shared" si="368"/>
        <v>10</v>
      </c>
    </row>
    <row r="7834" spans="1:10">
      <c r="A7834" t="s">
        <v>189</v>
      </c>
      <c r="B7834" t="s">
        <v>123</v>
      </c>
      <c r="C7834" s="60">
        <v>44470</v>
      </c>
      <c r="D7834" s="3">
        <f>Table1[[#This Row],[End Year]]-1</f>
        <v>2021</v>
      </c>
      <c r="E7834" s="3">
        <f t="shared" si="366"/>
        <v>2022</v>
      </c>
      <c r="F7834" s="1" t="str">
        <f t="shared" si="367"/>
        <v>2021/2022</v>
      </c>
      <c r="G7834">
        <v>78</v>
      </c>
      <c r="H7834" t="s">
        <v>98</v>
      </c>
      <c r="I7834">
        <f>IFERROR(INDEX(Lookup_Misc!$A$1:$C$7,MATCH(Table1[[#This Row],[Product]],Lookup_Misc!$B$1:$B$7,0),3)*Table1[[#This Row],[Tonnage]],NA())</f>
        <v>31.200000000000003</v>
      </c>
      <c r="J7834">
        <f t="shared" si="368"/>
        <v>10</v>
      </c>
    </row>
    <row r="7835" spans="1:10">
      <c r="A7835" t="s">
        <v>189</v>
      </c>
      <c r="B7835" t="s">
        <v>123</v>
      </c>
      <c r="C7835" s="60">
        <v>44470</v>
      </c>
      <c r="D7835" s="3">
        <f>Table1[[#This Row],[End Year]]-1</f>
        <v>2021</v>
      </c>
      <c r="E7835" s="3">
        <f t="shared" si="366"/>
        <v>2022</v>
      </c>
      <c r="F7835" s="1" t="str">
        <f t="shared" si="367"/>
        <v>2021/2022</v>
      </c>
      <c r="G7835">
        <v>136</v>
      </c>
      <c r="H7835" t="s">
        <v>90</v>
      </c>
      <c r="I7835">
        <f>IFERROR(INDEX(Lookup_Misc!$A$1:$C$7,MATCH(Table1[[#This Row],[Product]],Lookup_Misc!$B$1:$B$7,0),3)*Table1[[#This Row],[Tonnage]],NA())</f>
        <v>54.400000000000006</v>
      </c>
      <c r="J7835">
        <f t="shared" si="368"/>
        <v>10</v>
      </c>
    </row>
    <row r="7836" spans="1:10">
      <c r="A7836" t="s">
        <v>187</v>
      </c>
      <c r="B7836" t="s">
        <v>33</v>
      </c>
      <c r="C7836" s="60">
        <v>44470</v>
      </c>
      <c r="D7836" s="3">
        <f>Table1[[#This Row],[End Year]]-1</f>
        <v>2021</v>
      </c>
      <c r="E7836" s="3">
        <f t="shared" si="366"/>
        <v>2022</v>
      </c>
      <c r="F7836" s="1" t="str">
        <f t="shared" si="367"/>
        <v>2021/2022</v>
      </c>
      <c r="G7836">
        <v>13738</v>
      </c>
      <c r="H7836" t="s">
        <v>96</v>
      </c>
      <c r="I7836">
        <f>IFERROR(INDEX(Lookup_Misc!$A$1:$C$7,MATCH(Table1[[#This Row],[Product]],Lookup_Misc!$B$1:$B$7,0),3)*Table1[[#This Row],[Tonnage]],NA())</f>
        <v>6319.4800000000005</v>
      </c>
      <c r="J7836">
        <f t="shared" si="368"/>
        <v>10</v>
      </c>
    </row>
    <row r="7837" spans="1:10">
      <c r="A7837" t="s">
        <v>187</v>
      </c>
      <c r="B7837" t="s">
        <v>123</v>
      </c>
      <c r="C7837" s="60">
        <v>44470</v>
      </c>
      <c r="D7837" s="3">
        <f>Table1[[#This Row],[End Year]]-1</f>
        <v>2021</v>
      </c>
      <c r="E7837" s="3">
        <f t="shared" si="366"/>
        <v>2022</v>
      </c>
      <c r="F7837" s="1" t="str">
        <f t="shared" si="367"/>
        <v>2021/2022</v>
      </c>
      <c r="G7837">
        <v>132</v>
      </c>
      <c r="H7837" t="s">
        <v>60</v>
      </c>
      <c r="I7837">
        <f>IFERROR(INDEX(Lookup_Misc!$A$1:$C$7,MATCH(Table1[[#This Row],[Product]],Lookup_Misc!$B$1:$B$7,0),3)*Table1[[#This Row],[Tonnage]],NA())</f>
        <v>60.720000000000006</v>
      </c>
      <c r="J7837">
        <f t="shared" si="368"/>
        <v>10</v>
      </c>
    </row>
    <row r="7838" spans="1:10">
      <c r="A7838" t="s">
        <v>187</v>
      </c>
      <c r="B7838" t="s">
        <v>123</v>
      </c>
      <c r="C7838" s="60">
        <v>44470</v>
      </c>
      <c r="D7838" s="3">
        <f>Table1[[#This Row],[End Year]]-1</f>
        <v>2021</v>
      </c>
      <c r="E7838" s="3">
        <f t="shared" si="366"/>
        <v>2022</v>
      </c>
      <c r="F7838" s="1" t="str">
        <f t="shared" si="367"/>
        <v>2021/2022</v>
      </c>
      <c r="G7838">
        <v>57</v>
      </c>
      <c r="H7838" t="s">
        <v>79</v>
      </c>
      <c r="I7838">
        <f>IFERROR(INDEX(Lookup_Misc!$A$1:$C$7,MATCH(Table1[[#This Row],[Product]],Lookup_Misc!$B$1:$B$7,0),3)*Table1[[#This Row],[Tonnage]],NA())</f>
        <v>26.220000000000002</v>
      </c>
      <c r="J7838">
        <f t="shared" si="368"/>
        <v>10</v>
      </c>
    </row>
    <row r="7839" spans="1:10">
      <c r="A7839" t="s">
        <v>188</v>
      </c>
      <c r="B7839" t="s">
        <v>33</v>
      </c>
      <c r="C7839" s="60">
        <v>44470</v>
      </c>
      <c r="D7839" s="3">
        <f>Table1[[#This Row],[End Year]]-1</f>
        <v>2021</v>
      </c>
      <c r="E7839" s="3">
        <f t="shared" si="366"/>
        <v>2022</v>
      </c>
      <c r="F7839" s="1" t="str">
        <f t="shared" si="367"/>
        <v>2021/2022</v>
      </c>
      <c r="G7839">
        <v>202</v>
      </c>
      <c r="H7839" t="s">
        <v>90</v>
      </c>
      <c r="I7839">
        <f>IFERROR(INDEX(Lookup_Misc!$A$1:$C$7,MATCH(Table1[[#This Row],[Product]],Lookup_Misc!$B$1:$B$7,0),3)*Table1[[#This Row],[Tonnage]],NA())</f>
        <v>36.36</v>
      </c>
      <c r="J7839">
        <f t="shared" si="368"/>
        <v>10</v>
      </c>
    </row>
    <row r="7840" spans="1:10">
      <c r="A7840" t="s">
        <v>188</v>
      </c>
      <c r="B7840" t="s">
        <v>123</v>
      </c>
      <c r="C7840" s="60">
        <v>44470</v>
      </c>
      <c r="D7840" s="3">
        <f>Table1[[#This Row],[End Year]]-1</f>
        <v>2021</v>
      </c>
      <c r="E7840" s="3">
        <f t="shared" si="366"/>
        <v>2022</v>
      </c>
      <c r="F7840" s="1" t="str">
        <f t="shared" si="367"/>
        <v>2021/2022</v>
      </c>
      <c r="G7840">
        <v>44</v>
      </c>
      <c r="H7840" t="s">
        <v>60</v>
      </c>
      <c r="I7840">
        <f>IFERROR(INDEX(Lookup_Misc!$A$1:$C$7,MATCH(Table1[[#This Row],[Product]],Lookup_Misc!$B$1:$B$7,0),3)*Table1[[#This Row],[Tonnage]],NA())</f>
        <v>7.92</v>
      </c>
      <c r="J7840">
        <f t="shared" si="368"/>
        <v>10</v>
      </c>
    </row>
    <row r="7841" spans="1:10">
      <c r="A7841" t="s">
        <v>188</v>
      </c>
      <c r="B7841" t="s">
        <v>123</v>
      </c>
      <c r="C7841" s="60">
        <v>44470</v>
      </c>
      <c r="D7841" s="3">
        <f>Table1[[#This Row],[End Year]]-1</f>
        <v>2021</v>
      </c>
      <c r="E7841" s="3">
        <f t="shared" si="366"/>
        <v>2022</v>
      </c>
      <c r="F7841" s="1" t="str">
        <f t="shared" si="367"/>
        <v>2021/2022</v>
      </c>
      <c r="G7841">
        <v>4</v>
      </c>
      <c r="H7841" t="s">
        <v>79</v>
      </c>
      <c r="I7841">
        <f>IFERROR(INDEX(Lookup_Misc!$A$1:$C$7,MATCH(Table1[[#This Row],[Product]],Lookup_Misc!$B$1:$B$7,0),3)*Table1[[#This Row],[Tonnage]],NA())</f>
        <v>0.72</v>
      </c>
      <c r="J7841">
        <f t="shared" si="368"/>
        <v>10</v>
      </c>
    </row>
    <row r="7842" spans="1:10">
      <c r="A7842" t="s">
        <v>186</v>
      </c>
      <c r="B7842" t="s">
        <v>33</v>
      </c>
      <c r="C7842" s="60">
        <v>44501</v>
      </c>
      <c r="D7842" s="3">
        <f>Table1[[#This Row],[End Year]]-1</f>
        <v>2021</v>
      </c>
      <c r="E7842" s="3">
        <f t="shared" si="366"/>
        <v>2022</v>
      </c>
      <c r="F7842" s="1" t="str">
        <f t="shared" si="367"/>
        <v>2021/2022</v>
      </c>
      <c r="G7842">
        <v>40000</v>
      </c>
      <c r="H7842" t="s">
        <v>126</v>
      </c>
      <c r="I7842">
        <f>IFERROR(INDEX(Lookup_Misc!$A$1:$C$7,MATCH(Table1[[#This Row],[Product]],Lookup_Misc!$B$1:$B$7,0),3)*Table1[[#This Row],[Tonnage]],NA())</f>
        <v>20800</v>
      </c>
      <c r="J7842">
        <f t="shared" si="368"/>
        <v>11</v>
      </c>
    </row>
    <row r="7843" spans="1:10">
      <c r="A7843" t="s">
        <v>186</v>
      </c>
      <c r="B7843" t="s">
        <v>33</v>
      </c>
      <c r="C7843" s="60">
        <v>44501</v>
      </c>
      <c r="D7843" s="3">
        <f>Table1[[#This Row],[End Year]]-1</f>
        <v>2021</v>
      </c>
      <c r="E7843" s="3">
        <f t="shared" si="366"/>
        <v>2022</v>
      </c>
      <c r="F7843" s="1" t="str">
        <f t="shared" si="367"/>
        <v>2021/2022</v>
      </c>
      <c r="G7843">
        <v>607</v>
      </c>
      <c r="H7843" t="s">
        <v>60</v>
      </c>
      <c r="I7843">
        <f>IFERROR(INDEX(Lookup_Misc!$A$1:$C$7,MATCH(Table1[[#This Row],[Product]],Lookup_Misc!$B$1:$B$7,0),3)*Table1[[#This Row],[Tonnage]],NA())</f>
        <v>315.64</v>
      </c>
      <c r="J7843">
        <f t="shared" si="368"/>
        <v>11</v>
      </c>
    </row>
    <row r="7844" spans="1:10">
      <c r="A7844" t="s">
        <v>185</v>
      </c>
      <c r="B7844" t="s">
        <v>33</v>
      </c>
      <c r="C7844" s="60">
        <v>44501</v>
      </c>
      <c r="D7844" s="3">
        <f>Table1[[#This Row],[End Year]]-1</f>
        <v>2021</v>
      </c>
      <c r="E7844" s="3">
        <f t="shared" si="366"/>
        <v>2022</v>
      </c>
      <c r="F7844" s="1" t="str">
        <f t="shared" si="367"/>
        <v>2021/2022</v>
      </c>
      <c r="G7844">
        <v>805</v>
      </c>
      <c r="H7844" t="s">
        <v>79</v>
      </c>
      <c r="I7844">
        <f>IFERROR(INDEX(Lookup_Misc!$A$1:$C$7,MATCH(Table1[[#This Row],[Product]],Lookup_Misc!$B$1:$B$7,0),3)*Table1[[#This Row],[Tonnage]],NA())</f>
        <v>370.3</v>
      </c>
      <c r="J7844">
        <f t="shared" si="368"/>
        <v>11</v>
      </c>
    </row>
    <row r="7845" spans="1:10">
      <c r="A7845" t="s">
        <v>188</v>
      </c>
      <c r="B7845" t="s">
        <v>33</v>
      </c>
      <c r="C7845" s="60">
        <v>44501</v>
      </c>
      <c r="D7845" s="3">
        <f>Table1[[#This Row],[End Year]]-1</f>
        <v>2021</v>
      </c>
      <c r="E7845" s="3">
        <f t="shared" si="366"/>
        <v>2022</v>
      </c>
      <c r="F7845" s="1" t="str">
        <f t="shared" si="367"/>
        <v>2021/2022</v>
      </c>
      <c r="G7845">
        <v>584</v>
      </c>
      <c r="H7845" t="s">
        <v>90</v>
      </c>
      <c r="I7845">
        <f>IFERROR(INDEX(Lookup_Misc!$A$1:$C$7,MATCH(Table1[[#This Row],[Product]],Lookup_Misc!$B$1:$B$7,0),3)*Table1[[#This Row],[Tonnage]],NA())</f>
        <v>105.11999999999999</v>
      </c>
      <c r="J7845">
        <f t="shared" si="368"/>
        <v>11</v>
      </c>
    </row>
    <row r="7846" spans="1:10">
      <c r="A7846" t="s">
        <v>185</v>
      </c>
      <c r="B7846" t="s">
        <v>33</v>
      </c>
      <c r="C7846" s="60">
        <v>44501</v>
      </c>
      <c r="D7846" s="3">
        <f>Table1[[#This Row],[End Year]]-1</f>
        <v>2021</v>
      </c>
      <c r="E7846" s="3">
        <f t="shared" si="366"/>
        <v>2022</v>
      </c>
      <c r="F7846" s="1" t="str">
        <f t="shared" si="367"/>
        <v>2021/2022</v>
      </c>
      <c r="G7846">
        <v>120</v>
      </c>
      <c r="H7846" t="s">
        <v>86</v>
      </c>
      <c r="I7846">
        <f>IFERROR(INDEX(Lookup_Misc!$A$1:$C$7,MATCH(Table1[[#This Row],[Product]],Lookup_Misc!$B$1:$B$7,0),3)*Table1[[#This Row],[Tonnage]],NA())</f>
        <v>55.2</v>
      </c>
      <c r="J7846">
        <f t="shared" si="368"/>
        <v>11</v>
      </c>
    </row>
    <row r="7847" spans="1:10">
      <c r="A7847" t="s">
        <v>189</v>
      </c>
      <c r="B7847" t="s">
        <v>33</v>
      </c>
      <c r="C7847" s="60">
        <v>44501</v>
      </c>
      <c r="D7847" s="3">
        <f>Table1[[#This Row],[End Year]]-1</f>
        <v>2021</v>
      </c>
      <c r="E7847" s="3">
        <f t="shared" si="366"/>
        <v>2022</v>
      </c>
      <c r="F7847" s="1" t="str">
        <f t="shared" si="367"/>
        <v>2021/2022</v>
      </c>
      <c r="G7847">
        <v>27</v>
      </c>
      <c r="H7847" t="s">
        <v>74</v>
      </c>
      <c r="I7847">
        <f>IFERROR(INDEX(Lookup_Misc!$A$1:$C$7,MATCH(Table1[[#This Row],[Product]],Lookup_Misc!$B$1:$B$7,0),3)*Table1[[#This Row],[Tonnage]],NA())</f>
        <v>10.8</v>
      </c>
      <c r="J7847">
        <f t="shared" si="368"/>
        <v>11</v>
      </c>
    </row>
    <row r="7848" spans="1:10">
      <c r="A7848" t="s">
        <v>185</v>
      </c>
      <c r="B7848" t="s">
        <v>33</v>
      </c>
      <c r="C7848" s="60">
        <v>44501</v>
      </c>
      <c r="D7848" s="3">
        <f>Table1[[#This Row],[End Year]]-1</f>
        <v>2021</v>
      </c>
      <c r="E7848" s="3">
        <f t="shared" si="366"/>
        <v>2022</v>
      </c>
      <c r="F7848" s="1" t="str">
        <f t="shared" si="367"/>
        <v>2021/2022</v>
      </c>
      <c r="G7848">
        <v>572</v>
      </c>
      <c r="H7848" t="s">
        <v>60</v>
      </c>
      <c r="I7848">
        <f>IFERROR(INDEX(Lookup_Misc!$A$1:$C$7,MATCH(Table1[[#This Row],[Product]],Lookup_Misc!$B$1:$B$7,0),3)*Table1[[#This Row],[Tonnage]],NA())</f>
        <v>263.12</v>
      </c>
      <c r="J7848">
        <f t="shared" si="368"/>
        <v>11</v>
      </c>
    </row>
    <row r="7849" spans="1:10">
      <c r="A7849" t="s">
        <v>185</v>
      </c>
      <c r="B7849" t="s">
        <v>33</v>
      </c>
      <c r="C7849" s="60">
        <v>44501</v>
      </c>
      <c r="D7849" s="3">
        <f>Table1[[#This Row],[End Year]]-1</f>
        <v>2021</v>
      </c>
      <c r="E7849" s="3">
        <f t="shared" si="366"/>
        <v>2022</v>
      </c>
      <c r="F7849" s="1" t="str">
        <f t="shared" si="367"/>
        <v>2021/2022</v>
      </c>
      <c r="G7849">
        <v>36</v>
      </c>
      <c r="H7849" t="s">
        <v>75</v>
      </c>
      <c r="I7849">
        <f>IFERROR(INDEX(Lookup_Misc!$A$1:$C$7,MATCH(Table1[[#This Row],[Product]],Lookup_Misc!$B$1:$B$7,0),3)*Table1[[#This Row],[Tonnage]],NA())</f>
        <v>16.560000000000002</v>
      </c>
      <c r="J7849">
        <f t="shared" si="368"/>
        <v>11</v>
      </c>
    </row>
    <row r="7850" spans="1:10">
      <c r="A7850" t="s">
        <v>186</v>
      </c>
      <c r="B7850" t="s">
        <v>33</v>
      </c>
      <c r="C7850" s="60">
        <v>44501</v>
      </c>
      <c r="D7850" s="3">
        <f>Table1[[#This Row],[End Year]]-1</f>
        <v>2021</v>
      </c>
      <c r="E7850" s="3">
        <f t="shared" si="366"/>
        <v>2022</v>
      </c>
      <c r="F7850" s="1" t="str">
        <f t="shared" si="367"/>
        <v>2021/2022</v>
      </c>
      <c r="G7850">
        <v>1046</v>
      </c>
      <c r="H7850" t="s">
        <v>79</v>
      </c>
      <c r="I7850">
        <f>IFERROR(INDEX(Lookup_Misc!$A$1:$C$7,MATCH(Table1[[#This Row],[Product]],Lookup_Misc!$B$1:$B$7,0),3)*Table1[[#This Row],[Tonnage]],NA())</f>
        <v>543.92000000000007</v>
      </c>
      <c r="J7850">
        <f t="shared" si="368"/>
        <v>11</v>
      </c>
    </row>
    <row r="7851" spans="1:10">
      <c r="A7851" t="s">
        <v>189</v>
      </c>
      <c r="B7851" t="s">
        <v>33</v>
      </c>
      <c r="C7851" s="60">
        <v>44501</v>
      </c>
      <c r="D7851" s="3">
        <f>Table1[[#This Row],[End Year]]-1</f>
        <v>2021</v>
      </c>
      <c r="E7851" s="3">
        <f t="shared" si="366"/>
        <v>2022</v>
      </c>
      <c r="F7851" s="1" t="str">
        <f t="shared" si="367"/>
        <v>2021/2022</v>
      </c>
      <c r="G7851">
        <v>9</v>
      </c>
      <c r="H7851" t="s">
        <v>90</v>
      </c>
      <c r="I7851">
        <f>IFERROR(INDEX(Lookup_Misc!$A$1:$C$7,MATCH(Table1[[#This Row],[Product]],Lookup_Misc!$B$1:$B$7,0),3)*Table1[[#This Row],[Tonnage]],NA())</f>
        <v>3.6</v>
      </c>
      <c r="J7851">
        <f t="shared" si="368"/>
        <v>11</v>
      </c>
    </row>
    <row r="7852" spans="1:10">
      <c r="A7852" t="s">
        <v>186</v>
      </c>
      <c r="B7852" t="s">
        <v>33</v>
      </c>
      <c r="C7852" s="60">
        <v>44501</v>
      </c>
      <c r="D7852" s="3">
        <f>Table1[[#This Row],[End Year]]-1</f>
        <v>2021</v>
      </c>
      <c r="E7852" s="3">
        <f t="shared" si="366"/>
        <v>2022</v>
      </c>
      <c r="F7852" s="1" t="str">
        <f t="shared" si="367"/>
        <v>2021/2022</v>
      </c>
      <c r="G7852">
        <v>21290</v>
      </c>
      <c r="H7852" t="s">
        <v>103</v>
      </c>
      <c r="I7852">
        <f>IFERROR(INDEX(Lookup_Misc!$A$1:$C$7,MATCH(Table1[[#This Row],[Product]],Lookup_Misc!$B$1:$B$7,0),3)*Table1[[#This Row],[Tonnage]],NA())</f>
        <v>11070.800000000001</v>
      </c>
      <c r="J7852">
        <f t="shared" si="368"/>
        <v>11</v>
      </c>
    </row>
    <row r="7853" spans="1:10">
      <c r="A7853" t="s">
        <v>186</v>
      </c>
      <c r="B7853" t="s">
        <v>33</v>
      </c>
      <c r="C7853" s="60">
        <v>44501</v>
      </c>
      <c r="D7853" s="3">
        <f>Table1[[#This Row],[End Year]]-1</f>
        <v>2021</v>
      </c>
      <c r="E7853" s="3">
        <f t="shared" si="366"/>
        <v>2022</v>
      </c>
      <c r="F7853" s="1" t="str">
        <f t="shared" si="367"/>
        <v>2021/2022</v>
      </c>
      <c r="G7853">
        <v>190</v>
      </c>
      <c r="H7853" t="s">
        <v>169</v>
      </c>
      <c r="I7853">
        <f>IFERROR(INDEX(Lookup_Misc!$A$1:$C$7,MATCH(Table1[[#This Row],[Product]],Lookup_Misc!$B$1:$B$7,0),3)*Table1[[#This Row],[Tonnage]],NA())</f>
        <v>98.8</v>
      </c>
      <c r="J7853">
        <f t="shared" si="368"/>
        <v>11</v>
      </c>
    </row>
    <row r="7854" spans="1:10">
      <c r="A7854" t="s">
        <v>189</v>
      </c>
      <c r="B7854" t="s">
        <v>33</v>
      </c>
      <c r="C7854" s="60">
        <v>44501</v>
      </c>
      <c r="D7854" s="3">
        <f>Table1[[#This Row],[End Year]]-1</f>
        <v>2021</v>
      </c>
      <c r="E7854" s="3">
        <f t="shared" si="366"/>
        <v>2022</v>
      </c>
      <c r="F7854" s="1" t="str">
        <f t="shared" si="367"/>
        <v>2021/2022</v>
      </c>
      <c r="G7854">
        <v>682</v>
      </c>
      <c r="H7854" t="s">
        <v>60</v>
      </c>
      <c r="I7854">
        <f>IFERROR(INDEX(Lookup_Misc!$A$1:$C$7,MATCH(Table1[[#This Row],[Product]],Lookup_Misc!$B$1:$B$7,0),3)*Table1[[#This Row],[Tonnage]],NA())</f>
        <v>272.8</v>
      </c>
      <c r="J7854">
        <f t="shared" si="368"/>
        <v>11</v>
      </c>
    </row>
    <row r="7855" spans="1:10">
      <c r="A7855" t="s">
        <v>186</v>
      </c>
      <c r="B7855" t="s">
        <v>33</v>
      </c>
      <c r="C7855" s="60">
        <v>44501</v>
      </c>
      <c r="D7855" s="3">
        <f>Table1[[#This Row],[End Year]]-1</f>
        <v>2021</v>
      </c>
      <c r="E7855" s="3">
        <f t="shared" si="366"/>
        <v>2022</v>
      </c>
      <c r="F7855" s="1" t="str">
        <f t="shared" si="367"/>
        <v>2021/2022</v>
      </c>
      <c r="G7855">
        <v>40829</v>
      </c>
      <c r="H7855" t="s">
        <v>151</v>
      </c>
      <c r="I7855">
        <f>IFERROR(INDEX(Lookup_Misc!$A$1:$C$7,MATCH(Table1[[#This Row],[Product]],Lookup_Misc!$B$1:$B$7,0),3)*Table1[[#This Row],[Tonnage]],NA())</f>
        <v>21231.08</v>
      </c>
      <c r="J7855">
        <f t="shared" si="368"/>
        <v>11</v>
      </c>
    </row>
    <row r="7856" spans="1:10">
      <c r="A7856" t="s">
        <v>185</v>
      </c>
      <c r="B7856" t="s">
        <v>33</v>
      </c>
      <c r="C7856" s="60">
        <v>44501</v>
      </c>
      <c r="D7856" s="3">
        <f>Table1[[#This Row],[End Year]]-1</f>
        <v>2021</v>
      </c>
      <c r="E7856" s="3">
        <f t="shared" si="366"/>
        <v>2022</v>
      </c>
      <c r="F7856" s="1" t="str">
        <f t="shared" si="367"/>
        <v>2021/2022</v>
      </c>
      <c r="G7856">
        <v>66007</v>
      </c>
      <c r="H7856" t="s">
        <v>90</v>
      </c>
      <c r="I7856">
        <f>IFERROR(INDEX(Lookup_Misc!$A$1:$C$7,MATCH(Table1[[#This Row],[Product]],Lookup_Misc!$B$1:$B$7,0),3)*Table1[[#This Row],[Tonnage]],NA())</f>
        <v>30363.22</v>
      </c>
      <c r="J7856">
        <f t="shared" si="368"/>
        <v>11</v>
      </c>
    </row>
    <row r="7857" spans="1:10">
      <c r="A7857" t="s">
        <v>186</v>
      </c>
      <c r="B7857" t="s">
        <v>33</v>
      </c>
      <c r="C7857" s="60">
        <v>44501</v>
      </c>
      <c r="D7857" s="3">
        <f>Table1[[#This Row],[End Year]]-1</f>
        <v>2021</v>
      </c>
      <c r="E7857" s="3">
        <f t="shared" si="366"/>
        <v>2022</v>
      </c>
      <c r="F7857" s="1" t="str">
        <f t="shared" si="367"/>
        <v>2021/2022</v>
      </c>
      <c r="G7857">
        <v>5</v>
      </c>
      <c r="H7857" t="s">
        <v>96</v>
      </c>
      <c r="I7857">
        <f>IFERROR(INDEX(Lookup_Misc!$A$1:$C$7,MATCH(Table1[[#This Row],[Product]],Lookup_Misc!$B$1:$B$7,0),3)*Table1[[#This Row],[Tonnage]],NA())</f>
        <v>2.6</v>
      </c>
      <c r="J7857">
        <f t="shared" si="368"/>
        <v>11</v>
      </c>
    </row>
    <row r="7858" spans="1:10">
      <c r="A7858" t="s">
        <v>185</v>
      </c>
      <c r="B7858" t="s">
        <v>33</v>
      </c>
      <c r="C7858" s="60">
        <v>44501</v>
      </c>
      <c r="D7858" s="3">
        <f>Table1[[#This Row],[End Year]]-1</f>
        <v>2021</v>
      </c>
      <c r="E7858" s="3">
        <f t="shared" si="366"/>
        <v>2022</v>
      </c>
      <c r="F7858" s="1" t="str">
        <f t="shared" si="367"/>
        <v>2021/2022</v>
      </c>
      <c r="G7858">
        <v>969</v>
      </c>
      <c r="H7858" t="s">
        <v>119</v>
      </c>
      <c r="I7858">
        <f>IFERROR(INDEX(Lookup_Misc!$A$1:$C$7,MATCH(Table1[[#This Row],[Product]],Lookup_Misc!$B$1:$B$7,0),3)*Table1[[#This Row],[Tonnage]],NA())</f>
        <v>445.74</v>
      </c>
      <c r="J7858">
        <f t="shared" si="368"/>
        <v>11</v>
      </c>
    </row>
    <row r="7859" spans="1:10">
      <c r="A7859" t="s">
        <v>189</v>
      </c>
      <c r="B7859" t="s">
        <v>33</v>
      </c>
      <c r="C7859" s="60">
        <v>44501</v>
      </c>
      <c r="D7859" s="3">
        <f>Table1[[#This Row],[End Year]]-1</f>
        <v>2021</v>
      </c>
      <c r="E7859" s="3">
        <f t="shared" si="366"/>
        <v>2022</v>
      </c>
      <c r="F7859" s="1" t="str">
        <f t="shared" si="367"/>
        <v>2021/2022</v>
      </c>
      <c r="G7859">
        <v>1</v>
      </c>
      <c r="H7859" t="s">
        <v>119</v>
      </c>
      <c r="I7859">
        <f>IFERROR(INDEX(Lookup_Misc!$A$1:$C$7,MATCH(Table1[[#This Row],[Product]],Lookup_Misc!$B$1:$B$7,0),3)*Table1[[#This Row],[Tonnage]],NA())</f>
        <v>0.4</v>
      </c>
      <c r="J7859">
        <f t="shared" si="368"/>
        <v>11</v>
      </c>
    </row>
    <row r="7860" spans="1:10">
      <c r="A7860" t="s">
        <v>186</v>
      </c>
      <c r="B7860" t="s">
        <v>33</v>
      </c>
      <c r="C7860" s="60">
        <v>44501</v>
      </c>
      <c r="D7860" s="3">
        <f>Table1[[#This Row],[End Year]]-1</f>
        <v>2021</v>
      </c>
      <c r="E7860" s="3">
        <f t="shared" si="366"/>
        <v>2022</v>
      </c>
      <c r="F7860" s="1" t="str">
        <f t="shared" si="367"/>
        <v>2021/2022</v>
      </c>
      <c r="G7860">
        <v>36</v>
      </c>
      <c r="H7860" t="s">
        <v>77</v>
      </c>
      <c r="I7860">
        <f>IFERROR(INDEX(Lookup_Misc!$A$1:$C$7,MATCH(Table1[[#This Row],[Product]],Lookup_Misc!$B$1:$B$7,0),3)*Table1[[#This Row],[Tonnage]],NA())</f>
        <v>18.72</v>
      </c>
      <c r="J7860">
        <f t="shared" si="368"/>
        <v>11</v>
      </c>
    </row>
    <row r="7861" spans="1:10">
      <c r="A7861" t="s">
        <v>189</v>
      </c>
      <c r="B7861" t="s">
        <v>33</v>
      </c>
      <c r="C7861" s="60">
        <v>44501</v>
      </c>
      <c r="D7861" s="3">
        <f>Table1[[#This Row],[End Year]]-1</f>
        <v>2021</v>
      </c>
      <c r="E7861" s="3">
        <f t="shared" si="366"/>
        <v>2022</v>
      </c>
      <c r="F7861" s="1" t="str">
        <f t="shared" si="367"/>
        <v>2021/2022</v>
      </c>
      <c r="G7861">
        <v>39</v>
      </c>
      <c r="H7861" t="s">
        <v>94</v>
      </c>
      <c r="I7861">
        <f>IFERROR(INDEX(Lookup_Misc!$A$1:$C$7,MATCH(Table1[[#This Row],[Product]],Lookup_Misc!$B$1:$B$7,0),3)*Table1[[#This Row],[Tonnage]],NA())</f>
        <v>15.600000000000001</v>
      </c>
      <c r="J7861">
        <f t="shared" si="368"/>
        <v>11</v>
      </c>
    </row>
    <row r="7862" spans="1:10">
      <c r="A7862" t="s">
        <v>186</v>
      </c>
      <c r="B7862" t="s">
        <v>33</v>
      </c>
      <c r="C7862" s="60">
        <v>44501</v>
      </c>
      <c r="D7862" s="3">
        <f>Table1[[#This Row],[End Year]]-1</f>
        <v>2021</v>
      </c>
      <c r="E7862" s="3">
        <f t="shared" si="366"/>
        <v>2022</v>
      </c>
      <c r="F7862" s="1" t="str">
        <f t="shared" si="367"/>
        <v>2021/2022</v>
      </c>
      <c r="G7862">
        <v>30250</v>
      </c>
      <c r="H7862" t="s">
        <v>82</v>
      </c>
      <c r="I7862">
        <f>IFERROR(INDEX(Lookup_Misc!$A$1:$C$7,MATCH(Table1[[#This Row],[Product]],Lookup_Misc!$B$1:$B$7,0),3)*Table1[[#This Row],[Tonnage]],NA())</f>
        <v>15730</v>
      </c>
      <c r="J7862">
        <f t="shared" si="368"/>
        <v>11</v>
      </c>
    </row>
    <row r="7863" spans="1:10">
      <c r="A7863" t="s">
        <v>185</v>
      </c>
      <c r="B7863" t="s">
        <v>33</v>
      </c>
      <c r="C7863" s="60">
        <v>44501</v>
      </c>
      <c r="D7863" s="3">
        <f>Table1[[#This Row],[End Year]]-1</f>
        <v>2021</v>
      </c>
      <c r="E7863" s="3">
        <f t="shared" si="366"/>
        <v>2022</v>
      </c>
      <c r="F7863" s="1" t="str">
        <f t="shared" si="367"/>
        <v>2021/2022</v>
      </c>
      <c r="G7863">
        <v>3000</v>
      </c>
      <c r="H7863" t="s">
        <v>96</v>
      </c>
      <c r="I7863">
        <f>IFERROR(INDEX(Lookup_Misc!$A$1:$C$7,MATCH(Table1[[#This Row],[Product]],Lookup_Misc!$B$1:$B$7,0),3)*Table1[[#This Row],[Tonnage]],NA())</f>
        <v>1380</v>
      </c>
      <c r="J7863">
        <f t="shared" si="368"/>
        <v>11</v>
      </c>
    </row>
    <row r="7864" spans="1:10">
      <c r="A7864" t="s">
        <v>189</v>
      </c>
      <c r="B7864" t="s">
        <v>33</v>
      </c>
      <c r="C7864" s="60">
        <v>44501</v>
      </c>
      <c r="D7864" s="3">
        <f>Table1[[#This Row],[End Year]]-1</f>
        <v>2021</v>
      </c>
      <c r="E7864" s="3">
        <f t="shared" si="366"/>
        <v>2022</v>
      </c>
      <c r="F7864" s="1" t="str">
        <f t="shared" si="367"/>
        <v>2021/2022</v>
      </c>
      <c r="G7864">
        <v>242</v>
      </c>
      <c r="H7864" t="s">
        <v>113</v>
      </c>
      <c r="I7864">
        <f>IFERROR(INDEX(Lookup_Misc!$A$1:$C$7,MATCH(Table1[[#This Row],[Product]],Lookup_Misc!$B$1:$B$7,0),3)*Table1[[#This Row],[Tonnage]],NA())</f>
        <v>96.800000000000011</v>
      </c>
      <c r="J7864">
        <f t="shared" si="368"/>
        <v>11</v>
      </c>
    </row>
    <row r="7865" spans="1:10">
      <c r="A7865" t="s">
        <v>185</v>
      </c>
      <c r="B7865" t="s">
        <v>33</v>
      </c>
      <c r="C7865" s="60">
        <v>44501</v>
      </c>
      <c r="D7865" s="3">
        <f>Table1[[#This Row],[End Year]]-1</f>
        <v>2021</v>
      </c>
      <c r="E7865" s="3">
        <f t="shared" si="366"/>
        <v>2022</v>
      </c>
      <c r="F7865" s="1" t="str">
        <f t="shared" si="367"/>
        <v>2021/2022</v>
      </c>
      <c r="G7865">
        <v>220</v>
      </c>
      <c r="H7865" t="s">
        <v>95</v>
      </c>
      <c r="I7865">
        <f>IFERROR(INDEX(Lookup_Misc!$A$1:$C$7,MATCH(Table1[[#This Row],[Product]],Lookup_Misc!$B$1:$B$7,0),3)*Table1[[#This Row],[Tonnage]],NA())</f>
        <v>101.2</v>
      </c>
      <c r="J7865">
        <f t="shared" si="368"/>
        <v>11</v>
      </c>
    </row>
    <row r="7866" spans="1:10">
      <c r="A7866" t="s">
        <v>186</v>
      </c>
      <c r="B7866" t="s">
        <v>33</v>
      </c>
      <c r="C7866" s="60">
        <v>44501</v>
      </c>
      <c r="D7866" s="3">
        <f>Table1[[#This Row],[End Year]]-1</f>
        <v>2021</v>
      </c>
      <c r="E7866" s="3">
        <f t="shared" si="366"/>
        <v>2022</v>
      </c>
      <c r="F7866" s="1" t="str">
        <f t="shared" si="367"/>
        <v>2021/2022</v>
      </c>
      <c r="G7866">
        <v>54</v>
      </c>
      <c r="H7866" t="s">
        <v>119</v>
      </c>
      <c r="I7866">
        <f>IFERROR(INDEX(Lookup_Misc!$A$1:$C$7,MATCH(Table1[[#This Row],[Product]],Lookup_Misc!$B$1:$B$7,0),3)*Table1[[#This Row],[Tonnage]],NA())</f>
        <v>28.080000000000002</v>
      </c>
      <c r="J7866">
        <f t="shared" si="368"/>
        <v>11</v>
      </c>
    </row>
    <row r="7867" spans="1:10">
      <c r="A7867" t="s">
        <v>189</v>
      </c>
      <c r="B7867" t="s">
        <v>33</v>
      </c>
      <c r="C7867" s="60">
        <v>44501</v>
      </c>
      <c r="D7867" s="3">
        <f>Table1[[#This Row],[End Year]]-1</f>
        <v>2021</v>
      </c>
      <c r="E7867" s="3">
        <f t="shared" si="366"/>
        <v>2022</v>
      </c>
      <c r="F7867" s="1" t="str">
        <f t="shared" si="367"/>
        <v>2021/2022</v>
      </c>
      <c r="G7867">
        <v>39600</v>
      </c>
      <c r="H7867" t="s">
        <v>103</v>
      </c>
      <c r="I7867">
        <f>IFERROR(INDEX(Lookup_Misc!$A$1:$C$7,MATCH(Table1[[#This Row],[Product]],Lookup_Misc!$B$1:$B$7,0),3)*Table1[[#This Row],[Tonnage]],NA())</f>
        <v>15840</v>
      </c>
      <c r="J7867">
        <f t="shared" si="368"/>
        <v>11</v>
      </c>
    </row>
    <row r="7868" spans="1:10">
      <c r="A7868" t="s">
        <v>186</v>
      </c>
      <c r="B7868" t="s">
        <v>33</v>
      </c>
      <c r="C7868" s="60">
        <v>44501</v>
      </c>
      <c r="D7868" s="3">
        <f>Table1[[#This Row],[End Year]]-1</f>
        <v>2021</v>
      </c>
      <c r="E7868" s="3">
        <f t="shared" si="366"/>
        <v>2022</v>
      </c>
      <c r="F7868" s="1" t="str">
        <f t="shared" si="367"/>
        <v>2021/2022</v>
      </c>
      <c r="G7868">
        <v>33006</v>
      </c>
      <c r="H7868" t="s">
        <v>90</v>
      </c>
      <c r="I7868">
        <f>IFERROR(INDEX(Lookup_Misc!$A$1:$C$7,MATCH(Table1[[#This Row],[Product]],Lookup_Misc!$B$1:$B$7,0),3)*Table1[[#This Row],[Tonnage]],NA())</f>
        <v>17163.12</v>
      </c>
      <c r="J7868">
        <f t="shared" si="368"/>
        <v>11</v>
      </c>
    </row>
    <row r="7869" spans="1:10">
      <c r="A7869" t="s">
        <v>186</v>
      </c>
      <c r="B7869" t="s">
        <v>33</v>
      </c>
      <c r="C7869" s="60">
        <v>44501</v>
      </c>
      <c r="D7869" s="3">
        <f>Table1[[#This Row],[End Year]]-1</f>
        <v>2021</v>
      </c>
      <c r="E7869" s="3">
        <f t="shared" si="366"/>
        <v>2022</v>
      </c>
      <c r="F7869" s="1" t="str">
        <f t="shared" si="367"/>
        <v>2021/2022</v>
      </c>
      <c r="G7869">
        <v>450</v>
      </c>
      <c r="H7869" t="s">
        <v>86</v>
      </c>
      <c r="I7869">
        <f>IFERROR(INDEX(Lookup_Misc!$A$1:$C$7,MATCH(Table1[[#This Row],[Product]],Lookup_Misc!$B$1:$B$7,0),3)*Table1[[#This Row],[Tonnage]],NA())</f>
        <v>234</v>
      </c>
      <c r="J7869">
        <f t="shared" si="368"/>
        <v>11</v>
      </c>
    </row>
    <row r="7870" spans="1:10">
      <c r="A7870" t="s">
        <v>189</v>
      </c>
      <c r="B7870" t="s">
        <v>33</v>
      </c>
      <c r="C7870" s="60">
        <v>44501</v>
      </c>
      <c r="D7870" s="3">
        <f>Table1[[#This Row],[End Year]]-1</f>
        <v>2021</v>
      </c>
      <c r="E7870" s="3">
        <f t="shared" si="366"/>
        <v>2022</v>
      </c>
      <c r="F7870" s="1" t="str">
        <f t="shared" si="367"/>
        <v>2021/2022</v>
      </c>
      <c r="G7870">
        <v>5</v>
      </c>
      <c r="H7870" t="s">
        <v>75</v>
      </c>
      <c r="I7870">
        <f>IFERROR(INDEX(Lookup_Misc!$A$1:$C$7,MATCH(Table1[[#This Row],[Product]],Lookup_Misc!$B$1:$B$7,0),3)*Table1[[#This Row],[Tonnage]],NA())</f>
        <v>2</v>
      </c>
      <c r="J7870">
        <f t="shared" si="368"/>
        <v>11</v>
      </c>
    </row>
    <row r="7871" spans="1:10">
      <c r="A7871" t="s">
        <v>186</v>
      </c>
      <c r="B7871" t="s">
        <v>33</v>
      </c>
      <c r="C7871" s="60">
        <v>44501</v>
      </c>
      <c r="D7871" s="3">
        <f>Table1[[#This Row],[End Year]]-1</f>
        <v>2021</v>
      </c>
      <c r="E7871" s="3">
        <f t="shared" si="366"/>
        <v>2022</v>
      </c>
      <c r="F7871" s="1" t="str">
        <f t="shared" si="367"/>
        <v>2021/2022</v>
      </c>
      <c r="G7871">
        <v>28188</v>
      </c>
      <c r="H7871" t="s">
        <v>95</v>
      </c>
      <c r="I7871">
        <f>IFERROR(INDEX(Lookup_Misc!$A$1:$C$7,MATCH(Table1[[#This Row],[Product]],Lookup_Misc!$B$1:$B$7,0),3)*Table1[[#This Row],[Tonnage]],NA())</f>
        <v>14657.76</v>
      </c>
      <c r="J7871">
        <f t="shared" si="368"/>
        <v>11</v>
      </c>
    </row>
    <row r="7872" spans="1:10">
      <c r="A7872" t="s">
        <v>186</v>
      </c>
      <c r="B7872" t="s">
        <v>33</v>
      </c>
      <c r="C7872" s="60">
        <v>44501</v>
      </c>
      <c r="D7872" s="3">
        <f>Table1[[#This Row],[End Year]]-1</f>
        <v>2021</v>
      </c>
      <c r="E7872" s="3">
        <f t="shared" si="366"/>
        <v>2022</v>
      </c>
      <c r="F7872" s="1" t="str">
        <f t="shared" si="367"/>
        <v>2021/2022</v>
      </c>
      <c r="G7872">
        <v>3</v>
      </c>
      <c r="H7872" t="s">
        <v>89</v>
      </c>
      <c r="I7872">
        <f>IFERROR(INDEX(Lookup_Misc!$A$1:$C$7,MATCH(Table1[[#This Row],[Product]],Lookup_Misc!$B$1:$B$7,0),3)*Table1[[#This Row],[Tonnage]],NA())</f>
        <v>1.56</v>
      </c>
      <c r="J7872">
        <f t="shared" si="368"/>
        <v>11</v>
      </c>
    </row>
    <row r="7873" spans="1:10">
      <c r="A7873" t="s">
        <v>189</v>
      </c>
      <c r="B7873" t="s">
        <v>33</v>
      </c>
      <c r="C7873" s="60">
        <v>44501</v>
      </c>
      <c r="D7873" s="3">
        <f>Table1[[#This Row],[End Year]]-1</f>
        <v>2021</v>
      </c>
      <c r="E7873" s="3">
        <f t="shared" si="366"/>
        <v>2022</v>
      </c>
      <c r="F7873" s="1" t="str">
        <f t="shared" si="367"/>
        <v>2021/2022</v>
      </c>
      <c r="G7873">
        <v>36</v>
      </c>
      <c r="H7873" t="s">
        <v>79</v>
      </c>
      <c r="I7873">
        <f>IFERROR(INDEX(Lookup_Misc!$A$1:$C$7,MATCH(Table1[[#This Row],[Product]],Lookup_Misc!$B$1:$B$7,0),3)*Table1[[#This Row],[Tonnage]],NA())</f>
        <v>14.4</v>
      </c>
      <c r="J7873">
        <f t="shared" si="368"/>
        <v>11</v>
      </c>
    </row>
    <row r="7874" spans="1:10">
      <c r="A7874" t="s">
        <v>189</v>
      </c>
      <c r="B7874" t="s">
        <v>123</v>
      </c>
      <c r="C7874" s="60">
        <v>44501</v>
      </c>
      <c r="D7874" s="3">
        <f>Table1[[#This Row],[End Year]]-1</f>
        <v>2021</v>
      </c>
      <c r="E7874" s="3">
        <f t="shared" si="366"/>
        <v>2022</v>
      </c>
      <c r="F7874" s="1" t="str">
        <f t="shared" si="367"/>
        <v>2021/2022</v>
      </c>
      <c r="G7874">
        <v>3153</v>
      </c>
      <c r="H7874" t="s">
        <v>128</v>
      </c>
      <c r="I7874">
        <f>IFERROR(INDEX(Lookup_Misc!$A$1:$C$7,MATCH(Table1[[#This Row],[Product]],Lookup_Misc!$B$1:$B$7,0),3)*Table1[[#This Row],[Tonnage]],NA())</f>
        <v>1261.2</v>
      </c>
      <c r="J7874">
        <f t="shared" si="368"/>
        <v>11</v>
      </c>
    </row>
    <row r="7875" spans="1:10">
      <c r="A7875" t="s">
        <v>189</v>
      </c>
      <c r="B7875" t="s">
        <v>123</v>
      </c>
      <c r="C7875" s="60">
        <v>44501</v>
      </c>
      <c r="D7875" s="3">
        <f>Table1[[#This Row],[End Year]]-1</f>
        <v>2021</v>
      </c>
      <c r="E7875" s="3">
        <f t="shared" si="366"/>
        <v>2022</v>
      </c>
      <c r="F7875" s="1" t="str">
        <f t="shared" si="367"/>
        <v>2021/2022</v>
      </c>
      <c r="G7875">
        <v>169</v>
      </c>
      <c r="H7875" t="s">
        <v>129</v>
      </c>
      <c r="I7875">
        <f>IFERROR(INDEX(Lookup_Misc!$A$1:$C$7,MATCH(Table1[[#This Row],[Product]],Lookup_Misc!$B$1:$B$7,0),3)*Table1[[#This Row],[Tonnage]],NA())</f>
        <v>67.600000000000009</v>
      </c>
      <c r="J7875">
        <f t="shared" si="368"/>
        <v>11</v>
      </c>
    </row>
    <row r="7876" spans="1:10">
      <c r="A7876" t="s">
        <v>186</v>
      </c>
      <c r="B7876" t="s">
        <v>123</v>
      </c>
      <c r="C7876" s="60">
        <v>44501</v>
      </c>
      <c r="D7876" s="3">
        <f>Table1[[#This Row],[End Year]]-1</f>
        <v>2021</v>
      </c>
      <c r="E7876" s="3">
        <f t="shared" si="366"/>
        <v>2022</v>
      </c>
      <c r="F7876" s="1" t="str">
        <f t="shared" si="367"/>
        <v>2021/2022</v>
      </c>
      <c r="G7876">
        <v>3966</v>
      </c>
      <c r="H7876" t="s">
        <v>116</v>
      </c>
      <c r="I7876">
        <f>IFERROR(INDEX(Lookup_Misc!$A$1:$C$7,MATCH(Table1[[#This Row],[Product]],Lookup_Misc!$B$1:$B$7,0),3)*Table1[[#This Row],[Tonnage]],NA())</f>
        <v>2062.3200000000002</v>
      </c>
      <c r="J7876">
        <f t="shared" si="368"/>
        <v>11</v>
      </c>
    </row>
    <row r="7877" spans="1:10">
      <c r="A7877" t="s">
        <v>189</v>
      </c>
      <c r="B7877" t="s">
        <v>123</v>
      </c>
      <c r="C7877" s="60">
        <v>44501</v>
      </c>
      <c r="D7877" s="3">
        <f>Table1[[#This Row],[End Year]]-1</f>
        <v>2021</v>
      </c>
      <c r="E7877" s="3">
        <f t="shared" si="366"/>
        <v>2022</v>
      </c>
      <c r="F7877" s="1" t="str">
        <f t="shared" si="367"/>
        <v>2021/2022</v>
      </c>
      <c r="G7877">
        <v>19</v>
      </c>
      <c r="H7877" t="s">
        <v>90</v>
      </c>
      <c r="I7877">
        <f>IFERROR(INDEX(Lookup_Misc!$A$1:$C$7,MATCH(Table1[[#This Row],[Product]],Lookup_Misc!$B$1:$B$7,0),3)*Table1[[#This Row],[Tonnage]],NA())</f>
        <v>7.6000000000000005</v>
      </c>
      <c r="J7877">
        <f t="shared" si="368"/>
        <v>11</v>
      </c>
    </row>
    <row r="7878" spans="1:10">
      <c r="A7878" t="s">
        <v>185</v>
      </c>
      <c r="B7878" t="s">
        <v>123</v>
      </c>
      <c r="C7878" s="60">
        <v>44501</v>
      </c>
      <c r="D7878" s="3">
        <f>Table1[[#This Row],[End Year]]-1</f>
        <v>2021</v>
      </c>
      <c r="E7878" s="3">
        <f t="shared" ref="E7878:E7941" si="369">IF(AND(MONTH(C7878)&gt;=7,MONTH(C7878)&lt;=12),YEAR(C7878)+1,YEAR(C7878))</f>
        <v>2022</v>
      </c>
      <c r="F7878" s="1" t="str">
        <f t="shared" ref="F7878:F7941" si="370">D7878&amp;"/"&amp;E7878</f>
        <v>2021/2022</v>
      </c>
      <c r="G7878">
        <v>7037</v>
      </c>
      <c r="H7878" t="s">
        <v>116</v>
      </c>
      <c r="I7878">
        <f>IFERROR(INDEX(Lookup_Misc!$A$1:$C$7,MATCH(Table1[[#This Row],[Product]],Lookup_Misc!$B$1:$B$7,0),3)*Table1[[#This Row],[Tonnage]],NA())</f>
        <v>3237.02</v>
      </c>
      <c r="J7878">
        <f t="shared" ref="J7878:J7941" si="371">MONTH(C7878)</f>
        <v>11</v>
      </c>
    </row>
    <row r="7879" spans="1:10">
      <c r="A7879" t="s">
        <v>189</v>
      </c>
      <c r="B7879" t="s">
        <v>123</v>
      </c>
      <c r="C7879" s="60">
        <v>44501</v>
      </c>
      <c r="D7879" s="3">
        <f>Table1[[#This Row],[End Year]]-1</f>
        <v>2021</v>
      </c>
      <c r="E7879" s="3">
        <f t="shared" si="369"/>
        <v>2022</v>
      </c>
      <c r="F7879" s="1" t="str">
        <f t="shared" si="370"/>
        <v>2021/2022</v>
      </c>
      <c r="G7879">
        <v>1</v>
      </c>
      <c r="H7879" t="s">
        <v>94</v>
      </c>
      <c r="I7879">
        <f>IFERROR(INDEX(Lookup_Misc!$A$1:$C$7,MATCH(Table1[[#This Row],[Product]],Lookup_Misc!$B$1:$B$7,0),3)*Table1[[#This Row],[Tonnage]],NA())</f>
        <v>0.4</v>
      </c>
      <c r="J7879">
        <f t="shared" si="371"/>
        <v>11</v>
      </c>
    </row>
    <row r="7880" spans="1:10">
      <c r="A7880" t="s">
        <v>189</v>
      </c>
      <c r="B7880" t="s">
        <v>123</v>
      </c>
      <c r="C7880" s="60">
        <v>44501</v>
      </c>
      <c r="D7880" s="3">
        <f>Table1[[#This Row],[End Year]]-1</f>
        <v>2021</v>
      </c>
      <c r="E7880" s="3">
        <f t="shared" si="369"/>
        <v>2022</v>
      </c>
      <c r="F7880" s="1" t="str">
        <f t="shared" si="370"/>
        <v>2021/2022</v>
      </c>
      <c r="G7880">
        <v>46292</v>
      </c>
      <c r="H7880" t="s">
        <v>60</v>
      </c>
      <c r="I7880">
        <f>IFERROR(INDEX(Lookup_Misc!$A$1:$C$7,MATCH(Table1[[#This Row],[Product]],Lookup_Misc!$B$1:$B$7,0),3)*Table1[[#This Row],[Tonnage]],NA())</f>
        <v>18516.8</v>
      </c>
      <c r="J7880">
        <f t="shared" si="371"/>
        <v>11</v>
      </c>
    </row>
    <row r="7881" spans="1:10">
      <c r="A7881" t="s">
        <v>185</v>
      </c>
      <c r="B7881" t="s">
        <v>123</v>
      </c>
      <c r="C7881" s="60">
        <v>44501</v>
      </c>
      <c r="D7881" s="3">
        <f>Table1[[#This Row],[End Year]]-1</f>
        <v>2021</v>
      </c>
      <c r="E7881" s="3">
        <f t="shared" si="369"/>
        <v>2022</v>
      </c>
      <c r="F7881" s="1" t="str">
        <f t="shared" si="370"/>
        <v>2021/2022</v>
      </c>
      <c r="G7881">
        <v>7699</v>
      </c>
      <c r="H7881" t="s">
        <v>133</v>
      </c>
      <c r="I7881">
        <f>IFERROR(INDEX(Lookup_Misc!$A$1:$C$7,MATCH(Table1[[#This Row],[Product]],Lookup_Misc!$B$1:$B$7,0),3)*Table1[[#This Row],[Tonnage]],NA())</f>
        <v>3541.54</v>
      </c>
      <c r="J7881">
        <f t="shared" si="371"/>
        <v>11</v>
      </c>
    </row>
    <row r="7882" spans="1:10">
      <c r="A7882" t="s">
        <v>186</v>
      </c>
      <c r="B7882" t="s">
        <v>123</v>
      </c>
      <c r="C7882" s="60">
        <v>44501</v>
      </c>
      <c r="D7882" s="3">
        <f>Table1[[#This Row],[End Year]]-1</f>
        <v>2021</v>
      </c>
      <c r="E7882" s="3">
        <f t="shared" si="369"/>
        <v>2022</v>
      </c>
      <c r="F7882" s="1" t="str">
        <f t="shared" si="370"/>
        <v>2021/2022</v>
      </c>
      <c r="G7882">
        <v>576</v>
      </c>
      <c r="H7882" t="s">
        <v>79</v>
      </c>
      <c r="I7882">
        <f>IFERROR(INDEX(Lookup_Misc!$A$1:$C$7,MATCH(Table1[[#This Row],[Product]],Lookup_Misc!$B$1:$B$7,0),3)*Table1[[#This Row],[Tonnage]],NA())</f>
        <v>299.52</v>
      </c>
      <c r="J7882">
        <f t="shared" si="371"/>
        <v>11</v>
      </c>
    </row>
    <row r="7883" spans="1:10">
      <c r="A7883" t="s">
        <v>189</v>
      </c>
      <c r="B7883" t="s">
        <v>123</v>
      </c>
      <c r="C7883" s="60">
        <v>44501</v>
      </c>
      <c r="D7883" s="3">
        <f>Table1[[#This Row],[End Year]]-1</f>
        <v>2021</v>
      </c>
      <c r="E7883" s="3">
        <f t="shared" si="369"/>
        <v>2022</v>
      </c>
      <c r="F7883" s="1" t="str">
        <f t="shared" si="370"/>
        <v>2021/2022</v>
      </c>
      <c r="G7883">
        <v>73000</v>
      </c>
      <c r="H7883" t="s">
        <v>113</v>
      </c>
      <c r="I7883">
        <f>IFERROR(INDEX(Lookup_Misc!$A$1:$C$7,MATCH(Table1[[#This Row],[Product]],Lookup_Misc!$B$1:$B$7,0),3)*Table1[[#This Row],[Tonnage]],NA())</f>
        <v>29200</v>
      </c>
      <c r="J7883">
        <f t="shared" si="371"/>
        <v>11</v>
      </c>
    </row>
    <row r="7884" spans="1:10">
      <c r="A7884" t="s">
        <v>186</v>
      </c>
      <c r="B7884" t="s">
        <v>123</v>
      </c>
      <c r="C7884" s="60">
        <v>44501</v>
      </c>
      <c r="D7884" s="3">
        <f>Table1[[#This Row],[End Year]]-1</f>
        <v>2021</v>
      </c>
      <c r="E7884" s="3">
        <f t="shared" si="369"/>
        <v>2022</v>
      </c>
      <c r="F7884" s="1" t="str">
        <f t="shared" si="370"/>
        <v>2021/2022</v>
      </c>
      <c r="G7884">
        <v>8</v>
      </c>
      <c r="H7884" t="s">
        <v>143</v>
      </c>
      <c r="I7884">
        <f>IFERROR(INDEX(Lookup_Misc!$A$1:$C$7,MATCH(Table1[[#This Row],[Product]],Lookup_Misc!$B$1:$B$7,0),3)*Table1[[#This Row],[Tonnage]],NA())</f>
        <v>4.16</v>
      </c>
      <c r="J7884">
        <f t="shared" si="371"/>
        <v>11</v>
      </c>
    </row>
    <row r="7885" spans="1:10">
      <c r="A7885" t="s">
        <v>186</v>
      </c>
      <c r="B7885" t="s">
        <v>123</v>
      </c>
      <c r="C7885" s="60">
        <v>44501</v>
      </c>
      <c r="D7885" s="3">
        <f>Table1[[#This Row],[End Year]]-1</f>
        <v>2021</v>
      </c>
      <c r="E7885" s="3">
        <f t="shared" si="369"/>
        <v>2022</v>
      </c>
      <c r="F7885" s="1" t="str">
        <f t="shared" si="370"/>
        <v>2021/2022</v>
      </c>
      <c r="G7885">
        <v>1363</v>
      </c>
      <c r="H7885" t="s">
        <v>92</v>
      </c>
      <c r="I7885">
        <f>IFERROR(INDEX(Lookup_Misc!$A$1:$C$7,MATCH(Table1[[#This Row],[Product]],Lookup_Misc!$B$1:$B$7,0),3)*Table1[[#This Row],[Tonnage]],NA())</f>
        <v>708.76</v>
      </c>
      <c r="J7885">
        <f t="shared" si="371"/>
        <v>11</v>
      </c>
    </row>
    <row r="7886" spans="1:10">
      <c r="A7886" t="s">
        <v>186</v>
      </c>
      <c r="B7886" t="s">
        <v>123</v>
      </c>
      <c r="C7886" s="60">
        <v>44501</v>
      </c>
      <c r="D7886" s="3">
        <f>Table1[[#This Row],[End Year]]-1</f>
        <v>2021</v>
      </c>
      <c r="E7886" s="3">
        <f t="shared" si="369"/>
        <v>2022</v>
      </c>
      <c r="F7886" s="1" t="str">
        <f t="shared" si="370"/>
        <v>2021/2022</v>
      </c>
      <c r="G7886">
        <v>132</v>
      </c>
      <c r="H7886" t="s">
        <v>113</v>
      </c>
      <c r="I7886">
        <f>IFERROR(INDEX(Lookup_Misc!$A$1:$C$7,MATCH(Table1[[#This Row],[Product]],Lookup_Misc!$B$1:$B$7,0),3)*Table1[[#This Row],[Tonnage]],NA())</f>
        <v>68.64</v>
      </c>
      <c r="J7886">
        <f t="shared" si="371"/>
        <v>11</v>
      </c>
    </row>
    <row r="7887" spans="1:10">
      <c r="A7887" t="s">
        <v>185</v>
      </c>
      <c r="B7887" t="s">
        <v>123</v>
      </c>
      <c r="C7887" s="60">
        <v>44501</v>
      </c>
      <c r="D7887" s="3">
        <f>Table1[[#This Row],[End Year]]-1</f>
        <v>2021</v>
      </c>
      <c r="E7887" s="3">
        <f t="shared" si="369"/>
        <v>2022</v>
      </c>
      <c r="F7887" s="1" t="str">
        <f t="shared" si="370"/>
        <v>2021/2022</v>
      </c>
      <c r="G7887">
        <v>6500</v>
      </c>
      <c r="H7887" t="s">
        <v>79</v>
      </c>
      <c r="I7887">
        <f>IFERROR(INDEX(Lookup_Misc!$A$1:$C$7,MATCH(Table1[[#This Row],[Product]],Lookup_Misc!$B$1:$B$7,0),3)*Table1[[#This Row],[Tonnage]],NA())</f>
        <v>2990</v>
      </c>
      <c r="J7887">
        <f t="shared" si="371"/>
        <v>11</v>
      </c>
    </row>
    <row r="7888" spans="1:10">
      <c r="A7888" t="s">
        <v>185</v>
      </c>
      <c r="B7888" t="s">
        <v>123</v>
      </c>
      <c r="C7888" s="60">
        <v>44501</v>
      </c>
      <c r="D7888" s="3">
        <f>Table1[[#This Row],[End Year]]-1</f>
        <v>2021</v>
      </c>
      <c r="E7888" s="3">
        <f t="shared" si="369"/>
        <v>2022</v>
      </c>
      <c r="F7888" s="1" t="str">
        <f t="shared" si="370"/>
        <v>2021/2022</v>
      </c>
      <c r="G7888">
        <v>55334</v>
      </c>
      <c r="H7888" t="s">
        <v>60</v>
      </c>
      <c r="I7888">
        <f>IFERROR(INDEX(Lookup_Misc!$A$1:$C$7,MATCH(Table1[[#This Row],[Product]],Lookup_Misc!$B$1:$B$7,0),3)*Table1[[#This Row],[Tonnage]],NA())</f>
        <v>25453.64</v>
      </c>
      <c r="J7888">
        <f t="shared" si="371"/>
        <v>11</v>
      </c>
    </row>
    <row r="7889" spans="1:10">
      <c r="A7889" t="s">
        <v>185</v>
      </c>
      <c r="B7889" t="s">
        <v>123</v>
      </c>
      <c r="C7889" s="60">
        <v>44501</v>
      </c>
      <c r="D7889" s="3">
        <f>Table1[[#This Row],[End Year]]-1</f>
        <v>2021</v>
      </c>
      <c r="E7889" s="3">
        <f t="shared" si="369"/>
        <v>2022</v>
      </c>
      <c r="F7889" s="1" t="str">
        <f t="shared" si="370"/>
        <v>2021/2022</v>
      </c>
      <c r="G7889">
        <v>2750</v>
      </c>
      <c r="H7889" t="s">
        <v>88</v>
      </c>
      <c r="I7889">
        <f>IFERROR(INDEX(Lookup_Misc!$A$1:$C$7,MATCH(Table1[[#This Row],[Product]],Lookup_Misc!$B$1:$B$7,0),3)*Table1[[#This Row],[Tonnage]],NA())</f>
        <v>1265</v>
      </c>
      <c r="J7889">
        <f t="shared" si="371"/>
        <v>11</v>
      </c>
    </row>
    <row r="7890" spans="1:10">
      <c r="A7890" t="s">
        <v>189</v>
      </c>
      <c r="B7890" t="s">
        <v>123</v>
      </c>
      <c r="C7890" s="60">
        <v>44501</v>
      </c>
      <c r="D7890" s="3">
        <f>Table1[[#This Row],[End Year]]-1</f>
        <v>2021</v>
      </c>
      <c r="E7890" s="3">
        <f t="shared" si="369"/>
        <v>2022</v>
      </c>
      <c r="F7890" s="1" t="str">
        <f t="shared" si="370"/>
        <v>2021/2022</v>
      </c>
      <c r="G7890">
        <v>47</v>
      </c>
      <c r="H7890" t="s">
        <v>132</v>
      </c>
      <c r="I7890">
        <f>IFERROR(INDEX(Lookup_Misc!$A$1:$C$7,MATCH(Table1[[#This Row],[Product]],Lookup_Misc!$B$1:$B$7,0),3)*Table1[[#This Row],[Tonnage]],NA())</f>
        <v>18.8</v>
      </c>
      <c r="J7890">
        <f t="shared" si="371"/>
        <v>11</v>
      </c>
    </row>
    <row r="7891" spans="1:10">
      <c r="A7891" t="s">
        <v>186</v>
      </c>
      <c r="B7891" t="s">
        <v>123</v>
      </c>
      <c r="C7891" s="60">
        <v>44501</v>
      </c>
      <c r="D7891" s="3">
        <f>Table1[[#This Row],[End Year]]-1</f>
        <v>2021</v>
      </c>
      <c r="E7891" s="3">
        <f t="shared" si="369"/>
        <v>2022</v>
      </c>
      <c r="F7891" s="1" t="str">
        <f t="shared" si="370"/>
        <v>2021/2022</v>
      </c>
      <c r="G7891">
        <v>100114</v>
      </c>
      <c r="H7891" t="s">
        <v>60</v>
      </c>
      <c r="I7891">
        <f>IFERROR(INDEX(Lookup_Misc!$A$1:$C$7,MATCH(Table1[[#This Row],[Product]],Lookup_Misc!$B$1:$B$7,0),3)*Table1[[#This Row],[Tonnage]],NA())</f>
        <v>52059.28</v>
      </c>
      <c r="J7891">
        <f t="shared" si="371"/>
        <v>11</v>
      </c>
    </row>
    <row r="7892" spans="1:10">
      <c r="A7892" t="s">
        <v>185</v>
      </c>
      <c r="B7892" t="s">
        <v>123</v>
      </c>
      <c r="C7892" s="60">
        <v>44501</v>
      </c>
      <c r="D7892" s="3">
        <f>Table1[[#This Row],[End Year]]-1</f>
        <v>2021</v>
      </c>
      <c r="E7892" s="3">
        <f t="shared" si="369"/>
        <v>2022</v>
      </c>
      <c r="F7892" s="1" t="str">
        <f t="shared" si="370"/>
        <v>2021/2022</v>
      </c>
      <c r="G7892">
        <v>2</v>
      </c>
      <c r="H7892" t="s">
        <v>118</v>
      </c>
      <c r="I7892">
        <f>IFERROR(INDEX(Lookup_Misc!$A$1:$C$7,MATCH(Table1[[#This Row],[Product]],Lookup_Misc!$B$1:$B$7,0),3)*Table1[[#This Row],[Tonnage]],NA())</f>
        <v>0.92</v>
      </c>
      <c r="J7892">
        <f t="shared" si="371"/>
        <v>11</v>
      </c>
    </row>
    <row r="7893" spans="1:10">
      <c r="A7893" t="s">
        <v>185</v>
      </c>
      <c r="B7893" t="s">
        <v>123</v>
      </c>
      <c r="C7893" s="60">
        <v>44501</v>
      </c>
      <c r="D7893" s="3">
        <f>Table1[[#This Row],[End Year]]-1</f>
        <v>2021</v>
      </c>
      <c r="E7893" s="3">
        <f t="shared" si="369"/>
        <v>2022</v>
      </c>
      <c r="F7893" s="1" t="str">
        <f t="shared" si="370"/>
        <v>2021/2022</v>
      </c>
      <c r="G7893">
        <v>8000</v>
      </c>
      <c r="H7893" t="s">
        <v>113</v>
      </c>
      <c r="I7893">
        <f>IFERROR(INDEX(Lookup_Misc!$A$1:$C$7,MATCH(Table1[[#This Row],[Product]],Lookup_Misc!$B$1:$B$7,0),3)*Table1[[#This Row],[Tonnage]],NA())</f>
        <v>3680</v>
      </c>
      <c r="J7893">
        <f t="shared" si="371"/>
        <v>11</v>
      </c>
    </row>
    <row r="7894" spans="1:10">
      <c r="A7894" t="s">
        <v>189</v>
      </c>
      <c r="B7894" t="s">
        <v>123</v>
      </c>
      <c r="C7894" s="60">
        <v>44501</v>
      </c>
      <c r="D7894" s="3">
        <f>Table1[[#This Row],[End Year]]-1</f>
        <v>2021</v>
      </c>
      <c r="E7894" s="3">
        <f t="shared" si="369"/>
        <v>2022</v>
      </c>
      <c r="F7894" s="1" t="str">
        <f t="shared" si="370"/>
        <v>2021/2022</v>
      </c>
      <c r="G7894">
        <v>39</v>
      </c>
      <c r="H7894" t="s">
        <v>92</v>
      </c>
      <c r="I7894">
        <f>IFERROR(INDEX(Lookup_Misc!$A$1:$C$7,MATCH(Table1[[#This Row],[Product]],Lookup_Misc!$B$1:$B$7,0),3)*Table1[[#This Row],[Tonnage]],NA())</f>
        <v>15.600000000000001</v>
      </c>
      <c r="J7894">
        <f t="shared" si="371"/>
        <v>11</v>
      </c>
    </row>
    <row r="7895" spans="1:10">
      <c r="A7895" t="s">
        <v>189</v>
      </c>
      <c r="B7895" t="s">
        <v>123</v>
      </c>
      <c r="C7895" s="60">
        <v>44501</v>
      </c>
      <c r="D7895" s="3">
        <f>Table1[[#This Row],[End Year]]-1</f>
        <v>2021</v>
      </c>
      <c r="E7895" s="3">
        <f t="shared" si="369"/>
        <v>2022</v>
      </c>
      <c r="F7895" s="1" t="str">
        <f t="shared" si="370"/>
        <v>2021/2022</v>
      </c>
      <c r="G7895">
        <v>2</v>
      </c>
      <c r="H7895" t="s">
        <v>125</v>
      </c>
      <c r="I7895">
        <f>IFERROR(INDEX(Lookup_Misc!$A$1:$C$7,MATCH(Table1[[#This Row],[Product]],Lookup_Misc!$B$1:$B$7,0),3)*Table1[[#This Row],[Tonnage]],NA())</f>
        <v>0.8</v>
      </c>
      <c r="J7895">
        <f t="shared" si="371"/>
        <v>11</v>
      </c>
    </row>
    <row r="7896" spans="1:10">
      <c r="A7896" t="s">
        <v>185</v>
      </c>
      <c r="B7896" t="s">
        <v>123</v>
      </c>
      <c r="C7896" s="60">
        <v>44501</v>
      </c>
      <c r="D7896" s="3">
        <f>Table1[[#This Row],[End Year]]-1</f>
        <v>2021</v>
      </c>
      <c r="E7896" s="3">
        <f t="shared" si="369"/>
        <v>2022</v>
      </c>
      <c r="F7896" s="1" t="str">
        <f t="shared" si="370"/>
        <v>2021/2022</v>
      </c>
      <c r="G7896">
        <v>16647</v>
      </c>
      <c r="H7896" t="s">
        <v>128</v>
      </c>
      <c r="I7896">
        <f>IFERROR(INDEX(Lookup_Misc!$A$1:$C$7,MATCH(Table1[[#This Row],[Product]],Lookup_Misc!$B$1:$B$7,0),3)*Table1[[#This Row],[Tonnage]],NA())</f>
        <v>7657.62</v>
      </c>
      <c r="J7896">
        <f t="shared" si="371"/>
        <v>11</v>
      </c>
    </row>
    <row r="7897" spans="1:10">
      <c r="A7897" t="s">
        <v>189</v>
      </c>
      <c r="B7897" t="s">
        <v>123</v>
      </c>
      <c r="C7897" s="60">
        <v>44501</v>
      </c>
      <c r="D7897" s="3">
        <f>Table1[[#This Row],[End Year]]-1</f>
        <v>2021</v>
      </c>
      <c r="E7897" s="3">
        <f t="shared" si="369"/>
        <v>2022</v>
      </c>
      <c r="F7897" s="1" t="str">
        <f t="shared" si="370"/>
        <v>2021/2022</v>
      </c>
      <c r="G7897">
        <v>24</v>
      </c>
      <c r="H7897" t="s">
        <v>198</v>
      </c>
      <c r="I7897">
        <f>IFERROR(INDEX(Lookup_Misc!$A$1:$C$7,MATCH(Table1[[#This Row],[Product]],Lookup_Misc!$B$1:$B$7,0),3)*Table1[[#This Row],[Tonnage]],NA())</f>
        <v>9.6000000000000014</v>
      </c>
      <c r="J7897">
        <f t="shared" si="371"/>
        <v>11</v>
      </c>
    </row>
    <row r="7898" spans="1:10">
      <c r="A7898" t="s">
        <v>185</v>
      </c>
      <c r="B7898" t="s">
        <v>123</v>
      </c>
      <c r="C7898" s="60">
        <v>44501</v>
      </c>
      <c r="D7898" s="3">
        <f>Table1[[#This Row],[End Year]]-1</f>
        <v>2021</v>
      </c>
      <c r="E7898" s="3">
        <f t="shared" si="369"/>
        <v>2022</v>
      </c>
      <c r="F7898" s="1" t="str">
        <f t="shared" si="370"/>
        <v>2021/2022</v>
      </c>
      <c r="G7898">
        <v>1</v>
      </c>
      <c r="H7898" t="s">
        <v>90</v>
      </c>
      <c r="I7898">
        <f>IFERROR(INDEX(Lookup_Misc!$A$1:$C$7,MATCH(Table1[[#This Row],[Product]],Lookup_Misc!$B$1:$B$7,0),3)*Table1[[#This Row],[Tonnage]],NA())</f>
        <v>0.46</v>
      </c>
      <c r="J7898">
        <f t="shared" si="371"/>
        <v>11</v>
      </c>
    </row>
    <row r="7899" spans="1:10">
      <c r="A7899" t="s">
        <v>189</v>
      </c>
      <c r="B7899" t="s">
        <v>123</v>
      </c>
      <c r="C7899" s="60">
        <v>44501</v>
      </c>
      <c r="D7899" s="3">
        <f>Table1[[#This Row],[End Year]]-1</f>
        <v>2021</v>
      </c>
      <c r="E7899" s="3">
        <f t="shared" si="369"/>
        <v>2022</v>
      </c>
      <c r="F7899" s="1" t="str">
        <f t="shared" si="370"/>
        <v>2021/2022</v>
      </c>
      <c r="G7899">
        <v>1100</v>
      </c>
      <c r="H7899" t="s">
        <v>86</v>
      </c>
      <c r="I7899">
        <f>IFERROR(INDEX(Lookup_Misc!$A$1:$C$7,MATCH(Table1[[#This Row],[Product]],Lookup_Misc!$B$1:$B$7,0),3)*Table1[[#This Row],[Tonnage]],NA())</f>
        <v>440</v>
      </c>
      <c r="J7899">
        <f t="shared" si="371"/>
        <v>11</v>
      </c>
    </row>
    <row r="7900" spans="1:10">
      <c r="A7900" t="s">
        <v>189</v>
      </c>
      <c r="B7900" t="s">
        <v>123</v>
      </c>
      <c r="C7900" s="60">
        <v>44501</v>
      </c>
      <c r="D7900" s="3">
        <f>Table1[[#This Row],[End Year]]-1</f>
        <v>2021</v>
      </c>
      <c r="E7900" s="3">
        <f t="shared" si="369"/>
        <v>2022</v>
      </c>
      <c r="F7900" s="1" t="str">
        <f t="shared" si="370"/>
        <v>2021/2022</v>
      </c>
      <c r="G7900">
        <v>20</v>
      </c>
      <c r="H7900" t="s">
        <v>145</v>
      </c>
      <c r="I7900">
        <f>IFERROR(INDEX(Lookup_Misc!$A$1:$C$7,MATCH(Table1[[#This Row],[Product]],Lookup_Misc!$B$1:$B$7,0),3)*Table1[[#This Row],[Tonnage]],NA())</f>
        <v>8</v>
      </c>
      <c r="J7900">
        <f t="shared" si="371"/>
        <v>11</v>
      </c>
    </row>
    <row r="7901" spans="1:10">
      <c r="A7901" t="s">
        <v>189</v>
      </c>
      <c r="B7901" t="s">
        <v>123</v>
      </c>
      <c r="C7901" s="60">
        <v>44501</v>
      </c>
      <c r="D7901" s="3">
        <f>Table1[[#This Row],[End Year]]-1</f>
        <v>2021</v>
      </c>
      <c r="E7901" s="3">
        <f t="shared" si="369"/>
        <v>2022</v>
      </c>
      <c r="F7901" s="1" t="str">
        <f t="shared" si="370"/>
        <v>2021/2022</v>
      </c>
      <c r="G7901">
        <v>38</v>
      </c>
      <c r="H7901" t="s">
        <v>98</v>
      </c>
      <c r="I7901">
        <f>IFERROR(INDEX(Lookup_Misc!$A$1:$C$7,MATCH(Table1[[#This Row],[Product]],Lookup_Misc!$B$1:$B$7,0),3)*Table1[[#This Row],[Tonnage]],NA())</f>
        <v>15.200000000000001</v>
      </c>
      <c r="J7901">
        <f t="shared" si="371"/>
        <v>11</v>
      </c>
    </row>
    <row r="7902" spans="1:10">
      <c r="A7902" t="s">
        <v>188</v>
      </c>
      <c r="B7902" t="s">
        <v>123</v>
      </c>
      <c r="C7902" s="60">
        <v>44501</v>
      </c>
      <c r="D7902" s="3">
        <f>Table1[[#This Row],[End Year]]-1</f>
        <v>2021</v>
      </c>
      <c r="E7902" s="3">
        <f t="shared" si="369"/>
        <v>2022</v>
      </c>
      <c r="F7902" s="1" t="str">
        <f t="shared" si="370"/>
        <v>2021/2022</v>
      </c>
      <c r="G7902">
        <v>39</v>
      </c>
      <c r="H7902" t="s">
        <v>60</v>
      </c>
      <c r="I7902">
        <f>IFERROR(INDEX(Lookup_Misc!$A$1:$C$7,MATCH(Table1[[#This Row],[Product]],Lookup_Misc!$B$1:$B$7,0),3)*Table1[[#This Row],[Tonnage]],NA())</f>
        <v>7.02</v>
      </c>
      <c r="J7902">
        <f t="shared" si="371"/>
        <v>11</v>
      </c>
    </row>
    <row r="7903" spans="1:10">
      <c r="A7903" t="s">
        <v>189</v>
      </c>
      <c r="B7903" t="s">
        <v>33</v>
      </c>
      <c r="C7903" s="60">
        <v>44531</v>
      </c>
      <c r="D7903" s="3">
        <f>Table1[[#This Row],[End Year]]-1</f>
        <v>2021</v>
      </c>
      <c r="E7903" s="3">
        <f t="shared" si="369"/>
        <v>2022</v>
      </c>
      <c r="F7903" s="1" t="str">
        <f t="shared" si="370"/>
        <v>2021/2022</v>
      </c>
      <c r="G7903">
        <v>51</v>
      </c>
      <c r="H7903" t="s">
        <v>74</v>
      </c>
      <c r="I7903">
        <f>IFERROR(INDEX(Lookup_Misc!$A$1:$C$7,MATCH(Table1[[#This Row],[Product]],Lookup_Misc!$B$1:$B$7,0),3)*Table1[[#This Row],[Tonnage]],NA())</f>
        <v>20.400000000000002</v>
      </c>
      <c r="J7903">
        <f t="shared" si="371"/>
        <v>12</v>
      </c>
    </row>
    <row r="7904" spans="1:10">
      <c r="A7904" t="s">
        <v>189</v>
      </c>
      <c r="B7904" t="s">
        <v>33</v>
      </c>
      <c r="C7904" s="60">
        <v>44531</v>
      </c>
      <c r="D7904" s="3">
        <f>Table1[[#This Row],[End Year]]-1</f>
        <v>2021</v>
      </c>
      <c r="E7904" s="3">
        <f t="shared" si="369"/>
        <v>2022</v>
      </c>
      <c r="F7904" s="1" t="str">
        <f t="shared" si="370"/>
        <v>2021/2022</v>
      </c>
      <c r="G7904">
        <v>1</v>
      </c>
      <c r="H7904" t="s">
        <v>94</v>
      </c>
      <c r="I7904">
        <f>IFERROR(INDEX(Lookup_Misc!$A$1:$C$7,MATCH(Table1[[#This Row],[Product]],Lookup_Misc!$B$1:$B$7,0),3)*Table1[[#This Row],[Tonnage]],NA())</f>
        <v>0.4</v>
      </c>
      <c r="J7904">
        <f t="shared" si="371"/>
        <v>12</v>
      </c>
    </row>
    <row r="7905" spans="1:10">
      <c r="A7905" t="s">
        <v>189</v>
      </c>
      <c r="B7905" t="s">
        <v>33</v>
      </c>
      <c r="C7905" s="60">
        <v>44531</v>
      </c>
      <c r="D7905" s="3">
        <f>Table1[[#This Row],[End Year]]-1</f>
        <v>2021</v>
      </c>
      <c r="E7905" s="3">
        <f t="shared" si="369"/>
        <v>2022</v>
      </c>
      <c r="F7905" s="1" t="str">
        <f t="shared" si="370"/>
        <v>2021/2022</v>
      </c>
      <c r="G7905">
        <v>155</v>
      </c>
      <c r="H7905" t="s">
        <v>60</v>
      </c>
      <c r="I7905">
        <f>IFERROR(INDEX(Lookup_Misc!$A$1:$C$7,MATCH(Table1[[#This Row],[Product]],Lookup_Misc!$B$1:$B$7,0),3)*Table1[[#This Row],[Tonnage]],NA())</f>
        <v>62</v>
      </c>
      <c r="J7905">
        <f t="shared" si="371"/>
        <v>12</v>
      </c>
    </row>
    <row r="7906" spans="1:10">
      <c r="A7906" t="s">
        <v>189</v>
      </c>
      <c r="B7906" t="s">
        <v>33</v>
      </c>
      <c r="C7906" s="60">
        <v>44531</v>
      </c>
      <c r="D7906" s="3">
        <f>Table1[[#This Row],[End Year]]-1</f>
        <v>2021</v>
      </c>
      <c r="E7906" s="3">
        <f t="shared" si="369"/>
        <v>2022</v>
      </c>
      <c r="F7906" s="1" t="str">
        <f t="shared" si="370"/>
        <v>2021/2022</v>
      </c>
      <c r="G7906">
        <v>135</v>
      </c>
      <c r="H7906" t="s">
        <v>79</v>
      </c>
      <c r="I7906">
        <f>IFERROR(INDEX(Lookup_Misc!$A$1:$C$7,MATCH(Table1[[#This Row],[Product]],Lookup_Misc!$B$1:$B$7,0),3)*Table1[[#This Row],[Tonnage]],NA())</f>
        <v>54</v>
      </c>
      <c r="J7906">
        <f t="shared" si="371"/>
        <v>12</v>
      </c>
    </row>
    <row r="7907" spans="1:10">
      <c r="A7907" t="s">
        <v>189</v>
      </c>
      <c r="B7907" t="s">
        <v>33</v>
      </c>
      <c r="C7907" s="60">
        <v>44531</v>
      </c>
      <c r="D7907" s="3">
        <f>Table1[[#This Row],[End Year]]-1</f>
        <v>2021</v>
      </c>
      <c r="E7907" s="3">
        <f t="shared" si="369"/>
        <v>2022</v>
      </c>
      <c r="F7907" s="1" t="str">
        <f t="shared" si="370"/>
        <v>2021/2022</v>
      </c>
      <c r="G7907">
        <v>76</v>
      </c>
      <c r="H7907" t="s">
        <v>113</v>
      </c>
      <c r="I7907">
        <f>IFERROR(INDEX(Lookup_Misc!$A$1:$C$7,MATCH(Table1[[#This Row],[Product]],Lookup_Misc!$B$1:$B$7,0),3)*Table1[[#This Row],[Tonnage]],NA())</f>
        <v>30.400000000000002</v>
      </c>
      <c r="J7907">
        <f t="shared" si="371"/>
        <v>12</v>
      </c>
    </row>
    <row r="7908" spans="1:10">
      <c r="A7908" t="s">
        <v>189</v>
      </c>
      <c r="B7908" t="s">
        <v>33</v>
      </c>
      <c r="C7908" s="60">
        <v>44531</v>
      </c>
      <c r="D7908" s="3">
        <f>Table1[[#This Row],[End Year]]-1</f>
        <v>2021</v>
      </c>
      <c r="E7908" s="3">
        <f t="shared" si="369"/>
        <v>2022</v>
      </c>
      <c r="F7908" s="1" t="str">
        <f t="shared" si="370"/>
        <v>2021/2022</v>
      </c>
      <c r="G7908">
        <v>40</v>
      </c>
      <c r="H7908" t="s">
        <v>92</v>
      </c>
      <c r="I7908">
        <f>IFERROR(INDEX(Lookup_Misc!$A$1:$C$7,MATCH(Table1[[#This Row],[Product]],Lookup_Misc!$B$1:$B$7,0),3)*Table1[[#This Row],[Tonnage]],NA())</f>
        <v>16</v>
      </c>
      <c r="J7908">
        <f t="shared" si="371"/>
        <v>12</v>
      </c>
    </row>
    <row r="7909" spans="1:10">
      <c r="A7909" t="s">
        <v>189</v>
      </c>
      <c r="B7909" t="s">
        <v>123</v>
      </c>
      <c r="C7909" s="60">
        <v>44531</v>
      </c>
      <c r="D7909" s="3">
        <f>Table1[[#This Row],[End Year]]-1</f>
        <v>2021</v>
      </c>
      <c r="E7909" s="3">
        <f t="shared" si="369"/>
        <v>2022</v>
      </c>
      <c r="F7909" s="1" t="str">
        <f t="shared" si="370"/>
        <v>2021/2022</v>
      </c>
      <c r="G7909">
        <v>110</v>
      </c>
      <c r="H7909" t="s">
        <v>129</v>
      </c>
      <c r="I7909">
        <f>IFERROR(INDEX(Lookup_Misc!$A$1:$C$7,MATCH(Table1[[#This Row],[Product]],Lookup_Misc!$B$1:$B$7,0),3)*Table1[[#This Row],[Tonnage]],NA())</f>
        <v>44</v>
      </c>
      <c r="J7909">
        <f t="shared" si="371"/>
        <v>12</v>
      </c>
    </row>
    <row r="7910" spans="1:10">
      <c r="A7910" t="s">
        <v>189</v>
      </c>
      <c r="B7910" t="s">
        <v>123</v>
      </c>
      <c r="C7910" s="60">
        <v>44531</v>
      </c>
      <c r="D7910" s="3">
        <f>Table1[[#This Row],[End Year]]-1</f>
        <v>2021</v>
      </c>
      <c r="E7910" s="3">
        <f t="shared" si="369"/>
        <v>2022</v>
      </c>
      <c r="F7910" s="1" t="str">
        <f t="shared" si="370"/>
        <v>2021/2022</v>
      </c>
      <c r="G7910">
        <v>63058</v>
      </c>
      <c r="H7910" t="s">
        <v>60</v>
      </c>
      <c r="I7910">
        <f>IFERROR(INDEX(Lookup_Misc!$A$1:$C$7,MATCH(Table1[[#This Row],[Product]],Lookup_Misc!$B$1:$B$7,0),3)*Table1[[#This Row],[Tonnage]],NA())</f>
        <v>25223.200000000001</v>
      </c>
      <c r="J7910">
        <f t="shared" si="371"/>
        <v>12</v>
      </c>
    </row>
    <row r="7911" spans="1:10">
      <c r="A7911" t="s">
        <v>189</v>
      </c>
      <c r="B7911" t="s">
        <v>123</v>
      </c>
      <c r="C7911" s="60">
        <v>44531</v>
      </c>
      <c r="D7911" s="3">
        <f>Table1[[#This Row],[End Year]]-1</f>
        <v>2021</v>
      </c>
      <c r="E7911" s="3">
        <f t="shared" si="369"/>
        <v>2022</v>
      </c>
      <c r="F7911" s="1" t="str">
        <f t="shared" si="370"/>
        <v>2021/2022</v>
      </c>
      <c r="G7911">
        <v>256</v>
      </c>
      <c r="H7911" t="s">
        <v>79</v>
      </c>
      <c r="I7911">
        <f>IFERROR(INDEX(Lookup_Misc!$A$1:$C$7,MATCH(Table1[[#This Row],[Product]],Lookup_Misc!$B$1:$B$7,0),3)*Table1[[#This Row],[Tonnage]],NA())</f>
        <v>102.4</v>
      </c>
      <c r="J7911">
        <f t="shared" si="371"/>
        <v>12</v>
      </c>
    </row>
    <row r="7912" spans="1:10">
      <c r="A7912" t="s">
        <v>189</v>
      </c>
      <c r="B7912" t="s">
        <v>123</v>
      </c>
      <c r="C7912" s="60">
        <v>44531</v>
      </c>
      <c r="D7912" s="3">
        <f>Table1[[#This Row],[End Year]]-1</f>
        <v>2021</v>
      </c>
      <c r="E7912" s="3">
        <f t="shared" si="369"/>
        <v>2022</v>
      </c>
      <c r="F7912" s="1" t="str">
        <f t="shared" si="370"/>
        <v>2021/2022</v>
      </c>
      <c r="G7912">
        <v>2</v>
      </c>
      <c r="H7912" t="s">
        <v>88</v>
      </c>
      <c r="I7912">
        <f>IFERROR(INDEX(Lookup_Misc!$A$1:$C$7,MATCH(Table1[[#This Row],[Product]],Lookup_Misc!$B$1:$B$7,0),3)*Table1[[#This Row],[Tonnage]],NA())</f>
        <v>0.8</v>
      </c>
      <c r="J7912">
        <f t="shared" si="371"/>
        <v>12</v>
      </c>
    </row>
    <row r="7913" spans="1:10">
      <c r="A7913" t="s">
        <v>189</v>
      </c>
      <c r="B7913" t="s">
        <v>123</v>
      </c>
      <c r="C7913" s="60">
        <v>44531</v>
      </c>
      <c r="D7913" s="3">
        <f>Table1[[#This Row],[End Year]]-1</f>
        <v>2021</v>
      </c>
      <c r="E7913" s="3">
        <f t="shared" si="369"/>
        <v>2022</v>
      </c>
      <c r="F7913" s="1" t="str">
        <f t="shared" si="370"/>
        <v>2021/2022</v>
      </c>
      <c r="G7913">
        <v>5</v>
      </c>
      <c r="H7913" t="s">
        <v>137</v>
      </c>
      <c r="I7913">
        <f>IFERROR(INDEX(Lookup_Misc!$A$1:$C$7,MATCH(Table1[[#This Row],[Product]],Lookup_Misc!$B$1:$B$7,0),3)*Table1[[#This Row],[Tonnage]],NA())</f>
        <v>2</v>
      </c>
      <c r="J7913">
        <f t="shared" si="371"/>
        <v>12</v>
      </c>
    </row>
    <row r="7914" spans="1:10">
      <c r="A7914" t="s">
        <v>189</v>
      </c>
      <c r="B7914" t="s">
        <v>123</v>
      </c>
      <c r="C7914" s="60">
        <v>44531</v>
      </c>
      <c r="D7914" s="3">
        <f>Table1[[#This Row],[End Year]]-1</f>
        <v>2021</v>
      </c>
      <c r="E7914" s="3">
        <f t="shared" si="369"/>
        <v>2022</v>
      </c>
      <c r="F7914" s="1" t="str">
        <f t="shared" si="370"/>
        <v>2021/2022</v>
      </c>
      <c r="G7914">
        <v>41000</v>
      </c>
      <c r="H7914" t="s">
        <v>113</v>
      </c>
      <c r="I7914">
        <f>IFERROR(INDEX(Lookup_Misc!$A$1:$C$7,MATCH(Table1[[#This Row],[Product]],Lookup_Misc!$B$1:$B$7,0),3)*Table1[[#This Row],[Tonnage]],NA())</f>
        <v>16400</v>
      </c>
      <c r="J7914">
        <f t="shared" si="371"/>
        <v>12</v>
      </c>
    </row>
    <row r="7915" spans="1:10">
      <c r="A7915" t="s">
        <v>189</v>
      </c>
      <c r="B7915" t="s">
        <v>123</v>
      </c>
      <c r="C7915" s="60">
        <v>44531</v>
      </c>
      <c r="D7915" s="3">
        <f>Table1[[#This Row],[End Year]]-1</f>
        <v>2021</v>
      </c>
      <c r="E7915" s="3">
        <f t="shared" si="369"/>
        <v>2022</v>
      </c>
      <c r="F7915" s="1" t="str">
        <f t="shared" si="370"/>
        <v>2021/2022</v>
      </c>
      <c r="G7915">
        <v>14</v>
      </c>
      <c r="H7915" t="s">
        <v>92</v>
      </c>
      <c r="I7915">
        <f>IFERROR(INDEX(Lookup_Misc!$A$1:$C$7,MATCH(Table1[[#This Row],[Product]],Lookup_Misc!$B$1:$B$7,0),3)*Table1[[#This Row],[Tonnage]],NA())</f>
        <v>5.6000000000000005</v>
      </c>
      <c r="J7915">
        <f t="shared" si="371"/>
        <v>12</v>
      </c>
    </row>
    <row r="7916" spans="1:10">
      <c r="A7916" t="s">
        <v>189</v>
      </c>
      <c r="B7916" t="s">
        <v>123</v>
      </c>
      <c r="C7916" s="60">
        <v>44531</v>
      </c>
      <c r="D7916" s="3">
        <f>Table1[[#This Row],[End Year]]-1</f>
        <v>2021</v>
      </c>
      <c r="E7916" s="3">
        <f t="shared" si="369"/>
        <v>2022</v>
      </c>
      <c r="F7916" s="1" t="str">
        <f t="shared" si="370"/>
        <v>2021/2022</v>
      </c>
      <c r="G7916">
        <v>2322</v>
      </c>
      <c r="H7916" t="s">
        <v>86</v>
      </c>
      <c r="I7916">
        <f>IFERROR(INDEX(Lookup_Misc!$A$1:$C$7,MATCH(Table1[[#This Row],[Product]],Lookup_Misc!$B$1:$B$7,0),3)*Table1[[#This Row],[Tonnage]],NA())</f>
        <v>928.80000000000007</v>
      </c>
      <c r="J7916">
        <f t="shared" si="371"/>
        <v>12</v>
      </c>
    </row>
    <row r="7917" spans="1:10">
      <c r="A7917" t="s">
        <v>189</v>
      </c>
      <c r="B7917" t="s">
        <v>123</v>
      </c>
      <c r="C7917" s="60">
        <v>44531</v>
      </c>
      <c r="D7917" s="3">
        <f>Table1[[#This Row],[End Year]]-1</f>
        <v>2021</v>
      </c>
      <c r="E7917" s="3">
        <f t="shared" si="369"/>
        <v>2022</v>
      </c>
      <c r="F7917" s="1" t="str">
        <f t="shared" si="370"/>
        <v>2021/2022</v>
      </c>
      <c r="G7917">
        <v>3</v>
      </c>
      <c r="H7917" t="s">
        <v>106</v>
      </c>
      <c r="I7917">
        <f>IFERROR(INDEX(Lookup_Misc!$A$1:$C$7,MATCH(Table1[[#This Row],[Product]],Lookup_Misc!$B$1:$B$7,0),3)*Table1[[#This Row],[Tonnage]],NA())</f>
        <v>1.2000000000000002</v>
      </c>
      <c r="J7917">
        <f t="shared" si="371"/>
        <v>12</v>
      </c>
    </row>
    <row r="7918" spans="1:10">
      <c r="A7918" t="s">
        <v>189</v>
      </c>
      <c r="B7918" t="s">
        <v>123</v>
      </c>
      <c r="C7918" s="60">
        <v>44531</v>
      </c>
      <c r="D7918" s="3">
        <f>Table1[[#This Row],[End Year]]-1</f>
        <v>2021</v>
      </c>
      <c r="E7918" s="3">
        <f t="shared" si="369"/>
        <v>2022</v>
      </c>
      <c r="F7918" s="1" t="str">
        <f t="shared" si="370"/>
        <v>2021/2022</v>
      </c>
      <c r="G7918">
        <v>393</v>
      </c>
      <c r="H7918" t="s">
        <v>90</v>
      </c>
      <c r="I7918">
        <f>IFERROR(INDEX(Lookup_Misc!$A$1:$C$7,MATCH(Table1[[#This Row],[Product]],Lookup_Misc!$B$1:$B$7,0),3)*Table1[[#This Row],[Tonnage]],NA())</f>
        <v>157.20000000000002</v>
      </c>
      <c r="J7918">
        <f t="shared" si="371"/>
        <v>12</v>
      </c>
    </row>
    <row r="7919" spans="1:10">
      <c r="A7919" t="s">
        <v>187</v>
      </c>
      <c r="B7919" t="s">
        <v>33</v>
      </c>
      <c r="C7919" s="60">
        <v>44531</v>
      </c>
      <c r="D7919" s="3">
        <f>Table1[[#This Row],[End Year]]-1</f>
        <v>2021</v>
      </c>
      <c r="E7919" s="3">
        <f t="shared" si="369"/>
        <v>2022</v>
      </c>
      <c r="F7919" s="1" t="str">
        <f t="shared" si="370"/>
        <v>2021/2022</v>
      </c>
      <c r="G7919">
        <v>30250</v>
      </c>
      <c r="H7919" t="s">
        <v>151</v>
      </c>
      <c r="I7919">
        <f>IFERROR(INDEX(Lookup_Misc!$A$1:$C$7,MATCH(Table1[[#This Row],[Product]],Lookup_Misc!$B$1:$B$7,0),3)*Table1[[#This Row],[Tonnage]],NA())</f>
        <v>13915</v>
      </c>
      <c r="J7919">
        <f t="shared" si="371"/>
        <v>12</v>
      </c>
    </row>
    <row r="7920" spans="1:10">
      <c r="A7920" t="s">
        <v>187</v>
      </c>
      <c r="B7920" t="s">
        <v>33</v>
      </c>
      <c r="C7920" s="60">
        <v>44531</v>
      </c>
      <c r="D7920" s="3">
        <f>Table1[[#This Row],[End Year]]-1</f>
        <v>2021</v>
      </c>
      <c r="E7920" s="3">
        <f t="shared" si="369"/>
        <v>2022</v>
      </c>
      <c r="F7920" s="1" t="str">
        <f t="shared" si="370"/>
        <v>2021/2022</v>
      </c>
      <c r="G7920">
        <v>3</v>
      </c>
      <c r="H7920" t="s">
        <v>86</v>
      </c>
      <c r="I7920">
        <f>IFERROR(INDEX(Lookup_Misc!$A$1:$C$7,MATCH(Table1[[#This Row],[Product]],Lookup_Misc!$B$1:$B$7,0),3)*Table1[[#This Row],[Tonnage]],NA())</f>
        <v>1.3800000000000001</v>
      </c>
      <c r="J7920">
        <f t="shared" si="371"/>
        <v>12</v>
      </c>
    </row>
    <row r="7921" spans="1:10">
      <c r="A7921" t="s">
        <v>187</v>
      </c>
      <c r="B7921" t="s">
        <v>123</v>
      </c>
      <c r="C7921" s="60">
        <v>44531</v>
      </c>
      <c r="D7921" s="3">
        <f>Table1[[#This Row],[End Year]]-1</f>
        <v>2021</v>
      </c>
      <c r="E7921" s="3">
        <f t="shared" si="369"/>
        <v>2022</v>
      </c>
      <c r="F7921" s="1" t="str">
        <f t="shared" si="370"/>
        <v>2021/2022</v>
      </c>
      <c r="G7921">
        <v>13</v>
      </c>
      <c r="H7921" t="s">
        <v>79</v>
      </c>
      <c r="I7921">
        <f>IFERROR(INDEX(Lookup_Misc!$A$1:$C$7,MATCH(Table1[[#This Row],[Product]],Lookup_Misc!$B$1:$B$7,0),3)*Table1[[#This Row],[Tonnage]],NA())</f>
        <v>5.98</v>
      </c>
      <c r="J7921">
        <f t="shared" si="371"/>
        <v>12</v>
      </c>
    </row>
    <row r="7922" spans="1:10">
      <c r="A7922" t="s">
        <v>187</v>
      </c>
      <c r="B7922" t="s">
        <v>123</v>
      </c>
      <c r="C7922" s="60">
        <v>44531</v>
      </c>
      <c r="D7922" s="3">
        <f>Table1[[#This Row],[End Year]]-1</f>
        <v>2021</v>
      </c>
      <c r="E7922" s="3">
        <f t="shared" si="369"/>
        <v>2022</v>
      </c>
      <c r="F7922" s="1" t="str">
        <f t="shared" si="370"/>
        <v>2021/2022</v>
      </c>
      <c r="G7922">
        <v>19</v>
      </c>
      <c r="H7922" t="s">
        <v>113</v>
      </c>
      <c r="I7922">
        <f>IFERROR(INDEX(Lookup_Misc!$A$1:$C$7,MATCH(Table1[[#This Row],[Product]],Lookup_Misc!$B$1:$B$7,0),3)*Table1[[#This Row],[Tonnage]],NA())</f>
        <v>8.74</v>
      </c>
      <c r="J7922">
        <f t="shared" si="371"/>
        <v>12</v>
      </c>
    </row>
    <row r="7923" spans="1:10">
      <c r="A7923" t="s">
        <v>188</v>
      </c>
      <c r="B7923" t="s">
        <v>33</v>
      </c>
      <c r="C7923" s="60">
        <v>44531</v>
      </c>
      <c r="D7923" s="3">
        <f>Table1[[#This Row],[End Year]]-1</f>
        <v>2021</v>
      </c>
      <c r="E7923" s="3">
        <f t="shared" si="369"/>
        <v>2022</v>
      </c>
      <c r="F7923" s="1" t="str">
        <f t="shared" si="370"/>
        <v>2021/2022</v>
      </c>
      <c r="G7923">
        <v>23</v>
      </c>
      <c r="H7923" t="s">
        <v>99</v>
      </c>
      <c r="I7923">
        <f>IFERROR(INDEX(Lookup_Misc!$A$1:$C$7,MATCH(Table1[[#This Row],[Product]],Lookup_Misc!$B$1:$B$7,0),3)*Table1[[#This Row],[Tonnage]],NA())</f>
        <v>4.1399999999999997</v>
      </c>
      <c r="J7923">
        <f t="shared" si="371"/>
        <v>12</v>
      </c>
    </row>
    <row r="7924" spans="1:10">
      <c r="A7924" t="s">
        <v>188</v>
      </c>
      <c r="B7924" t="s">
        <v>33</v>
      </c>
      <c r="C7924" s="60">
        <v>44531</v>
      </c>
      <c r="D7924" s="3">
        <f>Table1[[#This Row],[End Year]]-1</f>
        <v>2021</v>
      </c>
      <c r="E7924" s="3">
        <f t="shared" si="369"/>
        <v>2022</v>
      </c>
      <c r="F7924" s="1" t="str">
        <f t="shared" si="370"/>
        <v>2021/2022</v>
      </c>
      <c r="G7924">
        <v>30</v>
      </c>
      <c r="H7924" t="s">
        <v>86</v>
      </c>
      <c r="I7924">
        <f>IFERROR(INDEX(Lookup_Misc!$A$1:$C$7,MATCH(Table1[[#This Row],[Product]],Lookup_Misc!$B$1:$B$7,0),3)*Table1[[#This Row],[Tonnage]],NA())</f>
        <v>5.3999999999999995</v>
      </c>
      <c r="J7924">
        <f t="shared" si="371"/>
        <v>12</v>
      </c>
    </row>
    <row r="7925" spans="1:10">
      <c r="A7925" t="s">
        <v>185</v>
      </c>
      <c r="B7925" t="s">
        <v>33</v>
      </c>
      <c r="C7925" s="60">
        <v>44531</v>
      </c>
      <c r="D7925" s="3">
        <f>Table1[[#This Row],[End Year]]-1</f>
        <v>2021</v>
      </c>
      <c r="E7925" s="3">
        <f t="shared" si="369"/>
        <v>2022</v>
      </c>
      <c r="F7925" s="1" t="str">
        <f t="shared" si="370"/>
        <v>2021/2022</v>
      </c>
      <c r="G7925">
        <v>69</v>
      </c>
      <c r="H7925" t="s">
        <v>75</v>
      </c>
      <c r="I7925">
        <f>IFERROR(INDEX(Lookup_Misc!$A$1:$C$7,MATCH(Table1[[#This Row],[Product]],Lookup_Misc!$B$1:$B$7,0),3)*Table1[[#This Row],[Tonnage]],NA())</f>
        <v>31.740000000000002</v>
      </c>
      <c r="J7925">
        <f t="shared" si="371"/>
        <v>12</v>
      </c>
    </row>
    <row r="7926" spans="1:10">
      <c r="A7926" t="s">
        <v>185</v>
      </c>
      <c r="B7926" t="s">
        <v>33</v>
      </c>
      <c r="C7926" s="60">
        <v>44531</v>
      </c>
      <c r="D7926" s="3">
        <f>Table1[[#This Row],[End Year]]-1</f>
        <v>2021</v>
      </c>
      <c r="E7926" s="3">
        <f t="shared" si="369"/>
        <v>2022</v>
      </c>
      <c r="F7926" s="1" t="str">
        <f t="shared" si="370"/>
        <v>2021/2022</v>
      </c>
      <c r="G7926">
        <v>5</v>
      </c>
      <c r="H7926" t="s">
        <v>94</v>
      </c>
      <c r="I7926">
        <f>IFERROR(INDEX(Lookup_Misc!$A$1:$C$7,MATCH(Table1[[#This Row],[Product]],Lookup_Misc!$B$1:$B$7,0),3)*Table1[[#This Row],[Tonnage]],NA())</f>
        <v>2.3000000000000003</v>
      </c>
      <c r="J7926">
        <f t="shared" si="371"/>
        <v>12</v>
      </c>
    </row>
    <row r="7927" spans="1:10">
      <c r="A7927" t="s">
        <v>185</v>
      </c>
      <c r="B7927" t="s">
        <v>33</v>
      </c>
      <c r="C7927" s="60">
        <v>44531</v>
      </c>
      <c r="D7927" s="3">
        <f>Table1[[#This Row],[End Year]]-1</f>
        <v>2021</v>
      </c>
      <c r="E7927" s="3">
        <f t="shared" si="369"/>
        <v>2022</v>
      </c>
      <c r="F7927" s="1" t="str">
        <f t="shared" si="370"/>
        <v>2021/2022</v>
      </c>
      <c r="G7927">
        <v>390</v>
      </c>
      <c r="H7927" t="s">
        <v>119</v>
      </c>
      <c r="I7927">
        <f>IFERROR(INDEX(Lookup_Misc!$A$1:$C$7,MATCH(Table1[[#This Row],[Product]],Lookup_Misc!$B$1:$B$7,0),3)*Table1[[#This Row],[Tonnage]],NA())</f>
        <v>179.4</v>
      </c>
      <c r="J7927">
        <f t="shared" si="371"/>
        <v>12</v>
      </c>
    </row>
    <row r="7928" spans="1:10">
      <c r="A7928" t="s">
        <v>185</v>
      </c>
      <c r="B7928" t="s">
        <v>33</v>
      </c>
      <c r="C7928" s="60">
        <v>44531</v>
      </c>
      <c r="D7928" s="3">
        <f>Table1[[#This Row],[End Year]]-1</f>
        <v>2021</v>
      </c>
      <c r="E7928" s="3">
        <f t="shared" si="369"/>
        <v>2022</v>
      </c>
      <c r="F7928" s="1" t="str">
        <f t="shared" si="370"/>
        <v>2021/2022</v>
      </c>
      <c r="G7928">
        <v>800</v>
      </c>
      <c r="H7928" t="s">
        <v>95</v>
      </c>
      <c r="I7928">
        <f>IFERROR(INDEX(Lookup_Misc!$A$1:$C$7,MATCH(Table1[[#This Row],[Product]],Lookup_Misc!$B$1:$B$7,0),3)*Table1[[#This Row],[Tonnage]],NA())</f>
        <v>368</v>
      </c>
      <c r="J7928">
        <f t="shared" si="371"/>
        <v>12</v>
      </c>
    </row>
    <row r="7929" spans="1:10">
      <c r="A7929" t="s">
        <v>185</v>
      </c>
      <c r="B7929" t="s">
        <v>33</v>
      </c>
      <c r="C7929" s="60">
        <v>44531</v>
      </c>
      <c r="D7929" s="3">
        <f>Table1[[#This Row],[End Year]]-1</f>
        <v>2021</v>
      </c>
      <c r="E7929" s="3">
        <f t="shared" si="369"/>
        <v>2022</v>
      </c>
      <c r="F7929" s="1" t="str">
        <f t="shared" si="370"/>
        <v>2021/2022</v>
      </c>
      <c r="G7929">
        <v>418</v>
      </c>
      <c r="H7929" t="s">
        <v>60</v>
      </c>
      <c r="I7929">
        <f>IFERROR(INDEX(Lookup_Misc!$A$1:$C$7,MATCH(Table1[[#This Row],[Product]],Lookup_Misc!$B$1:$B$7,0),3)*Table1[[#This Row],[Tonnage]],NA())</f>
        <v>192.28</v>
      </c>
      <c r="J7929">
        <f t="shared" si="371"/>
        <v>12</v>
      </c>
    </row>
    <row r="7930" spans="1:10">
      <c r="A7930" t="s">
        <v>185</v>
      </c>
      <c r="B7930" t="s">
        <v>33</v>
      </c>
      <c r="C7930" s="60">
        <v>44531</v>
      </c>
      <c r="D7930" s="3">
        <f>Table1[[#This Row],[End Year]]-1</f>
        <v>2021</v>
      </c>
      <c r="E7930" s="3">
        <f t="shared" si="369"/>
        <v>2022</v>
      </c>
      <c r="F7930" s="1" t="str">
        <f t="shared" si="370"/>
        <v>2021/2022</v>
      </c>
      <c r="G7930">
        <v>3</v>
      </c>
      <c r="H7930" t="s">
        <v>79</v>
      </c>
      <c r="I7930">
        <f>IFERROR(INDEX(Lookup_Misc!$A$1:$C$7,MATCH(Table1[[#This Row],[Product]],Lookup_Misc!$B$1:$B$7,0),3)*Table1[[#This Row],[Tonnage]],NA())</f>
        <v>1.3800000000000001</v>
      </c>
      <c r="J7930">
        <f t="shared" si="371"/>
        <v>12</v>
      </c>
    </row>
    <row r="7931" spans="1:10">
      <c r="A7931" t="s">
        <v>185</v>
      </c>
      <c r="B7931" t="s">
        <v>33</v>
      </c>
      <c r="C7931" s="60">
        <v>44531</v>
      </c>
      <c r="D7931" s="3">
        <f>Table1[[#This Row],[End Year]]-1</f>
        <v>2021</v>
      </c>
      <c r="E7931" s="3">
        <f t="shared" si="369"/>
        <v>2022</v>
      </c>
      <c r="F7931" s="1" t="str">
        <f t="shared" si="370"/>
        <v>2021/2022</v>
      </c>
      <c r="G7931">
        <v>7</v>
      </c>
      <c r="H7931" t="s">
        <v>88</v>
      </c>
      <c r="I7931">
        <f>IFERROR(INDEX(Lookup_Misc!$A$1:$C$7,MATCH(Table1[[#This Row],[Product]],Lookup_Misc!$B$1:$B$7,0),3)*Table1[[#This Row],[Tonnage]],NA())</f>
        <v>3.22</v>
      </c>
      <c r="J7931">
        <f t="shared" si="371"/>
        <v>12</v>
      </c>
    </row>
    <row r="7932" spans="1:10">
      <c r="A7932" t="s">
        <v>185</v>
      </c>
      <c r="B7932" t="s">
        <v>33</v>
      </c>
      <c r="C7932" s="60">
        <v>44531</v>
      </c>
      <c r="D7932" s="3">
        <f>Table1[[#This Row],[End Year]]-1</f>
        <v>2021</v>
      </c>
      <c r="E7932" s="3">
        <f t="shared" si="369"/>
        <v>2022</v>
      </c>
      <c r="F7932" s="1" t="str">
        <f t="shared" si="370"/>
        <v>2021/2022</v>
      </c>
      <c r="G7932">
        <v>5975</v>
      </c>
      <c r="H7932" t="s">
        <v>126</v>
      </c>
      <c r="I7932">
        <f>IFERROR(INDEX(Lookup_Misc!$A$1:$C$7,MATCH(Table1[[#This Row],[Product]],Lookup_Misc!$B$1:$B$7,0),3)*Table1[[#This Row],[Tonnage]],NA())</f>
        <v>2748.5</v>
      </c>
      <c r="J7932">
        <f t="shared" si="371"/>
        <v>12</v>
      </c>
    </row>
    <row r="7933" spans="1:10">
      <c r="A7933" t="s">
        <v>185</v>
      </c>
      <c r="B7933" t="s">
        <v>33</v>
      </c>
      <c r="C7933" s="60">
        <v>44531</v>
      </c>
      <c r="D7933" s="3">
        <f>Table1[[#This Row],[End Year]]-1</f>
        <v>2021</v>
      </c>
      <c r="E7933" s="3">
        <f t="shared" si="369"/>
        <v>2022</v>
      </c>
      <c r="F7933" s="1" t="str">
        <f t="shared" si="370"/>
        <v>2021/2022</v>
      </c>
      <c r="G7933">
        <v>66625</v>
      </c>
      <c r="H7933" t="s">
        <v>82</v>
      </c>
      <c r="I7933">
        <f>IFERROR(INDEX(Lookup_Misc!$A$1:$C$7,MATCH(Table1[[#This Row],[Product]],Lookup_Misc!$B$1:$B$7,0),3)*Table1[[#This Row],[Tonnage]],NA())</f>
        <v>30647.5</v>
      </c>
      <c r="J7933">
        <f t="shared" si="371"/>
        <v>12</v>
      </c>
    </row>
    <row r="7934" spans="1:10">
      <c r="A7934" t="s">
        <v>185</v>
      </c>
      <c r="B7934" t="s">
        <v>33</v>
      </c>
      <c r="C7934" s="60">
        <v>44531</v>
      </c>
      <c r="D7934" s="3">
        <f>Table1[[#This Row],[End Year]]-1</f>
        <v>2021</v>
      </c>
      <c r="E7934" s="3">
        <f t="shared" si="369"/>
        <v>2022</v>
      </c>
      <c r="F7934" s="1" t="str">
        <f t="shared" si="370"/>
        <v>2021/2022</v>
      </c>
      <c r="G7934">
        <v>20</v>
      </c>
      <c r="H7934" t="s">
        <v>118</v>
      </c>
      <c r="I7934">
        <f>IFERROR(INDEX(Lookup_Misc!$A$1:$C$7,MATCH(Table1[[#This Row],[Product]],Lookup_Misc!$B$1:$B$7,0),3)*Table1[[#This Row],[Tonnage]],NA())</f>
        <v>9.2000000000000011</v>
      </c>
      <c r="J7934">
        <f t="shared" si="371"/>
        <v>12</v>
      </c>
    </row>
    <row r="7935" spans="1:10">
      <c r="A7935" t="s">
        <v>185</v>
      </c>
      <c r="B7935" t="s">
        <v>123</v>
      </c>
      <c r="C7935" s="60">
        <v>44531</v>
      </c>
      <c r="D7935" s="3">
        <f>Table1[[#This Row],[End Year]]-1</f>
        <v>2021</v>
      </c>
      <c r="E7935" s="3">
        <f t="shared" si="369"/>
        <v>2022</v>
      </c>
      <c r="F7935" s="1" t="str">
        <f t="shared" si="370"/>
        <v>2021/2022</v>
      </c>
      <c r="G7935">
        <v>1</v>
      </c>
      <c r="H7935" t="s">
        <v>75</v>
      </c>
      <c r="I7935">
        <f>IFERROR(INDEX(Lookup_Misc!$A$1:$C$7,MATCH(Table1[[#This Row],[Product]],Lookup_Misc!$B$1:$B$7,0),3)*Table1[[#This Row],[Tonnage]],NA())</f>
        <v>0.46</v>
      </c>
      <c r="J7935">
        <f t="shared" si="371"/>
        <v>12</v>
      </c>
    </row>
    <row r="7936" spans="1:10">
      <c r="A7936" t="s">
        <v>185</v>
      </c>
      <c r="B7936" t="s">
        <v>123</v>
      </c>
      <c r="C7936" s="60">
        <v>44531</v>
      </c>
      <c r="D7936" s="3">
        <f>Table1[[#This Row],[End Year]]-1</f>
        <v>2021</v>
      </c>
      <c r="E7936" s="3">
        <f t="shared" si="369"/>
        <v>2022</v>
      </c>
      <c r="F7936" s="1" t="str">
        <f t="shared" si="370"/>
        <v>2021/2022</v>
      </c>
      <c r="G7936">
        <v>22638</v>
      </c>
      <c r="H7936" t="s">
        <v>60</v>
      </c>
      <c r="I7936">
        <f>IFERROR(INDEX(Lookup_Misc!$A$1:$C$7,MATCH(Table1[[#This Row],[Product]],Lookup_Misc!$B$1:$B$7,0),3)*Table1[[#This Row],[Tonnage]],NA())</f>
        <v>10413.48</v>
      </c>
      <c r="J7936">
        <f t="shared" si="371"/>
        <v>12</v>
      </c>
    </row>
    <row r="7937" spans="1:10">
      <c r="A7937" t="s">
        <v>185</v>
      </c>
      <c r="B7937" t="s">
        <v>123</v>
      </c>
      <c r="C7937" s="60">
        <v>44531</v>
      </c>
      <c r="D7937" s="3">
        <f>Table1[[#This Row],[End Year]]-1</f>
        <v>2021</v>
      </c>
      <c r="E7937" s="3">
        <f t="shared" si="369"/>
        <v>2022</v>
      </c>
      <c r="F7937" s="1" t="str">
        <f t="shared" si="370"/>
        <v>2021/2022</v>
      </c>
      <c r="G7937">
        <v>7261</v>
      </c>
      <c r="H7937" t="s">
        <v>88</v>
      </c>
      <c r="I7937">
        <f>IFERROR(INDEX(Lookup_Misc!$A$1:$C$7,MATCH(Table1[[#This Row],[Product]],Lookup_Misc!$B$1:$B$7,0),3)*Table1[[#This Row],[Tonnage]],NA())</f>
        <v>3340.06</v>
      </c>
      <c r="J7937">
        <f t="shared" si="371"/>
        <v>12</v>
      </c>
    </row>
    <row r="7938" spans="1:10">
      <c r="A7938" t="s">
        <v>185</v>
      </c>
      <c r="B7938" t="s">
        <v>123</v>
      </c>
      <c r="C7938" s="60">
        <v>44531</v>
      </c>
      <c r="D7938" s="3">
        <f>Table1[[#This Row],[End Year]]-1</f>
        <v>2021</v>
      </c>
      <c r="E7938" s="3">
        <f t="shared" si="369"/>
        <v>2022</v>
      </c>
      <c r="F7938" s="1" t="str">
        <f t="shared" si="370"/>
        <v>2021/2022</v>
      </c>
      <c r="G7938">
        <v>33</v>
      </c>
      <c r="H7938" t="s">
        <v>145</v>
      </c>
      <c r="I7938">
        <f>IFERROR(INDEX(Lookup_Misc!$A$1:$C$7,MATCH(Table1[[#This Row],[Product]],Lookup_Misc!$B$1:$B$7,0),3)*Table1[[#This Row],[Tonnage]],NA())</f>
        <v>15.180000000000001</v>
      </c>
      <c r="J7938">
        <f t="shared" si="371"/>
        <v>12</v>
      </c>
    </row>
    <row r="7939" spans="1:10">
      <c r="A7939" t="s">
        <v>185</v>
      </c>
      <c r="B7939" t="s">
        <v>123</v>
      </c>
      <c r="C7939" s="60">
        <v>44531</v>
      </c>
      <c r="D7939" s="3">
        <f>Table1[[#This Row],[End Year]]-1</f>
        <v>2021</v>
      </c>
      <c r="E7939" s="3">
        <f t="shared" si="369"/>
        <v>2022</v>
      </c>
      <c r="F7939" s="1" t="str">
        <f t="shared" si="370"/>
        <v>2021/2022</v>
      </c>
      <c r="G7939">
        <v>7562</v>
      </c>
      <c r="H7939" t="s">
        <v>116</v>
      </c>
      <c r="I7939">
        <f>IFERROR(INDEX(Lookup_Misc!$A$1:$C$7,MATCH(Table1[[#This Row],[Product]],Lookup_Misc!$B$1:$B$7,0),3)*Table1[[#This Row],[Tonnage]],NA())</f>
        <v>3478.52</v>
      </c>
      <c r="J7939">
        <f t="shared" si="371"/>
        <v>12</v>
      </c>
    </row>
    <row r="7940" spans="1:10">
      <c r="A7940" t="s">
        <v>185</v>
      </c>
      <c r="B7940" t="s">
        <v>123</v>
      </c>
      <c r="C7940" s="60">
        <v>44531</v>
      </c>
      <c r="D7940" s="3">
        <f>Table1[[#This Row],[End Year]]-1</f>
        <v>2021</v>
      </c>
      <c r="E7940" s="3">
        <f t="shared" si="369"/>
        <v>2022</v>
      </c>
      <c r="F7940" s="1" t="str">
        <f t="shared" si="370"/>
        <v>2021/2022</v>
      </c>
      <c r="G7940">
        <v>10000</v>
      </c>
      <c r="H7940" t="s">
        <v>113</v>
      </c>
      <c r="I7940">
        <f>IFERROR(INDEX(Lookup_Misc!$A$1:$C$7,MATCH(Table1[[#This Row],[Product]],Lookup_Misc!$B$1:$B$7,0),3)*Table1[[#This Row],[Tonnage]],NA())</f>
        <v>4600</v>
      </c>
      <c r="J7940">
        <f t="shared" si="371"/>
        <v>12</v>
      </c>
    </row>
    <row r="7941" spans="1:10">
      <c r="A7941" t="s">
        <v>185</v>
      </c>
      <c r="B7941" t="s">
        <v>123</v>
      </c>
      <c r="C7941" s="60">
        <v>44531</v>
      </c>
      <c r="D7941" s="3">
        <f>Table1[[#This Row],[End Year]]-1</f>
        <v>2021</v>
      </c>
      <c r="E7941" s="3">
        <f t="shared" si="369"/>
        <v>2022</v>
      </c>
      <c r="F7941" s="1" t="str">
        <f t="shared" si="370"/>
        <v>2021/2022</v>
      </c>
      <c r="G7941">
        <v>260</v>
      </c>
      <c r="H7941" t="s">
        <v>90</v>
      </c>
      <c r="I7941">
        <f>IFERROR(INDEX(Lookup_Misc!$A$1:$C$7,MATCH(Table1[[#This Row],[Product]],Lookup_Misc!$B$1:$B$7,0),3)*Table1[[#This Row],[Tonnage]],NA())</f>
        <v>119.60000000000001</v>
      </c>
      <c r="J7941">
        <f t="shared" si="371"/>
        <v>12</v>
      </c>
    </row>
    <row r="7942" spans="1:10">
      <c r="A7942" t="s">
        <v>186</v>
      </c>
      <c r="B7942" t="s">
        <v>33</v>
      </c>
      <c r="C7942" s="60">
        <v>44531</v>
      </c>
      <c r="D7942" s="3">
        <f>Table1[[#This Row],[End Year]]-1</f>
        <v>2021</v>
      </c>
      <c r="E7942" s="3">
        <f t="shared" ref="E7942:E8005" si="372">IF(AND(MONTH(C7942)&gt;=7,MONTH(C7942)&lt;=12),YEAR(C7942)+1,YEAR(C7942))</f>
        <v>2022</v>
      </c>
      <c r="F7942" s="1" t="str">
        <f t="shared" ref="F7942:F8005" si="373">D7942&amp;"/"&amp;E7942</f>
        <v>2021/2022</v>
      </c>
      <c r="G7942">
        <v>72</v>
      </c>
      <c r="H7942" t="s">
        <v>119</v>
      </c>
      <c r="I7942">
        <f>IFERROR(INDEX(Lookup_Misc!$A$1:$C$7,MATCH(Table1[[#This Row],[Product]],Lookup_Misc!$B$1:$B$7,0),3)*Table1[[#This Row],[Tonnage]],NA())</f>
        <v>37.44</v>
      </c>
      <c r="J7942">
        <f t="shared" ref="J7942:J8005" si="374">MONTH(C7942)</f>
        <v>12</v>
      </c>
    </row>
    <row r="7943" spans="1:10">
      <c r="A7943" t="s">
        <v>186</v>
      </c>
      <c r="B7943" t="s">
        <v>33</v>
      </c>
      <c r="C7943" s="60">
        <v>44531</v>
      </c>
      <c r="D7943" s="3">
        <f>Table1[[#This Row],[End Year]]-1</f>
        <v>2021</v>
      </c>
      <c r="E7943" s="3">
        <f t="shared" si="372"/>
        <v>2022</v>
      </c>
      <c r="F7943" s="1" t="str">
        <f t="shared" si="373"/>
        <v>2021/2022</v>
      </c>
      <c r="G7943">
        <v>1612</v>
      </c>
      <c r="H7943" t="s">
        <v>95</v>
      </c>
      <c r="I7943">
        <f>IFERROR(INDEX(Lookup_Misc!$A$1:$C$7,MATCH(Table1[[#This Row],[Product]],Lookup_Misc!$B$1:$B$7,0),3)*Table1[[#This Row],[Tonnage]],NA())</f>
        <v>838.24</v>
      </c>
      <c r="J7943">
        <f t="shared" si="374"/>
        <v>12</v>
      </c>
    </row>
    <row r="7944" spans="1:10">
      <c r="A7944" t="s">
        <v>186</v>
      </c>
      <c r="B7944" t="s">
        <v>33</v>
      </c>
      <c r="C7944" s="60">
        <v>44531</v>
      </c>
      <c r="D7944" s="3">
        <f>Table1[[#This Row],[End Year]]-1</f>
        <v>2021</v>
      </c>
      <c r="E7944" s="3">
        <f t="shared" si="372"/>
        <v>2022</v>
      </c>
      <c r="F7944" s="1" t="str">
        <f t="shared" si="373"/>
        <v>2021/2022</v>
      </c>
      <c r="G7944">
        <v>2675</v>
      </c>
      <c r="H7944" t="s">
        <v>151</v>
      </c>
      <c r="I7944">
        <f>IFERROR(INDEX(Lookup_Misc!$A$1:$C$7,MATCH(Table1[[#This Row],[Product]],Lookup_Misc!$B$1:$B$7,0),3)*Table1[[#This Row],[Tonnage]],NA())</f>
        <v>1391</v>
      </c>
      <c r="J7944">
        <f t="shared" si="374"/>
        <v>12</v>
      </c>
    </row>
    <row r="7945" spans="1:10">
      <c r="A7945" t="s">
        <v>186</v>
      </c>
      <c r="B7945" t="s">
        <v>33</v>
      </c>
      <c r="C7945" s="60">
        <v>44531</v>
      </c>
      <c r="D7945" s="3">
        <f>Table1[[#This Row],[End Year]]-1</f>
        <v>2021</v>
      </c>
      <c r="E7945" s="3">
        <f t="shared" si="372"/>
        <v>2022</v>
      </c>
      <c r="F7945" s="1" t="str">
        <f t="shared" si="373"/>
        <v>2021/2022</v>
      </c>
      <c r="G7945">
        <v>156</v>
      </c>
      <c r="H7945" t="s">
        <v>60</v>
      </c>
      <c r="I7945">
        <f>IFERROR(INDEX(Lookup_Misc!$A$1:$C$7,MATCH(Table1[[#This Row],[Product]],Lookup_Misc!$B$1:$B$7,0),3)*Table1[[#This Row],[Tonnage]],NA())</f>
        <v>81.12</v>
      </c>
      <c r="J7945">
        <f t="shared" si="374"/>
        <v>12</v>
      </c>
    </row>
    <row r="7946" spans="1:10">
      <c r="A7946" t="s">
        <v>186</v>
      </c>
      <c r="B7946" t="s">
        <v>33</v>
      </c>
      <c r="C7946" s="60">
        <v>44531</v>
      </c>
      <c r="D7946" s="3">
        <f>Table1[[#This Row],[End Year]]-1</f>
        <v>2021</v>
      </c>
      <c r="E7946" s="3">
        <f t="shared" si="372"/>
        <v>2022</v>
      </c>
      <c r="F7946" s="1" t="str">
        <f t="shared" si="373"/>
        <v>2021/2022</v>
      </c>
      <c r="G7946">
        <v>1789</v>
      </c>
      <c r="H7946" t="s">
        <v>79</v>
      </c>
      <c r="I7946">
        <f>IFERROR(INDEX(Lookup_Misc!$A$1:$C$7,MATCH(Table1[[#This Row],[Product]],Lookup_Misc!$B$1:$B$7,0),3)*Table1[[#This Row],[Tonnage]],NA())</f>
        <v>930.28000000000009</v>
      </c>
      <c r="J7946">
        <f t="shared" si="374"/>
        <v>12</v>
      </c>
    </row>
    <row r="7947" spans="1:10">
      <c r="A7947" t="s">
        <v>186</v>
      </c>
      <c r="B7947" t="s">
        <v>33</v>
      </c>
      <c r="C7947" s="60">
        <v>44531</v>
      </c>
      <c r="D7947" s="3">
        <f>Table1[[#This Row],[End Year]]-1</f>
        <v>2021</v>
      </c>
      <c r="E7947" s="3">
        <f t="shared" si="372"/>
        <v>2022</v>
      </c>
      <c r="F7947" s="1" t="str">
        <f t="shared" si="373"/>
        <v>2021/2022</v>
      </c>
      <c r="G7947">
        <v>52464</v>
      </c>
      <c r="H7947" t="s">
        <v>82</v>
      </c>
      <c r="I7947">
        <f>IFERROR(INDEX(Lookup_Misc!$A$1:$C$7,MATCH(Table1[[#This Row],[Product]],Lookup_Misc!$B$1:$B$7,0),3)*Table1[[#This Row],[Tonnage]],NA())</f>
        <v>27281.280000000002</v>
      </c>
      <c r="J7947">
        <f t="shared" si="374"/>
        <v>12</v>
      </c>
    </row>
    <row r="7948" spans="1:10">
      <c r="A7948" t="s">
        <v>186</v>
      </c>
      <c r="B7948" t="s">
        <v>33</v>
      </c>
      <c r="C7948" s="60">
        <v>44531</v>
      </c>
      <c r="D7948" s="3">
        <f>Table1[[#This Row],[End Year]]-1</f>
        <v>2021</v>
      </c>
      <c r="E7948" s="3">
        <f t="shared" si="372"/>
        <v>2022</v>
      </c>
      <c r="F7948" s="1" t="str">
        <f t="shared" si="373"/>
        <v>2021/2022</v>
      </c>
      <c r="G7948">
        <v>1594</v>
      </c>
      <c r="H7948" t="s">
        <v>86</v>
      </c>
      <c r="I7948">
        <f>IFERROR(INDEX(Lookup_Misc!$A$1:$C$7,MATCH(Table1[[#This Row],[Product]],Lookup_Misc!$B$1:$B$7,0),3)*Table1[[#This Row],[Tonnage]],NA())</f>
        <v>828.88</v>
      </c>
      <c r="J7948">
        <f t="shared" si="374"/>
        <v>12</v>
      </c>
    </row>
    <row r="7949" spans="1:10">
      <c r="A7949" t="s">
        <v>186</v>
      </c>
      <c r="B7949" t="s">
        <v>33</v>
      </c>
      <c r="C7949" s="60">
        <v>44531</v>
      </c>
      <c r="D7949" s="3">
        <f>Table1[[#This Row],[End Year]]-1</f>
        <v>2021</v>
      </c>
      <c r="E7949" s="3">
        <f t="shared" si="372"/>
        <v>2022</v>
      </c>
      <c r="F7949" s="1" t="str">
        <f t="shared" si="373"/>
        <v>2021/2022</v>
      </c>
      <c r="G7949">
        <v>2</v>
      </c>
      <c r="H7949" t="s">
        <v>89</v>
      </c>
      <c r="I7949">
        <f>IFERROR(INDEX(Lookup_Misc!$A$1:$C$7,MATCH(Table1[[#This Row],[Product]],Lookup_Misc!$B$1:$B$7,0),3)*Table1[[#This Row],[Tonnage]],NA())</f>
        <v>1.04</v>
      </c>
      <c r="J7949">
        <f t="shared" si="374"/>
        <v>12</v>
      </c>
    </row>
    <row r="7950" spans="1:10">
      <c r="A7950" t="s">
        <v>186</v>
      </c>
      <c r="B7950" t="s">
        <v>33</v>
      </c>
      <c r="C7950" s="60">
        <v>44531</v>
      </c>
      <c r="D7950" s="3">
        <f>Table1[[#This Row],[End Year]]-1</f>
        <v>2021</v>
      </c>
      <c r="E7950" s="3">
        <f t="shared" si="372"/>
        <v>2022</v>
      </c>
      <c r="F7950" s="1" t="str">
        <f t="shared" si="373"/>
        <v>2021/2022</v>
      </c>
      <c r="G7950">
        <v>90</v>
      </c>
      <c r="H7950" t="s">
        <v>77</v>
      </c>
      <c r="I7950">
        <f>IFERROR(INDEX(Lookup_Misc!$A$1:$C$7,MATCH(Table1[[#This Row],[Product]],Lookup_Misc!$B$1:$B$7,0),3)*Table1[[#This Row],[Tonnage]],NA())</f>
        <v>46.800000000000004</v>
      </c>
      <c r="J7950">
        <f t="shared" si="374"/>
        <v>12</v>
      </c>
    </row>
    <row r="7951" spans="1:10">
      <c r="A7951" t="s">
        <v>186</v>
      </c>
      <c r="B7951" t="s">
        <v>123</v>
      </c>
      <c r="C7951" s="60">
        <v>44531</v>
      </c>
      <c r="D7951" s="3">
        <f>Table1[[#This Row],[End Year]]-1</f>
        <v>2021</v>
      </c>
      <c r="E7951" s="3">
        <f t="shared" si="372"/>
        <v>2022</v>
      </c>
      <c r="F7951" s="1" t="str">
        <f t="shared" si="373"/>
        <v>2021/2022</v>
      </c>
      <c r="G7951">
        <v>106785</v>
      </c>
      <c r="H7951" t="s">
        <v>60</v>
      </c>
      <c r="I7951">
        <f>IFERROR(INDEX(Lookup_Misc!$A$1:$C$7,MATCH(Table1[[#This Row],[Product]],Lookup_Misc!$B$1:$B$7,0),3)*Table1[[#This Row],[Tonnage]],NA())</f>
        <v>55528.200000000004</v>
      </c>
      <c r="J7951">
        <f t="shared" si="374"/>
        <v>12</v>
      </c>
    </row>
    <row r="7952" spans="1:10">
      <c r="A7952" t="s">
        <v>186</v>
      </c>
      <c r="B7952" t="s">
        <v>123</v>
      </c>
      <c r="C7952" s="60">
        <v>44531</v>
      </c>
      <c r="D7952" s="3">
        <f>Table1[[#This Row],[End Year]]-1</f>
        <v>2021</v>
      </c>
      <c r="E7952" s="3">
        <f t="shared" si="372"/>
        <v>2022</v>
      </c>
      <c r="F7952" s="1" t="str">
        <f t="shared" si="373"/>
        <v>2021/2022</v>
      </c>
      <c r="G7952">
        <v>2229</v>
      </c>
      <c r="H7952" t="s">
        <v>79</v>
      </c>
      <c r="I7952">
        <f>IFERROR(INDEX(Lookup_Misc!$A$1:$C$7,MATCH(Table1[[#This Row],[Product]],Lookup_Misc!$B$1:$B$7,0),3)*Table1[[#This Row],[Tonnage]],NA())</f>
        <v>1159.08</v>
      </c>
      <c r="J7952">
        <f t="shared" si="374"/>
        <v>12</v>
      </c>
    </row>
    <row r="7953" spans="1:10">
      <c r="A7953" t="s">
        <v>186</v>
      </c>
      <c r="B7953" t="s">
        <v>123</v>
      </c>
      <c r="C7953" s="60">
        <v>44531</v>
      </c>
      <c r="D7953" s="3">
        <f>Table1[[#This Row],[End Year]]-1</f>
        <v>2021</v>
      </c>
      <c r="E7953" s="3">
        <f t="shared" si="372"/>
        <v>2022</v>
      </c>
      <c r="F7953" s="1" t="str">
        <f t="shared" si="373"/>
        <v>2021/2022</v>
      </c>
      <c r="G7953">
        <v>3</v>
      </c>
      <c r="H7953" t="s">
        <v>88</v>
      </c>
      <c r="I7953">
        <f>IFERROR(INDEX(Lookup_Misc!$A$1:$C$7,MATCH(Table1[[#This Row],[Product]],Lookup_Misc!$B$1:$B$7,0),3)*Table1[[#This Row],[Tonnage]],NA())</f>
        <v>1.56</v>
      </c>
      <c r="J7953">
        <f t="shared" si="374"/>
        <v>12</v>
      </c>
    </row>
    <row r="7954" spans="1:10">
      <c r="A7954" t="s">
        <v>186</v>
      </c>
      <c r="B7954" t="s">
        <v>123</v>
      </c>
      <c r="C7954" s="60">
        <v>44531</v>
      </c>
      <c r="D7954" s="3">
        <f>Table1[[#This Row],[End Year]]-1</f>
        <v>2021</v>
      </c>
      <c r="E7954" s="3">
        <f t="shared" si="372"/>
        <v>2022</v>
      </c>
      <c r="F7954" s="1" t="str">
        <f t="shared" si="373"/>
        <v>2021/2022</v>
      </c>
      <c r="G7954">
        <v>6487</v>
      </c>
      <c r="H7954" t="s">
        <v>116</v>
      </c>
      <c r="I7954">
        <f>IFERROR(INDEX(Lookup_Misc!$A$1:$C$7,MATCH(Table1[[#This Row],[Product]],Lookup_Misc!$B$1:$B$7,0),3)*Table1[[#This Row],[Tonnage]],NA())</f>
        <v>3373.2400000000002</v>
      </c>
      <c r="J7954">
        <f t="shared" si="374"/>
        <v>12</v>
      </c>
    </row>
    <row r="7955" spans="1:10">
      <c r="A7955" t="s">
        <v>186</v>
      </c>
      <c r="B7955" t="s">
        <v>123</v>
      </c>
      <c r="C7955" s="60">
        <v>44531</v>
      </c>
      <c r="D7955" s="3">
        <f>Table1[[#This Row],[End Year]]-1</f>
        <v>2021</v>
      </c>
      <c r="E7955" s="3">
        <f t="shared" si="372"/>
        <v>2022</v>
      </c>
      <c r="F7955" s="1" t="str">
        <f t="shared" si="373"/>
        <v>2021/2022</v>
      </c>
      <c r="G7955">
        <v>140</v>
      </c>
      <c r="H7955" t="s">
        <v>137</v>
      </c>
      <c r="I7955">
        <f>IFERROR(INDEX(Lookup_Misc!$A$1:$C$7,MATCH(Table1[[#This Row],[Product]],Lookup_Misc!$B$1:$B$7,0),3)*Table1[[#This Row],[Tonnage]],NA())</f>
        <v>72.8</v>
      </c>
      <c r="J7955">
        <f t="shared" si="374"/>
        <v>12</v>
      </c>
    </row>
    <row r="7956" spans="1:10">
      <c r="A7956" t="s">
        <v>186</v>
      </c>
      <c r="B7956" t="s">
        <v>123</v>
      </c>
      <c r="C7956" s="60">
        <v>44531</v>
      </c>
      <c r="D7956" s="3">
        <f>Table1[[#This Row],[End Year]]-1</f>
        <v>2021</v>
      </c>
      <c r="E7956" s="3">
        <f t="shared" si="372"/>
        <v>2022</v>
      </c>
      <c r="F7956" s="1" t="str">
        <f t="shared" si="373"/>
        <v>2021/2022</v>
      </c>
      <c r="G7956">
        <v>10022</v>
      </c>
      <c r="H7956" t="s">
        <v>113</v>
      </c>
      <c r="I7956">
        <f>IFERROR(INDEX(Lookup_Misc!$A$1:$C$7,MATCH(Table1[[#This Row],[Product]],Lookup_Misc!$B$1:$B$7,0),3)*Table1[[#This Row],[Tonnage]],NA())</f>
        <v>5211.4400000000005</v>
      </c>
      <c r="J7956">
        <f t="shared" si="374"/>
        <v>12</v>
      </c>
    </row>
    <row r="7957" spans="1:10">
      <c r="A7957" t="s">
        <v>186</v>
      </c>
      <c r="B7957" t="s">
        <v>123</v>
      </c>
      <c r="C7957" s="60">
        <v>44531</v>
      </c>
      <c r="D7957" s="3">
        <f>Table1[[#This Row],[End Year]]-1</f>
        <v>2021</v>
      </c>
      <c r="E7957" s="3">
        <f t="shared" si="372"/>
        <v>2022</v>
      </c>
      <c r="F7957" s="1" t="str">
        <f t="shared" si="373"/>
        <v>2021/2022</v>
      </c>
      <c r="G7957">
        <v>5000</v>
      </c>
      <c r="H7957" t="s">
        <v>92</v>
      </c>
      <c r="I7957">
        <f>IFERROR(INDEX(Lookup_Misc!$A$1:$C$7,MATCH(Table1[[#This Row],[Product]],Lookup_Misc!$B$1:$B$7,0),3)*Table1[[#This Row],[Tonnage]],NA())</f>
        <v>2600</v>
      </c>
      <c r="J7957">
        <f t="shared" si="374"/>
        <v>12</v>
      </c>
    </row>
    <row r="7958" spans="1:10">
      <c r="A7958" t="s">
        <v>186</v>
      </c>
      <c r="B7958" t="s">
        <v>123</v>
      </c>
      <c r="C7958" s="60">
        <v>44531</v>
      </c>
      <c r="D7958" s="3">
        <f>Table1[[#This Row],[End Year]]-1</f>
        <v>2021</v>
      </c>
      <c r="E7958" s="3">
        <f t="shared" si="372"/>
        <v>2022</v>
      </c>
      <c r="F7958" s="1" t="str">
        <f t="shared" si="373"/>
        <v>2021/2022</v>
      </c>
      <c r="G7958">
        <v>9466</v>
      </c>
      <c r="H7958" t="s">
        <v>89</v>
      </c>
      <c r="I7958">
        <f>IFERROR(INDEX(Lookup_Misc!$A$1:$C$7,MATCH(Table1[[#This Row],[Product]],Lookup_Misc!$B$1:$B$7,0),3)*Table1[[#This Row],[Tonnage]],NA())</f>
        <v>4922.3200000000006</v>
      </c>
      <c r="J7958">
        <f t="shared" si="374"/>
        <v>12</v>
      </c>
    </row>
    <row r="7959" spans="1:10">
      <c r="A7959" t="s">
        <v>186</v>
      </c>
      <c r="B7959" t="s">
        <v>123</v>
      </c>
      <c r="C7959" s="60">
        <v>44531</v>
      </c>
      <c r="D7959" s="3">
        <f>Table1[[#This Row],[End Year]]-1</f>
        <v>2021</v>
      </c>
      <c r="E7959" s="3">
        <f t="shared" si="372"/>
        <v>2022</v>
      </c>
      <c r="F7959" s="1" t="str">
        <f t="shared" si="373"/>
        <v>2021/2022</v>
      </c>
      <c r="G7959">
        <v>347</v>
      </c>
      <c r="H7959" t="s">
        <v>90</v>
      </c>
      <c r="I7959">
        <f>IFERROR(INDEX(Lookup_Misc!$A$1:$C$7,MATCH(Table1[[#This Row],[Product]],Lookup_Misc!$B$1:$B$7,0),3)*Table1[[#This Row],[Tonnage]],NA())</f>
        <v>180.44</v>
      </c>
      <c r="J7959">
        <f t="shared" si="374"/>
        <v>12</v>
      </c>
    </row>
    <row r="7960" spans="1:10">
      <c r="A7960" t="s">
        <v>186</v>
      </c>
      <c r="B7960" t="s">
        <v>33</v>
      </c>
      <c r="C7960" s="60">
        <v>44562</v>
      </c>
      <c r="D7960" s="3">
        <f>Table1[[#This Row],[End Year]]-1</f>
        <v>2021</v>
      </c>
      <c r="E7960" s="3">
        <f t="shared" si="372"/>
        <v>2022</v>
      </c>
      <c r="F7960" s="1" t="str">
        <f t="shared" si="373"/>
        <v>2021/2022</v>
      </c>
      <c r="G7960">
        <v>180</v>
      </c>
      <c r="H7960" t="s">
        <v>103</v>
      </c>
      <c r="I7960">
        <f>IFERROR(INDEX(Lookup_Misc!$A$1:$C$7,MATCH(Table1[[#This Row],[Product]],Lookup_Misc!$B$1:$B$7,0),3)*Table1[[#This Row],[Tonnage]],NA())</f>
        <v>93.600000000000009</v>
      </c>
      <c r="J7960">
        <f t="shared" si="374"/>
        <v>1</v>
      </c>
    </row>
    <row r="7961" spans="1:10">
      <c r="A7961" t="s">
        <v>186</v>
      </c>
      <c r="B7961" t="s">
        <v>33</v>
      </c>
      <c r="C7961" s="60">
        <v>44562</v>
      </c>
      <c r="D7961" s="3">
        <f>Table1[[#This Row],[End Year]]-1</f>
        <v>2021</v>
      </c>
      <c r="E7961" s="3">
        <f t="shared" si="372"/>
        <v>2022</v>
      </c>
      <c r="F7961" s="1" t="str">
        <f t="shared" si="373"/>
        <v>2021/2022</v>
      </c>
      <c r="G7961">
        <v>198</v>
      </c>
      <c r="H7961" t="s">
        <v>151</v>
      </c>
      <c r="I7961">
        <f>IFERROR(INDEX(Lookup_Misc!$A$1:$C$7,MATCH(Table1[[#This Row],[Product]],Lookup_Misc!$B$1:$B$7,0),3)*Table1[[#This Row],[Tonnage]],NA())</f>
        <v>102.96000000000001</v>
      </c>
      <c r="J7961">
        <f t="shared" si="374"/>
        <v>1</v>
      </c>
    </row>
    <row r="7962" spans="1:10">
      <c r="A7962" t="s">
        <v>185</v>
      </c>
      <c r="B7962" t="s">
        <v>33</v>
      </c>
      <c r="C7962" s="60">
        <v>44562</v>
      </c>
      <c r="D7962" s="3">
        <f>Table1[[#This Row],[End Year]]-1</f>
        <v>2021</v>
      </c>
      <c r="E7962" s="3">
        <f t="shared" si="372"/>
        <v>2022</v>
      </c>
      <c r="F7962" s="1" t="str">
        <f t="shared" si="373"/>
        <v>2021/2022</v>
      </c>
      <c r="G7962">
        <v>360</v>
      </c>
      <c r="H7962" t="s">
        <v>95</v>
      </c>
      <c r="I7962">
        <f>IFERROR(INDEX(Lookup_Misc!$A$1:$C$7,MATCH(Table1[[#This Row],[Product]],Lookup_Misc!$B$1:$B$7,0),3)*Table1[[#This Row],[Tonnage]],NA())</f>
        <v>165.6</v>
      </c>
      <c r="J7962">
        <f t="shared" si="374"/>
        <v>1</v>
      </c>
    </row>
    <row r="7963" spans="1:10">
      <c r="A7963" t="s">
        <v>188</v>
      </c>
      <c r="B7963" t="s">
        <v>33</v>
      </c>
      <c r="C7963" s="60">
        <v>44562</v>
      </c>
      <c r="D7963" s="3">
        <f>Table1[[#This Row],[End Year]]-1</f>
        <v>2021</v>
      </c>
      <c r="E7963" s="3">
        <f t="shared" si="372"/>
        <v>2022</v>
      </c>
      <c r="F7963" s="1" t="str">
        <f t="shared" si="373"/>
        <v>2021/2022</v>
      </c>
      <c r="G7963">
        <v>1</v>
      </c>
      <c r="H7963" t="s">
        <v>90</v>
      </c>
      <c r="I7963">
        <f>IFERROR(INDEX(Lookup_Misc!$A$1:$C$7,MATCH(Table1[[#This Row],[Product]],Lookup_Misc!$B$1:$B$7,0),3)*Table1[[#This Row],[Tonnage]],NA())</f>
        <v>0.18</v>
      </c>
      <c r="J7963">
        <f t="shared" si="374"/>
        <v>1</v>
      </c>
    </row>
    <row r="7964" spans="1:10">
      <c r="A7964" t="s">
        <v>189</v>
      </c>
      <c r="B7964" t="s">
        <v>33</v>
      </c>
      <c r="C7964" s="60">
        <v>44562</v>
      </c>
      <c r="D7964" s="3">
        <f>Table1[[#This Row],[End Year]]-1</f>
        <v>2021</v>
      </c>
      <c r="E7964" s="3">
        <f t="shared" si="372"/>
        <v>2022</v>
      </c>
      <c r="F7964" s="1" t="str">
        <f t="shared" si="373"/>
        <v>2021/2022</v>
      </c>
      <c r="G7964">
        <v>30019</v>
      </c>
      <c r="H7964" t="s">
        <v>103</v>
      </c>
      <c r="I7964">
        <f>IFERROR(INDEX(Lookup_Misc!$A$1:$C$7,MATCH(Table1[[#This Row],[Product]],Lookup_Misc!$B$1:$B$7,0),3)*Table1[[#This Row],[Tonnage]],NA())</f>
        <v>12007.6</v>
      </c>
      <c r="J7964">
        <f t="shared" si="374"/>
        <v>1</v>
      </c>
    </row>
    <row r="7965" spans="1:10">
      <c r="A7965" t="s">
        <v>186</v>
      </c>
      <c r="B7965" t="s">
        <v>33</v>
      </c>
      <c r="C7965" s="60">
        <v>44562</v>
      </c>
      <c r="D7965" s="3">
        <f>Table1[[#This Row],[End Year]]-1</f>
        <v>2021</v>
      </c>
      <c r="E7965" s="3">
        <f t="shared" si="372"/>
        <v>2022</v>
      </c>
      <c r="F7965" s="1" t="str">
        <f t="shared" si="373"/>
        <v>2021/2022</v>
      </c>
      <c r="G7965">
        <v>1082</v>
      </c>
      <c r="H7965" t="s">
        <v>79</v>
      </c>
      <c r="I7965">
        <f>IFERROR(INDEX(Lookup_Misc!$A$1:$C$7,MATCH(Table1[[#This Row],[Product]],Lookup_Misc!$B$1:$B$7,0),3)*Table1[[#This Row],[Tonnage]],NA())</f>
        <v>562.64</v>
      </c>
      <c r="J7965">
        <f t="shared" si="374"/>
        <v>1</v>
      </c>
    </row>
    <row r="7966" spans="1:10">
      <c r="A7966" t="s">
        <v>186</v>
      </c>
      <c r="B7966" t="s">
        <v>33</v>
      </c>
      <c r="C7966" s="60">
        <v>44562</v>
      </c>
      <c r="D7966" s="3">
        <f>Table1[[#This Row],[End Year]]-1</f>
        <v>2021</v>
      </c>
      <c r="E7966" s="3">
        <f t="shared" si="372"/>
        <v>2022</v>
      </c>
      <c r="F7966" s="1" t="str">
        <f t="shared" si="373"/>
        <v>2021/2022</v>
      </c>
      <c r="G7966">
        <v>3250</v>
      </c>
      <c r="H7966" t="s">
        <v>86</v>
      </c>
      <c r="I7966">
        <f>IFERROR(INDEX(Lookup_Misc!$A$1:$C$7,MATCH(Table1[[#This Row],[Product]],Lookup_Misc!$B$1:$B$7,0),3)*Table1[[#This Row],[Tonnage]],NA())</f>
        <v>1690</v>
      </c>
      <c r="J7966">
        <f t="shared" si="374"/>
        <v>1</v>
      </c>
    </row>
    <row r="7967" spans="1:10">
      <c r="A7967" t="s">
        <v>185</v>
      </c>
      <c r="B7967" t="s">
        <v>33</v>
      </c>
      <c r="C7967" s="60">
        <v>44562</v>
      </c>
      <c r="D7967" s="3">
        <f>Table1[[#This Row],[End Year]]-1</f>
        <v>2021</v>
      </c>
      <c r="E7967" s="3">
        <f t="shared" si="372"/>
        <v>2022</v>
      </c>
      <c r="F7967" s="1" t="str">
        <f t="shared" si="373"/>
        <v>2021/2022</v>
      </c>
      <c r="G7967">
        <v>295</v>
      </c>
      <c r="H7967" t="s">
        <v>79</v>
      </c>
      <c r="I7967">
        <f>IFERROR(INDEX(Lookup_Misc!$A$1:$C$7,MATCH(Table1[[#This Row],[Product]],Lookup_Misc!$B$1:$B$7,0),3)*Table1[[#This Row],[Tonnage]],NA())</f>
        <v>135.70000000000002</v>
      </c>
      <c r="J7967">
        <f t="shared" si="374"/>
        <v>1</v>
      </c>
    </row>
    <row r="7968" spans="1:10">
      <c r="A7968" t="s">
        <v>185</v>
      </c>
      <c r="B7968" t="s">
        <v>33</v>
      </c>
      <c r="C7968" s="60">
        <v>44562</v>
      </c>
      <c r="D7968" s="3">
        <f>Table1[[#This Row],[End Year]]-1</f>
        <v>2021</v>
      </c>
      <c r="E7968" s="3">
        <f t="shared" si="372"/>
        <v>2022</v>
      </c>
      <c r="F7968" s="1" t="str">
        <f t="shared" si="373"/>
        <v>2021/2022</v>
      </c>
      <c r="G7968">
        <v>49</v>
      </c>
      <c r="H7968" t="s">
        <v>60</v>
      </c>
      <c r="I7968">
        <f>IFERROR(INDEX(Lookup_Misc!$A$1:$C$7,MATCH(Table1[[#This Row],[Product]],Lookup_Misc!$B$1:$B$7,0),3)*Table1[[#This Row],[Tonnage]],NA())</f>
        <v>22.540000000000003</v>
      </c>
      <c r="J7968">
        <f t="shared" si="374"/>
        <v>1</v>
      </c>
    </row>
    <row r="7969" spans="1:10">
      <c r="A7969" t="s">
        <v>185</v>
      </c>
      <c r="B7969" t="s">
        <v>33</v>
      </c>
      <c r="C7969" s="60">
        <v>44562</v>
      </c>
      <c r="D7969" s="3">
        <f>Table1[[#This Row],[End Year]]-1</f>
        <v>2021</v>
      </c>
      <c r="E7969" s="3">
        <f t="shared" si="372"/>
        <v>2022</v>
      </c>
      <c r="F7969" s="1" t="str">
        <f t="shared" si="373"/>
        <v>2021/2022</v>
      </c>
      <c r="G7969">
        <v>18</v>
      </c>
      <c r="H7969" t="s">
        <v>75</v>
      </c>
      <c r="I7969">
        <f>IFERROR(INDEX(Lookup_Misc!$A$1:$C$7,MATCH(Table1[[#This Row],[Product]],Lookup_Misc!$B$1:$B$7,0),3)*Table1[[#This Row],[Tonnage]],NA())</f>
        <v>8.2800000000000011</v>
      </c>
      <c r="J7969">
        <f t="shared" si="374"/>
        <v>1</v>
      </c>
    </row>
    <row r="7970" spans="1:10">
      <c r="A7970" t="s">
        <v>186</v>
      </c>
      <c r="B7970" t="s">
        <v>33</v>
      </c>
      <c r="C7970" s="60">
        <v>44562</v>
      </c>
      <c r="D7970" s="3">
        <f>Table1[[#This Row],[End Year]]-1</f>
        <v>2021</v>
      </c>
      <c r="E7970" s="3">
        <f t="shared" si="372"/>
        <v>2022</v>
      </c>
      <c r="F7970" s="1" t="str">
        <f t="shared" si="373"/>
        <v>2021/2022</v>
      </c>
      <c r="G7970">
        <v>27987</v>
      </c>
      <c r="H7970" t="s">
        <v>95</v>
      </c>
      <c r="I7970">
        <f>IFERROR(INDEX(Lookup_Misc!$A$1:$C$7,MATCH(Table1[[#This Row],[Product]],Lookup_Misc!$B$1:$B$7,0),3)*Table1[[#This Row],[Tonnage]],NA())</f>
        <v>14553.24</v>
      </c>
      <c r="J7970">
        <f t="shared" si="374"/>
        <v>1</v>
      </c>
    </row>
    <row r="7971" spans="1:10">
      <c r="A7971" t="s">
        <v>185</v>
      </c>
      <c r="B7971" t="s">
        <v>33</v>
      </c>
      <c r="C7971" s="60">
        <v>44562</v>
      </c>
      <c r="D7971" s="3">
        <f>Table1[[#This Row],[End Year]]-1</f>
        <v>2021</v>
      </c>
      <c r="E7971" s="3">
        <f t="shared" si="372"/>
        <v>2022</v>
      </c>
      <c r="F7971" s="1" t="str">
        <f t="shared" si="373"/>
        <v>2021/2022</v>
      </c>
      <c r="G7971">
        <v>44000</v>
      </c>
      <c r="H7971" t="s">
        <v>82</v>
      </c>
      <c r="I7971">
        <f>IFERROR(INDEX(Lookup_Misc!$A$1:$C$7,MATCH(Table1[[#This Row],[Product]],Lookup_Misc!$B$1:$B$7,0),3)*Table1[[#This Row],[Tonnage]],NA())</f>
        <v>20240</v>
      </c>
      <c r="J7971">
        <f t="shared" si="374"/>
        <v>1</v>
      </c>
    </row>
    <row r="7972" spans="1:10">
      <c r="A7972" t="s">
        <v>186</v>
      </c>
      <c r="B7972" t="s">
        <v>33</v>
      </c>
      <c r="C7972" s="60">
        <v>44562</v>
      </c>
      <c r="D7972" s="3">
        <f>Table1[[#This Row],[End Year]]-1</f>
        <v>2021</v>
      </c>
      <c r="E7972" s="3">
        <f t="shared" si="372"/>
        <v>2022</v>
      </c>
      <c r="F7972" s="1" t="str">
        <f t="shared" si="373"/>
        <v>2021/2022</v>
      </c>
      <c r="G7972">
        <v>1</v>
      </c>
      <c r="H7972" t="s">
        <v>89</v>
      </c>
      <c r="I7972">
        <f>IFERROR(INDEX(Lookup_Misc!$A$1:$C$7,MATCH(Table1[[#This Row],[Product]],Lookup_Misc!$B$1:$B$7,0),3)*Table1[[#This Row],[Tonnage]],NA())</f>
        <v>0.52</v>
      </c>
      <c r="J7972">
        <f t="shared" si="374"/>
        <v>1</v>
      </c>
    </row>
    <row r="7973" spans="1:10">
      <c r="A7973" t="s">
        <v>189</v>
      </c>
      <c r="B7973" t="s">
        <v>33</v>
      </c>
      <c r="C7973" s="60">
        <v>44562</v>
      </c>
      <c r="D7973" s="3">
        <f>Table1[[#This Row],[End Year]]-1</f>
        <v>2021</v>
      </c>
      <c r="E7973" s="3">
        <f t="shared" si="372"/>
        <v>2022</v>
      </c>
      <c r="F7973" s="1" t="str">
        <f t="shared" si="373"/>
        <v>2021/2022</v>
      </c>
      <c r="G7973">
        <v>2</v>
      </c>
      <c r="H7973" t="s">
        <v>94</v>
      </c>
      <c r="I7973">
        <f>IFERROR(INDEX(Lookup_Misc!$A$1:$C$7,MATCH(Table1[[#This Row],[Product]],Lookup_Misc!$B$1:$B$7,0),3)*Table1[[#This Row],[Tonnage]],NA())</f>
        <v>0.8</v>
      </c>
      <c r="J7973">
        <f t="shared" si="374"/>
        <v>1</v>
      </c>
    </row>
    <row r="7974" spans="1:10">
      <c r="A7974" t="s">
        <v>185</v>
      </c>
      <c r="B7974" t="s">
        <v>33</v>
      </c>
      <c r="C7974" s="60">
        <v>44562</v>
      </c>
      <c r="D7974" s="3">
        <f>Table1[[#This Row],[End Year]]-1</f>
        <v>2021</v>
      </c>
      <c r="E7974" s="3">
        <f t="shared" si="372"/>
        <v>2022</v>
      </c>
      <c r="F7974" s="1" t="str">
        <f t="shared" si="373"/>
        <v>2021/2022</v>
      </c>
      <c r="G7974">
        <v>1</v>
      </c>
      <c r="H7974" t="s">
        <v>93</v>
      </c>
      <c r="I7974">
        <f>IFERROR(INDEX(Lookup_Misc!$A$1:$C$7,MATCH(Table1[[#This Row],[Product]],Lookup_Misc!$B$1:$B$7,0),3)*Table1[[#This Row],[Tonnage]],NA())</f>
        <v>0.46</v>
      </c>
      <c r="J7974">
        <f t="shared" si="374"/>
        <v>1</v>
      </c>
    </row>
    <row r="7975" spans="1:10">
      <c r="A7975" t="s">
        <v>186</v>
      </c>
      <c r="B7975" t="s">
        <v>33</v>
      </c>
      <c r="C7975" s="60">
        <v>44562</v>
      </c>
      <c r="D7975" s="3">
        <f>Table1[[#This Row],[End Year]]-1</f>
        <v>2021</v>
      </c>
      <c r="E7975" s="3">
        <f t="shared" si="372"/>
        <v>2022</v>
      </c>
      <c r="F7975" s="1" t="str">
        <f t="shared" si="373"/>
        <v>2021/2022</v>
      </c>
      <c r="G7975">
        <v>54</v>
      </c>
      <c r="H7975" t="s">
        <v>77</v>
      </c>
      <c r="I7975">
        <f>IFERROR(INDEX(Lookup_Misc!$A$1:$C$7,MATCH(Table1[[#This Row],[Product]],Lookup_Misc!$B$1:$B$7,0),3)*Table1[[#This Row],[Tonnage]],NA())</f>
        <v>28.080000000000002</v>
      </c>
      <c r="J7975">
        <f t="shared" si="374"/>
        <v>1</v>
      </c>
    </row>
    <row r="7976" spans="1:10">
      <c r="A7976" t="s">
        <v>185</v>
      </c>
      <c r="B7976" t="s">
        <v>33</v>
      </c>
      <c r="C7976" s="60">
        <v>44562</v>
      </c>
      <c r="D7976" s="3">
        <f>Table1[[#This Row],[End Year]]-1</f>
        <v>2021</v>
      </c>
      <c r="E7976" s="3">
        <f t="shared" si="372"/>
        <v>2022</v>
      </c>
      <c r="F7976" s="1" t="str">
        <f t="shared" si="373"/>
        <v>2021/2022</v>
      </c>
      <c r="G7976">
        <v>138</v>
      </c>
      <c r="H7976" t="s">
        <v>119</v>
      </c>
      <c r="I7976">
        <f>IFERROR(INDEX(Lookup_Misc!$A$1:$C$7,MATCH(Table1[[#This Row],[Product]],Lookup_Misc!$B$1:$B$7,0),3)*Table1[[#This Row],[Tonnage]],NA())</f>
        <v>63.480000000000004</v>
      </c>
      <c r="J7976">
        <f t="shared" si="374"/>
        <v>1</v>
      </c>
    </row>
    <row r="7977" spans="1:10">
      <c r="A7977" t="s">
        <v>189</v>
      </c>
      <c r="B7977" t="s">
        <v>33</v>
      </c>
      <c r="C7977" s="60">
        <v>44562</v>
      </c>
      <c r="D7977" s="3">
        <f>Table1[[#This Row],[End Year]]-1</f>
        <v>2021</v>
      </c>
      <c r="E7977" s="3">
        <f t="shared" si="372"/>
        <v>2022</v>
      </c>
      <c r="F7977" s="1" t="str">
        <f t="shared" si="373"/>
        <v>2021/2022</v>
      </c>
      <c r="G7977">
        <v>30</v>
      </c>
      <c r="H7977" t="s">
        <v>79</v>
      </c>
      <c r="I7977">
        <f>IFERROR(INDEX(Lookup_Misc!$A$1:$C$7,MATCH(Table1[[#This Row],[Product]],Lookup_Misc!$B$1:$B$7,0),3)*Table1[[#This Row],[Tonnage]],NA())</f>
        <v>12</v>
      </c>
      <c r="J7977">
        <f t="shared" si="374"/>
        <v>1</v>
      </c>
    </row>
    <row r="7978" spans="1:10">
      <c r="A7978" t="s">
        <v>189</v>
      </c>
      <c r="B7978" t="s">
        <v>33</v>
      </c>
      <c r="C7978" s="60">
        <v>44562</v>
      </c>
      <c r="D7978" s="3">
        <f>Table1[[#This Row],[End Year]]-1</f>
        <v>2021</v>
      </c>
      <c r="E7978" s="3">
        <f t="shared" si="372"/>
        <v>2022</v>
      </c>
      <c r="F7978" s="1" t="str">
        <f t="shared" si="373"/>
        <v>2021/2022</v>
      </c>
      <c r="G7978">
        <v>14</v>
      </c>
      <c r="H7978" t="s">
        <v>74</v>
      </c>
      <c r="I7978">
        <f>IFERROR(INDEX(Lookup_Misc!$A$1:$C$7,MATCH(Table1[[#This Row],[Product]],Lookup_Misc!$B$1:$B$7,0),3)*Table1[[#This Row],[Tonnage]],NA())</f>
        <v>5.6000000000000005</v>
      </c>
      <c r="J7978">
        <f t="shared" si="374"/>
        <v>1</v>
      </c>
    </row>
    <row r="7979" spans="1:10">
      <c r="A7979" t="s">
        <v>189</v>
      </c>
      <c r="B7979" t="s">
        <v>33</v>
      </c>
      <c r="C7979" s="60">
        <v>44562</v>
      </c>
      <c r="D7979" s="3">
        <f>Table1[[#This Row],[End Year]]-1</f>
        <v>2021</v>
      </c>
      <c r="E7979" s="3">
        <f t="shared" si="372"/>
        <v>2022</v>
      </c>
      <c r="F7979" s="1" t="str">
        <f t="shared" si="373"/>
        <v>2021/2022</v>
      </c>
      <c r="G7979">
        <v>16</v>
      </c>
      <c r="H7979" t="s">
        <v>113</v>
      </c>
      <c r="I7979">
        <f>IFERROR(INDEX(Lookup_Misc!$A$1:$C$7,MATCH(Table1[[#This Row],[Product]],Lookup_Misc!$B$1:$B$7,0),3)*Table1[[#This Row],[Tonnage]],NA())</f>
        <v>6.4</v>
      </c>
      <c r="J7979">
        <f t="shared" si="374"/>
        <v>1</v>
      </c>
    </row>
    <row r="7980" spans="1:10">
      <c r="A7980" t="s">
        <v>187</v>
      </c>
      <c r="B7980" t="s">
        <v>33</v>
      </c>
      <c r="C7980" s="60">
        <v>44562</v>
      </c>
      <c r="D7980" s="3">
        <f>Table1[[#This Row],[End Year]]-1</f>
        <v>2021</v>
      </c>
      <c r="E7980" s="3">
        <f t="shared" si="372"/>
        <v>2022</v>
      </c>
      <c r="F7980" s="1" t="str">
        <f t="shared" si="373"/>
        <v>2021/2022</v>
      </c>
      <c r="G7980">
        <v>4</v>
      </c>
      <c r="H7980" t="s">
        <v>86</v>
      </c>
      <c r="I7980">
        <f>IFERROR(INDEX(Lookup_Misc!$A$1:$C$7,MATCH(Table1[[#This Row],[Product]],Lookup_Misc!$B$1:$B$7,0),3)*Table1[[#This Row],[Tonnage]],NA())</f>
        <v>1.84</v>
      </c>
      <c r="J7980">
        <f t="shared" si="374"/>
        <v>1</v>
      </c>
    </row>
    <row r="7981" spans="1:10">
      <c r="A7981" t="s">
        <v>187</v>
      </c>
      <c r="B7981" t="s">
        <v>33</v>
      </c>
      <c r="C7981" s="60">
        <v>44562</v>
      </c>
      <c r="D7981" s="3">
        <f>Table1[[#This Row],[End Year]]-1</f>
        <v>2021</v>
      </c>
      <c r="E7981" s="3">
        <f t="shared" si="372"/>
        <v>2022</v>
      </c>
      <c r="F7981" s="1" t="str">
        <f t="shared" si="373"/>
        <v>2021/2022</v>
      </c>
      <c r="G7981">
        <v>41487</v>
      </c>
      <c r="H7981" t="s">
        <v>96</v>
      </c>
      <c r="I7981">
        <f>IFERROR(INDEX(Lookup_Misc!$A$1:$C$7,MATCH(Table1[[#This Row],[Product]],Lookup_Misc!$B$1:$B$7,0),3)*Table1[[#This Row],[Tonnage]],NA())</f>
        <v>19084.02</v>
      </c>
      <c r="J7981">
        <f t="shared" si="374"/>
        <v>1</v>
      </c>
    </row>
    <row r="7982" spans="1:10">
      <c r="A7982" t="s">
        <v>186</v>
      </c>
      <c r="B7982" t="s">
        <v>33</v>
      </c>
      <c r="C7982" s="60">
        <v>44562</v>
      </c>
      <c r="D7982" s="3">
        <f>Table1[[#This Row],[End Year]]-1</f>
        <v>2021</v>
      </c>
      <c r="E7982" s="3">
        <f t="shared" si="372"/>
        <v>2022</v>
      </c>
      <c r="F7982" s="1" t="str">
        <f t="shared" si="373"/>
        <v>2021/2022</v>
      </c>
      <c r="G7982">
        <v>87</v>
      </c>
      <c r="H7982" t="s">
        <v>119</v>
      </c>
      <c r="I7982">
        <f>IFERROR(INDEX(Lookup_Misc!$A$1:$C$7,MATCH(Table1[[#This Row],[Product]],Lookup_Misc!$B$1:$B$7,0),3)*Table1[[#This Row],[Tonnage]],NA())</f>
        <v>45.24</v>
      </c>
      <c r="J7982">
        <f t="shared" si="374"/>
        <v>1</v>
      </c>
    </row>
    <row r="7983" spans="1:10">
      <c r="A7983" t="s">
        <v>189</v>
      </c>
      <c r="B7983" t="s">
        <v>33</v>
      </c>
      <c r="C7983" s="60">
        <v>44562</v>
      </c>
      <c r="D7983" s="3">
        <f>Table1[[#This Row],[End Year]]-1</f>
        <v>2021</v>
      </c>
      <c r="E7983" s="3">
        <f t="shared" si="372"/>
        <v>2022</v>
      </c>
      <c r="F7983" s="1" t="str">
        <f t="shared" si="373"/>
        <v>2021/2022</v>
      </c>
      <c r="G7983">
        <v>519</v>
      </c>
      <c r="H7983" t="s">
        <v>60</v>
      </c>
      <c r="I7983">
        <f>IFERROR(INDEX(Lookup_Misc!$A$1:$C$7,MATCH(Table1[[#This Row],[Product]],Lookup_Misc!$B$1:$B$7,0),3)*Table1[[#This Row],[Tonnage]],NA())</f>
        <v>207.60000000000002</v>
      </c>
      <c r="J7983">
        <f t="shared" si="374"/>
        <v>1</v>
      </c>
    </row>
    <row r="7984" spans="1:10">
      <c r="A7984" t="s">
        <v>186</v>
      </c>
      <c r="B7984" t="s">
        <v>33</v>
      </c>
      <c r="C7984" s="60">
        <v>44562</v>
      </c>
      <c r="D7984" s="3">
        <f>Table1[[#This Row],[End Year]]-1</f>
        <v>2021</v>
      </c>
      <c r="E7984" s="3">
        <f t="shared" si="372"/>
        <v>2022</v>
      </c>
      <c r="F7984" s="1" t="str">
        <f t="shared" si="373"/>
        <v>2021/2022</v>
      </c>
      <c r="G7984">
        <v>110</v>
      </c>
      <c r="H7984" t="s">
        <v>60</v>
      </c>
      <c r="I7984">
        <f>IFERROR(INDEX(Lookup_Misc!$A$1:$C$7,MATCH(Table1[[#This Row],[Product]],Lookup_Misc!$B$1:$B$7,0),3)*Table1[[#This Row],[Tonnage]],NA())</f>
        <v>57.2</v>
      </c>
      <c r="J7984">
        <f t="shared" si="374"/>
        <v>1</v>
      </c>
    </row>
    <row r="7985" spans="1:10">
      <c r="A7985" t="s">
        <v>188</v>
      </c>
      <c r="B7985" t="s">
        <v>33</v>
      </c>
      <c r="C7985" s="60">
        <v>44562</v>
      </c>
      <c r="D7985" s="3">
        <f>Table1[[#This Row],[End Year]]-1</f>
        <v>2021</v>
      </c>
      <c r="E7985" s="3">
        <f t="shared" si="372"/>
        <v>2022</v>
      </c>
      <c r="F7985" s="1" t="str">
        <f t="shared" si="373"/>
        <v>2021/2022</v>
      </c>
      <c r="G7985">
        <v>23</v>
      </c>
      <c r="H7985" t="s">
        <v>99</v>
      </c>
      <c r="I7985">
        <f>IFERROR(INDEX(Lookup_Misc!$A$1:$C$7,MATCH(Table1[[#This Row],[Product]],Lookup_Misc!$B$1:$B$7,0),3)*Table1[[#This Row],[Tonnage]],NA())</f>
        <v>4.1399999999999997</v>
      </c>
      <c r="J7985">
        <f t="shared" si="374"/>
        <v>1</v>
      </c>
    </row>
    <row r="7986" spans="1:10">
      <c r="A7986" t="s">
        <v>185</v>
      </c>
      <c r="B7986" t="s">
        <v>33</v>
      </c>
      <c r="C7986" s="60">
        <v>44562</v>
      </c>
      <c r="D7986" s="3">
        <f>Table1[[#This Row],[End Year]]-1</f>
        <v>2021</v>
      </c>
      <c r="E7986" s="3">
        <f t="shared" si="372"/>
        <v>2022</v>
      </c>
      <c r="F7986" s="1" t="str">
        <f t="shared" si="373"/>
        <v>2021/2022</v>
      </c>
      <c r="G7986">
        <v>33000</v>
      </c>
      <c r="H7986" t="s">
        <v>78</v>
      </c>
      <c r="I7986">
        <f>IFERROR(INDEX(Lookup_Misc!$A$1:$C$7,MATCH(Table1[[#This Row],[Product]],Lookup_Misc!$B$1:$B$7,0),3)*Table1[[#This Row],[Tonnage]],NA())</f>
        <v>15180</v>
      </c>
      <c r="J7986">
        <f t="shared" si="374"/>
        <v>1</v>
      </c>
    </row>
    <row r="7987" spans="1:10">
      <c r="A7987" t="s">
        <v>186</v>
      </c>
      <c r="B7987" t="s">
        <v>123</v>
      </c>
      <c r="C7987" s="60">
        <v>44562</v>
      </c>
      <c r="D7987" s="3">
        <f>Table1[[#This Row],[End Year]]-1</f>
        <v>2021</v>
      </c>
      <c r="E7987" s="3">
        <f t="shared" si="372"/>
        <v>2022</v>
      </c>
      <c r="F7987" s="1" t="str">
        <f t="shared" si="373"/>
        <v>2021/2022</v>
      </c>
      <c r="G7987">
        <v>11009</v>
      </c>
      <c r="H7987" t="s">
        <v>79</v>
      </c>
      <c r="I7987">
        <f>IFERROR(INDEX(Lookup_Misc!$A$1:$C$7,MATCH(Table1[[#This Row],[Product]],Lookup_Misc!$B$1:$B$7,0),3)*Table1[[#This Row],[Tonnage]],NA())</f>
        <v>5724.68</v>
      </c>
      <c r="J7987">
        <f t="shared" si="374"/>
        <v>1</v>
      </c>
    </row>
    <row r="7988" spans="1:10">
      <c r="A7988" t="s">
        <v>186</v>
      </c>
      <c r="B7988" t="s">
        <v>123</v>
      </c>
      <c r="C7988" s="60">
        <v>44562</v>
      </c>
      <c r="D7988" s="3">
        <f>Table1[[#This Row],[End Year]]-1</f>
        <v>2021</v>
      </c>
      <c r="E7988" s="3">
        <f t="shared" si="372"/>
        <v>2022</v>
      </c>
      <c r="F7988" s="1" t="str">
        <f t="shared" si="373"/>
        <v>2021/2022</v>
      </c>
      <c r="G7988">
        <v>28301</v>
      </c>
      <c r="H7988" t="s">
        <v>113</v>
      </c>
      <c r="I7988">
        <f>IFERROR(INDEX(Lookup_Misc!$A$1:$C$7,MATCH(Table1[[#This Row],[Product]],Lookup_Misc!$B$1:$B$7,0),3)*Table1[[#This Row],[Tonnage]],NA())</f>
        <v>14716.52</v>
      </c>
      <c r="J7988">
        <f t="shared" si="374"/>
        <v>1</v>
      </c>
    </row>
    <row r="7989" spans="1:10">
      <c r="A7989" t="s">
        <v>185</v>
      </c>
      <c r="B7989" t="s">
        <v>123</v>
      </c>
      <c r="C7989" s="60">
        <v>44562</v>
      </c>
      <c r="D7989" s="3">
        <f>Table1[[#This Row],[End Year]]-1</f>
        <v>2021</v>
      </c>
      <c r="E7989" s="3">
        <f t="shared" si="372"/>
        <v>2022</v>
      </c>
      <c r="F7989" s="1" t="str">
        <f t="shared" si="373"/>
        <v>2021/2022</v>
      </c>
      <c r="G7989">
        <v>2200</v>
      </c>
      <c r="H7989" t="s">
        <v>73</v>
      </c>
      <c r="I7989">
        <f>IFERROR(INDEX(Lookup_Misc!$A$1:$C$7,MATCH(Table1[[#This Row],[Product]],Lookup_Misc!$B$1:$B$7,0),3)*Table1[[#This Row],[Tonnage]],NA())</f>
        <v>1012</v>
      </c>
      <c r="J7989">
        <f t="shared" si="374"/>
        <v>1</v>
      </c>
    </row>
    <row r="7990" spans="1:10">
      <c r="A7990" t="s">
        <v>185</v>
      </c>
      <c r="B7990" t="s">
        <v>123</v>
      </c>
      <c r="C7990" s="60">
        <v>44562</v>
      </c>
      <c r="D7990" s="3">
        <f>Table1[[#This Row],[End Year]]-1</f>
        <v>2021</v>
      </c>
      <c r="E7990" s="3">
        <f t="shared" si="372"/>
        <v>2022</v>
      </c>
      <c r="F7990" s="1" t="str">
        <f t="shared" si="373"/>
        <v>2021/2022</v>
      </c>
      <c r="G7990">
        <v>1575</v>
      </c>
      <c r="H7990" t="s">
        <v>131</v>
      </c>
      <c r="I7990">
        <f>IFERROR(INDEX(Lookup_Misc!$A$1:$C$7,MATCH(Table1[[#This Row],[Product]],Lookup_Misc!$B$1:$B$7,0),3)*Table1[[#This Row],[Tonnage]],NA())</f>
        <v>724.5</v>
      </c>
      <c r="J7990">
        <f t="shared" si="374"/>
        <v>1</v>
      </c>
    </row>
    <row r="7991" spans="1:10">
      <c r="A7991" t="s">
        <v>189</v>
      </c>
      <c r="B7991" t="s">
        <v>123</v>
      </c>
      <c r="C7991" s="60">
        <v>44562</v>
      </c>
      <c r="D7991" s="3">
        <f>Table1[[#This Row],[End Year]]-1</f>
        <v>2021</v>
      </c>
      <c r="E7991" s="3">
        <f t="shared" si="372"/>
        <v>2022</v>
      </c>
      <c r="F7991" s="1" t="str">
        <f t="shared" si="373"/>
        <v>2021/2022</v>
      </c>
      <c r="G7991">
        <v>39190</v>
      </c>
      <c r="H7991" t="s">
        <v>113</v>
      </c>
      <c r="I7991">
        <f>IFERROR(INDEX(Lookup_Misc!$A$1:$C$7,MATCH(Table1[[#This Row],[Product]],Lookup_Misc!$B$1:$B$7,0),3)*Table1[[#This Row],[Tonnage]],NA())</f>
        <v>15676</v>
      </c>
      <c r="J7991">
        <f t="shared" si="374"/>
        <v>1</v>
      </c>
    </row>
    <row r="7992" spans="1:10">
      <c r="A7992" t="s">
        <v>185</v>
      </c>
      <c r="B7992" t="s">
        <v>123</v>
      </c>
      <c r="C7992" s="60">
        <v>44562</v>
      </c>
      <c r="D7992" s="3">
        <f>Table1[[#This Row],[End Year]]-1</f>
        <v>2021</v>
      </c>
      <c r="E7992" s="3">
        <f t="shared" si="372"/>
        <v>2022</v>
      </c>
      <c r="F7992" s="1" t="str">
        <f t="shared" si="373"/>
        <v>2021/2022</v>
      </c>
      <c r="G7992">
        <v>2503</v>
      </c>
      <c r="H7992" t="s">
        <v>60</v>
      </c>
      <c r="I7992">
        <f>IFERROR(INDEX(Lookup_Misc!$A$1:$C$7,MATCH(Table1[[#This Row],[Product]],Lookup_Misc!$B$1:$B$7,0),3)*Table1[[#This Row],[Tonnage]],NA())</f>
        <v>1151.3800000000001</v>
      </c>
      <c r="J7992">
        <f t="shared" si="374"/>
        <v>1</v>
      </c>
    </row>
    <row r="7993" spans="1:10">
      <c r="A7993" t="s">
        <v>186</v>
      </c>
      <c r="B7993" t="s">
        <v>123</v>
      </c>
      <c r="C7993" s="60">
        <v>44562</v>
      </c>
      <c r="D7993" s="3">
        <f>Table1[[#This Row],[End Year]]-1</f>
        <v>2021</v>
      </c>
      <c r="E7993" s="3">
        <f t="shared" si="372"/>
        <v>2022</v>
      </c>
      <c r="F7993" s="1" t="str">
        <f t="shared" si="373"/>
        <v>2021/2022</v>
      </c>
      <c r="G7993">
        <v>10</v>
      </c>
      <c r="H7993" t="s">
        <v>143</v>
      </c>
      <c r="I7993">
        <f>IFERROR(INDEX(Lookup_Misc!$A$1:$C$7,MATCH(Table1[[#This Row],[Product]],Lookup_Misc!$B$1:$B$7,0),3)*Table1[[#This Row],[Tonnage]],NA())</f>
        <v>5.2</v>
      </c>
      <c r="J7993">
        <f t="shared" si="374"/>
        <v>1</v>
      </c>
    </row>
    <row r="7994" spans="1:10">
      <c r="A7994" t="s">
        <v>185</v>
      </c>
      <c r="B7994" t="s">
        <v>123</v>
      </c>
      <c r="C7994" s="60">
        <v>44562</v>
      </c>
      <c r="D7994" s="3">
        <f>Table1[[#This Row],[End Year]]-1</f>
        <v>2021</v>
      </c>
      <c r="E7994" s="3">
        <f t="shared" si="372"/>
        <v>2022</v>
      </c>
      <c r="F7994" s="1" t="str">
        <f t="shared" si="373"/>
        <v>2021/2022</v>
      </c>
      <c r="G7994">
        <v>22212</v>
      </c>
      <c r="H7994" t="s">
        <v>79</v>
      </c>
      <c r="I7994">
        <f>IFERROR(INDEX(Lookup_Misc!$A$1:$C$7,MATCH(Table1[[#This Row],[Product]],Lookup_Misc!$B$1:$B$7,0),3)*Table1[[#This Row],[Tonnage]],NA())</f>
        <v>10217.52</v>
      </c>
      <c r="J7994">
        <f t="shared" si="374"/>
        <v>1</v>
      </c>
    </row>
    <row r="7995" spans="1:10">
      <c r="A7995" t="s">
        <v>186</v>
      </c>
      <c r="B7995" t="s">
        <v>123</v>
      </c>
      <c r="C7995" s="60">
        <v>44562</v>
      </c>
      <c r="D7995" s="3">
        <f>Table1[[#This Row],[End Year]]-1</f>
        <v>2021</v>
      </c>
      <c r="E7995" s="3">
        <f t="shared" si="372"/>
        <v>2022</v>
      </c>
      <c r="F7995" s="1" t="str">
        <f t="shared" si="373"/>
        <v>2021/2022</v>
      </c>
      <c r="G7995">
        <v>136643</v>
      </c>
      <c r="H7995" t="s">
        <v>60</v>
      </c>
      <c r="I7995">
        <f>IFERROR(INDEX(Lookup_Misc!$A$1:$C$7,MATCH(Table1[[#This Row],[Product]],Lookup_Misc!$B$1:$B$7,0),3)*Table1[[#This Row],[Tonnage]],NA())</f>
        <v>71054.36</v>
      </c>
      <c r="J7995">
        <f t="shared" si="374"/>
        <v>1</v>
      </c>
    </row>
    <row r="7996" spans="1:10">
      <c r="A7996" t="s">
        <v>187</v>
      </c>
      <c r="B7996" t="s">
        <v>123</v>
      </c>
      <c r="C7996" s="60">
        <v>44562</v>
      </c>
      <c r="D7996" s="3">
        <f>Table1[[#This Row],[End Year]]-1</f>
        <v>2021</v>
      </c>
      <c r="E7996" s="3">
        <f t="shared" si="372"/>
        <v>2022</v>
      </c>
      <c r="F7996" s="1" t="str">
        <f t="shared" si="373"/>
        <v>2021/2022</v>
      </c>
      <c r="G7996">
        <v>135</v>
      </c>
      <c r="H7996" t="s">
        <v>60</v>
      </c>
      <c r="I7996">
        <f>IFERROR(INDEX(Lookup_Misc!$A$1:$C$7,MATCH(Table1[[#This Row],[Product]],Lookup_Misc!$B$1:$B$7,0),3)*Table1[[#This Row],[Tonnage]],NA())</f>
        <v>62.1</v>
      </c>
      <c r="J7996">
        <f t="shared" si="374"/>
        <v>1</v>
      </c>
    </row>
    <row r="7997" spans="1:10">
      <c r="A7997" t="s">
        <v>189</v>
      </c>
      <c r="B7997" t="s">
        <v>123</v>
      </c>
      <c r="C7997" s="60">
        <v>44562</v>
      </c>
      <c r="D7997" s="3">
        <f>Table1[[#This Row],[End Year]]-1</f>
        <v>2021</v>
      </c>
      <c r="E7997" s="3">
        <f t="shared" si="372"/>
        <v>2022</v>
      </c>
      <c r="F7997" s="1" t="str">
        <f t="shared" si="373"/>
        <v>2021/2022</v>
      </c>
      <c r="G7997">
        <v>1649</v>
      </c>
      <c r="H7997" t="s">
        <v>137</v>
      </c>
      <c r="I7997">
        <f>IFERROR(INDEX(Lookup_Misc!$A$1:$C$7,MATCH(Table1[[#This Row],[Product]],Lookup_Misc!$B$1:$B$7,0),3)*Table1[[#This Row],[Tonnage]],NA())</f>
        <v>659.6</v>
      </c>
      <c r="J7997">
        <f t="shared" si="374"/>
        <v>1</v>
      </c>
    </row>
    <row r="7998" spans="1:10">
      <c r="A7998" t="s">
        <v>189</v>
      </c>
      <c r="B7998" t="s">
        <v>123</v>
      </c>
      <c r="C7998" s="60">
        <v>44562</v>
      </c>
      <c r="D7998" s="3">
        <f>Table1[[#This Row],[End Year]]-1</f>
        <v>2021</v>
      </c>
      <c r="E7998" s="3">
        <f t="shared" si="372"/>
        <v>2022</v>
      </c>
      <c r="F7998" s="1" t="str">
        <f t="shared" si="373"/>
        <v>2021/2022</v>
      </c>
      <c r="G7998">
        <v>4177</v>
      </c>
      <c r="H7998" t="s">
        <v>86</v>
      </c>
      <c r="I7998">
        <f>IFERROR(INDEX(Lookup_Misc!$A$1:$C$7,MATCH(Table1[[#This Row],[Product]],Lookup_Misc!$B$1:$B$7,0),3)*Table1[[#This Row],[Tonnage]],NA())</f>
        <v>1670.8000000000002</v>
      </c>
      <c r="J7998">
        <f t="shared" si="374"/>
        <v>1</v>
      </c>
    </row>
    <row r="7999" spans="1:10">
      <c r="A7999" t="s">
        <v>185</v>
      </c>
      <c r="B7999" t="s">
        <v>123</v>
      </c>
      <c r="C7999" s="60">
        <v>44562</v>
      </c>
      <c r="D7999" s="3">
        <f>Table1[[#This Row],[End Year]]-1</f>
        <v>2021</v>
      </c>
      <c r="E7999" s="3">
        <f t="shared" si="372"/>
        <v>2022</v>
      </c>
      <c r="F7999" s="1" t="str">
        <f t="shared" si="373"/>
        <v>2021/2022</v>
      </c>
      <c r="G7999">
        <v>5435</v>
      </c>
      <c r="H7999" t="s">
        <v>137</v>
      </c>
      <c r="I7999">
        <f>IFERROR(INDEX(Lookup_Misc!$A$1:$C$7,MATCH(Table1[[#This Row],[Product]],Lookup_Misc!$B$1:$B$7,0),3)*Table1[[#This Row],[Tonnage]],NA())</f>
        <v>2500.1</v>
      </c>
      <c r="J7999">
        <f t="shared" si="374"/>
        <v>1</v>
      </c>
    </row>
    <row r="8000" spans="1:10">
      <c r="A8000" t="s">
        <v>188</v>
      </c>
      <c r="B8000" t="s">
        <v>123</v>
      </c>
      <c r="C8000" s="60">
        <v>44562</v>
      </c>
      <c r="D8000" s="3">
        <f>Table1[[#This Row],[End Year]]-1</f>
        <v>2021</v>
      </c>
      <c r="E8000" s="3">
        <f t="shared" si="372"/>
        <v>2022</v>
      </c>
      <c r="F8000" s="1" t="str">
        <f t="shared" si="373"/>
        <v>2021/2022</v>
      </c>
      <c r="G8000">
        <v>6</v>
      </c>
      <c r="H8000" t="s">
        <v>88</v>
      </c>
      <c r="I8000">
        <f>IFERROR(INDEX(Lookup_Misc!$A$1:$C$7,MATCH(Table1[[#This Row],[Product]],Lookup_Misc!$B$1:$B$7,0),3)*Table1[[#This Row],[Tonnage]],NA())</f>
        <v>1.08</v>
      </c>
      <c r="J8000">
        <f t="shared" si="374"/>
        <v>1</v>
      </c>
    </row>
    <row r="8001" spans="1:10">
      <c r="A8001" t="s">
        <v>189</v>
      </c>
      <c r="B8001" t="s">
        <v>123</v>
      </c>
      <c r="C8001" s="60">
        <v>44562</v>
      </c>
      <c r="D8001" s="3">
        <f>Table1[[#This Row],[End Year]]-1</f>
        <v>2021</v>
      </c>
      <c r="E8001" s="3">
        <f t="shared" si="372"/>
        <v>2022</v>
      </c>
      <c r="F8001" s="1" t="str">
        <f t="shared" si="373"/>
        <v>2021/2022</v>
      </c>
      <c r="G8001">
        <v>53079</v>
      </c>
      <c r="H8001" t="s">
        <v>60</v>
      </c>
      <c r="I8001">
        <f>IFERROR(INDEX(Lookup_Misc!$A$1:$C$7,MATCH(Table1[[#This Row],[Product]],Lookup_Misc!$B$1:$B$7,0),3)*Table1[[#This Row],[Tonnage]],NA())</f>
        <v>21231.600000000002</v>
      </c>
      <c r="J8001">
        <f t="shared" si="374"/>
        <v>1</v>
      </c>
    </row>
    <row r="8002" spans="1:10">
      <c r="A8002" t="s">
        <v>185</v>
      </c>
      <c r="B8002" t="s">
        <v>123</v>
      </c>
      <c r="C8002" s="60">
        <v>44562</v>
      </c>
      <c r="D8002" s="3">
        <f>Table1[[#This Row],[End Year]]-1</f>
        <v>2021</v>
      </c>
      <c r="E8002" s="3">
        <f t="shared" si="372"/>
        <v>2022</v>
      </c>
      <c r="F8002" s="1" t="str">
        <f t="shared" si="373"/>
        <v>2021/2022</v>
      </c>
      <c r="G8002">
        <v>5160</v>
      </c>
      <c r="H8002" t="s">
        <v>116</v>
      </c>
      <c r="I8002">
        <f>IFERROR(INDEX(Lookup_Misc!$A$1:$C$7,MATCH(Table1[[#This Row],[Product]],Lookup_Misc!$B$1:$B$7,0),3)*Table1[[#This Row],[Tonnage]],NA())</f>
        <v>2373.6</v>
      </c>
      <c r="J8002">
        <f t="shared" si="374"/>
        <v>1</v>
      </c>
    </row>
    <row r="8003" spans="1:10">
      <c r="A8003" t="s">
        <v>188</v>
      </c>
      <c r="B8003" t="s">
        <v>123</v>
      </c>
      <c r="C8003" s="60">
        <v>44562</v>
      </c>
      <c r="D8003" s="3">
        <f>Table1[[#This Row],[End Year]]-1</f>
        <v>2021</v>
      </c>
      <c r="E8003" s="3">
        <f t="shared" si="372"/>
        <v>2022</v>
      </c>
      <c r="F8003" s="1" t="str">
        <f t="shared" si="373"/>
        <v>2021/2022</v>
      </c>
      <c r="G8003">
        <v>3</v>
      </c>
      <c r="H8003" t="s">
        <v>158</v>
      </c>
      <c r="I8003">
        <f>IFERROR(INDEX(Lookup_Misc!$A$1:$C$7,MATCH(Table1[[#This Row],[Product]],Lookup_Misc!$B$1:$B$7,0),3)*Table1[[#This Row],[Tonnage]],NA())</f>
        <v>0.54</v>
      </c>
      <c r="J8003">
        <f t="shared" si="374"/>
        <v>1</v>
      </c>
    </row>
    <row r="8004" spans="1:10">
      <c r="A8004" t="s">
        <v>189</v>
      </c>
      <c r="B8004" t="s">
        <v>123</v>
      </c>
      <c r="C8004" s="60">
        <v>44562</v>
      </c>
      <c r="D8004" s="3">
        <f>Table1[[#This Row],[End Year]]-1</f>
        <v>2021</v>
      </c>
      <c r="E8004" s="3">
        <f t="shared" si="372"/>
        <v>2022</v>
      </c>
      <c r="F8004" s="1" t="str">
        <f t="shared" si="373"/>
        <v>2021/2022</v>
      </c>
      <c r="G8004">
        <v>2</v>
      </c>
      <c r="H8004" t="s">
        <v>125</v>
      </c>
      <c r="I8004">
        <f>IFERROR(INDEX(Lookup_Misc!$A$1:$C$7,MATCH(Table1[[#This Row],[Product]],Lookup_Misc!$B$1:$B$7,0),3)*Table1[[#This Row],[Tonnage]],NA())</f>
        <v>0.8</v>
      </c>
      <c r="J8004">
        <f t="shared" si="374"/>
        <v>1</v>
      </c>
    </row>
    <row r="8005" spans="1:10">
      <c r="A8005" t="s">
        <v>189</v>
      </c>
      <c r="B8005" t="s">
        <v>123</v>
      </c>
      <c r="C8005" s="60">
        <v>44562</v>
      </c>
      <c r="D8005" s="3">
        <f>Table1[[#This Row],[End Year]]-1</f>
        <v>2021</v>
      </c>
      <c r="E8005" s="3">
        <f t="shared" si="372"/>
        <v>2022</v>
      </c>
      <c r="F8005" s="1" t="str">
        <f t="shared" si="373"/>
        <v>2021/2022</v>
      </c>
      <c r="G8005">
        <v>25</v>
      </c>
      <c r="H8005" t="s">
        <v>129</v>
      </c>
      <c r="I8005">
        <f>IFERROR(INDEX(Lookup_Misc!$A$1:$C$7,MATCH(Table1[[#This Row],[Product]],Lookup_Misc!$B$1:$B$7,0),3)*Table1[[#This Row],[Tonnage]],NA())</f>
        <v>10</v>
      </c>
      <c r="J8005">
        <f t="shared" si="374"/>
        <v>1</v>
      </c>
    </row>
    <row r="8006" spans="1:10">
      <c r="A8006" t="s">
        <v>189</v>
      </c>
      <c r="B8006" t="s">
        <v>123</v>
      </c>
      <c r="C8006" s="60">
        <v>44562</v>
      </c>
      <c r="D8006" s="3">
        <f>Table1[[#This Row],[End Year]]-1</f>
        <v>2021</v>
      </c>
      <c r="E8006" s="3">
        <f t="shared" ref="E8006:E8069" si="375">IF(AND(MONTH(C8006)&gt;=7,MONTH(C8006)&lt;=12),YEAR(C8006)+1,YEAR(C8006))</f>
        <v>2022</v>
      </c>
      <c r="F8006" s="1" t="str">
        <f t="shared" ref="F8006:F8069" si="376">D8006&amp;"/"&amp;E8006</f>
        <v>2021/2022</v>
      </c>
      <c r="G8006">
        <v>20</v>
      </c>
      <c r="H8006" t="s">
        <v>145</v>
      </c>
      <c r="I8006">
        <f>IFERROR(INDEX(Lookup_Misc!$A$1:$C$7,MATCH(Table1[[#This Row],[Product]],Lookup_Misc!$B$1:$B$7,0),3)*Table1[[#This Row],[Tonnage]],NA())</f>
        <v>8</v>
      </c>
      <c r="J8006">
        <f t="shared" ref="J8006:J8069" si="377">MONTH(C8006)</f>
        <v>1</v>
      </c>
    </row>
    <row r="8007" spans="1:10">
      <c r="A8007" t="s">
        <v>189</v>
      </c>
      <c r="B8007" t="s">
        <v>123</v>
      </c>
      <c r="C8007" s="60">
        <v>44562</v>
      </c>
      <c r="D8007" s="3">
        <f>Table1[[#This Row],[End Year]]-1</f>
        <v>2021</v>
      </c>
      <c r="E8007" s="3">
        <f t="shared" si="375"/>
        <v>2022</v>
      </c>
      <c r="F8007" s="1" t="str">
        <f t="shared" si="376"/>
        <v>2021/2022</v>
      </c>
      <c r="G8007">
        <v>116</v>
      </c>
      <c r="H8007" t="s">
        <v>98</v>
      </c>
      <c r="I8007">
        <f>IFERROR(INDEX(Lookup_Misc!$A$1:$C$7,MATCH(Table1[[#This Row],[Product]],Lookup_Misc!$B$1:$B$7,0),3)*Table1[[#This Row],[Tonnage]],NA())</f>
        <v>46.400000000000006</v>
      </c>
      <c r="J8007">
        <f t="shared" si="377"/>
        <v>1</v>
      </c>
    </row>
    <row r="8008" spans="1:10">
      <c r="A8008" t="s">
        <v>186</v>
      </c>
      <c r="B8008" t="s">
        <v>123</v>
      </c>
      <c r="C8008" s="60">
        <v>44562</v>
      </c>
      <c r="D8008" s="3">
        <f>Table1[[#This Row],[End Year]]-1</f>
        <v>2021</v>
      </c>
      <c r="E8008" s="3">
        <f t="shared" si="375"/>
        <v>2022</v>
      </c>
      <c r="F8008" s="1" t="str">
        <f t="shared" si="376"/>
        <v>2021/2022</v>
      </c>
      <c r="G8008">
        <v>2199</v>
      </c>
      <c r="H8008" t="s">
        <v>116</v>
      </c>
      <c r="I8008">
        <f>IFERROR(INDEX(Lookup_Misc!$A$1:$C$7,MATCH(Table1[[#This Row],[Product]],Lookup_Misc!$B$1:$B$7,0),3)*Table1[[#This Row],[Tonnage]],NA())</f>
        <v>1143.48</v>
      </c>
      <c r="J8008">
        <f t="shared" si="377"/>
        <v>1</v>
      </c>
    </row>
    <row r="8009" spans="1:10">
      <c r="A8009" t="s">
        <v>186</v>
      </c>
      <c r="B8009" t="s">
        <v>123</v>
      </c>
      <c r="C8009" s="60">
        <v>44562</v>
      </c>
      <c r="D8009" s="3">
        <f>Table1[[#This Row],[End Year]]-1</f>
        <v>2021</v>
      </c>
      <c r="E8009" s="3">
        <f t="shared" si="375"/>
        <v>2022</v>
      </c>
      <c r="F8009" s="1" t="str">
        <f t="shared" si="376"/>
        <v>2021/2022</v>
      </c>
      <c r="G8009">
        <v>479</v>
      </c>
      <c r="H8009" t="s">
        <v>137</v>
      </c>
      <c r="I8009">
        <f>IFERROR(INDEX(Lookup_Misc!$A$1:$C$7,MATCH(Table1[[#This Row],[Product]],Lookup_Misc!$B$1:$B$7,0),3)*Table1[[#This Row],[Tonnage]],NA())</f>
        <v>249.08</v>
      </c>
      <c r="J8009">
        <f t="shared" si="377"/>
        <v>1</v>
      </c>
    </row>
    <row r="8010" spans="1:10">
      <c r="A8010" t="s">
        <v>186</v>
      </c>
      <c r="B8010" t="s">
        <v>123</v>
      </c>
      <c r="C8010" s="60">
        <v>44562</v>
      </c>
      <c r="D8010" s="3">
        <f>Table1[[#This Row],[End Year]]-1</f>
        <v>2021</v>
      </c>
      <c r="E8010" s="3">
        <f t="shared" si="375"/>
        <v>2022</v>
      </c>
      <c r="F8010" s="1" t="str">
        <f t="shared" si="376"/>
        <v>2021/2022</v>
      </c>
      <c r="G8010">
        <v>22600</v>
      </c>
      <c r="H8010" t="s">
        <v>90</v>
      </c>
      <c r="I8010">
        <f>IFERROR(INDEX(Lookup_Misc!$A$1:$C$7,MATCH(Table1[[#This Row],[Product]],Lookup_Misc!$B$1:$B$7,0),3)*Table1[[#This Row],[Tonnage]],NA())</f>
        <v>11752</v>
      </c>
      <c r="J8010">
        <f t="shared" si="377"/>
        <v>1</v>
      </c>
    </row>
    <row r="8011" spans="1:10">
      <c r="A8011" t="s">
        <v>186</v>
      </c>
      <c r="B8011" t="s">
        <v>123</v>
      </c>
      <c r="C8011" s="60">
        <v>44562</v>
      </c>
      <c r="D8011" s="3">
        <f>Table1[[#This Row],[End Year]]-1</f>
        <v>2021</v>
      </c>
      <c r="E8011" s="3">
        <f t="shared" si="375"/>
        <v>2022</v>
      </c>
      <c r="F8011" s="1" t="str">
        <f t="shared" si="376"/>
        <v>2021/2022</v>
      </c>
      <c r="G8011">
        <v>4000</v>
      </c>
      <c r="H8011" t="s">
        <v>167</v>
      </c>
      <c r="I8011">
        <f>IFERROR(INDEX(Lookup_Misc!$A$1:$C$7,MATCH(Table1[[#This Row],[Product]],Lookup_Misc!$B$1:$B$7,0),3)*Table1[[#This Row],[Tonnage]],NA())</f>
        <v>2080</v>
      </c>
      <c r="J8011">
        <f t="shared" si="377"/>
        <v>1</v>
      </c>
    </row>
    <row r="8012" spans="1:10">
      <c r="A8012" t="s">
        <v>185</v>
      </c>
      <c r="B8012" t="s">
        <v>123</v>
      </c>
      <c r="C8012" s="60">
        <v>44562</v>
      </c>
      <c r="D8012" s="3">
        <f>Table1[[#This Row],[End Year]]-1</f>
        <v>2021</v>
      </c>
      <c r="E8012" s="3">
        <f t="shared" si="375"/>
        <v>2022</v>
      </c>
      <c r="F8012" s="1" t="str">
        <f t="shared" si="376"/>
        <v>2021/2022</v>
      </c>
      <c r="G8012">
        <v>8101</v>
      </c>
      <c r="H8012" t="s">
        <v>113</v>
      </c>
      <c r="I8012">
        <f>IFERROR(INDEX(Lookup_Misc!$A$1:$C$7,MATCH(Table1[[#This Row],[Product]],Lookup_Misc!$B$1:$B$7,0),3)*Table1[[#This Row],[Tonnage]],NA())</f>
        <v>3726.46</v>
      </c>
      <c r="J8012">
        <f t="shared" si="377"/>
        <v>1</v>
      </c>
    </row>
    <row r="8013" spans="1:10">
      <c r="A8013" t="s">
        <v>189</v>
      </c>
      <c r="B8013" t="s">
        <v>123</v>
      </c>
      <c r="C8013" s="60">
        <v>44562</v>
      </c>
      <c r="D8013" s="3">
        <f>Table1[[#This Row],[End Year]]-1</f>
        <v>2021</v>
      </c>
      <c r="E8013" s="3">
        <f t="shared" si="375"/>
        <v>2022</v>
      </c>
      <c r="F8013" s="1" t="str">
        <f t="shared" si="376"/>
        <v>2021/2022</v>
      </c>
      <c r="G8013">
        <v>254</v>
      </c>
      <c r="H8013" t="s">
        <v>90</v>
      </c>
      <c r="I8013">
        <f>IFERROR(INDEX(Lookup_Misc!$A$1:$C$7,MATCH(Table1[[#This Row],[Product]],Lookup_Misc!$B$1:$B$7,0),3)*Table1[[#This Row],[Tonnage]],NA())</f>
        <v>101.60000000000001</v>
      </c>
      <c r="J8013">
        <f t="shared" si="377"/>
        <v>1</v>
      </c>
    </row>
    <row r="8014" spans="1:10">
      <c r="A8014" t="s">
        <v>186</v>
      </c>
      <c r="B8014" t="s">
        <v>123</v>
      </c>
      <c r="C8014" s="60">
        <v>44562</v>
      </c>
      <c r="D8014" s="3">
        <f>Table1[[#This Row],[End Year]]-1</f>
        <v>2021</v>
      </c>
      <c r="E8014" s="3">
        <f t="shared" si="375"/>
        <v>2022</v>
      </c>
      <c r="F8014" s="1" t="str">
        <f t="shared" si="376"/>
        <v>2021/2022</v>
      </c>
      <c r="G8014">
        <v>1000</v>
      </c>
      <c r="H8014" t="s">
        <v>73</v>
      </c>
      <c r="I8014">
        <f>IFERROR(INDEX(Lookup_Misc!$A$1:$C$7,MATCH(Table1[[#This Row],[Product]],Lookup_Misc!$B$1:$B$7,0),3)*Table1[[#This Row],[Tonnage]],NA())</f>
        <v>520</v>
      </c>
      <c r="J8014">
        <f t="shared" si="377"/>
        <v>1</v>
      </c>
    </row>
    <row r="8015" spans="1:10">
      <c r="A8015" t="s">
        <v>189</v>
      </c>
      <c r="B8015" t="s">
        <v>123</v>
      </c>
      <c r="C8015" s="60">
        <v>44562</v>
      </c>
      <c r="D8015" s="3">
        <f>Table1[[#This Row],[End Year]]-1</f>
        <v>2021</v>
      </c>
      <c r="E8015" s="3">
        <f t="shared" si="375"/>
        <v>2022</v>
      </c>
      <c r="F8015" s="1" t="str">
        <f t="shared" si="376"/>
        <v>2021/2022</v>
      </c>
      <c r="G8015">
        <v>25368</v>
      </c>
      <c r="H8015" t="s">
        <v>79</v>
      </c>
      <c r="I8015">
        <f>IFERROR(INDEX(Lookup_Misc!$A$1:$C$7,MATCH(Table1[[#This Row],[Product]],Lookup_Misc!$B$1:$B$7,0),3)*Table1[[#This Row],[Tonnage]],NA())</f>
        <v>10147.200000000001</v>
      </c>
      <c r="J8015">
        <f t="shared" si="377"/>
        <v>1</v>
      </c>
    </row>
    <row r="8016" spans="1:10">
      <c r="A8016" t="s">
        <v>188</v>
      </c>
      <c r="B8016" t="s">
        <v>33</v>
      </c>
      <c r="C8016" s="60">
        <v>44593</v>
      </c>
      <c r="D8016" s="3">
        <f>Table1[[#This Row],[End Year]]-1</f>
        <v>2021</v>
      </c>
      <c r="E8016" s="3">
        <f t="shared" si="375"/>
        <v>2022</v>
      </c>
      <c r="F8016" s="1" t="str">
        <f t="shared" si="376"/>
        <v>2021/2022</v>
      </c>
      <c r="G8016">
        <v>128</v>
      </c>
      <c r="H8016" t="s">
        <v>86</v>
      </c>
      <c r="I8016">
        <f>IFERROR(INDEX(Lookup_Misc!$A$1:$C$7,MATCH(Table1[[#This Row],[Product]],Lookup_Misc!$B$1:$B$7,0),3)*Table1[[#This Row],[Tonnage]],NA())</f>
        <v>23.04</v>
      </c>
      <c r="J8016">
        <f t="shared" si="377"/>
        <v>2</v>
      </c>
    </row>
    <row r="8017" spans="1:10">
      <c r="A8017" t="s">
        <v>186</v>
      </c>
      <c r="B8017" t="s">
        <v>33</v>
      </c>
      <c r="C8017" s="60">
        <v>44593</v>
      </c>
      <c r="D8017" s="3">
        <f>Table1[[#This Row],[End Year]]-1</f>
        <v>2021</v>
      </c>
      <c r="E8017" s="3">
        <f t="shared" si="375"/>
        <v>2022</v>
      </c>
      <c r="F8017" s="1" t="str">
        <f t="shared" si="376"/>
        <v>2021/2022</v>
      </c>
      <c r="G8017">
        <v>1593</v>
      </c>
      <c r="H8017" t="s">
        <v>95</v>
      </c>
      <c r="I8017">
        <f>IFERROR(INDEX(Lookup_Misc!$A$1:$C$7,MATCH(Table1[[#This Row],[Product]],Lookup_Misc!$B$1:$B$7,0),3)*Table1[[#This Row],[Tonnage]],NA())</f>
        <v>828.36</v>
      </c>
      <c r="J8017">
        <f t="shared" si="377"/>
        <v>2</v>
      </c>
    </row>
    <row r="8018" spans="1:10">
      <c r="A8018" t="s">
        <v>185</v>
      </c>
      <c r="B8018" t="s">
        <v>33</v>
      </c>
      <c r="C8018" s="60">
        <v>44593</v>
      </c>
      <c r="D8018" s="3">
        <f>Table1[[#This Row],[End Year]]-1</f>
        <v>2021</v>
      </c>
      <c r="E8018" s="3">
        <f t="shared" si="375"/>
        <v>2022</v>
      </c>
      <c r="F8018" s="1" t="str">
        <f t="shared" si="376"/>
        <v>2021/2022</v>
      </c>
      <c r="G8018">
        <v>59400</v>
      </c>
      <c r="H8018" t="s">
        <v>82</v>
      </c>
      <c r="I8018">
        <f>IFERROR(INDEX(Lookup_Misc!$A$1:$C$7,MATCH(Table1[[#This Row],[Product]],Lookup_Misc!$B$1:$B$7,0),3)*Table1[[#This Row],[Tonnage]],NA())</f>
        <v>27324</v>
      </c>
      <c r="J8018">
        <f t="shared" si="377"/>
        <v>2</v>
      </c>
    </row>
    <row r="8019" spans="1:10">
      <c r="A8019" t="s">
        <v>186</v>
      </c>
      <c r="B8019" t="s">
        <v>33</v>
      </c>
      <c r="C8019" s="60">
        <v>44593</v>
      </c>
      <c r="D8019" s="3">
        <f>Table1[[#This Row],[End Year]]-1</f>
        <v>2021</v>
      </c>
      <c r="E8019" s="3">
        <f t="shared" si="375"/>
        <v>2022</v>
      </c>
      <c r="F8019" s="1" t="str">
        <f t="shared" si="376"/>
        <v>2021/2022</v>
      </c>
      <c r="G8019">
        <v>759</v>
      </c>
      <c r="H8019" t="s">
        <v>86</v>
      </c>
      <c r="I8019">
        <f>IFERROR(INDEX(Lookup_Misc!$A$1:$C$7,MATCH(Table1[[#This Row],[Product]],Lookup_Misc!$B$1:$B$7,0),3)*Table1[[#This Row],[Tonnage]],NA())</f>
        <v>394.68</v>
      </c>
      <c r="J8019">
        <f t="shared" si="377"/>
        <v>2</v>
      </c>
    </row>
    <row r="8020" spans="1:10">
      <c r="A8020" t="s">
        <v>185</v>
      </c>
      <c r="B8020" t="s">
        <v>33</v>
      </c>
      <c r="C8020" s="60">
        <v>44593</v>
      </c>
      <c r="D8020" s="3">
        <f>Table1[[#This Row],[End Year]]-1</f>
        <v>2021</v>
      </c>
      <c r="E8020" s="3">
        <f t="shared" si="375"/>
        <v>2022</v>
      </c>
      <c r="F8020" s="1" t="str">
        <f t="shared" si="376"/>
        <v>2021/2022</v>
      </c>
      <c r="G8020">
        <v>435</v>
      </c>
      <c r="H8020" t="s">
        <v>95</v>
      </c>
      <c r="I8020">
        <f>IFERROR(INDEX(Lookup_Misc!$A$1:$C$7,MATCH(Table1[[#This Row],[Product]],Lookup_Misc!$B$1:$B$7,0),3)*Table1[[#This Row],[Tonnage]],NA())</f>
        <v>200.10000000000002</v>
      </c>
      <c r="J8020">
        <f t="shared" si="377"/>
        <v>2</v>
      </c>
    </row>
    <row r="8021" spans="1:10">
      <c r="A8021" t="s">
        <v>186</v>
      </c>
      <c r="B8021" t="s">
        <v>33</v>
      </c>
      <c r="C8021" s="60">
        <v>44593</v>
      </c>
      <c r="D8021" s="3">
        <f>Table1[[#This Row],[End Year]]-1</f>
        <v>2021</v>
      </c>
      <c r="E8021" s="3">
        <f t="shared" si="375"/>
        <v>2022</v>
      </c>
      <c r="F8021" s="1" t="str">
        <f t="shared" si="376"/>
        <v>2021/2022</v>
      </c>
      <c r="G8021">
        <v>190</v>
      </c>
      <c r="H8021" t="s">
        <v>169</v>
      </c>
      <c r="I8021">
        <f>IFERROR(INDEX(Lookup_Misc!$A$1:$C$7,MATCH(Table1[[#This Row],[Product]],Lookup_Misc!$B$1:$B$7,0),3)*Table1[[#This Row],[Tonnage]],NA())</f>
        <v>98.8</v>
      </c>
      <c r="J8021">
        <f t="shared" si="377"/>
        <v>2</v>
      </c>
    </row>
    <row r="8022" spans="1:10">
      <c r="A8022" t="s">
        <v>185</v>
      </c>
      <c r="B8022" t="s">
        <v>33</v>
      </c>
      <c r="C8022" s="60">
        <v>44593</v>
      </c>
      <c r="D8022" s="3">
        <f>Table1[[#This Row],[End Year]]-1</f>
        <v>2021</v>
      </c>
      <c r="E8022" s="3">
        <f t="shared" si="375"/>
        <v>2022</v>
      </c>
      <c r="F8022" s="1" t="str">
        <f t="shared" si="376"/>
        <v>2021/2022</v>
      </c>
      <c r="G8022">
        <v>20</v>
      </c>
      <c r="H8022" t="s">
        <v>118</v>
      </c>
      <c r="I8022">
        <f>IFERROR(INDEX(Lookup_Misc!$A$1:$C$7,MATCH(Table1[[#This Row],[Product]],Lookup_Misc!$B$1:$B$7,0),3)*Table1[[#This Row],[Tonnage]],NA())</f>
        <v>9.2000000000000011</v>
      </c>
      <c r="J8022">
        <f t="shared" si="377"/>
        <v>2</v>
      </c>
    </row>
    <row r="8023" spans="1:10">
      <c r="A8023" t="s">
        <v>186</v>
      </c>
      <c r="B8023" t="s">
        <v>33</v>
      </c>
      <c r="C8023" s="60">
        <v>44593</v>
      </c>
      <c r="D8023" s="3">
        <f>Table1[[#This Row],[End Year]]-1</f>
        <v>2021</v>
      </c>
      <c r="E8023" s="3">
        <f t="shared" si="375"/>
        <v>2022</v>
      </c>
      <c r="F8023" s="1" t="str">
        <f t="shared" si="376"/>
        <v>2021/2022</v>
      </c>
      <c r="G8023">
        <v>380</v>
      </c>
      <c r="H8023" t="s">
        <v>151</v>
      </c>
      <c r="I8023">
        <f>IFERROR(INDEX(Lookup_Misc!$A$1:$C$7,MATCH(Table1[[#This Row],[Product]],Lookup_Misc!$B$1:$B$7,0),3)*Table1[[#This Row],[Tonnage]],NA())</f>
        <v>197.6</v>
      </c>
      <c r="J8023">
        <f t="shared" si="377"/>
        <v>2</v>
      </c>
    </row>
    <row r="8024" spans="1:10">
      <c r="A8024" t="s">
        <v>189</v>
      </c>
      <c r="B8024" t="s">
        <v>33</v>
      </c>
      <c r="C8024" s="60">
        <v>44593</v>
      </c>
      <c r="D8024" s="3">
        <f>Table1[[#This Row],[End Year]]-1</f>
        <v>2021</v>
      </c>
      <c r="E8024" s="3">
        <f t="shared" si="375"/>
        <v>2022</v>
      </c>
      <c r="F8024" s="1" t="str">
        <f t="shared" si="376"/>
        <v>2021/2022</v>
      </c>
      <c r="G8024">
        <v>27</v>
      </c>
      <c r="H8024" t="s">
        <v>96</v>
      </c>
      <c r="I8024">
        <f>IFERROR(INDEX(Lookup_Misc!$A$1:$C$7,MATCH(Table1[[#This Row],[Product]],Lookup_Misc!$B$1:$B$7,0),3)*Table1[[#This Row],[Tonnage]],NA())</f>
        <v>10.8</v>
      </c>
      <c r="J8024">
        <f t="shared" si="377"/>
        <v>2</v>
      </c>
    </row>
    <row r="8025" spans="1:10">
      <c r="A8025" t="s">
        <v>185</v>
      </c>
      <c r="B8025" t="s">
        <v>33</v>
      </c>
      <c r="C8025" s="60">
        <v>44593</v>
      </c>
      <c r="D8025" s="3">
        <f>Table1[[#This Row],[End Year]]-1</f>
        <v>2021</v>
      </c>
      <c r="E8025" s="3">
        <f t="shared" si="375"/>
        <v>2022</v>
      </c>
      <c r="F8025" s="1" t="str">
        <f t="shared" si="376"/>
        <v>2021/2022</v>
      </c>
      <c r="G8025">
        <v>192</v>
      </c>
      <c r="H8025" t="s">
        <v>79</v>
      </c>
      <c r="I8025">
        <f>IFERROR(INDEX(Lookup_Misc!$A$1:$C$7,MATCH(Table1[[#This Row],[Product]],Lookup_Misc!$B$1:$B$7,0),3)*Table1[[#This Row],[Tonnage]],NA())</f>
        <v>88.320000000000007</v>
      </c>
      <c r="J8025">
        <f t="shared" si="377"/>
        <v>2</v>
      </c>
    </row>
    <row r="8026" spans="1:10">
      <c r="A8026" t="s">
        <v>187</v>
      </c>
      <c r="B8026" t="s">
        <v>33</v>
      </c>
      <c r="C8026" s="60">
        <v>44593</v>
      </c>
      <c r="D8026" s="3">
        <f>Table1[[#This Row],[End Year]]-1</f>
        <v>2021</v>
      </c>
      <c r="E8026" s="3">
        <f t="shared" si="375"/>
        <v>2022</v>
      </c>
      <c r="F8026" s="1" t="str">
        <f t="shared" si="376"/>
        <v>2021/2022</v>
      </c>
      <c r="G8026">
        <v>11000</v>
      </c>
      <c r="H8026" t="s">
        <v>126</v>
      </c>
      <c r="I8026">
        <f>IFERROR(INDEX(Lookup_Misc!$A$1:$C$7,MATCH(Table1[[#This Row],[Product]],Lookup_Misc!$B$1:$B$7,0),3)*Table1[[#This Row],[Tonnage]],NA())</f>
        <v>5060</v>
      </c>
      <c r="J8026">
        <f t="shared" si="377"/>
        <v>2</v>
      </c>
    </row>
    <row r="8027" spans="1:10">
      <c r="A8027" t="s">
        <v>188</v>
      </c>
      <c r="B8027" t="s">
        <v>33</v>
      </c>
      <c r="C8027" s="60">
        <v>44593</v>
      </c>
      <c r="D8027" s="3">
        <f>Table1[[#This Row],[End Year]]-1</f>
        <v>2021</v>
      </c>
      <c r="E8027" s="3">
        <f t="shared" si="375"/>
        <v>2022</v>
      </c>
      <c r="F8027" s="1" t="str">
        <f t="shared" si="376"/>
        <v>2021/2022</v>
      </c>
      <c r="G8027">
        <v>92</v>
      </c>
      <c r="H8027" t="s">
        <v>99</v>
      </c>
      <c r="I8027">
        <f>IFERROR(INDEX(Lookup_Misc!$A$1:$C$7,MATCH(Table1[[#This Row],[Product]],Lookup_Misc!$B$1:$B$7,0),3)*Table1[[#This Row],[Tonnage]],NA())</f>
        <v>16.559999999999999</v>
      </c>
      <c r="J8027">
        <f t="shared" si="377"/>
        <v>2</v>
      </c>
    </row>
    <row r="8028" spans="1:10">
      <c r="A8028" t="s">
        <v>185</v>
      </c>
      <c r="B8028" t="s">
        <v>33</v>
      </c>
      <c r="C8028" s="60">
        <v>44593</v>
      </c>
      <c r="D8028" s="3">
        <f>Table1[[#This Row],[End Year]]-1</f>
        <v>2021</v>
      </c>
      <c r="E8028" s="3">
        <f t="shared" si="375"/>
        <v>2022</v>
      </c>
      <c r="F8028" s="1" t="str">
        <f t="shared" si="376"/>
        <v>2021/2022</v>
      </c>
      <c r="G8028">
        <v>721</v>
      </c>
      <c r="H8028" t="s">
        <v>119</v>
      </c>
      <c r="I8028">
        <f>IFERROR(INDEX(Lookup_Misc!$A$1:$C$7,MATCH(Table1[[#This Row],[Product]],Lookup_Misc!$B$1:$B$7,0),3)*Table1[[#This Row],[Tonnage]],NA())</f>
        <v>331.66</v>
      </c>
      <c r="J8028">
        <f t="shared" si="377"/>
        <v>2</v>
      </c>
    </row>
    <row r="8029" spans="1:10">
      <c r="A8029" t="s">
        <v>186</v>
      </c>
      <c r="B8029" t="s">
        <v>33</v>
      </c>
      <c r="C8029" s="60">
        <v>44593</v>
      </c>
      <c r="D8029" s="3">
        <f>Table1[[#This Row],[End Year]]-1</f>
        <v>2021</v>
      </c>
      <c r="E8029" s="3">
        <f t="shared" si="375"/>
        <v>2022</v>
      </c>
      <c r="F8029" s="1" t="str">
        <f t="shared" si="376"/>
        <v>2021/2022</v>
      </c>
      <c r="G8029">
        <v>2</v>
      </c>
      <c r="H8029" t="s">
        <v>89</v>
      </c>
      <c r="I8029">
        <f>IFERROR(INDEX(Lookup_Misc!$A$1:$C$7,MATCH(Table1[[#This Row],[Product]],Lookup_Misc!$B$1:$B$7,0),3)*Table1[[#This Row],[Tonnage]],NA())</f>
        <v>1.04</v>
      </c>
      <c r="J8029">
        <f t="shared" si="377"/>
        <v>2</v>
      </c>
    </row>
    <row r="8030" spans="1:10">
      <c r="A8030" t="s">
        <v>186</v>
      </c>
      <c r="B8030" t="s">
        <v>33</v>
      </c>
      <c r="C8030" s="60">
        <v>44593</v>
      </c>
      <c r="D8030" s="3">
        <f>Table1[[#This Row],[End Year]]-1</f>
        <v>2021</v>
      </c>
      <c r="E8030" s="3">
        <f t="shared" si="375"/>
        <v>2022</v>
      </c>
      <c r="F8030" s="1" t="str">
        <f t="shared" si="376"/>
        <v>2021/2022</v>
      </c>
      <c r="G8030">
        <v>35</v>
      </c>
      <c r="H8030" t="s">
        <v>119</v>
      </c>
      <c r="I8030">
        <f>IFERROR(INDEX(Lookup_Misc!$A$1:$C$7,MATCH(Table1[[#This Row],[Product]],Lookup_Misc!$B$1:$B$7,0),3)*Table1[[#This Row],[Tonnage]],NA())</f>
        <v>18.2</v>
      </c>
      <c r="J8030">
        <f t="shared" si="377"/>
        <v>2</v>
      </c>
    </row>
    <row r="8031" spans="1:10">
      <c r="A8031" t="s">
        <v>185</v>
      </c>
      <c r="B8031" t="s">
        <v>33</v>
      </c>
      <c r="C8031" s="60">
        <v>44593</v>
      </c>
      <c r="D8031" s="3">
        <f>Table1[[#This Row],[End Year]]-1</f>
        <v>2021</v>
      </c>
      <c r="E8031" s="3">
        <f t="shared" si="375"/>
        <v>2022</v>
      </c>
      <c r="F8031" s="1" t="str">
        <f t="shared" si="376"/>
        <v>2021/2022</v>
      </c>
      <c r="G8031">
        <v>115</v>
      </c>
      <c r="H8031" t="s">
        <v>60</v>
      </c>
      <c r="I8031">
        <f>IFERROR(INDEX(Lookup_Misc!$A$1:$C$7,MATCH(Table1[[#This Row],[Product]],Lookup_Misc!$B$1:$B$7,0),3)*Table1[[#This Row],[Tonnage]],NA())</f>
        <v>52.900000000000006</v>
      </c>
      <c r="J8031">
        <f t="shared" si="377"/>
        <v>2</v>
      </c>
    </row>
    <row r="8032" spans="1:10">
      <c r="A8032" t="s">
        <v>186</v>
      </c>
      <c r="B8032" t="s">
        <v>33</v>
      </c>
      <c r="C8032" s="60">
        <v>44593</v>
      </c>
      <c r="D8032" s="3">
        <f>Table1[[#This Row],[End Year]]-1</f>
        <v>2021</v>
      </c>
      <c r="E8032" s="3">
        <f t="shared" si="375"/>
        <v>2022</v>
      </c>
      <c r="F8032" s="1" t="str">
        <f t="shared" si="376"/>
        <v>2021/2022</v>
      </c>
      <c r="G8032">
        <v>144</v>
      </c>
      <c r="H8032" t="s">
        <v>77</v>
      </c>
      <c r="I8032">
        <f>IFERROR(INDEX(Lookup_Misc!$A$1:$C$7,MATCH(Table1[[#This Row],[Product]],Lookup_Misc!$B$1:$B$7,0),3)*Table1[[#This Row],[Tonnage]],NA())</f>
        <v>74.88</v>
      </c>
      <c r="J8032">
        <f t="shared" si="377"/>
        <v>2</v>
      </c>
    </row>
    <row r="8033" spans="1:10">
      <c r="A8033" t="s">
        <v>189</v>
      </c>
      <c r="B8033" t="s">
        <v>33</v>
      </c>
      <c r="C8033" s="60">
        <v>44593</v>
      </c>
      <c r="D8033" s="3">
        <f>Table1[[#This Row],[End Year]]-1</f>
        <v>2021</v>
      </c>
      <c r="E8033" s="3">
        <f t="shared" si="375"/>
        <v>2022</v>
      </c>
      <c r="F8033" s="1" t="str">
        <f t="shared" si="376"/>
        <v>2021/2022</v>
      </c>
      <c r="G8033">
        <v>235</v>
      </c>
      <c r="H8033" t="s">
        <v>60</v>
      </c>
      <c r="I8033">
        <f>IFERROR(INDEX(Lookup_Misc!$A$1:$C$7,MATCH(Table1[[#This Row],[Product]],Lookup_Misc!$B$1:$B$7,0),3)*Table1[[#This Row],[Tonnage]],NA())</f>
        <v>94</v>
      </c>
      <c r="J8033">
        <f t="shared" si="377"/>
        <v>2</v>
      </c>
    </row>
    <row r="8034" spans="1:10">
      <c r="A8034" t="s">
        <v>186</v>
      </c>
      <c r="B8034" t="s">
        <v>33</v>
      </c>
      <c r="C8034" s="60">
        <v>44593</v>
      </c>
      <c r="D8034" s="3">
        <f>Table1[[#This Row],[End Year]]-1</f>
        <v>2021</v>
      </c>
      <c r="E8034" s="3">
        <f t="shared" si="375"/>
        <v>2022</v>
      </c>
      <c r="F8034" s="1" t="str">
        <f t="shared" si="376"/>
        <v>2021/2022</v>
      </c>
      <c r="G8034">
        <v>65</v>
      </c>
      <c r="H8034" t="s">
        <v>60</v>
      </c>
      <c r="I8034">
        <f>IFERROR(INDEX(Lookup_Misc!$A$1:$C$7,MATCH(Table1[[#This Row],[Product]],Lookup_Misc!$B$1:$B$7,0),3)*Table1[[#This Row],[Tonnage]],NA())</f>
        <v>33.800000000000004</v>
      </c>
      <c r="J8034">
        <f t="shared" si="377"/>
        <v>2</v>
      </c>
    </row>
    <row r="8035" spans="1:10">
      <c r="A8035" t="s">
        <v>186</v>
      </c>
      <c r="B8035" t="s">
        <v>33</v>
      </c>
      <c r="C8035" s="60">
        <v>44593</v>
      </c>
      <c r="D8035" s="3">
        <f>Table1[[#This Row],[End Year]]-1</f>
        <v>2021</v>
      </c>
      <c r="E8035" s="3">
        <f t="shared" si="375"/>
        <v>2022</v>
      </c>
      <c r="F8035" s="1" t="str">
        <f t="shared" si="376"/>
        <v>2021/2022</v>
      </c>
      <c r="G8035">
        <v>49955</v>
      </c>
      <c r="H8035" t="s">
        <v>79</v>
      </c>
      <c r="I8035">
        <f>IFERROR(INDEX(Lookup_Misc!$A$1:$C$7,MATCH(Table1[[#This Row],[Product]],Lookup_Misc!$B$1:$B$7,0),3)*Table1[[#This Row],[Tonnage]],NA())</f>
        <v>25976.600000000002</v>
      </c>
      <c r="J8035">
        <f t="shared" si="377"/>
        <v>2</v>
      </c>
    </row>
    <row r="8036" spans="1:10">
      <c r="A8036" t="s">
        <v>189</v>
      </c>
      <c r="B8036" t="s">
        <v>33</v>
      </c>
      <c r="C8036" s="60">
        <v>44593</v>
      </c>
      <c r="D8036" s="3">
        <f>Table1[[#This Row],[End Year]]-1</f>
        <v>2021</v>
      </c>
      <c r="E8036" s="3">
        <f t="shared" si="375"/>
        <v>2022</v>
      </c>
      <c r="F8036" s="1" t="str">
        <f t="shared" si="376"/>
        <v>2021/2022</v>
      </c>
      <c r="G8036">
        <v>59</v>
      </c>
      <c r="H8036" t="s">
        <v>79</v>
      </c>
      <c r="I8036">
        <f>IFERROR(INDEX(Lookup_Misc!$A$1:$C$7,MATCH(Table1[[#This Row],[Product]],Lookup_Misc!$B$1:$B$7,0),3)*Table1[[#This Row],[Tonnage]],NA())</f>
        <v>23.6</v>
      </c>
      <c r="J8036">
        <f t="shared" si="377"/>
        <v>2</v>
      </c>
    </row>
    <row r="8037" spans="1:10">
      <c r="A8037" t="s">
        <v>189</v>
      </c>
      <c r="B8037" t="s">
        <v>33</v>
      </c>
      <c r="C8037" s="60">
        <v>44593</v>
      </c>
      <c r="D8037" s="3">
        <f>Table1[[#This Row],[End Year]]-1</f>
        <v>2021</v>
      </c>
      <c r="E8037" s="3">
        <f t="shared" si="375"/>
        <v>2022</v>
      </c>
      <c r="F8037" s="1" t="str">
        <f t="shared" si="376"/>
        <v>2021/2022</v>
      </c>
      <c r="G8037">
        <v>15</v>
      </c>
      <c r="H8037" t="s">
        <v>74</v>
      </c>
      <c r="I8037">
        <f>IFERROR(INDEX(Lookup_Misc!$A$1:$C$7,MATCH(Table1[[#This Row],[Product]],Lookup_Misc!$B$1:$B$7,0),3)*Table1[[#This Row],[Tonnage]],NA())</f>
        <v>6</v>
      </c>
      <c r="J8037">
        <f t="shared" si="377"/>
        <v>2</v>
      </c>
    </row>
    <row r="8038" spans="1:10">
      <c r="A8038" t="s">
        <v>189</v>
      </c>
      <c r="B8038" t="s">
        <v>33</v>
      </c>
      <c r="C8038" s="60">
        <v>44593</v>
      </c>
      <c r="D8038" s="3">
        <f>Table1[[#This Row],[End Year]]-1</f>
        <v>2021</v>
      </c>
      <c r="E8038" s="3">
        <f t="shared" si="375"/>
        <v>2022</v>
      </c>
      <c r="F8038" s="1" t="str">
        <f t="shared" si="376"/>
        <v>2021/2022</v>
      </c>
      <c r="G8038">
        <v>146</v>
      </c>
      <c r="H8038" t="s">
        <v>113</v>
      </c>
      <c r="I8038">
        <f>IFERROR(INDEX(Lookup_Misc!$A$1:$C$7,MATCH(Table1[[#This Row],[Product]],Lookup_Misc!$B$1:$B$7,0),3)*Table1[[#This Row],[Tonnage]],NA())</f>
        <v>58.400000000000006</v>
      </c>
      <c r="J8038">
        <f t="shared" si="377"/>
        <v>2</v>
      </c>
    </row>
    <row r="8039" spans="1:10">
      <c r="A8039" t="s">
        <v>189</v>
      </c>
      <c r="B8039" t="s">
        <v>33</v>
      </c>
      <c r="C8039" s="60">
        <v>44593</v>
      </c>
      <c r="D8039" s="3">
        <f>Table1[[#This Row],[End Year]]-1</f>
        <v>2021</v>
      </c>
      <c r="E8039" s="3">
        <f t="shared" si="375"/>
        <v>2022</v>
      </c>
      <c r="F8039" s="1" t="str">
        <f t="shared" si="376"/>
        <v>2021/2022</v>
      </c>
      <c r="G8039">
        <v>9</v>
      </c>
      <c r="H8039" t="s">
        <v>94</v>
      </c>
      <c r="I8039">
        <f>IFERROR(INDEX(Lookup_Misc!$A$1:$C$7,MATCH(Table1[[#This Row],[Product]],Lookup_Misc!$B$1:$B$7,0),3)*Table1[[#This Row],[Tonnage]],NA())</f>
        <v>3.6</v>
      </c>
      <c r="J8039">
        <f t="shared" si="377"/>
        <v>2</v>
      </c>
    </row>
    <row r="8040" spans="1:10">
      <c r="A8040" t="s">
        <v>187</v>
      </c>
      <c r="B8040" t="s">
        <v>33</v>
      </c>
      <c r="C8040" s="60">
        <v>44593</v>
      </c>
      <c r="D8040" s="3">
        <f>Table1[[#This Row],[End Year]]-1</f>
        <v>2021</v>
      </c>
      <c r="E8040" s="3">
        <f t="shared" si="375"/>
        <v>2022</v>
      </c>
      <c r="F8040" s="1" t="str">
        <f t="shared" si="376"/>
        <v>2021/2022</v>
      </c>
      <c r="G8040">
        <v>7000</v>
      </c>
      <c r="H8040" t="s">
        <v>96</v>
      </c>
      <c r="I8040">
        <f>IFERROR(INDEX(Lookup_Misc!$A$1:$C$7,MATCH(Table1[[#This Row],[Product]],Lookup_Misc!$B$1:$B$7,0),3)*Table1[[#This Row],[Tonnage]],NA())</f>
        <v>3220</v>
      </c>
      <c r="J8040">
        <f t="shared" si="377"/>
        <v>2</v>
      </c>
    </row>
    <row r="8041" spans="1:10">
      <c r="A8041" t="s">
        <v>186</v>
      </c>
      <c r="B8041" t="s">
        <v>123</v>
      </c>
      <c r="C8041" s="60">
        <v>44593</v>
      </c>
      <c r="D8041" s="3">
        <f>Table1[[#This Row],[End Year]]-1</f>
        <v>2021</v>
      </c>
      <c r="E8041" s="3">
        <f t="shared" si="375"/>
        <v>2022</v>
      </c>
      <c r="F8041" s="1" t="str">
        <f t="shared" si="376"/>
        <v>2021/2022</v>
      </c>
      <c r="G8041">
        <v>140514</v>
      </c>
      <c r="H8041" t="s">
        <v>60</v>
      </c>
      <c r="I8041">
        <f>IFERROR(INDEX(Lookup_Misc!$A$1:$C$7,MATCH(Table1[[#This Row],[Product]],Lookup_Misc!$B$1:$B$7,0),3)*Table1[[#This Row],[Tonnage]],NA())</f>
        <v>73067.28</v>
      </c>
      <c r="J8041">
        <f t="shared" si="377"/>
        <v>2</v>
      </c>
    </row>
    <row r="8042" spans="1:10">
      <c r="A8042" t="s">
        <v>189</v>
      </c>
      <c r="B8042" t="s">
        <v>123</v>
      </c>
      <c r="C8042" s="60">
        <v>44593</v>
      </c>
      <c r="D8042" s="3">
        <f>Table1[[#This Row],[End Year]]-1</f>
        <v>2021</v>
      </c>
      <c r="E8042" s="3">
        <f t="shared" si="375"/>
        <v>2022</v>
      </c>
      <c r="F8042" s="1" t="str">
        <f t="shared" si="376"/>
        <v>2021/2022</v>
      </c>
      <c r="G8042">
        <v>5</v>
      </c>
      <c r="H8042" t="s">
        <v>89</v>
      </c>
      <c r="I8042">
        <f>IFERROR(INDEX(Lookup_Misc!$A$1:$C$7,MATCH(Table1[[#This Row],[Product]],Lookup_Misc!$B$1:$B$7,0),3)*Table1[[#This Row],[Tonnage]],NA())</f>
        <v>2</v>
      </c>
      <c r="J8042">
        <f t="shared" si="377"/>
        <v>2</v>
      </c>
    </row>
    <row r="8043" spans="1:10">
      <c r="A8043" t="s">
        <v>189</v>
      </c>
      <c r="B8043" t="s">
        <v>123</v>
      </c>
      <c r="C8043" s="60">
        <v>44593</v>
      </c>
      <c r="D8043" s="3">
        <f>Table1[[#This Row],[End Year]]-1</f>
        <v>2021</v>
      </c>
      <c r="E8043" s="3">
        <f t="shared" si="375"/>
        <v>2022</v>
      </c>
      <c r="F8043" s="1" t="str">
        <f t="shared" si="376"/>
        <v>2021/2022</v>
      </c>
      <c r="G8043">
        <v>24401</v>
      </c>
      <c r="H8043" t="s">
        <v>60</v>
      </c>
      <c r="I8043">
        <f>IFERROR(INDEX(Lookup_Misc!$A$1:$C$7,MATCH(Table1[[#This Row],[Product]],Lookup_Misc!$B$1:$B$7,0),3)*Table1[[#This Row],[Tonnage]],NA())</f>
        <v>9760.4</v>
      </c>
      <c r="J8043">
        <f t="shared" si="377"/>
        <v>2</v>
      </c>
    </row>
    <row r="8044" spans="1:10">
      <c r="A8044" t="s">
        <v>185</v>
      </c>
      <c r="B8044" t="s">
        <v>123</v>
      </c>
      <c r="C8044" s="60">
        <v>44593</v>
      </c>
      <c r="D8044" s="3">
        <f>Table1[[#This Row],[End Year]]-1</f>
        <v>2021</v>
      </c>
      <c r="E8044" s="3">
        <f t="shared" si="375"/>
        <v>2022</v>
      </c>
      <c r="F8044" s="1" t="str">
        <f t="shared" si="376"/>
        <v>2021/2022</v>
      </c>
      <c r="G8044">
        <v>1729</v>
      </c>
      <c r="H8044" t="s">
        <v>116</v>
      </c>
      <c r="I8044">
        <f>IFERROR(INDEX(Lookup_Misc!$A$1:$C$7,MATCH(Table1[[#This Row],[Product]],Lookup_Misc!$B$1:$B$7,0),3)*Table1[[#This Row],[Tonnage]],NA())</f>
        <v>795.34</v>
      </c>
      <c r="J8044">
        <f t="shared" si="377"/>
        <v>2</v>
      </c>
    </row>
    <row r="8045" spans="1:10">
      <c r="A8045" t="s">
        <v>185</v>
      </c>
      <c r="B8045" t="s">
        <v>123</v>
      </c>
      <c r="C8045" s="60">
        <v>44593</v>
      </c>
      <c r="D8045" s="3">
        <f>Table1[[#This Row],[End Year]]-1</f>
        <v>2021</v>
      </c>
      <c r="E8045" s="3">
        <f t="shared" si="375"/>
        <v>2022</v>
      </c>
      <c r="F8045" s="1" t="str">
        <f t="shared" si="376"/>
        <v>2021/2022</v>
      </c>
      <c r="G8045">
        <v>1500</v>
      </c>
      <c r="H8045" t="s">
        <v>88</v>
      </c>
      <c r="I8045">
        <f>IFERROR(INDEX(Lookup_Misc!$A$1:$C$7,MATCH(Table1[[#This Row],[Product]],Lookup_Misc!$B$1:$B$7,0),3)*Table1[[#This Row],[Tonnage]],NA())</f>
        <v>690</v>
      </c>
      <c r="J8045">
        <f t="shared" si="377"/>
        <v>2</v>
      </c>
    </row>
    <row r="8046" spans="1:10">
      <c r="A8046" t="s">
        <v>185</v>
      </c>
      <c r="B8046" t="s">
        <v>123</v>
      </c>
      <c r="C8046" s="60">
        <v>44593</v>
      </c>
      <c r="D8046" s="3">
        <f>Table1[[#This Row],[End Year]]-1</f>
        <v>2021</v>
      </c>
      <c r="E8046" s="3">
        <f t="shared" si="375"/>
        <v>2022</v>
      </c>
      <c r="F8046" s="1" t="str">
        <f t="shared" si="376"/>
        <v>2021/2022</v>
      </c>
      <c r="G8046">
        <v>11</v>
      </c>
      <c r="H8046" t="s">
        <v>87</v>
      </c>
      <c r="I8046">
        <f>IFERROR(INDEX(Lookup_Misc!$A$1:$C$7,MATCH(Table1[[#This Row],[Product]],Lookup_Misc!$B$1:$B$7,0),3)*Table1[[#This Row],[Tonnage]],NA())</f>
        <v>5.0600000000000005</v>
      </c>
      <c r="J8046">
        <f t="shared" si="377"/>
        <v>2</v>
      </c>
    </row>
    <row r="8047" spans="1:10">
      <c r="A8047" t="s">
        <v>188</v>
      </c>
      <c r="B8047" t="s">
        <v>123</v>
      </c>
      <c r="C8047" s="60">
        <v>44593</v>
      </c>
      <c r="D8047" s="3">
        <f>Table1[[#This Row],[End Year]]-1</f>
        <v>2021</v>
      </c>
      <c r="E8047" s="3">
        <f t="shared" si="375"/>
        <v>2022</v>
      </c>
      <c r="F8047" s="1" t="str">
        <f t="shared" si="376"/>
        <v>2021/2022</v>
      </c>
      <c r="G8047">
        <v>98</v>
      </c>
      <c r="H8047" t="s">
        <v>94</v>
      </c>
      <c r="I8047">
        <f>IFERROR(INDEX(Lookup_Misc!$A$1:$C$7,MATCH(Table1[[#This Row],[Product]],Lookup_Misc!$B$1:$B$7,0),3)*Table1[[#This Row],[Tonnage]],NA())</f>
        <v>17.64</v>
      </c>
      <c r="J8047">
        <f t="shared" si="377"/>
        <v>2</v>
      </c>
    </row>
    <row r="8048" spans="1:10">
      <c r="A8048" t="s">
        <v>189</v>
      </c>
      <c r="B8048" t="s">
        <v>123</v>
      </c>
      <c r="C8048" s="60">
        <v>44593</v>
      </c>
      <c r="D8048" s="3">
        <f>Table1[[#This Row],[End Year]]-1</f>
        <v>2021</v>
      </c>
      <c r="E8048" s="3">
        <f t="shared" si="375"/>
        <v>2022</v>
      </c>
      <c r="F8048" s="1" t="str">
        <f t="shared" si="376"/>
        <v>2021/2022</v>
      </c>
      <c r="G8048">
        <v>180</v>
      </c>
      <c r="H8048" t="s">
        <v>129</v>
      </c>
      <c r="I8048">
        <f>IFERROR(INDEX(Lookup_Misc!$A$1:$C$7,MATCH(Table1[[#This Row],[Product]],Lookup_Misc!$B$1:$B$7,0),3)*Table1[[#This Row],[Tonnage]],NA())</f>
        <v>72</v>
      </c>
      <c r="J8048">
        <f t="shared" si="377"/>
        <v>2</v>
      </c>
    </row>
    <row r="8049" spans="1:10">
      <c r="A8049" t="s">
        <v>189</v>
      </c>
      <c r="B8049" t="s">
        <v>123</v>
      </c>
      <c r="C8049" s="60">
        <v>44593</v>
      </c>
      <c r="D8049" s="3">
        <f>Table1[[#This Row],[End Year]]-1</f>
        <v>2021</v>
      </c>
      <c r="E8049" s="3">
        <f t="shared" si="375"/>
        <v>2022</v>
      </c>
      <c r="F8049" s="1" t="str">
        <f t="shared" si="376"/>
        <v>2021/2022</v>
      </c>
      <c r="G8049">
        <v>120</v>
      </c>
      <c r="H8049" t="s">
        <v>98</v>
      </c>
      <c r="I8049">
        <f>IFERROR(INDEX(Lookup_Misc!$A$1:$C$7,MATCH(Table1[[#This Row],[Product]],Lookup_Misc!$B$1:$B$7,0),3)*Table1[[#This Row],[Tonnage]],NA())</f>
        <v>48</v>
      </c>
      <c r="J8049">
        <f t="shared" si="377"/>
        <v>2</v>
      </c>
    </row>
    <row r="8050" spans="1:10">
      <c r="A8050" t="s">
        <v>185</v>
      </c>
      <c r="B8050" t="s">
        <v>123</v>
      </c>
      <c r="C8050" s="60">
        <v>44593</v>
      </c>
      <c r="D8050" s="3">
        <f>Table1[[#This Row],[End Year]]-1</f>
        <v>2021</v>
      </c>
      <c r="E8050" s="3">
        <f t="shared" si="375"/>
        <v>2022</v>
      </c>
      <c r="F8050" s="1" t="str">
        <f t="shared" si="376"/>
        <v>2021/2022</v>
      </c>
      <c r="G8050">
        <v>10000</v>
      </c>
      <c r="H8050" t="s">
        <v>79</v>
      </c>
      <c r="I8050">
        <f>IFERROR(INDEX(Lookup_Misc!$A$1:$C$7,MATCH(Table1[[#This Row],[Product]],Lookup_Misc!$B$1:$B$7,0),3)*Table1[[#This Row],[Tonnage]],NA())</f>
        <v>4600</v>
      </c>
      <c r="J8050">
        <f t="shared" si="377"/>
        <v>2</v>
      </c>
    </row>
    <row r="8051" spans="1:10">
      <c r="A8051" t="s">
        <v>185</v>
      </c>
      <c r="B8051" t="s">
        <v>123</v>
      </c>
      <c r="C8051" s="60">
        <v>44593</v>
      </c>
      <c r="D8051" s="3">
        <f>Table1[[#This Row],[End Year]]-1</f>
        <v>2021</v>
      </c>
      <c r="E8051" s="3">
        <f t="shared" si="375"/>
        <v>2022</v>
      </c>
      <c r="F8051" s="1" t="str">
        <f t="shared" si="376"/>
        <v>2021/2022</v>
      </c>
      <c r="G8051">
        <v>2710</v>
      </c>
      <c r="H8051" t="s">
        <v>167</v>
      </c>
      <c r="I8051">
        <f>IFERROR(INDEX(Lookup_Misc!$A$1:$C$7,MATCH(Table1[[#This Row],[Product]],Lookup_Misc!$B$1:$B$7,0),3)*Table1[[#This Row],[Tonnage]],NA())</f>
        <v>1246.6000000000001</v>
      </c>
      <c r="J8051">
        <f t="shared" si="377"/>
        <v>2</v>
      </c>
    </row>
    <row r="8052" spans="1:10">
      <c r="A8052" t="s">
        <v>189</v>
      </c>
      <c r="B8052" t="s">
        <v>123</v>
      </c>
      <c r="C8052" s="60">
        <v>44593</v>
      </c>
      <c r="D8052" s="3">
        <f>Table1[[#This Row],[End Year]]-1</f>
        <v>2021</v>
      </c>
      <c r="E8052" s="3">
        <f t="shared" si="375"/>
        <v>2022</v>
      </c>
      <c r="F8052" s="1" t="str">
        <f t="shared" si="376"/>
        <v>2021/2022</v>
      </c>
      <c r="G8052">
        <v>17</v>
      </c>
      <c r="H8052" t="s">
        <v>80</v>
      </c>
      <c r="I8052">
        <f>IFERROR(INDEX(Lookup_Misc!$A$1:$C$7,MATCH(Table1[[#This Row],[Product]],Lookup_Misc!$B$1:$B$7,0),3)*Table1[[#This Row],[Tonnage]],NA())</f>
        <v>6.8000000000000007</v>
      </c>
      <c r="J8052">
        <f t="shared" si="377"/>
        <v>2</v>
      </c>
    </row>
    <row r="8053" spans="1:10">
      <c r="A8053" t="s">
        <v>186</v>
      </c>
      <c r="B8053" t="s">
        <v>123</v>
      </c>
      <c r="C8053" s="60">
        <v>44593</v>
      </c>
      <c r="D8053" s="3">
        <f>Table1[[#This Row],[End Year]]-1</f>
        <v>2021</v>
      </c>
      <c r="E8053" s="3">
        <f t="shared" si="375"/>
        <v>2022</v>
      </c>
      <c r="F8053" s="1" t="str">
        <f t="shared" si="376"/>
        <v>2021/2022</v>
      </c>
      <c r="G8053">
        <v>199</v>
      </c>
      <c r="H8053" t="s">
        <v>137</v>
      </c>
      <c r="I8053">
        <f>IFERROR(INDEX(Lookup_Misc!$A$1:$C$7,MATCH(Table1[[#This Row],[Product]],Lookup_Misc!$B$1:$B$7,0),3)*Table1[[#This Row],[Tonnage]],NA())</f>
        <v>103.48</v>
      </c>
      <c r="J8053">
        <f t="shared" si="377"/>
        <v>2</v>
      </c>
    </row>
    <row r="8054" spans="1:10">
      <c r="A8054" t="s">
        <v>186</v>
      </c>
      <c r="B8054" t="s">
        <v>123</v>
      </c>
      <c r="C8054" s="60">
        <v>44593</v>
      </c>
      <c r="D8054" s="3">
        <f>Table1[[#This Row],[End Year]]-1</f>
        <v>2021</v>
      </c>
      <c r="E8054" s="3">
        <f t="shared" si="375"/>
        <v>2022</v>
      </c>
      <c r="F8054" s="1" t="str">
        <f t="shared" si="376"/>
        <v>2021/2022</v>
      </c>
      <c r="G8054">
        <v>12434</v>
      </c>
      <c r="H8054" t="s">
        <v>90</v>
      </c>
      <c r="I8054">
        <f>IFERROR(INDEX(Lookup_Misc!$A$1:$C$7,MATCH(Table1[[#This Row],[Product]],Lookup_Misc!$B$1:$B$7,0),3)*Table1[[#This Row],[Tonnage]],NA())</f>
        <v>6465.68</v>
      </c>
      <c r="J8054">
        <f t="shared" si="377"/>
        <v>2</v>
      </c>
    </row>
    <row r="8055" spans="1:10">
      <c r="A8055" t="s">
        <v>189</v>
      </c>
      <c r="B8055" t="s">
        <v>123</v>
      </c>
      <c r="C8055" s="60">
        <v>44593</v>
      </c>
      <c r="D8055" s="3">
        <f>Table1[[#This Row],[End Year]]-1</f>
        <v>2021</v>
      </c>
      <c r="E8055" s="3">
        <f t="shared" si="375"/>
        <v>2022</v>
      </c>
      <c r="F8055" s="1" t="str">
        <f t="shared" si="376"/>
        <v>2021/2022</v>
      </c>
      <c r="G8055">
        <v>1</v>
      </c>
      <c r="H8055" t="s">
        <v>137</v>
      </c>
      <c r="I8055">
        <f>IFERROR(INDEX(Lookup_Misc!$A$1:$C$7,MATCH(Table1[[#This Row],[Product]],Lookup_Misc!$B$1:$B$7,0),3)*Table1[[#This Row],[Tonnage]],NA())</f>
        <v>0.4</v>
      </c>
      <c r="J8055">
        <f t="shared" si="377"/>
        <v>2</v>
      </c>
    </row>
    <row r="8056" spans="1:10">
      <c r="A8056" t="s">
        <v>189</v>
      </c>
      <c r="B8056" t="s">
        <v>123</v>
      </c>
      <c r="C8056" s="60">
        <v>44593</v>
      </c>
      <c r="D8056" s="3">
        <f>Table1[[#This Row],[End Year]]-1</f>
        <v>2021</v>
      </c>
      <c r="E8056" s="3">
        <f t="shared" si="375"/>
        <v>2022</v>
      </c>
      <c r="F8056" s="1" t="str">
        <f t="shared" si="376"/>
        <v>2021/2022</v>
      </c>
      <c r="G8056">
        <v>596</v>
      </c>
      <c r="H8056" t="s">
        <v>86</v>
      </c>
      <c r="I8056">
        <f>IFERROR(INDEX(Lookup_Misc!$A$1:$C$7,MATCH(Table1[[#This Row],[Product]],Lookup_Misc!$B$1:$B$7,0),3)*Table1[[#This Row],[Tonnage]],NA())</f>
        <v>238.4</v>
      </c>
      <c r="J8056">
        <f t="shared" si="377"/>
        <v>2</v>
      </c>
    </row>
    <row r="8057" spans="1:10">
      <c r="A8057" t="s">
        <v>186</v>
      </c>
      <c r="B8057" t="s">
        <v>123</v>
      </c>
      <c r="C8057" s="60">
        <v>44593</v>
      </c>
      <c r="D8057" s="3">
        <f>Table1[[#This Row],[End Year]]-1</f>
        <v>2021</v>
      </c>
      <c r="E8057" s="3">
        <f t="shared" si="375"/>
        <v>2022</v>
      </c>
      <c r="F8057" s="1" t="str">
        <f t="shared" si="376"/>
        <v>2021/2022</v>
      </c>
      <c r="G8057">
        <v>6001</v>
      </c>
      <c r="H8057" t="s">
        <v>167</v>
      </c>
      <c r="I8057">
        <f>IFERROR(INDEX(Lookup_Misc!$A$1:$C$7,MATCH(Table1[[#This Row],[Product]],Lookup_Misc!$B$1:$B$7,0),3)*Table1[[#This Row],[Tonnage]],NA())</f>
        <v>3120.52</v>
      </c>
      <c r="J8057">
        <f t="shared" si="377"/>
        <v>2</v>
      </c>
    </row>
    <row r="8058" spans="1:10">
      <c r="A8058" t="s">
        <v>189</v>
      </c>
      <c r="B8058" t="s">
        <v>123</v>
      </c>
      <c r="C8058" s="60">
        <v>44593</v>
      </c>
      <c r="D8058" s="3">
        <f>Table1[[#This Row],[End Year]]-1</f>
        <v>2021</v>
      </c>
      <c r="E8058" s="3">
        <f t="shared" si="375"/>
        <v>2022</v>
      </c>
      <c r="F8058" s="1" t="str">
        <f t="shared" si="376"/>
        <v>2021/2022</v>
      </c>
      <c r="G8058">
        <v>2</v>
      </c>
      <c r="H8058" t="s">
        <v>160</v>
      </c>
      <c r="I8058">
        <f>IFERROR(INDEX(Lookup_Misc!$A$1:$C$7,MATCH(Table1[[#This Row],[Product]],Lookup_Misc!$B$1:$B$7,0),3)*Table1[[#This Row],[Tonnage]],NA())</f>
        <v>0.8</v>
      </c>
      <c r="J8058">
        <f t="shared" si="377"/>
        <v>2</v>
      </c>
    </row>
    <row r="8059" spans="1:10">
      <c r="A8059" t="s">
        <v>189</v>
      </c>
      <c r="B8059" t="s">
        <v>123</v>
      </c>
      <c r="C8059" s="60">
        <v>44593</v>
      </c>
      <c r="D8059" s="3">
        <f>Table1[[#This Row],[End Year]]-1</f>
        <v>2021</v>
      </c>
      <c r="E8059" s="3">
        <f t="shared" si="375"/>
        <v>2022</v>
      </c>
      <c r="F8059" s="1" t="str">
        <f t="shared" si="376"/>
        <v>2021/2022</v>
      </c>
      <c r="G8059">
        <v>119</v>
      </c>
      <c r="H8059" t="s">
        <v>87</v>
      </c>
      <c r="I8059">
        <f>IFERROR(INDEX(Lookup_Misc!$A$1:$C$7,MATCH(Table1[[#This Row],[Product]],Lookup_Misc!$B$1:$B$7,0),3)*Table1[[#This Row],[Tonnage]],NA())</f>
        <v>47.6</v>
      </c>
      <c r="J8059">
        <f t="shared" si="377"/>
        <v>2</v>
      </c>
    </row>
    <row r="8060" spans="1:10">
      <c r="A8060" t="s">
        <v>185</v>
      </c>
      <c r="B8060" t="s">
        <v>123</v>
      </c>
      <c r="C8060" s="60">
        <v>44593</v>
      </c>
      <c r="D8060" s="3">
        <f>Table1[[#This Row],[End Year]]-1</f>
        <v>2021</v>
      </c>
      <c r="E8060" s="3">
        <f t="shared" si="375"/>
        <v>2022</v>
      </c>
      <c r="F8060" s="1" t="str">
        <f t="shared" si="376"/>
        <v>2021/2022</v>
      </c>
      <c r="G8060">
        <v>8103</v>
      </c>
      <c r="H8060" t="s">
        <v>113</v>
      </c>
      <c r="I8060">
        <f>IFERROR(INDEX(Lookup_Misc!$A$1:$C$7,MATCH(Table1[[#This Row],[Product]],Lookup_Misc!$B$1:$B$7,0),3)*Table1[[#This Row],[Tonnage]],NA())</f>
        <v>3727.38</v>
      </c>
      <c r="J8060">
        <f t="shared" si="377"/>
        <v>2</v>
      </c>
    </row>
    <row r="8061" spans="1:10">
      <c r="A8061" t="s">
        <v>189</v>
      </c>
      <c r="B8061" t="s">
        <v>123</v>
      </c>
      <c r="C8061" s="60">
        <v>44593</v>
      </c>
      <c r="D8061" s="3">
        <f>Table1[[#This Row],[End Year]]-1</f>
        <v>2021</v>
      </c>
      <c r="E8061" s="3">
        <f t="shared" si="375"/>
        <v>2022</v>
      </c>
      <c r="F8061" s="1" t="str">
        <f t="shared" si="376"/>
        <v>2021/2022</v>
      </c>
      <c r="G8061">
        <v>19</v>
      </c>
      <c r="H8061" t="s">
        <v>90</v>
      </c>
      <c r="I8061">
        <f>IFERROR(INDEX(Lookup_Misc!$A$1:$C$7,MATCH(Table1[[#This Row],[Product]],Lookup_Misc!$B$1:$B$7,0),3)*Table1[[#This Row],[Tonnage]],NA())</f>
        <v>7.6000000000000005</v>
      </c>
      <c r="J8061">
        <f t="shared" si="377"/>
        <v>2</v>
      </c>
    </row>
    <row r="8062" spans="1:10">
      <c r="A8062" t="s">
        <v>189</v>
      </c>
      <c r="B8062" t="s">
        <v>123</v>
      </c>
      <c r="C8062" s="60">
        <v>44593</v>
      </c>
      <c r="D8062" s="3">
        <f>Table1[[#This Row],[End Year]]-1</f>
        <v>2021</v>
      </c>
      <c r="E8062" s="3">
        <f t="shared" si="375"/>
        <v>2022</v>
      </c>
      <c r="F8062" s="1" t="str">
        <f t="shared" si="376"/>
        <v>2021/2022</v>
      </c>
      <c r="G8062">
        <v>207</v>
      </c>
      <c r="H8062" t="s">
        <v>79</v>
      </c>
      <c r="I8062">
        <f>IFERROR(INDEX(Lookup_Misc!$A$1:$C$7,MATCH(Table1[[#This Row],[Product]],Lookup_Misc!$B$1:$B$7,0),3)*Table1[[#This Row],[Tonnage]],NA())</f>
        <v>82.800000000000011</v>
      </c>
      <c r="J8062">
        <f t="shared" si="377"/>
        <v>2</v>
      </c>
    </row>
    <row r="8063" spans="1:10">
      <c r="A8063" t="s">
        <v>186</v>
      </c>
      <c r="B8063" t="s">
        <v>123</v>
      </c>
      <c r="C8063" s="60">
        <v>44593</v>
      </c>
      <c r="D8063" s="3">
        <f>Table1[[#This Row],[End Year]]-1</f>
        <v>2021</v>
      </c>
      <c r="E8063" s="3">
        <f t="shared" si="375"/>
        <v>2022</v>
      </c>
      <c r="F8063" s="1" t="str">
        <f t="shared" si="376"/>
        <v>2021/2022</v>
      </c>
      <c r="G8063">
        <v>2771</v>
      </c>
      <c r="H8063" t="s">
        <v>79</v>
      </c>
      <c r="I8063">
        <f>IFERROR(INDEX(Lookup_Misc!$A$1:$C$7,MATCH(Table1[[#This Row],[Product]],Lookup_Misc!$B$1:$B$7,0),3)*Table1[[#This Row],[Tonnage]],NA())</f>
        <v>1440.92</v>
      </c>
      <c r="J8063">
        <f t="shared" si="377"/>
        <v>2</v>
      </c>
    </row>
    <row r="8064" spans="1:10">
      <c r="A8064" t="s">
        <v>186</v>
      </c>
      <c r="B8064" t="s">
        <v>123</v>
      </c>
      <c r="C8064" s="60">
        <v>44593</v>
      </c>
      <c r="D8064" s="3">
        <f>Table1[[#This Row],[End Year]]-1</f>
        <v>2021</v>
      </c>
      <c r="E8064" s="3">
        <f t="shared" si="375"/>
        <v>2022</v>
      </c>
      <c r="F8064" s="1" t="str">
        <f t="shared" si="376"/>
        <v>2021/2022</v>
      </c>
      <c r="G8064">
        <v>16423</v>
      </c>
      <c r="H8064" t="s">
        <v>113</v>
      </c>
      <c r="I8064">
        <f>IFERROR(INDEX(Lookup_Misc!$A$1:$C$7,MATCH(Table1[[#This Row],[Product]],Lookup_Misc!$B$1:$B$7,0),3)*Table1[[#This Row],[Tonnage]],NA())</f>
        <v>8539.9600000000009</v>
      </c>
      <c r="J8064">
        <f t="shared" si="377"/>
        <v>2</v>
      </c>
    </row>
    <row r="8065" spans="1:10">
      <c r="A8065" t="s">
        <v>189</v>
      </c>
      <c r="B8065" t="s">
        <v>123</v>
      </c>
      <c r="C8065" s="60">
        <v>44593</v>
      </c>
      <c r="D8065" s="3">
        <f>Table1[[#This Row],[End Year]]-1</f>
        <v>2021</v>
      </c>
      <c r="E8065" s="3">
        <f t="shared" si="375"/>
        <v>2022</v>
      </c>
      <c r="F8065" s="1" t="str">
        <f t="shared" si="376"/>
        <v>2021/2022</v>
      </c>
      <c r="G8065">
        <v>18008</v>
      </c>
      <c r="H8065" t="s">
        <v>108</v>
      </c>
      <c r="I8065">
        <f>IFERROR(INDEX(Lookup_Misc!$A$1:$C$7,MATCH(Table1[[#This Row],[Product]],Lookup_Misc!$B$1:$B$7,0),3)*Table1[[#This Row],[Tonnage]],NA())</f>
        <v>7203.2000000000007</v>
      </c>
      <c r="J8065">
        <f t="shared" si="377"/>
        <v>2</v>
      </c>
    </row>
    <row r="8066" spans="1:10">
      <c r="A8066" t="s">
        <v>189</v>
      </c>
      <c r="B8066" t="s">
        <v>123</v>
      </c>
      <c r="C8066" s="60">
        <v>44593</v>
      </c>
      <c r="D8066" s="3">
        <f>Table1[[#This Row],[End Year]]-1</f>
        <v>2021</v>
      </c>
      <c r="E8066" s="3">
        <f t="shared" si="375"/>
        <v>2022</v>
      </c>
      <c r="F8066" s="1" t="str">
        <f t="shared" si="376"/>
        <v>2021/2022</v>
      </c>
      <c r="G8066">
        <v>81322</v>
      </c>
      <c r="H8066" t="s">
        <v>113</v>
      </c>
      <c r="I8066">
        <f>IFERROR(INDEX(Lookup_Misc!$A$1:$C$7,MATCH(Table1[[#This Row],[Product]],Lookup_Misc!$B$1:$B$7,0),3)*Table1[[#This Row],[Tonnage]],NA())</f>
        <v>32528.800000000003</v>
      </c>
      <c r="J8066">
        <f t="shared" si="377"/>
        <v>2</v>
      </c>
    </row>
    <row r="8067" spans="1:10">
      <c r="A8067" t="s">
        <v>189</v>
      </c>
      <c r="B8067" t="s">
        <v>123</v>
      </c>
      <c r="C8067" s="60">
        <v>44593</v>
      </c>
      <c r="D8067" s="3">
        <f>Table1[[#This Row],[End Year]]-1</f>
        <v>2021</v>
      </c>
      <c r="E8067" s="3">
        <f t="shared" si="375"/>
        <v>2022</v>
      </c>
      <c r="F8067" s="1" t="str">
        <f t="shared" si="376"/>
        <v>2021/2022</v>
      </c>
      <c r="G8067">
        <v>19</v>
      </c>
      <c r="H8067" t="s">
        <v>93</v>
      </c>
      <c r="I8067">
        <f>IFERROR(INDEX(Lookup_Misc!$A$1:$C$7,MATCH(Table1[[#This Row],[Product]],Lookup_Misc!$B$1:$B$7,0),3)*Table1[[#This Row],[Tonnage]],NA())</f>
        <v>7.6000000000000005</v>
      </c>
      <c r="J8067">
        <f t="shared" si="377"/>
        <v>2</v>
      </c>
    </row>
    <row r="8068" spans="1:10">
      <c r="A8068" t="s">
        <v>185</v>
      </c>
      <c r="B8068" t="s">
        <v>123</v>
      </c>
      <c r="C8068" s="60">
        <v>44593</v>
      </c>
      <c r="D8068" s="3">
        <f>Table1[[#This Row],[End Year]]-1</f>
        <v>2021</v>
      </c>
      <c r="E8068" s="3">
        <f t="shared" si="375"/>
        <v>2022</v>
      </c>
      <c r="F8068" s="1" t="str">
        <f t="shared" si="376"/>
        <v>2021/2022</v>
      </c>
      <c r="G8068">
        <v>186</v>
      </c>
      <c r="H8068" t="s">
        <v>60</v>
      </c>
      <c r="I8068">
        <f>IFERROR(INDEX(Lookup_Misc!$A$1:$C$7,MATCH(Table1[[#This Row],[Product]],Lookup_Misc!$B$1:$B$7,0),3)*Table1[[#This Row],[Tonnage]],NA())</f>
        <v>85.56</v>
      </c>
      <c r="J8068">
        <f t="shared" si="377"/>
        <v>2</v>
      </c>
    </row>
    <row r="8069" spans="1:10">
      <c r="A8069" t="s">
        <v>185</v>
      </c>
      <c r="B8069" t="s">
        <v>123</v>
      </c>
      <c r="C8069" s="60">
        <v>44593</v>
      </c>
      <c r="D8069" s="3">
        <f>Table1[[#This Row],[End Year]]-1</f>
        <v>2021</v>
      </c>
      <c r="E8069" s="3">
        <f t="shared" si="375"/>
        <v>2022</v>
      </c>
      <c r="F8069" s="1" t="str">
        <f t="shared" si="376"/>
        <v>2021/2022</v>
      </c>
      <c r="G8069">
        <v>2</v>
      </c>
      <c r="H8069" t="s">
        <v>145</v>
      </c>
      <c r="I8069">
        <f>IFERROR(INDEX(Lookup_Misc!$A$1:$C$7,MATCH(Table1[[#This Row],[Product]],Lookup_Misc!$B$1:$B$7,0),3)*Table1[[#This Row],[Tonnage]],NA())</f>
        <v>0.92</v>
      </c>
      <c r="J8069">
        <f t="shared" si="377"/>
        <v>2</v>
      </c>
    </row>
    <row r="8070" spans="1:10">
      <c r="A8070" t="s">
        <v>185</v>
      </c>
      <c r="B8070" t="s">
        <v>123</v>
      </c>
      <c r="C8070" s="60">
        <v>44593</v>
      </c>
      <c r="D8070" s="3">
        <f>Table1[[#This Row],[End Year]]-1</f>
        <v>2021</v>
      </c>
      <c r="E8070" s="3">
        <f t="shared" ref="E8070:E8133" si="378">IF(AND(MONTH(C8070)&gt;=7,MONTH(C8070)&lt;=12),YEAR(C8070)+1,YEAR(C8070))</f>
        <v>2022</v>
      </c>
      <c r="F8070" s="1" t="str">
        <f t="shared" ref="F8070:F8133" si="379">D8070&amp;"/"&amp;E8070</f>
        <v>2021/2022</v>
      </c>
      <c r="G8070">
        <v>8700</v>
      </c>
      <c r="H8070" t="s">
        <v>133</v>
      </c>
      <c r="I8070">
        <f>IFERROR(INDEX(Lookup_Misc!$A$1:$C$7,MATCH(Table1[[#This Row],[Product]],Lookup_Misc!$B$1:$B$7,0),3)*Table1[[#This Row],[Tonnage]],NA())</f>
        <v>4002</v>
      </c>
      <c r="J8070">
        <f t="shared" ref="J8070:J8133" si="380">MONTH(C8070)</f>
        <v>2</v>
      </c>
    </row>
    <row r="8071" spans="1:10">
      <c r="A8071" t="s">
        <v>186</v>
      </c>
      <c r="B8071" t="s">
        <v>123</v>
      </c>
      <c r="C8071" s="60">
        <v>44593</v>
      </c>
      <c r="D8071" s="3">
        <f>Table1[[#This Row],[End Year]]-1</f>
        <v>2021</v>
      </c>
      <c r="E8071" s="3">
        <f t="shared" si="378"/>
        <v>2022</v>
      </c>
      <c r="F8071" s="1" t="str">
        <f t="shared" si="379"/>
        <v>2021/2022</v>
      </c>
      <c r="G8071">
        <v>5</v>
      </c>
      <c r="H8071" t="s">
        <v>94</v>
      </c>
      <c r="I8071">
        <f>IFERROR(INDEX(Lookup_Misc!$A$1:$C$7,MATCH(Table1[[#This Row],[Product]],Lookup_Misc!$B$1:$B$7,0),3)*Table1[[#This Row],[Tonnage]],NA())</f>
        <v>2.6</v>
      </c>
      <c r="J8071">
        <f t="shared" si="380"/>
        <v>2</v>
      </c>
    </row>
    <row r="8072" spans="1:10">
      <c r="A8072" t="s">
        <v>186</v>
      </c>
      <c r="B8072" t="s">
        <v>33</v>
      </c>
      <c r="C8072" s="60">
        <v>44621</v>
      </c>
      <c r="D8072" s="3">
        <f>Table1[[#This Row],[End Year]]-1</f>
        <v>2021</v>
      </c>
      <c r="E8072" s="3">
        <f t="shared" si="378"/>
        <v>2022</v>
      </c>
      <c r="F8072" s="1" t="str">
        <f t="shared" si="379"/>
        <v>2021/2022</v>
      </c>
      <c r="G8072">
        <v>520</v>
      </c>
      <c r="H8072" t="s">
        <v>96</v>
      </c>
      <c r="I8072">
        <f>IFERROR(INDEX(Lookup_Misc!$A$1:$C$7,MATCH(Table1[[#This Row],[Product]],Lookup_Misc!$B$1:$B$7,0),3)*Table1[[#This Row],[Tonnage]],NA())</f>
        <v>270.40000000000003</v>
      </c>
      <c r="J8072">
        <f t="shared" si="380"/>
        <v>3</v>
      </c>
    </row>
    <row r="8073" spans="1:10">
      <c r="A8073" t="s">
        <v>186</v>
      </c>
      <c r="B8073" t="s">
        <v>33</v>
      </c>
      <c r="C8073" s="60">
        <v>44621</v>
      </c>
      <c r="D8073" s="3">
        <f>Table1[[#This Row],[End Year]]-1</f>
        <v>2021</v>
      </c>
      <c r="E8073" s="3">
        <f t="shared" si="378"/>
        <v>2022</v>
      </c>
      <c r="F8073" s="1" t="str">
        <f t="shared" si="379"/>
        <v>2021/2022</v>
      </c>
      <c r="G8073">
        <v>3178</v>
      </c>
      <c r="H8073" t="s">
        <v>86</v>
      </c>
      <c r="I8073">
        <f>IFERROR(INDEX(Lookup_Misc!$A$1:$C$7,MATCH(Table1[[#This Row],[Product]],Lookup_Misc!$B$1:$B$7,0),3)*Table1[[#This Row],[Tonnage]],NA())</f>
        <v>1652.56</v>
      </c>
      <c r="J8073">
        <f t="shared" si="380"/>
        <v>3</v>
      </c>
    </row>
    <row r="8074" spans="1:10">
      <c r="A8074" t="s">
        <v>189</v>
      </c>
      <c r="B8074" t="s">
        <v>33</v>
      </c>
      <c r="C8074" s="60">
        <v>44621</v>
      </c>
      <c r="D8074" s="3">
        <f>Table1[[#This Row],[End Year]]-1</f>
        <v>2021</v>
      </c>
      <c r="E8074" s="3">
        <f t="shared" si="378"/>
        <v>2022</v>
      </c>
      <c r="F8074" s="1" t="str">
        <f t="shared" si="379"/>
        <v>2021/2022</v>
      </c>
      <c r="G8074">
        <v>28</v>
      </c>
      <c r="H8074" t="s">
        <v>74</v>
      </c>
      <c r="I8074">
        <f>IFERROR(INDEX(Lookup_Misc!$A$1:$C$7,MATCH(Table1[[#This Row],[Product]],Lookup_Misc!$B$1:$B$7,0),3)*Table1[[#This Row],[Tonnage]],NA())</f>
        <v>11.200000000000001</v>
      </c>
      <c r="J8074">
        <f t="shared" si="380"/>
        <v>3</v>
      </c>
    </row>
    <row r="8075" spans="1:10">
      <c r="A8075" t="s">
        <v>189</v>
      </c>
      <c r="B8075" t="s">
        <v>33</v>
      </c>
      <c r="C8075" s="60">
        <v>44621</v>
      </c>
      <c r="D8075" s="3">
        <f>Table1[[#This Row],[End Year]]-1</f>
        <v>2021</v>
      </c>
      <c r="E8075" s="3">
        <f t="shared" si="378"/>
        <v>2022</v>
      </c>
      <c r="F8075" s="1" t="str">
        <f t="shared" si="379"/>
        <v>2021/2022</v>
      </c>
      <c r="G8075">
        <v>44</v>
      </c>
      <c r="H8075" t="s">
        <v>113</v>
      </c>
      <c r="I8075">
        <f>IFERROR(INDEX(Lookup_Misc!$A$1:$C$7,MATCH(Table1[[#This Row],[Product]],Lookup_Misc!$B$1:$B$7,0),3)*Table1[[#This Row],[Tonnage]],NA())</f>
        <v>17.600000000000001</v>
      </c>
      <c r="J8075">
        <f t="shared" si="380"/>
        <v>3</v>
      </c>
    </row>
    <row r="8076" spans="1:10">
      <c r="A8076" t="s">
        <v>186</v>
      </c>
      <c r="B8076" t="s">
        <v>33</v>
      </c>
      <c r="C8076" s="60">
        <v>44621</v>
      </c>
      <c r="D8076" s="3">
        <f>Table1[[#This Row],[End Year]]-1</f>
        <v>2021</v>
      </c>
      <c r="E8076" s="3">
        <f t="shared" si="378"/>
        <v>2022</v>
      </c>
      <c r="F8076" s="1" t="str">
        <f t="shared" si="379"/>
        <v>2021/2022</v>
      </c>
      <c r="G8076">
        <v>2</v>
      </c>
      <c r="H8076" t="s">
        <v>75</v>
      </c>
      <c r="I8076">
        <f>IFERROR(INDEX(Lookup_Misc!$A$1:$C$7,MATCH(Table1[[#This Row],[Product]],Lookup_Misc!$B$1:$B$7,0),3)*Table1[[#This Row],[Tonnage]],NA())</f>
        <v>1.04</v>
      </c>
      <c r="J8076">
        <f t="shared" si="380"/>
        <v>3</v>
      </c>
    </row>
    <row r="8077" spans="1:10">
      <c r="A8077" t="s">
        <v>186</v>
      </c>
      <c r="B8077" t="s">
        <v>33</v>
      </c>
      <c r="C8077" s="60">
        <v>44621</v>
      </c>
      <c r="D8077" s="3">
        <f>Table1[[#This Row],[End Year]]-1</f>
        <v>2021</v>
      </c>
      <c r="E8077" s="3">
        <f t="shared" si="378"/>
        <v>2022</v>
      </c>
      <c r="F8077" s="1" t="str">
        <f t="shared" si="379"/>
        <v>2021/2022</v>
      </c>
      <c r="G8077">
        <v>38500</v>
      </c>
      <c r="H8077" t="s">
        <v>82</v>
      </c>
      <c r="I8077">
        <f>IFERROR(INDEX(Lookup_Misc!$A$1:$C$7,MATCH(Table1[[#This Row],[Product]],Lookup_Misc!$B$1:$B$7,0),3)*Table1[[#This Row],[Tonnage]],NA())</f>
        <v>20020</v>
      </c>
      <c r="J8077">
        <f t="shared" si="380"/>
        <v>3</v>
      </c>
    </row>
    <row r="8078" spans="1:10">
      <c r="A8078" t="s">
        <v>185</v>
      </c>
      <c r="B8078" t="s">
        <v>33</v>
      </c>
      <c r="C8078" s="60">
        <v>44621</v>
      </c>
      <c r="D8078" s="3">
        <f>Table1[[#This Row],[End Year]]-1</f>
        <v>2021</v>
      </c>
      <c r="E8078" s="3">
        <f t="shared" si="378"/>
        <v>2022</v>
      </c>
      <c r="F8078" s="1" t="str">
        <f t="shared" si="379"/>
        <v>2021/2022</v>
      </c>
      <c r="G8078">
        <v>12000</v>
      </c>
      <c r="H8078" t="s">
        <v>96</v>
      </c>
      <c r="I8078">
        <f>IFERROR(INDEX(Lookup_Misc!$A$1:$C$7,MATCH(Table1[[#This Row],[Product]],Lookup_Misc!$B$1:$B$7,0),3)*Table1[[#This Row],[Tonnage]],NA())</f>
        <v>5520</v>
      </c>
      <c r="J8078">
        <f t="shared" si="380"/>
        <v>3</v>
      </c>
    </row>
    <row r="8079" spans="1:10">
      <c r="A8079" t="s">
        <v>185</v>
      </c>
      <c r="B8079" t="s">
        <v>33</v>
      </c>
      <c r="C8079" s="60">
        <v>44621</v>
      </c>
      <c r="D8079" s="3">
        <f>Table1[[#This Row],[End Year]]-1</f>
        <v>2021</v>
      </c>
      <c r="E8079" s="3">
        <f t="shared" si="378"/>
        <v>2022</v>
      </c>
      <c r="F8079" s="1" t="str">
        <f t="shared" si="379"/>
        <v>2021/2022</v>
      </c>
      <c r="G8079">
        <v>36</v>
      </c>
      <c r="H8079" t="s">
        <v>75</v>
      </c>
      <c r="I8079">
        <f>IFERROR(INDEX(Lookup_Misc!$A$1:$C$7,MATCH(Table1[[#This Row],[Product]],Lookup_Misc!$B$1:$B$7,0),3)*Table1[[#This Row],[Tonnage]],NA())</f>
        <v>16.560000000000002</v>
      </c>
      <c r="J8079">
        <f t="shared" si="380"/>
        <v>3</v>
      </c>
    </row>
    <row r="8080" spans="1:10">
      <c r="A8080" t="s">
        <v>186</v>
      </c>
      <c r="B8080" t="s">
        <v>33</v>
      </c>
      <c r="C8080" s="60">
        <v>44621</v>
      </c>
      <c r="D8080" s="3">
        <f>Table1[[#This Row],[End Year]]-1</f>
        <v>2021</v>
      </c>
      <c r="E8080" s="3">
        <f t="shared" si="378"/>
        <v>2022</v>
      </c>
      <c r="F8080" s="1" t="str">
        <f t="shared" si="379"/>
        <v>2021/2022</v>
      </c>
      <c r="G8080">
        <v>1804</v>
      </c>
      <c r="H8080" t="s">
        <v>95</v>
      </c>
      <c r="I8080">
        <f>IFERROR(INDEX(Lookup_Misc!$A$1:$C$7,MATCH(Table1[[#This Row],[Product]],Lookup_Misc!$B$1:$B$7,0),3)*Table1[[#This Row],[Tonnage]],NA())</f>
        <v>938.08</v>
      </c>
      <c r="J8080">
        <f t="shared" si="380"/>
        <v>3</v>
      </c>
    </row>
    <row r="8081" spans="1:10">
      <c r="A8081" t="s">
        <v>185</v>
      </c>
      <c r="B8081" t="s">
        <v>33</v>
      </c>
      <c r="C8081" s="60">
        <v>44621</v>
      </c>
      <c r="D8081" s="3">
        <f>Table1[[#This Row],[End Year]]-1</f>
        <v>2021</v>
      </c>
      <c r="E8081" s="3">
        <f t="shared" si="378"/>
        <v>2022</v>
      </c>
      <c r="F8081" s="1" t="str">
        <f t="shared" si="379"/>
        <v>2021/2022</v>
      </c>
      <c r="G8081">
        <v>32940</v>
      </c>
      <c r="H8081" t="s">
        <v>82</v>
      </c>
      <c r="I8081">
        <f>IFERROR(INDEX(Lookup_Misc!$A$1:$C$7,MATCH(Table1[[#This Row],[Product]],Lookup_Misc!$B$1:$B$7,0),3)*Table1[[#This Row],[Tonnage]],NA())</f>
        <v>15152.400000000001</v>
      </c>
      <c r="J8081">
        <f t="shared" si="380"/>
        <v>3</v>
      </c>
    </row>
    <row r="8082" spans="1:10">
      <c r="A8082" t="s">
        <v>186</v>
      </c>
      <c r="B8082" t="s">
        <v>33</v>
      </c>
      <c r="C8082" s="60">
        <v>44621</v>
      </c>
      <c r="D8082" s="3">
        <f>Table1[[#This Row],[End Year]]-1</f>
        <v>2021</v>
      </c>
      <c r="E8082" s="3">
        <f t="shared" si="378"/>
        <v>2022</v>
      </c>
      <c r="F8082" s="1" t="str">
        <f t="shared" si="379"/>
        <v>2021/2022</v>
      </c>
      <c r="G8082">
        <v>347</v>
      </c>
      <c r="H8082" t="s">
        <v>151</v>
      </c>
      <c r="I8082">
        <f>IFERROR(INDEX(Lookup_Misc!$A$1:$C$7,MATCH(Table1[[#This Row],[Product]],Lookup_Misc!$B$1:$B$7,0),3)*Table1[[#This Row],[Tonnage]],NA())</f>
        <v>180.44</v>
      </c>
      <c r="J8082">
        <f t="shared" si="380"/>
        <v>3</v>
      </c>
    </row>
    <row r="8083" spans="1:10">
      <c r="A8083" t="s">
        <v>185</v>
      </c>
      <c r="B8083" t="s">
        <v>33</v>
      </c>
      <c r="C8083" s="60">
        <v>44621</v>
      </c>
      <c r="D8083" s="3">
        <f>Table1[[#This Row],[End Year]]-1</f>
        <v>2021</v>
      </c>
      <c r="E8083" s="3">
        <f t="shared" si="378"/>
        <v>2022</v>
      </c>
      <c r="F8083" s="1" t="str">
        <f t="shared" si="379"/>
        <v>2021/2022</v>
      </c>
      <c r="G8083">
        <v>397</v>
      </c>
      <c r="H8083" t="s">
        <v>95</v>
      </c>
      <c r="I8083">
        <f>IFERROR(INDEX(Lookup_Misc!$A$1:$C$7,MATCH(Table1[[#This Row],[Product]],Lookup_Misc!$B$1:$B$7,0),3)*Table1[[#This Row],[Tonnage]],NA())</f>
        <v>182.62</v>
      </c>
      <c r="J8083">
        <f t="shared" si="380"/>
        <v>3</v>
      </c>
    </row>
    <row r="8084" spans="1:10">
      <c r="A8084" t="s">
        <v>186</v>
      </c>
      <c r="B8084" t="s">
        <v>33</v>
      </c>
      <c r="C8084" s="60">
        <v>44621</v>
      </c>
      <c r="D8084" s="3">
        <f>Table1[[#This Row],[End Year]]-1</f>
        <v>2021</v>
      </c>
      <c r="E8084" s="3">
        <f t="shared" si="378"/>
        <v>2022</v>
      </c>
      <c r="F8084" s="1" t="str">
        <f t="shared" si="379"/>
        <v>2021/2022</v>
      </c>
      <c r="G8084">
        <v>114</v>
      </c>
      <c r="H8084" t="s">
        <v>169</v>
      </c>
      <c r="I8084">
        <f>IFERROR(INDEX(Lookup_Misc!$A$1:$C$7,MATCH(Table1[[#This Row],[Product]],Lookup_Misc!$B$1:$B$7,0),3)*Table1[[#This Row],[Tonnage]],NA())</f>
        <v>59.28</v>
      </c>
      <c r="J8084">
        <f t="shared" si="380"/>
        <v>3</v>
      </c>
    </row>
    <row r="8085" spans="1:10">
      <c r="A8085" t="s">
        <v>189</v>
      </c>
      <c r="B8085" t="s">
        <v>33</v>
      </c>
      <c r="C8085" s="60">
        <v>44621</v>
      </c>
      <c r="D8085" s="3">
        <f>Table1[[#This Row],[End Year]]-1</f>
        <v>2021</v>
      </c>
      <c r="E8085" s="3">
        <f t="shared" si="378"/>
        <v>2022</v>
      </c>
      <c r="F8085" s="1" t="str">
        <f t="shared" si="379"/>
        <v>2021/2022</v>
      </c>
      <c r="G8085">
        <v>207</v>
      </c>
      <c r="H8085" t="s">
        <v>79</v>
      </c>
      <c r="I8085">
        <f>IFERROR(INDEX(Lookup_Misc!$A$1:$C$7,MATCH(Table1[[#This Row],[Product]],Lookup_Misc!$B$1:$B$7,0),3)*Table1[[#This Row],[Tonnage]],NA())</f>
        <v>82.800000000000011</v>
      </c>
      <c r="J8085">
        <f t="shared" si="380"/>
        <v>3</v>
      </c>
    </row>
    <row r="8086" spans="1:10">
      <c r="A8086" t="s">
        <v>185</v>
      </c>
      <c r="B8086" t="s">
        <v>33</v>
      </c>
      <c r="C8086" s="60">
        <v>44621</v>
      </c>
      <c r="D8086" s="3">
        <f>Table1[[#This Row],[End Year]]-1</f>
        <v>2021</v>
      </c>
      <c r="E8086" s="3">
        <f t="shared" si="378"/>
        <v>2022</v>
      </c>
      <c r="F8086" s="1" t="str">
        <f t="shared" si="379"/>
        <v>2021/2022</v>
      </c>
      <c r="G8086">
        <v>32</v>
      </c>
      <c r="H8086" t="s">
        <v>79</v>
      </c>
      <c r="I8086">
        <f>IFERROR(INDEX(Lookup_Misc!$A$1:$C$7,MATCH(Table1[[#This Row],[Product]],Lookup_Misc!$B$1:$B$7,0),3)*Table1[[#This Row],[Tonnage]],NA())</f>
        <v>14.72</v>
      </c>
      <c r="J8086">
        <f t="shared" si="380"/>
        <v>3</v>
      </c>
    </row>
    <row r="8087" spans="1:10">
      <c r="A8087" t="s">
        <v>186</v>
      </c>
      <c r="B8087" t="s">
        <v>33</v>
      </c>
      <c r="C8087" s="60">
        <v>44621</v>
      </c>
      <c r="D8087" s="3">
        <f>Table1[[#This Row],[End Year]]-1</f>
        <v>2021</v>
      </c>
      <c r="E8087" s="3">
        <f t="shared" si="378"/>
        <v>2022</v>
      </c>
      <c r="F8087" s="1" t="str">
        <f t="shared" si="379"/>
        <v>2021/2022</v>
      </c>
      <c r="G8087">
        <v>36</v>
      </c>
      <c r="H8087" t="s">
        <v>119</v>
      </c>
      <c r="I8087">
        <f>IFERROR(INDEX(Lookup_Misc!$A$1:$C$7,MATCH(Table1[[#This Row],[Product]],Lookup_Misc!$B$1:$B$7,0),3)*Table1[[#This Row],[Tonnage]],NA())</f>
        <v>18.72</v>
      </c>
      <c r="J8087">
        <f t="shared" si="380"/>
        <v>3</v>
      </c>
    </row>
    <row r="8088" spans="1:10">
      <c r="A8088" t="s">
        <v>185</v>
      </c>
      <c r="B8088" t="s">
        <v>33</v>
      </c>
      <c r="C8088" s="60">
        <v>44621</v>
      </c>
      <c r="D8088" s="3">
        <f>Table1[[#This Row],[End Year]]-1</f>
        <v>2021</v>
      </c>
      <c r="E8088" s="3">
        <f t="shared" si="378"/>
        <v>2022</v>
      </c>
      <c r="F8088" s="1" t="str">
        <f t="shared" si="379"/>
        <v>2021/2022</v>
      </c>
      <c r="G8088">
        <v>804</v>
      </c>
      <c r="H8088" t="s">
        <v>60</v>
      </c>
      <c r="I8088">
        <f>IFERROR(INDEX(Lookup_Misc!$A$1:$C$7,MATCH(Table1[[#This Row],[Product]],Lookup_Misc!$B$1:$B$7,0),3)*Table1[[#This Row],[Tonnage]],NA())</f>
        <v>369.84000000000003</v>
      </c>
      <c r="J8088">
        <f t="shared" si="380"/>
        <v>3</v>
      </c>
    </row>
    <row r="8089" spans="1:10">
      <c r="A8089" t="s">
        <v>189</v>
      </c>
      <c r="B8089" t="s">
        <v>33</v>
      </c>
      <c r="C8089" s="60">
        <v>44621</v>
      </c>
      <c r="D8089" s="3">
        <f>Table1[[#This Row],[End Year]]-1</f>
        <v>2021</v>
      </c>
      <c r="E8089" s="3">
        <f t="shared" si="378"/>
        <v>2022</v>
      </c>
      <c r="F8089" s="1" t="str">
        <f t="shared" si="379"/>
        <v>2021/2022</v>
      </c>
      <c r="G8089">
        <v>669</v>
      </c>
      <c r="H8089" t="s">
        <v>60</v>
      </c>
      <c r="I8089">
        <f>IFERROR(INDEX(Lookup_Misc!$A$1:$C$7,MATCH(Table1[[#This Row],[Product]],Lookup_Misc!$B$1:$B$7,0),3)*Table1[[#This Row],[Tonnage]],NA())</f>
        <v>267.60000000000002</v>
      </c>
      <c r="J8089">
        <f t="shared" si="380"/>
        <v>3</v>
      </c>
    </row>
    <row r="8090" spans="1:10">
      <c r="A8090" t="s">
        <v>186</v>
      </c>
      <c r="B8090" t="s">
        <v>33</v>
      </c>
      <c r="C8090" s="60">
        <v>44621</v>
      </c>
      <c r="D8090" s="3">
        <f>Table1[[#This Row],[End Year]]-1</f>
        <v>2021</v>
      </c>
      <c r="E8090" s="3">
        <f t="shared" si="378"/>
        <v>2022</v>
      </c>
      <c r="F8090" s="1" t="str">
        <f t="shared" si="379"/>
        <v>2021/2022</v>
      </c>
      <c r="G8090">
        <v>563</v>
      </c>
      <c r="H8090" t="s">
        <v>60</v>
      </c>
      <c r="I8090">
        <f>IFERROR(INDEX(Lookup_Misc!$A$1:$C$7,MATCH(Table1[[#This Row],[Product]],Lookup_Misc!$B$1:$B$7,0),3)*Table1[[#This Row],[Tonnage]],NA())</f>
        <v>292.76</v>
      </c>
      <c r="J8090">
        <f t="shared" si="380"/>
        <v>3</v>
      </c>
    </row>
    <row r="8091" spans="1:10">
      <c r="A8091" t="s">
        <v>186</v>
      </c>
      <c r="B8091" t="s">
        <v>33</v>
      </c>
      <c r="C8091" s="60">
        <v>44621</v>
      </c>
      <c r="D8091" s="3">
        <f>Table1[[#This Row],[End Year]]-1</f>
        <v>2021</v>
      </c>
      <c r="E8091" s="3">
        <f t="shared" si="378"/>
        <v>2022</v>
      </c>
      <c r="F8091" s="1" t="str">
        <f t="shared" si="379"/>
        <v>2021/2022</v>
      </c>
      <c r="G8091">
        <v>4</v>
      </c>
      <c r="H8091" t="s">
        <v>89</v>
      </c>
      <c r="I8091">
        <f>IFERROR(INDEX(Lookup_Misc!$A$1:$C$7,MATCH(Table1[[#This Row],[Product]],Lookup_Misc!$B$1:$B$7,0),3)*Table1[[#This Row],[Tonnage]],NA())</f>
        <v>2.08</v>
      </c>
      <c r="J8091">
        <f t="shared" si="380"/>
        <v>3</v>
      </c>
    </row>
    <row r="8092" spans="1:10">
      <c r="A8092" t="s">
        <v>186</v>
      </c>
      <c r="B8092" t="s">
        <v>33</v>
      </c>
      <c r="C8092" s="60">
        <v>44621</v>
      </c>
      <c r="D8092" s="3">
        <f>Table1[[#This Row],[End Year]]-1</f>
        <v>2021</v>
      </c>
      <c r="E8092" s="3">
        <f t="shared" si="378"/>
        <v>2022</v>
      </c>
      <c r="F8092" s="1" t="str">
        <f t="shared" si="379"/>
        <v>2021/2022</v>
      </c>
      <c r="G8092">
        <v>15377</v>
      </c>
      <c r="H8092" t="s">
        <v>103</v>
      </c>
      <c r="I8092">
        <f>IFERROR(INDEX(Lookup_Misc!$A$1:$C$7,MATCH(Table1[[#This Row],[Product]],Lookup_Misc!$B$1:$B$7,0),3)*Table1[[#This Row],[Tonnage]],NA())</f>
        <v>7996.04</v>
      </c>
      <c r="J8092">
        <f t="shared" si="380"/>
        <v>3</v>
      </c>
    </row>
    <row r="8093" spans="1:10">
      <c r="A8093" t="s">
        <v>189</v>
      </c>
      <c r="B8093" t="s">
        <v>33</v>
      </c>
      <c r="C8093" s="60">
        <v>44621</v>
      </c>
      <c r="D8093" s="3">
        <f>Table1[[#This Row],[End Year]]-1</f>
        <v>2021</v>
      </c>
      <c r="E8093" s="3">
        <f t="shared" si="378"/>
        <v>2022</v>
      </c>
      <c r="F8093" s="1" t="str">
        <f t="shared" si="379"/>
        <v>2021/2022</v>
      </c>
      <c r="G8093">
        <v>38</v>
      </c>
      <c r="H8093" t="s">
        <v>94</v>
      </c>
      <c r="I8093">
        <f>IFERROR(INDEX(Lookup_Misc!$A$1:$C$7,MATCH(Table1[[#This Row],[Product]],Lookup_Misc!$B$1:$B$7,0),3)*Table1[[#This Row],[Tonnage]],NA())</f>
        <v>15.200000000000001</v>
      </c>
      <c r="J8093">
        <f t="shared" si="380"/>
        <v>3</v>
      </c>
    </row>
    <row r="8094" spans="1:10">
      <c r="A8094" t="s">
        <v>189</v>
      </c>
      <c r="B8094" t="s">
        <v>33</v>
      </c>
      <c r="C8094" s="60">
        <v>44621</v>
      </c>
      <c r="D8094" s="3">
        <f>Table1[[#This Row],[End Year]]-1</f>
        <v>2021</v>
      </c>
      <c r="E8094" s="3">
        <f t="shared" si="378"/>
        <v>2022</v>
      </c>
      <c r="F8094" s="1" t="str">
        <f t="shared" si="379"/>
        <v>2021/2022</v>
      </c>
      <c r="G8094">
        <v>25354</v>
      </c>
      <c r="H8094" t="s">
        <v>103</v>
      </c>
      <c r="I8094">
        <f>IFERROR(INDEX(Lookup_Misc!$A$1:$C$7,MATCH(Table1[[#This Row],[Product]],Lookup_Misc!$B$1:$B$7,0),3)*Table1[[#This Row],[Tonnage]],NA())</f>
        <v>10141.6</v>
      </c>
      <c r="J8094">
        <f t="shared" si="380"/>
        <v>3</v>
      </c>
    </row>
    <row r="8095" spans="1:10">
      <c r="A8095" t="s">
        <v>189</v>
      </c>
      <c r="B8095" t="s">
        <v>33</v>
      </c>
      <c r="C8095" s="60">
        <v>44621</v>
      </c>
      <c r="D8095" s="3">
        <f>Table1[[#This Row],[End Year]]-1</f>
        <v>2021</v>
      </c>
      <c r="E8095" s="3">
        <f t="shared" si="378"/>
        <v>2022</v>
      </c>
      <c r="F8095" s="1" t="str">
        <f t="shared" si="379"/>
        <v>2021/2022</v>
      </c>
      <c r="G8095">
        <v>14</v>
      </c>
      <c r="H8095" t="s">
        <v>87</v>
      </c>
      <c r="I8095">
        <f>IFERROR(INDEX(Lookup_Misc!$A$1:$C$7,MATCH(Table1[[#This Row],[Product]],Lookup_Misc!$B$1:$B$7,0),3)*Table1[[#This Row],[Tonnage]],NA())</f>
        <v>5.6000000000000005</v>
      </c>
      <c r="J8095">
        <f t="shared" si="380"/>
        <v>3</v>
      </c>
    </row>
    <row r="8096" spans="1:10">
      <c r="A8096" t="s">
        <v>185</v>
      </c>
      <c r="B8096" t="s">
        <v>33</v>
      </c>
      <c r="C8096" s="60">
        <v>44621</v>
      </c>
      <c r="D8096" s="3">
        <f>Table1[[#This Row],[End Year]]-1</f>
        <v>2021</v>
      </c>
      <c r="E8096" s="3">
        <f t="shared" si="378"/>
        <v>2022</v>
      </c>
      <c r="F8096" s="1" t="str">
        <f t="shared" si="379"/>
        <v>2021/2022</v>
      </c>
      <c r="G8096">
        <v>1182</v>
      </c>
      <c r="H8096" t="s">
        <v>119</v>
      </c>
      <c r="I8096">
        <f>IFERROR(INDEX(Lookup_Misc!$A$1:$C$7,MATCH(Table1[[#This Row],[Product]],Lookup_Misc!$B$1:$B$7,0),3)*Table1[[#This Row],[Tonnage]],NA())</f>
        <v>543.72</v>
      </c>
      <c r="J8096">
        <f t="shared" si="380"/>
        <v>3</v>
      </c>
    </row>
    <row r="8097" spans="1:10">
      <c r="A8097" t="s">
        <v>186</v>
      </c>
      <c r="B8097" t="s">
        <v>33</v>
      </c>
      <c r="C8097" s="60">
        <v>44621</v>
      </c>
      <c r="D8097" s="3">
        <f>Table1[[#This Row],[End Year]]-1</f>
        <v>2021</v>
      </c>
      <c r="E8097" s="3">
        <f t="shared" si="378"/>
        <v>2022</v>
      </c>
      <c r="F8097" s="1" t="str">
        <f t="shared" si="379"/>
        <v>2021/2022</v>
      </c>
      <c r="G8097">
        <v>2248</v>
      </c>
      <c r="H8097" t="s">
        <v>79</v>
      </c>
      <c r="I8097">
        <f>IFERROR(INDEX(Lookup_Misc!$A$1:$C$7,MATCH(Table1[[#This Row],[Product]],Lookup_Misc!$B$1:$B$7,0),3)*Table1[[#This Row],[Tonnage]],NA())</f>
        <v>1168.96</v>
      </c>
      <c r="J8097">
        <f t="shared" si="380"/>
        <v>3</v>
      </c>
    </row>
    <row r="8098" spans="1:10">
      <c r="A8098" t="s">
        <v>189</v>
      </c>
      <c r="B8098" t="s">
        <v>33</v>
      </c>
      <c r="C8098" s="60">
        <v>44621</v>
      </c>
      <c r="D8098" s="3">
        <f>Table1[[#This Row],[End Year]]-1</f>
        <v>2021</v>
      </c>
      <c r="E8098" s="3">
        <f t="shared" si="378"/>
        <v>2022</v>
      </c>
      <c r="F8098" s="1" t="str">
        <f t="shared" si="379"/>
        <v>2021/2022</v>
      </c>
      <c r="G8098">
        <v>13</v>
      </c>
      <c r="H8098" t="s">
        <v>92</v>
      </c>
      <c r="I8098">
        <f>IFERROR(INDEX(Lookup_Misc!$A$1:$C$7,MATCH(Table1[[#This Row],[Product]],Lookup_Misc!$B$1:$B$7,0),3)*Table1[[#This Row],[Tonnage]],NA())</f>
        <v>5.2</v>
      </c>
      <c r="J8098">
        <f t="shared" si="380"/>
        <v>3</v>
      </c>
    </row>
    <row r="8099" spans="1:10">
      <c r="A8099" t="s">
        <v>186</v>
      </c>
      <c r="B8099" t="s">
        <v>33</v>
      </c>
      <c r="C8099" s="60">
        <v>44621</v>
      </c>
      <c r="D8099" s="3">
        <f>Table1[[#This Row],[End Year]]-1</f>
        <v>2021</v>
      </c>
      <c r="E8099" s="3">
        <f t="shared" si="378"/>
        <v>2022</v>
      </c>
      <c r="F8099" s="1" t="str">
        <f t="shared" si="379"/>
        <v>2021/2022</v>
      </c>
      <c r="G8099">
        <v>210</v>
      </c>
      <c r="H8099" t="s">
        <v>87</v>
      </c>
      <c r="I8099">
        <f>IFERROR(INDEX(Lookup_Misc!$A$1:$C$7,MATCH(Table1[[#This Row],[Product]],Lookup_Misc!$B$1:$B$7,0),3)*Table1[[#This Row],[Tonnage]],NA())</f>
        <v>109.2</v>
      </c>
      <c r="J8099">
        <f t="shared" si="380"/>
        <v>3</v>
      </c>
    </row>
    <row r="8100" spans="1:10">
      <c r="A8100" t="s">
        <v>189</v>
      </c>
      <c r="B8100" t="s">
        <v>123</v>
      </c>
      <c r="C8100" s="60">
        <v>44621</v>
      </c>
      <c r="D8100" s="3">
        <f>Table1[[#This Row],[End Year]]-1</f>
        <v>2021</v>
      </c>
      <c r="E8100" s="3">
        <f t="shared" si="378"/>
        <v>2022</v>
      </c>
      <c r="F8100" s="1" t="str">
        <f t="shared" si="379"/>
        <v>2021/2022</v>
      </c>
      <c r="G8100">
        <v>19</v>
      </c>
      <c r="H8100" t="s">
        <v>93</v>
      </c>
      <c r="I8100">
        <f>IFERROR(INDEX(Lookup_Misc!$A$1:$C$7,MATCH(Table1[[#This Row],[Product]],Lookup_Misc!$B$1:$B$7,0),3)*Table1[[#This Row],[Tonnage]],NA())</f>
        <v>7.6000000000000005</v>
      </c>
      <c r="J8100">
        <f t="shared" si="380"/>
        <v>3</v>
      </c>
    </row>
    <row r="8101" spans="1:10">
      <c r="A8101" t="s">
        <v>189</v>
      </c>
      <c r="B8101" t="s">
        <v>123</v>
      </c>
      <c r="C8101" s="60">
        <v>44621</v>
      </c>
      <c r="D8101" s="3">
        <f>Table1[[#This Row],[End Year]]-1</f>
        <v>2021</v>
      </c>
      <c r="E8101" s="3">
        <f t="shared" si="378"/>
        <v>2022</v>
      </c>
      <c r="F8101" s="1" t="str">
        <f t="shared" si="379"/>
        <v>2021/2022</v>
      </c>
      <c r="G8101">
        <v>115</v>
      </c>
      <c r="H8101" t="s">
        <v>129</v>
      </c>
      <c r="I8101">
        <f>IFERROR(INDEX(Lookup_Misc!$A$1:$C$7,MATCH(Table1[[#This Row],[Product]],Lookup_Misc!$B$1:$B$7,0),3)*Table1[[#This Row],[Tonnage]],NA())</f>
        <v>46</v>
      </c>
      <c r="J8101">
        <f t="shared" si="380"/>
        <v>3</v>
      </c>
    </row>
    <row r="8102" spans="1:10">
      <c r="A8102" t="s">
        <v>188</v>
      </c>
      <c r="B8102" t="s">
        <v>123</v>
      </c>
      <c r="C8102" s="60">
        <v>44621</v>
      </c>
      <c r="D8102" s="3">
        <f>Table1[[#This Row],[End Year]]-1</f>
        <v>2021</v>
      </c>
      <c r="E8102" s="3">
        <f t="shared" si="378"/>
        <v>2022</v>
      </c>
      <c r="F8102" s="1" t="str">
        <f t="shared" si="379"/>
        <v>2021/2022</v>
      </c>
      <c r="G8102">
        <v>3000</v>
      </c>
      <c r="H8102" t="s">
        <v>79</v>
      </c>
      <c r="I8102">
        <f>IFERROR(INDEX(Lookup_Misc!$A$1:$C$7,MATCH(Table1[[#This Row],[Product]],Lookup_Misc!$B$1:$B$7,0),3)*Table1[[#This Row],[Tonnage]],NA())</f>
        <v>540</v>
      </c>
      <c r="J8102">
        <f t="shared" si="380"/>
        <v>3</v>
      </c>
    </row>
    <row r="8103" spans="1:10">
      <c r="A8103" t="s">
        <v>187</v>
      </c>
      <c r="B8103" t="s">
        <v>123</v>
      </c>
      <c r="C8103" s="60">
        <v>44621</v>
      </c>
      <c r="D8103" s="3">
        <f>Table1[[#This Row],[End Year]]-1</f>
        <v>2021</v>
      </c>
      <c r="E8103" s="3">
        <f t="shared" si="378"/>
        <v>2022</v>
      </c>
      <c r="F8103" s="1" t="str">
        <f t="shared" si="379"/>
        <v>2021/2022</v>
      </c>
      <c r="G8103">
        <v>85</v>
      </c>
      <c r="H8103" t="s">
        <v>149</v>
      </c>
      <c r="I8103">
        <f>IFERROR(INDEX(Lookup_Misc!$A$1:$C$7,MATCH(Table1[[#This Row],[Product]],Lookup_Misc!$B$1:$B$7,0),3)*Table1[[#This Row],[Tonnage]],NA())</f>
        <v>39.1</v>
      </c>
      <c r="J8103">
        <f t="shared" si="380"/>
        <v>3</v>
      </c>
    </row>
    <row r="8104" spans="1:10">
      <c r="A8104" t="s">
        <v>186</v>
      </c>
      <c r="B8104" t="s">
        <v>123</v>
      </c>
      <c r="C8104" s="60">
        <v>44621</v>
      </c>
      <c r="D8104" s="3">
        <f>Table1[[#This Row],[End Year]]-1</f>
        <v>2021</v>
      </c>
      <c r="E8104" s="3">
        <f t="shared" si="378"/>
        <v>2022</v>
      </c>
      <c r="F8104" s="1" t="str">
        <f t="shared" si="379"/>
        <v>2021/2022</v>
      </c>
      <c r="G8104">
        <v>7149</v>
      </c>
      <c r="H8104" t="s">
        <v>116</v>
      </c>
      <c r="I8104">
        <f>IFERROR(INDEX(Lookup_Misc!$A$1:$C$7,MATCH(Table1[[#This Row],[Product]],Lookup_Misc!$B$1:$B$7,0),3)*Table1[[#This Row],[Tonnage]],NA())</f>
        <v>3717.48</v>
      </c>
      <c r="J8104">
        <f t="shared" si="380"/>
        <v>3</v>
      </c>
    </row>
    <row r="8105" spans="1:10">
      <c r="A8105" t="s">
        <v>189</v>
      </c>
      <c r="B8105" t="s">
        <v>123</v>
      </c>
      <c r="C8105" s="60">
        <v>44621</v>
      </c>
      <c r="D8105" s="3">
        <f>Table1[[#This Row],[End Year]]-1</f>
        <v>2021</v>
      </c>
      <c r="E8105" s="3">
        <f t="shared" si="378"/>
        <v>2022</v>
      </c>
      <c r="F8105" s="1" t="str">
        <f t="shared" si="379"/>
        <v>2021/2022</v>
      </c>
      <c r="G8105">
        <v>18</v>
      </c>
      <c r="H8105" t="s">
        <v>89</v>
      </c>
      <c r="I8105">
        <f>IFERROR(INDEX(Lookup_Misc!$A$1:$C$7,MATCH(Table1[[#This Row],[Product]],Lookup_Misc!$B$1:$B$7,0),3)*Table1[[#This Row],[Tonnage]],NA())</f>
        <v>7.2</v>
      </c>
      <c r="J8105">
        <f t="shared" si="380"/>
        <v>3</v>
      </c>
    </row>
    <row r="8106" spans="1:10">
      <c r="A8106" t="s">
        <v>189</v>
      </c>
      <c r="B8106" t="s">
        <v>123</v>
      </c>
      <c r="C8106" s="60">
        <v>44621</v>
      </c>
      <c r="D8106" s="3">
        <f>Table1[[#This Row],[End Year]]-1</f>
        <v>2021</v>
      </c>
      <c r="E8106" s="3">
        <f t="shared" si="378"/>
        <v>2022</v>
      </c>
      <c r="F8106" s="1" t="str">
        <f t="shared" si="379"/>
        <v>2021/2022</v>
      </c>
      <c r="G8106">
        <v>100</v>
      </c>
      <c r="H8106" t="s">
        <v>87</v>
      </c>
      <c r="I8106">
        <f>IFERROR(INDEX(Lookup_Misc!$A$1:$C$7,MATCH(Table1[[#This Row],[Product]],Lookup_Misc!$B$1:$B$7,0),3)*Table1[[#This Row],[Tonnage]],NA())</f>
        <v>40</v>
      </c>
      <c r="J8106">
        <f t="shared" si="380"/>
        <v>3</v>
      </c>
    </row>
    <row r="8107" spans="1:10">
      <c r="A8107" t="s">
        <v>185</v>
      </c>
      <c r="B8107" t="s">
        <v>123</v>
      </c>
      <c r="C8107" s="60">
        <v>44621</v>
      </c>
      <c r="D8107" s="3">
        <f>Table1[[#This Row],[End Year]]-1</f>
        <v>2021</v>
      </c>
      <c r="E8107" s="3">
        <f t="shared" si="378"/>
        <v>2022</v>
      </c>
      <c r="F8107" s="1" t="str">
        <f t="shared" si="379"/>
        <v>2021/2022</v>
      </c>
      <c r="G8107">
        <v>5000</v>
      </c>
      <c r="H8107" t="s">
        <v>113</v>
      </c>
      <c r="I8107">
        <f>IFERROR(INDEX(Lookup_Misc!$A$1:$C$7,MATCH(Table1[[#This Row],[Product]],Lookup_Misc!$B$1:$B$7,0),3)*Table1[[#This Row],[Tonnage]],NA())</f>
        <v>2300</v>
      </c>
      <c r="J8107">
        <f t="shared" si="380"/>
        <v>3</v>
      </c>
    </row>
    <row r="8108" spans="1:10">
      <c r="A8108" t="s">
        <v>189</v>
      </c>
      <c r="B8108" t="s">
        <v>123</v>
      </c>
      <c r="C8108" s="60">
        <v>44621</v>
      </c>
      <c r="D8108" s="3">
        <f>Table1[[#This Row],[End Year]]-1</f>
        <v>2021</v>
      </c>
      <c r="E8108" s="3">
        <f t="shared" si="378"/>
        <v>2022</v>
      </c>
      <c r="F8108" s="1" t="str">
        <f t="shared" si="379"/>
        <v>2021/2022</v>
      </c>
      <c r="G8108">
        <v>137</v>
      </c>
      <c r="H8108" t="s">
        <v>90</v>
      </c>
      <c r="I8108">
        <f>IFERROR(INDEX(Lookup_Misc!$A$1:$C$7,MATCH(Table1[[#This Row],[Product]],Lookup_Misc!$B$1:$B$7,0),3)*Table1[[#This Row],[Tonnage]],NA())</f>
        <v>54.800000000000004</v>
      </c>
      <c r="J8108">
        <f t="shared" si="380"/>
        <v>3</v>
      </c>
    </row>
    <row r="8109" spans="1:10">
      <c r="A8109" t="s">
        <v>189</v>
      </c>
      <c r="B8109" t="s">
        <v>123</v>
      </c>
      <c r="C8109" s="60">
        <v>44621</v>
      </c>
      <c r="D8109" s="3">
        <f>Table1[[#This Row],[End Year]]-1</f>
        <v>2021</v>
      </c>
      <c r="E8109" s="3">
        <f t="shared" si="378"/>
        <v>2022</v>
      </c>
      <c r="F8109" s="1" t="str">
        <f t="shared" si="379"/>
        <v>2021/2022</v>
      </c>
      <c r="G8109">
        <v>2455</v>
      </c>
      <c r="H8109" t="s">
        <v>79</v>
      </c>
      <c r="I8109">
        <f>IFERROR(INDEX(Lookup_Misc!$A$1:$C$7,MATCH(Table1[[#This Row],[Product]],Lookup_Misc!$B$1:$B$7,0),3)*Table1[[#This Row],[Tonnage]],NA())</f>
        <v>982</v>
      </c>
      <c r="J8109">
        <f t="shared" si="380"/>
        <v>3</v>
      </c>
    </row>
    <row r="8110" spans="1:10">
      <c r="A8110" t="s">
        <v>185</v>
      </c>
      <c r="B8110" t="s">
        <v>123</v>
      </c>
      <c r="C8110" s="60">
        <v>44621</v>
      </c>
      <c r="D8110" s="3">
        <f>Table1[[#This Row],[End Year]]-1</f>
        <v>2021</v>
      </c>
      <c r="E8110" s="3">
        <f t="shared" si="378"/>
        <v>2022</v>
      </c>
      <c r="F8110" s="1" t="str">
        <f t="shared" si="379"/>
        <v>2021/2022</v>
      </c>
      <c r="G8110">
        <v>12196</v>
      </c>
      <c r="H8110" t="s">
        <v>144</v>
      </c>
      <c r="I8110">
        <f>IFERROR(INDEX(Lookup_Misc!$A$1:$C$7,MATCH(Table1[[#This Row],[Product]],Lookup_Misc!$B$1:$B$7,0),3)*Table1[[#This Row],[Tonnage]],NA())</f>
        <v>5610.16</v>
      </c>
      <c r="J8110">
        <f t="shared" si="380"/>
        <v>3</v>
      </c>
    </row>
    <row r="8111" spans="1:10">
      <c r="A8111" t="s">
        <v>186</v>
      </c>
      <c r="B8111" t="s">
        <v>123</v>
      </c>
      <c r="C8111" s="60">
        <v>44621</v>
      </c>
      <c r="D8111" s="3">
        <f>Table1[[#This Row],[End Year]]-1</f>
        <v>2021</v>
      </c>
      <c r="E8111" s="3">
        <f t="shared" si="378"/>
        <v>2022</v>
      </c>
      <c r="F8111" s="1" t="str">
        <f t="shared" si="379"/>
        <v>2021/2022</v>
      </c>
      <c r="G8111">
        <v>1230</v>
      </c>
      <c r="H8111" t="s">
        <v>79</v>
      </c>
      <c r="I8111">
        <f>IFERROR(INDEX(Lookup_Misc!$A$1:$C$7,MATCH(Table1[[#This Row],[Product]],Lookup_Misc!$B$1:$B$7,0),3)*Table1[[#This Row],[Tonnage]],NA())</f>
        <v>639.6</v>
      </c>
      <c r="J8111">
        <f t="shared" si="380"/>
        <v>3</v>
      </c>
    </row>
    <row r="8112" spans="1:10">
      <c r="A8112" t="s">
        <v>186</v>
      </c>
      <c r="B8112" t="s">
        <v>123</v>
      </c>
      <c r="C8112" s="60">
        <v>44621</v>
      </c>
      <c r="D8112" s="3">
        <f>Table1[[#This Row],[End Year]]-1</f>
        <v>2021</v>
      </c>
      <c r="E8112" s="3">
        <f t="shared" si="378"/>
        <v>2022</v>
      </c>
      <c r="F8112" s="1" t="str">
        <f t="shared" si="379"/>
        <v>2021/2022</v>
      </c>
      <c r="G8112">
        <v>75799</v>
      </c>
      <c r="H8112" t="s">
        <v>113</v>
      </c>
      <c r="I8112">
        <f>IFERROR(INDEX(Lookup_Misc!$A$1:$C$7,MATCH(Table1[[#This Row],[Product]],Lookup_Misc!$B$1:$B$7,0),3)*Table1[[#This Row],[Tonnage]],NA())</f>
        <v>39415.480000000003</v>
      </c>
      <c r="J8112">
        <f t="shared" si="380"/>
        <v>3</v>
      </c>
    </row>
    <row r="8113" spans="1:10">
      <c r="A8113" t="s">
        <v>189</v>
      </c>
      <c r="B8113" t="s">
        <v>123</v>
      </c>
      <c r="C8113" s="60">
        <v>44621</v>
      </c>
      <c r="D8113" s="3">
        <f>Table1[[#This Row],[End Year]]-1</f>
        <v>2021</v>
      </c>
      <c r="E8113" s="3">
        <f t="shared" si="378"/>
        <v>2022</v>
      </c>
      <c r="F8113" s="1" t="str">
        <f t="shared" si="379"/>
        <v>2021/2022</v>
      </c>
      <c r="G8113">
        <v>9420</v>
      </c>
      <c r="H8113" t="s">
        <v>108</v>
      </c>
      <c r="I8113">
        <f>IFERROR(INDEX(Lookup_Misc!$A$1:$C$7,MATCH(Table1[[#This Row],[Product]],Lookup_Misc!$B$1:$B$7,0),3)*Table1[[#This Row],[Tonnage]],NA())</f>
        <v>3768</v>
      </c>
      <c r="J8113">
        <f t="shared" si="380"/>
        <v>3</v>
      </c>
    </row>
    <row r="8114" spans="1:10">
      <c r="A8114" t="s">
        <v>189</v>
      </c>
      <c r="B8114" t="s">
        <v>123</v>
      </c>
      <c r="C8114" s="60">
        <v>44621</v>
      </c>
      <c r="D8114" s="3">
        <f>Table1[[#This Row],[End Year]]-1</f>
        <v>2021</v>
      </c>
      <c r="E8114" s="3">
        <f t="shared" si="378"/>
        <v>2022</v>
      </c>
      <c r="F8114" s="1" t="str">
        <f t="shared" si="379"/>
        <v>2021/2022</v>
      </c>
      <c r="G8114">
        <v>102611</v>
      </c>
      <c r="H8114" t="s">
        <v>113</v>
      </c>
      <c r="I8114">
        <f>IFERROR(INDEX(Lookup_Misc!$A$1:$C$7,MATCH(Table1[[#This Row],[Product]],Lookup_Misc!$B$1:$B$7,0),3)*Table1[[#This Row],[Tonnage]],NA())</f>
        <v>41044.400000000001</v>
      </c>
      <c r="J8114">
        <f t="shared" si="380"/>
        <v>3</v>
      </c>
    </row>
    <row r="8115" spans="1:10">
      <c r="A8115" t="s">
        <v>189</v>
      </c>
      <c r="B8115" t="s">
        <v>123</v>
      </c>
      <c r="C8115" s="60">
        <v>44621</v>
      </c>
      <c r="D8115" s="3">
        <f>Table1[[#This Row],[End Year]]-1</f>
        <v>2021</v>
      </c>
      <c r="E8115" s="3">
        <f t="shared" si="378"/>
        <v>2022</v>
      </c>
      <c r="F8115" s="1" t="str">
        <f t="shared" si="379"/>
        <v>2021/2022</v>
      </c>
      <c r="G8115">
        <v>2</v>
      </c>
      <c r="H8115" t="s">
        <v>143</v>
      </c>
      <c r="I8115">
        <f>IFERROR(INDEX(Lookup_Misc!$A$1:$C$7,MATCH(Table1[[#This Row],[Product]],Lookup_Misc!$B$1:$B$7,0),3)*Table1[[#This Row],[Tonnage]],NA())</f>
        <v>0.8</v>
      </c>
      <c r="J8115">
        <f t="shared" si="380"/>
        <v>3</v>
      </c>
    </row>
    <row r="8116" spans="1:10">
      <c r="A8116" t="s">
        <v>186</v>
      </c>
      <c r="B8116" t="s">
        <v>123</v>
      </c>
      <c r="C8116" s="60">
        <v>44621</v>
      </c>
      <c r="D8116" s="3">
        <f>Table1[[#This Row],[End Year]]-1</f>
        <v>2021</v>
      </c>
      <c r="E8116" s="3">
        <f t="shared" si="378"/>
        <v>2022</v>
      </c>
      <c r="F8116" s="1" t="str">
        <f t="shared" si="379"/>
        <v>2021/2022</v>
      </c>
      <c r="G8116">
        <v>37856</v>
      </c>
      <c r="H8116" t="s">
        <v>108</v>
      </c>
      <c r="I8116">
        <f>IFERROR(INDEX(Lookup_Misc!$A$1:$C$7,MATCH(Table1[[#This Row],[Product]],Lookup_Misc!$B$1:$B$7,0),3)*Table1[[#This Row],[Tonnage]],NA())</f>
        <v>19685.12</v>
      </c>
      <c r="J8116">
        <f t="shared" si="380"/>
        <v>3</v>
      </c>
    </row>
    <row r="8117" spans="1:10">
      <c r="A8117" t="s">
        <v>185</v>
      </c>
      <c r="B8117" t="s">
        <v>123</v>
      </c>
      <c r="C8117" s="60">
        <v>44621</v>
      </c>
      <c r="D8117" s="3">
        <f>Table1[[#This Row],[End Year]]-1</f>
        <v>2021</v>
      </c>
      <c r="E8117" s="3">
        <f t="shared" si="378"/>
        <v>2022</v>
      </c>
      <c r="F8117" s="1" t="str">
        <f t="shared" si="379"/>
        <v>2021/2022</v>
      </c>
      <c r="G8117">
        <v>2918</v>
      </c>
      <c r="H8117" t="s">
        <v>60</v>
      </c>
      <c r="I8117">
        <f>IFERROR(INDEX(Lookup_Misc!$A$1:$C$7,MATCH(Table1[[#This Row],[Product]],Lookup_Misc!$B$1:$B$7,0),3)*Table1[[#This Row],[Tonnage]],NA())</f>
        <v>1342.28</v>
      </c>
      <c r="J8117">
        <f t="shared" si="380"/>
        <v>3</v>
      </c>
    </row>
    <row r="8118" spans="1:10">
      <c r="A8118" t="s">
        <v>186</v>
      </c>
      <c r="B8118" t="s">
        <v>123</v>
      </c>
      <c r="C8118" s="60">
        <v>44621</v>
      </c>
      <c r="D8118" s="3">
        <f>Table1[[#This Row],[End Year]]-1</f>
        <v>2021</v>
      </c>
      <c r="E8118" s="3">
        <f t="shared" si="378"/>
        <v>2022</v>
      </c>
      <c r="F8118" s="1" t="str">
        <f t="shared" si="379"/>
        <v>2021/2022</v>
      </c>
      <c r="G8118">
        <v>6000</v>
      </c>
      <c r="H8118" t="s">
        <v>144</v>
      </c>
      <c r="I8118">
        <f>IFERROR(INDEX(Lookup_Misc!$A$1:$C$7,MATCH(Table1[[#This Row],[Product]],Lookup_Misc!$B$1:$B$7,0),3)*Table1[[#This Row],[Tonnage]],NA())</f>
        <v>3120</v>
      </c>
      <c r="J8118">
        <f t="shared" si="380"/>
        <v>3</v>
      </c>
    </row>
    <row r="8119" spans="1:10">
      <c r="A8119" t="s">
        <v>188</v>
      </c>
      <c r="B8119" t="s">
        <v>123</v>
      </c>
      <c r="C8119" s="60">
        <v>44621</v>
      </c>
      <c r="D8119" s="3">
        <f>Table1[[#This Row],[End Year]]-1</f>
        <v>2021</v>
      </c>
      <c r="E8119" s="3">
        <f t="shared" si="378"/>
        <v>2022</v>
      </c>
      <c r="F8119" s="1" t="str">
        <f t="shared" si="379"/>
        <v>2021/2022</v>
      </c>
      <c r="G8119">
        <v>185</v>
      </c>
      <c r="H8119" t="s">
        <v>60</v>
      </c>
      <c r="I8119">
        <f>IFERROR(INDEX(Lookup_Misc!$A$1:$C$7,MATCH(Table1[[#This Row],[Product]],Lookup_Misc!$B$1:$B$7,0),3)*Table1[[#This Row],[Tonnage]],NA())</f>
        <v>33.299999999999997</v>
      </c>
      <c r="J8119">
        <f t="shared" si="380"/>
        <v>3</v>
      </c>
    </row>
    <row r="8120" spans="1:10">
      <c r="A8120" t="s">
        <v>189</v>
      </c>
      <c r="B8120" t="s">
        <v>123</v>
      </c>
      <c r="C8120" s="60">
        <v>44621</v>
      </c>
      <c r="D8120" s="3">
        <f>Table1[[#This Row],[End Year]]-1</f>
        <v>2021</v>
      </c>
      <c r="E8120" s="3">
        <f t="shared" si="378"/>
        <v>2022</v>
      </c>
      <c r="F8120" s="1" t="str">
        <f t="shared" si="379"/>
        <v>2021/2022</v>
      </c>
      <c r="G8120">
        <v>1</v>
      </c>
      <c r="H8120" t="s">
        <v>88</v>
      </c>
      <c r="I8120">
        <f>IFERROR(INDEX(Lookup_Misc!$A$1:$C$7,MATCH(Table1[[#This Row],[Product]],Lookup_Misc!$B$1:$B$7,0),3)*Table1[[#This Row],[Tonnage]],NA())</f>
        <v>0.4</v>
      </c>
      <c r="J8120">
        <f t="shared" si="380"/>
        <v>3</v>
      </c>
    </row>
    <row r="8121" spans="1:10">
      <c r="A8121" t="s">
        <v>185</v>
      </c>
      <c r="B8121" t="s">
        <v>123</v>
      </c>
      <c r="C8121" s="60">
        <v>44621</v>
      </c>
      <c r="D8121" s="3">
        <f>Table1[[#This Row],[End Year]]-1</f>
        <v>2021</v>
      </c>
      <c r="E8121" s="3">
        <f t="shared" si="378"/>
        <v>2022</v>
      </c>
      <c r="F8121" s="1" t="str">
        <f t="shared" si="379"/>
        <v>2021/2022</v>
      </c>
      <c r="G8121">
        <v>12300</v>
      </c>
      <c r="H8121" t="s">
        <v>79</v>
      </c>
      <c r="I8121">
        <f>IFERROR(INDEX(Lookup_Misc!$A$1:$C$7,MATCH(Table1[[#This Row],[Product]],Lookup_Misc!$B$1:$B$7,0),3)*Table1[[#This Row],[Tonnage]],NA())</f>
        <v>5658</v>
      </c>
      <c r="J8121">
        <f t="shared" si="380"/>
        <v>3</v>
      </c>
    </row>
    <row r="8122" spans="1:10">
      <c r="A8122" t="s">
        <v>185</v>
      </c>
      <c r="B8122" t="s">
        <v>123</v>
      </c>
      <c r="C8122" s="60">
        <v>44621</v>
      </c>
      <c r="D8122" s="3">
        <f>Table1[[#This Row],[End Year]]-1</f>
        <v>2021</v>
      </c>
      <c r="E8122" s="3">
        <f t="shared" si="378"/>
        <v>2022</v>
      </c>
      <c r="F8122" s="1" t="str">
        <f t="shared" si="379"/>
        <v>2021/2022</v>
      </c>
      <c r="G8122">
        <v>49503</v>
      </c>
      <c r="H8122" t="s">
        <v>108</v>
      </c>
      <c r="I8122">
        <f>IFERROR(INDEX(Lookup_Misc!$A$1:$C$7,MATCH(Table1[[#This Row],[Product]],Lookup_Misc!$B$1:$B$7,0),3)*Table1[[#This Row],[Tonnage]],NA())</f>
        <v>22771.38</v>
      </c>
      <c r="J8122">
        <f t="shared" si="380"/>
        <v>3</v>
      </c>
    </row>
    <row r="8123" spans="1:10">
      <c r="A8123" t="s">
        <v>189</v>
      </c>
      <c r="B8123" t="s">
        <v>123</v>
      </c>
      <c r="C8123" s="60">
        <v>44621</v>
      </c>
      <c r="D8123" s="3">
        <f>Table1[[#This Row],[End Year]]-1</f>
        <v>2021</v>
      </c>
      <c r="E8123" s="3">
        <f t="shared" si="378"/>
        <v>2022</v>
      </c>
      <c r="F8123" s="1" t="str">
        <f t="shared" si="379"/>
        <v>2021/2022</v>
      </c>
      <c r="G8123">
        <v>1</v>
      </c>
      <c r="H8123" t="s">
        <v>146</v>
      </c>
      <c r="I8123">
        <f>IFERROR(INDEX(Lookup_Misc!$A$1:$C$7,MATCH(Table1[[#This Row],[Product]],Lookup_Misc!$B$1:$B$7,0),3)*Table1[[#This Row],[Tonnage]],NA())</f>
        <v>0.4</v>
      </c>
      <c r="J8123">
        <f t="shared" si="380"/>
        <v>3</v>
      </c>
    </row>
    <row r="8124" spans="1:10">
      <c r="A8124" t="s">
        <v>186</v>
      </c>
      <c r="B8124" t="s">
        <v>123</v>
      </c>
      <c r="C8124" s="60">
        <v>44621</v>
      </c>
      <c r="D8124" s="3">
        <f>Table1[[#This Row],[End Year]]-1</f>
        <v>2021</v>
      </c>
      <c r="E8124" s="3">
        <f t="shared" si="378"/>
        <v>2022</v>
      </c>
      <c r="F8124" s="1" t="str">
        <f t="shared" si="379"/>
        <v>2021/2022</v>
      </c>
      <c r="G8124">
        <v>134550</v>
      </c>
      <c r="H8124" t="s">
        <v>60</v>
      </c>
      <c r="I8124">
        <f>IFERROR(INDEX(Lookup_Misc!$A$1:$C$7,MATCH(Table1[[#This Row],[Product]],Lookup_Misc!$B$1:$B$7,0),3)*Table1[[#This Row],[Tonnage]],NA())</f>
        <v>69966</v>
      </c>
      <c r="J8124">
        <f t="shared" si="380"/>
        <v>3</v>
      </c>
    </row>
    <row r="8125" spans="1:10">
      <c r="A8125" t="s">
        <v>187</v>
      </c>
      <c r="B8125" t="s">
        <v>123</v>
      </c>
      <c r="C8125" s="60">
        <v>44621</v>
      </c>
      <c r="D8125" s="3">
        <f>Table1[[#This Row],[End Year]]-1</f>
        <v>2021</v>
      </c>
      <c r="E8125" s="3">
        <f t="shared" si="378"/>
        <v>2022</v>
      </c>
      <c r="F8125" s="1" t="str">
        <f t="shared" si="379"/>
        <v>2021/2022</v>
      </c>
      <c r="G8125">
        <v>2721</v>
      </c>
      <c r="H8125" t="s">
        <v>60</v>
      </c>
      <c r="I8125">
        <f>IFERROR(INDEX(Lookup_Misc!$A$1:$C$7,MATCH(Table1[[#This Row],[Product]],Lookup_Misc!$B$1:$B$7,0),3)*Table1[[#This Row],[Tonnage]],NA())</f>
        <v>1251.6600000000001</v>
      </c>
      <c r="J8125">
        <f t="shared" si="380"/>
        <v>3</v>
      </c>
    </row>
    <row r="8126" spans="1:10">
      <c r="A8126" t="s">
        <v>189</v>
      </c>
      <c r="B8126" t="s">
        <v>123</v>
      </c>
      <c r="C8126" s="60">
        <v>44621</v>
      </c>
      <c r="D8126" s="3">
        <f>Table1[[#This Row],[End Year]]-1</f>
        <v>2021</v>
      </c>
      <c r="E8126" s="3">
        <f t="shared" si="378"/>
        <v>2022</v>
      </c>
      <c r="F8126" s="1" t="str">
        <f t="shared" si="379"/>
        <v>2021/2022</v>
      </c>
      <c r="G8126">
        <v>1</v>
      </c>
      <c r="H8126" t="s">
        <v>137</v>
      </c>
      <c r="I8126">
        <f>IFERROR(INDEX(Lookup_Misc!$A$1:$C$7,MATCH(Table1[[#This Row],[Product]],Lookup_Misc!$B$1:$B$7,0),3)*Table1[[#This Row],[Tonnage]],NA())</f>
        <v>0.4</v>
      </c>
      <c r="J8126">
        <f t="shared" si="380"/>
        <v>3</v>
      </c>
    </row>
    <row r="8127" spans="1:10">
      <c r="A8127" t="s">
        <v>189</v>
      </c>
      <c r="B8127" t="s">
        <v>123</v>
      </c>
      <c r="C8127" s="60">
        <v>44621</v>
      </c>
      <c r="D8127" s="3">
        <f>Table1[[#This Row],[End Year]]-1</f>
        <v>2021</v>
      </c>
      <c r="E8127" s="3">
        <f t="shared" si="378"/>
        <v>2022</v>
      </c>
      <c r="F8127" s="1" t="str">
        <f t="shared" si="379"/>
        <v>2021/2022</v>
      </c>
      <c r="G8127">
        <v>11349</v>
      </c>
      <c r="H8127" t="s">
        <v>86</v>
      </c>
      <c r="I8127">
        <f>IFERROR(INDEX(Lookup_Misc!$A$1:$C$7,MATCH(Table1[[#This Row],[Product]],Lookup_Misc!$B$1:$B$7,0),3)*Table1[[#This Row],[Tonnage]],NA())</f>
        <v>4539.6000000000004</v>
      </c>
      <c r="J8127">
        <f t="shared" si="380"/>
        <v>3</v>
      </c>
    </row>
    <row r="8128" spans="1:10">
      <c r="A8128" t="s">
        <v>188</v>
      </c>
      <c r="B8128" t="s">
        <v>123</v>
      </c>
      <c r="C8128" s="60">
        <v>44621</v>
      </c>
      <c r="D8128" s="3">
        <f>Table1[[#This Row],[End Year]]-1</f>
        <v>2021</v>
      </c>
      <c r="E8128" s="3">
        <f t="shared" si="378"/>
        <v>2022</v>
      </c>
      <c r="F8128" s="1" t="str">
        <f t="shared" si="379"/>
        <v>2021/2022</v>
      </c>
      <c r="G8128">
        <v>1760</v>
      </c>
      <c r="H8128" t="s">
        <v>116</v>
      </c>
      <c r="I8128">
        <f>IFERROR(INDEX(Lookup_Misc!$A$1:$C$7,MATCH(Table1[[#This Row],[Product]],Lookup_Misc!$B$1:$B$7,0),3)*Table1[[#This Row],[Tonnage]],NA())</f>
        <v>316.8</v>
      </c>
      <c r="J8128">
        <f t="shared" si="380"/>
        <v>3</v>
      </c>
    </row>
    <row r="8129" spans="1:10">
      <c r="A8129" t="s">
        <v>189</v>
      </c>
      <c r="B8129" t="s">
        <v>123</v>
      </c>
      <c r="C8129" s="60">
        <v>44621</v>
      </c>
      <c r="D8129" s="3">
        <f>Table1[[#This Row],[End Year]]-1</f>
        <v>2021</v>
      </c>
      <c r="E8129" s="3">
        <f t="shared" si="378"/>
        <v>2022</v>
      </c>
      <c r="F8129" s="1" t="str">
        <f t="shared" si="379"/>
        <v>2021/2022</v>
      </c>
      <c r="G8129">
        <v>56429</v>
      </c>
      <c r="H8129" t="s">
        <v>60</v>
      </c>
      <c r="I8129">
        <f>IFERROR(INDEX(Lookup_Misc!$A$1:$C$7,MATCH(Table1[[#This Row],[Product]],Lookup_Misc!$B$1:$B$7,0),3)*Table1[[#This Row],[Tonnage]],NA())</f>
        <v>22571.600000000002</v>
      </c>
      <c r="J8129">
        <f t="shared" si="380"/>
        <v>3</v>
      </c>
    </row>
    <row r="8130" spans="1:10">
      <c r="A8130" t="s">
        <v>189</v>
      </c>
      <c r="B8130" t="s">
        <v>123</v>
      </c>
      <c r="C8130" s="60">
        <v>44621</v>
      </c>
      <c r="D8130" s="3">
        <f>Table1[[#This Row],[End Year]]-1</f>
        <v>2021</v>
      </c>
      <c r="E8130" s="3">
        <f t="shared" si="378"/>
        <v>2022</v>
      </c>
      <c r="F8130" s="1" t="str">
        <f t="shared" si="379"/>
        <v>2021/2022</v>
      </c>
      <c r="G8130">
        <v>95</v>
      </c>
      <c r="H8130" t="s">
        <v>76</v>
      </c>
      <c r="I8130">
        <f>IFERROR(INDEX(Lookup_Misc!$A$1:$C$7,MATCH(Table1[[#This Row],[Product]],Lookup_Misc!$B$1:$B$7,0),3)*Table1[[#This Row],[Tonnage]],NA())</f>
        <v>38</v>
      </c>
      <c r="J8130">
        <f t="shared" si="380"/>
        <v>3</v>
      </c>
    </row>
    <row r="8131" spans="1:10">
      <c r="A8131" t="s">
        <v>185</v>
      </c>
      <c r="B8131" t="s">
        <v>123</v>
      </c>
      <c r="C8131" s="60">
        <v>44621</v>
      </c>
      <c r="D8131" s="3">
        <f>Table1[[#This Row],[End Year]]-1</f>
        <v>2021</v>
      </c>
      <c r="E8131" s="3">
        <f t="shared" si="378"/>
        <v>2022</v>
      </c>
      <c r="F8131" s="1" t="str">
        <f t="shared" si="379"/>
        <v>2021/2022</v>
      </c>
      <c r="G8131">
        <v>7589</v>
      </c>
      <c r="H8131" t="s">
        <v>116</v>
      </c>
      <c r="I8131">
        <f>IFERROR(INDEX(Lookup_Misc!$A$1:$C$7,MATCH(Table1[[#This Row],[Product]],Lookup_Misc!$B$1:$B$7,0),3)*Table1[[#This Row],[Tonnage]],NA())</f>
        <v>3490.94</v>
      </c>
      <c r="J8131">
        <f t="shared" si="380"/>
        <v>3</v>
      </c>
    </row>
    <row r="8132" spans="1:10">
      <c r="A8132" t="s">
        <v>186</v>
      </c>
      <c r="B8132" t="s">
        <v>33</v>
      </c>
      <c r="C8132" s="60">
        <v>44652</v>
      </c>
      <c r="D8132" s="3">
        <f>Table1[[#This Row],[End Year]]-1</f>
        <v>2021</v>
      </c>
      <c r="E8132" s="3">
        <f t="shared" si="378"/>
        <v>2022</v>
      </c>
      <c r="F8132" s="1" t="str">
        <f t="shared" si="379"/>
        <v>2021/2022</v>
      </c>
      <c r="G8132">
        <v>54</v>
      </c>
      <c r="H8132" t="s">
        <v>77</v>
      </c>
      <c r="I8132">
        <f>IFERROR(INDEX(Lookup_Misc!$A$1:$C$7,MATCH(Table1[[#This Row],[Product]],Lookup_Misc!$B$1:$B$7,0),3)*Table1[[#This Row],[Tonnage]],NA())</f>
        <v>28.080000000000002</v>
      </c>
      <c r="J8132">
        <f t="shared" si="380"/>
        <v>4</v>
      </c>
    </row>
    <row r="8133" spans="1:10">
      <c r="A8133" t="s">
        <v>189</v>
      </c>
      <c r="B8133" t="s">
        <v>33</v>
      </c>
      <c r="C8133" s="60">
        <v>44652</v>
      </c>
      <c r="D8133" s="3">
        <f>Table1[[#This Row],[End Year]]-1</f>
        <v>2021</v>
      </c>
      <c r="E8133" s="3">
        <f t="shared" si="378"/>
        <v>2022</v>
      </c>
      <c r="F8133" s="1" t="str">
        <f t="shared" si="379"/>
        <v>2021/2022</v>
      </c>
      <c r="G8133">
        <v>15</v>
      </c>
      <c r="H8133" t="s">
        <v>74</v>
      </c>
      <c r="I8133">
        <f>IFERROR(INDEX(Lookup_Misc!$A$1:$C$7,MATCH(Table1[[#This Row],[Product]],Lookup_Misc!$B$1:$B$7,0),3)*Table1[[#This Row],[Tonnage]],NA())</f>
        <v>6</v>
      </c>
      <c r="J8133">
        <f t="shared" si="380"/>
        <v>4</v>
      </c>
    </row>
    <row r="8134" spans="1:10" ht="15.5">
      <c r="A8134" t="s">
        <v>189</v>
      </c>
      <c r="B8134" t="s">
        <v>33</v>
      </c>
      <c r="C8134" s="62">
        <v>44652</v>
      </c>
      <c r="D8134" s="3">
        <f>Table1[[#This Row],[End Year]]-1</f>
        <v>2021</v>
      </c>
      <c r="E8134" s="3">
        <f t="shared" ref="E8134:E8197" si="381">IF(AND(MONTH(C8134)&gt;=7,MONTH(C8134)&lt;=12),YEAR(C8134)+1,YEAR(C8134))</f>
        <v>2022</v>
      </c>
      <c r="F8134" s="1" t="str">
        <f t="shared" ref="F8134:F8197" si="382">D8134&amp;"/"&amp;E8134</f>
        <v>2021/2022</v>
      </c>
      <c r="G8134">
        <v>130</v>
      </c>
      <c r="H8134" t="s">
        <v>94</v>
      </c>
      <c r="I8134">
        <f>IFERROR(INDEX(Lookup_Misc!$A$1:$C$7,MATCH(Table1[[#This Row],[Product]],Lookup_Misc!$B$1:$B$7,0),3)*Table1[[#This Row],[Tonnage]],NA())</f>
        <v>52</v>
      </c>
      <c r="J8134">
        <f t="shared" ref="J8134:J8197" si="383">MONTH(C8134)</f>
        <v>4</v>
      </c>
    </row>
    <row r="8135" spans="1:10" ht="15.5">
      <c r="A8135" t="s">
        <v>186</v>
      </c>
      <c r="B8135" t="s">
        <v>33</v>
      </c>
      <c r="C8135" s="62">
        <v>44652</v>
      </c>
      <c r="D8135" s="3">
        <f>Table1[[#This Row],[End Year]]-1</f>
        <v>2021</v>
      </c>
      <c r="E8135" s="3">
        <f t="shared" si="381"/>
        <v>2022</v>
      </c>
      <c r="F8135" s="1" t="str">
        <f t="shared" si="382"/>
        <v>2021/2022</v>
      </c>
      <c r="G8135">
        <v>3</v>
      </c>
      <c r="H8135" t="s">
        <v>75</v>
      </c>
      <c r="I8135">
        <f>IFERROR(INDEX(Lookup_Misc!$A$1:$C$7,MATCH(Table1[[#This Row],[Product]],Lookup_Misc!$B$1:$B$7,0),3)*Table1[[#This Row],[Tonnage]],NA())</f>
        <v>1.56</v>
      </c>
      <c r="J8135">
        <f t="shared" si="383"/>
        <v>4</v>
      </c>
    </row>
    <row r="8136" spans="1:10" ht="15.5">
      <c r="A8136" t="s">
        <v>186</v>
      </c>
      <c r="B8136" t="s">
        <v>33</v>
      </c>
      <c r="C8136" s="62">
        <v>44652</v>
      </c>
      <c r="D8136" s="3">
        <f>Table1[[#This Row],[End Year]]-1</f>
        <v>2021</v>
      </c>
      <c r="E8136" s="3">
        <f t="shared" si="381"/>
        <v>2022</v>
      </c>
      <c r="F8136" s="1" t="str">
        <f t="shared" si="382"/>
        <v>2021/2022</v>
      </c>
      <c r="G8136">
        <v>38500</v>
      </c>
      <c r="H8136" t="s">
        <v>82</v>
      </c>
      <c r="I8136">
        <f>IFERROR(INDEX(Lookup_Misc!$A$1:$C$7,MATCH(Table1[[#This Row],[Product]],Lookup_Misc!$B$1:$B$7,0),3)*Table1[[#This Row],[Tonnage]],NA())</f>
        <v>20020</v>
      </c>
      <c r="J8136">
        <f t="shared" si="383"/>
        <v>4</v>
      </c>
    </row>
    <row r="8137" spans="1:10" ht="15.5">
      <c r="A8137" t="s">
        <v>187</v>
      </c>
      <c r="B8137" t="s">
        <v>33</v>
      </c>
      <c r="C8137" s="62">
        <v>44652</v>
      </c>
      <c r="D8137" s="3">
        <f>Table1[[#This Row],[End Year]]-1</f>
        <v>2021</v>
      </c>
      <c r="E8137" s="3">
        <f t="shared" si="381"/>
        <v>2022</v>
      </c>
      <c r="F8137" s="1" t="str">
        <f t="shared" si="382"/>
        <v>2021/2022</v>
      </c>
      <c r="G8137">
        <v>65300</v>
      </c>
      <c r="H8137" t="s">
        <v>96</v>
      </c>
      <c r="I8137">
        <f>IFERROR(INDEX(Lookup_Misc!$A$1:$C$7,MATCH(Table1[[#This Row],[Product]],Lookup_Misc!$B$1:$B$7,0),3)*Table1[[#This Row],[Tonnage]],NA())</f>
        <v>30038</v>
      </c>
      <c r="J8137">
        <f t="shared" si="383"/>
        <v>4</v>
      </c>
    </row>
    <row r="8138" spans="1:10" ht="15.5">
      <c r="A8138" t="s">
        <v>189</v>
      </c>
      <c r="B8138" t="s">
        <v>33</v>
      </c>
      <c r="C8138" s="62">
        <v>44652</v>
      </c>
      <c r="D8138" s="3">
        <f>Table1[[#This Row],[End Year]]-1</f>
        <v>2021</v>
      </c>
      <c r="E8138" s="3">
        <f t="shared" si="381"/>
        <v>2022</v>
      </c>
      <c r="F8138" s="1" t="str">
        <f t="shared" si="382"/>
        <v>2021/2022</v>
      </c>
      <c r="G8138">
        <v>1</v>
      </c>
      <c r="H8138" t="s">
        <v>90</v>
      </c>
      <c r="I8138">
        <f>IFERROR(INDEX(Lookup_Misc!$A$1:$C$7,MATCH(Table1[[#This Row],[Product]],Lookup_Misc!$B$1:$B$7,0),3)*Table1[[#This Row],[Tonnage]],NA())</f>
        <v>0.4</v>
      </c>
      <c r="J8138">
        <f t="shared" si="383"/>
        <v>4</v>
      </c>
    </row>
    <row r="8139" spans="1:10" ht="15.5">
      <c r="A8139" t="s">
        <v>188</v>
      </c>
      <c r="B8139" t="s">
        <v>33</v>
      </c>
      <c r="C8139" s="62">
        <v>44652</v>
      </c>
      <c r="D8139" s="3">
        <f>Table1[[#This Row],[End Year]]-1</f>
        <v>2021</v>
      </c>
      <c r="E8139" s="3">
        <f t="shared" si="381"/>
        <v>2022</v>
      </c>
      <c r="F8139" s="1" t="str">
        <f t="shared" si="382"/>
        <v>2021/2022</v>
      </c>
      <c r="G8139">
        <v>3</v>
      </c>
      <c r="H8139" t="s">
        <v>86</v>
      </c>
      <c r="I8139">
        <f>IFERROR(INDEX(Lookup_Misc!$A$1:$C$7,MATCH(Table1[[#This Row],[Product]],Lookup_Misc!$B$1:$B$7,0),3)*Table1[[#This Row],[Tonnage]],NA())</f>
        <v>0.54</v>
      </c>
      <c r="J8139">
        <f t="shared" si="383"/>
        <v>4</v>
      </c>
    </row>
    <row r="8140" spans="1:10" ht="15.5">
      <c r="A8140" t="s">
        <v>185</v>
      </c>
      <c r="B8140" t="s">
        <v>33</v>
      </c>
      <c r="C8140" s="62">
        <v>44652</v>
      </c>
      <c r="D8140" s="3">
        <f>Table1[[#This Row],[End Year]]-1</f>
        <v>2021</v>
      </c>
      <c r="E8140" s="3">
        <f t="shared" si="381"/>
        <v>2022</v>
      </c>
      <c r="F8140" s="1" t="str">
        <f t="shared" si="382"/>
        <v>2021/2022</v>
      </c>
      <c r="G8140">
        <v>40</v>
      </c>
      <c r="H8140" t="s">
        <v>86</v>
      </c>
      <c r="I8140">
        <f>IFERROR(INDEX(Lookup_Misc!$A$1:$C$7,MATCH(Table1[[#This Row],[Product]],Lookup_Misc!$B$1:$B$7,0),3)*Table1[[#This Row],[Tonnage]],NA())</f>
        <v>18.400000000000002</v>
      </c>
      <c r="J8140">
        <f t="shared" si="383"/>
        <v>4</v>
      </c>
    </row>
    <row r="8141" spans="1:10" ht="15.5">
      <c r="A8141" t="s">
        <v>185</v>
      </c>
      <c r="B8141" t="s">
        <v>33</v>
      </c>
      <c r="C8141" s="62">
        <v>44652</v>
      </c>
      <c r="D8141" s="3">
        <f>Table1[[#This Row],[End Year]]-1</f>
        <v>2021</v>
      </c>
      <c r="E8141" s="3">
        <f t="shared" si="381"/>
        <v>2022</v>
      </c>
      <c r="F8141" s="1" t="str">
        <f t="shared" si="382"/>
        <v>2021/2022</v>
      </c>
      <c r="G8141">
        <v>164</v>
      </c>
      <c r="H8141" t="s">
        <v>95</v>
      </c>
      <c r="I8141">
        <f>IFERROR(INDEX(Lookup_Misc!$A$1:$C$7,MATCH(Table1[[#This Row],[Product]],Lookup_Misc!$B$1:$B$7,0),3)*Table1[[#This Row],[Tonnage]],NA())</f>
        <v>75.44</v>
      </c>
      <c r="J8141">
        <f t="shared" si="383"/>
        <v>4</v>
      </c>
    </row>
    <row r="8142" spans="1:10" ht="15.5">
      <c r="A8142" t="s">
        <v>186</v>
      </c>
      <c r="B8142" t="s">
        <v>33</v>
      </c>
      <c r="C8142" s="62">
        <v>44652</v>
      </c>
      <c r="D8142" s="3">
        <f>Table1[[#This Row],[End Year]]-1</f>
        <v>2021</v>
      </c>
      <c r="E8142" s="3">
        <f t="shared" si="381"/>
        <v>2022</v>
      </c>
      <c r="F8142" s="1" t="str">
        <f t="shared" si="382"/>
        <v>2021/2022</v>
      </c>
      <c r="G8142">
        <v>439</v>
      </c>
      <c r="H8142" t="s">
        <v>119</v>
      </c>
      <c r="I8142">
        <f>IFERROR(INDEX(Lookup_Misc!$A$1:$C$7,MATCH(Table1[[#This Row],[Product]],Lookup_Misc!$B$1:$B$7,0),3)*Table1[[#This Row],[Tonnage]],NA())</f>
        <v>228.28</v>
      </c>
      <c r="J8142">
        <f t="shared" si="383"/>
        <v>4</v>
      </c>
    </row>
    <row r="8143" spans="1:10" ht="15.5">
      <c r="A8143" t="s">
        <v>189</v>
      </c>
      <c r="B8143" t="s">
        <v>33</v>
      </c>
      <c r="C8143" s="62">
        <v>44652</v>
      </c>
      <c r="D8143" s="3">
        <f>Table1[[#This Row],[End Year]]-1</f>
        <v>2021</v>
      </c>
      <c r="E8143" s="3">
        <f t="shared" si="381"/>
        <v>2022</v>
      </c>
      <c r="F8143" s="1" t="str">
        <f t="shared" si="382"/>
        <v>2021/2022</v>
      </c>
      <c r="G8143">
        <v>1201</v>
      </c>
      <c r="H8143" t="s">
        <v>60</v>
      </c>
      <c r="I8143">
        <f>IFERROR(INDEX(Lookup_Misc!$A$1:$C$7,MATCH(Table1[[#This Row],[Product]],Lookup_Misc!$B$1:$B$7,0),3)*Table1[[#This Row],[Tonnage]],NA())</f>
        <v>480.40000000000003</v>
      </c>
      <c r="J8143">
        <f t="shared" si="383"/>
        <v>4</v>
      </c>
    </row>
    <row r="8144" spans="1:10" ht="15.5">
      <c r="A8144" t="s">
        <v>186</v>
      </c>
      <c r="B8144" t="s">
        <v>33</v>
      </c>
      <c r="C8144" s="62">
        <v>44652</v>
      </c>
      <c r="D8144" s="3">
        <f>Table1[[#This Row],[End Year]]-1</f>
        <v>2021</v>
      </c>
      <c r="E8144" s="3">
        <f t="shared" si="381"/>
        <v>2022</v>
      </c>
      <c r="F8144" s="1" t="str">
        <f t="shared" si="382"/>
        <v>2021/2022</v>
      </c>
      <c r="G8144">
        <v>179</v>
      </c>
      <c r="H8144" t="s">
        <v>60</v>
      </c>
      <c r="I8144">
        <f>IFERROR(INDEX(Lookup_Misc!$A$1:$C$7,MATCH(Table1[[#This Row],[Product]],Lookup_Misc!$B$1:$B$7,0),3)*Table1[[#This Row],[Tonnage]],NA())</f>
        <v>93.08</v>
      </c>
      <c r="J8144">
        <f t="shared" si="383"/>
        <v>4</v>
      </c>
    </row>
    <row r="8145" spans="1:10" ht="15.5">
      <c r="A8145" t="s">
        <v>185</v>
      </c>
      <c r="B8145" t="s">
        <v>33</v>
      </c>
      <c r="C8145" s="62">
        <v>44652</v>
      </c>
      <c r="D8145" s="3">
        <f>Table1[[#This Row],[End Year]]-1</f>
        <v>2021</v>
      </c>
      <c r="E8145" s="3">
        <f t="shared" si="381"/>
        <v>2022</v>
      </c>
      <c r="F8145" s="1" t="str">
        <f t="shared" si="382"/>
        <v>2021/2022</v>
      </c>
      <c r="G8145">
        <v>13</v>
      </c>
      <c r="H8145" t="s">
        <v>73</v>
      </c>
      <c r="I8145">
        <f>IFERROR(INDEX(Lookup_Misc!$A$1:$C$7,MATCH(Table1[[#This Row],[Product]],Lookup_Misc!$B$1:$B$7,0),3)*Table1[[#This Row],[Tonnage]],NA())</f>
        <v>5.98</v>
      </c>
      <c r="J8145">
        <f t="shared" si="383"/>
        <v>4</v>
      </c>
    </row>
    <row r="8146" spans="1:10" ht="15.5">
      <c r="A8146" t="s">
        <v>186</v>
      </c>
      <c r="B8146" t="s">
        <v>33</v>
      </c>
      <c r="C8146" s="62">
        <v>44652</v>
      </c>
      <c r="D8146" s="3">
        <f>Table1[[#This Row],[End Year]]-1</f>
        <v>2021</v>
      </c>
      <c r="E8146" s="3">
        <f t="shared" si="381"/>
        <v>2022</v>
      </c>
      <c r="F8146" s="1" t="str">
        <f t="shared" si="382"/>
        <v>2021/2022</v>
      </c>
      <c r="G8146">
        <v>2691</v>
      </c>
      <c r="H8146" t="s">
        <v>79</v>
      </c>
      <c r="I8146">
        <f>IFERROR(INDEX(Lookup_Misc!$A$1:$C$7,MATCH(Table1[[#This Row],[Product]],Lookup_Misc!$B$1:$B$7,0),3)*Table1[[#This Row],[Tonnage]],NA())</f>
        <v>1399.32</v>
      </c>
      <c r="J8146">
        <f t="shared" si="383"/>
        <v>4</v>
      </c>
    </row>
    <row r="8147" spans="1:10" ht="15.5">
      <c r="A8147" t="s">
        <v>189</v>
      </c>
      <c r="B8147" t="s">
        <v>33</v>
      </c>
      <c r="C8147" s="62">
        <v>44652</v>
      </c>
      <c r="D8147" s="3">
        <f>Table1[[#This Row],[End Year]]-1</f>
        <v>2021</v>
      </c>
      <c r="E8147" s="3">
        <f t="shared" si="381"/>
        <v>2022</v>
      </c>
      <c r="F8147" s="1" t="str">
        <f t="shared" si="382"/>
        <v>2021/2022</v>
      </c>
      <c r="G8147">
        <v>15</v>
      </c>
      <c r="H8147" t="s">
        <v>92</v>
      </c>
      <c r="I8147">
        <f>IFERROR(INDEX(Lookup_Misc!$A$1:$C$7,MATCH(Table1[[#This Row],[Product]],Lookup_Misc!$B$1:$B$7,0),3)*Table1[[#This Row],[Tonnage]],NA())</f>
        <v>6</v>
      </c>
      <c r="J8147">
        <f t="shared" si="383"/>
        <v>4</v>
      </c>
    </row>
    <row r="8148" spans="1:10" ht="15.5">
      <c r="A8148" t="s">
        <v>186</v>
      </c>
      <c r="B8148" t="s">
        <v>33</v>
      </c>
      <c r="C8148" s="62">
        <v>44652</v>
      </c>
      <c r="D8148" s="3">
        <f>Table1[[#This Row],[End Year]]-1</f>
        <v>2021</v>
      </c>
      <c r="E8148" s="3">
        <f t="shared" si="381"/>
        <v>2022</v>
      </c>
      <c r="F8148" s="1" t="str">
        <f t="shared" si="382"/>
        <v>2021/2022</v>
      </c>
      <c r="G8148">
        <v>2973</v>
      </c>
      <c r="H8148" t="s">
        <v>151</v>
      </c>
      <c r="I8148">
        <f>IFERROR(INDEX(Lookup_Misc!$A$1:$C$7,MATCH(Table1[[#This Row],[Product]],Lookup_Misc!$B$1:$B$7,0),3)*Table1[[#This Row],[Tonnage]],NA())</f>
        <v>1545.96</v>
      </c>
      <c r="J8148">
        <f t="shared" si="383"/>
        <v>4</v>
      </c>
    </row>
    <row r="8149" spans="1:10" ht="15.5">
      <c r="A8149" t="s">
        <v>189</v>
      </c>
      <c r="B8149" t="s">
        <v>33</v>
      </c>
      <c r="C8149" s="62">
        <v>44652</v>
      </c>
      <c r="D8149" s="3">
        <f>Table1[[#This Row],[End Year]]-1</f>
        <v>2021</v>
      </c>
      <c r="E8149" s="3">
        <f t="shared" si="381"/>
        <v>2022</v>
      </c>
      <c r="F8149" s="1" t="str">
        <f t="shared" si="382"/>
        <v>2021/2022</v>
      </c>
      <c r="G8149">
        <v>134</v>
      </c>
      <c r="H8149" t="s">
        <v>79</v>
      </c>
      <c r="I8149">
        <f>IFERROR(INDEX(Lookup_Misc!$A$1:$C$7,MATCH(Table1[[#This Row],[Product]],Lookup_Misc!$B$1:$B$7,0),3)*Table1[[#This Row],[Tonnage]],NA())</f>
        <v>53.6</v>
      </c>
      <c r="J8149">
        <f t="shared" si="383"/>
        <v>4</v>
      </c>
    </row>
    <row r="8150" spans="1:10" ht="15.5">
      <c r="A8150" t="s">
        <v>188</v>
      </c>
      <c r="B8150" t="s">
        <v>33</v>
      </c>
      <c r="C8150" s="62">
        <v>44652</v>
      </c>
      <c r="D8150" s="3">
        <f>Table1[[#This Row],[End Year]]-1</f>
        <v>2021</v>
      </c>
      <c r="E8150" s="3">
        <f t="shared" si="381"/>
        <v>2022</v>
      </c>
      <c r="F8150" s="1" t="str">
        <f t="shared" si="382"/>
        <v>2021/2022</v>
      </c>
      <c r="G8150">
        <v>318</v>
      </c>
      <c r="H8150" t="s">
        <v>90</v>
      </c>
      <c r="I8150">
        <f>IFERROR(INDEX(Lookup_Misc!$A$1:$C$7,MATCH(Table1[[#This Row],[Product]],Lookup_Misc!$B$1:$B$7,0),3)*Table1[[#This Row],[Tonnage]],NA())</f>
        <v>57.239999999999995</v>
      </c>
      <c r="J8150">
        <f t="shared" si="383"/>
        <v>4</v>
      </c>
    </row>
    <row r="8151" spans="1:10" ht="15.5">
      <c r="A8151" t="s">
        <v>189</v>
      </c>
      <c r="B8151" t="s">
        <v>33</v>
      </c>
      <c r="C8151" s="62">
        <v>44652</v>
      </c>
      <c r="D8151" s="3">
        <f>Table1[[#This Row],[End Year]]-1</f>
        <v>2021</v>
      </c>
      <c r="E8151" s="3">
        <f t="shared" si="381"/>
        <v>2022</v>
      </c>
      <c r="F8151" s="1" t="str">
        <f t="shared" si="382"/>
        <v>2021/2022</v>
      </c>
      <c r="G8151">
        <v>12200</v>
      </c>
      <c r="H8151" t="s">
        <v>103</v>
      </c>
      <c r="I8151">
        <f>IFERROR(INDEX(Lookup_Misc!$A$1:$C$7,MATCH(Table1[[#This Row],[Product]],Lookup_Misc!$B$1:$B$7,0),3)*Table1[[#This Row],[Tonnage]],NA())</f>
        <v>4880</v>
      </c>
      <c r="J8151">
        <f t="shared" si="383"/>
        <v>4</v>
      </c>
    </row>
    <row r="8152" spans="1:10" ht="15.5">
      <c r="A8152" t="s">
        <v>185</v>
      </c>
      <c r="B8152" t="s">
        <v>33</v>
      </c>
      <c r="C8152" s="62">
        <v>44652</v>
      </c>
      <c r="D8152" s="3">
        <f>Table1[[#This Row],[End Year]]-1</f>
        <v>2021</v>
      </c>
      <c r="E8152" s="3">
        <f t="shared" si="381"/>
        <v>2022</v>
      </c>
      <c r="F8152" s="1" t="str">
        <f t="shared" si="382"/>
        <v>2021/2022</v>
      </c>
      <c r="G8152">
        <v>895</v>
      </c>
      <c r="H8152" t="s">
        <v>79</v>
      </c>
      <c r="I8152">
        <f>IFERROR(INDEX(Lookup_Misc!$A$1:$C$7,MATCH(Table1[[#This Row],[Product]],Lookup_Misc!$B$1:$B$7,0),3)*Table1[[#This Row],[Tonnage]],NA())</f>
        <v>411.70000000000005</v>
      </c>
      <c r="J8152">
        <f t="shared" si="383"/>
        <v>4</v>
      </c>
    </row>
    <row r="8153" spans="1:10" ht="15.5">
      <c r="A8153" t="s">
        <v>186</v>
      </c>
      <c r="B8153" t="s">
        <v>33</v>
      </c>
      <c r="C8153" s="62">
        <v>44652</v>
      </c>
      <c r="D8153" s="3">
        <f>Table1[[#This Row],[End Year]]-1</f>
        <v>2021</v>
      </c>
      <c r="E8153" s="3">
        <f t="shared" si="381"/>
        <v>2022</v>
      </c>
      <c r="F8153" s="1" t="str">
        <f t="shared" si="382"/>
        <v>2021/2022</v>
      </c>
      <c r="G8153">
        <v>2</v>
      </c>
      <c r="H8153" t="s">
        <v>91</v>
      </c>
      <c r="I8153">
        <f>IFERROR(INDEX(Lookup_Misc!$A$1:$C$7,MATCH(Table1[[#This Row],[Product]],Lookup_Misc!$B$1:$B$7,0),3)*Table1[[#This Row],[Tonnage]],NA())</f>
        <v>1.04</v>
      </c>
      <c r="J8153">
        <f t="shared" si="383"/>
        <v>4</v>
      </c>
    </row>
    <row r="8154" spans="1:10" ht="15.5">
      <c r="A8154" t="s">
        <v>187</v>
      </c>
      <c r="B8154" t="s">
        <v>33</v>
      </c>
      <c r="C8154" s="62">
        <v>44652</v>
      </c>
      <c r="D8154" s="3">
        <f>Table1[[#This Row],[End Year]]-1</f>
        <v>2021</v>
      </c>
      <c r="E8154" s="3">
        <f t="shared" si="381"/>
        <v>2022</v>
      </c>
      <c r="F8154" s="1" t="str">
        <f t="shared" si="382"/>
        <v>2021/2022</v>
      </c>
      <c r="G8154">
        <v>180</v>
      </c>
      <c r="H8154" t="s">
        <v>79</v>
      </c>
      <c r="I8154">
        <f>IFERROR(INDEX(Lookup_Misc!$A$1:$C$7,MATCH(Table1[[#This Row],[Product]],Lookup_Misc!$B$1:$B$7,0),3)*Table1[[#This Row],[Tonnage]],NA())</f>
        <v>82.8</v>
      </c>
      <c r="J8154">
        <f t="shared" si="383"/>
        <v>4</v>
      </c>
    </row>
    <row r="8155" spans="1:10" ht="15.5">
      <c r="A8155" t="s">
        <v>186</v>
      </c>
      <c r="B8155" t="s">
        <v>33</v>
      </c>
      <c r="C8155" s="62">
        <v>44652</v>
      </c>
      <c r="D8155" s="3">
        <f>Table1[[#This Row],[End Year]]-1</f>
        <v>2021</v>
      </c>
      <c r="E8155" s="3">
        <f t="shared" si="381"/>
        <v>2022</v>
      </c>
      <c r="F8155" s="1" t="str">
        <f t="shared" si="382"/>
        <v>2021/2022</v>
      </c>
      <c r="G8155">
        <v>7654</v>
      </c>
      <c r="H8155" t="s">
        <v>95</v>
      </c>
      <c r="I8155">
        <f>IFERROR(INDEX(Lookup_Misc!$A$1:$C$7,MATCH(Table1[[#This Row],[Product]],Lookup_Misc!$B$1:$B$7,0),3)*Table1[[#This Row],[Tonnage]],NA())</f>
        <v>3980.08</v>
      </c>
      <c r="J8155">
        <f t="shared" si="383"/>
        <v>4</v>
      </c>
    </row>
    <row r="8156" spans="1:10" ht="15.5">
      <c r="A8156" t="s">
        <v>185</v>
      </c>
      <c r="B8156" t="s">
        <v>33</v>
      </c>
      <c r="C8156" s="62">
        <v>44652</v>
      </c>
      <c r="D8156" s="3">
        <f>Table1[[#This Row],[End Year]]-1</f>
        <v>2021</v>
      </c>
      <c r="E8156" s="3">
        <f t="shared" si="381"/>
        <v>2022</v>
      </c>
      <c r="F8156" s="1" t="str">
        <f t="shared" si="382"/>
        <v>2021/2022</v>
      </c>
      <c r="G8156">
        <v>124</v>
      </c>
      <c r="H8156" t="s">
        <v>119</v>
      </c>
      <c r="I8156">
        <f>IFERROR(INDEX(Lookup_Misc!$A$1:$C$7,MATCH(Table1[[#This Row],[Product]],Lookup_Misc!$B$1:$B$7,0),3)*Table1[[#This Row],[Tonnage]],NA())</f>
        <v>57.04</v>
      </c>
      <c r="J8156">
        <f t="shared" si="383"/>
        <v>4</v>
      </c>
    </row>
    <row r="8157" spans="1:10" ht="15.5">
      <c r="A8157" t="s">
        <v>186</v>
      </c>
      <c r="B8157" t="s">
        <v>33</v>
      </c>
      <c r="C8157" s="62">
        <v>44652</v>
      </c>
      <c r="D8157" s="3">
        <f>Table1[[#This Row],[End Year]]-1</f>
        <v>2021</v>
      </c>
      <c r="E8157" s="3">
        <f t="shared" si="381"/>
        <v>2022</v>
      </c>
      <c r="F8157" s="1" t="str">
        <f t="shared" si="382"/>
        <v>2021/2022</v>
      </c>
      <c r="G8157">
        <v>3</v>
      </c>
      <c r="H8157" t="s">
        <v>89</v>
      </c>
      <c r="I8157">
        <f>IFERROR(INDEX(Lookup_Misc!$A$1:$C$7,MATCH(Table1[[#This Row],[Product]],Lookup_Misc!$B$1:$B$7,0),3)*Table1[[#This Row],[Tonnage]],NA())</f>
        <v>1.56</v>
      </c>
      <c r="J8157">
        <f t="shared" si="383"/>
        <v>4</v>
      </c>
    </row>
    <row r="8158" spans="1:10" ht="15.5">
      <c r="A8158" t="s">
        <v>186</v>
      </c>
      <c r="B8158" t="s">
        <v>33</v>
      </c>
      <c r="C8158" s="62">
        <v>44652</v>
      </c>
      <c r="D8158" s="3">
        <f>Table1[[#This Row],[End Year]]-1</f>
        <v>2021</v>
      </c>
      <c r="E8158" s="3">
        <f t="shared" si="381"/>
        <v>2022</v>
      </c>
      <c r="F8158" s="1" t="str">
        <f t="shared" si="382"/>
        <v>2021/2022</v>
      </c>
      <c r="G8158">
        <v>1479</v>
      </c>
      <c r="H8158" t="s">
        <v>86</v>
      </c>
      <c r="I8158">
        <f>IFERROR(INDEX(Lookup_Misc!$A$1:$C$7,MATCH(Table1[[#This Row],[Product]],Lookup_Misc!$B$1:$B$7,0),3)*Table1[[#This Row],[Tonnage]],NA())</f>
        <v>769.08</v>
      </c>
      <c r="J8158">
        <f t="shared" si="383"/>
        <v>4</v>
      </c>
    </row>
    <row r="8159" spans="1:10" ht="15.5">
      <c r="A8159" t="s">
        <v>186</v>
      </c>
      <c r="B8159" t="s">
        <v>33</v>
      </c>
      <c r="C8159" s="62">
        <v>44652</v>
      </c>
      <c r="D8159" s="3">
        <f>Table1[[#This Row],[End Year]]-1</f>
        <v>2021</v>
      </c>
      <c r="E8159" s="3">
        <f t="shared" si="381"/>
        <v>2022</v>
      </c>
      <c r="F8159" s="1" t="str">
        <f t="shared" si="382"/>
        <v>2021/2022</v>
      </c>
      <c r="G8159">
        <v>1</v>
      </c>
      <c r="H8159" t="s">
        <v>132</v>
      </c>
      <c r="I8159">
        <f>IFERROR(INDEX(Lookup_Misc!$A$1:$C$7,MATCH(Table1[[#This Row],[Product]],Lookup_Misc!$B$1:$B$7,0),3)*Table1[[#This Row],[Tonnage]],NA())</f>
        <v>0.52</v>
      </c>
      <c r="J8159">
        <f t="shared" si="383"/>
        <v>4</v>
      </c>
    </row>
    <row r="8160" spans="1:10" ht="15.5">
      <c r="A8160" t="s">
        <v>189</v>
      </c>
      <c r="B8160" t="s">
        <v>33</v>
      </c>
      <c r="C8160" s="62">
        <v>44652</v>
      </c>
      <c r="D8160" s="3">
        <f>Table1[[#This Row],[End Year]]-1</f>
        <v>2021</v>
      </c>
      <c r="E8160" s="3">
        <f t="shared" si="381"/>
        <v>2022</v>
      </c>
      <c r="F8160" s="1" t="str">
        <f t="shared" si="382"/>
        <v>2021/2022</v>
      </c>
      <c r="G8160">
        <v>5</v>
      </c>
      <c r="H8160" t="s">
        <v>151</v>
      </c>
      <c r="I8160">
        <f>IFERROR(INDEX(Lookup_Misc!$A$1:$C$7,MATCH(Table1[[#This Row],[Product]],Lookup_Misc!$B$1:$B$7,0),3)*Table1[[#This Row],[Tonnage]],NA())</f>
        <v>2</v>
      </c>
      <c r="J8160">
        <f t="shared" si="383"/>
        <v>4</v>
      </c>
    </row>
    <row r="8161" spans="1:10" ht="15.5">
      <c r="A8161" t="s">
        <v>185</v>
      </c>
      <c r="B8161" t="s">
        <v>33</v>
      </c>
      <c r="C8161" s="62">
        <v>44652</v>
      </c>
      <c r="D8161" s="3">
        <f>Table1[[#This Row],[End Year]]-1</f>
        <v>2021</v>
      </c>
      <c r="E8161" s="3">
        <f t="shared" si="381"/>
        <v>2022</v>
      </c>
      <c r="F8161" s="1" t="str">
        <f t="shared" si="382"/>
        <v>2021/2022</v>
      </c>
      <c r="G8161">
        <v>1362</v>
      </c>
      <c r="H8161" t="s">
        <v>60</v>
      </c>
      <c r="I8161">
        <f>IFERROR(INDEX(Lookup_Misc!$A$1:$C$7,MATCH(Table1[[#This Row],[Product]],Lookup_Misc!$B$1:$B$7,0),3)*Table1[[#This Row],[Tonnage]],NA())</f>
        <v>626.52</v>
      </c>
      <c r="J8161">
        <f t="shared" si="383"/>
        <v>4</v>
      </c>
    </row>
    <row r="8162" spans="1:10" ht="15.5">
      <c r="A8162" t="s">
        <v>185</v>
      </c>
      <c r="B8162" t="s">
        <v>33</v>
      </c>
      <c r="C8162" s="62">
        <v>44652</v>
      </c>
      <c r="D8162" s="3">
        <f>Table1[[#This Row],[End Year]]-1</f>
        <v>2021</v>
      </c>
      <c r="E8162" s="3">
        <f t="shared" si="381"/>
        <v>2022</v>
      </c>
      <c r="F8162" s="1" t="str">
        <f t="shared" si="382"/>
        <v>2021/2022</v>
      </c>
      <c r="G8162">
        <v>99</v>
      </c>
      <c r="H8162" t="s">
        <v>75</v>
      </c>
      <c r="I8162">
        <f>IFERROR(INDEX(Lookup_Misc!$A$1:$C$7,MATCH(Table1[[#This Row],[Product]],Lookup_Misc!$B$1:$B$7,0),3)*Table1[[#This Row],[Tonnage]],NA())</f>
        <v>45.54</v>
      </c>
      <c r="J8162">
        <f t="shared" si="383"/>
        <v>4</v>
      </c>
    </row>
    <row r="8163" spans="1:10" ht="15.5">
      <c r="A8163" t="s">
        <v>189</v>
      </c>
      <c r="B8163" t="s">
        <v>123</v>
      </c>
      <c r="C8163" s="62">
        <v>44652</v>
      </c>
      <c r="D8163" s="3">
        <f>Table1[[#This Row],[End Year]]-1</f>
        <v>2021</v>
      </c>
      <c r="E8163" s="3">
        <f t="shared" si="381"/>
        <v>2022</v>
      </c>
      <c r="F8163" s="1" t="str">
        <f t="shared" si="382"/>
        <v>2021/2022</v>
      </c>
      <c r="G8163">
        <v>3300</v>
      </c>
      <c r="H8163" t="s">
        <v>167</v>
      </c>
      <c r="I8163">
        <f>IFERROR(INDEX(Lookup_Misc!$A$1:$C$7,MATCH(Table1[[#This Row],[Product]],Lookup_Misc!$B$1:$B$7,0),3)*Table1[[#This Row],[Tonnage]],NA())</f>
        <v>1320</v>
      </c>
      <c r="J8163">
        <f t="shared" si="383"/>
        <v>4</v>
      </c>
    </row>
    <row r="8164" spans="1:10" ht="15.5">
      <c r="A8164" t="s">
        <v>189</v>
      </c>
      <c r="B8164" t="s">
        <v>123</v>
      </c>
      <c r="C8164" s="62">
        <v>44652</v>
      </c>
      <c r="D8164" s="3">
        <f>Table1[[#This Row],[End Year]]-1</f>
        <v>2021</v>
      </c>
      <c r="E8164" s="3">
        <f t="shared" si="381"/>
        <v>2022</v>
      </c>
      <c r="F8164" s="1" t="str">
        <f t="shared" si="382"/>
        <v>2021/2022</v>
      </c>
      <c r="G8164">
        <v>456</v>
      </c>
      <c r="H8164" t="s">
        <v>170</v>
      </c>
      <c r="I8164">
        <f>IFERROR(INDEX(Lookup_Misc!$A$1:$C$7,MATCH(Table1[[#This Row],[Product]],Lookup_Misc!$B$1:$B$7,0),3)*Table1[[#This Row],[Tonnage]],NA())</f>
        <v>182.4</v>
      </c>
      <c r="J8164">
        <f t="shared" si="383"/>
        <v>4</v>
      </c>
    </row>
    <row r="8165" spans="1:10" ht="15.5">
      <c r="A8165" t="s">
        <v>186</v>
      </c>
      <c r="B8165" t="s">
        <v>123</v>
      </c>
      <c r="C8165" s="62">
        <v>44652</v>
      </c>
      <c r="D8165" s="3">
        <f>Table1[[#This Row],[End Year]]-1</f>
        <v>2021</v>
      </c>
      <c r="E8165" s="3">
        <f t="shared" si="381"/>
        <v>2022</v>
      </c>
      <c r="F8165" s="1" t="str">
        <f t="shared" si="382"/>
        <v>2021/2022</v>
      </c>
      <c r="G8165">
        <v>717</v>
      </c>
      <c r="H8165" t="s">
        <v>137</v>
      </c>
      <c r="I8165">
        <f>IFERROR(INDEX(Lookup_Misc!$A$1:$C$7,MATCH(Table1[[#This Row],[Product]],Lookup_Misc!$B$1:$B$7,0),3)*Table1[[#This Row],[Tonnage]],NA())</f>
        <v>372.84000000000003</v>
      </c>
      <c r="J8165">
        <f t="shared" si="383"/>
        <v>4</v>
      </c>
    </row>
    <row r="8166" spans="1:10" ht="15.5">
      <c r="A8166" t="s">
        <v>185</v>
      </c>
      <c r="B8166" t="s">
        <v>123</v>
      </c>
      <c r="C8166" s="62">
        <v>44652</v>
      </c>
      <c r="D8166" s="3">
        <f>Table1[[#This Row],[End Year]]-1</f>
        <v>2021</v>
      </c>
      <c r="E8166" s="3">
        <f t="shared" si="381"/>
        <v>2022</v>
      </c>
      <c r="F8166" s="1" t="str">
        <f t="shared" si="382"/>
        <v>2021/2022</v>
      </c>
      <c r="G8166">
        <v>23</v>
      </c>
      <c r="H8166" t="s">
        <v>74</v>
      </c>
      <c r="I8166">
        <f>IFERROR(INDEX(Lookup_Misc!$A$1:$C$7,MATCH(Table1[[#This Row],[Product]],Lookup_Misc!$B$1:$B$7,0),3)*Table1[[#This Row],[Tonnage]],NA())</f>
        <v>10.58</v>
      </c>
      <c r="J8166">
        <f t="shared" si="383"/>
        <v>4</v>
      </c>
    </row>
    <row r="8167" spans="1:10" ht="15.5">
      <c r="A8167" t="s">
        <v>189</v>
      </c>
      <c r="B8167" t="s">
        <v>123</v>
      </c>
      <c r="C8167" s="62">
        <v>44652</v>
      </c>
      <c r="D8167" s="3">
        <f>Table1[[#This Row],[End Year]]-1</f>
        <v>2021</v>
      </c>
      <c r="E8167" s="3">
        <f t="shared" si="381"/>
        <v>2022</v>
      </c>
      <c r="F8167" s="1" t="str">
        <f t="shared" si="382"/>
        <v>2021/2022</v>
      </c>
      <c r="G8167">
        <v>96</v>
      </c>
      <c r="H8167" t="s">
        <v>132</v>
      </c>
      <c r="I8167">
        <f>IFERROR(INDEX(Lookup_Misc!$A$1:$C$7,MATCH(Table1[[#This Row],[Product]],Lookup_Misc!$B$1:$B$7,0),3)*Table1[[#This Row],[Tonnage]],NA())</f>
        <v>38.400000000000006</v>
      </c>
      <c r="J8167">
        <f t="shared" si="383"/>
        <v>4</v>
      </c>
    </row>
    <row r="8168" spans="1:10" ht="15.5">
      <c r="A8168" t="s">
        <v>189</v>
      </c>
      <c r="B8168" t="s">
        <v>123</v>
      </c>
      <c r="C8168" s="62">
        <v>44652</v>
      </c>
      <c r="D8168" s="3">
        <f>Table1[[#This Row],[End Year]]-1</f>
        <v>2021</v>
      </c>
      <c r="E8168" s="3">
        <f t="shared" si="381"/>
        <v>2022</v>
      </c>
      <c r="F8168" s="1" t="str">
        <f t="shared" si="382"/>
        <v>2021/2022</v>
      </c>
      <c r="G8168">
        <v>16</v>
      </c>
      <c r="H8168" t="s">
        <v>121</v>
      </c>
      <c r="I8168">
        <f>IFERROR(INDEX(Lookup_Misc!$A$1:$C$7,MATCH(Table1[[#This Row],[Product]],Lookup_Misc!$B$1:$B$7,0),3)*Table1[[#This Row],[Tonnage]],NA())</f>
        <v>6.4</v>
      </c>
      <c r="J8168">
        <f t="shared" si="383"/>
        <v>4</v>
      </c>
    </row>
    <row r="8169" spans="1:10" ht="15.5">
      <c r="A8169" t="s">
        <v>189</v>
      </c>
      <c r="B8169" t="s">
        <v>123</v>
      </c>
      <c r="C8169" s="62">
        <v>44652</v>
      </c>
      <c r="D8169" s="3">
        <f>Table1[[#This Row],[End Year]]-1</f>
        <v>2021</v>
      </c>
      <c r="E8169" s="3">
        <f t="shared" si="381"/>
        <v>2022</v>
      </c>
      <c r="F8169" s="1" t="str">
        <f t="shared" si="382"/>
        <v>2021/2022</v>
      </c>
      <c r="G8169">
        <v>160</v>
      </c>
      <c r="H8169" t="s">
        <v>86</v>
      </c>
      <c r="I8169">
        <f>IFERROR(INDEX(Lookup_Misc!$A$1:$C$7,MATCH(Table1[[#This Row],[Product]],Lookup_Misc!$B$1:$B$7,0),3)*Table1[[#This Row],[Tonnage]],NA())</f>
        <v>64</v>
      </c>
      <c r="J8169">
        <f t="shared" si="383"/>
        <v>4</v>
      </c>
    </row>
    <row r="8170" spans="1:10" ht="15.5">
      <c r="A8170" t="s">
        <v>186</v>
      </c>
      <c r="B8170" t="s">
        <v>123</v>
      </c>
      <c r="C8170" s="62">
        <v>44652</v>
      </c>
      <c r="D8170" s="3">
        <f>Table1[[#This Row],[End Year]]-1</f>
        <v>2021</v>
      </c>
      <c r="E8170" s="3">
        <f t="shared" si="381"/>
        <v>2022</v>
      </c>
      <c r="F8170" s="1" t="str">
        <f t="shared" si="382"/>
        <v>2021/2022</v>
      </c>
      <c r="G8170">
        <v>9200</v>
      </c>
      <c r="H8170" t="s">
        <v>167</v>
      </c>
      <c r="I8170">
        <f>IFERROR(INDEX(Lookup_Misc!$A$1:$C$7,MATCH(Table1[[#This Row],[Product]],Lookup_Misc!$B$1:$B$7,0),3)*Table1[[#This Row],[Tonnage]],NA())</f>
        <v>4784</v>
      </c>
      <c r="J8170">
        <f t="shared" si="383"/>
        <v>4</v>
      </c>
    </row>
    <row r="8171" spans="1:10" ht="15.5">
      <c r="A8171" t="s">
        <v>185</v>
      </c>
      <c r="B8171" t="s">
        <v>123</v>
      </c>
      <c r="C8171" s="62">
        <v>44652</v>
      </c>
      <c r="D8171" s="3">
        <f>Table1[[#This Row],[End Year]]-1</f>
        <v>2021</v>
      </c>
      <c r="E8171" s="3">
        <f t="shared" si="381"/>
        <v>2022</v>
      </c>
      <c r="F8171" s="1" t="str">
        <f t="shared" si="382"/>
        <v>2021/2022</v>
      </c>
      <c r="G8171">
        <v>966</v>
      </c>
      <c r="H8171" t="s">
        <v>137</v>
      </c>
      <c r="I8171">
        <f>IFERROR(INDEX(Lookup_Misc!$A$1:$C$7,MATCH(Table1[[#This Row],[Product]],Lookup_Misc!$B$1:$B$7,0),3)*Table1[[#This Row],[Tonnage]],NA())</f>
        <v>444.36</v>
      </c>
      <c r="J8171">
        <f t="shared" si="383"/>
        <v>4</v>
      </c>
    </row>
    <row r="8172" spans="1:10" ht="15.5">
      <c r="A8172" t="s">
        <v>189</v>
      </c>
      <c r="B8172" t="s">
        <v>123</v>
      </c>
      <c r="C8172" s="62">
        <v>44652</v>
      </c>
      <c r="D8172" s="3">
        <f>Table1[[#This Row],[End Year]]-1</f>
        <v>2021</v>
      </c>
      <c r="E8172" s="3">
        <f t="shared" si="381"/>
        <v>2022</v>
      </c>
      <c r="F8172" s="1" t="str">
        <f t="shared" si="382"/>
        <v>2021/2022</v>
      </c>
      <c r="G8172">
        <v>2</v>
      </c>
      <c r="H8172" t="s">
        <v>87</v>
      </c>
      <c r="I8172">
        <f>IFERROR(INDEX(Lookup_Misc!$A$1:$C$7,MATCH(Table1[[#This Row],[Product]],Lookup_Misc!$B$1:$B$7,0),3)*Table1[[#This Row],[Tonnage]],NA())</f>
        <v>0.8</v>
      </c>
      <c r="J8172">
        <f t="shared" si="383"/>
        <v>4</v>
      </c>
    </row>
    <row r="8173" spans="1:10" ht="15.5">
      <c r="A8173" t="s">
        <v>185</v>
      </c>
      <c r="B8173" t="s">
        <v>123</v>
      </c>
      <c r="C8173" s="62">
        <v>44652</v>
      </c>
      <c r="D8173" s="3">
        <f>Table1[[#This Row],[End Year]]-1</f>
        <v>2021</v>
      </c>
      <c r="E8173" s="3">
        <f t="shared" si="381"/>
        <v>2022</v>
      </c>
      <c r="F8173" s="1" t="str">
        <f t="shared" si="382"/>
        <v>2021/2022</v>
      </c>
      <c r="G8173">
        <v>7700</v>
      </c>
      <c r="H8173" t="s">
        <v>113</v>
      </c>
      <c r="I8173">
        <f>IFERROR(INDEX(Lookup_Misc!$A$1:$C$7,MATCH(Table1[[#This Row],[Product]],Lookup_Misc!$B$1:$B$7,0),3)*Table1[[#This Row],[Tonnage]],NA())</f>
        <v>3542</v>
      </c>
      <c r="J8173">
        <f t="shared" si="383"/>
        <v>4</v>
      </c>
    </row>
    <row r="8174" spans="1:10" ht="15.5">
      <c r="A8174" t="s">
        <v>189</v>
      </c>
      <c r="B8174" t="s">
        <v>123</v>
      </c>
      <c r="C8174" s="62">
        <v>44652</v>
      </c>
      <c r="D8174" s="3">
        <f>Table1[[#This Row],[End Year]]-1</f>
        <v>2021</v>
      </c>
      <c r="E8174" s="3">
        <f t="shared" si="381"/>
        <v>2022</v>
      </c>
      <c r="F8174" s="1" t="str">
        <f t="shared" si="382"/>
        <v>2021/2022</v>
      </c>
      <c r="G8174">
        <v>38</v>
      </c>
      <c r="H8174" t="s">
        <v>90</v>
      </c>
      <c r="I8174">
        <f>IFERROR(INDEX(Lookup_Misc!$A$1:$C$7,MATCH(Table1[[#This Row],[Product]],Lookup_Misc!$B$1:$B$7,0),3)*Table1[[#This Row],[Tonnage]],NA())</f>
        <v>15.200000000000001</v>
      </c>
      <c r="J8174">
        <f t="shared" si="383"/>
        <v>4</v>
      </c>
    </row>
    <row r="8175" spans="1:10" ht="15.5">
      <c r="A8175" t="s">
        <v>189</v>
      </c>
      <c r="B8175" t="s">
        <v>123</v>
      </c>
      <c r="C8175" s="62">
        <v>44652</v>
      </c>
      <c r="D8175" s="3">
        <f>Table1[[#This Row],[End Year]]-1</f>
        <v>2021</v>
      </c>
      <c r="E8175" s="3">
        <f t="shared" si="381"/>
        <v>2022</v>
      </c>
      <c r="F8175" s="1" t="str">
        <f t="shared" si="382"/>
        <v>2021/2022</v>
      </c>
      <c r="G8175">
        <v>6917</v>
      </c>
      <c r="H8175" t="s">
        <v>79</v>
      </c>
      <c r="I8175">
        <f>IFERROR(INDEX(Lookup_Misc!$A$1:$C$7,MATCH(Table1[[#This Row],[Product]],Lookup_Misc!$B$1:$B$7,0),3)*Table1[[#This Row],[Tonnage]],NA())</f>
        <v>2766.8</v>
      </c>
      <c r="J8175">
        <f t="shared" si="383"/>
        <v>4</v>
      </c>
    </row>
    <row r="8176" spans="1:10" ht="15.5">
      <c r="A8176" t="s">
        <v>187</v>
      </c>
      <c r="B8176" t="s">
        <v>123</v>
      </c>
      <c r="C8176" s="62">
        <v>44652</v>
      </c>
      <c r="D8176" s="3">
        <f>Table1[[#This Row],[End Year]]-1</f>
        <v>2021</v>
      </c>
      <c r="E8176" s="3">
        <f t="shared" si="381"/>
        <v>2022</v>
      </c>
      <c r="F8176" s="1" t="str">
        <f t="shared" si="382"/>
        <v>2021/2022</v>
      </c>
      <c r="G8176">
        <v>124</v>
      </c>
      <c r="H8176" t="s">
        <v>137</v>
      </c>
      <c r="I8176">
        <f>IFERROR(INDEX(Lookup_Misc!$A$1:$C$7,MATCH(Table1[[#This Row],[Product]],Lookup_Misc!$B$1:$B$7,0),3)*Table1[[#This Row],[Tonnage]],NA())</f>
        <v>57.04</v>
      </c>
      <c r="J8176">
        <f t="shared" si="383"/>
        <v>4</v>
      </c>
    </row>
    <row r="8177" spans="1:10" ht="15.5">
      <c r="A8177" t="s">
        <v>185</v>
      </c>
      <c r="B8177" t="s">
        <v>123</v>
      </c>
      <c r="C8177" s="62">
        <v>44652</v>
      </c>
      <c r="D8177" s="3">
        <f>Table1[[#This Row],[End Year]]-1</f>
        <v>2021</v>
      </c>
      <c r="E8177" s="3">
        <f t="shared" si="381"/>
        <v>2022</v>
      </c>
      <c r="F8177" s="1" t="str">
        <f t="shared" si="382"/>
        <v>2021/2022</v>
      </c>
      <c r="G8177">
        <v>1099</v>
      </c>
      <c r="H8177" t="s">
        <v>144</v>
      </c>
      <c r="I8177">
        <f>IFERROR(INDEX(Lookup_Misc!$A$1:$C$7,MATCH(Table1[[#This Row],[Product]],Lookup_Misc!$B$1:$B$7,0),3)*Table1[[#This Row],[Tonnage]],NA())</f>
        <v>505.54</v>
      </c>
      <c r="J8177">
        <f t="shared" si="383"/>
        <v>4</v>
      </c>
    </row>
    <row r="8178" spans="1:10" ht="15.5">
      <c r="A8178" t="s">
        <v>186</v>
      </c>
      <c r="B8178" t="s">
        <v>123</v>
      </c>
      <c r="C8178" s="62">
        <v>44652</v>
      </c>
      <c r="D8178" s="3">
        <f>Table1[[#This Row],[End Year]]-1</f>
        <v>2021</v>
      </c>
      <c r="E8178" s="3">
        <f t="shared" si="381"/>
        <v>2022</v>
      </c>
      <c r="F8178" s="1" t="str">
        <f t="shared" si="382"/>
        <v>2021/2022</v>
      </c>
      <c r="G8178">
        <v>191</v>
      </c>
      <c r="H8178" t="s">
        <v>79</v>
      </c>
      <c r="I8178">
        <f>IFERROR(INDEX(Lookup_Misc!$A$1:$C$7,MATCH(Table1[[#This Row],[Product]],Lookup_Misc!$B$1:$B$7,0),3)*Table1[[#This Row],[Tonnage]],NA())</f>
        <v>99.320000000000007</v>
      </c>
      <c r="J8178">
        <f t="shared" si="383"/>
        <v>4</v>
      </c>
    </row>
    <row r="8179" spans="1:10" ht="15.5">
      <c r="A8179" t="s">
        <v>186</v>
      </c>
      <c r="B8179" t="s">
        <v>123</v>
      </c>
      <c r="C8179" s="62">
        <v>44652</v>
      </c>
      <c r="D8179" s="3">
        <f>Table1[[#This Row],[End Year]]-1</f>
        <v>2021</v>
      </c>
      <c r="E8179" s="3">
        <f t="shared" si="381"/>
        <v>2022</v>
      </c>
      <c r="F8179" s="1" t="str">
        <f t="shared" si="382"/>
        <v>2021/2022</v>
      </c>
      <c r="G8179">
        <v>27461</v>
      </c>
      <c r="H8179" t="s">
        <v>113</v>
      </c>
      <c r="I8179">
        <f>IFERROR(INDEX(Lookup_Misc!$A$1:$C$7,MATCH(Table1[[#This Row],[Product]],Lookup_Misc!$B$1:$B$7,0),3)*Table1[[#This Row],[Tonnage]],NA())</f>
        <v>14279.720000000001</v>
      </c>
      <c r="J8179">
        <f t="shared" si="383"/>
        <v>4</v>
      </c>
    </row>
    <row r="8180" spans="1:10" ht="15.5">
      <c r="A8180" t="s">
        <v>189</v>
      </c>
      <c r="B8180" t="s">
        <v>123</v>
      </c>
      <c r="C8180" s="62">
        <v>44652</v>
      </c>
      <c r="D8180" s="3">
        <f>Table1[[#This Row],[End Year]]-1</f>
        <v>2021</v>
      </c>
      <c r="E8180" s="3">
        <f t="shared" si="381"/>
        <v>2022</v>
      </c>
      <c r="F8180" s="1" t="str">
        <f t="shared" si="382"/>
        <v>2021/2022</v>
      </c>
      <c r="G8180">
        <v>5498</v>
      </c>
      <c r="H8180" t="s">
        <v>108</v>
      </c>
      <c r="I8180">
        <f>IFERROR(INDEX(Lookup_Misc!$A$1:$C$7,MATCH(Table1[[#This Row],[Product]],Lookup_Misc!$B$1:$B$7,0),3)*Table1[[#This Row],[Tonnage]],NA())</f>
        <v>2199.2000000000003</v>
      </c>
      <c r="J8180">
        <f t="shared" si="383"/>
        <v>4</v>
      </c>
    </row>
    <row r="8181" spans="1:10" ht="15.5">
      <c r="A8181" t="s">
        <v>189</v>
      </c>
      <c r="B8181" t="s">
        <v>123</v>
      </c>
      <c r="C8181" s="62">
        <v>44652</v>
      </c>
      <c r="D8181" s="3">
        <f>Table1[[#This Row],[End Year]]-1</f>
        <v>2021</v>
      </c>
      <c r="E8181" s="3">
        <f t="shared" si="381"/>
        <v>2022</v>
      </c>
      <c r="F8181" s="1" t="str">
        <f t="shared" si="382"/>
        <v>2021/2022</v>
      </c>
      <c r="G8181">
        <v>47877</v>
      </c>
      <c r="H8181" t="s">
        <v>113</v>
      </c>
      <c r="I8181">
        <f>IFERROR(INDEX(Lookup_Misc!$A$1:$C$7,MATCH(Table1[[#This Row],[Product]],Lookup_Misc!$B$1:$B$7,0),3)*Table1[[#This Row],[Tonnage]],NA())</f>
        <v>19150.8</v>
      </c>
      <c r="J8181">
        <f t="shared" si="383"/>
        <v>4</v>
      </c>
    </row>
    <row r="8182" spans="1:10" ht="15.5">
      <c r="A8182" t="s">
        <v>185</v>
      </c>
      <c r="B8182" t="s">
        <v>123</v>
      </c>
      <c r="C8182" s="62">
        <v>44652</v>
      </c>
      <c r="D8182" s="3">
        <f>Table1[[#This Row],[End Year]]-1</f>
        <v>2021</v>
      </c>
      <c r="E8182" s="3">
        <f t="shared" si="381"/>
        <v>2022</v>
      </c>
      <c r="F8182" s="1" t="str">
        <f t="shared" si="382"/>
        <v>2021/2022</v>
      </c>
      <c r="G8182">
        <v>6008</v>
      </c>
      <c r="H8182" t="s">
        <v>60</v>
      </c>
      <c r="I8182">
        <f>IFERROR(INDEX(Lookup_Misc!$A$1:$C$7,MATCH(Table1[[#This Row],[Product]],Lookup_Misc!$B$1:$B$7,0),3)*Table1[[#This Row],[Tonnage]],NA())</f>
        <v>2763.6800000000003</v>
      </c>
      <c r="J8182">
        <f t="shared" si="383"/>
        <v>4</v>
      </c>
    </row>
    <row r="8183" spans="1:10" ht="15.5">
      <c r="A8183" t="s">
        <v>185</v>
      </c>
      <c r="B8183" t="s">
        <v>123</v>
      </c>
      <c r="C8183" s="62">
        <v>44652</v>
      </c>
      <c r="D8183" s="3">
        <f>Table1[[#This Row],[End Year]]-1</f>
        <v>2021</v>
      </c>
      <c r="E8183" s="3">
        <f t="shared" si="381"/>
        <v>2022</v>
      </c>
      <c r="F8183" s="1" t="str">
        <f t="shared" si="382"/>
        <v>2021/2022</v>
      </c>
      <c r="G8183">
        <v>1715</v>
      </c>
      <c r="H8183" t="s">
        <v>145</v>
      </c>
      <c r="I8183">
        <f>IFERROR(INDEX(Lookup_Misc!$A$1:$C$7,MATCH(Table1[[#This Row],[Product]],Lookup_Misc!$B$1:$B$7,0),3)*Table1[[#This Row],[Tonnage]],NA())</f>
        <v>788.90000000000009</v>
      </c>
      <c r="J8183">
        <f t="shared" si="383"/>
        <v>4</v>
      </c>
    </row>
    <row r="8184" spans="1:10" ht="15.5">
      <c r="A8184" t="s">
        <v>185</v>
      </c>
      <c r="B8184" t="s">
        <v>123</v>
      </c>
      <c r="C8184" s="62">
        <v>44652</v>
      </c>
      <c r="D8184" s="3">
        <f>Table1[[#This Row],[End Year]]-1</f>
        <v>2021</v>
      </c>
      <c r="E8184" s="3">
        <f t="shared" si="381"/>
        <v>2022</v>
      </c>
      <c r="F8184" s="1" t="str">
        <f t="shared" si="382"/>
        <v>2021/2022</v>
      </c>
      <c r="G8184">
        <v>5002</v>
      </c>
      <c r="H8184" t="s">
        <v>133</v>
      </c>
      <c r="I8184">
        <f>IFERROR(INDEX(Lookup_Misc!$A$1:$C$7,MATCH(Table1[[#This Row],[Product]],Lookup_Misc!$B$1:$B$7,0),3)*Table1[[#This Row],[Tonnage]],NA())</f>
        <v>2300.92</v>
      </c>
      <c r="J8184">
        <f t="shared" si="383"/>
        <v>4</v>
      </c>
    </row>
    <row r="8185" spans="1:10" ht="15.5">
      <c r="A8185" t="s">
        <v>186</v>
      </c>
      <c r="B8185" t="s">
        <v>123</v>
      </c>
      <c r="C8185" s="62">
        <v>44652</v>
      </c>
      <c r="D8185" s="3">
        <f>Table1[[#This Row],[End Year]]-1</f>
        <v>2021</v>
      </c>
      <c r="E8185" s="3">
        <f t="shared" si="381"/>
        <v>2022</v>
      </c>
      <c r="F8185" s="1" t="str">
        <f t="shared" si="382"/>
        <v>2021/2022</v>
      </c>
      <c r="G8185">
        <v>1000</v>
      </c>
      <c r="H8185" t="s">
        <v>144</v>
      </c>
      <c r="I8185">
        <f>IFERROR(INDEX(Lookup_Misc!$A$1:$C$7,MATCH(Table1[[#This Row],[Product]],Lookup_Misc!$B$1:$B$7,0),3)*Table1[[#This Row],[Tonnage]],NA())</f>
        <v>520</v>
      </c>
      <c r="J8185">
        <f t="shared" si="383"/>
        <v>4</v>
      </c>
    </row>
    <row r="8186" spans="1:10" ht="15.5">
      <c r="A8186" t="s">
        <v>188</v>
      </c>
      <c r="B8186" t="s">
        <v>123</v>
      </c>
      <c r="C8186" s="62">
        <v>44652</v>
      </c>
      <c r="D8186" s="3">
        <f>Table1[[#This Row],[End Year]]-1</f>
        <v>2021</v>
      </c>
      <c r="E8186" s="3">
        <f t="shared" si="381"/>
        <v>2022</v>
      </c>
      <c r="F8186" s="1" t="str">
        <f t="shared" si="382"/>
        <v>2021/2022</v>
      </c>
      <c r="G8186">
        <v>239</v>
      </c>
      <c r="H8186" t="s">
        <v>60</v>
      </c>
      <c r="I8186">
        <f>IFERROR(INDEX(Lookup_Misc!$A$1:$C$7,MATCH(Table1[[#This Row],[Product]],Lookup_Misc!$B$1:$B$7,0),3)*Table1[[#This Row],[Tonnage]],NA())</f>
        <v>43.019999999999996</v>
      </c>
      <c r="J8186">
        <f t="shared" si="383"/>
        <v>4</v>
      </c>
    </row>
    <row r="8187" spans="1:10" ht="15.5">
      <c r="A8187" t="s">
        <v>186</v>
      </c>
      <c r="B8187" t="s">
        <v>123</v>
      </c>
      <c r="C8187" s="62">
        <v>44652</v>
      </c>
      <c r="D8187" s="3">
        <f>Table1[[#This Row],[End Year]]-1</f>
        <v>2021</v>
      </c>
      <c r="E8187" s="3">
        <f t="shared" si="381"/>
        <v>2022</v>
      </c>
      <c r="F8187" s="1" t="str">
        <f t="shared" si="382"/>
        <v>2021/2022</v>
      </c>
      <c r="G8187">
        <v>2</v>
      </c>
      <c r="H8187" t="s">
        <v>74</v>
      </c>
      <c r="I8187">
        <f>IFERROR(INDEX(Lookup_Misc!$A$1:$C$7,MATCH(Table1[[#This Row],[Product]],Lookup_Misc!$B$1:$B$7,0),3)*Table1[[#This Row],[Tonnage]],NA())</f>
        <v>1.04</v>
      </c>
      <c r="J8187">
        <f t="shared" si="383"/>
        <v>4</v>
      </c>
    </row>
    <row r="8188" spans="1:10" ht="15.5">
      <c r="A8188" t="s">
        <v>185</v>
      </c>
      <c r="B8188" t="s">
        <v>123</v>
      </c>
      <c r="C8188" s="62">
        <v>44652</v>
      </c>
      <c r="D8188" s="3">
        <f>Table1[[#This Row],[End Year]]-1</f>
        <v>2021</v>
      </c>
      <c r="E8188" s="3">
        <f t="shared" si="381"/>
        <v>2022</v>
      </c>
      <c r="F8188" s="1" t="str">
        <f t="shared" si="382"/>
        <v>2021/2022</v>
      </c>
      <c r="G8188">
        <v>4398</v>
      </c>
      <c r="H8188" t="s">
        <v>108</v>
      </c>
      <c r="I8188">
        <f>IFERROR(INDEX(Lookup_Misc!$A$1:$C$7,MATCH(Table1[[#This Row],[Product]],Lookup_Misc!$B$1:$B$7,0),3)*Table1[[#This Row],[Tonnage]],NA())</f>
        <v>2023.0800000000002</v>
      </c>
      <c r="J8188">
        <f t="shared" si="383"/>
        <v>4</v>
      </c>
    </row>
    <row r="8189" spans="1:10" ht="15.5">
      <c r="A8189" t="s">
        <v>186</v>
      </c>
      <c r="B8189" t="s">
        <v>123</v>
      </c>
      <c r="C8189" s="62">
        <v>44652</v>
      </c>
      <c r="D8189" s="3">
        <f>Table1[[#This Row],[End Year]]-1</f>
        <v>2021</v>
      </c>
      <c r="E8189" s="3">
        <f t="shared" si="381"/>
        <v>2022</v>
      </c>
      <c r="F8189" s="1" t="str">
        <f t="shared" si="382"/>
        <v>2021/2022</v>
      </c>
      <c r="G8189">
        <v>23550</v>
      </c>
      <c r="H8189" t="s">
        <v>116</v>
      </c>
      <c r="I8189">
        <f>IFERROR(INDEX(Lookup_Misc!$A$1:$C$7,MATCH(Table1[[#This Row],[Product]],Lookup_Misc!$B$1:$B$7,0),3)*Table1[[#This Row],[Tonnage]],NA())</f>
        <v>12246</v>
      </c>
      <c r="J8189">
        <f t="shared" si="383"/>
        <v>4</v>
      </c>
    </row>
    <row r="8190" spans="1:10" ht="15.5">
      <c r="A8190" t="s">
        <v>186</v>
      </c>
      <c r="B8190" t="s">
        <v>123</v>
      </c>
      <c r="C8190" s="62">
        <v>44652</v>
      </c>
      <c r="D8190" s="3">
        <f>Table1[[#This Row],[End Year]]-1</f>
        <v>2021</v>
      </c>
      <c r="E8190" s="3">
        <f t="shared" si="381"/>
        <v>2022</v>
      </c>
      <c r="F8190" s="1" t="str">
        <f t="shared" si="382"/>
        <v>2021/2022</v>
      </c>
      <c r="G8190">
        <v>160804</v>
      </c>
      <c r="H8190" t="s">
        <v>60</v>
      </c>
      <c r="I8190">
        <f>IFERROR(INDEX(Lookup_Misc!$A$1:$C$7,MATCH(Table1[[#This Row],[Product]],Lookup_Misc!$B$1:$B$7,0),3)*Table1[[#This Row],[Tonnage]],NA())</f>
        <v>83618.080000000002</v>
      </c>
      <c r="J8190">
        <f t="shared" si="383"/>
        <v>4</v>
      </c>
    </row>
    <row r="8191" spans="1:10" ht="15.5">
      <c r="A8191" t="s">
        <v>189</v>
      </c>
      <c r="B8191" t="s">
        <v>123</v>
      </c>
      <c r="C8191" s="62">
        <v>44652</v>
      </c>
      <c r="D8191" s="3">
        <f>Table1[[#This Row],[End Year]]-1</f>
        <v>2021</v>
      </c>
      <c r="E8191" s="3">
        <f t="shared" si="381"/>
        <v>2022</v>
      </c>
      <c r="F8191" s="1" t="str">
        <f t="shared" si="382"/>
        <v>2021/2022</v>
      </c>
      <c r="G8191">
        <v>3306</v>
      </c>
      <c r="H8191" t="s">
        <v>116</v>
      </c>
      <c r="I8191">
        <f>IFERROR(INDEX(Lookup_Misc!$A$1:$C$7,MATCH(Table1[[#This Row],[Product]],Lookup_Misc!$B$1:$B$7,0),3)*Table1[[#This Row],[Tonnage]],NA())</f>
        <v>1322.4</v>
      </c>
      <c r="J8191">
        <f t="shared" si="383"/>
        <v>4</v>
      </c>
    </row>
    <row r="8192" spans="1:10" ht="15.5">
      <c r="A8192" t="s">
        <v>189</v>
      </c>
      <c r="B8192" t="s">
        <v>123</v>
      </c>
      <c r="C8192" s="62">
        <v>44652</v>
      </c>
      <c r="D8192" s="3">
        <f>Table1[[#This Row],[End Year]]-1</f>
        <v>2021</v>
      </c>
      <c r="E8192" s="3">
        <f t="shared" si="381"/>
        <v>2022</v>
      </c>
      <c r="F8192" s="1" t="str">
        <f t="shared" si="382"/>
        <v>2021/2022</v>
      </c>
      <c r="G8192">
        <v>2200</v>
      </c>
      <c r="H8192" t="s">
        <v>133</v>
      </c>
      <c r="I8192">
        <f>IFERROR(INDEX(Lookup_Misc!$A$1:$C$7,MATCH(Table1[[#This Row],[Product]],Lookup_Misc!$B$1:$B$7,0),3)*Table1[[#This Row],[Tonnage]],NA())</f>
        <v>880</v>
      </c>
      <c r="J8192">
        <f t="shared" si="383"/>
        <v>4</v>
      </c>
    </row>
    <row r="8193" spans="1:10" ht="15.5">
      <c r="A8193" t="s">
        <v>189</v>
      </c>
      <c r="B8193" t="s">
        <v>123</v>
      </c>
      <c r="C8193" s="62">
        <v>44652</v>
      </c>
      <c r="D8193" s="3">
        <f>Table1[[#This Row],[End Year]]-1</f>
        <v>2021</v>
      </c>
      <c r="E8193" s="3">
        <f t="shared" si="381"/>
        <v>2022</v>
      </c>
      <c r="F8193" s="1" t="str">
        <f t="shared" si="382"/>
        <v>2021/2022</v>
      </c>
      <c r="G8193">
        <v>56404</v>
      </c>
      <c r="H8193" t="s">
        <v>60</v>
      </c>
      <c r="I8193">
        <f>IFERROR(INDEX(Lookup_Misc!$A$1:$C$7,MATCH(Table1[[#This Row],[Product]],Lookup_Misc!$B$1:$B$7,0),3)*Table1[[#This Row],[Tonnage]],NA())</f>
        <v>22561.600000000002</v>
      </c>
      <c r="J8193">
        <f t="shared" si="383"/>
        <v>4</v>
      </c>
    </row>
    <row r="8194" spans="1:10" ht="15.5">
      <c r="A8194" t="s">
        <v>185</v>
      </c>
      <c r="B8194" t="s">
        <v>123</v>
      </c>
      <c r="C8194" s="62">
        <v>44652</v>
      </c>
      <c r="D8194" s="3">
        <f>Table1[[#This Row],[End Year]]-1</f>
        <v>2021</v>
      </c>
      <c r="E8194" s="3">
        <f t="shared" si="381"/>
        <v>2022</v>
      </c>
      <c r="F8194" s="1" t="str">
        <f t="shared" si="382"/>
        <v>2021/2022</v>
      </c>
      <c r="G8194">
        <v>4400</v>
      </c>
      <c r="H8194" t="s">
        <v>116</v>
      </c>
      <c r="I8194">
        <f>IFERROR(INDEX(Lookup_Misc!$A$1:$C$7,MATCH(Table1[[#This Row],[Product]],Lookup_Misc!$B$1:$B$7,0),3)*Table1[[#This Row],[Tonnage]],NA())</f>
        <v>2024</v>
      </c>
      <c r="J8194">
        <f t="shared" si="383"/>
        <v>4</v>
      </c>
    </row>
    <row r="8195" spans="1:10" ht="15.5">
      <c r="A8195" t="s">
        <v>185</v>
      </c>
      <c r="B8195" t="s">
        <v>123</v>
      </c>
      <c r="C8195" s="62">
        <v>44652</v>
      </c>
      <c r="D8195" s="3">
        <f>Table1[[#This Row],[End Year]]-1</f>
        <v>2021</v>
      </c>
      <c r="E8195" s="3">
        <f t="shared" si="381"/>
        <v>2022</v>
      </c>
      <c r="F8195" s="1" t="str">
        <f t="shared" si="382"/>
        <v>2021/2022</v>
      </c>
      <c r="G8195">
        <v>2504</v>
      </c>
      <c r="H8195" t="s">
        <v>88</v>
      </c>
      <c r="I8195">
        <f>IFERROR(INDEX(Lookup_Misc!$A$1:$C$7,MATCH(Table1[[#This Row],[Product]],Lookup_Misc!$B$1:$B$7,0),3)*Table1[[#This Row],[Tonnage]],NA())</f>
        <v>1151.8400000000001</v>
      </c>
      <c r="J8195">
        <f t="shared" si="383"/>
        <v>4</v>
      </c>
    </row>
    <row r="8196" spans="1:10" ht="15.5">
      <c r="A8196" t="s">
        <v>185</v>
      </c>
      <c r="B8196" t="s">
        <v>123</v>
      </c>
      <c r="C8196" s="62">
        <v>44652</v>
      </c>
      <c r="D8196" s="3">
        <f>Table1[[#This Row],[End Year]]-1</f>
        <v>2021</v>
      </c>
      <c r="E8196" s="3">
        <f t="shared" si="381"/>
        <v>2022</v>
      </c>
      <c r="F8196" s="1" t="str">
        <f t="shared" si="382"/>
        <v>2021/2022</v>
      </c>
      <c r="G8196">
        <v>2</v>
      </c>
      <c r="H8196" t="s">
        <v>87</v>
      </c>
      <c r="I8196">
        <f>IFERROR(INDEX(Lookup_Misc!$A$1:$C$7,MATCH(Table1[[#This Row],[Product]],Lookup_Misc!$B$1:$B$7,0),3)*Table1[[#This Row],[Tonnage]],NA())</f>
        <v>0.92</v>
      </c>
      <c r="J8196">
        <f t="shared" si="383"/>
        <v>4</v>
      </c>
    </row>
    <row r="8197" spans="1:10" ht="15.5">
      <c r="A8197" t="s">
        <v>187</v>
      </c>
      <c r="B8197" t="s">
        <v>123</v>
      </c>
      <c r="C8197" s="62">
        <v>44652</v>
      </c>
      <c r="D8197" s="3">
        <f>Table1[[#This Row],[End Year]]-1</f>
        <v>2021</v>
      </c>
      <c r="E8197" s="3">
        <f t="shared" si="381"/>
        <v>2022</v>
      </c>
      <c r="F8197" s="1" t="str">
        <f t="shared" si="382"/>
        <v>2021/2022</v>
      </c>
      <c r="G8197">
        <v>182</v>
      </c>
      <c r="H8197" t="s">
        <v>79</v>
      </c>
      <c r="I8197">
        <f>IFERROR(INDEX(Lookup_Misc!$A$1:$C$7,MATCH(Table1[[#This Row],[Product]],Lookup_Misc!$B$1:$B$7,0),3)*Table1[[#This Row],[Tonnage]],NA())</f>
        <v>83.72</v>
      </c>
      <c r="J8197">
        <f t="shared" si="383"/>
        <v>4</v>
      </c>
    </row>
    <row r="8198" spans="1:10" ht="15.5">
      <c r="A8198" t="s">
        <v>186</v>
      </c>
      <c r="B8198" t="s">
        <v>123</v>
      </c>
      <c r="C8198" s="62">
        <v>44652</v>
      </c>
      <c r="D8198" s="3">
        <f>Table1[[#This Row],[End Year]]-1</f>
        <v>2021</v>
      </c>
      <c r="E8198" s="3">
        <f t="shared" ref="E8198:E8261" si="384">IF(AND(MONTH(C8198)&gt;=7,MONTH(C8198)&lt;=12),YEAR(C8198)+1,YEAR(C8198))</f>
        <v>2022</v>
      </c>
      <c r="F8198" s="1" t="str">
        <f t="shared" ref="F8198:F8261" si="385">D8198&amp;"/"&amp;E8198</f>
        <v>2021/2022</v>
      </c>
      <c r="G8198">
        <v>5499</v>
      </c>
      <c r="H8198" t="s">
        <v>108</v>
      </c>
      <c r="I8198">
        <f>IFERROR(INDEX(Lookup_Misc!$A$1:$C$7,MATCH(Table1[[#This Row],[Product]],Lookup_Misc!$B$1:$B$7,0),3)*Table1[[#This Row],[Tonnage]],NA())</f>
        <v>2859.48</v>
      </c>
      <c r="J8198">
        <f t="shared" ref="J8198:J8261" si="386">MONTH(C8198)</f>
        <v>4</v>
      </c>
    </row>
    <row r="8199" spans="1:10" ht="15.5">
      <c r="A8199" t="s">
        <v>188</v>
      </c>
      <c r="B8199" t="s">
        <v>123</v>
      </c>
      <c r="C8199" s="62">
        <v>44652</v>
      </c>
      <c r="D8199" s="3">
        <f>Table1[[#This Row],[End Year]]-1</f>
        <v>2021</v>
      </c>
      <c r="E8199" s="3">
        <f t="shared" si="384"/>
        <v>2022</v>
      </c>
      <c r="F8199" s="1" t="str">
        <f t="shared" si="385"/>
        <v>2021/2022</v>
      </c>
      <c r="G8199">
        <v>4</v>
      </c>
      <c r="H8199" t="s">
        <v>79</v>
      </c>
      <c r="I8199">
        <f>IFERROR(INDEX(Lookup_Misc!$A$1:$C$7,MATCH(Table1[[#This Row],[Product]],Lookup_Misc!$B$1:$B$7,0),3)*Table1[[#This Row],[Tonnage]],NA())</f>
        <v>0.72</v>
      </c>
      <c r="J8199">
        <f t="shared" si="386"/>
        <v>4</v>
      </c>
    </row>
    <row r="8200" spans="1:10" ht="15.5">
      <c r="A8200" t="s">
        <v>185</v>
      </c>
      <c r="B8200" t="s">
        <v>123</v>
      </c>
      <c r="C8200" s="62">
        <v>44652</v>
      </c>
      <c r="D8200" s="3">
        <f>Table1[[#This Row],[End Year]]-1</f>
        <v>2021</v>
      </c>
      <c r="E8200" s="3">
        <f t="shared" si="384"/>
        <v>2022</v>
      </c>
      <c r="F8200" s="1" t="str">
        <f t="shared" si="385"/>
        <v>2021/2022</v>
      </c>
      <c r="G8200">
        <v>27399</v>
      </c>
      <c r="H8200" t="s">
        <v>79</v>
      </c>
      <c r="I8200">
        <f>IFERROR(INDEX(Lookup_Misc!$A$1:$C$7,MATCH(Table1[[#This Row],[Product]],Lookup_Misc!$B$1:$B$7,0),3)*Table1[[#This Row],[Tonnage]],NA())</f>
        <v>12603.54</v>
      </c>
      <c r="J8200">
        <f t="shared" si="386"/>
        <v>4</v>
      </c>
    </row>
    <row r="8201" spans="1:10" ht="15.5">
      <c r="A8201" t="s">
        <v>186</v>
      </c>
      <c r="B8201" t="s">
        <v>33</v>
      </c>
      <c r="C8201" s="62">
        <v>44682</v>
      </c>
      <c r="D8201" s="3">
        <f>Table1[[#This Row],[End Year]]-1</f>
        <v>2021</v>
      </c>
      <c r="E8201" s="3">
        <f t="shared" si="384"/>
        <v>2022</v>
      </c>
      <c r="F8201" s="1" t="str">
        <f t="shared" si="385"/>
        <v>2021/2022</v>
      </c>
      <c r="G8201">
        <v>7</v>
      </c>
      <c r="H8201" t="s">
        <v>89</v>
      </c>
      <c r="I8201">
        <f>IFERROR(INDEX(Lookup_Misc!$A$1:$C$7,MATCH(Table1[[#This Row],[Product]],Lookup_Misc!$B$1:$B$7,0),3)*Table1[[#This Row],[Tonnage]],NA())</f>
        <v>3.64</v>
      </c>
      <c r="J8201">
        <f t="shared" si="386"/>
        <v>5</v>
      </c>
    </row>
    <row r="8202" spans="1:10">
      <c r="A8202" t="s">
        <v>189</v>
      </c>
      <c r="B8202" t="s">
        <v>33</v>
      </c>
      <c r="C8202" s="60">
        <v>44682</v>
      </c>
      <c r="D8202" s="3">
        <f>Table1[[#This Row],[End Year]]-1</f>
        <v>2021</v>
      </c>
      <c r="E8202" s="3">
        <f t="shared" si="384"/>
        <v>2022</v>
      </c>
      <c r="F8202" s="1" t="str">
        <f t="shared" si="385"/>
        <v>2021/2022</v>
      </c>
      <c r="G8202">
        <v>40</v>
      </c>
      <c r="H8202" t="s">
        <v>94</v>
      </c>
      <c r="I8202">
        <f>IFERROR(INDEX(Lookup_Misc!$A$1:$C$7,MATCH(Table1[[#This Row],[Product]],Lookup_Misc!$B$1:$B$7,0),3)*Table1[[#This Row],[Tonnage]],NA())</f>
        <v>16</v>
      </c>
      <c r="J8202">
        <f t="shared" si="386"/>
        <v>5</v>
      </c>
    </row>
    <row r="8203" spans="1:10">
      <c r="A8203" t="s">
        <v>185</v>
      </c>
      <c r="B8203" t="s">
        <v>33</v>
      </c>
      <c r="C8203" s="60">
        <v>44682</v>
      </c>
      <c r="D8203" s="3">
        <f>Table1[[#This Row],[End Year]]-1</f>
        <v>2021</v>
      </c>
      <c r="E8203" s="3">
        <f t="shared" si="384"/>
        <v>2022</v>
      </c>
      <c r="F8203" s="1" t="str">
        <f t="shared" si="385"/>
        <v>2021/2022</v>
      </c>
      <c r="G8203">
        <v>2</v>
      </c>
      <c r="H8203" t="s">
        <v>93</v>
      </c>
      <c r="I8203">
        <f>IFERROR(INDEX(Lookup_Misc!$A$1:$C$7,MATCH(Table1[[#This Row],[Product]],Lookup_Misc!$B$1:$B$7,0),3)*Table1[[#This Row],[Tonnage]],NA())</f>
        <v>0.92</v>
      </c>
      <c r="J8203">
        <f t="shared" si="386"/>
        <v>5</v>
      </c>
    </row>
    <row r="8204" spans="1:10">
      <c r="A8204" t="s">
        <v>186</v>
      </c>
      <c r="B8204" t="s">
        <v>33</v>
      </c>
      <c r="C8204" s="60">
        <v>44682</v>
      </c>
      <c r="D8204" s="3">
        <f>Table1[[#This Row],[End Year]]-1</f>
        <v>2021</v>
      </c>
      <c r="E8204" s="3">
        <f t="shared" si="384"/>
        <v>2022</v>
      </c>
      <c r="F8204" s="1" t="str">
        <f t="shared" si="385"/>
        <v>2021/2022</v>
      </c>
      <c r="G8204">
        <v>531</v>
      </c>
      <c r="H8204" t="s">
        <v>77</v>
      </c>
      <c r="I8204">
        <f>IFERROR(INDEX(Lookup_Misc!$A$1:$C$7,MATCH(Table1[[#This Row],[Product]],Lookup_Misc!$B$1:$B$7,0),3)*Table1[[#This Row],[Tonnage]],NA())</f>
        <v>276.12</v>
      </c>
      <c r="J8204">
        <f t="shared" si="386"/>
        <v>5</v>
      </c>
    </row>
    <row r="8205" spans="1:10">
      <c r="A8205" t="s">
        <v>185</v>
      </c>
      <c r="B8205" t="s">
        <v>33</v>
      </c>
      <c r="C8205" s="60">
        <v>44682</v>
      </c>
      <c r="D8205" s="3">
        <f>Table1[[#This Row],[End Year]]-1</f>
        <v>2021</v>
      </c>
      <c r="E8205" s="3">
        <f t="shared" si="384"/>
        <v>2022</v>
      </c>
      <c r="F8205" s="1" t="str">
        <f t="shared" si="385"/>
        <v>2021/2022</v>
      </c>
      <c r="G8205">
        <v>999</v>
      </c>
      <c r="H8205" t="s">
        <v>119</v>
      </c>
      <c r="I8205">
        <f>IFERROR(INDEX(Lookup_Misc!$A$1:$C$7,MATCH(Table1[[#This Row],[Product]],Lookup_Misc!$B$1:$B$7,0),3)*Table1[[#This Row],[Tonnage]],NA())</f>
        <v>459.54</v>
      </c>
      <c r="J8205">
        <f t="shared" si="386"/>
        <v>5</v>
      </c>
    </row>
    <row r="8206" spans="1:10">
      <c r="A8206" t="s">
        <v>186</v>
      </c>
      <c r="B8206" t="s">
        <v>33</v>
      </c>
      <c r="C8206" s="60">
        <v>44682</v>
      </c>
      <c r="D8206" s="3">
        <f>Table1[[#This Row],[End Year]]-1</f>
        <v>2021</v>
      </c>
      <c r="E8206" s="3">
        <f t="shared" si="384"/>
        <v>2022</v>
      </c>
      <c r="F8206" s="1" t="str">
        <f t="shared" si="385"/>
        <v>2021/2022</v>
      </c>
      <c r="G8206">
        <v>208</v>
      </c>
      <c r="H8206" t="s">
        <v>87</v>
      </c>
      <c r="I8206">
        <f>IFERROR(INDEX(Lookup_Misc!$A$1:$C$7,MATCH(Table1[[#This Row],[Product]],Lookup_Misc!$B$1:$B$7,0),3)*Table1[[#This Row],[Tonnage]],NA())</f>
        <v>108.16</v>
      </c>
      <c r="J8206">
        <f t="shared" si="386"/>
        <v>5</v>
      </c>
    </row>
    <row r="8207" spans="1:10">
      <c r="A8207" t="s">
        <v>189</v>
      </c>
      <c r="B8207" t="s">
        <v>33</v>
      </c>
      <c r="C8207" s="60">
        <v>44682</v>
      </c>
      <c r="D8207" s="3">
        <f>Table1[[#This Row],[End Year]]-1</f>
        <v>2021</v>
      </c>
      <c r="E8207" s="3">
        <f t="shared" si="384"/>
        <v>2022</v>
      </c>
      <c r="F8207" s="1" t="str">
        <f t="shared" si="385"/>
        <v>2021/2022</v>
      </c>
      <c r="G8207">
        <v>271</v>
      </c>
      <c r="H8207" t="s">
        <v>79</v>
      </c>
      <c r="I8207">
        <f>IFERROR(INDEX(Lookup_Misc!$A$1:$C$7,MATCH(Table1[[#This Row],[Product]],Lookup_Misc!$B$1:$B$7,0),3)*Table1[[#This Row],[Tonnage]],NA())</f>
        <v>108.4</v>
      </c>
      <c r="J8207">
        <f t="shared" si="386"/>
        <v>5</v>
      </c>
    </row>
    <row r="8208" spans="1:10">
      <c r="A8208" t="s">
        <v>189</v>
      </c>
      <c r="B8208" t="s">
        <v>33</v>
      </c>
      <c r="C8208" s="60">
        <v>44682</v>
      </c>
      <c r="D8208" s="3">
        <f>Table1[[#This Row],[End Year]]-1</f>
        <v>2021</v>
      </c>
      <c r="E8208" s="3">
        <f t="shared" si="384"/>
        <v>2022</v>
      </c>
      <c r="F8208" s="1" t="str">
        <f t="shared" si="385"/>
        <v>2021/2022</v>
      </c>
      <c r="G8208">
        <v>293</v>
      </c>
      <c r="H8208" t="s">
        <v>74</v>
      </c>
      <c r="I8208">
        <f>IFERROR(INDEX(Lookup_Misc!$A$1:$C$7,MATCH(Table1[[#This Row],[Product]],Lookup_Misc!$B$1:$B$7,0),3)*Table1[[#This Row],[Tonnage]],NA())</f>
        <v>117.2</v>
      </c>
      <c r="J8208">
        <f t="shared" si="386"/>
        <v>5</v>
      </c>
    </row>
    <row r="8209" spans="1:10">
      <c r="A8209" t="s">
        <v>186</v>
      </c>
      <c r="B8209" t="s">
        <v>33</v>
      </c>
      <c r="C8209" s="60">
        <v>44682</v>
      </c>
      <c r="D8209" s="3">
        <f>Table1[[#This Row],[End Year]]-1</f>
        <v>2021</v>
      </c>
      <c r="E8209" s="3">
        <f t="shared" si="384"/>
        <v>2022</v>
      </c>
      <c r="F8209" s="1" t="str">
        <f t="shared" si="385"/>
        <v>2021/2022</v>
      </c>
      <c r="G8209">
        <v>405</v>
      </c>
      <c r="H8209" t="s">
        <v>119</v>
      </c>
      <c r="I8209">
        <f>IFERROR(INDEX(Lookup_Misc!$A$1:$C$7,MATCH(Table1[[#This Row],[Product]],Lookup_Misc!$B$1:$B$7,0),3)*Table1[[#This Row],[Tonnage]],NA())</f>
        <v>210.6</v>
      </c>
      <c r="J8209">
        <f t="shared" si="386"/>
        <v>5</v>
      </c>
    </row>
    <row r="8210" spans="1:10">
      <c r="A8210" t="s">
        <v>189</v>
      </c>
      <c r="B8210" t="s">
        <v>33</v>
      </c>
      <c r="C8210" s="60">
        <v>44682</v>
      </c>
      <c r="D8210" s="3">
        <f>Table1[[#This Row],[End Year]]-1</f>
        <v>2021</v>
      </c>
      <c r="E8210" s="3">
        <f t="shared" si="384"/>
        <v>2022</v>
      </c>
      <c r="F8210" s="1" t="str">
        <f t="shared" si="385"/>
        <v>2021/2022</v>
      </c>
      <c r="G8210">
        <v>852</v>
      </c>
      <c r="H8210" t="s">
        <v>60</v>
      </c>
      <c r="I8210">
        <f>IFERROR(INDEX(Lookup_Misc!$A$1:$C$7,MATCH(Table1[[#This Row],[Product]],Lookup_Misc!$B$1:$B$7,0),3)*Table1[[#This Row],[Tonnage]],NA())</f>
        <v>340.8</v>
      </c>
      <c r="J8210">
        <f t="shared" si="386"/>
        <v>5</v>
      </c>
    </row>
    <row r="8211" spans="1:10">
      <c r="A8211" t="s">
        <v>186</v>
      </c>
      <c r="B8211" t="s">
        <v>33</v>
      </c>
      <c r="C8211" s="60">
        <v>44682</v>
      </c>
      <c r="D8211" s="3">
        <f>Table1[[#This Row],[End Year]]-1</f>
        <v>2021</v>
      </c>
      <c r="E8211" s="3">
        <f t="shared" si="384"/>
        <v>2022</v>
      </c>
      <c r="F8211" s="1" t="str">
        <f t="shared" si="385"/>
        <v>2021/2022</v>
      </c>
      <c r="G8211">
        <v>1387</v>
      </c>
      <c r="H8211" t="s">
        <v>60</v>
      </c>
      <c r="I8211">
        <f>IFERROR(INDEX(Lookup_Misc!$A$1:$C$7,MATCH(Table1[[#This Row],[Product]],Lookup_Misc!$B$1:$B$7,0),3)*Table1[[#This Row],[Tonnage]],NA())</f>
        <v>721.24</v>
      </c>
      <c r="J8211">
        <f t="shared" si="386"/>
        <v>5</v>
      </c>
    </row>
    <row r="8212" spans="1:10">
      <c r="A8212" t="s">
        <v>186</v>
      </c>
      <c r="B8212" t="s">
        <v>33</v>
      </c>
      <c r="C8212" s="60">
        <v>44682</v>
      </c>
      <c r="D8212" s="3">
        <f>Table1[[#This Row],[End Year]]-1</f>
        <v>2021</v>
      </c>
      <c r="E8212" s="3">
        <f t="shared" si="384"/>
        <v>2022</v>
      </c>
      <c r="F8212" s="1" t="str">
        <f t="shared" si="385"/>
        <v>2021/2022</v>
      </c>
      <c r="G8212">
        <v>198</v>
      </c>
      <c r="H8212" t="s">
        <v>103</v>
      </c>
      <c r="I8212">
        <f>IFERROR(INDEX(Lookup_Misc!$A$1:$C$7,MATCH(Table1[[#This Row],[Product]],Lookup_Misc!$B$1:$B$7,0),3)*Table1[[#This Row],[Tonnage]],NA())</f>
        <v>102.96000000000001</v>
      </c>
      <c r="J8212">
        <f t="shared" si="386"/>
        <v>5</v>
      </c>
    </row>
    <row r="8213" spans="1:10">
      <c r="A8213" t="s">
        <v>186</v>
      </c>
      <c r="B8213" t="s">
        <v>33</v>
      </c>
      <c r="C8213" s="60">
        <v>44682</v>
      </c>
      <c r="D8213" s="3">
        <f>Table1[[#This Row],[End Year]]-1</f>
        <v>2021</v>
      </c>
      <c r="E8213" s="3">
        <f t="shared" si="384"/>
        <v>2022</v>
      </c>
      <c r="F8213" s="1" t="str">
        <f t="shared" si="385"/>
        <v>2021/2022</v>
      </c>
      <c r="G8213">
        <v>11833</v>
      </c>
      <c r="H8213" t="s">
        <v>151</v>
      </c>
      <c r="I8213">
        <f>IFERROR(INDEX(Lookup_Misc!$A$1:$C$7,MATCH(Table1[[#This Row],[Product]],Lookup_Misc!$B$1:$B$7,0),3)*Table1[[#This Row],[Tonnage]],NA())</f>
        <v>6153.16</v>
      </c>
      <c r="J8213">
        <f t="shared" si="386"/>
        <v>5</v>
      </c>
    </row>
    <row r="8214" spans="1:10">
      <c r="A8214" t="s">
        <v>185</v>
      </c>
      <c r="B8214" t="s">
        <v>33</v>
      </c>
      <c r="C8214" s="60">
        <v>44682</v>
      </c>
      <c r="D8214" s="3">
        <f>Table1[[#This Row],[End Year]]-1</f>
        <v>2021</v>
      </c>
      <c r="E8214" s="3">
        <f t="shared" si="384"/>
        <v>2022</v>
      </c>
      <c r="F8214" s="1" t="str">
        <f t="shared" si="385"/>
        <v>2021/2022</v>
      </c>
      <c r="G8214">
        <v>421</v>
      </c>
      <c r="H8214" t="s">
        <v>95</v>
      </c>
      <c r="I8214">
        <f>IFERROR(INDEX(Lookup_Misc!$A$1:$C$7,MATCH(Table1[[#This Row],[Product]],Lookup_Misc!$B$1:$B$7,0),3)*Table1[[#This Row],[Tonnage]],NA())</f>
        <v>193.66</v>
      </c>
      <c r="J8214">
        <f t="shared" si="386"/>
        <v>5</v>
      </c>
    </row>
    <row r="8215" spans="1:10">
      <c r="A8215" t="s">
        <v>188</v>
      </c>
      <c r="B8215" t="s">
        <v>33</v>
      </c>
      <c r="C8215" s="60">
        <v>44682</v>
      </c>
      <c r="D8215" s="3">
        <f>Table1[[#This Row],[End Year]]-1</f>
        <v>2021</v>
      </c>
      <c r="E8215" s="3">
        <f t="shared" si="384"/>
        <v>2022</v>
      </c>
      <c r="F8215" s="1" t="str">
        <f t="shared" si="385"/>
        <v>2021/2022</v>
      </c>
      <c r="G8215">
        <v>2</v>
      </c>
      <c r="H8215" t="s">
        <v>90</v>
      </c>
      <c r="I8215">
        <f>IFERROR(INDEX(Lookup_Misc!$A$1:$C$7,MATCH(Table1[[#This Row],[Product]],Lookup_Misc!$B$1:$B$7,0),3)*Table1[[#This Row],[Tonnage]],NA())</f>
        <v>0.36</v>
      </c>
      <c r="J8215">
        <f t="shared" si="386"/>
        <v>5</v>
      </c>
    </row>
    <row r="8216" spans="1:10">
      <c r="A8216" t="s">
        <v>185</v>
      </c>
      <c r="B8216" t="s">
        <v>33</v>
      </c>
      <c r="C8216" s="60">
        <v>44682</v>
      </c>
      <c r="D8216" s="3">
        <f>Table1[[#This Row],[End Year]]-1</f>
        <v>2021</v>
      </c>
      <c r="E8216" s="3">
        <f t="shared" si="384"/>
        <v>2022</v>
      </c>
      <c r="F8216" s="1" t="str">
        <f t="shared" si="385"/>
        <v>2021/2022</v>
      </c>
      <c r="G8216">
        <v>3</v>
      </c>
      <c r="H8216" t="s">
        <v>76</v>
      </c>
      <c r="I8216">
        <f>IFERROR(INDEX(Lookup_Misc!$A$1:$C$7,MATCH(Table1[[#This Row],[Product]],Lookup_Misc!$B$1:$B$7,0),3)*Table1[[#This Row],[Tonnage]],NA())</f>
        <v>1.3800000000000001</v>
      </c>
      <c r="J8216">
        <f t="shared" si="386"/>
        <v>5</v>
      </c>
    </row>
    <row r="8217" spans="1:10">
      <c r="A8217" t="s">
        <v>185</v>
      </c>
      <c r="B8217" t="s">
        <v>33</v>
      </c>
      <c r="C8217" s="60">
        <v>44682</v>
      </c>
      <c r="D8217" s="3">
        <f>Table1[[#This Row],[End Year]]-1</f>
        <v>2021</v>
      </c>
      <c r="E8217" s="3">
        <f t="shared" si="384"/>
        <v>2022</v>
      </c>
      <c r="F8217" s="1" t="str">
        <f t="shared" si="385"/>
        <v>2021/2022</v>
      </c>
      <c r="G8217">
        <v>20</v>
      </c>
      <c r="H8217" t="s">
        <v>86</v>
      </c>
      <c r="I8217">
        <f>IFERROR(INDEX(Lookup_Misc!$A$1:$C$7,MATCH(Table1[[#This Row],[Product]],Lookup_Misc!$B$1:$B$7,0),3)*Table1[[#This Row],[Tonnage]],NA())</f>
        <v>9.2000000000000011</v>
      </c>
      <c r="J8217">
        <f t="shared" si="386"/>
        <v>5</v>
      </c>
    </row>
    <row r="8218" spans="1:10">
      <c r="A8218" t="s">
        <v>186</v>
      </c>
      <c r="B8218" t="s">
        <v>33</v>
      </c>
      <c r="C8218" s="60">
        <v>44682</v>
      </c>
      <c r="D8218" s="3">
        <f>Table1[[#This Row],[End Year]]-1</f>
        <v>2021</v>
      </c>
      <c r="E8218" s="3">
        <f t="shared" si="384"/>
        <v>2022</v>
      </c>
      <c r="F8218" s="1" t="str">
        <f t="shared" si="385"/>
        <v>2021/2022</v>
      </c>
      <c r="G8218">
        <v>5796</v>
      </c>
      <c r="H8218" t="s">
        <v>79</v>
      </c>
      <c r="I8218">
        <f>IFERROR(INDEX(Lookup_Misc!$A$1:$C$7,MATCH(Table1[[#This Row],[Product]],Lookup_Misc!$B$1:$B$7,0),3)*Table1[[#This Row],[Tonnage]],NA())</f>
        <v>3013.92</v>
      </c>
      <c r="J8218">
        <f t="shared" si="386"/>
        <v>5</v>
      </c>
    </row>
    <row r="8219" spans="1:10">
      <c r="A8219" t="s">
        <v>186</v>
      </c>
      <c r="B8219" t="s">
        <v>33</v>
      </c>
      <c r="C8219" s="60">
        <v>44682</v>
      </c>
      <c r="D8219" s="3">
        <f>Table1[[#This Row],[End Year]]-1</f>
        <v>2021</v>
      </c>
      <c r="E8219" s="3">
        <f t="shared" si="384"/>
        <v>2022</v>
      </c>
      <c r="F8219" s="1" t="str">
        <f t="shared" si="385"/>
        <v>2021/2022</v>
      </c>
      <c r="G8219">
        <v>659</v>
      </c>
      <c r="H8219" t="s">
        <v>86</v>
      </c>
      <c r="I8219">
        <f>IFERROR(INDEX(Lookup_Misc!$A$1:$C$7,MATCH(Table1[[#This Row],[Product]],Lookup_Misc!$B$1:$B$7,0),3)*Table1[[#This Row],[Tonnage]],NA())</f>
        <v>342.68</v>
      </c>
      <c r="J8219">
        <f t="shared" si="386"/>
        <v>5</v>
      </c>
    </row>
    <row r="8220" spans="1:10">
      <c r="A8220" t="s">
        <v>186</v>
      </c>
      <c r="B8220" t="s">
        <v>33</v>
      </c>
      <c r="C8220" s="60">
        <v>44682</v>
      </c>
      <c r="D8220" s="3">
        <f>Table1[[#This Row],[End Year]]-1</f>
        <v>2021</v>
      </c>
      <c r="E8220" s="3">
        <f t="shared" si="384"/>
        <v>2022</v>
      </c>
      <c r="F8220" s="1" t="str">
        <f t="shared" si="385"/>
        <v>2021/2022</v>
      </c>
      <c r="G8220">
        <v>23</v>
      </c>
      <c r="H8220" t="s">
        <v>91</v>
      </c>
      <c r="I8220">
        <f>IFERROR(INDEX(Lookup_Misc!$A$1:$C$7,MATCH(Table1[[#This Row],[Product]],Lookup_Misc!$B$1:$B$7,0),3)*Table1[[#This Row],[Tonnage]],NA())</f>
        <v>11.96</v>
      </c>
      <c r="J8220">
        <f t="shared" si="386"/>
        <v>5</v>
      </c>
    </row>
    <row r="8221" spans="1:10">
      <c r="A8221" t="s">
        <v>185</v>
      </c>
      <c r="B8221" t="s">
        <v>33</v>
      </c>
      <c r="C8221" s="60">
        <v>44682</v>
      </c>
      <c r="D8221" s="3">
        <f>Table1[[#This Row],[End Year]]-1</f>
        <v>2021</v>
      </c>
      <c r="E8221" s="3">
        <f t="shared" si="384"/>
        <v>2022</v>
      </c>
      <c r="F8221" s="1" t="str">
        <f t="shared" si="385"/>
        <v>2021/2022</v>
      </c>
      <c r="G8221">
        <v>2444</v>
      </c>
      <c r="H8221" t="s">
        <v>60</v>
      </c>
      <c r="I8221">
        <f>IFERROR(INDEX(Lookup_Misc!$A$1:$C$7,MATCH(Table1[[#This Row],[Product]],Lookup_Misc!$B$1:$B$7,0),3)*Table1[[#This Row],[Tonnage]],NA())</f>
        <v>1124.24</v>
      </c>
      <c r="J8221">
        <f t="shared" si="386"/>
        <v>5</v>
      </c>
    </row>
    <row r="8222" spans="1:10">
      <c r="A8222" t="s">
        <v>185</v>
      </c>
      <c r="B8222" t="s">
        <v>33</v>
      </c>
      <c r="C8222" s="60">
        <v>44682</v>
      </c>
      <c r="D8222" s="3">
        <f>Table1[[#This Row],[End Year]]-1</f>
        <v>2021</v>
      </c>
      <c r="E8222" s="3">
        <f t="shared" si="384"/>
        <v>2022</v>
      </c>
      <c r="F8222" s="1" t="str">
        <f t="shared" si="385"/>
        <v>2021/2022</v>
      </c>
      <c r="G8222">
        <v>54</v>
      </c>
      <c r="H8222" t="s">
        <v>75</v>
      </c>
      <c r="I8222">
        <f>IFERROR(INDEX(Lookup_Misc!$A$1:$C$7,MATCH(Table1[[#This Row],[Product]],Lookup_Misc!$B$1:$B$7,0),3)*Table1[[#This Row],[Tonnage]],NA())</f>
        <v>24.84</v>
      </c>
      <c r="J8222">
        <f t="shared" si="386"/>
        <v>5</v>
      </c>
    </row>
    <row r="8223" spans="1:10">
      <c r="A8223" t="s">
        <v>186</v>
      </c>
      <c r="B8223" t="s">
        <v>33</v>
      </c>
      <c r="C8223" s="60">
        <v>44682</v>
      </c>
      <c r="D8223" s="3">
        <f>Table1[[#This Row],[End Year]]-1</f>
        <v>2021</v>
      </c>
      <c r="E8223" s="3">
        <f t="shared" si="384"/>
        <v>2022</v>
      </c>
      <c r="F8223" s="1" t="str">
        <f t="shared" si="385"/>
        <v>2021/2022</v>
      </c>
      <c r="G8223">
        <v>736</v>
      </c>
      <c r="H8223" t="s">
        <v>95</v>
      </c>
      <c r="I8223">
        <f>IFERROR(INDEX(Lookup_Misc!$A$1:$C$7,MATCH(Table1[[#This Row],[Product]],Lookup_Misc!$B$1:$B$7,0),3)*Table1[[#This Row],[Tonnage]],NA())</f>
        <v>382.72</v>
      </c>
      <c r="J8223">
        <f t="shared" si="386"/>
        <v>5</v>
      </c>
    </row>
    <row r="8224" spans="1:10">
      <c r="A8224" t="s">
        <v>185</v>
      </c>
      <c r="B8224" t="s">
        <v>33</v>
      </c>
      <c r="C8224" s="60">
        <v>44682</v>
      </c>
      <c r="D8224" s="3">
        <f>Table1[[#This Row],[End Year]]-1</f>
        <v>2021</v>
      </c>
      <c r="E8224" s="3">
        <f t="shared" si="384"/>
        <v>2022</v>
      </c>
      <c r="F8224" s="1" t="str">
        <f t="shared" si="385"/>
        <v>2021/2022</v>
      </c>
      <c r="G8224">
        <v>125</v>
      </c>
      <c r="H8224" t="s">
        <v>73</v>
      </c>
      <c r="I8224">
        <f>IFERROR(INDEX(Lookup_Misc!$A$1:$C$7,MATCH(Table1[[#This Row],[Product]],Lookup_Misc!$B$1:$B$7,0),3)*Table1[[#This Row],[Tonnage]],NA())</f>
        <v>57.5</v>
      </c>
      <c r="J8224">
        <f t="shared" si="386"/>
        <v>5</v>
      </c>
    </row>
    <row r="8225" spans="1:10">
      <c r="A8225" t="s">
        <v>185</v>
      </c>
      <c r="B8225" t="s">
        <v>33</v>
      </c>
      <c r="C8225" s="60">
        <v>44682</v>
      </c>
      <c r="D8225" s="3">
        <f>Table1[[#This Row],[End Year]]-1</f>
        <v>2021</v>
      </c>
      <c r="E8225" s="3">
        <f t="shared" si="384"/>
        <v>2022</v>
      </c>
      <c r="F8225" s="1" t="str">
        <f t="shared" si="385"/>
        <v>2021/2022</v>
      </c>
      <c r="G8225">
        <v>22000</v>
      </c>
      <c r="H8225" t="s">
        <v>82</v>
      </c>
      <c r="I8225">
        <f>IFERROR(INDEX(Lookup_Misc!$A$1:$C$7,MATCH(Table1[[#This Row],[Product]],Lookup_Misc!$B$1:$B$7,0),3)*Table1[[#This Row],[Tonnage]],NA())</f>
        <v>10120</v>
      </c>
      <c r="J8225">
        <f t="shared" si="386"/>
        <v>5</v>
      </c>
    </row>
    <row r="8226" spans="1:10">
      <c r="A8226" t="s">
        <v>186</v>
      </c>
      <c r="B8226" t="s">
        <v>123</v>
      </c>
      <c r="C8226" s="60">
        <v>44682</v>
      </c>
      <c r="D8226" s="3">
        <f>Table1[[#This Row],[End Year]]-1</f>
        <v>2021</v>
      </c>
      <c r="E8226" s="3">
        <f t="shared" si="384"/>
        <v>2022</v>
      </c>
      <c r="F8226" s="1" t="str">
        <f t="shared" si="385"/>
        <v>2021/2022</v>
      </c>
      <c r="G8226">
        <v>267</v>
      </c>
      <c r="H8226" t="s">
        <v>79</v>
      </c>
      <c r="I8226">
        <f>IFERROR(INDEX(Lookup_Misc!$A$1:$C$7,MATCH(Table1[[#This Row],[Product]],Lookup_Misc!$B$1:$B$7,0),3)*Table1[[#This Row],[Tonnage]],NA())</f>
        <v>138.84</v>
      </c>
      <c r="J8226">
        <f t="shared" si="386"/>
        <v>5</v>
      </c>
    </row>
    <row r="8227" spans="1:10">
      <c r="A8227" t="s">
        <v>186</v>
      </c>
      <c r="B8227" t="s">
        <v>123</v>
      </c>
      <c r="C8227" s="60">
        <v>44682</v>
      </c>
      <c r="D8227" s="3">
        <f>Table1[[#This Row],[End Year]]-1</f>
        <v>2021</v>
      </c>
      <c r="E8227" s="3">
        <f t="shared" si="384"/>
        <v>2022</v>
      </c>
      <c r="F8227" s="1" t="str">
        <f t="shared" si="385"/>
        <v>2021/2022</v>
      </c>
      <c r="G8227">
        <v>30617</v>
      </c>
      <c r="H8227" t="s">
        <v>113</v>
      </c>
      <c r="I8227">
        <f>IFERROR(INDEX(Lookup_Misc!$A$1:$C$7,MATCH(Table1[[#This Row],[Product]],Lookup_Misc!$B$1:$B$7,0),3)*Table1[[#This Row],[Tonnage]],NA())</f>
        <v>15920.84</v>
      </c>
      <c r="J8227">
        <f t="shared" si="386"/>
        <v>5</v>
      </c>
    </row>
    <row r="8228" spans="1:10">
      <c r="A8228" t="s">
        <v>189</v>
      </c>
      <c r="B8228" t="s">
        <v>123</v>
      </c>
      <c r="C8228" s="60">
        <v>44682</v>
      </c>
      <c r="D8228" s="3">
        <f>Table1[[#This Row],[End Year]]-1</f>
        <v>2021</v>
      </c>
      <c r="E8228" s="3">
        <f t="shared" si="384"/>
        <v>2022</v>
      </c>
      <c r="F8228" s="1" t="str">
        <f t="shared" si="385"/>
        <v>2021/2022</v>
      </c>
      <c r="G8228">
        <v>5000</v>
      </c>
      <c r="H8228" t="s">
        <v>108</v>
      </c>
      <c r="I8228">
        <f>IFERROR(INDEX(Lookup_Misc!$A$1:$C$7,MATCH(Table1[[#This Row],[Product]],Lookup_Misc!$B$1:$B$7,0),3)*Table1[[#This Row],[Tonnage]],NA())</f>
        <v>2000</v>
      </c>
      <c r="J8228">
        <f t="shared" si="386"/>
        <v>5</v>
      </c>
    </row>
    <row r="8229" spans="1:10">
      <c r="A8229" t="s">
        <v>185</v>
      </c>
      <c r="B8229" t="s">
        <v>123</v>
      </c>
      <c r="C8229" s="60">
        <v>44682</v>
      </c>
      <c r="D8229" s="3">
        <f>Table1[[#This Row],[End Year]]-1</f>
        <v>2021</v>
      </c>
      <c r="E8229" s="3">
        <f t="shared" si="384"/>
        <v>2022</v>
      </c>
      <c r="F8229" s="1" t="str">
        <f t="shared" si="385"/>
        <v>2021/2022</v>
      </c>
      <c r="G8229">
        <v>2297</v>
      </c>
      <c r="H8229" t="s">
        <v>131</v>
      </c>
      <c r="I8229">
        <f>IFERROR(INDEX(Lookup_Misc!$A$1:$C$7,MATCH(Table1[[#This Row],[Product]],Lookup_Misc!$B$1:$B$7,0),3)*Table1[[#This Row],[Tonnage]],NA())</f>
        <v>1056.6200000000001</v>
      </c>
      <c r="J8229">
        <f t="shared" si="386"/>
        <v>5</v>
      </c>
    </row>
    <row r="8230" spans="1:10">
      <c r="A8230" t="s">
        <v>189</v>
      </c>
      <c r="B8230" t="s">
        <v>123</v>
      </c>
      <c r="C8230" s="60">
        <v>44682</v>
      </c>
      <c r="D8230" s="3">
        <f>Table1[[#This Row],[End Year]]-1</f>
        <v>2021</v>
      </c>
      <c r="E8230" s="3">
        <f t="shared" si="384"/>
        <v>2022</v>
      </c>
      <c r="F8230" s="1" t="str">
        <f t="shared" si="385"/>
        <v>2021/2022</v>
      </c>
      <c r="G8230">
        <v>129151</v>
      </c>
      <c r="H8230" t="s">
        <v>113</v>
      </c>
      <c r="I8230">
        <f>IFERROR(INDEX(Lookup_Misc!$A$1:$C$7,MATCH(Table1[[#This Row],[Product]],Lookup_Misc!$B$1:$B$7,0),3)*Table1[[#This Row],[Tonnage]],NA())</f>
        <v>51660.4</v>
      </c>
      <c r="J8230">
        <f t="shared" si="386"/>
        <v>5</v>
      </c>
    </row>
    <row r="8231" spans="1:10">
      <c r="A8231" t="s">
        <v>186</v>
      </c>
      <c r="B8231" t="s">
        <v>123</v>
      </c>
      <c r="C8231" s="60">
        <v>44682</v>
      </c>
      <c r="D8231" s="3">
        <f>Table1[[#This Row],[End Year]]-1</f>
        <v>2021</v>
      </c>
      <c r="E8231" s="3">
        <f t="shared" si="384"/>
        <v>2022</v>
      </c>
      <c r="F8231" s="1" t="str">
        <f t="shared" si="385"/>
        <v>2021/2022</v>
      </c>
      <c r="G8231">
        <v>4000</v>
      </c>
      <c r="H8231" t="s">
        <v>108</v>
      </c>
      <c r="I8231">
        <f>IFERROR(INDEX(Lookup_Misc!$A$1:$C$7,MATCH(Table1[[#This Row],[Product]],Lookup_Misc!$B$1:$B$7,0),3)*Table1[[#This Row],[Tonnage]],NA())</f>
        <v>2080</v>
      </c>
      <c r="J8231">
        <f t="shared" si="386"/>
        <v>5</v>
      </c>
    </row>
    <row r="8232" spans="1:10">
      <c r="A8232" t="s">
        <v>185</v>
      </c>
      <c r="B8232" t="s">
        <v>123</v>
      </c>
      <c r="C8232" s="60">
        <v>44682</v>
      </c>
      <c r="D8232" s="3">
        <f>Table1[[#This Row],[End Year]]-1</f>
        <v>2021</v>
      </c>
      <c r="E8232" s="3">
        <f t="shared" si="384"/>
        <v>2022</v>
      </c>
      <c r="F8232" s="1" t="str">
        <f t="shared" si="385"/>
        <v>2021/2022</v>
      </c>
      <c r="G8232">
        <v>338</v>
      </c>
      <c r="H8232" t="s">
        <v>60</v>
      </c>
      <c r="I8232">
        <f>IFERROR(INDEX(Lookup_Misc!$A$1:$C$7,MATCH(Table1[[#This Row],[Product]],Lookup_Misc!$B$1:$B$7,0),3)*Table1[[#This Row],[Tonnage]],NA())</f>
        <v>155.48000000000002</v>
      </c>
      <c r="J8232">
        <f t="shared" si="386"/>
        <v>5</v>
      </c>
    </row>
    <row r="8233" spans="1:10">
      <c r="A8233" t="s">
        <v>185</v>
      </c>
      <c r="B8233" t="s">
        <v>123</v>
      </c>
      <c r="C8233" s="60">
        <v>44682</v>
      </c>
      <c r="D8233" s="3">
        <f>Table1[[#This Row],[End Year]]-1</f>
        <v>2021</v>
      </c>
      <c r="E8233" s="3">
        <f t="shared" si="384"/>
        <v>2022</v>
      </c>
      <c r="F8233" s="1" t="str">
        <f t="shared" si="385"/>
        <v>2021/2022</v>
      </c>
      <c r="G8233">
        <v>9050</v>
      </c>
      <c r="H8233" t="s">
        <v>133</v>
      </c>
      <c r="I8233">
        <f>IFERROR(INDEX(Lookup_Misc!$A$1:$C$7,MATCH(Table1[[#This Row],[Product]],Lookup_Misc!$B$1:$B$7,0),3)*Table1[[#This Row],[Tonnage]],NA())</f>
        <v>4163</v>
      </c>
      <c r="J8233">
        <f t="shared" si="386"/>
        <v>5</v>
      </c>
    </row>
    <row r="8234" spans="1:10">
      <c r="A8234" t="s">
        <v>189</v>
      </c>
      <c r="B8234" t="s">
        <v>123</v>
      </c>
      <c r="C8234" s="60">
        <v>44682</v>
      </c>
      <c r="D8234" s="3">
        <f>Table1[[#This Row],[End Year]]-1</f>
        <v>2021</v>
      </c>
      <c r="E8234" s="3">
        <f t="shared" si="384"/>
        <v>2022</v>
      </c>
      <c r="F8234" s="1" t="str">
        <f t="shared" si="385"/>
        <v>2021/2022</v>
      </c>
      <c r="G8234">
        <v>1000</v>
      </c>
      <c r="H8234" t="s">
        <v>131</v>
      </c>
      <c r="I8234">
        <f>IFERROR(INDEX(Lookup_Misc!$A$1:$C$7,MATCH(Table1[[#This Row],[Product]],Lookup_Misc!$B$1:$B$7,0),3)*Table1[[#This Row],[Tonnage]],NA())</f>
        <v>400</v>
      </c>
      <c r="J8234">
        <f t="shared" si="386"/>
        <v>5</v>
      </c>
    </row>
    <row r="8235" spans="1:10">
      <c r="A8235" t="s">
        <v>189</v>
      </c>
      <c r="B8235" t="s">
        <v>123</v>
      </c>
      <c r="C8235" s="60">
        <v>44682</v>
      </c>
      <c r="D8235" s="3">
        <f>Table1[[#This Row],[End Year]]-1</f>
        <v>2021</v>
      </c>
      <c r="E8235" s="3">
        <f t="shared" si="384"/>
        <v>2022</v>
      </c>
      <c r="F8235" s="1" t="str">
        <f t="shared" si="385"/>
        <v>2021/2022</v>
      </c>
      <c r="G8235">
        <v>2</v>
      </c>
      <c r="H8235" t="s">
        <v>88</v>
      </c>
      <c r="I8235">
        <f>IFERROR(INDEX(Lookup_Misc!$A$1:$C$7,MATCH(Table1[[#This Row],[Product]],Lookup_Misc!$B$1:$B$7,0),3)*Table1[[#This Row],[Tonnage]],NA())</f>
        <v>0.8</v>
      </c>
      <c r="J8235">
        <f t="shared" si="386"/>
        <v>5</v>
      </c>
    </row>
    <row r="8236" spans="1:10">
      <c r="A8236" t="s">
        <v>186</v>
      </c>
      <c r="B8236" t="s">
        <v>123</v>
      </c>
      <c r="C8236" s="60">
        <v>44682</v>
      </c>
      <c r="D8236" s="3">
        <f>Table1[[#This Row],[End Year]]-1</f>
        <v>2021</v>
      </c>
      <c r="E8236" s="3">
        <f t="shared" si="384"/>
        <v>2022</v>
      </c>
      <c r="F8236" s="1" t="str">
        <f t="shared" si="385"/>
        <v>2021/2022</v>
      </c>
      <c r="G8236">
        <v>7</v>
      </c>
      <c r="H8236" t="s">
        <v>74</v>
      </c>
      <c r="I8236">
        <f>IFERROR(INDEX(Lookup_Misc!$A$1:$C$7,MATCH(Table1[[#This Row],[Product]],Lookup_Misc!$B$1:$B$7,0),3)*Table1[[#This Row],[Tonnage]],NA())</f>
        <v>3.64</v>
      </c>
      <c r="J8236">
        <f t="shared" si="386"/>
        <v>5</v>
      </c>
    </row>
    <row r="8237" spans="1:10">
      <c r="A8237" t="s">
        <v>185</v>
      </c>
      <c r="B8237" t="s">
        <v>123</v>
      </c>
      <c r="C8237" s="60">
        <v>44682</v>
      </c>
      <c r="D8237" s="3">
        <f>Table1[[#This Row],[End Year]]-1</f>
        <v>2021</v>
      </c>
      <c r="E8237" s="3">
        <f t="shared" si="384"/>
        <v>2022</v>
      </c>
      <c r="F8237" s="1" t="str">
        <f t="shared" si="385"/>
        <v>2021/2022</v>
      </c>
      <c r="G8237">
        <v>20148</v>
      </c>
      <c r="H8237" t="s">
        <v>79</v>
      </c>
      <c r="I8237">
        <f>IFERROR(INDEX(Lookup_Misc!$A$1:$C$7,MATCH(Table1[[#This Row],[Product]],Lookup_Misc!$B$1:$B$7,0),3)*Table1[[#This Row],[Tonnage]],NA())</f>
        <v>9268.08</v>
      </c>
      <c r="J8237">
        <f t="shared" si="386"/>
        <v>5</v>
      </c>
    </row>
    <row r="8238" spans="1:10">
      <c r="A8238" t="s">
        <v>185</v>
      </c>
      <c r="B8238" t="s">
        <v>123</v>
      </c>
      <c r="C8238" s="60">
        <v>44682</v>
      </c>
      <c r="D8238" s="3">
        <f>Table1[[#This Row],[End Year]]-1</f>
        <v>2021</v>
      </c>
      <c r="E8238" s="3">
        <f t="shared" si="384"/>
        <v>2022</v>
      </c>
      <c r="F8238" s="1" t="str">
        <f t="shared" si="385"/>
        <v>2021/2022</v>
      </c>
      <c r="G8238">
        <v>12500</v>
      </c>
      <c r="H8238" t="s">
        <v>108</v>
      </c>
      <c r="I8238">
        <f>IFERROR(INDEX(Lookup_Misc!$A$1:$C$7,MATCH(Table1[[#This Row],[Product]],Lookup_Misc!$B$1:$B$7,0),3)*Table1[[#This Row],[Tonnage]],NA())</f>
        <v>5750</v>
      </c>
      <c r="J8238">
        <f t="shared" si="386"/>
        <v>5</v>
      </c>
    </row>
    <row r="8239" spans="1:10">
      <c r="A8239" t="s">
        <v>186</v>
      </c>
      <c r="B8239" t="s">
        <v>123</v>
      </c>
      <c r="C8239" s="60">
        <v>44682</v>
      </c>
      <c r="D8239" s="3">
        <f>Table1[[#This Row],[End Year]]-1</f>
        <v>2021</v>
      </c>
      <c r="E8239" s="3">
        <f t="shared" si="384"/>
        <v>2022</v>
      </c>
      <c r="F8239" s="1" t="str">
        <f t="shared" si="385"/>
        <v>2021/2022</v>
      </c>
      <c r="G8239">
        <v>120617</v>
      </c>
      <c r="H8239" t="s">
        <v>60</v>
      </c>
      <c r="I8239">
        <f>IFERROR(INDEX(Lookup_Misc!$A$1:$C$7,MATCH(Table1[[#This Row],[Product]],Lookup_Misc!$B$1:$B$7,0),3)*Table1[[#This Row],[Tonnage]],NA())</f>
        <v>62720.840000000004</v>
      </c>
      <c r="J8239">
        <f t="shared" si="386"/>
        <v>5</v>
      </c>
    </row>
    <row r="8240" spans="1:10">
      <c r="A8240" t="s">
        <v>189</v>
      </c>
      <c r="B8240" t="s">
        <v>123</v>
      </c>
      <c r="C8240" s="60">
        <v>44682</v>
      </c>
      <c r="D8240" s="3">
        <f>Table1[[#This Row],[End Year]]-1</f>
        <v>2021</v>
      </c>
      <c r="E8240" s="3">
        <f t="shared" si="384"/>
        <v>2022</v>
      </c>
      <c r="F8240" s="1" t="str">
        <f t="shared" si="385"/>
        <v>2021/2022</v>
      </c>
      <c r="G8240">
        <v>1663</v>
      </c>
      <c r="H8240" t="s">
        <v>116</v>
      </c>
      <c r="I8240">
        <f>IFERROR(INDEX(Lookup_Misc!$A$1:$C$7,MATCH(Table1[[#This Row],[Product]],Lookup_Misc!$B$1:$B$7,0),3)*Table1[[#This Row],[Tonnage]],NA())</f>
        <v>665.2</v>
      </c>
      <c r="J8240">
        <f t="shared" si="386"/>
        <v>5</v>
      </c>
    </row>
    <row r="8241" spans="1:10">
      <c r="A8241" t="s">
        <v>189</v>
      </c>
      <c r="B8241" t="s">
        <v>123</v>
      </c>
      <c r="C8241" s="60">
        <v>44682</v>
      </c>
      <c r="D8241" s="3">
        <f>Table1[[#This Row],[End Year]]-1</f>
        <v>2021</v>
      </c>
      <c r="E8241" s="3">
        <f t="shared" si="384"/>
        <v>2022</v>
      </c>
      <c r="F8241" s="1" t="str">
        <f t="shared" si="385"/>
        <v>2021/2022</v>
      </c>
      <c r="G8241">
        <v>190</v>
      </c>
      <c r="H8241" t="s">
        <v>132</v>
      </c>
      <c r="I8241">
        <f>IFERROR(INDEX(Lookup_Misc!$A$1:$C$7,MATCH(Table1[[#This Row],[Product]],Lookup_Misc!$B$1:$B$7,0),3)*Table1[[#This Row],[Tonnage]],NA())</f>
        <v>76</v>
      </c>
      <c r="J8241">
        <f t="shared" si="386"/>
        <v>5</v>
      </c>
    </row>
    <row r="8242" spans="1:10">
      <c r="A8242" t="s">
        <v>189</v>
      </c>
      <c r="B8242" t="s">
        <v>123</v>
      </c>
      <c r="C8242" s="60">
        <v>44682</v>
      </c>
      <c r="D8242" s="3">
        <f>Table1[[#This Row],[End Year]]-1</f>
        <v>2021</v>
      </c>
      <c r="E8242" s="3">
        <f t="shared" si="384"/>
        <v>2022</v>
      </c>
      <c r="F8242" s="1" t="str">
        <f t="shared" si="385"/>
        <v>2021/2022</v>
      </c>
      <c r="G8242">
        <v>15</v>
      </c>
      <c r="H8242" t="s">
        <v>137</v>
      </c>
      <c r="I8242">
        <f>IFERROR(INDEX(Lookup_Misc!$A$1:$C$7,MATCH(Table1[[#This Row],[Product]],Lookup_Misc!$B$1:$B$7,0),3)*Table1[[#This Row],[Tonnage]],NA())</f>
        <v>6</v>
      </c>
      <c r="J8242">
        <f t="shared" si="386"/>
        <v>5</v>
      </c>
    </row>
    <row r="8243" spans="1:10">
      <c r="A8243" t="s">
        <v>189</v>
      </c>
      <c r="B8243" t="s">
        <v>123</v>
      </c>
      <c r="C8243" s="60">
        <v>44682</v>
      </c>
      <c r="D8243" s="3">
        <f>Table1[[#This Row],[End Year]]-1</f>
        <v>2021</v>
      </c>
      <c r="E8243" s="3">
        <f t="shared" si="384"/>
        <v>2022</v>
      </c>
      <c r="F8243" s="1" t="str">
        <f t="shared" si="385"/>
        <v>2021/2022</v>
      </c>
      <c r="G8243">
        <v>2569</v>
      </c>
      <c r="H8243" t="s">
        <v>86</v>
      </c>
      <c r="I8243">
        <f>IFERROR(INDEX(Lookup_Misc!$A$1:$C$7,MATCH(Table1[[#This Row],[Product]],Lookup_Misc!$B$1:$B$7,0),3)*Table1[[#This Row],[Tonnage]],NA())</f>
        <v>1027.6000000000001</v>
      </c>
      <c r="J8243">
        <f t="shared" si="386"/>
        <v>5</v>
      </c>
    </row>
    <row r="8244" spans="1:10">
      <c r="A8244" t="s">
        <v>186</v>
      </c>
      <c r="B8244" t="s">
        <v>123</v>
      </c>
      <c r="C8244" s="60">
        <v>44682</v>
      </c>
      <c r="D8244" s="3">
        <f>Table1[[#This Row],[End Year]]-1</f>
        <v>2021</v>
      </c>
      <c r="E8244" s="3">
        <f t="shared" si="384"/>
        <v>2022</v>
      </c>
      <c r="F8244" s="1" t="str">
        <f t="shared" si="385"/>
        <v>2021/2022</v>
      </c>
      <c r="G8244">
        <v>2</v>
      </c>
      <c r="H8244" t="s">
        <v>172</v>
      </c>
      <c r="I8244">
        <f>IFERROR(INDEX(Lookup_Misc!$A$1:$C$7,MATCH(Table1[[#This Row],[Product]],Lookup_Misc!$B$1:$B$7,0),3)*Table1[[#This Row],[Tonnage]],NA())</f>
        <v>1.04</v>
      </c>
      <c r="J8244">
        <f t="shared" si="386"/>
        <v>5</v>
      </c>
    </row>
    <row r="8245" spans="1:10">
      <c r="A8245" t="s">
        <v>189</v>
      </c>
      <c r="B8245" t="s">
        <v>123</v>
      </c>
      <c r="C8245" s="60">
        <v>44682</v>
      </c>
      <c r="D8245" s="3">
        <f>Table1[[#This Row],[End Year]]-1</f>
        <v>2021</v>
      </c>
      <c r="E8245" s="3">
        <f t="shared" si="384"/>
        <v>2022</v>
      </c>
      <c r="F8245" s="1" t="str">
        <f t="shared" si="385"/>
        <v>2021/2022</v>
      </c>
      <c r="G8245">
        <v>1</v>
      </c>
      <c r="H8245" t="s">
        <v>118</v>
      </c>
      <c r="I8245">
        <f>IFERROR(INDEX(Lookup_Misc!$A$1:$C$7,MATCH(Table1[[#This Row],[Product]],Lookup_Misc!$B$1:$B$7,0),3)*Table1[[#This Row],[Tonnage]],NA())</f>
        <v>0.4</v>
      </c>
      <c r="J8245">
        <f t="shared" si="386"/>
        <v>5</v>
      </c>
    </row>
    <row r="8246" spans="1:10">
      <c r="A8246" t="s">
        <v>189</v>
      </c>
      <c r="B8246" t="s">
        <v>123</v>
      </c>
      <c r="C8246" s="60">
        <v>44682</v>
      </c>
      <c r="D8246" s="3">
        <f>Table1[[#This Row],[End Year]]-1</f>
        <v>2021</v>
      </c>
      <c r="E8246" s="3">
        <f t="shared" si="384"/>
        <v>2022</v>
      </c>
      <c r="F8246" s="1" t="str">
        <f t="shared" si="385"/>
        <v>2021/2022</v>
      </c>
      <c r="G8246">
        <v>31984</v>
      </c>
      <c r="H8246" t="s">
        <v>60</v>
      </c>
      <c r="I8246">
        <f>IFERROR(INDEX(Lookup_Misc!$A$1:$C$7,MATCH(Table1[[#This Row],[Product]],Lookup_Misc!$B$1:$B$7,0),3)*Table1[[#This Row],[Tonnage]],NA())</f>
        <v>12793.6</v>
      </c>
      <c r="J8246">
        <f t="shared" si="386"/>
        <v>5</v>
      </c>
    </row>
    <row r="8247" spans="1:10">
      <c r="A8247" t="s">
        <v>187</v>
      </c>
      <c r="B8247" t="s">
        <v>123</v>
      </c>
      <c r="C8247" s="60">
        <v>44682</v>
      </c>
      <c r="D8247" s="3">
        <f>Table1[[#This Row],[End Year]]-1</f>
        <v>2021</v>
      </c>
      <c r="E8247" s="3">
        <f t="shared" si="384"/>
        <v>2022</v>
      </c>
      <c r="F8247" s="1" t="str">
        <f t="shared" si="385"/>
        <v>2021/2022</v>
      </c>
      <c r="G8247">
        <v>61</v>
      </c>
      <c r="H8247" t="s">
        <v>137</v>
      </c>
      <c r="I8247">
        <f>IFERROR(INDEX(Lookup_Misc!$A$1:$C$7,MATCH(Table1[[#This Row],[Product]],Lookup_Misc!$B$1:$B$7,0),3)*Table1[[#This Row],[Tonnage]],NA())</f>
        <v>28.060000000000002</v>
      </c>
      <c r="J8247">
        <f t="shared" si="386"/>
        <v>5</v>
      </c>
    </row>
    <row r="8248" spans="1:10">
      <c r="A8248" t="s">
        <v>185</v>
      </c>
      <c r="B8248" t="s">
        <v>123</v>
      </c>
      <c r="C8248" s="60">
        <v>44682</v>
      </c>
      <c r="D8248" s="3">
        <f>Table1[[#This Row],[End Year]]-1</f>
        <v>2021</v>
      </c>
      <c r="E8248" s="3">
        <f t="shared" si="384"/>
        <v>2022</v>
      </c>
      <c r="F8248" s="1" t="str">
        <f t="shared" si="385"/>
        <v>2021/2022</v>
      </c>
      <c r="G8248">
        <v>13308</v>
      </c>
      <c r="H8248" t="s">
        <v>116</v>
      </c>
      <c r="I8248">
        <f>IFERROR(INDEX(Lookup_Misc!$A$1:$C$7,MATCH(Table1[[#This Row],[Product]],Lookup_Misc!$B$1:$B$7,0),3)*Table1[[#This Row],[Tonnage]],NA())</f>
        <v>6121.68</v>
      </c>
      <c r="J8248">
        <f t="shared" si="386"/>
        <v>5</v>
      </c>
    </row>
    <row r="8249" spans="1:10">
      <c r="A8249" t="s">
        <v>189</v>
      </c>
      <c r="B8249" t="s">
        <v>123</v>
      </c>
      <c r="C8249" s="60">
        <v>44682</v>
      </c>
      <c r="D8249" s="3">
        <f>Table1[[#This Row],[End Year]]-1</f>
        <v>2021</v>
      </c>
      <c r="E8249" s="3">
        <f t="shared" si="384"/>
        <v>2022</v>
      </c>
      <c r="F8249" s="1" t="str">
        <f t="shared" si="385"/>
        <v>2021/2022</v>
      </c>
      <c r="G8249">
        <v>1</v>
      </c>
      <c r="H8249" t="s">
        <v>140</v>
      </c>
      <c r="I8249">
        <f>IFERROR(INDEX(Lookup_Misc!$A$1:$C$7,MATCH(Table1[[#This Row],[Product]],Lookup_Misc!$B$1:$B$7,0),3)*Table1[[#This Row],[Tonnage]],NA())</f>
        <v>0.4</v>
      </c>
      <c r="J8249">
        <f t="shared" si="386"/>
        <v>5</v>
      </c>
    </row>
    <row r="8250" spans="1:10">
      <c r="A8250" t="s">
        <v>189</v>
      </c>
      <c r="B8250" t="s">
        <v>123</v>
      </c>
      <c r="C8250" s="60">
        <v>44682</v>
      </c>
      <c r="D8250" s="3">
        <f>Table1[[#This Row],[End Year]]-1</f>
        <v>2021</v>
      </c>
      <c r="E8250" s="3">
        <f t="shared" si="384"/>
        <v>2022</v>
      </c>
      <c r="F8250" s="1" t="str">
        <f t="shared" si="385"/>
        <v>2021/2022</v>
      </c>
      <c r="G8250">
        <v>116</v>
      </c>
      <c r="H8250" t="s">
        <v>92</v>
      </c>
      <c r="I8250">
        <f>IFERROR(INDEX(Lookup_Misc!$A$1:$C$7,MATCH(Table1[[#This Row],[Product]],Lookup_Misc!$B$1:$B$7,0),3)*Table1[[#This Row],[Tonnage]],NA())</f>
        <v>46.400000000000006</v>
      </c>
      <c r="J8250">
        <f t="shared" si="386"/>
        <v>5</v>
      </c>
    </row>
    <row r="8251" spans="1:10">
      <c r="A8251" t="s">
        <v>186</v>
      </c>
      <c r="B8251" t="s">
        <v>123</v>
      </c>
      <c r="C8251" s="60">
        <v>44682</v>
      </c>
      <c r="D8251" s="3">
        <f>Table1[[#This Row],[End Year]]-1</f>
        <v>2021</v>
      </c>
      <c r="E8251" s="3">
        <f t="shared" si="384"/>
        <v>2022</v>
      </c>
      <c r="F8251" s="1" t="str">
        <f t="shared" si="385"/>
        <v>2021/2022</v>
      </c>
      <c r="G8251">
        <v>9587</v>
      </c>
      <c r="H8251" t="s">
        <v>116</v>
      </c>
      <c r="I8251">
        <f>IFERROR(INDEX(Lookup_Misc!$A$1:$C$7,MATCH(Table1[[#This Row],[Product]],Lookup_Misc!$B$1:$B$7,0),3)*Table1[[#This Row],[Tonnage]],NA())</f>
        <v>4985.24</v>
      </c>
      <c r="J8251">
        <f t="shared" si="386"/>
        <v>5</v>
      </c>
    </row>
    <row r="8252" spans="1:10">
      <c r="A8252" t="s">
        <v>189</v>
      </c>
      <c r="B8252" t="s">
        <v>123</v>
      </c>
      <c r="C8252" s="60">
        <v>44682</v>
      </c>
      <c r="D8252" s="3">
        <f>Table1[[#This Row],[End Year]]-1</f>
        <v>2021</v>
      </c>
      <c r="E8252" s="3">
        <f t="shared" si="384"/>
        <v>2022</v>
      </c>
      <c r="F8252" s="1" t="str">
        <f t="shared" si="385"/>
        <v>2021/2022</v>
      </c>
      <c r="G8252">
        <v>14</v>
      </c>
      <c r="H8252" t="s">
        <v>121</v>
      </c>
      <c r="I8252">
        <f>IFERROR(INDEX(Lookup_Misc!$A$1:$C$7,MATCH(Table1[[#This Row],[Product]],Lookup_Misc!$B$1:$B$7,0),3)*Table1[[#This Row],[Tonnage]],NA())</f>
        <v>5.6000000000000005</v>
      </c>
      <c r="J8252">
        <f t="shared" si="386"/>
        <v>5</v>
      </c>
    </row>
    <row r="8253" spans="1:10">
      <c r="A8253" t="s">
        <v>186</v>
      </c>
      <c r="B8253" t="s">
        <v>123</v>
      </c>
      <c r="C8253" s="60">
        <v>44682</v>
      </c>
      <c r="D8253" s="3">
        <f>Table1[[#This Row],[End Year]]-1</f>
        <v>2021</v>
      </c>
      <c r="E8253" s="3">
        <f t="shared" si="384"/>
        <v>2022</v>
      </c>
      <c r="F8253" s="1" t="str">
        <f t="shared" si="385"/>
        <v>2021/2022</v>
      </c>
      <c r="G8253">
        <v>87</v>
      </c>
      <c r="H8253" t="s">
        <v>147</v>
      </c>
      <c r="I8253">
        <f>IFERROR(INDEX(Lookup_Misc!$A$1:$C$7,MATCH(Table1[[#This Row],[Product]],Lookup_Misc!$B$1:$B$7,0),3)*Table1[[#This Row],[Tonnage]],NA())</f>
        <v>45.24</v>
      </c>
      <c r="J8253">
        <f t="shared" si="386"/>
        <v>5</v>
      </c>
    </row>
    <row r="8254" spans="1:10">
      <c r="A8254" t="s">
        <v>188</v>
      </c>
      <c r="B8254" t="s">
        <v>123</v>
      </c>
      <c r="C8254" s="60">
        <v>44682</v>
      </c>
      <c r="D8254" s="3">
        <f>Table1[[#This Row],[End Year]]-1</f>
        <v>2021</v>
      </c>
      <c r="E8254" s="3">
        <f t="shared" si="384"/>
        <v>2022</v>
      </c>
      <c r="F8254" s="1" t="str">
        <f t="shared" si="385"/>
        <v>2021/2022</v>
      </c>
      <c r="G8254">
        <v>1</v>
      </c>
      <c r="H8254" t="s">
        <v>113</v>
      </c>
      <c r="I8254">
        <f>IFERROR(INDEX(Lookup_Misc!$A$1:$C$7,MATCH(Table1[[#This Row],[Product]],Lookup_Misc!$B$1:$B$7,0),3)*Table1[[#This Row],[Tonnage]],NA())</f>
        <v>0.18</v>
      </c>
      <c r="J8254">
        <f t="shared" si="386"/>
        <v>5</v>
      </c>
    </row>
    <row r="8255" spans="1:10">
      <c r="A8255" t="s">
        <v>189</v>
      </c>
      <c r="B8255" t="s">
        <v>123</v>
      </c>
      <c r="C8255" s="60">
        <v>44682</v>
      </c>
      <c r="D8255" s="3">
        <f>Table1[[#This Row],[End Year]]-1</f>
        <v>2021</v>
      </c>
      <c r="E8255" s="3">
        <f t="shared" si="384"/>
        <v>2022</v>
      </c>
      <c r="F8255" s="1" t="str">
        <f t="shared" si="385"/>
        <v>2021/2022</v>
      </c>
      <c r="G8255">
        <v>119</v>
      </c>
      <c r="H8255" t="s">
        <v>87</v>
      </c>
      <c r="I8255">
        <f>IFERROR(INDEX(Lookup_Misc!$A$1:$C$7,MATCH(Table1[[#This Row],[Product]],Lookup_Misc!$B$1:$B$7,0),3)*Table1[[#This Row],[Tonnage]],NA())</f>
        <v>47.6</v>
      </c>
      <c r="J8255">
        <f t="shared" si="386"/>
        <v>5</v>
      </c>
    </row>
    <row r="8256" spans="1:10">
      <c r="A8256" t="s">
        <v>189</v>
      </c>
      <c r="B8256" t="s">
        <v>123</v>
      </c>
      <c r="C8256" s="60">
        <v>44682</v>
      </c>
      <c r="D8256" s="3">
        <f>Table1[[#This Row],[End Year]]-1</f>
        <v>2021</v>
      </c>
      <c r="E8256" s="3">
        <f t="shared" si="384"/>
        <v>2022</v>
      </c>
      <c r="F8256" s="1" t="str">
        <f t="shared" si="385"/>
        <v>2021/2022</v>
      </c>
      <c r="G8256">
        <v>233</v>
      </c>
      <c r="H8256" t="s">
        <v>90</v>
      </c>
      <c r="I8256">
        <f>IFERROR(INDEX(Lookup_Misc!$A$1:$C$7,MATCH(Table1[[#This Row],[Product]],Lookup_Misc!$B$1:$B$7,0),3)*Table1[[#This Row],[Tonnage]],NA())</f>
        <v>93.2</v>
      </c>
      <c r="J8256">
        <f t="shared" si="386"/>
        <v>5</v>
      </c>
    </row>
    <row r="8257" spans="1:10">
      <c r="A8257" t="s">
        <v>189</v>
      </c>
      <c r="B8257" t="s">
        <v>123</v>
      </c>
      <c r="C8257" s="60">
        <v>44682</v>
      </c>
      <c r="D8257" s="3">
        <f>Table1[[#This Row],[End Year]]-1</f>
        <v>2021</v>
      </c>
      <c r="E8257" s="3">
        <f t="shared" si="384"/>
        <v>2022</v>
      </c>
      <c r="F8257" s="1" t="str">
        <f t="shared" si="385"/>
        <v>2021/2022</v>
      </c>
      <c r="G8257">
        <v>4564</v>
      </c>
      <c r="H8257" t="s">
        <v>79</v>
      </c>
      <c r="I8257">
        <f>IFERROR(INDEX(Lookup_Misc!$A$1:$C$7,MATCH(Table1[[#This Row],[Product]],Lookup_Misc!$B$1:$B$7,0),3)*Table1[[#This Row],[Tonnage]],NA())</f>
        <v>1825.6000000000001</v>
      </c>
      <c r="J8257">
        <f t="shared" si="386"/>
        <v>5</v>
      </c>
    </row>
    <row r="8258" spans="1:10">
      <c r="A8258" t="s">
        <v>186</v>
      </c>
      <c r="B8258" t="s">
        <v>33</v>
      </c>
      <c r="C8258" s="60">
        <v>44713</v>
      </c>
      <c r="D8258" s="3">
        <f>Table1[[#This Row],[End Year]]-1</f>
        <v>2021</v>
      </c>
      <c r="E8258" s="3">
        <f t="shared" si="384"/>
        <v>2022</v>
      </c>
      <c r="F8258" s="1" t="str">
        <f t="shared" si="385"/>
        <v>2021/2022</v>
      </c>
      <c r="G8258">
        <v>30</v>
      </c>
      <c r="H8258" t="s">
        <v>93</v>
      </c>
      <c r="I8258">
        <f>IFERROR(INDEX(Lookup_Misc!$A$1:$C$7,MATCH(Table1[[#This Row],[Product]],Lookup_Misc!$B$1:$B$7,0),3)*Table1[[#This Row],[Tonnage]],NA())</f>
        <v>15.600000000000001</v>
      </c>
      <c r="J8258">
        <f t="shared" si="386"/>
        <v>6</v>
      </c>
    </row>
    <row r="8259" spans="1:10" ht="15.5">
      <c r="A8259" t="s">
        <v>185</v>
      </c>
      <c r="B8259" t="s">
        <v>33</v>
      </c>
      <c r="C8259" s="62">
        <v>44713</v>
      </c>
      <c r="D8259" s="3">
        <f>Table1[[#This Row],[End Year]]-1</f>
        <v>2021</v>
      </c>
      <c r="E8259" s="3">
        <f t="shared" si="384"/>
        <v>2022</v>
      </c>
      <c r="F8259" s="1" t="str">
        <f t="shared" si="385"/>
        <v>2021/2022</v>
      </c>
      <c r="G8259">
        <v>675</v>
      </c>
      <c r="H8259" t="s">
        <v>119</v>
      </c>
      <c r="I8259">
        <f>IFERROR(INDEX(Lookup_Misc!$A$1:$C$7,MATCH(Table1[[#This Row],[Product]],Lookup_Misc!$B$1:$B$7,0),3)*Table1[[#This Row],[Tonnage]],NA())</f>
        <v>310.5</v>
      </c>
      <c r="J8259">
        <f t="shared" si="386"/>
        <v>6</v>
      </c>
    </row>
    <row r="8260" spans="1:10" ht="15.5">
      <c r="A8260" t="s">
        <v>186</v>
      </c>
      <c r="B8260" t="s">
        <v>33</v>
      </c>
      <c r="C8260" s="62">
        <v>44713</v>
      </c>
      <c r="D8260" s="3">
        <f>Table1[[#This Row],[End Year]]-1</f>
        <v>2021</v>
      </c>
      <c r="E8260" s="3">
        <f t="shared" si="384"/>
        <v>2022</v>
      </c>
      <c r="F8260" s="1" t="str">
        <f t="shared" si="385"/>
        <v>2021/2022</v>
      </c>
      <c r="G8260">
        <v>1</v>
      </c>
      <c r="H8260" t="s">
        <v>89</v>
      </c>
      <c r="I8260">
        <f>IFERROR(INDEX(Lookup_Misc!$A$1:$C$7,MATCH(Table1[[#This Row],[Product]],Lookup_Misc!$B$1:$B$7,0),3)*Table1[[#This Row],[Tonnage]],NA())</f>
        <v>0.52</v>
      </c>
      <c r="J8260">
        <f t="shared" si="386"/>
        <v>6</v>
      </c>
    </row>
    <row r="8261" spans="1:10" ht="15.5">
      <c r="A8261" t="s">
        <v>186</v>
      </c>
      <c r="B8261" t="s">
        <v>33</v>
      </c>
      <c r="C8261" s="62">
        <v>44713</v>
      </c>
      <c r="D8261" s="3">
        <f>Table1[[#This Row],[End Year]]-1</f>
        <v>2021</v>
      </c>
      <c r="E8261" s="3">
        <f t="shared" si="384"/>
        <v>2022</v>
      </c>
      <c r="F8261" s="1" t="str">
        <f t="shared" si="385"/>
        <v>2021/2022</v>
      </c>
      <c r="G8261">
        <v>2866</v>
      </c>
      <c r="H8261" t="s">
        <v>119</v>
      </c>
      <c r="I8261">
        <f>IFERROR(INDEX(Lookup_Misc!$A$1:$C$7,MATCH(Table1[[#This Row],[Product]],Lookup_Misc!$B$1:$B$7,0),3)*Table1[[#This Row],[Tonnage]],NA())</f>
        <v>1490.3200000000002</v>
      </c>
      <c r="J8261">
        <f t="shared" si="386"/>
        <v>6</v>
      </c>
    </row>
    <row r="8262" spans="1:10" ht="15.5">
      <c r="A8262" t="s">
        <v>185</v>
      </c>
      <c r="B8262" t="s">
        <v>33</v>
      </c>
      <c r="C8262" s="62">
        <v>44713</v>
      </c>
      <c r="D8262" s="3">
        <f>Table1[[#This Row],[End Year]]-1</f>
        <v>2021</v>
      </c>
      <c r="E8262" s="3">
        <f t="shared" ref="E8262:E8325" si="387">IF(AND(MONTH(C8262)&gt;=7,MONTH(C8262)&lt;=12),YEAR(C8262)+1,YEAR(C8262))</f>
        <v>2022</v>
      </c>
      <c r="F8262" s="1" t="str">
        <f t="shared" ref="F8262:F8325" si="388">D8262&amp;"/"&amp;E8262</f>
        <v>2021/2022</v>
      </c>
      <c r="G8262">
        <v>432</v>
      </c>
      <c r="H8262" t="s">
        <v>60</v>
      </c>
      <c r="I8262">
        <f>IFERROR(INDEX(Lookup_Misc!$A$1:$C$7,MATCH(Table1[[#This Row],[Product]],Lookup_Misc!$B$1:$B$7,0),3)*Table1[[#This Row],[Tonnage]],NA())</f>
        <v>198.72</v>
      </c>
      <c r="J8262">
        <f t="shared" ref="J8262:J8325" si="389">MONTH(C8262)</f>
        <v>6</v>
      </c>
    </row>
    <row r="8263" spans="1:10" ht="15.5">
      <c r="A8263" t="s">
        <v>185</v>
      </c>
      <c r="B8263" t="s">
        <v>33</v>
      </c>
      <c r="C8263" s="62">
        <v>44713</v>
      </c>
      <c r="D8263" s="3">
        <f>Table1[[#This Row],[End Year]]-1</f>
        <v>2021</v>
      </c>
      <c r="E8263" s="3">
        <f t="shared" si="387"/>
        <v>2022</v>
      </c>
      <c r="F8263" s="1" t="str">
        <f t="shared" si="388"/>
        <v>2021/2022</v>
      </c>
      <c r="G8263">
        <v>3</v>
      </c>
      <c r="H8263" t="s">
        <v>76</v>
      </c>
      <c r="I8263">
        <f>IFERROR(INDEX(Lookup_Misc!$A$1:$C$7,MATCH(Table1[[#This Row],[Product]],Lookup_Misc!$B$1:$B$7,0),3)*Table1[[#This Row],[Tonnage]],NA())</f>
        <v>1.3800000000000001</v>
      </c>
      <c r="J8263">
        <f t="shared" si="389"/>
        <v>6</v>
      </c>
    </row>
    <row r="8264" spans="1:10" ht="15.5">
      <c r="A8264" t="s">
        <v>189</v>
      </c>
      <c r="B8264" t="s">
        <v>33</v>
      </c>
      <c r="C8264" s="62">
        <v>44713</v>
      </c>
      <c r="D8264" s="3">
        <f>Table1[[#This Row],[End Year]]-1</f>
        <v>2021</v>
      </c>
      <c r="E8264" s="3">
        <f t="shared" si="387"/>
        <v>2022</v>
      </c>
      <c r="F8264" s="1" t="str">
        <f t="shared" si="388"/>
        <v>2021/2022</v>
      </c>
      <c r="G8264">
        <v>164</v>
      </c>
      <c r="H8264" t="s">
        <v>60</v>
      </c>
      <c r="I8264">
        <f>IFERROR(INDEX(Lookup_Misc!$A$1:$C$7,MATCH(Table1[[#This Row],[Product]],Lookup_Misc!$B$1:$B$7,0),3)*Table1[[#This Row],[Tonnage]],NA())</f>
        <v>65.600000000000009</v>
      </c>
      <c r="J8264">
        <f t="shared" si="389"/>
        <v>6</v>
      </c>
    </row>
    <row r="8265" spans="1:10" ht="15.5">
      <c r="A8265" t="s">
        <v>186</v>
      </c>
      <c r="B8265" t="s">
        <v>33</v>
      </c>
      <c r="C8265" s="62">
        <v>44713</v>
      </c>
      <c r="D8265" s="3">
        <f>Table1[[#This Row],[End Year]]-1</f>
        <v>2021</v>
      </c>
      <c r="E8265" s="3">
        <f t="shared" si="387"/>
        <v>2022</v>
      </c>
      <c r="F8265" s="1" t="str">
        <f t="shared" si="388"/>
        <v>2021/2022</v>
      </c>
      <c r="G8265">
        <v>483</v>
      </c>
      <c r="H8265" t="s">
        <v>60</v>
      </c>
      <c r="I8265">
        <f>IFERROR(INDEX(Lookup_Misc!$A$1:$C$7,MATCH(Table1[[#This Row],[Product]],Lookup_Misc!$B$1:$B$7,0),3)*Table1[[#This Row],[Tonnage]],NA())</f>
        <v>251.16</v>
      </c>
      <c r="J8265">
        <f t="shared" si="389"/>
        <v>6</v>
      </c>
    </row>
    <row r="8266" spans="1:10" ht="15.5">
      <c r="A8266" t="s">
        <v>186</v>
      </c>
      <c r="B8266" t="s">
        <v>33</v>
      </c>
      <c r="C8266" s="62">
        <v>44713</v>
      </c>
      <c r="D8266" s="3">
        <f>Table1[[#This Row],[End Year]]-1</f>
        <v>2021</v>
      </c>
      <c r="E8266" s="3">
        <f t="shared" si="387"/>
        <v>2022</v>
      </c>
      <c r="F8266" s="1" t="str">
        <f t="shared" si="388"/>
        <v>2021/2022</v>
      </c>
      <c r="G8266">
        <v>2800</v>
      </c>
      <c r="H8266" t="s">
        <v>79</v>
      </c>
      <c r="I8266">
        <f>IFERROR(INDEX(Lookup_Misc!$A$1:$C$7,MATCH(Table1[[#This Row],[Product]],Lookup_Misc!$B$1:$B$7,0),3)*Table1[[#This Row],[Tonnage]],NA())</f>
        <v>1456</v>
      </c>
      <c r="J8266">
        <f t="shared" si="389"/>
        <v>6</v>
      </c>
    </row>
    <row r="8267" spans="1:10" ht="15.5">
      <c r="A8267" t="s">
        <v>189</v>
      </c>
      <c r="B8267" t="s">
        <v>33</v>
      </c>
      <c r="C8267" s="62">
        <v>44713</v>
      </c>
      <c r="D8267" s="3">
        <f>Table1[[#This Row],[End Year]]-1</f>
        <v>2021</v>
      </c>
      <c r="E8267" s="3">
        <f t="shared" si="387"/>
        <v>2022</v>
      </c>
      <c r="F8267" s="1" t="str">
        <f t="shared" si="388"/>
        <v>2021/2022</v>
      </c>
      <c r="G8267">
        <v>31</v>
      </c>
      <c r="H8267" t="s">
        <v>79</v>
      </c>
      <c r="I8267">
        <f>IFERROR(INDEX(Lookup_Misc!$A$1:$C$7,MATCH(Table1[[#This Row],[Product]],Lookup_Misc!$B$1:$B$7,0),3)*Table1[[#This Row],[Tonnage]],NA())</f>
        <v>12.4</v>
      </c>
      <c r="J8267">
        <f t="shared" si="389"/>
        <v>6</v>
      </c>
    </row>
    <row r="8268" spans="1:10" ht="15.5">
      <c r="A8268" t="s">
        <v>189</v>
      </c>
      <c r="B8268" t="s">
        <v>33</v>
      </c>
      <c r="C8268" s="62">
        <v>44713</v>
      </c>
      <c r="D8268" s="3">
        <f>Table1[[#This Row],[End Year]]-1</f>
        <v>2021</v>
      </c>
      <c r="E8268" s="3">
        <f t="shared" si="387"/>
        <v>2022</v>
      </c>
      <c r="F8268" s="1" t="str">
        <f t="shared" si="388"/>
        <v>2021/2022</v>
      </c>
      <c r="G8268">
        <v>31</v>
      </c>
      <c r="H8268" t="s">
        <v>94</v>
      </c>
      <c r="I8268">
        <f>IFERROR(INDEX(Lookup_Misc!$A$1:$C$7,MATCH(Table1[[#This Row],[Product]],Lookup_Misc!$B$1:$B$7,0),3)*Table1[[#This Row],[Tonnage]],NA())</f>
        <v>12.4</v>
      </c>
      <c r="J8268">
        <f t="shared" si="389"/>
        <v>6</v>
      </c>
    </row>
    <row r="8269" spans="1:10" ht="15.5">
      <c r="A8269" t="s">
        <v>188</v>
      </c>
      <c r="B8269" t="s">
        <v>33</v>
      </c>
      <c r="C8269" s="62">
        <v>44713</v>
      </c>
      <c r="D8269" s="3">
        <f>Table1[[#This Row],[End Year]]-1</f>
        <v>2021</v>
      </c>
      <c r="E8269" s="3">
        <f t="shared" si="387"/>
        <v>2022</v>
      </c>
      <c r="F8269" s="1" t="str">
        <f t="shared" si="388"/>
        <v>2021/2022</v>
      </c>
      <c r="G8269">
        <v>303</v>
      </c>
      <c r="H8269" t="s">
        <v>90</v>
      </c>
      <c r="I8269">
        <f>IFERROR(INDEX(Lookup_Misc!$A$1:$C$7,MATCH(Table1[[#This Row],[Product]],Lookup_Misc!$B$1:$B$7,0),3)*Table1[[#This Row],[Tonnage]],NA())</f>
        <v>54.54</v>
      </c>
      <c r="J8269">
        <f t="shared" si="389"/>
        <v>6</v>
      </c>
    </row>
    <row r="8270" spans="1:10" ht="15.5">
      <c r="A8270" t="s">
        <v>189</v>
      </c>
      <c r="B8270" t="s">
        <v>33</v>
      </c>
      <c r="C8270" s="62">
        <v>44713</v>
      </c>
      <c r="D8270" s="3">
        <f>Table1[[#This Row],[End Year]]-1</f>
        <v>2021</v>
      </c>
      <c r="E8270" s="3">
        <f t="shared" si="387"/>
        <v>2022</v>
      </c>
      <c r="F8270" s="1" t="str">
        <f t="shared" si="388"/>
        <v>2021/2022</v>
      </c>
      <c r="G8270">
        <v>18</v>
      </c>
      <c r="H8270" t="s">
        <v>103</v>
      </c>
      <c r="I8270">
        <f>IFERROR(INDEX(Lookup_Misc!$A$1:$C$7,MATCH(Table1[[#This Row],[Product]],Lookup_Misc!$B$1:$B$7,0),3)*Table1[[#This Row],[Tonnage]],NA())</f>
        <v>7.2</v>
      </c>
      <c r="J8270">
        <f t="shared" si="389"/>
        <v>6</v>
      </c>
    </row>
    <row r="8271" spans="1:10" ht="15.5">
      <c r="A8271" t="s">
        <v>186</v>
      </c>
      <c r="B8271" t="s">
        <v>33</v>
      </c>
      <c r="C8271" s="62">
        <v>44713</v>
      </c>
      <c r="D8271" s="3">
        <f>Table1[[#This Row],[End Year]]-1</f>
        <v>2021</v>
      </c>
      <c r="E8271" s="3">
        <f t="shared" si="387"/>
        <v>2022</v>
      </c>
      <c r="F8271" s="1" t="str">
        <f t="shared" si="388"/>
        <v>2021/2022</v>
      </c>
      <c r="G8271">
        <v>17</v>
      </c>
      <c r="H8271" t="s">
        <v>75</v>
      </c>
      <c r="I8271">
        <f>IFERROR(INDEX(Lookup_Misc!$A$1:$C$7,MATCH(Table1[[#This Row],[Product]],Lookup_Misc!$B$1:$B$7,0),3)*Table1[[#This Row],[Tonnage]],NA())</f>
        <v>8.84</v>
      </c>
      <c r="J8271">
        <f t="shared" si="389"/>
        <v>6</v>
      </c>
    </row>
    <row r="8272" spans="1:10" ht="15.5">
      <c r="A8272" t="s">
        <v>186</v>
      </c>
      <c r="B8272" t="s">
        <v>33</v>
      </c>
      <c r="C8272" s="62">
        <v>44713</v>
      </c>
      <c r="D8272" s="3">
        <f>Table1[[#This Row],[End Year]]-1</f>
        <v>2021</v>
      </c>
      <c r="E8272" s="3">
        <f t="shared" si="387"/>
        <v>2022</v>
      </c>
      <c r="F8272" s="1" t="str">
        <f t="shared" si="388"/>
        <v>2021/2022</v>
      </c>
      <c r="G8272">
        <v>27422</v>
      </c>
      <c r="H8272" t="s">
        <v>82</v>
      </c>
      <c r="I8272">
        <f>IFERROR(INDEX(Lookup_Misc!$A$1:$C$7,MATCH(Table1[[#This Row],[Product]],Lookup_Misc!$B$1:$B$7,0),3)*Table1[[#This Row],[Tonnage]],NA())</f>
        <v>14259.44</v>
      </c>
      <c r="J8272">
        <f t="shared" si="389"/>
        <v>6</v>
      </c>
    </row>
    <row r="8273" spans="1:10" ht="15.5">
      <c r="A8273" t="s">
        <v>186</v>
      </c>
      <c r="B8273" t="s">
        <v>33</v>
      </c>
      <c r="C8273" s="62">
        <v>44713</v>
      </c>
      <c r="D8273" s="3">
        <f>Table1[[#This Row],[End Year]]-1</f>
        <v>2021</v>
      </c>
      <c r="E8273" s="3">
        <f t="shared" si="387"/>
        <v>2022</v>
      </c>
      <c r="F8273" s="1" t="str">
        <f t="shared" si="388"/>
        <v>2021/2022</v>
      </c>
      <c r="G8273">
        <v>3433</v>
      </c>
      <c r="H8273" t="s">
        <v>95</v>
      </c>
      <c r="I8273">
        <f>IFERROR(INDEX(Lookup_Misc!$A$1:$C$7,MATCH(Table1[[#This Row],[Product]],Lookup_Misc!$B$1:$B$7,0),3)*Table1[[#This Row],[Tonnage]],NA())</f>
        <v>1785.16</v>
      </c>
      <c r="J8273">
        <f t="shared" si="389"/>
        <v>6</v>
      </c>
    </row>
    <row r="8274" spans="1:10" ht="15.5">
      <c r="A8274" t="s">
        <v>185</v>
      </c>
      <c r="B8274" t="s">
        <v>33</v>
      </c>
      <c r="C8274" s="62">
        <v>44713</v>
      </c>
      <c r="D8274" s="3">
        <f>Table1[[#This Row],[End Year]]-1</f>
        <v>2021</v>
      </c>
      <c r="E8274" s="3">
        <f t="shared" si="387"/>
        <v>2022</v>
      </c>
      <c r="F8274" s="1" t="str">
        <f t="shared" si="388"/>
        <v>2021/2022</v>
      </c>
      <c r="G8274">
        <v>541</v>
      </c>
      <c r="H8274" t="s">
        <v>86</v>
      </c>
      <c r="I8274">
        <f>IFERROR(INDEX(Lookup_Misc!$A$1:$C$7,MATCH(Table1[[#This Row],[Product]],Lookup_Misc!$B$1:$B$7,0),3)*Table1[[#This Row],[Tonnage]],NA())</f>
        <v>248.86</v>
      </c>
      <c r="J8274">
        <f t="shared" si="389"/>
        <v>6</v>
      </c>
    </row>
    <row r="8275" spans="1:10" ht="15.5">
      <c r="A8275" t="s">
        <v>185</v>
      </c>
      <c r="B8275" t="s">
        <v>33</v>
      </c>
      <c r="C8275" s="62">
        <v>44713</v>
      </c>
      <c r="D8275" s="3">
        <f>Table1[[#This Row],[End Year]]-1</f>
        <v>2021</v>
      </c>
      <c r="E8275" s="3">
        <f t="shared" si="387"/>
        <v>2022</v>
      </c>
      <c r="F8275" s="1" t="str">
        <f t="shared" si="388"/>
        <v>2021/2022</v>
      </c>
      <c r="G8275">
        <v>49500</v>
      </c>
      <c r="H8275" t="s">
        <v>82</v>
      </c>
      <c r="I8275">
        <f>IFERROR(INDEX(Lookup_Misc!$A$1:$C$7,MATCH(Table1[[#This Row],[Product]],Lookup_Misc!$B$1:$B$7,0),3)*Table1[[#This Row],[Tonnage]],NA())</f>
        <v>22770</v>
      </c>
      <c r="J8275">
        <f t="shared" si="389"/>
        <v>6</v>
      </c>
    </row>
    <row r="8276" spans="1:10" ht="15.5">
      <c r="A8276" t="s">
        <v>186</v>
      </c>
      <c r="B8276" t="s">
        <v>33</v>
      </c>
      <c r="C8276" s="62">
        <v>44713</v>
      </c>
      <c r="D8276" s="3">
        <f>Table1[[#This Row],[End Year]]-1</f>
        <v>2021</v>
      </c>
      <c r="E8276" s="3">
        <f t="shared" si="387"/>
        <v>2022</v>
      </c>
      <c r="F8276" s="1" t="str">
        <f t="shared" si="388"/>
        <v>2021/2022</v>
      </c>
      <c r="G8276">
        <v>6414</v>
      </c>
      <c r="H8276" t="s">
        <v>86</v>
      </c>
      <c r="I8276">
        <f>IFERROR(INDEX(Lookup_Misc!$A$1:$C$7,MATCH(Table1[[#This Row],[Product]],Lookup_Misc!$B$1:$B$7,0),3)*Table1[[#This Row],[Tonnage]],NA())</f>
        <v>3335.28</v>
      </c>
      <c r="J8276">
        <f t="shared" si="389"/>
        <v>6</v>
      </c>
    </row>
    <row r="8277" spans="1:10" ht="15.5">
      <c r="A8277" t="s">
        <v>185</v>
      </c>
      <c r="B8277" t="s">
        <v>33</v>
      </c>
      <c r="C8277" s="62">
        <v>44713</v>
      </c>
      <c r="D8277" s="3">
        <f>Table1[[#This Row],[End Year]]-1</f>
        <v>2021</v>
      </c>
      <c r="E8277" s="3">
        <f t="shared" si="387"/>
        <v>2022</v>
      </c>
      <c r="F8277" s="1" t="str">
        <f t="shared" si="388"/>
        <v>2021/2022</v>
      </c>
      <c r="G8277">
        <v>464</v>
      </c>
      <c r="H8277" t="s">
        <v>95</v>
      </c>
      <c r="I8277">
        <f>IFERROR(INDEX(Lookup_Misc!$A$1:$C$7,MATCH(Table1[[#This Row],[Product]],Lookup_Misc!$B$1:$B$7,0),3)*Table1[[#This Row],[Tonnage]],NA())</f>
        <v>213.44</v>
      </c>
      <c r="J8277">
        <f t="shared" si="389"/>
        <v>6</v>
      </c>
    </row>
    <row r="8278" spans="1:10" ht="15.5">
      <c r="A8278" t="s">
        <v>185</v>
      </c>
      <c r="B8278" t="s">
        <v>33</v>
      </c>
      <c r="C8278" s="62">
        <v>44713</v>
      </c>
      <c r="D8278" s="3">
        <f>Table1[[#This Row],[End Year]]-1</f>
        <v>2021</v>
      </c>
      <c r="E8278" s="3">
        <f t="shared" si="387"/>
        <v>2022</v>
      </c>
      <c r="F8278" s="1" t="str">
        <f t="shared" si="388"/>
        <v>2021/2022</v>
      </c>
      <c r="G8278">
        <v>320</v>
      </c>
      <c r="H8278" t="s">
        <v>73</v>
      </c>
      <c r="I8278">
        <f>IFERROR(INDEX(Lookup_Misc!$A$1:$C$7,MATCH(Table1[[#This Row],[Product]],Lookup_Misc!$B$1:$B$7,0),3)*Table1[[#This Row],[Tonnage]],NA())</f>
        <v>147.20000000000002</v>
      </c>
      <c r="J8278">
        <f t="shared" si="389"/>
        <v>6</v>
      </c>
    </row>
    <row r="8279" spans="1:10" ht="15.5">
      <c r="A8279" t="s">
        <v>186</v>
      </c>
      <c r="B8279" t="s">
        <v>33</v>
      </c>
      <c r="C8279" s="62">
        <v>44713</v>
      </c>
      <c r="D8279" s="3">
        <f>Table1[[#This Row],[End Year]]-1</f>
        <v>2021</v>
      </c>
      <c r="E8279" s="3">
        <f t="shared" si="387"/>
        <v>2022</v>
      </c>
      <c r="F8279" s="1" t="str">
        <f t="shared" si="388"/>
        <v>2021/2022</v>
      </c>
      <c r="G8279">
        <v>1831</v>
      </c>
      <c r="H8279" t="s">
        <v>151</v>
      </c>
      <c r="I8279">
        <f>IFERROR(INDEX(Lookup_Misc!$A$1:$C$7,MATCH(Table1[[#This Row],[Product]],Lookup_Misc!$B$1:$B$7,0),3)*Table1[[#This Row],[Tonnage]],NA())</f>
        <v>952.12</v>
      </c>
      <c r="J8279">
        <f t="shared" si="389"/>
        <v>6</v>
      </c>
    </row>
    <row r="8280" spans="1:10" ht="15.5">
      <c r="A8280" t="s">
        <v>189</v>
      </c>
      <c r="B8280" t="s">
        <v>33</v>
      </c>
      <c r="C8280" s="62">
        <v>44713</v>
      </c>
      <c r="D8280" s="3">
        <f>Table1[[#This Row],[End Year]]-1</f>
        <v>2021</v>
      </c>
      <c r="E8280" s="3">
        <f t="shared" si="387"/>
        <v>2022</v>
      </c>
      <c r="F8280" s="1" t="str">
        <f t="shared" si="388"/>
        <v>2021/2022</v>
      </c>
      <c r="G8280">
        <v>24</v>
      </c>
      <c r="H8280" t="s">
        <v>96</v>
      </c>
      <c r="I8280">
        <f>IFERROR(INDEX(Lookup_Misc!$A$1:$C$7,MATCH(Table1[[#This Row],[Product]],Lookup_Misc!$B$1:$B$7,0),3)*Table1[[#This Row],[Tonnage]],NA())</f>
        <v>9.6000000000000014</v>
      </c>
      <c r="J8280">
        <f t="shared" si="389"/>
        <v>6</v>
      </c>
    </row>
    <row r="8281" spans="1:10" ht="15.5">
      <c r="A8281" t="s">
        <v>185</v>
      </c>
      <c r="B8281" t="s">
        <v>33</v>
      </c>
      <c r="C8281" s="62">
        <v>44713</v>
      </c>
      <c r="D8281" s="3">
        <f>Table1[[#This Row],[End Year]]-1</f>
        <v>2021</v>
      </c>
      <c r="E8281" s="3">
        <f t="shared" si="387"/>
        <v>2022</v>
      </c>
      <c r="F8281" s="1" t="str">
        <f t="shared" si="388"/>
        <v>2021/2022</v>
      </c>
      <c r="G8281">
        <v>667</v>
      </c>
      <c r="H8281" t="s">
        <v>79</v>
      </c>
      <c r="I8281">
        <f>IFERROR(INDEX(Lookup_Misc!$A$1:$C$7,MATCH(Table1[[#This Row],[Product]],Lookup_Misc!$B$1:$B$7,0),3)*Table1[[#This Row],[Tonnage]],NA())</f>
        <v>306.82</v>
      </c>
      <c r="J8281">
        <f t="shared" si="389"/>
        <v>6</v>
      </c>
    </row>
    <row r="8282" spans="1:10" ht="15.5">
      <c r="A8282" t="s">
        <v>185</v>
      </c>
      <c r="B8282" t="s">
        <v>123</v>
      </c>
      <c r="C8282" s="62">
        <v>44713</v>
      </c>
      <c r="D8282" s="3">
        <f>Table1[[#This Row],[End Year]]-1</f>
        <v>2021</v>
      </c>
      <c r="E8282" s="3">
        <f t="shared" si="387"/>
        <v>2022</v>
      </c>
      <c r="F8282" s="1" t="str">
        <f t="shared" si="388"/>
        <v>2021/2022</v>
      </c>
      <c r="G8282">
        <v>4149</v>
      </c>
      <c r="H8282" t="s">
        <v>128</v>
      </c>
      <c r="I8282">
        <f>IFERROR(INDEX(Lookup_Misc!$A$1:$C$7,MATCH(Table1[[#This Row],[Product]],Lookup_Misc!$B$1:$B$7,0),3)*Table1[[#This Row],[Tonnage]],NA())</f>
        <v>1908.5400000000002</v>
      </c>
      <c r="J8282">
        <f t="shared" si="389"/>
        <v>6</v>
      </c>
    </row>
    <row r="8283" spans="1:10" ht="15.5">
      <c r="A8283" t="s">
        <v>186</v>
      </c>
      <c r="B8283" t="s">
        <v>123</v>
      </c>
      <c r="C8283" s="62">
        <v>44713</v>
      </c>
      <c r="D8283" s="3">
        <f>Table1[[#This Row],[End Year]]-1</f>
        <v>2021</v>
      </c>
      <c r="E8283" s="3">
        <f t="shared" si="387"/>
        <v>2022</v>
      </c>
      <c r="F8283" s="1" t="str">
        <f t="shared" si="388"/>
        <v>2021/2022</v>
      </c>
      <c r="G8283">
        <v>8199</v>
      </c>
      <c r="H8283" t="s">
        <v>116</v>
      </c>
      <c r="I8283">
        <f>IFERROR(INDEX(Lookup_Misc!$A$1:$C$7,MATCH(Table1[[#This Row],[Product]],Lookup_Misc!$B$1:$B$7,0),3)*Table1[[#This Row],[Tonnage]],NA())</f>
        <v>4263.4800000000005</v>
      </c>
      <c r="J8283">
        <f t="shared" si="389"/>
        <v>6</v>
      </c>
    </row>
    <row r="8284" spans="1:10" ht="15.5">
      <c r="A8284" t="s">
        <v>186</v>
      </c>
      <c r="B8284" t="s">
        <v>123</v>
      </c>
      <c r="C8284" s="62">
        <v>44713</v>
      </c>
      <c r="D8284" s="3">
        <f>Table1[[#This Row],[End Year]]-1</f>
        <v>2021</v>
      </c>
      <c r="E8284" s="3">
        <f t="shared" si="387"/>
        <v>2022</v>
      </c>
      <c r="F8284" s="1" t="str">
        <f t="shared" si="388"/>
        <v>2021/2022</v>
      </c>
      <c r="G8284">
        <v>67069</v>
      </c>
      <c r="H8284" t="s">
        <v>60</v>
      </c>
      <c r="I8284">
        <f>IFERROR(INDEX(Lookup_Misc!$A$1:$C$7,MATCH(Table1[[#This Row],[Product]],Lookup_Misc!$B$1:$B$7,0),3)*Table1[[#This Row],[Tonnage]],NA())</f>
        <v>34875.880000000005</v>
      </c>
      <c r="J8284">
        <f t="shared" si="389"/>
        <v>6</v>
      </c>
    </row>
    <row r="8285" spans="1:10" ht="15.5">
      <c r="A8285" t="s">
        <v>186</v>
      </c>
      <c r="B8285" t="s">
        <v>123</v>
      </c>
      <c r="C8285" s="62">
        <v>44713</v>
      </c>
      <c r="D8285" s="3">
        <f>Table1[[#This Row],[End Year]]-1</f>
        <v>2021</v>
      </c>
      <c r="E8285" s="3">
        <f t="shared" si="387"/>
        <v>2022</v>
      </c>
      <c r="F8285" s="1" t="str">
        <f t="shared" si="388"/>
        <v>2021/2022</v>
      </c>
      <c r="G8285">
        <v>4</v>
      </c>
      <c r="H8285" t="s">
        <v>88</v>
      </c>
      <c r="I8285">
        <f>IFERROR(INDEX(Lookup_Misc!$A$1:$C$7,MATCH(Table1[[#This Row],[Product]],Lookup_Misc!$B$1:$B$7,0),3)*Table1[[#This Row],[Tonnage]],NA())</f>
        <v>2.08</v>
      </c>
      <c r="J8285">
        <f t="shared" si="389"/>
        <v>6</v>
      </c>
    </row>
    <row r="8286" spans="1:10" ht="15.5">
      <c r="A8286" t="s">
        <v>189</v>
      </c>
      <c r="B8286" t="s">
        <v>123</v>
      </c>
      <c r="C8286" s="62">
        <v>44713</v>
      </c>
      <c r="D8286" s="3">
        <f>Table1[[#This Row],[End Year]]-1</f>
        <v>2021</v>
      </c>
      <c r="E8286" s="3">
        <f t="shared" si="387"/>
        <v>2022</v>
      </c>
      <c r="F8286" s="1" t="str">
        <f t="shared" si="388"/>
        <v>2021/2022</v>
      </c>
      <c r="G8286">
        <v>4</v>
      </c>
      <c r="H8286" t="s">
        <v>116</v>
      </c>
      <c r="I8286">
        <f>IFERROR(INDEX(Lookup_Misc!$A$1:$C$7,MATCH(Table1[[#This Row],[Product]],Lookup_Misc!$B$1:$B$7,0),3)*Table1[[#This Row],[Tonnage]],NA())</f>
        <v>1.6</v>
      </c>
      <c r="J8286">
        <f t="shared" si="389"/>
        <v>6</v>
      </c>
    </row>
    <row r="8287" spans="1:10" ht="15.5">
      <c r="A8287" t="s">
        <v>185</v>
      </c>
      <c r="B8287" t="s">
        <v>123</v>
      </c>
      <c r="C8287" s="62">
        <v>44713</v>
      </c>
      <c r="D8287" s="3">
        <f>Table1[[#This Row],[End Year]]-1</f>
        <v>2021</v>
      </c>
      <c r="E8287" s="3">
        <f t="shared" si="387"/>
        <v>2022</v>
      </c>
      <c r="F8287" s="1" t="str">
        <f t="shared" si="388"/>
        <v>2021/2022</v>
      </c>
      <c r="G8287">
        <v>91</v>
      </c>
      <c r="H8287" t="s">
        <v>118</v>
      </c>
      <c r="I8287">
        <f>IFERROR(INDEX(Lookup_Misc!$A$1:$C$7,MATCH(Table1[[#This Row],[Product]],Lookup_Misc!$B$1:$B$7,0),3)*Table1[[#This Row],[Tonnage]],NA())</f>
        <v>41.86</v>
      </c>
      <c r="J8287">
        <f t="shared" si="389"/>
        <v>6</v>
      </c>
    </row>
    <row r="8288" spans="1:10" ht="15.5">
      <c r="A8288" t="s">
        <v>189</v>
      </c>
      <c r="B8288" t="s">
        <v>123</v>
      </c>
      <c r="C8288" s="62">
        <v>44713</v>
      </c>
      <c r="D8288" s="3">
        <f>Table1[[#This Row],[End Year]]-1</f>
        <v>2021</v>
      </c>
      <c r="E8288" s="3">
        <f t="shared" si="387"/>
        <v>2022</v>
      </c>
      <c r="F8288" s="1" t="str">
        <f t="shared" si="388"/>
        <v>2021/2022</v>
      </c>
      <c r="G8288">
        <v>3019</v>
      </c>
      <c r="H8288" t="s">
        <v>128</v>
      </c>
      <c r="I8288">
        <f>IFERROR(INDEX(Lookup_Misc!$A$1:$C$7,MATCH(Table1[[#This Row],[Product]],Lookup_Misc!$B$1:$B$7,0),3)*Table1[[#This Row],[Tonnage]],NA())</f>
        <v>1207.6000000000001</v>
      </c>
      <c r="J8288">
        <f t="shared" si="389"/>
        <v>6</v>
      </c>
    </row>
    <row r="8289" spans="1:10" ht="15.5">
      <c r="A8289" t="s">
        <v>189</v>
      </c>
      <c r="B8289" t="s">
        <v>123</v>
      </c>
      <c r="C8289" s="62">
        <v>44713</v>
      </c>
      <c r="D8289" s="3">
        <f>Table1[[#This Row],[End Year]]-1</f>
        <v>2021</v>
      </c>
      <c r="E8289" s="3">
        <f t="shared" si="387"/>
        <v>2022</v>
      </c>
      <c r="F8289" s="1" t="str">
        <f t="shared" si="388"/>
        <v>2021/2022</v>
      </c>
      <c r="G8289">
        <v>36</v>
      </c>
      <c r="H8289" t="s">
        <v>89</v>
      </c>
      <c r="I8289">
        <f>IFERROR(INDEX(Lookup_Misc!$A$1:$C$7,MATCH(Table1[[#This Row],[Product]],Lookup_Misc!$B$1:$B$7,0),3)*Table1[[#This Row],[Tonnage]],NA())</f>
        <v>14.4</v>
      </c>
      <c r="J8289">
        <f t="shared" si="389"/>
        <v>6</v>
      </c>
    </row>
    <row r="8290" spans="1:10" ht="15.5">
      <c r="A8290" t="s">
        <v>189</v>
      </c>
      <c r="B8290" t="s">
        <v>123</v>
      </c>
      <c r="C8290" s="62">
        <v>44713</v>
      </c>
      <c r="D8290" s="3">
        <f>Table1[[#This Row],[End Year]]-1</f>
        <v>2021</v>
      </c>
      <c r="E8290" s="3">
        <f t="shared" si="387"/>
        <v>2022</v>
      </c>
      <c r="F8290" s="1" t="str">
        <f t="shared" si="388"/>
        <v>2021/2022</v>
      </c>
      <c r="G8290">
        <v>8639</v>
      </c>
      <c r="H8290" t="s">
        <v>60</v>
      </c>
      <c r="I8290">
        <f>IFERROR(INDEX(Lookup_Misc!$A$1:$C$7,MATCH(Table1[[#This Row],[Product]],Lookup_Misc!$B$1:$B$7,0),3)*Table1[[#This Row],[Tonnage]],NA())</f>
        <v>3455.6000000000004</v>
      </c>
      <c r="J8290">
        <f t="shared" si="389"/>
        <v>6</v>
      </c>
    </row>
    <row r="8291" spans="1:10" ht="15.5">
      <c r="A8291" t="s">
        <v>185</v>
      </c>
      <c r="B8291" t="s">
        <v>123</v>
      </c>
      <c r="C8291" s="62">
        <v>44713</v>
      </c>
      <c r="D8291" s="3">
        <f>Table1[[#This Row],[End Year]]-1</f>
        <v>2021</v>
      </c>
      <c r="E8291" s="3">
        <f t="shared" si="387"/>
        <v>2022</v>
      </c>
      <c r="F8291" s="1" t="str">
        <f t="shared" si="388"/>
        <v>2021/2022</v>
      </c>
      <c r="G8291">
        <v>4483</v>
      </c>
      <c r="H8291" t="s">
        <v>116</v>
      </c>
      <c r="I8291">
        <f>IFERROR(INDEX(Lookup_Misc!$A$1:$C$7,MATCH(Table1[[#This Row],[Product]],Lookup_Misc!$B$1:$B$7,0),3)*Table1[[#This Row],[Tonnage]],NA())</f>
        <v>2062.1800000000003</v>
      </c>
      <c r="J8291">
        <f t="shared" si="389"/>
        <v>6</v>
      </c>
    </row>
    <row r="8292" spans="1:10" ht="15.5">
      <c r="A8292" t="s">
        <v>185</v>
      </c>
      <c r="B8292" t="s">
        <v>123</v>
      </c>
      <c r="C8292" s="62">
        <v>44713</v>
      </c>
      <c r="D8292" s="3">
        <f>Table1[[#This Row],[End Year]]-1</f>
        <v>2021</v>
      </c>
      <c r="E8292" s="3">
        <f t="shared" si="387"/>
        <v>2022</v>
      </c>
      <c r="F8292" s="1" t="str">
        <f t="shared" si="388"/>
        <v>2021/2022</v>
      </c>
      <c r="G8292">
        <v>2774</v>
      </c>
      <c r="H8292" t="s">
        <v>88</v>
      </c>
      <c r="I8292">
        <f>IFERROR(INDEX(Lookup_Misc!$A$1:$C$7,MATCH(Table1[[#This Row],[Product]],Lookup_Misc!$B$1:$B$7,0),3)*Table1[[#This Row],[Tonnage]],NA())</f>
        <v>1276.04</v>
      </c>
      <c r="J8292">
        <f t="shared" si="389"/>
        <v>6</v>
      </c>
    </row>
    <row r="8293" spans="1:10" ht="15.5">
      <c r="A8293" t="s">
        <v>185</v>
      </c>
      <c r="B8293" t="s">
        <v>123</v>
      </c>
      <c r="C8293" s="62">
        <v>44713</v>
      </c>
      <c r="D8293" s="3">
        <f>Table1[[#This Row],[End Year]]-1</f>
        <v>2021</v>
      </c>
      <c r="E8293" s="3">
        <f t="shared" si="387"/>
        <v>2022</v>
      </c>
      <c r="F8293" s="1" t="str">
        <f t="shared" si="388"/>
        <v>2021/2022</v>
      </c>
      <c r="G8293">
        <v>4</v>
      </c>
      <c r="H8293" t="s">
        <v>147</v>
      </c>
      <c r="I8293">
        <f>IFERROR(INDEX(Lookup_Misc!$A$1:$C$7,MATCH(Table1[[#This Row],[Product]],Lookup_Misc!$B$1:$B$7,0),3)*Table1[[#This Row],[Tonnage]],NA())</f>
        <v>1.84</v>
      </c>
      <c r="J8293">
        <f t="shared" si="389"/>
        <v>6</v>
      </c>
    </row>
    <row r="8294" spans="1:10" ht="15.5">
      <c r="A8294" t="s">
        <v>186</v>
      </c>
      <c r="B8294" t="s">
        <v>123</v>
      </c>
      <c r="C8294" s="62">
        <v>44713</v>
      </c>
      <c r="D8294" s="3">
        <f>Table1[[#This Row],[End Year]]-1</f>
        <v>2021</v>
      </c>
      <c r="E8294" s="3">
        <f t="shared" si="387"/>
        <v>2022</v>
      </c>
      <c r="F8294" s="1" t="str">
        <f t="shared" si="388"/>
        <v>2021/2022</v>
      </c>
      <c r="G8294">
        <v>39787</v>
      </c>
      <c r="H8294" t="s">
        <v>108</v>
      </c>
      <c r="I8294">
        <f>IFERROR(INDEX(Lookup_Misc!$A$1:$C$7,MATCH(Table1[[#This Row],[Product]],Lookup_Misc!$B$1:$B$7,0),3)*Table1[[#This Row],[Tonnage]],NA())</f>
        <v>20689.240000000002</v>
      </c>
      <c r="J8294">
        <f t="shared" si="389"/>
        <v>6</v>
      </c>
    </row>
    <row r="8295" spans="1:10" ht="15.5">
      <c r="A8295" t="s">
        <v>189</v>
      </c>
      <c r="B8295" t="s">
        <v>123</v>
      </c>
      <c r="C8295" s="62">
        <v>44713</v>
      </c>
      <c r="D8295" s="3">
        <f>Table1[[#This Row],[End Year]]-1</f>
        <v>2021</v>
      </c>
      <c r="E8295" s="3">
        <f t="shared" si="387"/>
        <v>2022</v>
      </c>
      <c r="F8295" s="1" t="str">
        <f t="shared" si="388"/>
        <v>2021/2022</v>
      </c>
      <c r="G8295">
        <v>19</v>
      </c>
      <c r="H8295" t="s">
        <v>129</v>
      </c>
      <c r="I8295">
        <f>IFERROR(INDEX(Lookup_Misc!$A$1:$C$7,MATCH(Table1[[#This Row],[Product]],Lookup_Misc!$B$1:$B$7,0),3)*Table1[[#This Row],[Tonnage]],NA())</f>
        <v>7.6000000000000005</v>
      </c>
      <c r="J8295">
        <f t="shared" si="389"/>
        <v>6</v>
      </c>
    </row>
    <row r="8296" spans="1:10" ht="15.5">
      <c r="A8296" t="s">
        <v>189</v>
      </c>
      <c r="B8296" t="s">
        <v>123</v>
      </c>
      <c r="C8296" s="62">
        <v>44713</v>
      </c>
      <c r="D8296" s="3">
        <f>Table1[[#This Row],[End Year]]-1</f>
        <v>2021</v>
      </c>
      <c r="E8296" s="3">
        <f t="shared" si="387"/>
        <v>2022</v>
      </c>
      <c r="F8296" s="1" t="str">
        <f t="shared" si="388"/>
        <v>2021/2022</v>
      </c>
      <c r="G8296">
        <v>23</v>
      </c>
      <c r="H8296" t="s">
        <v>98</v>
      </c>
      <c r="I8296">
        <f>IFERROR(INDEX(Lookup_Misc!$A$1:$C$7,MATCH(Table1[[#This Row],[Product]],Lookup_Misc!$B$1:$B$7,0),3)*Table1[[#This Row],[Tonnage]],NA())</f>
        <v>9.2000000000000011</v>
      </c>
      <c r="J8296">
        <f t="shared" si="389"/>
        <v>6</v>
      </c>
    </row>
    <row r="8297" spans="1:10" ht="15.5">
      <c r="A8297" t="s">
        <v>185</v>
      </c>
      <c r="B8297" t="s">
        <v>123</v>
      </c>
      <c r="C8297" s="62">
        <v>44713</v>
      </c>
      <c r="D8297" s="3">
        <f>Table1[[#This Row],[End Year]]-1</f>
        <v>2021</v>
      </c>
      <c r="E8297" s="3">
        <f t="shared" si="387"/>
        <v>2022</v>
      </c>
      <c r="F8297" s="1" t="str">
        <f t="shared" si="388"/>
        <v>2021/2022</v>
      </c>
      <c r="G8297">
        <v>5500</v>
      </c>
      <c r="H8297" t="s">
        <v>79</v>
      </c>
      <c r="I8297">
        <f>IFERROR(INDEX(Lookup_Misc!$A$1:$C$7,MATCH(Table1[[#This Row],[Product]],Lookup_Misc!$B$1:$B$7,0),3)*Table1[[#This Row],[Tonnage]],NA())</f>
        <v>2530</v>
      </c>
      <c r="J8297">
        <f t="shared" si="389"/>
        <v>6</v>
      </c>
    </row>
    <row r="8298" spans="1:10" ht="15.5">
      <c r="A8298" t="s">
        <v>189</v>
      </c>
      <c r="B8298" t="s">
        <v>123</v>
      </c>
      <c r="C8298" s="62">
        <v>44713</v>
      </c>
      <c r="D8298" s="3">
        <f>Table1[[#This Row],[End Year]]-1</f>
        <v>2021</v>
      </c>
      <c r="E8298" s="3">
        <f t="shared" si="387"/>
        <v>2022</v>
      </c>
      <c r="F8298" s="1" t="str">
        <f t="shared" si="388"/>
        <v>2021/2022</v>
      </c>
      <c r="G8298">
        <v>9</v>
      </c>
      <c r="H8298" t="s">
        <v>78</v>
      </c>
      <c r="I8298">
        <f>IFERROR(INDEX(Lookup_Misc!$A$1:$C$7,MATCH(Table1[[#This Row],[Product]],Lookup_Misc!$B$1:$B$7,0),3)*Table1[[#This Row],[Tonnage]],NA())</f>
        <v>3.6</v>
      </c>
      <c r="J8298">
        <f t="shared" si="389"/>
        <v>6</v>
      </c>
    </row>
    <row r="8299" spans="1:10" ht="15.5">
      <c r="A8299" t="s">
        <v>186</v>
      </c>
      <c r="B8299" t="s">
        <v>123</v>
      </c>
      <c r="C8299" s="62">
        <v>44713</v>
      </c>
      <c r="D8299" s="3">
        <f>Table1[[#This Row],[End Year]]-1</f>
        <v>2021</v>
      </c>
      <c r="E8299" s="3">
        <f t="shared" si="387"/>
        <v>2022</v>
      </c>
      <c r="F8299" s="1" t="str">
        <f t="shared" si="388"/>
        <v>2021/2022</v>
      </c>
      <c r="G8299">
        <v>279</v>
      </c>
      <c r="H8299" t="s">
        <v>137</v>
      </c>
      <c r="I8299">
        <f>IFERROR(INDEX(Lookup_Misc!$A$1:$C$7,MATCH(Table1[[#This Row],[Product]],Lookup_Misc!$B$1:$B$7,0),3)*Table1[[#This Row],[Tonnage]],NA())</f>
        <v>145.08000000000001</v>
      </c>
      <c r="J8299">
        <f t="shared" si="389"/>
        <v>6</v>
      </c>
    </row>
    <row r="8300" spans="1:10" ht="15.5">
      <c r="A8300" t="s">
        <v>186</v>
      </c>
      <c r="B8300" t="s">
        <v>123</v>
      </c>
      <c r="C8300" s="62">
        <v>44713</v>
      </c>
      <c r="D8300" s="3">
        <f>Table1[[#This Row],[End Year]]-1</f>
        <v>2021</v>
      </c>
      <c r="E8300" s="3">
        <f t="shared" si="387"/>
        <v>2022</v>
      </c>
      <c r="F8300" s="1" t="str">
        <f t="shared" si="388"/>
        <v>2021/2022</v>
      </c>
      <c r="G8300">
        <v>42073</v>
      </c>
      <c r="H8300" t="s">
        <v>90</v>
      </c>
      <c r="I8300">
        <f>IFERROR(INDEX(Lookup_Misc!$A$1:$C$7,MATCH(Table1[[#This Row],[Product]],Lookup_Misc!$B$1:$B$7,0),3)*Table1[[#This Row],[Tonnage]],NA())</f>
        <v>21877.96</v>
      </c>
      <c r="J8300">
        <f t="shared" si="389"/>
        <v>6</v>
      </c>
    </row>
    <row r="8301" spans="1:10" ht="15.5">
      <c r="A8301" t="s">
        <v>189</v>
      </c>
      <c r="B8301" t="s">
        <v>123</v>
      </c>
      <c r="C8301" s="62">
        <v>44713</v>
      </c>
      <c r="D8301" s="3">
        <f>Table1[[#This Row],[End Year]]-1</f>
        <v>2021</v>
      </c>
      <c r="E8301" s="3">
        <f t="shared" si="387"/>
        <v>2022</v>
      </c>
      <c r="F8301" s="1" t="str">
        <f t="shared" si="388"/>
        <v>2021/2022</v>
      </c>
      <c r="G8301">
        <v>688</v>
      </c>
      <c r="H8301" t="s">
        <v>132</v>
      </c>
      <c r="I8301">
        <f>IFERROR(INDEX(Lookup_Misc!$A$1:$C$7,MATCH(Table1[[#This Row],[Product]],Lookup_Misc!$B$1:$B$7,0),3)*Table1[[#This Row],[Tonnage]],NA())</f>
        <v>275.2</v>
      </c>
      <c r="J8301">
        <f t="shared" si="389"/>
        <v>6</v>
      </c>
    </row>
    <row r="8302" spans="1:10" ht="15.5">
      <c r="A8302" t="s">
        <v>189</v>
      </c>
      <c r="B8302" t="s">
        <v>123</v>
      </c>
      <c r="C8302" s="62">
        <v>44713</v>
      </c>
      <c r="D8302" s="3">
        <f>Table1[[#This Row],[End Year]]-1</f>
        <v>2021</v>
      </c>
      <c r="E8302" s="3">
        <f t="shared" si="387"/>
        <v>2022</v>
      </c>
      <c r="F8302" s="1" t="str">
        <f t="shared" si="388"/>
        <v>2021/2022</v>
      </c>
      <c r="G8302">
        <v>819</v>
      </c>
      <c r="H8302" t="s">
        <v>86</v>
      </c>
      <c r="I8302">
        <f>IFERROR(INDEX(Lookup_Misc!$A$1:$C$7,MATCH(Table1[[#This Row],[Product]],Lookup_Misc!$B$1:$B$7,0),3)*Table1[[#This Row],[Tonnage]],NA())</f>
        <v>327.60000000000002</v>
      </c>
      <c r="J8302">
        <f t="shared" si="389"/>
        <v>6</v>
      </c>
    </row>
    <row r="8303" spans="1:10" ht="15.5">
      <c r="A8303" t="s">
        <v>188</v>
      </c>
      <c r="B8303" t="s">
        <v>123</v>
      </c>
      <c r="C8303" s="62">
        <v>44713</v>
      </c>
      <c r="D8303" s="3">
        <f>Table1[[#This Row],[End Year]]-1</f>
        <v>2021</v>
      </c>
      <c r="E8303" s="3">
        <f t="shared" si="387"/>
        <v>2022</v>
      </c>
      <c r="F8303" s="1" t="str">
        <f t="shared" si="388"/>
        <v>2021/2022</v>
      </c>
      <c r="G8303">
        <v>2</v>
      </c>
      <c r="H8303" t="s">
        <v>147</v>
      </c>
      <c r="I8303">
        <f>IFERROR(INDEX(Lookup_Misc!$A$1:$C$7,MATCH(Table1[[#This Row],[Product]],Lookup_Misc!$B$1:$B$7,0),3)*Table1[[#This Row],[Tonnage]],NA())</f>
        <v>0.36</v>
      </c>
      <c r="J8303">
        <f t="shared" si="389"/>
        <v>6</v>
      </c>
    </row>
    <row r="8304" spans="1:10" ht="15.5">
      <c r="A8304" t="s">
        <v>189</v>
      </c>
      <c r="B8304" t="s">
        <v>123</v>
      </c>
      <c r="C8304" s="62">
        <v>44713</v>
      </c>
      <c r="D8304" s="3">
        <f>Table1[[#This Row],[End Year]]-1</f>
        <v>2021</v>
      </c>
      <c r="E8304" s="3">
        <f t="shared" si="387"/>
        <v>2022</v>
      </c>
      <c r="F8304" s="1" t="str">
        <f t="shared" si="388"/>
        <v>2021/2022</v>
      </c>
      <c r="G8304">
        <v>58</v>
      </c>
      <c r="H8304" t="s">
        <v>90</v>
      </c>
      <c r="I8304">
        <f>IFERROR(INDEX(Lookup_Misc!$A$1:$C$7,MATCH(Table1[[#This Row],[Product]],Lookup_Misc!$B$1:$B$7,0),3)*Table1[[#This Row],[Tonnage]],NA())</f>
        <v>23.200000000000003</v>
      </c>
      <c r="J8304">
        <f t="shared" si="389"/>
        <v>6</v>
      </c>
    </row>
    <row r="8305" spans="1:10" ht="15.5">
      <c r="A8305" t="s">
        <v>189</v>
      </c>
      <c r="B8305" t="s">
        <v>123</v>
      </c>
      <c r="C8305" s="62">
        <v>44713</v>
      </c>
      <c r="D8305" s="3">
        <f>Table1[[#This Row],[End Year]]-1</f>
        <v>2021</v>
      </c>
      <c r="E8305" s="3">
        <f t="shared" si="387"/>
        <v>2022</v>
      </c>
      <c r="F8305" s="1" t="str">
        <f t="shared" si="388"/>
        <v>2021/2022</v>
      </c>
      <c r="G8305">
        <v>5670</v>
      </c>
      <c r="H8305" t="s">
        <v>79</v>
      </c>
      <c r="I8305">
        <f>IFERROR(INDEX(Lookup_Misc!$A$1:$C$7,MATCH(Table1[[#This Row],[Product]],Lookup_Misc!$B$1:$B$7,0),3)*Table1[[#This Row],[Tonnage]],NA())</f>
        <v>2268</v>
      </c>
      <c r="J8305">
        <f t="shared" si="389"/>
        <v>6</v>
      </c>
    </row>
    <row r="8306" spans="1:10" ht="15.5">
      <c r="A8306" t="s">
        <v>186</v>
      </c>
      <c r="B8306" t="s">
        <v>123</v>
      </c>
      <c r="C8306" s="62">
        <v>44713</v>
      </c>
      <c r="D8306" s="3">
        <f>Table1[[#This Row],[End Year]]-1</f>
        <v>2021</v>
      </c>
      <c r="E8306" s="3">
        <f t="shared" si="387"/>
        <v>2022</v>
      </c>
      <c r="F8306" s="1" t="str">
        <f t="shared" si="388"/>
        <v>2021/2022</v>
      </c>
      <c r="G8306">
        <v>401</v>
      </c>
      <c r="H8306" t="s">
        <v>79</v>
      </c>
      <c r="I8306">
        <f>IFERROR(INDEX(Lookup_Misc!$A$1:$C$7,MATCH(Table1[[#This Row],[Product]],Lookup_Misc!$B$1:$B$7,0),3)*Table1[[#This Row],[Tonnage]],NA())</f>
        <v>208.52</v>
      </c>
      <c r="J8306">
        <f t="shared" si="389"/>
        <v>6</v>
      </c>
    </row>
    <row r="8307" spans="1:10" ht="15.5">
      <c r="A8307" t="s">
        <v>186</v>
      </c>
      <c r="B8307" t="s">
        <v>123</v>
      </c>
      <c r="C8307" s="62">
        <v>44713</v>
      </c>
      <c r="D8307" s="3">
        <f>Table1[[#This Row],[End Year]]-1</f>
        <v>2021</v>
      </c>
      <c r="E8307" s="3">
        <f t="shared" si="387"/>
        <v>2022</v>
      </c>
      <c r="F8307" s="1" t="str">
        <f t="shared" si="388"/>
        <v>2021/2022</v>
      </c>
      <c r="G8307">
        <v>77989</v>
      </c>
      <c r="H8307" t="s">
        <v>113</v>
      </c>
      <c r="I8307">
        <f>IFERROR(INDEX(Lookup_Misc!$A$1:$C$7,MATCH(Table1[[#This Row],[Product]],Lookup_Misc!$B$1:$B$7,0),3)*Table1[[#This Row],[Tonnage]],NA())</f>
        <v>40554.28</v>
      </c>
      <c r="J8307">
        <f t="shared" si="389"/>
        <v>6</v>
      </c>
    </row>
    <row r="8308" spans="1:10" ht="15.5">
      <c r="A8308" t="s">
        <v>189</v>
      </c>
      <c r="B8308" t="s">
        <v>123</v>
      </c>
      <c r="C8308" s="62">
        <v>44713</v>
      </c>
      <c r="D8308" s="3">
        <f>Table1[[#This Row],[End Year]]-1</f>
        <v>2021</v>
      </c>
      <c r="E8308" s="3">
        <f t="shared" si="387"/>
        <v>2022</v>
      </c>
      <c r="F8308" s="1" t="str">
        <f t="shared" si="388"/>
        <v>2021/2022</v>
      </c>
      <c r="G8308">
        <v>6050</v>
      </c>
      <c r="H8308" t="s">
        <v>108</v>
      </c>
      <c r="I8308">
        <f>IFERROR(INDEX(Lookup_Misc!$A$1:$C$7,MATCH(Table1[[#This Row],[Product]],Lookup_Misc!$B$1:$B$7,0),3)*Table1[[#This Row],[Tonnage]],NA())</f>
        <v>2420</v>
      </c>
      <c r="J8308">
        <f t="shared" si="389"/>
        <v>6</v>
      </c>
    </row>
    <row r="8309" spans="1:10" ht="15.5">
      <c r="A8309" t="s">
        <v>189</v>
      </c>
      <c r="B8309" t="s">
        <v>123</v>
      </c>
      <c r="C8309" s="62">
        <v>44713</v>
      </c>
      <c r="D8309" s="3">
        <f>Table1[[#This Row],[End Year]]-1</f>
        <v>2021</v>
      </c>
      <c r="E8309" s="3">
        <f t="shared" si="387"/>
        <v>2022</v>
      </c>
      <c r="F8309" s="1" t="str">
        <f t="shared" si="388"/>
        <v>2021/2022</v>
      </c>
      <c r="G8309">
        <v>231300</v>
      </c>
      <c r="H8309" t="s">
        <v>113</v>
      </c>
      <c r="I8309">
        <f>IFERROR(INDEX(Lookup_Misc!$A$1:$C$7,MATCH(Table1[[#This Row],[Product]],Lookup_Misc!$B$1:$B$7,0),3)*Table1[[#This Row],[Tonnage]],NA())</f>
        <v>92520</v>
      </c>
      <c r="J8309">
        <f t="shared" si="389"/>
        <v>6</v>
      </c>
    </row>
    <row r="8310" spans="1:10" ht="15.5">
      <c r="A8310" t="s">
        <v>189</v>
      </c>
      <c r="B8310" t="s">
        <v>123</v>
      </c>
      <c r="C8310" s="62">
        <v>44713</v>
      </c>
      <c r="D8310" s="3">
        <f>Table1[[#This Row],[End Year]]-1</f>
        <v>2021</v>
      </c>
      <c r="E8310" s="3">
        <f t="shared" si="387"/>
        <v>2022</v>
      </c>
      <c r="F8310" s="1" t="str">
        <f t="shared" si="388"/>
        <v>2021/2022</v>
      </c>
      <c r="G8310">
        <v>939</v>
      </c>
      <c r="H8310" t="s">
        <v>93</v>
      </c>
      <c r="I8310">
        <f>IFERROR(INDEX(Lookup_Misc!$A$1:$C$7,MATCH(Table1[[#This Row],[Product]],Lookup_Misc!$B$1:$B$7,0),3)*Table1[[#This Row],[Tonnage]],NA())</f>
        <v>375.6</v>
      </c>
      <c r="J8310">
        <f t="shared" si="389"/>
        <v>6</v>
      </c>
    </row>
    <row r="8311" spans="1:10" ht="15.5">
      <c r="A8311" t="s">
        <v>186</v>
      </c>
      <c r="B8311" t="s">
        <v>123</v>
      </c>
      <c r="C8311" s="62">
        <v>44713</v>
      </c>
      <c r="D8311" s="3">
        <f>Table1[[#This Row],[End Year]]-1</f>
        <v>2021</v>
      </c>
      <c r="E8311" s="3">
        <f t="shared" si="387"/>
        <v>2022</v>
      </c>
      <c r="F8311" s="1" t="str">
        <f t="shared" si="388"/>
        <v>2021/2022</v>
      </c>
      <c r="G8311">
        <v>1</v>
      </c>
      <c r="H8311" t="s">
        <v>101</v>
      </c>
      <c r="I8311">
        <f>IFERROR(INDEX(Lookup_Misc!$A$1:$C$7,MATCH(Table1[[#This Row],[Product]],Lookup_Misc!$B$1:$B$7,0),3)*Table1[[#This Row],[Tonnage]],NA())</f>
        <v>0.52</v>
      </c>
      <c r="J8311">
        <f t="shared" si="389"/>
        <v>6</v>
      </c>
    </row>
    <row r="8312" spans="1:10" ht="15.5">
      <c r="A8312" t="s">
        <v>185</v>
      </c>
      <c r="B8312" t="s">
        <v>123</v>
      </c>
      <c r="C8312" s="62">
        <v>44713</v>
      </c>
      <c r="D8312" s="3">
        <f>Table1[[#This Row],[End Year]]-1</f>
        <v>2021</v>
      </c>
      <c r="E8312" s="3">
        <f t="shared" si="387"/>
        <v>2022</v>
      </c>
      <c r="F8312" s="1" t="str">
        <f t="shared" si="388"/>
        <v>2021/2022</v>
      </c>
      <c r="G8312">
        <v>298</v>
      </c>
      <c r="H8312" t="s">
        <v>60</v>
      </c>
      <c r="I8312">
        <f>IFERROR(INDEX(Lookup_Misc!$A$1:$C$7,MATCH(Table1[[#This Row],[Product]],Lookup_Misc!$B$1:$B$7,0),3)*Table1[[#This Row],[Tonnage]],NA())</f>
        <v>137.08000000000001</v>
      </c>
      <c r="J8312">
        <f t="shared" si="389"/>
        <v>6</v>
      </c>
    </row>
    <row r="8313" spans="1:10" ht="15.5">
      <c r="A8313" t="s">
        <v>185</v>
      </c>
      <c r="B8313" t="s">
        <v>123</v>
      </c>
      <c r="C8313" s="62">
        <v>44713</v>
      </c>
      <c r="D8313" s="3">
        <f>Table1[[#This Row],[End Year]]-1</f>
        <v>2021</v>
      </c>
      <c r="E8313" s="3">
        <f t="shared" si="387"/>
        <v>2022</v>
      </c>
      <c r="F8313" s="1" t="str">
        <f t="shared" si="388"/>
        <v>2021/2022</v>
      </c>
      <c r="G8313">
        <v>5500</v>
      </c>
      <c r="H8313" t="s">
        <v>133</v>
      </c>
      <c r="I8313">
        <f>IFERROR(INDEX(Lookup_Misc!$A$1:$C$7,MATCH(Table1[[#This Row],[Product]],Lookup_Misc!$B$1:$B$7,0),3)*Table1[[#This Row],[Tonnage]],NA())</f>
        <v>2530</v>
      </c>
      <c r="J8313">
        <f t="shared" si="389"/>
        <v>6</v>
      </c>
    </row>
    <row r="8314" spans="1:10" ht="15.5">
      <c r="A8314" t="s">
        <v>186</v>
      </c>
      <c r="B8314" t="s">
        <v>123</v>
      </c>
      <c r="C8314" s="62">
        <v>44713</v>
      </c>
      <c r="D8314" s="3">
        <f>Table1[[#This Row],[End Year]]-1</f>
        <v>2021</v>
      </c>
      <c r="E8314" s="3">
        <f t="shared" si="387"/>
        <v>2022</v>
      </c>
      <c r="F8314" s="1" t="str">
        <f t="shared" si="388"/>
        <v>2021/2022</v>
      </c>
      <c r="G8314">
        <v>17571</v>
      </c>
      <c r="H8314" t="s">
        <v>144</v>
      </c>
      <c r="I8314">
        <f>IFERROR(INDEX(Lookup_Misc!$A$1:$C$7,MATCH(Table1[[#This Row],[Product]],Lookup_Misc!$B$1:$B$7,0),3)*Table1[[#This Row],[Tonnage]],NA())</f>
        <v>9136.92</v>
      </c>
      <c r="J8314">
        <f t="shared" si="389"/>
        <v>6</v>
      </c>
    </row>
    <row r="8315" spans="1:10" ht="15.5">
      <c r="A8315" t="s">
        <v>186</v>
      </c>
      <c r="B8315" t="s">
        <v>123</v>
      </c>
      <c r="C8315" s="62">
        <v>44713</v>
      </c>
      <c r="D8315" s="3">
        <f>Table1[[#This Row],[End Year]]-1</f>
        <v>2021</v>
      </c>
      <c r="E8315" s="3">
        <f t="shared" si="387"/>
        <v>2022</v>
      </c>
      <c r="F8315" s="1" t="str">
        <f t="shared" si="388"/>
        <v>2021/2022</v>
      </c>
      <c r="G8315">
        <v>2</v>
      </c>
      <c r="H8315" t="s">
        <v>92</v>
      </c>
      <c r="I8315">
        <f>IFERROR(INDEX(Lookup_Misc!$A$1:$C$7,MATCH(Table1[[#This Row],[Product]],Lookup_Misc!$B$1:$B$7,0),3)*Table1[[#This Row],[Tonnage]],NA())</f>
        <v>1.04</v>
      </c>
      <c r="J8315">
        <f t="shared" si="389"/>
        <v>6</v>
      </c>
    </row>
    <row r="8316" spans="1:10" ht="15.5">
      <c r="A8316" t="s">
        <v>185</v>
      </c>
      <c r="B8316" t="s">
        <v>123</v>
      </c>
      <c r="C8316" s="62">
        <v>44713</v>
      </c>
      <c r="D8316" s="3">
        <f>Table1[[#This Row],[End Year]]-1</f>
        <v>2021</v>
      </c>
      <c r="E8316" s="3">
        <f t="shared" si="387"/>
        <v>2022</v>
      </c>
      <c r="F8316" s="1" t="str">
        <f t="shared" si="388"/>
        <v>2021/2022</v>
      </c>
      <c r="G8316">
        <v>8444</v>
      </c>
      <c r="H8316" t="s">
        <v>108</v>
      </c>
      <c r="I8316">
        <f>IFERROR(INDEX(Lookup_Misc!$A$1:$C$7,MATCH(Table1[[#This Row],[Product]],Lookup_Misc!$B$1:$B$7,0),3)*Table1[[#This Row],[Tonnage]],NA())</f>
        <v>3884.2400000000002</v>
      </c>
      <c r="J8316">
        <f t="shared" si="389"/>
        <v>6</v>
      </c>
    </row>
    <row r="8317" spans="1:10">
      <c r="A8317" t="s">
        <v>186</v>
      </c>
      <c r="B8317" t="s">
        <v>123</v>
      </c>
      <c r="C8317" s="60">
        <v>44713</v>
      </c>
      <c r="D8317" s="3">
        <f>Table1[[#This Row],[End Year]]-1</f>
        <v>2021</v>
      </c>
      <c r="E8317" s="3">
        <f t="shared" si="387"/>
        <v>2022</v>
      </c>
      <c r="F8317" s="1" t="str">
        <f t="shared" si="388"/>
        <v>2021/2022</v>
      </c>
      <c r="G8317">
        <v>1600</v>
      </c>
      <c r="H8317" t="s">
        <v>89</v>
      </c>
      <c r="I8317">
        <f>IFERROR(INDEX(Lookup_Misc!$A$1:$C$7,MATCH(Table1[[#This Row],[Product]],Lookup_Misc!$B$1:$B$7,0),3)*Table1[[#This Row],[Tonnage]],NA())</f>
        <v>832</v>
      </c>
      <c r="J8317">
        <f t="shared" si="389"/>
        <v>6</v>
      </c>
    </row>
    <row r="8318" spans="1:10">
      <c r="A8318" t="s">
        <v>189</v>
      </c>
      <c r="B8318" t="s">
        <v>33</v>
      </c>
      <c r="C8318" s="60">
        <v>44743</v>
      </c>
      <c r="D8318" s="3">
        <f>Table1[[#This Row],[End Year]]-1</f>
        <v>2022</v>
      </c>
      <c r="E8318" s="3">
        <f t="shared" si="387"/>
        <v>2023</v>
      </c>
      <c r="F8318" s="1" t="str">
        <f t="shared" si="388"/>
        <v>2022/2023</v>
      </c>
      <c r="G8318">
        <v>55</v>
      </c>
      <c r="H8318" t="s">
        <v>79</v>
      </c>
      <c r="I8318">
        <f>IFERROR(INDEX(Lookup_Misc!$A$1:$C$7,MATCH(Table1[[#This Row],[Product]],Lookup_Misc!$B$1:$B$7,0),3)*Table1[[#This Row],[Tonnage]],NA())</f>
        <v>22</v>
      </c>
      <c r="J8318">
        <f t="shared" si="389"/>
        <v>7</v>
      </c>
    </row>
    <row r="8319" spans="1:10">
      <c r="A8319" t="s">
        <v>185</v>
      </c>
      <c r="B8319" t="s">
        <v>33</v>
      </c>
      <c r="C8319" s="60">
        <v>44743</v>
      </c>
      <c r="D8319" s="3">
        <f>Table1[[#This Row],[End Year]]-1</f>
        <v>2022</v>
      </c>
      <c r="E8319" s="3">
        <f t="shared" si="387"/>
        <v>2023</v>
      </c>
      <c r="F8319" s="1" t="str">
        <f t="shared" si="388"/>
        <v>2022/2023</v>
      </c>
      <c r="G8319">
        <v>58</v>
      </c>
      <c r="H8319" t="s">
        <v>79</v>
      </c>
      <c r="I8319">
        <f>IFERROR(INDEX(Lookup_Misc!$A$1:$C$7,MATCH(Table1[[#This Row],[Product]],Lookup_Misc!$B$1:$B$7,0),3)*Table1[[#This Row],[Tonnage]],NA())</f>
        <v>26.68</v>
      </c>
      <c r="J8319">
        <f t="shared" si="389"/>
        <v>7</v>
      </c>
    </row>
    <row r="8320" spans="1:10">
      <c r="A8320" t="s">
        <v>187</v>
      </c>
      <c r="B8320" t="s">
        <v>33</v>
      </c>
      <c r="C8320" s="60">
        <v>44743</v>
      </c>
      <c r="D8320" s="3">
        <f>Table1[[#This Row],[End Year]]-1</f>
        <v>2022</v>
      </c>
      <c r="E8320" s="3">
        <f t="shared" si="387"/>
        <v>2023</v>
      </c>
      <c r="F8320" s="1" t="str">
        <f t="shared" si="388"/>
        <v>2022/2023</v>
      </c>
      <c r="G8320">
        <v>3098</v>
      </c>
      <c r="H8320" t="s">
        <v>79</v>
      </c>
      <c r="I8320">
        <f>IFERROR(INDEX(Lookup_Misc!$A$1:$C$7,MATCH(Table1[[#This Row],[Product]],Lookup_Misc!$B$1:$B$7,0),3)*Table1[[#This Row],[Tonnage]],NA())</f>
        <v>1425.0800000000002</v>
      </c>
      <c r="J8320">
        <f t="shared" si="389"/>
        <v>7</v>
      </c>
    </row>
    <row r="8321" spans="1:10">
      <c r="A8321" t="s">
        <v>186</v>
      </c>
      <c r="B8321" t="s">
        <v>33</v>
      </c>
      <c r="C8321" s="60">
        <v>44743</v>
      </c>
      <c r="D8321" s="3">
        <f>Table1[[#This Row],[End Year]]-1</f>
        <v>2022</v>
      </c>
      <c r="E8321" s="3">
        <f t="shared" si="387"/>
        <v>2023</v>
      </c>
      <c r="F8321" s="1" t="str">
        <f t="shared" si="388"/>
        <v>2022/2023</v>
      </c>
      <c r="G8321">
        <v>646</v>
      </c>
      <c r="H8321" t="s">
        <v>119</v>
      </c>
      <c r="I8321">
        <f>IFERROR(INDEX(Lookup_Misc!$A$1:$C$7,MATCH(Table1[[#This Row],[Product]],Lookup_Misc!$B$1:$B$7,0),3)*Table1[[#This Row],[Tonnage]],NA())</f>
        <v>335.92</v>
      </c>
      <c r="J8321">
        <f t="shared" si="389"/>
        <v>7</v>
      </c>
    </row>
    <row r="8322" spans="1:10">
      <c r="A8322" t="s">
        <v>185</v>
      </c>
      <c r="B8322" t="s">
        <v>33</v>
      </c>
      <c r="C8322" s="60">
        <v>44743</v>
      </c>
      <c r="D8322" s="3">
        <f>Table1[[#This Row],[End Year]]-1</f>
        <v>2022</v>
      </c>
      <c r="E8322" s="3">
        <f t="shared" si="387"/>
        <v>2023</v>
      </c>
      <c r="F8322" s="1" t="str">
        <f t="shared" si="388"/>
        <v>2022/2023</v>
      </c>
      <c r="G8322">
        <v>331</v>
      </c>
      <c r="H8322" t="s">
        <v>60</v>
      </c>
      <c r="I8322">
        <f>IFERROR(INDEX(Lookup_Misc!$A$1:$C$7,MATCH(Table1[[#This Row],[Product]],Lookup_Misc!$B$1:$B$7,0),3)*Table1[[#This Row],[Tonnage]],NA())</f>
        <v>152.26000000000002</v>
      </c>
      <c r="J8322">
        <f t="shared" si="389"/>
        <v>7</v>
      </c>
    </row>
    <row r="8323" spans="1:10">
      <c r="A8323" t="s">
        <v>189</v>
      </c>
      <c r="B8323" t="s">
        <v>33</v>
      </c>
      <c r="C8323" s="60">
        <v>44743</v>
      </c>
      <c r="D8323" s="3">
        <f>Table1[[#This Row],[End Year]]-1</f>
        <v>2022</v>
      </c>
      <c r="E8323" s="3">
        <f t="shared" si="387"/>
        <v>2023</v>
      </c>
      <c r="F8323" s="1" t="str">
        <f t="shared" si="388"/>
        <v>2022/2023</v>
      </c>
      <c r="G8323">
        <v>23</v>
      </c>
      <c r="H8323" t="s">
        <v>60</v>
      </c>
      <c r="I8323">
        <f>IFERROR(INDEX(Lookup_Misc!$A$1:$C$7,MATCH(Table1[[#This Row],[Product]],Lookup_Misc!$B$1:$B$7,0),3)*Table1[[#This Row],[Tonnage]],NA())</f>
        <v>9.2000000000000011</v>
      </c>
      <c r="J8323">
        <f t="shared" si="389"/>
        <v>7</v>
      </c>
    </row>
    <row r="8324" spans="1:10">
      <c r="A8324" t="s">
        <v>186</v>
      </c>
      <c r="B8324" t="s">
        <v>33</v>
      </c>
      <c r="C8324" s="60">
        <v>44743</v>
      </c>
      <c r="D8324" s="3">
        <f>Table1[[#This Row],[End Year]]-1</f>
        <v>2022</v>
      </c>
      <c r="E8324" s="3">
        <f t="shared" si="387"/>
        <v>2023</v>
      </c>
      <c r="F8324" s="1" t="str">
        <f t="shared" si="388"/>
        <v>2022/2023</v>
      </c>
      <c r="G8324">
        <v>196</v>
      </c>
      <c r="H8324" t="s">
        <v>60</v>
      </c>
      <c r="I8324">
        <f>IFERROR(INDEX(Lookup_Misc!$A$1:$C$7,MATCH(Table1[[#This Row],[Product]],Lookup_Misc!$B$1:$B$7,0),3)*Table1[[#This Row],[Tonnage]],NA())</f>
        <v>101.92</v>
      </c>
      <c r="J8324">
        <f t="shared" si="389"/>
        <v>7</v>
      </c>
    </row>
    <row r="8325" spans="1:10">
      <c r="A8325" t="s">
        <v>185</v>
      </c>
      <c r="B8325" t="s">
        <v>33</v>
      </c>
      <c r="C8325" s="60">
        <v>44743</v>
      </c>
      <c r="D8325" s="3">
        <f>Table1[[#This Row],[End Year]]-1</f>
        <v>2022</v>
      </c>
      <c r="E8325" s="3">
        <f t="shared" si="387"/>
        <v>2023</v>
      </c>
      <c r="F8325" s="1" t="str">
        <f t="shared" si="388"/>
        <v>2022/2023</v>
      </c>
      <c r="G8325">
        <v>119</v>
      </c>
      <c r="H8325" t="s">
        <v>73</v>
      </c>
      <c r="I8325">
        <f>IFERROR(INDEX(Lookup_Misc!$A$1:$C$7,MATCH(Table1[[#This Row],[Product]],Lookup_Misc!$B$1:$B$7,0),3)*Table1[[#This Row],[Tonnage]],NA())</f>
        <v>54.74</v>
      </c>
      <c r="J8325">
        <f t="shared" si="389"/>
        <v>7</v>
      </c>
    </row>
    <row r="8326" spans="1:10">
      <c r="A8326" t="s">
        <v>186</v>
      </c>
      <c r="B8326" t="s">
        <v>33</v>
      </c>
      <c r="C8326" s="60">
        <v>44743</v>
      </c>
      <c r="D8326" s="3">
        <f>Table1[[#This Row],[End Year]]-1</f>
        <v>2022</v>
      </c>
      <c r="E8326" s="3">
        <f t="shared" ref="E8326:E8389" si="390">IF(AND(MONTH(C8326)&gt;=7,MONTH(C8326)&lt;=12),YEAR(C8326)+1,YEAR(C8326))</f>
        <v>2023</v>
      </c>
      <c r="F8326" s="1" t="str">
        <f t="shared" ref="F8326:F8389" si="391">D8326&amp;"/"&amp;E8326</f>
        <v>2022/2023</v>
      </c>
      <c r="G8326">
        <v>6</v>
      </c>
      <c r="H8326" t="s">
        <v>89</v>
      </c>
      <c r="I8326">
        <f>IFERROR(INDEX(Lookup_Misc!$A$1:$C$7,MATCH(Table1[[#This Row],[Product]],Lookup_Misc!$B$1:$B$7,0),3)*Table1[[#This Row],[Tonnage]],NA())</f>
        <v>3.12</v>
      </c>
      <c r="J8326">
        <f t="shared" ref="J8326:J8389" si="392">MONTH(C8326)</f>
        <v>7</v>
      </c>
    </row>
    <row r="8327" spans="1:10">
      <c r="A8327" t="s">
        <v>189</v>
      </c>
      <c r="B8327" t="s">
        <v>33</v>
      </c>
      <c r="C8327" s="60">
        <v>44743</v>
      </c>
      <c r="D8327" s="3">
        <f>Table1[[#This Row],[End Year]]-1</f>
        <v>2022</v>
      </c>
      <c r="E8327" s="3">
        <f t="shared" si="390"/>
        <v>2023</v>
      </c>
      <c r="F8327" s="1" t="str">
        <f t="shared" si="391"/>
        <v>2022/2023</v>
      </c>
      <c r="G8327">
        <v>45</v>
      </c>
      <c r="H8327" t="s">
        <v>94</v>
      </c>
      <c r="I8327">
        <f>IFERROR(INDEX(Lookup_Misc!$A$1:$C$7,MATCH(Table1[[#This Row],[Product]],Lookup_Misc!$B$1:$B$7,0),3)*Table1[[#This Row],[Tonnage]],NA())</f>
        <v>18</v>
      </c>
      <c r="J8327">
        <f t="shared" si="392"/>
        <v>7</v>
      </c>
    </row>
    <row r="8328" spans="1:10">
      <c r="A8328" t="s">
        <v>188</v>
      </c>
      <c r="B8328" t="s">
        <v>33</v>
      </c>
      <c r="C8328" s="60">
        <v>44743</v>
      </c>
      <c r="D8328" s="3">
        <f>Table1[[#This Row],[End Year]]-1</f>
        <v>2022</v>
      </c>
      <c r="E8328" s="3">
        <f t="shared" si="390"/>
        <v>2023</v>
      </c>
      <c r="F8328" s="1" t="str">
        <f t="shared" si="391"/>
        <v>2022/2023</v>
      </c>
      <c r="G8328">
        <v>1</v>
      </c>
      <c r="H8328" t="s">
        <v>90</v>
      </c>
      <c r="I8328">
        <f>IFERROR(INDEX(Lookup_Misc!$A$1:$C$7,MATCH(Table1[[#This Row],[Product]],Lookup_Misc!$B$1:$B$7,0),3)*Table1[[#This Row],[Tonnage]],NA())</f>
        <v>0.18</v>
      </c>
      <c r="J8328">
        <f t="shared" si="392"/>
        <v>7</v>
      </c>
    </row>
    <row r="8329" spans="1:10">
      <c r="A8329" t="s">
        <v>187</v>
      </c>
      <c r="B8329" t="s">
        <v>33</v>
      </c>
      <c r="C8329" s="60">
        <v>44743</v>
      </c>
      <c r="D8329" s="3">
        <f>Table1[[#This Row],[End Year]]-1</f>
        <v>2022</v>
      </c>
      <c r="E8329" s="3">
        <f t="shared" si="390"/>
        <v>2023</v>
      </c>
      <c r="F8329" s="1" t="str">
        <f t="shared" si="391"/>
        <v>2022/2023</v>
      </c>
      <c r="G8329">
        <v>81</v>
      </c>
      <c r="H8329" t="s">
        <v>60</v>
      </c>
      <c r="I8329">
        <f>IFERROR(INDEX(Lookup_Misc!$A$1:$C$7,MATCH(Table1[[#This Row],[Product]],Lookup_Misc!$B$1:$B$7,0),3)*Table1[[#This Row],[Tonnage]],NA())</f>
        <v>37.260000000000005</v>
      </c>
      <c r="J8329">
        <f t="shared" si="392"/>
        <v>7</v>
      </c>
    </row>
    <row r="8330" spans="1:10">
      <c r="A8330" t="s">
        <v>185</v>
      </c>
      <c r="B8330" t="s">
        <v>33</v>
      </c>
      <c r="C8330" s="60">
        <v>44743</v>
      </c>
      <c r="D8330" s="3">
        <f>Table1[[#This Row],[End Year]]-1</f>
        <v>2022</v>
      </c>
      <c r="E8330" s="3">
        <f t="shared" si="390"/>
        <v>2023</v>
      </c>
      <c r="F8330" s="1" t="str">
        <f t="shared" si="391"/>
        <v>2022/2023</v>
      </c>
      <c r="G8330">
        <v>632</v>
      </c>
      <c r="H8330" t="s">
        <v>119</v>
      </c>
      <c r="I8330">
        <f>IFERROR(INDEX(Lookup_Misc!$A$1:$C$7,MATCH(Table1[[#This Row],[Product]],Lookup_Misc!$B$1:$B$7,0),3)*Table1[[#This Row],[Tonnage]],NA())</f>
        <v>290.72000000000003</v>
      </c>
      <c r="J8330">
        <f t="shared" si="392"/>
        <v>7</v>
      </c>
    </row>
    <row r="8331" spans="1:10">
      <c r="A8331" t="s">
        <v>186</v>
      </c>
      <c r="B8331" t="s">
        <v>33</v>
      </c>
      <c r="C8331" s="60">
        <v>44743</v>
      </c>
      <c r="D8331" s="3">
        <f>Table1[[#This Row],[End Year]]-1</f>
        <v>2022</v>
      </c>
      <c r="E8331" s="3">
        <f t="shared" si="390"/>
        <v>2023</v>
      </c>
      <c r="F8331" s="1" t="str">
        <f t="shared" si="391"/>
        <v>2022/2023</v>
      </c>
      <c r="G8331">
        <v>2211</v>
      </c>
      <c r="H8331" t="s">
        <v>79</v>
      </c>
      <c r="I8331">
        <f>IFERROR(INDEX(Lookup_Misc!$A$1:$C$7,MATCH(Table1[[#This Row],[Product]],Lookup_Misc!$B$1:$B$7,0),3)*Table1[[#This Row],[Tonnage]],NA())</f>
        <v>1149.72</v>
      </c>
      <c r="J8331">
        <f t="shared" si="392"/>
        <v>7</v>
      </c>
    </row>
    <row r="8332" spans="1:10">
      <c r="A8332" t="s">
        <v>186</v>
      </c>
      <c r="B8332" t="s">
        <v>33</v>
      </c>
      <c r="C8332" s="60">
        <v>44743</v>
      </c>
      <c r="D8332" s="3">
        <f>Table1[[#This Row],[End Year]]-1</f>
        <v>2022</v>
      </c>
      <c r="E8332" s="3">
        <f t="shared" si="390"/>
        <v>2023</v>
      </c>
      <c r="F8332" s="1" t="str">
        <f t="shared" si="391"/>
        <v>2022/2023</v>
      </c>
      <c r="G8332">
        <v>2369</v>
      </c>
      <c r="H8332" t="s">
        <v>86</v>
      </c>
      <c r="I8332">
        <f>IFERROR(INDEX(Lookup_Misc!$A$1:$C$7,MATCH(Table1[[#This Row],[Product]],Lookup_Misc!$B$1:$B$7,0),3)*Table1[[#This Row],[Tonnage]],NA())</f>
        <v>1231.8800000000001</v>
      </c>
      <c r="J8332">
        <f t="shared" si="392"/>
        <v>7</v>
      </c>
    </row>
    <row r="8333" spans="1:10">
      <c r="A8333" t="s">
        <v>186</v>
      </c>
      <c r="B8333" t="s">
        <v>33</v>
      </c>
      <c r="C8333" s="60">
        <v>44743</v>
      </c>
      <c r="D8333" s="3">
        <f>Table1[[#This Row],[End Year]]-1</f>
        <v>2022</v>
      </c>
      <c r="E8333" s="3">
        <f t="shared" si="390"/>
        <v>2023</v>
      </c>
      <c r="F8333" s="1" t="str">
        <f t="shared" si="391"/>
        <v>2022/2023</v>
      </c>
      <c r="G8333">
        <v>25</v>
      </c>
      <c r="H8333" t="s">
        <v>75</v>
      </c>
      <c r="I8333">
        <f>IFERROR(INDEX(Lookup_Misc!$A$1:$C$7,MATCH(Table1[[#This Row],[Product]],Lookup_Misc!$B$1:$B$7,0),3)*Table1[[#This Row],[Tonnage]],NA())</f>
        <v>13</v>
      </c>
      <c r="J8333">
        <f t="shared" si="392"/>
        <v>7</v>
      </c>
    </row>
    <row r="8334" spans="1:10">
      <c r="A8334" t="s">
        <v>187</v>
      </c>
      <c r="B8334" t="s">
        <v>33</v>
      </c>
      <c r="C8334" s="60">
        <v>44743</v>
      </c>
      <c r="D8334" s="3">
        <f>Table1[[#This Row],[End Year]]-1</f>
        <v>2022</v>
      </c>
      <c r="E8334" s="3">
        <f t="shared" si="390"/>
        <v>2023</v>
      </c>
      <c r="F8334" s="1" t="str">
        <f t="shared" si="391"/>
        <v>2022/2023</v>
      </c>
      <c r="G8334">
        <v>41731</v>
      </c>
      <c r="H8334" t="s">
        <v>96</v>
      </c>
      <c r="I8334">
        <f>IFERROR(INDEX(Lookup_Misc!$A$1:$C$7,MATCH(Table1[[#This Row],[Product]],Lookup_Misc!$B$1:$B$7,0),3)*Table1[[#This Row],[Tonnage]],NA())</f>
        <v>19196.260000000002</v>
      </c>
      <c r="J8334">
        <f t="shared" si="392"/>
        <v>7</v>
      </c>
    </row>
    <row r="8335" spans="1:10">
      <c r="A8335" t="s">
        <v>185</v>
      </c>
      <c r="B8335" t="s">
        <v>33</v>
      </c>
      <c r="C8335" s="60">
        <v>44743</v>
      </c>
      <c r="D8335" s="3">
        <f>Table1[[#This Row],[End Year]]-1</f>
        <v>2022</v>
      </c>
      <c r="E8335" s="3">
        <f t="shared" si="390"/>
        <v>2023</v>
      </c>
      <c r="F8335" s="1" t="str">
        <f t="shared" si="391"/>
        <v>2022/2023</v>
      </c>
      <c r="G8335">
        <v>18</v>
      </c>
      <c r="H8335" t="s">
        <v>75</v>
      </c>
      <c r="I8335">
        <f>IFERROR(INDEX(Lookup_Misc!$A$1:$C$7,MATCH(Table1[[#This Row],[Product]],Lookup_Misc!$B$1:$B$7,0),3)*Table1[[#This Row],[Tonnage]],NA())</f>
        <v>8.2800000000000011</v>
      </c>
      <c r="J8335">
        <f t="shared" si="392"/>
        <v>7</v>
      </c>
    </row>
    <row r="8336" spans="1:10">
      <c r="A8336" t="s">
        <v>185</v>
      </c>
      <c r="B8336" t="s">
        <v>33</v>
      </c>
      <c r="C8336" s="60">
        <v>44743</v>
      </c>
      <c r="D8336" s="3">
        <f>Table1[[#This Row],[End Year]]-1</f>
        <v>2022</v>
      </c>
      <c r="E8336" s="3">
        <f t="shared" si="390"/>
        <v>2023</v>
      </c>
      <c r="F8336" s="1" t="str">
        <f t="shared" si="391"/>
        <v>2022/2023</v>
      </c>
      <c r="G8336">
        <v>23740</v>
      </c>
      <c r="H8336" t="s">
        <v>90</v>
      </c>
      <c r="I8336">
        <f>IFERROR(INDEX(Lookup_Misc!$A$1:$C$7,MATCH(Table1[[#This Row],[Product]],Lookup_Misc!$B$1:$B$7,0),3)*Table1[[#This Row],[Tonnage]],NA())</f>
        <v>10920.4</v>
      </c>
      <c r="J8336">
        <f t="shared" si="392"/>
        <v>7</v>
      </c>
    </row>
    <row r="8337" spans="1:10">
      <c r="A8337" t="s">
        <v>186</v>
      </c>
      <c r="B8337" t="s">
        <v>33</v>
      </c>
      <c r="C8337" s="60">
        <v>44743</v>
      </c>
      <c r="D8337" s="3">
        <f>Table1[[#This Row],[End Year]]-1</f>
        <v>2022</v>
      </c>
      <c r="E8337" s="3">
        <f t="shared" si="390"/>
        <v>2023</v>
      </c>
      <c r="F8337" s="1" t="str">
        <f t="shared" si="391"/>
        <v>2022/2023</v>
      </c>
      <c r="G8337">
        <v>17957</v>
      </c>
      <c r="H8337" t="s">
        <v>151</v>
      </c>
      <c r="I8337">
        <f>IFERROR(INDEX(Lookup_Misc!$A$1:$C$7,MATCH(Table1[[#This Row],[Product]],Lookup_Misc!$B$1:$B$7,0),3)*Table1[[#This Row],[Tonnage]],NA())</f>
        <v>9337.64</v>
      </c>
      <c r="J8337">
        <f t="shared" si="392"/>
        <v>7</v>
      </c>
    </row>
    <row r="8338" spans="1:10">
      <c r="A8338" t="s">
        <v>187</v>
      </c>
      <c r="B8338" t="s">
        <v>33</v>
      </c>
      <c r="C8338" s="60">
        <v>44743</v>
      </c>
      <c r="D8338" s="3">
        <f>Table1[[#This Row],[End Year]]-1</f>
        <v>2022</v>
      </c>
      <c r="E8338" s="3">
        <f t="shared" si="390"/>
        <v>2023</v>
      </c>
      <c r="F8338" s="1" t="str">
        <f t="shared" si="391"/>
        <v>2022/2023</v>
      </c>
      <c r="G8338">
        <v>16112</v>
      </c>
      <c r="H8338" t="s">
        <v>151</v>
      </c>
      <c r="I8338">
        <f>IFERROR(INDEX(Lookup_Misc!$A$1:$C$7,MATCH(Table1[[#This Row],[Product]],Lookup_Misc!$B$1:$B$7,0),3)*Table1[[#This Row],[Tonnage]],NA())</f>
        <v>7411.52</v>
      </c>
      <c r="J8338">
        <f t="shared" si="392"/>
        <v>7</v>
      </c>
    </row>
    <row r="8339" spans="1:10">
      <c r="A8339" t="s">
        <v>185</v>
      </c>
      <c r="B8339" t="s">
        <v>33</v>
      </c>
      <c r="C8339" s="60">
        <v>44743</v>
      </c>
      <c r="D8339" s="3">
        <f>Table1[[#This Row],[End Year]]-1</f>
        <v>2022</v>
      </c>
      <c r="E8339" s="3">
        <f t="shared" si="390"/>
        <v>2023</v>
      </c>
      <c r="F8339" s="1" t="str">
        <f t="shared" si="391"/>
        <v>2022/2023</v>
      </c>
      <c r="G8339">
        <v>280</v>
      </c>
      <c r="H8339" t="s">
        <v>95</v>
      </c>
      <c r="I8339">
        <f>IFERROR(INDEX(Lookup_Misc!$A$1:$C$7,MATCH(Table1[[#This Row],[Product]],Lookup_Misc!$B$1:$B$7,0),3)*Table1[[#This Row],[Tonnage]],NA())</f>
        <v>128.80000000000001</v>
      </c>
      <c r="J8339">
        <f t="shared" si="392"/>
        <v>7</v>
      </c>
    </row>
    <row r="8340" spans="1:10">
      <c r="A8340" t="s">
        <v>185</v>
      </c>
      <c r="B8340" t="s">
        <v>33</v>
      </c>
      <c r="C8340" s="60">
        <v>44743</v>
      </c>
      <c r="D8340" s="3">
        <f>Table1[[#This Row],[End Year]]-1</f>
        <v>2022</v>
      </c>
      <c r="E8340" s="3">
        <f t="shared" si="390"/>
        <v>2023</v>
      </c>
      <c r="F8340" s="1" t="str">
        <f t="shared" si="391"/>
        <v>2022/2023</v>
      </c>
      <c r="G8340">
        <v>100</v>
      </c>
      <c r="H8340" t="s">
        <v>151</v>
      </c>
      <c r="I8340">
        <f>IFERROR(INDEX(Lookup_Misc!$A$1:$C$7,MATCH(Table1[[#This Row],[Product]],Lookup_Misc!$B$1:$B$7,0),3)*Table1[[#This Row],[Tonnage]],NA())</f>
        <v>46</v>
      </c>
      <c r="J8340">
        <f t="shared" si="392"/>
        <v>7</v>
      </c>
    </row>
    <row r="8341" spans="1:10">
      <c r="A8341" t="s">
        <v>185</v>
      </c>
      <c r="B8341" t="s">
        <v>33</v>
      </c>
      <c r="C8341" s="60">
        <v>44743</v>
      </c>
      <c r="D8341" s="3">
        <f>Table1[[#This Row],[End Year]]-1</f>
        <v>2022</v>
      </c>
      <c r="E8341" s="3">
        <f t="shared" si="390"/>
        <v>2023</v>
      </c>
      <c r="F8341" s="1" t="str">
        <f t="shared" si="391"/>
        <v>2022/2023</v>
      </c>
      <c r="G8341">
        <v>580</v>
      </c>
      <c r="H8341" t="s">
        <v>86</v>
      </c>
      <c r="I8341">
        <f>IFERROR(INDEX(Lookup_Misc!$A$1:$C$7,MATCH(Table1[[#This Row],[Product]],Lookup_Misc!$B$1:$B$7,0),3)*Table1[[#This Row],[Tonnage]],NA())</f>
        <v>266.8</v>
      </c>
      <c r="J8341">
        <f t="shared" si="392"/>
        <v>7</v>
      </c>
    </row>
    <row r="8342" spans="1:10">
      <c r="A8342" t="s">
        <v>186</v>
      </c>
      <c r="B8342" t="s">
        <v>33</v>
      </c>
      <c r="C8342" s="60">
        <v>44743</v>
      </c>
      <c r="D8342" s="3">
        <f>Table1[[#This Row],[End Year]]-1</f>
        <v>2022</v>
      </c>
      <c r="E8342" s="3">
        <f t="shared" si="390"/>
        <v>2023</v>
      </c>
      <c r="F8342" s="1" t="str">
        <f t="shared" si="391"/>
        <v>2022/2023</v>
      </c>
      <c r="G8342">
        <v>24951</v>
      </c>
      <c r="H8342" t="s">
        <v>90</v>
      </c>
      <c r="I8342">
        <f>IFERROR(INDEX(Lookup_Misc!$A$1:$C$7,MATCH(Table1[[#This Row],[Product]],Lookup_Misc!$B$1:$B$7,0),3)*Table1[[#This Row],[Tonnage]],NA())</f>
        <v>12974.52</v>
      </c>
      <c r="J8342">
        <f t="shared" si="392"/>
        <v>7</v>
      </c>
    </row>
    <row r="8343" spans="1:10">
      <c r="A8343" t="s">
        <v>189</v>
      </c>
      <c r="B8343" t="s">
        <v>123</v>
      </c>
      <c r="C8343" s="60">
        <v>44743</v>
      </c>
      <c r="D8343" s="3">
        <f>Table1[[#This Row],[End Year]]-1</f>
        <v>2022</v>
      </c>
      <c r="E8343" s="3">
        <f t="shared" si="390"/>
        <v>2023</v>
      </c>
      <c r="F8343" s="1" t="str">
        <f t="shared" si="391"/>
        <v>2022/2023</v>
      </c>
      <c r="G8343">
        <v>12981</v>
      </c>
      <c r="H8343" t="s">
        <v>93</v>
      </c>
      <c r="I8343">
        <f>IFERROR(INDEX(Lookup_Misc!$A$1:$C$7,MATCH(Table1[[#This Row],[Product]],Lookup_Misc!$B$1:$B$7,0),3)*Table1[[#This Row],[Tonnage]],NA())</f>
        <v>5192.4000000000005</v>
      </c>
      <c r="J8343">
        <f t="shared" si="392"/>
        <v>7</v>
      </c>
    </row>
    <row r="8344" spans="1:10">
      <c r="A8344" t="s">
        <v>189</v>
      </c>
      <c r="B8344" t="s">
        <v>123</v>
      </c>
      <c r="C8344" s="60">
        <v>44743</v>
      </c>
      <c r="D8344" s="3">
        <f>Table1[[#This Row],[End Year]]-1</f>
        <v>2022</v>
      </c>
      <c r="E8344" s="3">
        <f t="shared" si="390"/>
        <v>2023</v>
      </c>
      <c r="F8344" s="1" t="str">
        <f t="shared" si="391"/>
        <v>2022/2023</v>
      </c>
      <c r="G8344">
        <v>299</v>
      </c>
      <c r="H8344" t="s">
        <v>129</v>
      </c>
      <c r="I8344">
        <f>IFERROR(INDEX(Lookup_Misc!$A$1:$C$7,MATCH(Table1[[#This Row],[Product]],Lookup_Misc!$B$1:$B$7,0),3)*Table1[[#This Row],[Tonnage]],NA())</f>
        <v>119.60000000000001</v>
      </c>
      <c r="J8344">
        <f t="shared" si="392"/>
        <v>7</v>
      </c>
    </row>
    <row r="8345" spans="1:10">
      <c r="A8345" t="s">
        <v>188</v>
      </c>
      <c r="B8345" t="s">
        <v>123</v>
      </c>
      <c r="C8345" s="60">
        <v>44743</v>
      </c>
      <c r="D8345" s="3">
        <f>Table1[[#This Row],[End Year]]-1</f>
        <v>2022</v>
      </c>
      <c r="E8345" s="3">
        <f t="shared" si="390"/>
        <v>2023</v>
      </c>
      <c r="F8345" s="1" t="str">
        <f t="shared" si="391"/>
        <v>2022/2023</v>
      </c>
      <c r="G8345">
        <v>1563</v>
      </c>
      <c r="H8345" t="s">
        <v>130</v>
      </c>
      <c r="I8345">
        <f>IFERROR(INDEX(Lookup_Misc!$A$1:$C$7,MATCH(Table1[[#This Row],[Product]],Lookup_Misc!$B$1:$B$7,0),3)*Table1[[#This Row],[Tonnage]],NA())</f>
        <v>281.33999999999997</v>
      </c>
      <c r="J8345">
        <f t="shared" si="392"/>
        <v>7</v>
      </c>
    </row>
    <row r="8346" spans="1:10">
      <c r="A8346" t="s">
        <v>188</v>
      </c>
      <c r="B8346" t="s">
        <v>123</v>
      </c>
      <c r="C8346" s="60">
        <v>44743</v>
      </c>
      <c r="D8346" s="3">
        <f>Table1[[#This Row],[End Year]]-1</f>
        <v>2022</v>
      </c>
      <c r="E8346" s="3">
        <f t="shared" si="390"/>
        <v>2023</v>
      </c>
      <c r="F8346" s="1" t="str">
        <f t="shared" si="391"/>
        <v>2022/2023</v>
      </c>
      <c r="G8346">
        <v>5</v>
      </c>
      <c r="H8346" t="s">
        <v>79</v>
      </c>
      <c r="I8346">
        <f>IFERROR(INDEX(Lookup_Misc!$A$1:$C$7,MATCH(Table1[[#This Row],[Product]],Lookup_Misc!$B$1:$B$7,0),3)*Table1[[#This Row],[Tonnage]],NA())</f>
        <v>0.89999999999999991</v>
      </c>
      <c r="J8346">
        <f t="shared" si="392"/>
        <v>7</v>
      </c>
    </row>
    <row r="8347" spans="1:10">
      <c r="A8347" t="s">
        <v>186</v>
      </c>
      <c r="B8347" t="s">
        <v>123</v>
      </c>
      <c r="C8347" s="60">
        <v>44743</v>
      </c>
      <c r="D8347" s="3">
        <f>Table1[[#This Row],[End Year]]-1</f>
        <v>2022</v>
      </c>
      <c r="E8347" s="3">
        <f t="shared" si="390"/>
        <v>2023</v>
      </c>
      <c r="F8347" s="1" t="str">
        <f t="shared" si="391"/>
        <v>2022/2023</v>
      </c>
      <c r="G8347">
        <v>2499</v>
      </c>
      <c r="H8347" t="s">
        <v>128</v>
      </c>
      <c r="I8347">
        <f>IFERROR(INDEX(Lookup_Misc!$A$1:$C$7,MATCH(Table1[[#This Row],[Product]],Lookup_Misc!$B$1:$B$7,0),3)*Table1[[#This Row],[Tonnage]],NA())</f>
        <v>1299.48</v>
      </c>
      <c r="J8347">
        <f t="shared" si="392"/>
        <v>7</v>
      </c>
    </row>
    <row r="8348" spans="1:10">
      <c r="A8348" t="s">
        <v>189</v>
      </c>
      <c r="B8348" t="s">
        <v>123</v>
      </c>
      <c r="C8348" s="60">
        <v>44743</v>
      </c>
      <c r="D8348" s="3">
        <f>Table1[[#This Row],[End Year]]-1</f>
        <v>2022</v>
      </c>
      <c r="E8348" s="3">
        <f t="shared" si="390"/>
        <v>2023</v>
      </c>
      <c r="F8348" s="1" t="str">
        <f t="shared" si="391"/>
        <v>2022/2023</v>
      </c>
      <c r="G8348">
        <v>21</v>
      </c>
      <c r="H8348" t="s">
        <v>98</v>
      </c>
      <c r="I8348">
        <f>IFERROR(INDEX(Lookup_Misc!$A$1:$C$7,MATCH(Table1[[#This Row],[Product]],Lookup_Misc!$B$1:$B$7,0),3)*Table1[[#This Row],[Tonnage]],NA())</f>
        <v>8.4</v>
      </c>
      <c r="J8348">
        <f t="shared" si="392"/>
        <v>7</v>
      </c>
    </row>
    <row r="8349" spans="1:10">
      <c r="A8349" t="s">
        <v>185</v>
      </c>
      <c r="B8349" t="s">
        <v>123</v>
      </c>
      <c r="C8349" s="60">
        <v>44743</v>
      </c>
      <c r="D8349" s="3">
        <f>Table1[[#This Row],[End Year]]-1</f>
        <v>2022</v>
      </c>
      <c r="E8349" s="3">
        <f t="shared" si="390"/>
        <v>2023</v>
      </c>
      <c r="F8349" s="1" t="str">
        <f t="shared" si="391"/>
        <v>2022/2023</v>
      </c>
      <c r="G8349">
        <v>3962</v>
      </c>
      <c r="H8349" t="s">
        <v>130</v>
      </c>
      <c r="I8349">
        <f>IFERROR(INDEX(Lookup_Misc!$A$1:$C$7,MATCH(Table1[[#This Row],[Product]],Lookup_Misc!$B$1:$B$7,0),3)*Table1[[#This Row],[Tonnage]],NA())</f>
        <v>1822.52</v>
      </c>
      <c r="J8349">
        <f t="shared" si="392"/>
        <v>7</v>
      </c>
    </row>
    <row r="8350" spans="1:10">
      <c r="A8350" t="s">
        <v>186</v>
      </c>
      <c r="B8350" t="s">
        <v>123</v>
      </c>
      <c r="C8350" s="60">
        <v>44743</v>
      </c>
      <c r="D8350" s="3">
        <f>Table1[[#This Row],[End Year]]-1</f>
        <v>2022</v>
      </c>
      <c r="E8350" s="3">
        <f t="shared" si="390"/>
        <v>2023</v>
      </c>
      <c r="F8350" s="1" t="str">
        <f t="shared" si="391"/>
        <v>2022/2023</v>
      </c>
      <c r="G8350">
        <v>2</v>
      </c>
      <c r="H8350" t="s">
        <v>94</v>
      </c>
      <c r="I8350">
        <f>IFERROR(INDEX(Lookup_Misc!$A$1:$C$7,MATCH(Table1[[#This Row],[Product]],Lookup_Misc!$B$1:$B$7,0),3)*Table1[[#This Row],[Tonnage]],NA())</f>
        <v>1.04</v>
      </c>
      <c r="J8350">
        <f t="shared" si="392"/>
        <v>7</v>
      </c>
    </row>
    <row r="8351" spans="1:10">
      <c r="A8351" t="s">
        <v>188</v>
      </c>
      <c r="B8351" t="s">
        <v>123</v>
      </c>
      <c r="C8351" s="60">
        <v>44743</v>
      </c>
      <c r="D8351" s="3">
        <f>Table1[[#This Row],[End Year]]-1</f>
        <v>2022</v>
      </c>
      <c r="E8351" s="3">
        <f t="shared" si="390"/>
        <v>2023</v>
      </c>
      <c r="F8351" s="1" t="str">
        <f t="shared" si="391"/>
        <v>2022/2023</v>
      </c>
      <c r="G8351">
        <v>925</v>
      </c>
      <c r="H8351" t="s">
        <v>142</v>
      </c>
      <c r="I8351">
        <f>IFERROR(INDEX(Lookup_Misc!$A$1:$C$7,MATCH(Table1[[#This Row],[Product]],Lookup_Misc!$B$1:$B$7,0),3)*Table1[[#This Row],[Tonnage]],NA())</f>
        <v>166.5</v>
      </c>
      <c r="J8351">
        <f t="shared" si="392"/>
        <v>7</v>
      </c>
    </row>
    <row r="8352" spans="1:10">
      <c r="A8352" t="s">
        <v>188</v>
      </c>
      <c r="B8352" t="s">
        <v>123</v>
      </c>
      <c r="C8352" s="60">
        <v>44743</v>
      </c>
      <c r="D8352" s="3">
        <f>Table1[[#This Row],[End Year]]-1</f>
        <v>2022</v>
      </c>
      <c r="E8352" s="3">
        <f t="shared" si="390"/>
        <v>2023</v>
      </c>
      <c r="F8352" s="1" t="str">
        <f t="shared" si="391"/>
        <v>2022/2023</v>
      </c>
      <c r="G8352">
        <v>2</v>
      </c>
      <c r="H8352" t="s">
        <v>146</v>
      </c>
      <c r="I8352">
        <f>IFERROR(INDEX(Lookup_Misc!$A$1:$C$7,MATCH(Table1[[#This Row],[Product]],Lookup_Misc!$B$1:$B$7,0),3)*Table1[[#This Row],[Tonnage]],NA())</f>
        <v>0.36</v>
      </c>
      <c r="J8352">
        <f t="shared" si="392"/>
        <v>7</v>
      </c>
    </row>
    <row r="8353" spans="1:10">
      <c r="A8353" t="s">
        <v>186</v>
      </c>
      <c r="B8353" t="s">
        <v>123</v>
      </c>
      <c r="C8353" s="60">
        <v>44743</v>
      </c>
      <c r="D8353" s="3">
        <f>Table1[[#This Row],[End Year]]-1</f>
        <v>2022</v>
      </c>
      <c r="E8353" s="3">
        <f t="shared" si="390"/>
        <v>2023</v>
      </c>
      <c r="F8353" s="1" t="str">
        <f t="shared" si="391"/>
        <v>2022/2023</v>
      </c>
      <c r="G8353">
        <v>339</v>
      </c>
      <c r="H8353" t="s">
        <v>137</v>
      </c>
      <c r="I8353">
        <f>IFERROR(INDEX(Lookup_Misc!$A$1:$C$7,MATCH(Table1[[#This Row],[Product]],Lookup_Misc!$B$1:$B$7,0),3)*Table1[[#This Row],[Tonnage]],NA())</f>
        <v>176.28</v>
      </c>
      <c r="J8353">
        <f t="shared" si="392"/>
        <v>7</v>
      </c>
    </row>
    <row r="8354" spans="1:10">
      <c r="A8354" t="s">
        <v>188</v>
      </c>
      <c r="B8354" t="s">
        <v>123</v>
      </c>
      <c r="C8354" s="60">
        <v>44743</v>
      </c>
      <c r="D8354" s="3">
        <f>Table1[[#This Row],[End Year]]-1</f>
        <v>2022</v>
      </c>
      <c r="E8354" s="3">
        <f t="shared" si="390"/>
        <v>2023</v>
      </c>
      <c r="F8354" s="1" t="str">
        <f t="shared" si="391"/>
        <v>2022/2023</v>
      </c>
      <c r="G8354">
        <v>1820</v>
      </c>
      <c r="H8354" t="s">
        <v>125</v>
      </c>
      <c r="I8354">
        <f>IFERROR(INDEX(Lookup_Misc!$A$1:$C$7,MATCH(Table1[[#This Row],[Product]],Lookup_Misc!$B$1:$B$7,0),3)*Table1[[#This Row],[Tonnage]],NA())</f>
        <v>327.59999999999997</v>
      </c>
      <c r="J8354">
        <f t="shared" si="392"/>
        <v>7</v>
      </c>
    </row>
    <row r="8355" spans="1:10">
      <c r="A8355" t="s">
        <v>189</v>
      </c>
      <c r="B8355" t="s">
        <v>123</v>
      </c>
      <c r="C8355" s="60">
        <v>44743</v>
      </c>
      <c r="D8355" s="3">
        <f>Table1[[#This Row],[End Year]]-1</f>
        <v>2022</v>
      </c>
      <c r="E8355" s="3">
        <f t="shared" si="390"/>
        <v>2023</v>
      </c>
      <c r="F8355" s="1" t="str">
        <f t="shared" si="391"/>
        <v>2022/2023</v>
      </c>
      <c r="G8355">
        <v>4176</v>
      </c>
      <c r="H8355" t="s">
        <v>79</v>
      </c>
      <c r="I8355">
        <f>IFERROR(INDEX(Lookup_Misc!$A$1:$C$7,MATCH(Table1[[#This Row],[Product]],Lookup_Misc!$B$1:$B$7,0),3)*Table1[[#This Row],[Tonnage]],NA())</f>
        <v>1670.4</v>
      </c>
      <c r="J8355">
        <f t="shared" si="392"/>
        <v>7</v>
      </c>
    </row>
    <row r="8356" spans="1:10">
      <c r="A8356" t="s">
        <v>185</v>
      </c>
      <c r="B8356" t="s">
        <v>123</v>
      </c>
      <c r="C8356" s="60">
        <v>44743</v>
      </c>
      <c r="D8356" s="3">
        <f>Table1[[#This Row],[End Year]]-1</f>
        <v>2022</v>
      </c>
      <c r="E8356" s="3">
        <f t="shared" si="390"/>
        <v>2023</v>
      </c>
      <c r="F8356" s="1" t="str">
        <f t="shared" si="391"/>
        <v>2022/2023</v>
      </c>
      <c r="G8356">
        <v>5376</v>
      </c>
      <c r="H8356" t="s">
        <v>144</v>
      </c>
      <c r="I8356">
        <f>IFERROR(INDEX(Lookup_Misc!$A$1:$C$7,MATCH(Table1[[#This Row],[Product]],Lookup_Misc!$B$1:$B$7,0),3)*Table1[[#This Row],[Tonnage]],NA())</f>
        <v>2472.96</v>
      </c>
      <c r="J8356">
        <f t="shared" si="392"/>
        <v>7</v>
      </c>
    </row>
    <row r="8357" spans="1:10">
      <c r="A8357" t="s">
        <v>186</v>
      </c>
      <c r="B8357" t="s">
        <v>123</v>
      </c>
      <c r="C8357" s="60">
        <v>44743</v>
      </c>
      <c r="D8357" s="3">
        <f>Table1[[#This Row],[End Year]]-1</f>
        <v>2022</v>
      </c>
      <c r="E8357" s="3">
        <f t="shared" si="390"/>
        <v>2023</v>
      </c>
      <c r="F8357" s="1" t="str">
        <f t="shared" si="391"/>
        <v>2022/2023</v>
      </c>
      <c r="G8357">
        <v>1360</v>
      </c>
      <c r="H8357" t="s">
        <v>79</v>
      </c>
      <c r="I8357">
        <f>IFERROR(INDEX(Lookup_Misc!$A$1:$C$7,MATCH(Table1[[#This Row],[Product]],Lookup_Misc!$B$1:$B$7,0),3)*Table1[[#This Row],[Tonnage]],NA())</f>
        <v>707.2</v>
      </c>
      <c r="J8357">
        <f t="shared" si="392"/>
        <v>7</v>
      </c>
    </row>
    <row r="8358" spans="1:10">
      <c r="A8358" t="s">
        <v>186</v>
      </c>
      <c r="B8358" t="s">
        <v>123</v>
      </c>
      <c r="C8358" s="60">
        <v>44743</v>
      </c>
      <c r="D8358" s="3">
        <f>Table1[[#This Row],[End Year]]-1</f>
        <v>2022</v>
      </c>
      <c r="E8358" s="3">
        <f t="shared" si="390"/>
        <v>2023</v>
      </c>
      <c r="F8358" s="1" t="str">
        <f t="shared" si="391"/>
        <v>2022/2023</v>
      </c>
      <c r="G8358">
        <v>175</v>
      </c>
      <c r="H8358" t="s">
        <v>113</v>
      </c>
      <c r="I8358">
        <f>IFERROR(INDEX(Lookup_Misc!$A$1:$C$7,MATCH(Table1[[#This Row],[Product]],Lookup_Misc!$B$1:$B$7,0),3)*Table1[[#This Row],[Tonnage]],NA())</f>
        <v>91</v>
      </c>
      <c r="J8358">
        <f t="shared" si="392"/>
        <v>7</v>
      </c>
    </row>
    <row r="8359" spans="1:10">
      <c r="A8359" t="s">
        <v>187</v>
      </c>
      <c r="B8359" t="s">
        <v>123</v>
      </c>
      <c r="C8359" s="60">
        <v>44743</v>
      </c>
      <c r="D8359" s="3">
        <f>Table1[[#This Row],[End Year]]-1</f>
        <v>2022</v>
      </c>
      <c r="E8359" s="3">
        <f t="shared" si="390"/>
        <v>2023</v>
      </c>
      <c r="F8359" s="1" t="str">
        <f t="shared" si="391"/>
        <v>2022/2023</v>
      </c>
      <c r="G8359">
        <v>19000</v>
      </c>
      <c r="H8359" t="s">
        <v>113</v>
      </c>
      <c r="I8359">
        <f>IFERROR(INDEX(Lookup_Misc!$A$1:$C$7,MATCH(Table1[[#This Row],[Product]],Lookup_Misc!$B$1:$B$7,0),3)*Table1[[#This Row],[Tonnage]],NA())</f>
        <v>8740</v>
      </c>
      <c r="J8359">
        <f t="shared" si="392"/>
        <v>7</v>
      </c>
    </row>
    <row r="8360" spans="1:10">
      <c r="A8360" t="s">
        <v>189</v>
      </c>
      <c r="B8360" t="s">
        <v>123</v>
      </c>
      <c r="C8360" s="60">
        <v>44743</v>
      </c>
      <c r="D8360" s="3">
        <f>Table1[[#This Row],[End Year]]-1</f>
        <v>2022</v>
      </c>
      <c r="E8360" s="3">
        <f t="shared" si="390"/>
        <v>2023</v>
      </c>
      <c r="F8360" s="1" t="str">
        <f t="shared" si="391"/>
        <v>2022/2023</v>
      </c>
      <c r="G8360">
        <v>110279</v>
      </c>
      <c r="H8360" t="s">
        <v>113</v>
      </c>
      <c r="I8360">
        <f>IFERROR(INDEX(Lookup_Misc!$A$1:$C$7,MATCH(Table1[[#This Row],[Product]],Lookup_Misc!$B$1:$B$7,0),3)*Table1[[#This Row],[Tonnage]],NA())</f>
        <v>44111.600000000006</v>
      </c>
      <c r="J8360">
        <f t="shared" si="392"/>
        <v>7</v>
      </c>
    </row>
    <row r="8361" spans="1:10">
      <c r="A8361" t="s">
        <v>188</v>
      </c>
      <c r="B8361" t="s">
        <v>123</v>
      </c>
      <c r="C8361" s="60">
        <v>44743</v>
      </c>
      <c r="D8361" s="3">
        <f>Table1[[#This Row],[End Year]]-1</f>
        <v>2022</v>
      </c>
      <c r="E8361" s="3">
        <f t="shared" si="390"/>
        <v>2023</v>
      </c>
      <c r="F8361" s="1" t="str">
        <f t="shared" si="391"/>
        <v>2022/2023</v>
      </c>
      <c r="G8361">
        <v>1552</v>
      </c>
      <c r="H8361" t="s">
        <v>133</v>
      </c>
      <c r="I8361">
        <f>IFERROR(INDEX(Lookup_Misc!$A$1:$C$7,MATCH(Table1[[#This Row],[Product]],Lookup_Misc!$B$1:$B$7,0),3)*Table1[[#This Row],[Tonnage]],NA())</f>
        <v>279.36</v>
      </c>
      <c r="J8361">
        <f t="shared" si="392"/>
        <v>7</v>
      </c>
    </row>
    <row r="8362" spans="1:10">
      <c r="A8362" t="s">
        <v>186</v>
      </c>
      <c r="B8362" t="s">
        <v>123</v>
      </c>
      <c r="C8362" s="60">
        <v>44743</v>
      </c>
      <c r="D8362" s="3">
        <f>Table1[[#This Row],[End Year]]-1</f>
        <v>2022</v>
      </c>
      <c r="E8362" s="3">
        <f t="shared" si="390"/>
        <v>2023</v>
      </c>
      <c r="F8362" s="1" t="str">
        <f t="shared" si="391"/>
        <v>2022/2023</v>
      </c>
      <c r="G8362">
        <v>15181</v>
      </c>
      <c r="H8362" t="s">
        <v>108</v>
      </c>
      <c r="I8362">
        <f>IFERROR(INDEX(Lookup_Misc!$A$1:$C$7,MATCH(Table1[[#This Row],[Product]],Lookup_Misc!$B$1:$B$7,0),3)*Table1[[#This Row],[Tonnage]],NA())</f>
        <v>7894.12</v>
      </c>
      <c r="J8362">
        <f t="shared" si="392"/>
        <v>7</v>
      </c>
    </row>
    <row r="8363" spans="1:10">
      <c r="A8363" t="s">
        <v>185</v>
      </c>
      <c r="B8363" t="s">
        <v>123</v>
      </c>
      <c r="C8363" s="60">
        <v>44743</v>
      </c>
      <c r="D8363" s="3">
        <f>Table1[[#This Row],[End Year]]-1</f>
        <v>2022</v>
      </c>
      <c r="E8363" s="3">
        <f t="shared" si="390"/>
        <v>2023</v>
      </c>
      <c r="F8363" s="1" t="str">
        <f t="shared" si="391"/>
        <v>2022/2023</v>
      </c>
      <c r="G8363">
        <v>133</v>
      </c>
      <c r="H8363" t="s">
        <v>60</v>
      </c>
      <c r="I8363">
        <f>IFERROR(INDEX(Lookup_Misc!$A$1:$C$7,MATCH(Table1[[#This Row],[Product]],Lookup_Misc!$B$1:$B$7,0),3)*Table1[[#This Row],[Tonnage]],NA())</f>
        <v>61.18</v>
      </c>
      <c r="J8363">
        <f t="shared" si="392"/>
        <v>7</v>
      </c>
    </row>
    <row r="8364" spans="1:10">
      <c r="A8364" t="s">
        <v>186</v>
      </c>
      <c r="B8364" t="s">
        <v>123</v>
      </c>
      <c r="C8364" s="60">
        <v>44743</v>
      </c>
      <c r="D8364" s="3">
        <f>Table1[[#This Row],[End Year]]-1</f>
        <v>2022</v>
      </c>
      <c r="E8364" s="3">
        <f t="shared" si="390"/>
        <v>2023</v>
      </c>
      <c r="F8364" s="1" t="str">
        <f t="shared" si="391"/>
        <v>2022/2023</v>
      </c>
      <c r="G8364">
        <v>1725</v>
      </c>
      <c r="H8364" t="s">
        <v>144</v>
      </c>
      <c r="I8364">
        <f>IFERROR(INDEX(Lookup_Misc!$A$1:$C$7,MATCH(Table1[[#This Row],[Product]],Lookup_Misc!$B$1:$B$7,0),3)*Table1[[#This Row],[Tonnage]],NA())</f>
        <v>897</v>
      </c>
      <c r="J8364">
        <f t="shared" si="392"/>
        <v>7</v>
      </c>
    </row>
    <row r="8365" spans="1:10">
      <c r="A8365" t="s">
        <v>185</v>
      </c>
      <c r="B8365" t="s">
        <v>123</v>
      </c>
      <c r="C8365" s="60">
        <v>44743</v>
      </c>
      <c r="D8365" s="3">
        <f>Table1[[#This Row],[End Year]]-1</f>
        <v>2022</v>
      </c>
      <c r="E8365" s="3">
        <f t="shared" si="390"/>
        <v>2023</v>
      </c>
      <c r="F8365" s="1" t="str">
        <f t="shared" si="391"/>
        <v>2022/2023</v>
      </c>
      <c r="G8365">
        <v>15725</v>
      </c>
      <c r="H8365" t="s">
        <v>108</v>
      </c>
      <c r="I8365">
        <f>IFERROR(INDEX(Lookup_Misc!$A$1:$C$7,MATCH(Table1[[#This Row],[Product]],Lookup_Misc!$B$1:$B$7,0),3)*Table1[[#This Row],[Tonnage]],NA())</f>
        <v>7233.5</v>
      </c>
      <c r="J8365">
        <f t="shared" si="392"/>
        <v>7</v>
      </c>
    </row>
    <row r="8366" spans="1:10">
      <c r="A8366" t="s">
        <v>188</v>
      </c>
      <c r="B8366" t="s">
        <v>123</v>
      </c>
      <c r="C8366" s="60">
        <v>44743</v>
      </c>
      <c r="D8366" s="3">
        <f>Table1[[#This Row],[End Year]]-1</f>
        <v>2022</v>
      </c>
      <c r="E8366" s="3">
        <f t="shared" si="390"/>
        <v>2023</v>
      </c>
      <c r="F8366" s="1" t="str">
        <f t="shared" si="391"/>
        <v>2022/2023</v>
      </c>
      <c r="G8366">
        <v>3</v>
      </c>
      <c r="H8366" t="s">
        <v>124</v>
      </c>
      <c r="I8366">
        <f>IFERROR(INDEX(Lookup_Misc!$A$1:$C$7,MATCH(Table1[[#This Row],[Product]],Lookup_Misc!$B$1:$B$7,0),3)*Table1[[#This Row],[Tonnage]],NA())</f>
        <v>0.54</v>
      </c>
      <c r="J8366">
        <f t="shared" si="392"/>
        <v>7</v>
      </c>
    </row>
    <row r="8367" spans="1:10">
      <c r="A8367" t="s">
        <v>185</v>
      </c>
      <c r="B8367" t="s">
        <v>123</v>
      </c>
      <c r="C8367" s="60">
        <v>44743</v>
      </c>
      <c r="D8367" s="3">
        <f>Table1[[#This Row],[End Year]]-1</f>
        <v>2022</v>
      </c>
      <c r="E8367" s="3">
        <f t="shared" si="390"/>
        <v>2023</v>
      </c>
      <c r="F8367" s="1" t="str">
        <f t="shared" si="391"/>
        <v>2022/2023</v>
      </c>
      <c r="G8367">
        <v>14891</v>
      </c>
      <c r="H8367" t="s">
        <v>128</v>
      </c>
      <c r="I8367">
        <f>IFERROR(INDEX(Lookup_Misc!$A$1:$C$7,MATCH(Table1[[#This Row],[Product]],Lookup_Misc!$B$1:$B$7,0),3)*Table1[[#This Row],[Tonnage]],NA())</f>
        <v>6849.8600000000006</v>
      </c>
      <c r="J8367">
        <f t="shared" si="392"/>
        <v>7</v>
      </c>
    </row>
    <row r="8368" spans="1:10">
      <c r="A8368" t="s">
        <v>186</v>
      </c>
      <c r="B8368" t="s">
        <v>123</v>
      </c>
      <c r="C8368" s="60">
        <v>44743</v>
      </c>
      <c r="D8368" s="3">
        <f>Table1[[#This Row],[End Year]]-1</f>
        <v>2022</v>
      </c>
      <c r="E8368" s="3">
        <f t="shared" si="390"/>
        <v>2023</v>
      </c>
      <c r="F8368" s="1" t="str">
        <f t="shared" si="391"/>
        <v>2022/2023</v>
      </c>
      <c r="G8368">
        <v>42970</v>
      </c>
      <c r="H8368" t="s">
        <v>60</v>
      </c>
      <c r="I8368">
        <f>IFERROR(INDEX(Lookup_Misc!$A$1:$C$7,MATCH(Table1[[#This Row],[Product]],Lookup_Misc!$B$1:$B$7,0),3)*Table1[[#This Row],[Tonnage]],NA())</f>
        <v>22344.400000000001</v>
      </c>
      <c r="J8368">
        <f t="shared" si="392"/>
        <v>7</v>
      </c>
    </row>
    <row r="8369" spans="1:10">
      <c r="A8369" t="s">
        <v>188</v>
      </c>
      <c r="B8369" t="s">
        <v>123</v>
      </c>
      <c r="C8369" s="60">
        <v>44743</v>
      </c>
      <c r="D8369" s="3">
        <f>Table1[[#This Row],[End Year]]-1</f>
        <v>2022</v>
      </c>
      <c r="E8369" s="3">
        <f t="shared" si="390"/>
        <v>2023</v>
      </c>
      <c r="F8369" s="1" t="str">
        <f t="shared" si="391"/>
        <v>2022/2023</v>
      </c>
      <c r="G8369">
        <v>874</v>
      </c>
      <c r="H8369" t="s">
        <v>143</v>
      </c>
      <c r="I8369">
        <f>IFERROR(INDEX(Lookup_Misc!$A$1:$C$7,MATCH(Table1[[#This Row],[Product]],Lookup_Misc!$B$1:$B$7,0),3)*Table1[[#This Row],[Tonnage]],NA())</f>
        <v>157.32</v>
      </c>
      <c r="J8369">
        <f t="shared" si="392"/>
        <v>7</v>
      </c>
    </row>
    <row r="8370" spans="1:10">
      <c r="A8370" t="s">
        <v>189</v>
      </c>
      <c r="B8370" t="s">
        <v>123</v>
      </c>
      <c r="C8370" s="60">
        <v>44743</v>
      </c>
      <c r="D8370" s="3">
        <f>Table1[[#This Row],[End Year]]-1</f>
        <v>2022</v>
      </c>
      <c r="E8370" s="3">
        <f t="shared" si="390"/>
        <v>2023</v>
      </c>
      <c r="F8370" s="1" t="str">
        <f t="shared" si="391"/>
        <v>2022/2023</v>
      </c>
      <c r="G8370">
        <v>384</v>
      </c>
      <c r="H8370" t="s">
        <v>132</v>
      </c>
      <c r="I8370">
        <f>IFERROR(INDEX(Lookup_Misc!$A$1:$C$7,MATCH(Table1[[#This Row],[Product]],Lookup_Misc!$B$1:$B$7,0),3)*Table1[[#This Row],[Tonnage]],NA())</f>
        <v>153.60000000000002</v>
      </c>
      <c r="J8370">
        <f t="shared" si="392"/>
        <v>7</v>
      </c>
    </row>
    <row r="8371" spans="1:10">
      <c r="A8371" t="s">
        <v>189</v>
      </c>
      <c r="B8371" t="s">
        <v>123</v>
      </c>
      <c r="C8371" s="60">
        <v>44743</v>
      </c>
      <c r="D8371" s="3">
        <f>Table1[[#This Row],[End Year]]-1</f>
        <v>2022</v>
      </c>
      <c r="E8371" s="3">
        <f t="shared" si="390"/>
        <v>2023</v>
      </c>
      <c r="F8371" s="1" t="str">
        <f t="shared" si="391"/>
        <v>2022/2023</v>
      </c>
      <c r="G8371">
        <v>72</v>
      </c>
      <c r="H8371" t="s">
        <v>86</v>
      </c>
      <c r="I8371">
        <f>IFERROR(INDEX(Lookup_Misc!$A$1:$C$7,MATCH(Table1[[#This Row],[Product]],Lookup_Misc!$B$1:$B$7,0),3)*Table1[[#This Row],[Tonnage]],NA())</f>
        <v>28.8</v>
      </c>
      <c r="J8371">
        <f t="shared" si="392"/>
        <v>7</v>
      </c>
    </row>
    <row r="8372" spans="1:10">
      <c r="A8372" t="s">
        <v>188</v>
      </c>
      <c r="B8372" t="s">
        <v>123</v>
      </c>
      <c r="C8372" s="60">
        <v>44743</v>
      </c>
      <c r="D8372" s="3">
        <f>Table1[[#This Row],[End Year]]-1</f>
        <v>2022</v>
      </c>
      <c r="E8372" s="3">
        <f t="shared" si="390"/>
        <v>2023</v>
      </c>
      <c r="F8372" s="1" t="str">
        <f t="shared" si="391"/>
        <v>2022/2023</v>
      </c>
      <c r="G8372">
        <v>411</v>
      </c>
      <c r="H8372" t="s">
        <v>147</v>
      </c>
      <c r="I8372">
        <f>IFERROR(INDEX(Lookup_Misc!$A$1:$C$7,MATCH(Table1[[#This Row],[Product]],Lookup_Misc!$B$1:$B$7,0),3)*Table1[[#This Row],[Tonnage]],NA())</f>
        <v>73.98</v>
      </c>
      <c r="J8372">
        <f t="shared" si="392"/>
        <v>7</v>
      </c>
    </row>
    <row r="8373" spans="1:10">
      <c r="A8373" t="s">
        <v>185</v>
      </c>
      <c r="B8373" t="s">
        <v>123</v>
      </c>
      <c r="C8373" s="60">
        <v>44743</v>
      </c>
      <c r="D8373" s="3">
        <f>Table1[[#This Row],[End Year]]-1</f>
        <v>2022</v>
      </c>
      <c r="E8373" s="3">
        <f t="shared" si="390"/>
        <v>2023</v>
      </c>
      <c r="F8373" s="1" t="str">
        <f t="shared" si="391"/>
        <v>2022/2023</v>
      </c>
      <c r="G8373">
        <v>4400</v>
      </c>
      <c r="H8373" t="s">
        <v>137</v>
      </c>
      <c r="I8373">
        <f>IFERROR(INDEX(Lookup_Misc!$A$1:$C$7,MATCH(Table1[[#This Row],[Product]],Lookup_Misc!$B$1:$B$7,0),3)*Table1[[#This Row],[Tonnage]],NA())</f>
        <v>2024</v>
      </c>
      <c r="J8373">
        <f t="shared" si="392"/>
        <v>7</v>
      </c>
    </row>
    <row r="8374" spans="1:10">
      <c r="A8374" t="s">
        <v>189</v>
      </c>
      <c r="B8374" t="s">
        <v>123</v>
      </c>
      <c r="C8374" s="60">
        <v>44743</v>
      </c>
      <c r="D8374" s="3">
        <f>Table1[[#This Row],[End Year]]-1</f>
        <v>2022</v>
      </c>
      <c r="E8374" s="3">
        <f t="shared" si="390"/>
        <v>2023</v>
      </c>
      <c r="F8374" s="1" t="str">
        <f t="shared" si="391"/>
        <v>2022/2023</v>
      </c>
      <c r="G8374">
        <v>8313</v>
      </c>
      <c r="H8374" t="s">
        <v>60</v>
      </c>
      <c r="I8374">
        <f>IFERROR(INDEX(Lookup_Misc!$A$1:$C$7,MATCH(Table1[[#This Row],[Product]],Lookup_Misc!$B$1:$B$7,0),3)*Table1[[#This Row],[Tonnage]],NA())</f>
        <v>3325.2000000000003</v>
      </c>
      <c r="J8374">
        <f t="shared" si="392"/>
        <v>7</v>
      </c>
    </row>
    <row r="8375" spans="1:10">
      <c r="A8375" t="s">
        <v>187</v>
      </c>
      <c r="B8375" t="s">
        <v>123</v>
      </c>
      <c r="C8375" s="60">
        <v>44743</v>
      </c>
      <c r="D8375" s="3">
        <f>Table1[[#This Row],[End Year]]-1</f>
        <v>2022</v>
      </c>
      <c r="E8375" s="3">
        <f t="shared" si="390"/>
        <v>2023</v>
      </c>
      <c r="F8375" s="1" t="str">
        <f t="shared" si="391"/>
        <v>2022/2023</v>
      </c>
      <c r="G8375">
        <v>17</v>
      </c>
      <c r="H8375" t="s">
        <v>116</v>
      </c>
      <c r="I8375">
        <f>IFERROR(INDEX(Lookup_Misc!$A$1:$C$7,MATCH(Table1[[#This Row],[Product]],Lookup_Misc!$B$1:$B$7,0),3)*Table1[[#This Row],[Tonnage]],NA())</f>
        <v>7.82</v>
      </c>
      <c r="J8375">
        <f t="shared" si="392"/>
        <v>7</v>
      </c>
    </row>
    <row r="8376" spans="1:10">
      <c r="A8376" t="s">
        <v>185</v>
      </c>
      <c r="B8376" t="s">
        <v>123</v>
      </c>
      <c r="C8376" s="60">
        <v>44743</v>
      </c>
      <c r="D8376" s="3">
        <f>Table1[[#This Row],[End Year]]-1</f>
        <v>2022</v>
      </c>
      <c r="E8376" s="3">
        <f t="shared" si="390"/>
        <v>2023</v>
      </c>
      <c r="F8376" s="1" t="str">
        <f t="shared" si="391"/>
        <v>2022/2023</v>
      </c>
      <c r="G8376">
        <v>7240</v>
      </c>
      <c r="H8376" t="s">
        <v>88</v>
      </c>
      <c r="I8376">
        <f>IFERROR(INDEX(Lookup_Misc!$A$1:$C$7,MATCH(Table1[[#This Row],[Product]],Lookup_Misc!$B$1:$B$7,0),3)*Table1[[#This Row],[Tonnage]],NA())</f>
        <v>3330.4</v>
      </c>
      <c r="J8376">
        <f t="shared" si="392"/>
        <v>7</v>
      </c>
    </row>
    <row r="8377" spans="1:10">
      <c r="A8377" t="s">
        <v>186</v>
      </c>
      <c r="B8377" t="s">
        <v>33</v>
      </c>
      <c r="C8377" s="60">
        <v>44774</v>
      </c>
      <c r="D8377" s="3">
        <f>Table1[[#This Row],[End Year]]-1</f>
        <v>2022</v>
      </c>
      <c r="E8377" s="3">
        <f t="shared" si="390"/>
        <v>2023</v>
      </c>
      <c r="F8377" s="1" t="str">
        <f t="shared" si="391"/>
        <v>2022/2023</v>
      </c>
      <c r="G8377">
        <v>2284</v>
      </c>
      <c r="H8377" t="s">
        <v>79</v>
      </c>
      <c r="I8377">
        <f>IFERROR(INDEX(Lookup_Misc!$A$1:$C$7,MATCH(Table1[[#This Row],[Product]],Lookup_Misc!$B$1:$B$7,0),3)*Table1[[#This Row],[Tonnage]],NA())</f>
        <v>1187.68</v>
      </c>
      <c r="J8377">
        <f t="shared" si="392"/>
        <v>8</v>
      </c>
    </row>
    <row r="8378" spans="1:10">
      <c r="A8378" t="s">
        <v>186</v>
      </c>
      <c r="B8378" t="s">
        <v>33</v>
      </c>
      <c r="C8378" s="60">
        <v>44774</v>
      </c>
      <c r="D8378" s="3">
        <f>Table1[[#This Row],[End Year]]-1</f>
        <v>2022</v>
      </c>
      <c r="E8378" s="3">
        <f t="shared" si="390"/>
        <v>2023</v>
      </c>
      <c r="F8378" s="1" t="str">
        <f t="shared" si="391"/>
        <v>2022/2023</v>
      </c>
      <c r="G8378">
        <v>21826</v>
      </c>
      <c r="H8378" t="s">
        <v>151</v>
      </c>
      <c r="I8378">
        <f>IFERROR(INDEX(Lookup_Misc!$A$1:$C$7,MATCH(Table1[[#This Row],[Product]],Lookup_Misc!$B$1:$B$7,0),3)*Table1[[#This Row],[Tonnage]],NA())</f>
        <v>11349.52</v>
      </c>
      <c r="J8378">
        <f t="shared" si="392"/>
        <v>8</v>
      </c>
    </row>
    <row r="8379" spans="1:10">
      <c r="A8379" t="s">
        <v>189</v>
      </c>
      <c r="B8379" t="s">
        <v>33</v>
      </c>
      <c r="C8379" s="60">
        <v>44774</v>
      </c>
      <c r="D8379" s="3">
        <f>Table1[[#This Row],[End Year]]-1</f>
        <v>2022</v>
      </c>
      <c r="E8379" s="3">
        <f t="shared" si="390"/>
        <v>2023</v>
      </c>
      <c r="F8379" s="1" t="str">
        <f t="shared" si="391"/>
        <v>2022/2023</v>
      </c>
      <c r="G8379">
        <v>1</v>
      </c>
      <c r="H8379" t="s">
        <v>79</v>
      </c>
      <c r="I8379">
        <f>IFERROR(INDEX(Lookup_Misc!$A$1:$C$7,MATCH(Table1[[#This Row],[Product]],Lookup_Misc!$B$1:$B$7,0),3)*Table1[[#This Row],[Tonnage]],NA())</f>
        <v>0.4</v>
      </c>
      <c r="J8379">
        <f t="shared" si="392"/>
        <v>8</v>
      </c>
    </row>
    <row r="8380" spans="1:10">
      <c r="A8380" t="s">
        <v>185</v>
      </c>
      <c r="B8380" t="s">
        <v>33</v>
      </c>
      <c r="C8380" s="60">
        <v>44774</v>
      </c>
      <c r="D8380" s="3">
        <f>Table1[[#This Row],[End Year]]-1</f>
        <v>2022</v>
      </c>
      <c r="E8380" s="3">
        <f t="shared" si="390"/>
        <v>2023</v>
      </c>
      <c r="F8380" s="1" t="str">
        <f t="shared" si="391"/>
        <v>2022/2023</v>
      </c>
      <c r="G8380">
        <v>379</v>
      </c>
      <c r="H8380" t="s">
        <v>79</v>
      </c>
      <c r="I8380">
        <f>IFERROR(INDEX(Lookup_Misc!$A$1:$C$7,MATCH(Table1[[#This Row],[Product]],Lookup_Misc!$B$1:$B$7,0),3)*Table1[[#This Row],[Tonnage]],NA())</f>
        <v>174.34</v>
      </c>
      <c r="J8380">
        <f t="shared" si="392"/>
        <v>8</v>
      </c>
    </row>
    <row r="8381" spans="1:10">
      <c r="A8381" t="s">
        <v>186</v>
      </c>
      <c r="B8381" t="s">
        <v>33</v>
      </c>
      <c r="C8381" s="60">
        <v>44774</v>
      </c>
      <c r="D8381" s="3">
        <f>Table1[[#This Row],[End Year]]-1</f>
        <v>2022</v>
      </c>
      <c r="E8381" s="3">
        <f t="shared" si="390"/>
        <v>2023</v>
      </c>
      <c r="F8381" s="1" t="str">
        <f t="shared" si="391"/>
        <v>2022/2023</v>
      </c>
      <c r="G8381">
        <v>2</v>
      </c>
      <c r="H8381" t="s">
        <v>91</v>
      </c>
      <c r="I8381">
        <f>IFERROR(INDEX(Lookup_Misc!$A$1:$C$7,MATCH(Table1[[#This Row],[Product]],Lookup_Misc!$B$1:$B$7,0),3)*Table1[[#This Row],[Tonnage]],NA())</f>
        <v>1.04</v>
      </c>
      <c r="J8381">
        <f t="shared" si="392"/>
        <v>8</v>
      </c>
    </row>
    <row r="8382" spans="1:10">
      <c r="A8382" t="s">
        <v>188</v>
      </c>
      <c r="B8382" t="s">
        <v>33</v>
      </c>
      <c r="C8382" s="60">
        <v>44774</v>
      </c>
      <c r="D8382" s="3">
        <f>Table1[[#This Row],[End Year]]-1</f>
        <v>2022</v>
      </c>
      <c r="E8382" s="3">
        <f t="shared" si="390"/>
        <v>2023</v>
      </c>
      <c r="F8382" s="1" t="str">
        <f t="shared" si="391"/>
        <v>2022/2023</v>
      </c>
      <c r="G8382">
        <v>1</v>
      </c>
      <c r="H8382" t="s">
        <v>74</v>
      </c>
      <c r="I8382">
        <f>IFERROR(INDEX(Lookup_Misc!$A$1:$C$7,MATCH(Table1[[#This Row],[Product]],Lookup_Misc!$B$1:$B$7,0),3)*Table1[[#This Row],[Tonnage]],NA())</f>
        <v>0.18</v>
      </c>
      <c r="J8382">
        <f t="shared" si="392"/>
        <v>8</v>
      </c>
    </row>
    <row r="8383" spans="1:10">
      <c r="A8383" t="s">
        <v>185</v>
      </c>
      <c r="B8383" t="s">
        <v>33</v>
      </c>
      <c r="C8383" s="60">
        <v>44774</v>
      </c>
      <c r="D8383" s="3">
        <f>Table1[[#This Row],[End Year]]-1</f>
        <v>2022</v>
      </c>
      <c r="E8383" s="3">
        <f t="shared" si="390"/>
        <v>2023</v>
      </c>
      <c r="F8383" s="1" t="str">
        <f t="shared" si="391"/>
        <v>2022/2023</v>
      </c>
      <c r="G8383">
        <v>55000</v>
      </c>
      <c r="H8383" t="s">
        <v>82</v>
      </c>
      <c r="I8383">
        <f>IFERROR(INDEX(Lookup_Misc!$A$1:$C$7,MATCH(Table1[[#This Row],[Product]],Lookup_Misc!$B$1:$B$7,0),3)*Table1[[#This Row],[Tonnage]],NA())</f>
        <v>25300</v>
      </c>
      <c r="J8383">
        <f t="shared" si="392"/>
        <v>8</v>
      </c>
    </row>
    <row r="8384" spans="1:10">
      <c r="A8384" t="s">
        <v>186</v>
      </c>
      <c r="B8384" t="s">
        <v>33</v>
      </c>
      <c r="C8384" s="60">
        <v>44774</v>
      </c>
      <c r="D8384" s="3">
        <f>Table1[[#This Row],[End Year]]-1</f>
        <v>2022</v>
      </c>
      <c r="E8384" s="3">
        <f t="shared" si="390"/>
        <v>2023</v>
      </c>
      <c r="F8384" s="1" t="str">
        <f t="shared" si="391"/>
        <v>2022/2023</v>
      </c>
      <c r="G8384">
        <v>3</v>
      </c>
      <c r="H8384" t="s">
        <v>89</v>
      </c>
      <c r="I8384">
        <f>IFERROR(INDEX(Lookup_Misc!$A$1:$C$7,MATCH(Table1[[#This Row],[Product]],Lookup_Misc!$B$1:$B$7,0),3)*Table1[[#This Row],[Tonnage]],NA())</f>
        <v>1.56</v>
      </c>
      <c r="J8384">
        <f t="shared" si="392"/>
        <v>8</v>
      </c>
    </row>
    <row r="8385" spans="1:10">
      <c r="A8385" t="s">
        <v>186</v>
      </c>
      <c r="B8385" t="s">
        <v>33</v>
      </c>
      <c r="C8385" s="60">
        <v>44774</v>
      </c>
      <c r="D8385" s="3">
        <f>Table1[[#This Row],[End Year]]-1</f>
        <v>2022</v>
      </c>
      <c r="E8385" s="3">
        <f t="shared" si="390"/>
        <v>2023</v>
      </c>
      <c r="F8385" s="1" t="str">
        <f t="shared" si="391"/>
        <v>2022/2023</v>
      </c>
      <c r="G8385">
        <v>125</v>
      </c>
      <c r="H8385" t="s">
        <v>86</v>
      </c>
      <c r="I8385">
        <f>IFERROR(INDEX(Lookup_Misc!$A$1:$C$7,MATCH(Table1[[#This Row],[Product]],Lookup_Misc!$B$1:$B$7,0),3)*Table1[[#This Row],[Tonnage]],NA())</f>
        <v>65</v>
      </c>
      <c r="J8385">
        <f t="shared" si="392"/>
        <v>8</v>
      </c>
    </row>
    <row r="8386" spans="1:10">
      <c r="A8386" t="s">
        <v>185</v>
      </c>
      <c r="B8386" t="s">
        <v>33</v>
      </c>
      <c r="C8386" s="60">
        <v>44774</v>
      </c>
      <c r="D8386" s="3">
        <f>Table1[[#This Row],[End Year]]-1</f>
        <v>2022</v>
      </c>
      <c r="E8386" s="3">
        <f t="shared" si="390"/>
        <v>2023</v>
      </c>
      <c r="F8386" s="1" t="str">
        <f t="shared" si="391"/>
        <v>2022/2023</v>
      </c>
      <c r="G8386">
        <v>84</v>
      </c>
      <c r="H8386" t="s">
        <v>60</v>
      </c>
      <c r="I8386">
        <f>IFERROR(INDEX(Lookup_Misc!$A$1:$C$7,MATCH(Table1[[#This Row],[Product]],Lookup_Misc!$B$1:$B$7,0),3)*Table1[[#This Row],[Tonnage]],NA())</f>
        <v>38.64</v>
      </c>
      <c r="J8386">
        <f t="shared" si="392"/>
        <v>8</v>
      </c>
    </row>
    <row r="8387" spans="1:10">
      <c r="A8387" t="s">
        <v>185</v>
      </c>
      <c r="B8387" t="s">
        <v>33</v>
      </c>
      <c r="C8387" s="60">
        <v>44774</v>
      </c>
      <c r="D8387" s="3">
        <f>Table1[[#This Row],[End Year]]-1</f>
        <v>2022</v>
      </c>
      <c r="E8387" s="3">
        <f t="shared" si="390"/>
        <v>2023</v>
      </c>
      <c r="F8387" s="1" t="str">
        <f t="shared" si="391"/>
        <v>2022/2023</v>
      </c>
      <c r="G8387">
        <v>19</v>
      </c>
      <c r="H8387" t="s">
        <v>75</v>
      </c>
      <c r="I8387">
        <f>IFERROR(INDEX(Lookup_Misc!$A$1:$C$7,MATCH(Table1[[#This Row],[Product]],Lookup_Misc!$B$1:$B$7,0),3)*Table1[[#This Row],[Tonnage]],NA())</f>
        <v>8.74</v>
      </c>
      <c r="J8387">
        <f t="shared" si="392"/>
        <v>8</v>
      </c>
    </row>
    <row r="8388" spans="1:10">
      <c r="A8388" t="s">
        <v>189</v>
      </c>
      <c r="B8388" t="s">
        <v>33</v>
      </c>
      <c r="C8388" s="60">
        <v>44774</v>
      </c>
      <c r="D8388" s="3">
        <f>Table1[[#This Row],[End Year]]-1</f>
        <v>2022</v>
      </c>
      <c r="E8388" s="3">
        <f t="shared" si="390"/>
        <v>2023</v>
      </c>
      <c r="F8388" s="1" t="str">
        <f t="shared" si="391"/>
        <v>2022/2023</v>
      </c>
      <c r="G8388">
        <v>248</v>
      </c>
      <c r="H8388" t="s">
        <v>94</v>
      </c>
      <c r="I8388">
        <f>IFERROR(INDEX(Lookup_Misc!$A$1:$C$7,MATCH(Table1[[#This Row],[Product]],Lookup_Misc!$B$1:$B$7,0),3)*Table1[[#This Row],[Tonnage]],NA())</f>
        <v>99.2</v>
      </c>
      <c r="J8388">
        <f t="shared" si="392"/>
        <v>8</v>
      </c>
    </row>
    <row r="8389" spans="1:10">
      <c r="A8389" t="s">
        <v>187</v>
      </c>
      <c r="B8389" t="s">
        <v>33</v>
      </c>
      <c r="C8389" s="60">
        <v>44774</v>
      </c>
      <c r="D8389" s="3">
        <f>Table1[[#This Row],[End Year]]-1</f>
        <v>2022</v>
      </c>
      <c r="E8389" s="3">
        <f t="shared" si="390"/>
        <v>2023</v>
      </c>
      <c r="F8389" s="1" t="str">
        <f t="shared" si="391"/>
        <v>2022/2023</v>
      </c>
      <c r="G8389">
        <v>21917</v>
      </c>
      <c r="H8389" t="s">
        <v>96</v>
      </c>
      <c r="I8389">
        <f>IFERROR(INDEX(Lookup_Misc!$A$1:$C$7,MATCH(Table1[[#This Row],[Product]],Lookup_Misc!$B$1:$B$7,0),3)*Table1[[#This Row],[Tonnage]],NA())</f>
        <v>10081.82</v>
      </c>
      <c r="J8389">
        <f t="shared" si="392"/>
        <v>8</v>
      </c>
    </row>
    <row r="8390" spans="1:10">
      <c r="A8390" t="s">
        <v>185</v>
      </c>
      <c r="B8390" t="s">
        <v>33</v>
      </c>
      <c r="C8390" s="60">
        <v>44774</v>
      </c>
      <c r="D8390" s="3">
        <f>Table1[[#This Row],[End Year]]-1</f>
        <v>2022</v>
      </c>
      <c r="E8390" s="3">
        <f t="shared" ref="E8390:E8453" si="393">IF(AND(MONTH(C8390)&gt;=7,MONTH(C8390)&lt;=12),YEAR(C8390)+1,YEAR(C8390))</f>
        <v>2023</v>
      </c>
      <c r="F8390" s="1" t="str">
        <f t="shared" ref="F8390:F8453" si="394">D8390&amp;"/"&amp;E8390</f>
        <v>2022/2023</v>
      </c>
      <c r="G8390">
        <v>1</v>
      </c>
      <c r="H8390" t="s">
        <v>93</v>
      </c>
      <c r="I8390">
        <f>IFERROR(INDEX(Lookup_Misc!$A$1:$C$7,MATCH(Table1[[#This Row],[Product]],Lookup_Misc!$B$1:$B$7,0),3)*Table1[[#This Row],[Tonnage]],NA())</f>
        <v>0.46</v>
      </c>
      <c r="J8390">
        <f t="shared" ref="J8390:J8453" si="395">MONTH(C8390)</f>
        <v>8</v>
      </c>
    </row>
    <row r="8391" spans="1:10">
      <c r="A8391" t="s">
        <v>188</v>
      </c>
      <c r="B8391" t="s">
        <v>33</v>
      </c>
      <c r="C8391" s="60">
        <v>44774</v>
      </c>
      <c r="D8391" s="3">
        <f>Table1[[#This Row],[End Year]]-1</f>
        <v>2022</v>
      </c>
      <c r="E8391" s="3">
        <f t="shared" si="393"/>
        <v>2023</v>
      </c>
      <c r="F8391" s="1" t="str">
        <f t="shared" si="394"/>
        <v>2022/2023</v>
      </c>
      <c r="G8391">
        <v>2</v>
      </c>
      <c r="H8391" t="s">
        <v>86</v>
      </c>
      <c r="I8391">
        <f>IFERROR(INDEX(Lookup_Misc!$A$1:$C$7,MATCH(Table1[[#This Row],[Product]],Lookup_Misc!$B$1:$B$7,0),3)*Table1[[#This Row],[Tonnage]],NA())</f>
        <v>0.36</v>
      </c>
      <c r="J8391">
        <f t="shared" si="395"/>
        <v>8</v>
      </c>
    </row>
    <row r="8392" spans="1:10">
      <c r="A8392" t="s">
        <v>185</v>
      </c>
      <c r="B8392" t="s">
        <v>33</v>
      </c>
      <c r="C8392" s="60">
        <v>44774</v>
      </c>
      <c r="D8392" s="3">
        <f>Table1[[#This Row],[End Year]]-1</f>
        <v>2022</v>
      </c>
      <c r="E8392" s="3">
        <f t="shared" si="393"/>
        <v>2023</v>
      </c>
      <c r="F8392" s="1" t="str">
        <f t="shared" si="394"/>
        <v>2022/2023</v>
      </c>
      <c r="G8392">
        <v>591</v>
      </c>
      <c r="H8392" t="s">
        <v>86</v>
      </c>
      <c r="I8392">
        <f>IFERROR(INDEX(Lookup_Misc!$A$1:$C$7,MATCH(Table1[[#This Row],[Product]],Lookup_Misc!$B$1:$B$7,0),3)*Table1[[#This Row],[Tonnage]],NA())</f>
        <v>271.86</v>
      </c>
      <c r="J8392">
        <f t="shared" si="395"/>
        <v>8</v>
      </c>
    </row>
    <row r="8393" spans="1:10">
      <c r="A8393" t="s">
        <v>186</v>
      </c>
      <c r="B8393" t="s">
        <v>33</v>
      </c>
      <c r="C8393" s="60">
        <v>44774</v>
      </c>
      <c r="D8393" s="3">
        <f>Table1[[#This Row],[End Year]]-1</f>
        <v>2022</v>
      </c>
      <c r="E8393" s="3">
        <f t="shared" si="393"/>
        <v>2023</v>
      </c>
      <c r="F8393" s="1" t="str">
        <f t="shared" si="394"/>
        <v>2022/2023</v>
      </c>
      <c r="G8393">
        <v>228</v>
      </c>
      <c r="H8393" t="s">
        <v>96</v>
      </c>
      <c r="I8393">
        <f>IFERROR(INDEX(Lookup_Misc!$A$1:$C$7,MATCH(Table1[[#This Row],[Product]],Lookup_Misc!$B$1:$B$7,0),3)*Table1[[#This Row],[Tonnage]],NA())</f>
        <v>118.56</v>
      </c>
      <c r="J8393">
        <f t="shared" si="395"/>
        <v>8</v>
      </c>
    </row>
    <row r="8394" spans="1:10">
      <c r="A8394" t="s">
        <v>186</v>
      </c>
      <c r="B8394" t="s">
        <v>33</v>
      </c>
      <c r="C8394" s="60">
        <v>44774</v>
      </c>
      <c r="D8394" s="3">
        <f>Table1[[#This Row],[End Year]]-1</f>
        <v>2022</v>
      </c>
      <c r="E8394" s="3">
        <f t="shared" si="393"/>
        <v>2023</v>
      </c>
      <c r="F8394" s="1" t="str">
        <f t="shared" si="394"/>
        <v>2022/2023</v>
      </c>
      <c r="G8394">
        <v>2146</v>
      </c>
      <c r="H8394" t="s">
        <v>119</v>
      </c>
      <c r="I8394">
        <f>IFERROR(INDEX(Lookup_Misc!$A$1:$C$7,MATCH(Table1[[#This Row],[Product]],Lookup_Misc!$B$1:$B$7,0),3)*Table1[[#This Row],[Tonnage]],NA())</f>
        <v>1115.92</v>
      </c>
      <c r="J8394">
        <f t="shared" si="395"/>
        <v>8</v>
      </c>
    </row>
    <row r="8395" spans="1:10">
      <c r="A8395" t="s">
        <v>185</v>
      </c>
      <c r="B8395" t="s">
        <v>33</v>
      </c>
      <c r="C8395" s="60">
        <v>44774</v>
      </c>
      <c r="D8395" s="3">
        <f>Table1[[#This Row],[End Year]]-1</f>
        <v>2022</v>
      </c>
      <c r="E8395" s="3">
        <f t="shared" si="393"/>
        <v>2023</v>
      </c>
      <c r="F8395" s="1" t="str">
        <f t="shared" si="394"/>
        <v>2022/2023</v>
      </c>
      <c r="G8395">
        <v>120</v>
      </c>
      <c r="H8395" t="s">
        <v>151</v>
      </c>
      <c r="I8395">
        <f>IFERROR(INDEX(Lookup_Misc!$A$1:$C$7,MATCH(Table1[[#This Row],[Product]],Lookup_Misc!$B$1:$B$7,0),3)*Table1[[#This Row],[Tonnage]],NA())</f>
        <v>55.2</v>
      </c>
      <c r="J8395">
        <f t="shared" si="395"/>
        <v>8</v>
      </c>
    </row>
    <row r="8396" spans="1:10">
      <c r="A8396" t="s">
        <v>186</v>
      </c>
      <c r="B8396" t="s">
        <v>123</v>
      </c>
      <c r="C8396" s="60">
        <v>44774</v>
      </c>
      <c r="D8396" s="3">
        <f>Table1[[#This Row],[End Year]]-1</f>
        <v>2022</v>
      </c>
      <c r="E8396" s="3">
        <f t="shared" si="393"/>
        <v>2023</v>
      </c>
      <c r="F8396" s="1" t="str">
        <f t="shared" si="394"/>
        <v>2022/2023</v>
      </c>
      <c r="G8396">
        <v>5</v>
      </c>
      <c r="H8396" t="s">
        <v>90</v>
      </c>
      <c r="I8396">
        <f>IFERROR(INDEX(Lookup_Misc!$A$1:$C$7,MATCH(Table1[[#This Row],[Product]],Lookup_Misc!$B$1:$B$7,0),3)*Table1[[#This Row],[Tonnage]],NA())</f>
        <v>2.6</v>
      </c>
      <c r="J8396">
        <f t="shared" si="395"/>
        <v>8</v>
      </c>
    </row>
    <row r="8397" spans="1:10">
      <c r="A8397" t="s">
        <v>189</v>
      </c>
      <c r="B8397" t="s">
        <v>123</v>
      </c>
      <c r="C8397" s="60">
        <v>44774</v>
      </c>
      <c r="D8397" s="3">
        <f>Table1[[#This Row],[End Year]]-1</f>
        <v>2022</v>
      </c>
      <c r="E8397" s="3">
        <f t="shared" si="393"/>
        <v>2023</v>
      </c>
      <c r="F8397" s="1" t="str">
        <f t="shared" si="394"/>
        <v>2022/2023</v>
      </c>
      <c r="G8397">
        <v>355</v>
      </c>
      <c r="H8397" t="s">
        <v>132</v>
      </c>
      <c r="I8397">
        <f>IFERROR(INDEX(Lookup_Misc!$A$1:$C$7,MATCH(Table1[[#This Row],[Product]],Lookup_Misc!$B$1:$B$7,0),3)*Table1[[#This Row],[Tonnage]],NA())</f>
        <v>142</v>
      </c>
      <c r="J8397">
        <f t="shared" si="395"/>
        <v>8</v>
      </c>
    </row>
    <row r="8398" spans="1:10">
      <c r="A8398" t="s">
        <v>189</v>
      </c>
      <c r="B8398" t="s">
        <v>123</v>
      </c>
      <c r="C8398" s="60">
        <v>44774</v>
      </c>
      <c r="D8398" s="3">
        <f>Table1[[#This Row],[End Year]]-1</f>
        <v>2022</v>
      </c>
      <c r="E8398" s="3">
        <f t="shared" si="393"/>
        <v>2023</v>
      </c>
      <c r="F8398" s="1" t="str">
        <f t="shared" si="394"/>
        <v>2022/2023</v>
      </c>
      <c r="G8398">
        <v>127</v>
      </c>
      <c r="H8398" t="s">
        <v>86</v>
      </c>
      <c r="I8398">
        <f>IFERROR(INDEX(Lookup_Misc!$A$1:$C$7,MATCH(Table1[[#This Row],[Product]],Lookup_Misc!$B$1:$B$7,0),3)*Table1[[#This Row],[Tonnage]],NA())</f>
        <v>50.800000000000004</v>
      </c>
      <c r="J8398">
        <f t="shared" si="395"/>
        <v>8</v>
      </c>
    </row>
    <row r="8399" spans="1:10">
      <c r="A8399" t="s">
        <v>185</v>
      </c>
      <c r="B8399" t="s">
        <v>123</v>
      </c>
      <c r="C8399" s="60">
        <v>44774</v>
      </c>
      <c r="D8399" s="3">
        <f>Table1[[#This Row],[End Year]]-1</f>
        <v>2022</v>
      </c>
      <c r="E8399" s="3">
        <f t="shared" si="393"/>
        <v>2023</v>
      </c>
      <c r="F8399" s="1" t="str">
        <f t="shared" si="394"/>
        <v>2022/2023</v>
      </c>
      <c r="G8399">
        <v>5001</v>
      </c>
      <c r="H8399" t="s">
        <v>113</v>
      </c>
      <c r="I8399">
        <f>IFERROR(INDEX(Lookup_Misc!$A$1:$C$7,MATCH(Table1[[#This Row],[Product]],Lookup_Misc!$B$1:$B$7,0),3)*Table1[[#This Row],[Tonnage]],NA())</f>
        <v>2300.46</v>
      </c>
      <c r="J8399">
        <f t="shared" si="395"/>
        <v>8</v>
      </c>
    </row>
    <row r="8400" spans="1:10">
      <c r="A8400" t="s">
        <v>188</v>
      </c>
      <c r="B8400" t="s">
        <v>123</v>
      </c>
      <c r="C8400" s="60">
        <v>44774</v>
      </c>
      <c r="D8400" s="3">
        <f>Table1[[#This Row],[End Year]]-1</f>
        <v>2022</v>
      </c>
      <c r="E8400" s="3">
        <f t="shared" si="393"/>
        <v>2023</v>
      </c>
      <c r="F8400" s="1" t="str">
        <f t="shared" si="394"/>
        <v>2022/2023</v>
      </c>
      <c r="G8400">
        <v>6800</v>
      </c>
      <c r="H8400" t="s">
        <v>116</v>
      </c>
      <c r="I8400">
        <f>IFERROR(INDEX(Lookup_Misc!$A$1:$C$7,MATCH(Table1[[#This Row],[Product]],Lookup_Misc!$B$1:$B$7,0),3)*Table1[[#This Row],[Tonnage]],NA())</f>
        <v>1224</v>
      </c>
      <c r="J8400">
        <f t="shared" si="395"/>
        <v>8</v>
      </c>
    </row>
    <row r="8401" spans="1:10">
      <c r="A8401" t="s">
        <v>189</v>
      </c>
      <c r="B8401" t="s">
        <v>123</v>
      </c>
      <c r="C8401" s="60">
        <v>44774</v>
      </c>
      <c r="D8401" s="3">
        <f>Table1[[#This Row],[End Year]]-1</f>
        <v>2022</v>
      </c>
      <c r="E8401" s="3">
        <f t="shared" si="393"/>
        <v>2023</v>
      </c>
      <c r="F8401" s="1" t="str">
        <f t="shared" si="394"/>
        <v>2022/2023</v>
      </c>
      <c r="G8401">
        <v>16625</v>
      </c>
      <c r="H8401" t="s">
        <v>79</v>
      </c>
      <c r="I8401">
        <f>IFERROR(INDEX(Lookup_Misc!$A$1:$C$7,MATCH(Table1[[#This Row],[Product]],Lookup_Misc!$B$1:$B$7,0),3)*Table1[[#This Row],[Tonnage]],NA())</f>
        <v>6650</v>
      </c>
      <c r="J8401">
        <f t="shared" si="395"/>
        <v>8</v>
      </c>
    </row>
    <row r="8402" spans="1:10">
      <c r="A8402" t="s">
        <v>185</v>
      </c>
      <c r="B8402" t="s">
        <v>123</v>
      </c>
      <c r="C8402" s="60">
        <v>44774</v>
      </c>
      <c r="D8402" s="3">
        <f>Table1[[#This Row],[End Year]]-1</f>
        <v>2022</v>
      </c>
      <c r="E8402" s="3">
        <f t="shared" si="393"/>
        <v>2023</v>
      </c>
      <c r="F8402" s="1" t="str">
        <f t="shared" si="394"/>
        <v>2022/2023</v>
      </c>
      <c r="G8402">
        <v>10829</v>
      </c>
      <c r="H8402" t="s">
        <v>144</v>
      </c>
      <c r="I8402">
        <f>IFERROR(INDEX(Lookup_Misc!$A$1:$C$7,MATCH(Table1[[#This Row],[Product]],Lookup_Misc!$B$1:$B$7,0),3)*Table1[[#This Row],[Tonnage]],NA())</f>
        <v>4981.34</v>
      </c>
      <c r="J8402">
        <f t="shared" si="395"/>
        <v>8</v>
      </c>
    </row>
    <row r="8403" spans="1:10">
      <c r="A8403" t="s">
        <v>186</v>
      </c>
      <c r="B8403" t="s">
        <v>123</v>
      </c>
      <c r="C8403" s="60">
        <v>44774</v>
      </c>
      <c r="D8403" s="3">
        <f>Table1[[#This Row],[End Year]]-1</f>
        <v>2022</v>
      </c>
      <c r="E8403" s="3">
        <f t="shared" si="393"/>
        <v>2023</v>
      </c>
      <c r="F8403" s="1" t="str">
        <f t="shared" si="394"/>
        <v>2022/2023</v>
      </c>
      <c r="G8403">
        <v>44293</v>
      </c>
      <c r="H8403" t="s">
        <v>79</v>
      </c>
      <c r="I8403">
        <f>IFERROR(INDEX(Lookup_Misc!$A$1:$C$7,MATCH(Table1[[#This Row],[Product]],Lookup_Misc!$B$1:$B$7,0),3)*Table1[[#This Row],[Tonnage]],NA())</f>
        <v>23032.36</v>
      </c>
      <c r="J8403">
        <f t="shared" si="395"/>
        <v>8</v>
      </c>
    </row>
    <row r="8404" spans="1:10">
      <c r="A8404" t="s">
        <v>186</v>
      </c>
      <c r="B8404" t="s">
        <v>123</v>
      </c>
      <c r="C8404" s="60">
        <v>44774</v>
      </c>
      <c r="D8404" s="3">
        <f>Table1[[#This Row],[End Year]]-1</f>
        <v>2022</v>
      </c>
      <c r="E8404" s="3">
        <f t="shared" si="393"/>
        <v>2023</v>
      </c>
      <c r="F8404" s="1" t="str">
        <f t="shared" si="394"/>
        <v>2022/2023</v>
      </c>
      <c r="G8404">
        <v>30764</v>
      </c>
      <c r="H8404" t="s">
        <v>113</v>
      </c>
      <c r="I8404">
        <f>IFERROR(INDEX(Lookup_Misc!$A$1:$C$7,MATCH(Table1[[#This Row],[Product]],Lookup_Misc!$B$1:$B$7,0),3)*Table1[[#This Row],[Tonnage]],NA())</f>
        <v>15997.28</v>
      </c>
      <c r="J8404">
        <f t="shared" si="395"/>
        <v>8</v>
      </c>
    </row>
    <row r="8405" spans="1:10">
      <c r="A8405" t="s">
        <v>189</v>
      </c>
      <c r="B8405" t="s">
        <v>123</v>
      </c>
      <c r="C8405" s="60">
        <v>44774</v>
      </c>
      <c r="D8405" s="3">
        <f>Table1[[#This Row],[End Year]]-1</f>
        <v>2022</v>
      </c>
      <c r="E8405" s="3">
        <f t="shared" si="393"/>
        <v>2023</v>
      </c>
      <c r="F8405" s="1" t="str">
        <f t="shared" si="394"/>
        <v>2022/2023</v>
      </c>
      <c r="G8405">
        <v>2199</v>
      </c>
      <c r="H8405" t="s">
        <v>108</v>
      </c>
      <c r="I8405">
        <f>IFERROR(INDEX(Lookup_Misc!$A$1:$C$7,MATCH(Table1[[#This Row],[Product]],Lookup_Misc!$B$1:$B$7,0),3)*Table1[[#This Row],[Tonnage]],NA())</f>
        <v>879.6</v>
      </c>
      <c r="J8405">
        <f t="shared" si="395"/>
        <v>8</v>
      </c>
    </row>
    <row r="8406" spans="1:10">
      <c r="A8406" t="s">
        <v>189</v>
      </c>
      <c r="B8406" t="s">
        <v>123</v>
      </c>
      <c r="C8406" s="60">
        <v>44774</v>
      </c>
      <c r="D8406" s="3">
        <f>Table1[[#This Row],[End Year]]-1</f>
        <v>2022</v>
      </c>
      <c r="E8406" s="3">
        <f t="shared" si="393"/>
        <v>2023</v>
      </c>
      <c r="F8406" s="1" t="str">
        <f t="shared" si="394"/>
        <v>2022/2023</v>
      </c>
      <c r="G8406">
        <v>144096</v>
      </c>
      <c r="H8406" t="s">
        <v>113</v>
      </c>
      <c r="I8406">
        <f>IFERROR(INDEX(Lookup_Misc!$A$1:$C$7,MATCH(Table1[[#This Row],[Product]],Lookup_Misc!$B$1:$B$7,0),3)*Table1[[#This Row],[Tonnage]],NA())</f>
        <v>57638.400000000001</v>
      </c>
      <c r="J8406">
        <f t="shared" si="395"/>
        <v>8</v>
      </c>
    </row>
    <row r="8407" spans="1:10">
      <c r="A8407" t="s">
        <v>185</v>
      </c>
      <c r="B8407" t="s">
        <v>123</v>
      </c>
      <c r="C8407" s="60">
        <v>44774</v>
      </c>
      <c r="D8407" s="3">
        <f>Table1[[#This Row],[End Year]]-1</f>
        <v>2022</v>
      </c>
      <c r="E8407" s="3">
        <f t="shared" si="393"/>
        <v>2023</v>
      </c>
      <c r="F8407" s="1" t="str">
        <f t="shared" si="394"/>
        <v>2022/2023</v>
      </c>
      <c r="G8407">
        <v>92</v>
      </c>
      <c r="H8407" t="s">
        <v>60</v>
      </c>
      <c r="I8407">
        <f>IFERROR(INDEX(Lookup_Misc!$A$1:$C$7,MATCH(Table1[[#This Row],[Product]],Lookup_Misc!$B$1:$B$7,0),3)*Table1[[#This Row],[Tonnage]],NA())</f>
        <v>42.32</v>
      </c>
      <c r="J8407">
        <f t="shared" si="395"/>
        <v>8</v>
      </c>
    </row>
    <row r="8408" spans="1:10">
      <c r="A8408" t="s">
        <v>185</v>
      </c>
      <c r="B8408" t="s">
        <v>123</v>
      </c>
      <c r="C8408" s="60">
        <v>44774</v>
      </c>
      <c r="D8408" s="3">
        <f>Table1[[#This Row],[End Year]]-1</f>
        <v>2022</v>
      </c>
      <c r="E8408" s="3">
        <f t="shared" si="393"/>
        <v>2023</v>
      </c>
      <c r="F8408" s="1" t="str">
        <f t="shared" si="394"/>
        <v>2022/2023</v>
      </c>
      <c r="G8408">
        <v>9404</v>
      </c>
      <c r="H8408" t="s">
        <v>133</v>
      </c>
      <c r="I8408">
        <f>IFERROR(INDEX(Lookup_Misc!$A$1:$C$7,MATCH(Table1[[#This Row],[Product]],Lookup_Misc!$B$1:$B$7,0),3)*Table1[[#This Row],[Tonnage]],NA())</f>
        <v>4325.84</v>
      </c>
      <c r="J8408">
        <f t="shared" si="395"/>
        <v>8</v>
      </c>
    </row>
    <row r="8409" spans="1:10">
      <c r="A8409" t="s">
        <v>186</v>
      </c>
      <c r="B8409" t="s">
        <v>123</v>
      </c>
      <c r="C8409" s="60">
        <v>44774</v>
      </c>
      <c r="D8409" s="3">
        <f>Table1[[#This Row],[End Year]]-1</f>
        <v>2022</v>
      </c>
      <c r="E8409" s="3">
        <f t="shared" si="393"/>
        <v>2023</v>
      </c>
      <c r="F8409" s="1" t="str">
        <f t="shared" si="394"/>
        <v>2022/2023</v>
      </c>
      <c r="G8409">
        <v>344</v>
      </c>
      <c r="H8409" t="s">
        <v>144</v>
      </c>
      <c r="I8409">
        <f>IFERROR(INDEX(Lookup_Misc!$A$1:$C$7,MATCH(Table1[[#This Row],[Product]],Lookup_Misc!$B$1:$B$7,0),3)*Table1[[#This Row],[Tonnage]],NA())</f>
        <v>178.88</v>
      </c>
      <c r="J8409">
        <f t="shared" si="395"/>
        <v>8</v>
      </c>
    </row>
    <row r="8410" spans="1:10">
      <c r="A8410" t="s">
        <v>188</v>
      </c>
      <c r="B8410" t="s">
        <v>123</v>
      </c>
      <c r="C8410" s="60">
        <v>44774</v>
      </c>
      <c r="D8410" s="3">
        <f>Table1[[#This Row],[End Year]]-1</f>
        <v>2022</v>
      </c>
      <c r="E8410" s="3">
        <f t="shared" si="393"/>
        <v>2023</v>
      </c>
      <c r="F8410" s="1" t="str">
        <f t="shared" si="394"/>
        <v>2022/2023</v>
      </c>
      <c r="G8410">
        <v>162</v>
      </c>
      <c r="H8410" t="s">
        <v>60</v>
      </c>
      <c r="I8410">
        <f>IFERROR(INDEX(Lookup_Misc!$A$1:$C$7,MATCH(Table1[[#This Row],[Product]],Lookup_Misc!$B$1:$B$7,0),3)*Table1[[#This Row],[Tonnage]],NA())</f>
        <v>29.16</v>
      </c>
      <c r="J8410">
        <f t="shared" si="395"/>
        <v>8</v>
      </c>
    </row>
    <row r="8411" spans="1:10">
      <c r="A8411" t="s">
        <v>185</v>
      </c>
      <c r="B8411" t="s">
        <v>123</v>
      </c>
      <c r="C8411" s="60">
        <v>44774</v>
      </c>
      <c r="D8411" s="3">
        <f>Table1[[#This Row],[End Year]]-1</f>
        <v>2022</v>
      </c>
      <c r="E8411" s="3">
        <f t="shared" si="393"/>
        <v>2023</v>
      </c>
      <c r="F8411" s="1" t="str">
        <f t="shared" si="394"/>
        <v>2022/2023</v>
      </c>
      <c r="G8411">
        <v>5391</v>
      </c>
      <c r="H8411" t="s">
        <v>108</v>
      </c>
      <c r="I8411">
        <f>IFERROR(INDEX(Lookup_Misc!$A$1:$C$7,MATCH(Table1[[#This Row],[Product]],Lookup_Misc!$B$1:$B$7,0),3)*Table1[[#This Row],[Tonnage]],NA())</f>
        <v>2479.86</v>
      </c>
      <c r="J8411">
        <f t="shared" si="395"/>
        <v>8</v>
      </c>
    </row>
    <row r="8412" spans="1:10">
      <c r="A8412" t="s">
        <v>186</v>
      </c>
      <c r="B8412" t="s">
        <v>123</v>
      </c>
      <c r="C8412" s="60">
        <v>44774</v>
      </c>
      <c r="D8412" s="3">
        <f>Table1[[#This Row],[End Year]]-1</f>
        <v>2022</v>
      </c>
      <c r="E8412" s="3">
        <f t="shared" si="393"/>
        <v>2023</v>
      </c>
      <c r="F8412" s="1" t="str">
        <f t="shared" si="394"/>
        <v>2022/2023</v>
      </c>
      <c r="G8412">
        <v>4</v>
      </c>
      <c r="H8412" t="s">
        <v>94</v>
      </c>
      <c r="I8412">
        <f>IFERROR(INDEX(Lookup_Misc!$A$1:$C$7,MATCH(Table1[[#This Row],[Product]],Lookup_Misc!$B$1:$B$7,0),3)*Table1[[#This Row],[Tonnage]],NA())</f>
        <v>2.08</v>
      </c>
      <c r="J8412">
        <f t="shared" si="395"/>
        <v>8</v>
      </c>
    </row>
    <row r="8413" spans="1:10">
      <c r="A8413" t="s">
        <v>187</v>
      </c>
      <c r="B8413" t="s">
        <v>123</v>
      </c>
      <c r="C8413" s="60">
        <v>44774</v>
      </c>
      <c r="D8413" s="3">
        <f>Table1[[#This Row],[End Year]]-1</f>
        <v>2022</v>
      </c>
      <c r="E8413" s="3">
        <f t="shared" si="393"/>
        <v>2023</v>
      </c>
      <c r="F8413" s="1" t="str">
        <f t="shared" si="394"/>
        <v>2022/2023</v>
      </c>
      <c r="G8413">
        <v>3000</v>
      </c>
      <c r="H8413" t="s">
        <v>108</v>
      </c>
      <c r="I8413">
        <f>IFERROR(INDEX(Lookup_Misc!$A$1:$C$7,MATCH(Table1[[#This Row],[Product]],Lookup_Misc!$B$1:$B$7,0),3)*Table1[[#This Row],[Tonnage]],NA())</f>
        <v>1380</v>
      </c>
      <c r="J8413">
        <f t="shared" si="395"/>
        <v>8</v>
      </c>
    </row>
    <row r="8414" spans="1:10">
      <c r="A8414" t="s">
        <v>185</v>
      </c>
      <c r="B8414" t="s">
        <v>123</v>
      </c>
      <c r="C8414" s="60">
        <v>44774</v>
      </c>
      <c r="D8414" s="3">
        <f>Table1[[#This Row],[End Year]]-1</f>
        <v>2022</v>
      </c>
      <c r="E8414" s="3">
        <f t="shared" si="393"/>
        <v>2023</v>
      </c>
      <c r="F8414" s="1" t="str">
        <f t="shared" si="394"/>
        <v>2022/2023</v>
      </c>
      <c r="G8414">
        <v>3865</v>
      </c>
      <c r="H8414" t="s">
        <v>128</v>
      </c>
      <c r="I8414">
        <f>IFERROR(INDEX(Lookup_Misc!$A$1:$C$7,MATCH(Table1[[#This Row],[Product]],Lookup_Misc!$B$1:$B$7,0),3)*Table1[[#This Row],[Tonnage]],NA())</f>
        <v>1777.9</v>
      </c>
      <c r="J8414">
        <f t="shared" si="395"/>
        <v>8</v>
      </c>
    </row>
    <row r="8415" spans="1:10">
      <c r="A8415" t="s">
        <v>186</v>
      </c>
      <c r="B8415" t="s">
        <v>123</v>
      </c>
      <c r="C8415" s="60">
        <v>44774</v>
      </c>
      <c r="D8415" s="3">
        <f>Table1[[#This Row],[End Year]]-1</f>
        <v>2022</v>
      </c>
      <c r="E8415" s="3">
        <f t="shared" si="393"/>
        <v>2023</v>
      </c>
      <c r="F8415" s="1" t="str">
        <f t="shared" si="394"/>
        <v>2022/2023</v>
      </c>
      <c r="G8415">
        <v>76428</v>
      </c>
      <c r="H8415" t="s">
        <v>60</v>
      </c>
      <c r="I8415">
        <f>IFERROR(INDEX(Lookup_Misc!$A$1:$C$7,MATCH(Table1[[#This Row],[Product]],Lookup_Misc!$B$1:$B$7,0),3)*Table1[[#This Row],[Tonnage]],NA())</f>
        <v>39742.560000000005</v>
      </c>
      <c r="J8415">
        <f t="shared" si="395"/>
        <v>8</v>
      </c>
    </row>
    <row r="8416" spans="1:10">
      <c r="A8416" t="s">
        <v>186</v>
      </c>
      <c r="B8416" t="s">
        <v>123</v>
      </c>
      <c r="C8416" s="60">
        <v>44774</v>
      </c>
      <c r="D8416" s="3">
        <f>Table1[[#This Row],[End Year]]-1</f>
        <v>2022</v>
      </c>
      <c r="E8416" s="3">
        <f t="shared" si="393"/>
        <v>2023</v>
      </c>
      <c r="F8416" s="1" t="str">
        <f t="shared" si="394"/>
        <v>2022/2023</v>
      </c>
      <c r="G8416">
        <v>3</v>
      </c>
      <c r="H8416" t="s">
        <v>88</v>
      </c>
      <c r="I8416">
        <f>IFERROR(INDEX(Lookup_Misc!$A$1:$C$7,MATCH(Table1[[#This Row],[Product]],Lookup_Misc!$B$1:$B$7,0),3)*Table1[[#This Row],[Tonnage]],NA())</f>
        <v>1.56</v>
      </c>
      <c r="J8416">
        <f t="shared" si="395"/>
        <v>8</v>
      </c>
    </row>
    <row r="8417" spans="1:10">
      <c r="A8417" t="s">
        <v>185</v>
      </c>
      <c r="B8417" t="s">
        <v>123</v>
      </c>
      <c r="C8417" s="60">
        <v>44774</v>
      </c>
      <c r="D8417" s="3">
        <f>Table1[[#This Row],[End Year]]-1</f>
        <v>2022</v>
      </c>
      <c r="E8417" s="3">
        <f t="shared" si="393"/>
        <v>2023</v>
      </c>
      <c r="F8417" s="1" t="str">
        <f t="shared" si="394"/>
        <v>2022/2023</v>
      </c>
      <c r="G8417">
        <v>91</v>
      </c>
      <c r="H8417" t="s">
        <v>118</v>
      </c>
      <c r="I8417">
        <f>IFERROR(INDEX(Lookup_Misc!$A$1:$C$7,MATCH(Table1[[#This Row],[Product]],Lookup_Misc!$B$1:$B$7,0),3)*Table1[[#This Row],[Tonnage]],NA())</f>
        <v>41.86</v>
      </c>
      <c r="J8417">
        <f t="shared" si="395"/>
        <v>8</v>
      </c>
    </row>
    <row r="8418" spans="1:10">
      <c r="A8418" t="s">
        <v>189</v>
      </c>
      <c r="B8418" t="s">
        <v>123</v>
      </c>
      <c r="C8418" s="60">
        <v>44774</v>
      </c>
      <c r="D8418" s="3">
        <f>Table1[[#This Row],[End Year]]-1</f>
        <v>2022</v>
      </c>
      <c r="E8418" s="3">
        <f t="shared" si="393"/>
        <v>2023</v>
      </c>
      <c r="F8418" s="1" t="str">
        <f t="shared" si="394"/>
        <v>2022/2023</v>
      </c>
      <c r="G8418">
        <v>16867</v>
      </c>
      <c r="H8418" t="s">
        <v>60</v>
      </c>
      <c r="I8418">
        <f>IFERROR(INDEX(Lookup_Misc!$A$1:$C$7,MATCH(Table1[[#This Row],[Product]],Lookup_Misc!$B$1:$B$7,0),3)*Table1[[#This Row],[Tonnage]],NA())</f>
        <v>6746.8</v>
      </c>
      <c r="J8418">
        <f t="shared" si="395"/>
        <v>8</v>
      </c>
    </row>
    <row r="8419" spans="1:10">
      <c r="A8419" t="s">
        <v>187</v>
      </c>
      <c r="B8419" t="s">
        <v>123</v>
      </c>
      <c r="C8419" s="60">
        <v>44774</v>
      </c>
      <c r="D8419" s="3">
        <f>Table1[[#This Row],[End Year]]-1</f>
        <v>2022</v>
      </c>
      <c r="E8419" s="3">
        <f t="shared" si="393"/>
        <v>2023</v>
      </c>
      <c r="F8419" s="1" t="str">
        <f t="shared" si="394"/>
        <v>2022/2023</v>
      </c>
      <c r="G8419">
        <v>2105</v>
      </c>
      <c r="H8419" t="s">
        <v>144</v>
      </c>
      <c r="I8419">
        <f>IFERROR(INDEX(Lookup_Misc!$A$1:$C$7,MATCH(Table1[[#This Row],[Product]],Lookup_Misc!$B$1:$B$7,0),3)*Table1[[#This Row],[Tonnage]],NA())</f>
        <v>968.30000000000007</v>
      </c>
      <c r="J8419">
        <f t="shared" si="395"/>
        <v>8</v>
      </c>
    </row>
    <row r="8420" spans="1:10">
      <c r="A8420" t="s">
        <v>185</v>
      </c>
      <c r="B8420" t="s">
        <v>123</v>
      </c>
      <c r="C8420" s="60">
        <v>44774</v>
      </c>
      <c r="D8420" s="3">
        <f>Table1[[#This Row],[End Year]]-1</f>
        <v>2022</v>
      </c>
      <c r="E8420" s="3">
        <f t="shared" si="393"/>
        <v>2023</v>
      </c>
      <c r="F8420" s="1" t="str">
        <f t="shared" si="394"/>
        <v>2022/2023</v>
      </c>
      <c r="G8420">
        <v>3928</v>
      </c>
      <c r="H8420" t="s">
        <v>116</v>
      </c>
      <c r="I8420">
        <f>IFERROR(INDEX(Lookup_Misc!$A$1:$C$7,MATCH(Table1[[#This Row],[Product]],Lookup_Misc!$B$1:$B$7,0),3)*Table1[[#This Row],[Tonnage]],NA())</f>
        <v>1806.88</v>
      </c>
      <c r="J8420">
        <f t="shared" si="395"/>
        <v>8</v>
      </c>
    </row>
    <row r="8421" spans="1:10">
      <c r="A8421" t="s">
        <v>185</v>
      </c>
      <c r="B8421" t="s">
        <v>123</v>
      </c>
      <c r="C8421" s="60">
        <v>44774</v>
      </c>
      <c r="D8421" s="3">
        <f>Table1[[#This Row],[End Year]]-1</f>
        <v>2022</v>
      </c>
      <c r="E8421" s="3">
        <f t="shared" si="393"/>
        <v>2023</v>
      </c>
      <c r="F8421" s="1" t="str">
        <f t="shared" si="394"/>
        <v>2022/2023</v>
      </c>
      <c r="G8421">
        <v>1500</v>
      </c>
      <c r="H8421" t="s">
        <v>88</v>
      </c>
      <c r="I8421">
        <f>IFERROR(INDEX(Lookup_Misc!$A$1:$C$7,MATCH(Table1[[#This Row],[Product]],Lookup_Misc!$B$1:$B$7,0),3)*Table1[[#This Row],[Tonnage]],NA())</f>
        <v>690</v>
      </c>
      <c r="J8421">
        <f t="shared" si="395"/>
        <v>8</v>
      </c>
    </row>
    <row r="8422" spans="1:10">
      <c r="A8422" t="s">
        <v>185</v>
      </c>
      <c r="B8422" t="s">
        <v>123</v>
      </c>
      <c r="C8422" s="60">
        <v>44774</v>
      </c>
      <c r="D8422" s="3">
        <f>Table1[[#This Row],[End Year]]-1</f>
        <v>2022</v>
      </c>
      <c r="E8422" s="3">
        <f t="shared" si="393"/>
        <v>2023</v>
      </c>
      <c r="F8422" s="1" t="str">
        <f t="shared" si="394"/>
        <v>2022/2023</v>
      </c>
      <c r="G8422">
        <v>2200</v>
      </c>
      <c r="H8422" t="s">
        <v>73</v>
      </c>
      <c r="I8422">
        <f>IFERROR(INDEX(Lookup_Misc!$A$1:$C$7,MATCH(Table1[[#This Row],[Product]],Lookup_Misc!$B$1:$B$7,0),3)*Table1[[#This Row],[Tonnage]],NA())</f>
        <v>1012</v>
      </c>
      <c r="J8422">
        <f t="shared" si="395"/>
        <v>8</v>
      </c>
    </row>
    <row r="8423" spans="1:10">
      <c r="A8423" t="s">
        <v>185</v>
      </c>
      <c r="B8423" t="s">
        <v>123</v>
      </c>
      <c r="C8423" s="60">
        <v>44774</v>
      </c>
      <c r="D8423" s="3">
        <f>Table1[[#This Row],[End Year]]-1</f>
        <v>2022</v>
      </c>
      <c r="E8423" s="3">
        <f t="shared" si="393"/>
        <v>2023</v>
      </c>
      <c r="F8423" s="1" t="str">
        <f t="shared" si="394"/>
        <v>2022/2023</v>
      </c>
      <c r="G8423">
        <v>75015</v>
      </c>
      <c r="H8423" t="s">
        <v>93</v>
      </c>
      <c r="I8423">
        <f>IFERROR(INDEX(Lookup_Misc!$A$1:$C$7,MATCH(Table1[[#This Row],[Product]],Lookup_Misc!$B$1:$B$7,0),3)*Table1[[#This Row],[Tonnage]],NA())</f>
        <v>34506.9</v>
      </c>
      <c r="J8423">
        <f t="shared" si="395"/>
        <v>8</v>
      </c>
    </row>
    <row r="8424" spans="1:10">
      <c r="A8424" t="s">
        <v>186</v>
      </c>
      <c r="B8424" t="s">
        <v>123</v>
      </c>
      <c r="C8424" s="60">
        <v>44774</v>
      </c>
      <c r="D8424" s="3">
        <f>Table1[[#This Row],[End Year]]-1</f>
        <v>2022</v>
      </c>
      <c r="E8424" s="3">
        <f t="shared" si="393"/>
        <v>2023</v>
      </c>
      <c r="F8424" s="1" t="str">
        <f t="shared" si="394"/>
        <v>2022/2023</v>
      </c>
      <c r="G8424">
        <v>13436</v>
      </c>
      <c r="H8424" t="s">
        <v>108</v>
      </c>
      <c r="I8424">
        <f>IFERROR(INDEX(Lookup_Misc!$A$1:$C$7,MATCH(Table1[[#This Row],[Product]],Lookup_Misc!$B$1:$B$7,0),3)*Table1[[#This Row],[Tonnage]],NA())</f>
        <v>6986.72</v>
      </c>
      <c r="J8424">
        <f t="shared" si="395"/>
        <v>8</v>
      </c>
    </row>
    <row r="8425" spans="1:10">
      <c r="A8425" t="s">
        <v>188</v>
      </c>
      <c r="B8425" t="s">
        <v>123</v>
      </c>
      <c r="C8425" s="60">
        <v>44774</v>
      </c>
      <c r="D8425" s="3">
        <f>Table1[[#This Row],[End Year]]-1</f>
        <v>2022</v>
      </c>
      <c r="E8425" s="3">
        <f t="shared" si="393"/>
        <v>2023</v>
      </c>
      <c r="F8425" s="1" t="str">
        <f t="shared" si="394"/>
        <v>2022/2023</v>
      </c>
      <c r="G8425">
        <v>1</v>
      </c>
      <c r="H8425" t="s">
        <v>89</v>
      </c>
      <c r="I8425">
        <f>IFERROR(INDEX(Lookup_Misc!$A$1:$C$7,MATCH(Table1[[#This Row],[Product]],Lookup_Misc!$B$1:$B$7,0),3)*Table1[[#This Row],[Tonnage]],NA())</f>
        <v>0.18</v>
      </c>
      <c r="J8425">
        <f t="shared" si="395"/>
        <v>8</v>
      </c>
    </row>
    <row r="8426" spans="1:10">
      <c r="A8426" t="s">
        <v>189</v>
      </c>
      <c r="B8426" t="s">
        <v>123</v>
      </c>
      <c r="C8426" s="60">
        <v>44774</v>
      </c>
      <c r="D8426" s="3">
        <f>Table1[[#This Row],[End Year]]-1</f>
        <v>2022</v>
      </c>
      <c r="E8426" s="3">
        <f t="shared" si="393"/>
        <v>2023</v>
      </c>
      <c r="F8426" s="1" t="str">
        <f t="shared" si="394"/>
        <v>2022/2023</v>
      </c>
      <c r="G8426">
        <v>802</v>
      </c>
      <c r="H8426" t="s">
        <v>129</v>
      </c>
      <c r="I8426">
        <f>IFERROR(INDEX(Lookup_Misc!$A$1:$C$7,MATCH(Table1[[#This Row],[Product]],Lookup_Misc!$B$1:$B$7,0),3)*Table1[[#This Row],[Tonnage]],NA())</f>
        <v>320.8</v>
      </c>
      <c r="J8426">
        <f t="shared" si="395"/>
        <v>8</v>
      </c>
    </row>
    <row r="8427" spans="1:10">
      <c r="A8427" t="s">
        <v>188</v>
      </c>
      <c r="B8427" t="s">
        <v>123</v>
      </c>
      <c r="C8427" s="60">
        <v>44774</v>
      </c>
      <c r="D8427" s="3">
        <f>Table1[[#This Row],[End Year]]-1</f>
        <v>2022</v>
      </c>
      <c r="E8427" s="3">
        <f t="shared" si="393"/>
        <v>2023</v>
      </c>
      <c r="F8427" s="1" t="str">
        <f t="shared" si="394"/>
        <v>2022/2023</v>
      </c>
      <c r="G8427">
        <v>16</v>
      </c>
      <c r="H8427" t="s">
        <v>79</v>
      </c>
      <c r="I8427">
        <f>IFERROR(INDEX(Lookup_Misc!$A$1:$C$7,MATCH(Table1[[#This Row],[Product]],Lookup_Misc!$B$1:$B$7,0),3)*Table1[[#This Row],[Tonnage]],NA())</f>
        <v>2.88</v>
      </c>
      <c r="J8427">
        <f t="shared" si="395"/>
        <v>8</v>
      </c>
    </row>
    <row r="8428" spans="1:10">
      <c r="A8428" t="s">
        <v>186</v>
      </c>
      <c r="B8428" t="s">
        <v>123</v>
      </c>
      <c r="C8428" s="60">
        <v>44774</v>
      </c>
      <c r="D8428" s="3">
        <f>Table1[[#This Row],[End Year]]-1</f>
        <v>2022</v>
      </c>
      <c r="E8428" s="3">
        <f t="shared" si="393"/>
        <v>2023</v>
      </c>
      <c r="F8428" s="1" t="str">
        <f t="shared" si="394"/>
        <v>2022/2023</v>
      </c>
      <c r="G8428">
        <v>1019</v>
      </c>
      <c r="H8428" t="s">
        <v>128</v>
      </c>
      <c r="I8428">
        <f>IFERROR(INDEX(Lookup_Misc!$A$1:$C$7,MATCH(Table1[[#This Row],[Product]],Lookup_Misc!$B$1:$B$7,0),3)*Table1[[#This Row],[Tonnage]],NA())</f>
        <v>529.88</v>
      </c>
      <c r="J8428">
        <f t="shared" si="395"/>
        <v>8</v>
      </c>
    </row>
    <row r="8429" spans="1:10" ht="15.5">
      <c r="A8429" t="s">
        <v>189</v>
      </c>
      <c r="B8429" t="s">
        <v>123</v>
      </c>
      <c r="C8429" s="62">
        <v>44774</v>
      </c>
      <c r="D8429" s="3">
        <f>Table1[[#This Row],[End Year]]-1</f>
        <v>2022</v>
      </c>
      <c r="E8429" s="3">
        <f t="shared" si="393"/>
        <v>2023</v>
      </c>
      <c r="F8429" s="1" t="str">
        <f t="shared" si="394"/>
        <v>2022/2023</v>
      </c>
      <c r="G8429">
        <v>47</v>
      </c>
      <c r="H8429" t="s">
        <v>98</v>
      </c>
      <c r="I8429">
        <f>IFERROR(INDEX(Lookup_Misc!$A$1:$C$7,MATCH(Table1[[#This Row],[Product]],Lookup_Misc!$B$1:$B$7,0),3)*Table1[[#This Row],[Tonnage]],NA())</f>
        <v>18.8</v>
      </c>
      <c r="J8429">
        <f t="shared" si="395"/>
        <v>8</v>
      </c>
    </row>
    <row r="8430" spans="1:10" ht="15.5">
      <c r="A8430" t="s">
        <v>185</v>
      </c>
      <c r="B8430" t="s">
        <v>123</v>
      </c>
      <c r="C8430" s="62">
        <v>44774</v>
      </c>
      <c r="D8430" s="3">
        <f>Table1[[#This Row],[End Year]]-1</f>
        <v>2022</v>
      </c>
      <c r="E8430" s="3">
        <f t="shared" si="393"/>
        <v>2023</v>
      </c>
      <c r="F8430" s="1" t="str">
        <f t="shared" si="394"/>
        <v>2022/2023</v>
      </c>
      <c r="G8430">
        <v>79</v>
      </c>
      <c r="H8430" t="s">
        <v>79</v>
      </c>
      <c r="I8430">
        <f>IFERROR(INDEX(Lookup_Misc!$A$1:$C$7,MATCH(Table1[[#This Row],[Product]],Lookup_Misc!$B$1:$B$7,0),3)*Table1[[#This Row],[Tonnage]],NA())</f>
        <v>36.340000000000003</v>
      </c>
      <c r="J8430">
        <f t="shared" si="395"/>
        <v>8</v>
      </c>
    </row>
    <row r="8431" spans="1:10" ht="15.5">
      <c r="A8431" t="s">
        <v>186</v>
      </c>
      <c r="B8431" t="s">
        <v>123</v>
      </c>
      <c r="C8431" s="62">
        <v>44774</v>
      </c>
      <c r="D8431" s="3">
        <f>Table1[[#This Row],[End Year]]-1</f>
        <v>2022</v>
      </c>
      <c r="E8431" s="3">
        <f t="shared" si="393"/>
        <v>2023</v>
      </c>
      <c r="F8431" s="1" t="str">
        <f t="shared" si="394"/>
        <v>2022/2023</v>
      </c>
      <c r="G8431">
        <v>4</v>
      </c>
      <c r="H8431" t="s">
        <v>75</v>
      </c>
      <c r="I8431">
        <f>IFERROR(INDEX(Lookup_Misc!$A$1:$C$7,MATCH(Table1[[#This Row],[Product]],Lookup_Misc!$B$1:$B$7,0),3)*Table1[[#This Row],[Tonnage]],NA())</f>
        <v>2.08</v>
      </c>
      <c r="J8431">
        <f t="shared" si="395"/>
        <v>8</v>
      </c>
    </row>
    <row r="8432" spans="1:10" ht="15.5">
      <c r="A8432" t="s">
        <v>186</v>
      </c>
      <c r="B8432" t="s">
        <v>33</v>
      </c>
      <c r="C8432" s="62">
        <v>44805</v>
      </c>
      <c r="D8432" s="3">
        <f>Table1[[#This Row],[End Year]]-1</f>
        <v>2022</v>
      </c>
      <c r="E8432" s="3">
        <f t="shared" si="393"/>
        <v>2023</v>
      </c>
      <c r="F8432" s="1" t="str">
        <f t="shared" si="394"/>
        <v>2022/2023</v>
      </c>
      <c r="G8432">
        <v>37724</v>
      </c>
      <c r="H8432" t="s">
        <v>151</v>
      </c>
      <c r="I8432">
        <f>IFERROR(INDEX(Lookup_Misc!$A$1:$C$7,MATCH(Table1[[#This Row],[Product]],Lookup_Misc!$B$1:$B$7,0),3)*Table1[[#This Row],[Tonnage]],NA())</f>
        <v>19616.48</v>
      </c>
      <c r="J8432">
        <f t="shared" si="395"/>
        <v>9</v>
      </c>
    </row>
    <row r="8433" spans="1:10" ht="15.5">
      <c r="A8433" t="s">
        <v>187</v>
      </c>
      <c r="B8433" t="s">
        <v>33</v>
      </c>
      <c r="C8433" s="62">
        <v>44805</v>
      </c>
      <c r="D8433" s="3">
        <f>Table1[[#This Row],[End Year]]-1</f>
        <v>2022</v>
      </c>
      <c r="E8433" s="3">
        <f t="shared" si="393"/>
        <v>2023</v>
      </c>
      <c r="F8433" s="1" t="str">
        <f t="shared" si="394"/>
        <v>2022/2023</v>
      </c>
      <c r="G8433">
        <v>29201</v>
      </c>
      <c r="H8433" t="s">
        <v>151</v>
      </c>
      <c r="I8433">
        <f>IFERROR(INDEX(Lookup_Misc!$A$1:$C$7,MATCH(Table1[[#This Row],[Product]],Lookup_Misc!$B$1:$B$7,0),3)*Table1[[#This Row],[Tonnage]],NA())</f>
        <v>13432.460000000001</v>
      </c>
      <c r="J8433">
        <f t="shared" si="395"/>
        <v>9</v>
      </c>
    </row>
    <row r="8434" spans="1:10" ht="15.5">
      <c r="A8434" t="s">
        <v>185</v>
      </c>
      <c r="B8434" t="s">
        <v>33</v>
      </c>
      <c r="C8434" s="62">
        <v>44805</v>
      </c>
      <c r="D8434" s="3">
        <f>Table1[[#This Row],[End Year]]-1</f>
        <v>2022</v>
      </c>
      <c r="E8434" s="3">
        <f t="shared" si="393"/>
        <v>2023</v>
      </c>
      <c r="F8434" s="1" t="str">
        <f t="shared" si="394"/>
        <v>2022/2023</v>
      </c>
      <c r="G8434">
        <v>20</v>
      </c>
      <c r="H8434" t="s">
        <v>95</v>
      </c>
      <c r="I8434">
        <f>IFERROR(INDEX(Lookup_Misc!$A$1:$C$7,MATCH(Table1[[#This Row],[Product]],Lookup_Misc!$B$1:$B$7,0),3)*Table1[[#This Row],[Tonnage]],NA())</f>
        <v>9.2000000000000011</v>
      </c>
      <c r="J8434">
        <f t="shared" si="395"/>
        <v>9</v>
      </c>
    </row>
    <row r="8435" spans="1:10" ht="15.5">
      <c r="A8435" t="s">
        <v>189</v>
      </c>
      <c r="B8435" t="s">
        <v>33</v>
      </c>
      <c r="C8435" s="62">
        <v>44805</v>
      </c>
      <c r="D8435" s="3">
        <f>Table1[[#This Row],[End Year]]-1</f>
        <v>2022</v>
      </c>
      <c r="E8435" s="3">
        <f t="shared" si="393"/>
        <v>2023</v>
      </c>
      <c r="F8435" s="1" t="str">
        <f t="shared" si="394"/>
        <v>2022/2023</v>
      </c>
      <c r="G8435">
        <v>18</v>
      </c>
      <c r="H8435" t="s">
        <v>103</v>
      </c>
      <c r="I8435">
        <f>IFERROR(INDEX(Lookup_Misc!$A$1:$C$7,MATCH(Table1[[#This Row],[Product]],Lookup_Misc!$B$1:$B$7,0),3)*Table1[[#This Row],[Tonnage]],NA())</f>
        <v>7.2</v>
      </c>
      <c r="J8435">
        <f t="shared" si="395"/>
        <v>9</v>
      </c>
    </row>
    <row r="8436" spans="1:10" ht="15.5">
      <c r="A8436" t="s">
        <v>189</v>
      </c>
      <c r="B8436" t="s">
        <v>33</v>
      </c>
      <c r="C8436" s="62">
        <v>44805</v>
      </c>
      <c r="D8436" s="3">
        <f>Table1[[#This Row],[End Year]]-1</f>
        <v>2022</v>
      </c>
      <c r="E8436" s="3">
        <f t="shared" si="393"/>
        <v>2023</v>
      </c>
      <c r="F8436" s="1" t="str">
        <f t="shared" si="394"/>
        <v>2022/2023</v>
      </c>
      <c r="G8436">
        <v>93</v>
      </c>
      <c r="H8436" t="s">
        <v>90</v>
      </c>
      <c r="I8436">
        <f>IFERROR(INDEX(Lookup_Misc!$A$1:$C$7,MATCH(Table1[[#This Row],[Product]],Lookup_Misc!$B$1:$B$7,0),3)*Table1[[#This Row],[Tonnage]],NA())</f>
        <v>37.200000000000003</v>
      </c>
      <c r="J8436">
        <f t="shared" si="395"/>
        <v>9</v>
      </c>
    </row>
    <row r="8437" spans="1:10" ht="15.5">
      <c r="A8437" t="s">
        <v>185</v>
      </c>
      <c r="B8437" t="s">
        <v>33</v>
      </c>
      <c r="C8437" s="62">
        <v>44805</v>
      </c>
      <c r="D8437" s="3">
        <f>Table1[[#This Row],[End Year]]-1</f>
        <v>2022</v>
      </c>
      <c r="E8437" s="3">
        <f t="shared" si="393"/>
        <v>2023</v>
      </c>
      <c r="F8437" s="1" t="str">
        <f t="shared" si="394"/>
        <v>2022/2023</v>
      </c>
      <c r="G8437">
        <v>720</v>
      </c>
      <c r="H8437" t="s">
        <v>86</v>
      </c>
      <c r="I8437">
        <f>IFERROR(INDEX(Lookup_Misc!$A$1:$C$7,MATCH(Table1[[#This Row],[Product]],Lookup_Misc!$B$1:$B$7,0),3)*Table1[[#This Row],[Tonnage]],NA())</f>
        <v>331.2</v>
      </c>
      <c r="J8437">
        <f t="shared" si="395"/>
        <v>9</v>
      </c>
    </row>
    <row r="8438" spans="1:10" ht="15.5">
      <c r="A8438" t="s">
        <v>186</v>
      </c>
      <c r="B8438" t="s">
        <v>33</v>
      </c>
      <c r="C8438" s="62">
        <v>44805</v>
      </c>
      <c r="D8438" s="3">
        <f>Table1[[#This Row],[End Year]]-1</f>
        <v>2022</v>
      </c>
      <c r="E8438" s="3">
        <f t="shared" si="393"/>
        <v>2023</v>
      </c>
      <c r="F8438" s="1" t="str">
        <f t="shared" si="394"/>
        <v>2022/2023</v>
      </c>
      <c r="G8438">
        <v>33695</v>
      </c>
      <c r="H8438" t="s">
        <v>79</v>
      </c>
      <c r="I8438">
        <f>IFERROR(INDEX(Lookup_Misc!$A$1:$C$7,MATCH(Table1[[#This Row],[Product]],Lookup_Misc!$B$1:$B$7,0),3)*Table1[[#This Row],[Tonnage]],NA())</f>
        <v>17521.400000000001</v>
      </c>
      <c r="J8438">
        <f t="shared" si="395"/>
        <v>9</v>
      </c>
    </row>
    <row r="8439" spans="1:10" ht="15.5">
      <c r="A8439" t="s">
        <v>186</v>
      </c>
      <c r="B8439" t="s">
        <v>33</v>
      </c>
      <c r="C8439" s="62">
        <v>44805</v>
      </c>
      <c r="D8439" s="3">
        <f>Table1[[#This Row],[End Year]]-1</f>
        <v>2022</v>
      </c>
      <c r="E8439" s="3">
        <f t="shared" si="393"/>
        <v>2023</v>
      </c>
      <c r="F8439" s="1" t="str">
        <f t="shared" si="394"/>
        <v>2022/2023</v>
      </c>
      <c r="G8439">
        <v>490</v>
      </c>
      <c r="H8439" t="s">
        <v>86</v>
      </c>
      <c r="I8439">
        <f>IFERROR(INDEX(Lookup_Misc!$A$1:$C$7,MATCH(Table1[[#This Row],[Product]],Lookup_Misc!$B$1:$B$7,0),3)*Table1[[#This Row],[Tonnage]],NA())</f>
        <v>254.8</v>
      </c>
      <c r="J8439">
        <f t="shared" si="395"/>
        <v>9</v>
      </c>
    </row>
    <row r="8440" spans="1:10" ht="15.5">
      <c r="A8440" t="s">
        <v>185</v>
      </c>
      <c r="B8440" t="s">
        <v>33</v>
      </c>
      <c r="C8440" s="62">
        <v>44805</v>
      </c>
      <c r="D8440" s="3">
        <f>Table1[[#This Row],[End Year]]-1</f>
        <v>2022</v>
      </c>
      <c r="E8440" s="3">
        <f t="shared" si="393"/>
        <v>2023</v>
      </c>
      <c r="F8440" s="1" t="str">
        <f t="shared" si="394"/>
        <v>2022/2023</v>
      </c>
      <c r="G8440">
        <v>115</v>
      </c>
      <c r="H8440" t="s">
        <v>79</v>
      </c>
      <c r="I8440">
        <f>IFERROR(INDEX(Lookup_Misc!$A$1:$C$7,MATCH(Table1[[#This Row],[Product]],Lookup_Misc!$B$1:$B$7,0),3)*Table1[[#This Row],[Tonnage]],NA())</f>
        <v>52.900000000000006</v>
      </c>
      <c r="J8440">
        <f t="shared" si="395"/>
        <v>9</v>
      </c>
    </row>
    <row r="8441" spans="1:10" ht="15.5">
      <c r="A8441" t="s">
        <v>185</v>
      </c>
      <c r="B8441" t="s">
        <v>33</v>
      </c>
      <c r="C8441" s="62">
        <v>44805</v>
      </c>
      <c r="D8441" s="3">
        <f>Table1[[#This Row],[End Year]]-1</f>
        <v>2022</v>
      </c>
      <c r="E8441" s="3">
        <f t="shared" si="393"/>
        <v>2023</v>
      </c>
      <c r="F8441" s="1" t="str">
        <f t="shared" si="394"/>
        <v>2022/2023</v>
      </c>
      <c r="G8441">
        <v>20</v>
      </c>
      <c r="H8441" t="s">
        <v>60</v>
      </c>
      <c r="I8441">
        <f>IFERROR(INDEX(Lookup_Misc!$A$1:$C$7,MATCH(Table1[[#This Row],[Product]],Lookup_Misc!$B$1:$B$7,0),3)*Table1[[#This Row],[Tonnage]],NA())</f>
        <v>9.2000000000000011</v>
      </c>
      <c r="J8441">
        <f t="shared" si="395"/>
        <v>9</v>
      </c>
    </row>
    <row r="8442" spans="1:10" ht="15.5">
      <c r="A8442" t="s">
        <v>189</v>
      </c>
      <c r="B8442" t="s">
        <v>33</v>
      </c>
      <c r="C8442" s="62">
        <v>44805</v>
      </c>
      <c r="D8442" s="3">
        <f>Table1[[#This Row],[End Year]]-1</f>
        <v>2022</v>
      </c>
      <c r="E8442" s="3">
        <f t="shared" si="393"/>
        <v>2023</v>
      </c>
      <c r="F8442" s="1" t="str">
        <f t="shared" si="394"/>
        <v>2022/2023</v>
      </c>
      <c r="G8442">
        <v>120</v>
      </c>
      <c r="H8442" t="s">
        <v>86</v>
      </c>
      <c r="I8442">
        <f>IFERROR(INDEX(Lookup_Misc!$A$1:$C$7,MATCH(Table1[[#This Row],[Product]],Lookup_Misc!$B$1:$B$7,0),3)*Table1[[#This Row],[Tonnage]],NA())</f>
        <v>48</v>
      </c>
      <c r="J8442">
        <f t="shared" si="395"/>
        <v>9</v>
      </c>
    </row>
    <row r="8443" spans="1:10" ht="15.5">
      <c r="A8443" t="s">
        <v>185</v>
      </c>
      <c r="B8443" t="s">
        <v>33</v>
      </c>
      <c r="C8443" s="62">
        <v>44805</v>
      </c>
      <c r="D8443" s="3">
        <f>Table1[[#This Row],[End Year]]-1</f>
        <v>2022</v>
      </c>
      <c r="E8443" s="3">
        <f t="shared" si="393"/>
        <v>2023</v>
      </c>
      <c r="F8443" s="1" t="str">
        <f t="shared" si="394"/>
        <v>2022/2023</v>
      </c>
      <c r="G8443">
        <v>36</v>
      </c>
      <c r="H8443" t="s">
        <v>75</v>
      </c>
      <c r="I8443">
        <f>IFERROR(INDEX(Lookup_Misc!$A$1:$C$7,MATCH(Table1[[#This Row],[Product]],Lookup_Misc!$B$1:$B$7,0),3)*Table1[[#This Row],[Tonnage]],NA())</f>
        <v>16.560000000000002</v>
      </c>
      <c r="J8443">
        <f t="shared" si="395"/>
        <v>9</v>
      </c>
    </row>
    <row r="8444" spans="1:10" ht="15.5">
      <c r="A8444" t="s">
        <v>186</v>
      </c>
      <c r="B8444" t="s">
        <v>33</v>
      </c>
      <c r="C8444" s="62">
        <v>44805</v>
      </c>
      <c r="D8444" s="3">
        <f>Table1[[#This Row],[End Year]]-1</f>
        <v>2022</v>
      </c>
      <c r="E8444" s="3">
        <f t="shared" si="393"/>
        <v>2023</v>
      </c>
      <c r="F8444" s="1" t="str">
        <f t="shared" si="394"/>
        <v>2022/2023</v>
      </c>
      <c r="G8444">
        <v>39730</v>
      </c>
      <c r="H8444" t="s">
        <v>95</v>
      </c>
      <c r="I8444">
        <f>IFERROR(INDEX(Lookup_Misc!$A$1:$C$7,MATCH(Table1[[#This Row],[Product]],Lookup_Misc!$B$1:$B$7,0),3)*Table1[[#This Row],[Tonnage]],NA())</f>
        <v>20659.600000000002</v>
      </c>
      <c r="J8444">
        <f t="shared" si="395"/>
        <v>9</v>
      </c>
    </row>
    <row r="8445" spans="1:10" ht="15.5">
      <c r="A8445" t="s">
        <v>185</v>
      </c>
      <c r="B8445" t="s">
        <v>33</v>
      </c>
      <c r="C8445" s="62">
        <v>44805</v>
      </c>
      <c r="D8445" s="3">
        <f>Table1[[#This Row],[End Year]]-1</f>
        <v>2022</v>
      </c>
      <c r="E8445" s="3">
        <f t="shared" si="393"/>
        <v>2023</v>
      </c>
      <c r="F8445" s="1" t="str">
        <f t="shared" si="394"/>
        <v>2022/2023</v>
      </c>
      <c r="G8445">
        <v>12</v>
      </c>
      <c r="H8445" t="s">
        <v>73</v>
      </c>
      <c r="I8445">
        <f>IFERROR(INDEX(Lookup_Misc!$A$1:$C$7,MATCH(Table1[[#This Row],[Product]],Lookup_Misc!$B$1:$B$7,0),3)*Table1[[#This Row],[Tonnage]],NA())</f>
        <v>5.5200000000000005</v>
      </c>
      <c r="J8445">
        <f t="shared" si="395"/>
        <v>9</v>
      </c>
    </row>
    <row r="8446" spans="1:10" ht="15.5">
      <c r="A8446" t="s">
        <v>185</v>
      </c>
      <c r="B8446" t="s">
        <v>33</v>
      </c>
      <c r="C8446" s="62">
        <v>44805</v>
      </c>
      <c r="D8446" s="3">
        <f>Table1[[#This Row],[End Year]]-1</f>
        <v>2022</v>
      </c>
      <c r="E8446" s="3">
        <f t="shared" si="393"/>
        <v>2023</v>
      </c>
      <c r="F8446" s="1" t="str">
        <f t="shared" si="394"/>
        <v>2022/2023</v>
      </c>
      <c r="G8446">
        <v>44151</v>
      </c>
      <c r="H8446" t="s">
        <v>82</v>
      </c>
      <c r="I8446">
        <f>IFERROR(INDEX(Lookup_Misc!$A$1:$C$7,MATCH(Table1[[#This Row],[Product]],Lookup_Misc!$B$1:$B$7,0),3)*Table1[[#This Row],[Tonnage]],NA())</f>
        <v>20309.46</v>
      </c>
      <c r="J8446">
        <f t="shared" si="395"/>
        <v>9</v>
      </c>
    </row>
    <row r="8447" spans="1:10" ht="15.5">
      <c r="A8447" t="s">
        <v>186</v>
      </c>
      <c r="B8447" t="s">
        <v>33</v>
      </c>
      <c r="C8447" s="62">
        <v>44805</v>
      </c>
      <c r="D8447" s="3">
        <f>Table1[[#This Row],[End Year]]-1</f>
        <v>2022</v>
      </c>
      <c r="E8447" s="3">
        <f t="shared" si="393"/>
        <v>2023</v>
      </c>
      <c r="F8447" s="1" t="str">
        <f t="shared" si="394"/>
        <v>2022/2023</v>
      </c>
      <c r="G8447">
        <v>3</v>
      </c>
      <c r="H8447" t="s">
        <v>89</v>
      </c>
      <c r="I8447">
        <f>IFERROR(INDEX(Lookup_Misc!$A$1:$C$7,MATCH(Table1[[#This Row],[Product]],Lookup_Misc!$B$1:$B$7,0),3)*Table1[[#This Row],[Tonnage]],NA())</f>
        <v>1.56</v>
      </c>
      <c r="J8447">
        <f t="shared" si="395"/>
        <v>9</v>
      </c>
    </row>
    <row r="8448" spans="1:10" ht="15.5">
      <c r="A8448" t="s">
        <v>185</v>
      </c>
      <c r="B8448" t="s">
        <v>33</v>
      </c>
      <c r="C8448" s="62">
        <v>44805</v>
      </c>
      <c r="D8448" s="3">
        <f>Table1[[#This Row],[End Year]]-1</f>
        <v>2022</v>
      </c>
      <c r="E8448" s="3">
        <f t="shared" si="393"/>
        <v>2023</v>
      </c>
      <c r="F8448" s="1" t="str">
        <f t="shared" si="394"/>
        <v>2022/2023</v>
      </c>
      <c r="G8448">
        <v>1</v>
      </c>
      <c r="H8448" t="s">
        <v>93</v>
      </c>
      <c r="I8448">
        <f>IFERROR(INDEX(Lookup_Misc!$A$1:$C$7,MATCH(Table1[[#This Row],[Product]],Lookup_Misc!$B$1:$B$7,0),3)*Table1[[#This Row],[Tonnage]],NA())</f>
        <v>0.46</v>
      </c>
      <c r="J8448">
        <f t="shared" si="395"/>
        <v>9</v>
      </c>
    </row>
    <row r="8449" spans="1:10" ht="15.5">
      <c r="A8449" t="s">
        <v>185</v>
      </c>
      <c r="B8449" t="s">
        <v>33</v>
      </c>
      <c r="C8449" s="62">
        <v>44805</v>
      </c>
      <c r="D8449" s="3">
        <f>Table1[[#This Row],[End Year]]-1</f>
        <v>2022</v>
      </c>
      <c r="E8449" s="3">
        <f t="shared" si="393"/>
        <v>2023</v>
      </c>
      <c r="F8449" s="1" t="str">
        <f t="shared" si="394"/>
        <v>2022/2023</v>
      </c>
      <c r="G8449">
        <v>74</v>
      </c>
      <c r="H8449" t="s">
        <v>119</v>
      </c>
      <c r="I8449">
        <f>IFERROR(INDEX(Lookup_Misc!$A$1:$C$7,MATCH(Table1[[#This Row],[Product]],Lookup_Misc!$B$1:$B$7,0),3)*Table1[[#This Row],[Tonnage]],NA())</f>
        <v>34.04</v>
      </c>
      <c r="J8449">
        <f t="shared" si="395"/>
        <v>9</v>
      </c>
    </row>
    <row r="8450" spans="1:10" ht="15.5">
      <c r="A8450" t="s">
        <v>186</v>
      </c>
      <c r="B8450" t="s">
        <v>33</v>
      </c>
      <c r="C8450" s="62">
        <v>44805</v>
      </c>
      <c r="D8450" s="3">
        <f>Table1[[#This Row],[End Year]]-1</f>
        <v>2022</v>
      </c>
      <c r="E8450" s="3">
        <f t="shared" si="393"/>
        <v>2023</v>
      </c>
      <c r="F8450" s="1" t="str">
        <f t="shared" si="394"/>
        <v>2022/2023</v>
      </c>
      <c r="G8450">
        <v>1172</v>
      </c>
      <c r="H8450" t="s">
        <v>96</v>
      </c>
      <c r="I8450">
        <f>IFERROR(INDEX(Lookup_Misc!$A$1:$C$7,MATCH(Table1[[#This Row],[Product]],Lookup_Misc!$B$1:$B$7,0),3)*Table1[[#This Row],[Tonnage]],NA())</f>
        <v>609.44000000000005</v>
      </c>
      <c r="J8450">
        <f t="shared" si="395"/>
        <v>9</v>
      </c>
    </row>
    <row r="8451" spans="1:10" ht="15.5">
      <c r="A8451" t="s">
        <v>189</v>
      </c>
      <c r="B8451" t="s">
        <v>33</v>
      </c>
      <c r="C8451" s="62">
        <v>44805</v>
      </c>
      <c r="D8451" s="3">
        <f>Table1[[#This Row],[End Year]]-1</f>
        <v>2022</v>
      </c>
      <c r="E8451" s="3">
        <f t="shared" si="393"/>
        <v>2023</v>
      </c>
      <c r="F8451" s="1" t="str">
        <f t="shared" si="394"/>
        <v>2022/2023</v>
      </c>
      <c r="G8451">
        <v>43</v>
      </c>
      <c r="H8451" t="s">
        <v>79</v>
      </c>
      <c r="I8451">
        <f>IFERROR(INDEX(Lookup_Misc!$A$1:$C$7,MATCH(Table1[[#This Row],[Product]],Lookup_Misc!$B$1:$B$7,0),3)*Table1[[#This Row],[Tonnage]],NA())</f>
        <v>17.2</v>
      </c>
      <c r="J8451">
        <f t="shared" si="395"/>
        <v>9</v>
      </c>
    </row>
    <row r="8452" spans="1:10" ht="15.5">
      <c r="A8452" t="s">
        <v>189</v>
      </c>
      <c r="B8452" t="s">
        <v>33</v>
      </c>
      <c r="C8452" s="62">
        <v>44805</v>
      </c>
      <c r="D8452" s="3">
        <f>Table1[[#This Row],[End Year]]-1</f>
        <v>2022</v>
      </c>
      <c r="E8452" s="3">
        <f t="shared" si="393"/>
        <v>2023</v>
      </c>
      <c r="F8452" s="1" t="str">
        <f t="shared" si="394"/>
        <v>2022/2023</v>
      </c>
      <c r="G8452">
        <v>276</v>
      </c>
      <c r="H8452" t="s">
        <v>74</v>
      </c>
      <c r="I8452">
        <f>IFERROR(INDEX(Lookup_Misc!$A$1:$C$7,MATCH(Table1[[#This Row],[Product]],Lookup_Misc!$B$1:$B$7,0),3)*Table1[[#This Row],[Tonnage]],NA())</f>
        <v>110.4</v>
      </c>
      <c r="J8452">
        <f t="shared" si="395"/>
        <v>9</v>
      </c>
    </row>
    <row r="8453" spans="1:10" ht="15.5">
      <c r="A8453" t="s">
        <v>186</v>
      </c>
      <c r="B8453" t="s">
        <v>33</v>
      </c>
      <c r="C8453" s="62">
        <v>44805</v>
      </c>
      <c r="D8453" s="3">
        <f>Table1[[#This Row],[End Year]]-1</f>
        <v>2022</v>
      </c>
      <c r="E8453" s="3">
        <f t="shared" si="393"/>
        <v>2023</v>
      </c>
      <c r="F8453" s="1" t="str">
        <f t="shared" si="394"/>
        <v>2022/2023</v>
      </c>
      <c r="G8453">
        <v>2</v>
      </c>
      <c r="H8453" t="s">
        <v>75</v>
      </c>
      <c r="I8453">
        <f>IFERROR(INDEX(Lookup_Misc!$A$1:$C$7,MATCH(Table1[[#This Row],[Product]],Lookup_Misc!$B$1:$B$7,0),3)*Table1[[#This Row],[Tonnage]],NA())</f>
        <v>1.04</v>
      </c>
      <c r="J8453">
        <f t="shared" si="395"/>
        <v>9</v>
      </c>
    </row>
    <row r="8454" spans="1:10" ht="15.5">
      <c r="A8454" t="s">
        <v>186</v>
      </c>
      <c r="B8454" t="s">
        <v>33</v>
      </c>
      <c r="C8454" s="62">
        <v>44805</v>
      </c>
      <c r="D8454" s="3">
        <f>Table1[[#This Row],[End Year]]-1</f>
        <v>2022</v>
      </c>
      <c r="E8454" s="3">
        <f t="shared" ref="E8454:E8517" si="396">IF(AND(MONTH(C8454)&gt;=7,MONTH(C8454)&lt;=12),YEAR(C8454)+1,YEAR(C8454))</f>
        <v>2023</v>
      </c>
      <c r="F8454" s="1" t="str">
        <f t="shared" ref="F8454:F8517" si="397">D8454&amp;"/"&amp;E8454</f>
        <v>2022/2023</v>
      </c>
      <c r="G8454">
        <v>32592</v>
      </c>
      <c r="H8454" t="s">
        <v>82</v>
      </c>
      <c r="I8454">
        <f>IFERROR(INDEX(Lookup_Misc!$A$1:$C$7,MATCH(Table1[[#This Row],[Product]],Lookup_Misc!$B$1:$B$7,0),3)*Table1[[#This Row],[Tonnage]],NA())</f>
        <v>16947.84</v>
      </c>
      <c r="J8454">
        <f t="shared" ref="J8454:J8517" si="398">MONTH(C8454)</f>
        <v>9</v>
      </c>
    </row>
    <row r="8455" spans="1:10" ht="15.5">
      <c r="A8455" t="s">
        <v>187</v>
      </c>
      <c r="B8455" t="s">
        <v>33</v>
      </c>
      <c r="C8455" s="62">
        <v>44805</v>
      </c>
      <c r="D8455" s="3">
        <f>Table1[[#This Row],[End Year]]-1</f>
        <v>2022</v>
      </c>
      <c r="E8455" s="3">
        <f t="shared" si="396"/>
        <v>2023</v>
      </c>
      <c r="F8455" s="1" t="str">
        <f t="shared" si="397"/>
        <v>2022/2023</v>
      </c>
      <c r="G8455">
        <v>23296</v>
      </c>
      <c r="H8455" t="s">
        <v>96</v>
      </c>
      <c r="I8455">
        <f>IFERROR(INDEX(Lookup_Misc!$A$1:$C$7,MATCH(Table1[[#This Row],[Product]],Lookup_Misc!$B$1:$B$7,0),3)*Table1[[#This Row],[Tonnage]],NA())</f>
        <v>10716.16</v>
      </c>
      <c r="J8455">
        <f t="shared" si="398"/>
        <v>9</v>
      </c>
    </row>
    <row r="8456" spans="1:10" ht="15.5">
      <c r="A8456" t="s">
        <v>186</v>
      </c>
      <c r="B8456" t="s">
        <v>33</v>
      </c>
      <c r="C8456" s="62">
        <v>44805</v>
      </c>
      <c r="D8456" s="3">
        <f>Table1[[#This Row],[End Year]]-1</f>
        <v>2022</v>
      </c>
      <c r="E8456" s="3">
        <f t="shared" si="396"/>
        <v>2023</v>
      </c>
      <c r="F8456" s="1" t="str">
        <f t="shared" si="397"/>
        <v>2022/2023</v>
      </c>
      <c r="G8456">
        <v>1187</v>
      </c>
      <c r="H8456" t="s">
        <v>119</v>
      </c>
      <c r="I8456">
        <f>IFERROR(INDEX(Lookup_Misc!$A$1:$C$7,MATCH(Table1[[#This Row],[Product]],Lookup_Misc!$B$1:$B$7,0),3)*Table1[[#This Row],[Tonnage]],NA())</f>
        <v>617.24</v>
      </c>
      <c r="J8456">
        <f t="shared" si="398"/>
        <v>9</v>
      </c>
    </row>
    <row r="8457" spans="1:10" ht="15.5">
      <c r="A8457" t="s">
        <v>189</v>
      </c>
      <c r="B8457" t="s">
        <v>33</v>
      </c>
      <c r="C8457" s="62">
        <v>44805</v>
      </c>
      <c r="D8457" s="3">
        <f>Table1[[#This Row],[End Year]]-1</f>
        <v>2022</v>
      </c>
      <c r="E8457" s="3">
        <f t="shared" si="396"/>
        <v>2023</v>
      </c>
      <c r="F8457" s="1" t="str">
        <f t="shared" si="397"/>
        <v>2022/2023</v>
      </c>
      <c r="G8457">
        <v>913</v>
      </c>
      <c r="H8457" t="s">
        <v>60</v>
      </c>
      <c r="I8457">
        <f>IFERROR(INDEX(Lookup_Misc!$A$1:$C$7,MATCH(Table1[[#This Row],[Product]],Lookup_Misc!$B$1:$B$7,0),3)*Table1[[#This Row],[Tonnage]],NA())</f>
        <v>365.20000000000005</v>
      </c>
      <c r="J8457">
        <f t="shared" si="398"/>
        <v>9</v>
      </c>
    </row>
    <row r="8458" spans="1:10" ht="15.5">
      <c r="A8458" t="s">
        <v>186</v>
      </c>
      <c r="B8458" t="s">
        <v>33</v>
      </c>
      <c r="C8458" s="62">
        <v>44805</v>
      </c>
      <c r="D8458" s="3">
        <f>Table1[[#This Row],[End Year]]-1</f>
        <v>2022</v>
      </c>
      <c r="E8458" s="3">
        <f t="shared" si="396"/>
        <v>2023</v>
      </c>
      <c r="F8458" s="1" t="str">
        <f t="shared" si="397"/>
        <v>2022/2023</v>
      </c>
      <c r="G8458">
        <v>650</v>
      </c>
      <c r="H8458" t="s">
        <v>60</v>
      </c>
      <c r="I8458">
        <f>IFERROR(INDEX(Lookup_Misc!$A$1:$C$7,MATCH(Table1[[#This Row],[Product]],Lookup_Misc!$B$1:$B$7,0),3)*Table1[[#This Row],[Tonnage]],NA())</f>
        <v>338</v>
      </c>
      <c r="J8458">
        <f t="shared" si="398"/>
        <v>9</v>
      </c>
    </row>
    <row r="8459" spans="1:10" ht="15.5">
      <c r="A8459" t="s">
        <v>186</v>
      </c>
      <c r="B8459" t="s">
        <v>123</v>
      </c>
      <c r="C8459" s="62">
        <v>44805</v>
      </c>
      <c r="D8459" s="3">
        <f>Table1[[#This Row],[End Year]]-1</f>
        <v>2022</v>
      </c>
      <c r="E8459" s="3">
        <f t="shared" si="396"/>
        <v>2023</v>
      </c>
      <c r="F8459" s="1" t="str">
        <f t="shared" si="397"/>
        <v>2022/2023</v>
      </c>
      <c r="G8459">
        <v>9419</v>
      </c>
      <c r="H8459" t="s">
        <v>79</v>
      </c>
      <c r="I8459">
        <f>IFERROR(INDEX(Lookup_Misc!$A$1:$C$7,MATCH(Table1[[#This Row],[Product]],Lookup_Misc!$B$1:$B$7,0),3)*Table1[[#This Row],[Tonnage]],NA())</f>
        <v>4897.88</v>
      </c>
      <c r="J8459">
        <f t="shared" si="398"/>
        <v>9</v>
      </c>
    </row>
    <row r="8460" spans="1:10" ht="15.5">
      <c r="A8460" t="s">
        <v>186</v>
      </c>
      <c r="B8460" t="s">
        <v>123</v>
      </c>
      <c r="C8460" s="62">
        <v>44805</v>
      </c>
      <c r="D8460" s="3">
        <f>Table1[[#This Row],[End Year]]-1</f>
        <v>2022</v>
      </c>
      <c r="E8460" s="3">
        <f t="shared" si="396"/>
        <v>2023</v>
      </c>
      <c r="F8460" s="1" t="str">
        <f t="shared" si="397"/>
        <v>2022/2023</v>
      </c>
      <c r="G8460">
        <v>5105</v>
      </c>
      <c r="H8460" t="s">
        <v>113</v>
      </c>
      <c r="I8460">
        <f>IFERROR(INDEX(Lookup_Misc!$A$1:$C$7,MATCH(Table1[[#This Row],[Product]],Lookup_Misc!$B$1:$B$7,0),3)*Table1[[#This Row],[Tonnage]],NA())</f>
        <v>2654.6</v>
      </c>
      <c r="J8460">
        <f t="shared" si="398"/>
        <v>9</v>
      </c>
    </row>
    <row r="8461" spans="1:10" ht="15.5">
      <c r="A8461" t="s">
        <v>185</v>
      </c>
      <c r="B8461" t="s">
        <v>123</v>
      </c>
      <c r="C8461" s="62">
        <v>44805</v>
      </c>
      <c r="D8461" s="3">
        <f>Table1[[#This Row],[End Year]]-1</f>
        <v>2022</v>
      </c>
      <c r="E8461" s="3">
        <f t="shared" si="396"/>
        <v>2023</v>
      </c>
      <c r="F8461" s="1" t="str">
        <f t="shared" si="397"/>
        <v>2022/2023</v>
      </c>
      <c r="G8461">
        <v>1566</v>
      </c>
      <c r="H8461" t="s">
        <v>147</v>
      </c>
      <c r="I8461">
        <f>IFERROR(INDEX(Lookup_Misc!$A$1:$C$7,MATCH(Table1[[#This Row],[Product]],Lookup_Misc!$B$1:$B$7,0),3)*Table1[[#This Row],[Tonnage]],NA())</f>
        <v>720.36</v>
      </c>
      <c r="J8461">
        <f t="shared" si="398"/>
        <v>9</v>
      </c>
    </row>
    <row r="8462" spans="1:10" ht="15.5">
      <c r="A8462" t="s">
        <v>189</v>
      </c>
      <c r="B8462" t="s">
        <v>123</v>
      </c>
      <c r="C8462" s="62">
        <v>44805</v>
      </c>
      <c r="D8462" s="3">
        <f>Table1[[#This Row],[End Year]]-1</f>
        <v>2022</v>
      </c>
      <c r="E8462" s="3">
        <f t="shared" si="396"/>
        <v>2023</v>
      </c>
      <c r="F8462" s="1" t="str">
        <f t="shared" si="397"/>
        <v>2022/2023</v>
      </c>
      <c r="G8462">
        <v>76678</v>
      </c>
      <c r="H8462" t="s">
        <v>113</v>
      </c>
      <c r="I8462">
        <f>IFERROR(INDEX(Lookup_Misc!$A$1:$C$7,MATCH(Table1[[#This Row],[Product]],Lookup_Misc!$B$1:$B$7,0),3)*Table1[[#This Row],[Tonnage]],NA())</f>
        <v>30671.200000000001</v>
      </c>
      <c r="J8462">
        <f t="shared" si="398"/>
        <v>9</v>
      </c>
    </row>
    <row r="8463" spans="1:10" ht="15.5">
      <c r="A8463" t="s">
        <v>186</v>
      </c>
      <c r="B8463" t="s">
        <v>123</v>
      </c>
      <c r="C8463" s="62">
        <v>44805</v>
      </c>
      <c r="D8463" s="3">
        <f>Table1[[#This Row],[End Year]]-1</f>
        <v>2022</v>
      </c>
      <c r="E8463" s="3">
        <f t="shared" si="396"/>
        <v>2023</v>
      </c>
      <c r="F8463" s="1" t="str">
        <f t="shared" si="397"/>
        <v>2022/2023</v>
      </c>
      <c r="G8463">
        <v>29000</v>
      </c>
      <c r="H8463" t="s">
        <v>108</v>
      </c>
      <c r="I8463">
        <f>IFERROR(INDEX(Lookup_Misc!$A$1:$C$7,MATCH(Table1[[#This Row],[Product]],Lookup_Misc!$B$1:$B$7,0),3)*Table1[[#This Row],[Tonnage]],NA())</f>
        <v>15080</v>
      </c>
      <c r="J8463">
        <f t="shared" si="398"/>
        <v>9</v>
      </c>
    </row>
    <row r="8464" spans="1:10" ht="15.5">
      <c r="A8464" t="s">
        <v>185</v>
      </c>
      <c r="B8464" t="s">
        <v>123</v>
      </c>
      <c r="C8464" s="62">
        <v>44805</v>
      </c>
      <c r="D8464" s="3">
        <f>Table1[[#This Row],[End Year]]-1</f>
        <v>2022</v>
      </c>
      <c r="E8464" s="3">
        <f t="shared" si="396"/>
        <v>2023</v>
      </c>
      <c r="F8464" s="1" t="str">
        <f t="shared" si="397"/>
        <v>2022/2023</v>
      </c>
      <c r="G8464">
        <v>247</v>
      </c>
      <c r="H8464" t="s">
        <v>60</v>
      </c>
      <c r="I8464">
        <f>IFERROR(INDEX(Lookup_Misc!$A$1:$C$7,MATCH(Table1[[#This Row],[Product]],Lookup_Misc!$B$1:$B$7,0),3)*Table1[[#This Row],[Tonnage]],NA())</f>
        <v>113.62</v>
      </c>
      <c r="J8464">
        <f t="shared" si="398"/>
        <v>9</v>
      </c>
    </row>
    <row r="8465" spans="1:10" ht="15.5">
      <c r="A8465" t="s">
        <v>185</v>
      </c>
      <c r="B8465" t="s">
        <v>123</v>
      </c>
      <c r="C8465" s="62">
        <v>44805</v>
      </c>
      <c r="D8465" s="3">
        <f>Table1[[#This Row],[End Year]]-1</f>
        <v>2022</v>
      </c>
      <c r="E8465" s="3">
        <f t="shared" si="396"/>
        <v>2023</v>
      </c>
      <c r="F8465" s="1" t="str">
        <f t="shared" si="397"/>
        <v>2022/2023</v>
      </c>
      <c r="G8465">
        <v>3258</v>
      </c>
      <c r="H8465" t="s">
        <v>133</v>
      </c>
      <c r="I8465">
        <f>IFERROR(INDEX(Lookup_Misc!$A$1:$C$7,MATCH(Table1[[#This Row],[Product]],Lookup_Misc!$B$1:$B$7,0),3)*Table1[[#This Row],[Tonnage]],NA())</f>
        <v>1498.68</v>
      </c>
      <c r="J8465">
        <f t="shared" si="398"/>
        <v>9</v>
      </c>
    </row>
    <row r="8466" spans="1:10" ht="15.5">
      <c r="A8466" t="s">
        <v>185</v>
      </c>
      <c r="B8466" t="s">
        <v>123</v>
      </c>
      <c r="C8466" s="62">
        <v>44805</v>
      </c>
      <c r="D8466" s="3">
        <f>Table1[[#This Row],[End Year]]-1</f>
        <v>2022</v>
      </c>
      <c r="E8466" s="3">
        <f t="shared" si="396"/>
        <v>2023</v>
      </c>
      <c r="F8466" s="1" t="str">
        <f t="shared" si="397"/>
        <v>2022/2023</v>
      </c>
      <c r="G8466">
        <v>158</v>
      </c>
      <c r="H8466" t="s">
        <v>79</v>
      </c>
      <c r="I8466">
        <f>IFERROR(INDEX(Lookup_Misc!$A$1:$C$7,MATCH(Table1[[#This Row],[Product]],Lookup_Misc!$B$1:$B$7,0),3)*Table1[[#This Row],[Tonnage]],NA())</f>
        <v>72.680000000000007</v>
      </c>
      <c r="J8466">
        <f t="shared" si="398"/>
        <v>9</v>
      </c>
    </row>
    <row r="8467" spans="1:10" ht="15.5">
      <c r="A8467" t="s">
        <v>185</v>
      </c>
      <c r="B8467" t="s">
        <v>123</v>
      </c>
      <c r="C8467" s="62">
        <v>44805</v>
      </c>
      <c r="D8467" s="3">
        <f>Table1[[#This Row],[End Year]]-1</f>
        <v>2022</v>
      </c>
      <c r="E8467" s="3">
        <f t="shared" si="396"/>
        <v>2023</v>
      </c>
      <c r="F8467" s="1" t="str">
        <f t="shared" si="397"/>
        <v>2022/2023</v>
      </c>
      <c r="G8467">
        <v>11546</v>
      </c>
      <c r="H8467" t="s">
        <v>108</v>
      </c>
      <c r="I8467">
        <f>IFERROR(INDEX(Lookup_Misc!$A$1:$C$7,MATCH(Table1[[#This Row],[Product]],Lookup_Misc!$B$1:$B$7,0),3)*Table1[[#This Row],[Tonnage]],NA())</f>
        <v>5311.16</v>
      </c>
      <c r="J8467">
        <f t="shared" si="398"/>
        <v>9</v>
      </c>
    </row>
    <row r="8468" spans="1:10" ht="15.5">
      <c r="A8468" t="s">
        <v>185</v>
      </c>
      <c r="B8468" t="s">
        <v>123</v>
      </c>
      <c r="C8468" s="62">
        <v>44805</v>
      </c>
      <c r="D8468" s="3">
        <f>Table1[[#This Row],[End Year]]-1</f>
        <v>2022</v>
      </c>
      <c r="E8468" s="3">
        <f t="shared" si="396"/>
        <v>2023</v>
      </c>
      <c r="F8468" s="1" t="str">
        <f t="shared" si="397"/>
        <v>2022/2023</v>
      </c>
      <c r="G8468">
        <v>4265</v>
      </c>
      <c r="H8468" t="s">
        <v>128</v>
      </c>
      <c r="I8468">
        <f>IFERROR(INDEX(Lookup_Misc!$A$1:$C$7,MATCH(Table1[[#This Row],[Product]],Lookup_Misc!$B$1:$B$7,0),3)*Table1[[#This Row],[Tonnage]],NA())</f>
        <v>1961.9</v>
      </c>
      <c r="J8468">
        <f t="shared" si="398"/>
        <v>9</v>
      </c>
    </row>
    <row r="8469" spans="1:10" ht="15.5">
      <c r="A8469" t="s">
        <v>186</v>
      </c>
      <c r="B8469" t="s">
        <v>123</v>
      </c>
      <c r="C8469" s="62">
        <v>44805</v>
      </c>
      <c r="D8469" s="3">
        <f>Table1[[#This Row],[End Year]]-1</f>
        <v>2022</v>
      </c>
      <c r="E8469" s="3">
        <f t="shared" si="396"/>
        <v>2023</v>
      </c>
      <c r="F8469" s="1" t="str">
        <f t="shared" si="397"/>
        <v>2022/2023</v>
      </c>
      <c r="G8469">
        <v>132736</v>
      </c>
      <c r="H8469" t="s">
        <v>60</v>
      </c>
      <c r="I8469">
        <f>IFERROR(INDEX(Lookup_Misc!$A$1:$C$7,MATCH(Table1[[#This Row],[Product]],Lookup_Misc!$B$1:$B$7,0),3)*Table1[[#This Row],[Tonnage]],NA())</f>
        <v>69022.720000000001</v>
      </c>
      <c r="J8469">
        <f t="shared" si="398"/>
        <v>9</v>
      </c>
    </row>
    <row r="8470" spans="1:10" ht="15.5">
      <c r="A8470" t="s">
        <v>189</v>
      </c>
      <c r="B8470" t="s">
        <v>123</v>
      </c>
      <c r="C8470" s="62">
        <v>44805</v>
      </c>
      <c r="D8470" s="3">
        <f>Table1[[#This Row],[End Year]]-1</f>
        <v>2022</v>
      </c>
      <c r="E8470" s="3">
        <f t="shared" si="396"/>
        <v>2023</v>
      </c>
      <c r="F8470" s="1" t="str">
        <f t="shared" si="397"/>
        <v>2022/2023</v>
      </c>
      <c r="G8470">
        <v>127</v>
      </c>
      <c r="H8470" t="s">
        <v>132</v>
      </c>
      <c r="I8470">
        <f>IFERROR(INDEX(Lookup_Misc!$A$1:$C$7,MATCH(Table1[[#This Row],[Product]],Lookup_Misc!$B$1:$B$7,0),3)*Table1[[#This Row],[Tonnage]],NA())</f>
        <v>50.800000000000004</v>
      </c>
      <c r="J8470">
        <f t="shared" si="398"/>
        <v>9</v>
      </c>
    </row>
    <row r="8471" spans="1:10" ht="15.5">
      <c r="A8471" t="s">
        <v>189</v>
      </c>
      <c r="B8471" t="s">
        <v>123</v>
      </c>
      <c r="C8471" s="62">
        <v>44805</v>
      </c>
      <c r="D8471" s="3">
        <f>Table1[[#This Row],[End Year]]-1</f>
        <v>2022</v>
      </c>
      <c r="E8471" s="3">
        <f t="shared" si="396"/>
        <v>2023</v>
      </c>
      <c r="F8471" s="1" t="str">
        <f t="shared" si="397"/>
        <v>2022/2023</v>
      </c>
      <c r="G8471">
        <v>50661</v>
      </c>
      <c r="H8471" t="s">
        <v>60</v>
      </c>
      <c r="I8471">
        <f>IFERROR(INDEX(Lookup_Misc!$A$1:$C$7,MATCH(Table1[[#This Row],[Product]],Lookup_Misc!$B$1:$B$7,0),3)*Table1[[#This Row],[Tonnage]],NA())</f>
        <v>20264.400000000001</v>
      </c>
      <c r="J8471">
        <f t="shared" si="398"/>
        <v>9</v>
      </c>
    </row>
    <row r="8472" spans="1:10" ht="15.5">
      <c r="A8472" t="s">
        <v>185</v>
      </c>
      <c r="B8472" t="s">
        <v>123</v>
      </c>
      <c r="C8472" s="62">
        <v>44805</v>
      </c>
      <c r="D8472" s="3">
        <f>Table1[[#This Row],[End Year]]-1</f>
        <v>2022</v>
      </c>
      <c r="E8472" s="3">
        <f t="shared" si="396"/>
        <v>2023</v>
      </c>
      <c r="F8472" s="1" t="str">
        <f t="shared" si="397"/>
        <v>2022/2023</v>
      </c>
      <c r="G8472">
        <v>6165</v>
      </c>
      <c r="H8472" t="s">
        <v>116</v>
      </c>
      <c r="I8472">
        <f>IFERROR(INDEX(Lookup_Misc!$A$1:$C$7,MATCH(Table1[[#This Row],[Product]],Lookup_Misc!$B$1:$B$7,0),3)*Table1[[#This Row],[Tonnage]],NA())</f>
        <v>2835.9</v>
      </c>
      <c r="J8472">
        <f t="shared" si="398"/>
        <v>9</v>
      </c>
    </row>
    <row r="8473" spans="1:10" ht="15.5">
      <c r="A8473" t="s">
        <v>185</v>
      </c>
      <c r="B8473" t="s">
        <v>123</v>
      </c>
      <c r="C8473" s="62">
        <v>44805</v>
      </c>
      <c r="D8473" s="3">
        <f>Table1[[#This Row],[End Year]]-1</f>
        <v>2022</v>
      </c>
      <c r="E8473" s="3">
        <f t="shared" si="396"/>
        <v>2023</v>
      </c>
      <c r="F8473" s="1" t="str">
        <f t="shared" si="397"/>
        <v>2022/2023</v>
      </c>
      <c r="G8473">
        <v>2600</v>
      </c>
      <c r="H8473" t="s">
        <v>88</v>
      </c>
      <c r="I8473">
        <f>IFERROR(INDEX(Lookup_Misc!$A$1:$C$7,MATCH(Table1[[#This Row],[Product]],Lookup_Misc!$B$1:$B$7,0),3)*Table1[[#This Row],[Tonnage]],NA())</f>
        <v>1196</v>
      </c>
      <c r="J8473">
        <f t="shared" si="398"/>
        <v>9</v>
      </c>
    </row>
    <row r="8474" spans="1:10" ht="15.5">
      <c r="A8474" t="s">
        <v>185</v>
      </c>
      <c r="B8474" t="s">
        <v>123</v>
      </c>
      <c r="C8474" s="62">
        <v>44805</v>
      </c>
      <c r="D8474" s="3">
        <f>Table1[[#This Row],[End Year]]-1</f>
        <v>2022</v>
      </c>
      <c r="E8474" s="3">
        <f t="shared" si="396"/>
        <v>2023</v>
      </c>
      <c r="F8474" s="1" t="str">
        <f t="shared" si="397"/>
        <v>2022/2023</v>
      </c>
      <c r="G8474">
        <v>49999</v>
      </c>
      <c r="H8474" t="s">
        <v>93</v>
      </c>
      <c r="I8474">
        <f>IFERROR(INDEX(Lookup_Misc!$A$1:$C$7,MATCH(Table1[[#This Row],[Product]],Lookup_Misc!$B$1:$B$7,0),3)*Table1[[#This Row],[Tonnage]],NA())</f>
        <v>22999.54</v>
      </c>
      <c r="J8474">
        <f t="shared" si="398"/>
        <v>9</v>
      </c>
    </row>
    <row r="8475" spans="1:10" ht="15.5">
      <c r="A8475" t="s">
        <v>189</v>
      </c>
      <c r="B8475" t="s">
        <v>123</v>
      </c>
      <c r="C8475" s="62">
        <v>44805</v>
      </c>
      <c r="D8475" s="3">
        <f>Table1[[#This Row],[End Year]]-1</f>
        <v>2022</v>
      </c>
      <c r="E8475" s="3">
        <f t="shared" si="396"/>
        <v>2023</v>
      </c>
      <c r="F8475" s="1" t="str">
        <f t="shared" si="397"/>
        <v>2022/2023</v>
      </c>
      <c r="G8475">
        <v>848</v>
      </c>
      <c r="H8475" t="s">
        <v>129</v>
      </c>
      <c r="I8475">
        <f>IFERROR(INDEX(Lookup_Misc!$A$1:$C$7,MATCH(Table1[[#This Row],[Product]],Lookup_Misc!$B$1:$B$7,0),3)*Table1[[#This Row],[Tonnage]],NA())</f>
        <v>339.20000000000005</v>
      </c>
      <c r="J8475">
        <f t="shared" si="398"/>
        <v>9</v>
      </c>
    </row>
    <row r="8476" spans="1:10" ht="15.5">
      <c r="A8476" t="s">
        <v>189</v>
      </c>
      <c r="B8476" t="s">
        <v>123</v>
      </c>
      <c r="C8476" s="62">
        <v>44805</v>
      </c>
      <c r="D8476" s="3">
        <f>Table1[[#This Row],[End Year]]-1</f>
        <v>2022</v>
      </c>
      <c r="E8476" s="3">
        <f t="shared" si="396"/>
        <v>2023</v>
      </c>
      <c r="F8476" s="1" t="str">
        <f t="shared" si="397"/>
        <v>2022/2023</v>
      </c>
      <c r="G8476">
        <v>39</v>
      </c>
      <c r="H8476" t="s">
        <v>92</v>
      </c>
      <c r="I8476">
        <f>IFERROR(INDEX(Lookup_Misc!$A$1:$C$7,MATCH(Table1[[#This Row],[Product]],Lookup_Misc!$B$1:$B$7,0),3)*Table1[[#This Row],[Tonnage]],NA())</f>
        <v>15.600000000000001</v>
      </c>
      <c r="J8476">
        <f t="shared" si="398"/>
        <v>9</v>
      </c>
    </row>
    <row r="8477" spans="1:10" ht="15.5">
      <c r="A8477" t="s">
        <v>188</v>
      </c>
      <c r="B8477" t="s">
        <v>123</v>
      </c>
      <c r="C8477" s="62">
        <v>44805</v>
      </c>
      <c r="D8477" s="3">
        <f>Table1[[#This Row],[End Year]]-1</f>
        <v>2022</v>
      </c>
      <c r="E8477" s="3">
        <f t="shared" si="396"/>
        <v>2023</v>
      </c>
      <c r="F8477" s="1" t="str">
        <f t="shared" si="397"/>
        <v>2022/2023</v>
      </c>
      <c r="G8477">
        <v>4</v>
      </c>
      <c r="H8477" t="s">
        <v>79</v>
      </c>
      <c r="I8477">
        <f>IFERROR(INDEX(Lookup_Misc!$A$1:$C$7,MATCH(Table1[[#This Row],[Product]],Lookup_Misc!$B$1:$B$7,0),3)*Table1[[#This Row],[Tonnage]],NA())</f>
        <v>0.72</v>
      </c>
      <c r="J8477">
        <f t="shared" si="398"/>
        <v>9</v>
      </c>
    </row>
    <row r="8478" spans="1:10" ht="15.5">
      <c r="A8478" t="s">
        <v>189</v>
      </c>
      <c r="B8478" t="s">
        <v>123</v>
      </c>
      <c r="C8478" s="62">
        <v>44805</v>
      </c>
      <c r="D8478" s="3">
        <f>Table1[[#This Row],[End Year]]-1</f>
        <v>2022</v>
      </c>
      <c r="E8478" s="3">
        <f t="shared" si="396"/>
        <v>2023</v>
      </c>
      <c r="F8478" s="1" t="str">
        <f t="shared" si="397"/>
        <v>2022/2023</v>
      </c>
      <c r="G8478">
        <v>94</v>
      </c>
      <c r="H8478" t="s">
        <v>98</v>
      </c>
      <c r="I8478">
        <f>IFERROR(INDEX(Lookup_Misc!$A$1:$C$7,MATCH(Table1[[#This Row],[Product]],Lookup_Misc!$B$1:$B$7,0),3)*Table1[[#This Row],[Tonnage]],NA())</f>
        <v>37.6</v>
      </c>
      <c r="J8478">
        <f t="shared" si="398"/>
        <v>9</v>
      </c>
    </row>
    <row r="8479" spans="1:10" ht="15.5">
      <c r="A8479" t="s">
        <v>186</v>
      </c>
      <c r="B8479" t="s">
        <v>123</v>
      </c>
      <c r="C8479" s="62">
        <v>44805</v>
      </c>
      <c r="D8479" s="3">
        <f>Table1[[#This Row],[End Year]]-1</f>
        <v>2022</v>
      </c>
      <c r="E8479" s="3">
        <f t="shared" si="396"/>
        <v>2023</v>
      </c>
      <c r="F8479" s="1" t="str">
        <f t="shared" si="397"/>
        <v>2022/2023</v>
      </c>
      <c r="G8479">
        <v>11648</v>
      </c>
      <c r="H8479" t="s">
        <v>116</v>
      </c>
      <c r="I8479">
        <f>IFERROR(INDEX(Lookup_Misc!$A$1:$C$7,MATCH(Table1[[#This Row],[Product]],Lookup_Misc!$B$1:$B$7,0),3)*Table1[[#This Row],[Tonnage]],NA())</f>
        <v>6056.96</v>
      </c>
      <c r="J8479">
        <f t="shared" si="398"/>
        <v>9</v>
      </c>
    </row>
    <row r="8480" spans="1:10" ht="15.5">
      <c r="A8480" t="s">
        <v>186</v>
      </c>
      <c r="B8480" t="s">
        <v>123</v>
      </c>
      <c r="C8480" s="62">
        <v>44805</v>
      </c>
      <c r="D8480" s="3">
        <f>Table1[[#This Row],[End Year]]-1</f>
        <v>2022</v>
      </c>
      <c r="E8480" s="3">
        <f t="shared" si="396"/>
        <v>2023</v>
      </c>
      <c r="F8480" s="1" t="str">
        <f t="shared" si="397"/>
        <v>2022/2023</v>
      </c>
      <c r="G8480">
        <v>36</v>
      </c>
      <c r="H8480" t="s">
        <v>137</v>
      </c>
      <c r="I8480">
        <f>IFERROR(INDEX(Lookup_Misc!$A$1:$C$7,MATCH(Table1[[#This Row],[Product]],Lookup_Misc!$B$1:$B$7,0),3)*Table1[[#This Row],[Tonnage]],NA())</f>
        <v>18.72</v>
      </c>
      <c r="J8480">
        <f t="shared" si="398"/>
        <v>9</v>
      </c>
    </row>
    <row r="8481" spans="1:10" ht="15.5">
      <c r="A8481" t="s">
        <v>186</v>
      </c>
      <c r="B8481" t="s">
        <v>123</v>
      </c>
      <c r="C8481" s="62">
        <v>44805</v>
      </c>
      <c r="D8481" s="3">
        <f>Table1[[#This Row],[End Year]]-1</f>
        <v>2022</v>
      </c>
      <c r="E8481" s="3">
        <f t="shared" si="396"/>
        <v>2023</v>
      </c>
      <c r="F8481" s="1" t="str">
        <f t="shared" si="397"/>
        <v>2022/2023</v>
      </c>
      <c r="G8481">
        <v>2100</v>
      </c>
      <c r="H8481" t="s">
        <v>130</v>
      </c>
      <c r="I8481">
        <f>IFERROR(INDEX(Lookup_Misc!$A$1:$C$7,MATCH(Table1[[#This Row],[Product]],Lookup_Misc!$B$1:$B$7,0),3)*Table1[[#This Row],[Tonnage]],NA())</f>
        <v>1092</v>
      </c>
      <c r="J8481">
        <f t="shared" si="398"/>
        <v>9</v>
      </c>
    </row>
    <row r="8482" spans="1:10" ht="15.5">
      <c r="A8482" t="s">
        <v>186</v>
      </c>
      <c r="B8482" t="s">
        <v>123</v>
      </c>
      <c r="C8482" s="62">
        <v>44805</v>
      </c>
      <c r="D8482" s="3">
        <f>Table1[[#This Row],[End Year]]-1</f>
        <v>2022</v>
      </c>
      <c r="E8482" s="3">
        <f t="shared" si="396"/>
        <v>2023</v>
      </c>
      <c r="F8482" s="1" t="str">
        <f t="shared" si="397"/>
        <v>2022/2023</v>
      </c>
      <c r="G8482">
        <v>5100</v>
      </c>
      <c r="H8482" t="s">
        <v>90</v>
      </c>
      <c r="I8482">
        <f>IFERROR(INDEX(Lookup_Misc!$A$1:$C$7,MATCH(Table1[[#This Row],[Product]],Lookup_Misc!$B$1:$B$7,0),3)*Table1[[#This Row],[Tonnage]],NA())</f>
        <v>2652</v>
      </c>
      <c r="J8482">
        <f t="shared" si="398"/>
        <v>9</v>
      </c>
    </row>
    <row r="8483" spans="1:10">
      <c r="A8483" t="s">
        <v>189</v>
      </c>
      <c r="B8483" t="s">
        <v>123</v>
      </c>
      <c r="C8483" s="60">
        <v>44805</v>
      </c>
      <c r="D8483" s="3">
        <f>Table1[[#This Row],[End Year]]-1</f>
        <v>2022</v>
      </c>
      <c r="E8483" s="3">
        <f t="shared" si="396"/>
        <v>2023</v>
      </c>
      <c r="F8483" s="1" t="str">
        <f t="shared" si="397"/>
        <v>2022/2023</v>
      </c>
      <c r="G8483">
        <v>12</v>
      </c>
      <c r="H8483" t="s">
        <v>87</v>
      </c>
      <c r="I8483">
        <f>IFERROR(INDEX(Lookup_Misc!$A$1:$C$7,MATCH(Table1[[#This Row],[Product]],Lookup_Misc!$B$1:$B$7,0),3)*Table1[[#This Row],[Tonnage]],NA())</f>
        <v>4.8000000000000007</v>
      </c>
      <c r="J8483">
        <f t="shared" si="398"/>
        <v>9</v>
      </c>
    </row>
    <row r="8484" spans="1:10">
      <c r="A8484" t="s">
        <v>189</v>
      </c>
      <c r="B8484" t="s">
        <v>123</v>
      </c>
      <c r="C8484" s="60">
        <v>44805</v>
      </c>
      <c r="D8484" s="3">
        <f>Table1[[#This Row],[End Year]]-1</f>
        <v>2022</v>
      </c>
      <c r="E8484" s="3">
        <f t="shared" si="396"/>
        <v>2023</v>
      </c>
      <c r="F8484" s="1" t="str">
        <f t="shared" si="397"/>
        <v>2022/2023</v>
      </c>
      <c r="G8484">
        <v>354</v>
      </c>
      <c r="H8484" t="s">
        <v>79</v>
      </c>
      <c r="I8484">
        <f>IFERROR(INDEX(Lookup_Misc!$A$1:$C$7,MATCH(Table1[[#This Row],[Product]],Lookup_Misc!$B$1:$B$7,0),3)*Table1[[#This Row],[Tonnage]],NA())</f>
        <v>141.6</v>
      </c>
      <c r="J8484">
        <f t="shared" si="398"/>
        <v>9</v>
      </c>
    </row>
    <row r="8485" spans="1:10">
      <c r="A8485" t="s">
        <v>185</v>
      </c>
      <c r="B8485" t="s">
        <v>123</v>
      </c>
      <c r="C8485" s="60">
        <v>44805</v>
      </c>
      <c r="D8485" s="3">
        <f>Table1[[#This Row],[End Year]]-1</f>
        <v>2022</v>
      </c>
      <c r="E8485" s="3">
        <f t="shared" si="396"/>
        <v>2023</v>
      </c>
      <c r="F8485" s="1" t="str">
        <f t="shared" si="397"/>
        <v>2022/2023</v>
      </c>
      <c r="G8485">
        <v>6608</v>
      </c>
      <c r="H8485" t="s">
        <v>144</v>
      </c>
      <c r="I8485">
        <f>IFERROR(INDEX(Lookup_Misc!$A$1:$C$7,MATCH(Table1[[#This Row],[Product]],Lookup_Misc!$B$1:$B$7,0),3)*Table1[[#This Row],[Tonnage]],NA())</f>
        <v>3039.6800000000003</v>
      </c>
      <c r="J8485">
        <f t="shared" si="398"/>
        <v>9</v>
      </c>
    </row>
    <row r="8486" spans="1:10">
      <c r="A8486" t="s">
        <v>185</v>
      </c>
      <c r="B8486" t="s">
        <v>33</v>
      </c>
      <c r="C8486" s="60">
        <v>44835</v>
      </c>
      <c r="D8486" s="3">
        <f>Table1[[#This Row],[End Year]]-1</f>
        <v>2022</v>
      </c>
      <c r="E8486" s="3">
        <f t="shared" si="396"/>
        <v>2023</v>
      </c>
      <c r="F8486" s="1" t="str">
        <f t="shared" si="397"/>
        <v>2022/2023</v>
      </c>
      <c r="G8486">
        <v>16000</v>
      </c>
      <c r="H8486" t="s">
        <v>90</v>
      </c>
      <c r="I8486">
        <f>IFERROR(INDEX(Lookup_Misc!$A$1:$C$7,MATCH(Table1[[#This Row],[Product]],Lookup_Misc!$B$1:$B$7,0),3)*Table1[[#This Row],[Tonnage]],NA())</f>
        <v>7360</v>
      </c>
      <c r="J8486">
        <f t="shared" si="398"/>
        <v>10</v>
      </c>
    </row>
    <row r="8487" spans="1:10">
      <c r="A8487" t="s">
        <v>186</v>
      </c>
      <c r="B8487" t="s">
        <v>33</v>
      </c>
      <c r="C8487" s="60">
        <v>44835</v>
      </c>
      <c r="D8487" s="3">
        <f>Table1[[#This Row],[End Year]]-1</f>
        <v>2022</v>
      </c>
      <c r="E8487" s="3">
        <f t="shared" si="396"/>
        <v>2023</v>
      </c>
      <c r="F8487" s="1" t="str">
        <f t="shared" si="397"/>
        <v>2022/2023</v>
      </c>
      <c r="G8487">
        <v>64746</v>
      </c>
      <c r="H8487" t="s">
        <v>95</v>
      </c>
      <c r="I8487">
        <f>IFERROR(INDEX(Lookup_Misc!$A$1:$C$7,MATCH(Table1[[#This Row],[Product]],Lookup_Misc!$B$1:$B$7,0),3)*Table1[[#This Row],[Tonnage]],NA())</f>
        <v>33667.919999999998</v>
      </c>
      <c r="J8487">
        <f t="shared" si="398"/>
        <v>10</v>
      </c>
    </row>
    <row r="8488" spans="1:10">
      <c r="A8488" t="s">
        <v>185</v>
      </c>
      <c r="B8488" t="s">
        <v>33</v>
      </c>
      <c r="C8488" s="60">
        <v>44835</v>
      </c>
      <c r="D8488" s="3">
        <f>Table1[[#This Row],[End Year]]-1</f>
        <v>2022</v>
      </c>
      <c r="E8488" s="3">
        <f t="shared" si="396"/>
        <v>2023</v>
      </c>
      <c r="F8488" s="1" t="str">
        <f t="shared" si="397"/>
        <v>2022/2023</v>
      </c>
      <c r="G8488">
        <v>1020</v>
      </c>
      <c r="H8488" t="s">
        <v>86</v>
      </c>
      <c r="I8488">
        <f>IFERROR(INDEX(Lookup_Misc!$A$1:$C$7,MATCH(Table1[[#This Row],[Product]],Lookup_Misc!$B$1:$B$7,0),3)*Table1[[#This Row],[Tonnage]],NA())</f>
        <v>469.20000000000005</v>
      </c>
      <c r="J8488">
        <f t="shared" si="398"/>
        <v>10</v>
      </c>
    </row>
    <row r="8489" spans="1:10">
      <c r="A8489" t="s">
        <v>185</v>
      </c>
      <c r="B8489" t="s">
        <v>33</v>
      </c>
      <c r="C8489" s="60">
        <v>44835</v>
      </c>
      <c r="D8489" s="3">
        <f>Table1[[#This Row],[End Year]]-1</f>
        <v>2022</v>
      </c>
      <c r="E8489" s="3">
        <f t="shared" si="396"/>
        <v>2023</v>
      </c>
      <c r="F8489" s="1" t="str">
        <f t="shared" si="397"/>
        <v>2022/2023</v>
      </c>
      <c r="G8489">
        <v>33287</v>
      </c>
      <c r="H8489" t="s">
        <v>82</v>
      </c>
      <c r="I8489">
        <f>IFERROR(INDEX(Lookup_Misc!$A$1:$C$7,MATCH(Table1[[#This Row],[Product]],Lookup_Misc!$B$1:$B$7,0),3)*Table1[[#This Row],[Tonnage]],NA())</f>
        <v>15312.02</v>
      </c>
      <c r="J8489">
        <f t="shared" si="398"/>
        <v>10</v>
      </c>
    </row>
    <row r="8490" spans="1:10">
      <c r="A8490" t="s">
        <v>186</v>
      </c>
      <c r="B8490" t="s">
        <v>33</v>
      </c>
      <c r="C8490" s="60">
        <v>44835</v>
      </c>
      <c r="D8490" s="3">
        <f>Table1[[#This Row],[End Year]]-1</f>
        <v>2022</v>
      </c>
      <c r="E8490" s="3">
        <f t="shared" si="396"/>
        <v>2023</v>
      </c>
      <c r="F8490" s="1" t="str">
        <f t="shared" si="397"/>
        <v>2022/2023</v>
      </c>
      <c r="G8490">
        <v>36000</v>
      </c>
      <c r="H8490" t="s">
        <v>90</v>
      </c>
      <c r="I8490">
        <f>IFERROR(INDEX(Lookup_Misc!$A$1:$C$7,MATCH(Table1[[#This Row],[Product]],Lookup_Misc!$B$1:$B$7,0),3)*Table1[[#This Row],[Tonnage]],NA())</f>
        <v>18720</v>
      </c>
      <c r="J8490">
        <f t="shared" si="398"/>
        <v>10</v>
      </c>
    </row>
    <row r="8491" spans="1:10">
      <c r="A8491" t="s">
        <v>186</v>
      </c>
      <c r="B8491" t="s">
        <v>33</v>
      </c>
      <c r="C8491" s="60">
        <v>44835</v>
      </c>
      <c r="D8491" s="3">
        <f>Table1[[#This Row],[End Year]]-1</f>
        <v>2022</v>
      </c>
      <c r="E8491" s="3">
        <f t="shared" si="396"/>
        <v>2023</v>
      </c>
      <c r="F8491" s="1" t="str">
        <f t="shared" si="397"/>
        <v>2022/2023</v>
      </c>
      <c r="G8491">
        <v>118</v>
      </c>
      <c r="H8491" t="s">
        <v>96</v>
      </c>
      <c r="I8491">
        <f>IFERROR(INDEX(Lookup_Misc!$A$1:$C$7,MATCH(Table1[[#This Row],[Product]],Lookup_Misc!$B$1:$B$7,0),3)*Table1[[#This Row],[Tonnage]],NA())</f>
        <v>61.36</v>
      </c>
      <c r="J8491">
        <f t="shared" si="398"/>
        <v>10</v>
      </c>
    </row>
    <row r="8492" spans="1:10">
      <c r="A8492" t="s">
        <v>186</v>
      </c>
      <c r="B8492" t="s">
        <v>33</v>
      </c>
      <c r="C8492" s="60">
        <v>44835</v>
      </c>
      <c r="D8492" s="3">
        <f>Table1[[#This Row],[End Year]]-1</f>
        <v>2022</v>
      </c>
      <c r="E8492" s="3">
        <f t="shared" si="396"/>
        <v>2023</v>
      </c>
      <c r="F8492" s="1" t="str">
        <f t="shared" si="397"/>
        <v>2022/2023</v>
      </c>
      <c r="G8492">
        <v>894</v>
      </c>
      <c r="H8492" t="s">
        <v>86</v>
      </c>
      <c r="I8492">
        <f>IFERROR(INDEX(Lookup_Misc!$A$1:$C$7,MATCH(Table1[[#This Row],[Product]],Lookup_Misc!$B$1:$B$7,0),3)*Table1[[#This Row],[Tonnage]],NA())</f>
        <v>464.88</v>
      </c>
      <c r="J8492">
        <f t="shared" si="398"/>
        <v>10</v>
      </c>
    </row>
    <row r="8493" spans="1:10">
      <c r="A8493" t="s">
        <v>185</v>
      </c>
      <c r="B8493" t="s">
        <v>33</v>
      </c>
      <c r="C8493" s="60">
        <v>44835</v>
      </c>
      <c r="D8493" s="3">
        <f>Table1[[#This Row],[End Year]]-1</f>
        <v>2022</v>
      </c>
      <c r="E8493" s="3">
        <f t="shared" si="396"/>
        <v>2023</v>
      </c>
      <c r="F8493" s="1" t="str">
        <f t="shared" si="397"/>
        <v>2022/2023</v>
      </c>
      <c r="G8493">
        <v>11079</v>
      </c>
      <c r="H8493" t="s">
        <v>95</v>
      </c>
      <c r="I8493">
        <f>IFERROR(INDEX(Lookup_Misc!$A$1:$C$7,MATCH(Table1[[#This Row],[Product]],Lookup_Misc!$B$1:$B$7,0),3)*Table1[[#This Row],[Tonnage]],NA())</f>
        <v>5096.34</v>
      </c>
      <c r="J8493">
        <f t="shared" si="398"/>
        <v>10</v>
      </c>
    </row>
    <row r="8494" spans="1:10">
      <c r="A8494" t="s">
        <v>189</v>
      </c>
      <c r="B8494" t="s">
        <v>33</v>
      </c>
      <c r="C8494" s="60">
        <v>44835</v>
      </c>
      <c r="D8494" s="3">
        <f>Table1[[#This Row],[End Year]]-1</f>
        <v>2022</v>
      </c>
      <c r="E8494" s="3">
        <f t="shared" si="396"/>
        <v>2023</v>
      </c>
      <c r="F8494" s="1" t="str">
        <f t="shared" si="397"/>
        <v>2022/2023</v>
      </c>
      <c r="G8494">
        <v>22051</v>
      </c>
      <c r="H8494" t="s">
        <v>95</v>
      </c>
      <c r="I8494">
        <f>IFERROR(INDEX(Lookup_Misc!$A$1:$C$7,MATCH(Table1[[#This Row],[Product]],Lookup_Misc!$B$1:$B$7,0),3)*Table1[[#This Row],[Tonnage]],NA())</f>
        <v>8820.4</v>
      </c>
      <c r="J8494">
        <f t="shared" si="398"/>
        <v>10</v>
      </c>
    </row>
    <row r="8495" spans="1:10">
      <c r="A8495" t="s">
        <v>186</v>
      </c>
      <c r="B8495" t="s">
        <v>33</v>
      </c>
      <c r="C8495" s="60">
        <v>44835</v>
      </c>
      <c r="D8495" s="3">
        <f>Table1[[#This Row],[End Year]]-1</f>
        <v>2022</v>
      </c>
      <c r="E8495" s="3">
        <f t="shared" si="396"/>
        <v>2023</v>
      </c>
      <c r="F8495" s="1" t="str">
        <f t="shared" si="397"/>
        <v>2022/2023</v>
      </c>
      <c r="G8495">
        <v>40</v>
      </c>
      <c r="H8495" t="s">
        <v>169</v>
      </c>
      <c r="I8495">
        <f>IFERROR(INDEX(Lookup_Misc!$A$1:$C$7,MATCH(Table1[[#This Row],[Product]],Lookup_Misc!$B$1:$B$7,0),3)*Table1[[#This Row],[Tonnage]],NA())</f>
        <v>20.8</v>
      </c>
      <c r="J8495">
        <f t="shared" si="398"/>
        <v>10</v>
      </c>
    </row>
    <row r="8496" spans="1:10">
      <c r="A8496" t="s">
        <v>185</v>
      </c>
      <c r="B8496" t="s">
        <v>33</v>
      </c>
      <c r="C8496" s="60">
        <v>44835</v>
      </c>
      <c r="D8496" s="3">
        <f>Table1[[#This Row],[End Year]]-1</f>
        <v>2022</v>
      </c>
      <c r="E8496" s="3">
        <f t="shared" si="396"/>
        <v>2023</v>
      </c>
      <c r="F8496" s="1" t="str">
        <f t="shared" si="397"/>
        <v>2022/2023</v>
      </c>
      <c r="G8496">
        <v>43</v>
      </c>
      <c r="H8496" t="s">
        <v>75</v>
      </c>
      <c r="I8496">
        <f>IFERROR(INDEX(Lookup_Misc!$A$1:$C$7,MATCH(Table1[[#This Row],[Product]],Lookup_Misc!$B$1:$B$7,0),3)*Table1[[#This Row],[Tonnage]],NA())</f>
        <v>19.78</v>
      </c>
      <c r="J8496">
        <f t="shared" si="398"/>
        <v>10</v>
      </c>
    </row>
    <row r="8497" spans="1:10">
      <c r="A8497" t="s">
        <v>185</v>
      </c>
      <c r="B8497" t="s">
        <v>33</v>
      </c>
      <c r="C8497" s="60">
        <v>44835</v>
      </c>
      <c r="D8497" s="3">
        <f>Table1[[#This Row],[End Year]]-1</f>
        <v>2022</v>
      </c>
      <c r="E8497" s="3">
        <f t="shared" si="396"/>
        <v>2023</v>
      </c>
      <c r="F8497" s="1" t="str">
        <f t="shared" si="397"/>
        <v>2022/2023</v>
      </c>
      <c r="G8497">
        <v>9</v>
      </c>
      <c r="H8497" t="s">
        <v>73</v>
      </c>
      <c r="I8497">
        <f>IFERROR(INDEX(Lookup_Misc!$A$1:$C$7,MATCH(Table1[[#This Row],[Product]],Lookup_Misc!$B$1:$B$7,0),3)*Table1[[#This Row],[Tonnage]],NA())</f>
        <v>4.1400000000000006</v>
      </c>
      <c r="J8497">
        <f t="shared" si="398"/>
        <v>10</v>
      </c>
    </row>
    <row r="8498" spans="1:10">
      <c r="A8498" t="s">
        <v>186</v>
      </c>
      <c r="B8498" t="s">
        <v>33</v>
      </c>
      <c r="C8498" s="60">
        <v>44835</v>
      </c>
      <c r="D8498" s="3">
        <f>Table1[[#This Row],[End Year]]-1</f>
        <v>2022</v>
      </c>
      <c r="E8498" s="3">
        <f t="shared" si="396"/>
        <v>2023</v>
      </c>
      <c r="F8498" s="1" t="str">
        <f t="shared" si="397"/>
        <v>2022/2023</v>
      </c>
      <c r="G8498">
        <v>23615</v>
      </c>
      <c r="H8498" t="s">
        <v>151</v>
      </c>
      <c r="I8498">
        <f>IFERROR(INDEX(Lookup_Misc!$A$1:$C$7,MATCH(Table1[[#This Row],[Product]],Lookup_Misc!$B$1:$B$7,0),3)*Table1[[#This Row],[Tonnage]],NA())</f>
        <v>12279.800000000001</v>
      </c>
      <c r="J8498">
        <f t="shared" si="398"/>
        <v>10</v>
      </c>
    </row>
    <row r="8499" spans="1:10">
      <c r="A8499" t="s">
        <v>185</v>
      </c>
      <c r="B8499" t="s">
        <v>33</v>
      </c>
      <c r="C8499" s="60">
        <v>44835</v>
      </c>
      <c r="D8499" s="3">
        <f>Table1[[#This Row],[End Year]]-1</f>
        <v>2022</v>
      </c>
      <c r="E8499" s="3">
        <f t="shared" si="396"/>
        <v>2023</v>
      </c>
      <c r="F8499" s="1" t="str">
        <f t="shared" si="397"/>
        <v>2022/2023</v>
      </c>
      <c r="G8499">
        <v>164</v>
      </c>
      <c r="H8499" t="s">
        <v>79</v>
      </c>
      <c r="I8499">
        <f>IFERROR(INDEX(Lookup_Misc!$A$1:$C$7,MATCH(Table1[[#This Row],[Product]],Lookup_Misc!$B$1:$B$7,0),3)*Table1[[#This Row],[Tonnage]],NA())</f>
        <v>75.44</v>
      </c>
      <c r="J8499">
        <f t="shared" si="398"/>
        <v>10</v>
      </c>
    </row>
    <row r="8500" spans="1:10">
      <c r="A8500" t="s">
        <v>188</v>
      </c>
      <c r="B8500" t="s">
        <v>33</v>
      </c>
      <c r="C8500" s="60">
        <v>44835</v>
      </c>
      <c r="D8500" s="3">
        <f>Table1[[#This Row],[End Year]]-1</f>
        <v>2022</v>
      </c>
      <c r="E8500" s="3">
        <f t="shared" si="396"/>
        <v>2023</v>
      </c>
      <c r="F8500" s="1" t="str">
        <f t="shared" si="397"/>
        <v>2022/2023</v>
      </c>
      <c r="G8500">
        <v>2</v>
      </c>
      <c r="H8500" t="s">
        <v>92</v>
      </c>
      <c r="I8500">
        <f>IFERROR(INDEX(Lookup_Misc!$A$1:$C$7,MATCH(Table1[[#This Row],[Product]],Lookup_Misc!$B$1:$B$7,0),3)*Table1[[#This Row],[Tonnage]],NA())</f>
        <v>0.36</v>
      </c>
      <c r="J8500">
        <f t="shared" si="398"/>
        <v>10</v>
      </c>
    </row>
    <row r="8501" spans="1:10">
      <c r="A8501" t="s">
        <v>185</v>
      </c>
      <c r="B8501" t="s">
        <v>33</v>
      </c>
      <c r="C8501" s="60">
        <v>44835</v>
      </c>
      <c r="D8501" s="3">
        <f>Table1[[#This Row],[End Year]]-1</f>
        <v>2022</v>
      </c>
      <c r="E8501" s="3">
        <f t="shared" si="396"/>
        <v>2023</v>
      </c>
      <c r="F8501" s="1" t="str">
        <f t="shared" si="397"/>
        <v>2022/2023</v>
      </c>
      <c r="G8501">
        <v>216</v>
      </c>
      <c r="H8501" t="s">
        <v>119</v>
      </c>
      <c r="I8501">
        <f>IFERROR(INDEX(Lookup_Misc!$A$1:$C$7,MATCH(Table1[[#This Row],[Product]],Lookup_Misc!$B$1:$B$7,0),3)*Table1[[#This Row],[Tonnage]],NA())</f>
        <v>99.36</v>
      </c>
      <c r="J8501">
        <f t="shared" si="398"/>
        <v>10</v>
      </c>
    </row>
    <row r="8502" spans="1:10">
      <c r="A8502" t="s">
        <v>187</v>
      </c>
      <c r="B8502" t="s">
        <v>33</v>
      </c>
      <c r="C8502" s="60">
        <v>44835</v>
      </c>
      <c r="D8502" s="3">
        <f>Table1[[#This Row],[End Year]]-1</f>
        <v>2022</v>
      </c>
      <c r="E8502" s="3">
        <f t="shared" si="396"/>
        <v>2023</v>
      </c>
      <c r="F8502" s="1" t="str">
        <f t="shared" si="397"/>
        <v>2022/2023</v>
      </c>
      <c r="G8502">
        <v>17416</v>
      </c>
      <c r="H8502" t="s">
        <v>173</v>
      </c>
      <c r="I8502">
        <f>IFERROR(INDEX(Lookup_Misc!$A$1:$C$7,MATCH(Table1[[#This Row],[Product]],Lookup_Misc!$B$1:$B$7,0),3)*Table1[[#This Row],[Tonnage]],NA())</f>
        <v>8011.3600000000006</v>
      </c>
      <c r="J8502">
        <f t="shared" si="398"/>
        <v>10</v>
      </c>
    </row>
    <row r="8503" spans="1:10">
      <c r="A8503" t="s">
        <v>186</v>
      </c>
      <c r="B8503" t="s">
        <v>33</v>
      </c>
      <c r="C8503" s="60">
        <v>44835</v>
      </c>
      <c r="D8503" s="3">
        <f>Table1[[#This Row],[End Year]]-1</f>
        <v>2022</v>
      </c>
      <c r="E8503" s="3">
        <f t="shared" si="396"/>
        <v>2023</v>
      </c>
      <c r="F8503" s="1" t="str">
        <f t="shared" si="397"/>
        <v>2022/2023</v>
      </c>
      <c r="G8503">
        <v>1</v>
      </c>
      <c r="H8503" t="s">
        <v>89</v>
      </c>
      <c r="I8503">
        <f>IFERROR(INDEX(Lookup_Misc!$A$1:$C$7,MATCH(Table1[[#This Row],[Product]],Lookup_Misc!$B$1:$B$7,0),3)*Table1[[#This Row],[Tonnage]],NA())</f>
        <v>0.52</v>
      </c>
      <c r="J8503">
        <f t="shared" si="398"/>
        <v>10</v>
      </c>
    </row>
    <row r="8504" spans="1:10">
      <c r="A8504" t="s">
        <v>186</v>
      </c>
      <c r="B8504" t="s">
        <v>33</v>
      </c>
      <c r="C8504" s="60">
        <v>44835</v>
      </c>
      <c r="D8504" s="3">
        <f>Table1[[#This Row],[End Year]]-1</f>
        <v>2022</v>
      </c>
      <c r="E8504" s="3">
        <f t="shared" si="396"/>
        <v>2023</v>
      </c>
      <c r="F8504" s="1" t="str">
        <f t="shared" si="397"/>
        <v>2022/2023</v>
      </c>
      <c r="G8504">
        <v>867</v>
      </c>
      <c r="H8504" t="s">
        <v>119</v>
      </c>
      <c r="I8504">
        <f>IFERROR(INDEX(Lookup_Misc!$A$1:$C$7,MATCH(Table1[[#This Row],[Product]],Lookup_Misc!$B$1:$B$7,0),3)*Table1[[#This Row],[Tonnage]],NA())</f>
        <v>450.84000000000003</v>
      </c>
      <c r="J8504">
        <f t="shared" si="398"/>
        <v>10</v>
      </c>
    </row>
    <row r="8505" spans="1:10">
      <c r="A8505" t="s">
        <v>185</v>
      </c>
      <c r="B8505" t="s">
        <v>33</v>
      </c>
      <c r="C8505" s="60">
        <v>44835</v>
      </c>
      <c r="D8505" s="3">
        <f>Table1[[#This Row],[End Year]]-1</f>
        <v>2022</v>
      </c>
      <c r="E8505" s="3">
        <f t="shared" si="396"/>
        <v>2023</v>
      </c>
      <c r="F8505" s="1" t="str">
        <f t="shared" si="397"/>
        <v>2022/2023</v>
      </c>
      <c r="G8505">
        <v>52</v>
      </c>
      <c r="H8505" t="s">
        <v>60</v>
      </c>
      <c r="I8505">
        <f>IFERROR(INDEX(Lookup_Misc!$A$1:$C$7,MATCH(Table1[[#This Row],[Product]],Lookup_Misc!$B$1:$B$7,0),3)*Table1[[#This Row],[Tonnage]],NA())</f>
        <v>23.92</v>
      </c>
      <c r="J8505">
        <f t="shared" si="398"/>
        <v>10</v>
      </c>
    </row>
    <row r="8506" spans="1:10">
      <c r="A8506" t="s">
        <v>189</v>
      </c>
      <c r="B8506" t="s">
        <v>33</v>
      </c>
      <c r="C8506" s="60">
        <v>44835</v>
      </c>
      <c r="D8506" s="3">
        <f>Table1[[#This Row],[End Year]]-1</f>
        <v>2022</v>
      </c>
      <c r="E8506" s="3">
        <f t="shared" si="396"/>
        <v>2023</v>
      </c>
      <c r="F8506" s="1" t="str">
        <f t="shared" si="397"/>
        <v>2022/2023</v>
      </c>
      <c r="G8506">
        <v>728</v>
      </c>
      <c r="H8506" t="s">
        <v>60</v>
      </c>
      <c r="I8506">
        <f>IFERROR(INDEX(Lookup_Misc!$A$1:$C$7,MATCH(Table1[[#This Row],[Product]],Lookup_Misc!$B$1:$B$7,0),3)*Table1[[#This Row],[Tonnage]],NA())</f>
        <v>291.2</v>
      </c>
      <c r="J8506">
        <f t="shared" si="398"/>
        <v>10</v>
      </c>
    </row>
    <row r="8507" spans="1:10">
      <c r="A8507" t="s">
        <v>186</v>
      </c>
      <c r="B8507" t="s">
        <v>33</v>
      </c>
      <c r="C8507" s="60">
        <v>44835</v>
      </c>
      <c r="D8507" s="3">
        <f>Table1[[#This Row],[End Year]]-1</f>
        <v>2022</v>
      </c>
      <c r="E8507" s="3">
        <f t="shared" si="396"/>
        <v>2023</v>
      </c>
      <c r="F8507" s="1" t="str">
        <f t="shared" si="397"/>
        <v>2022/2023</v>
      </c>
      <c r="G8507">
        <v>927</v>
      </c>
      <c r="H8507" t="s">
        <v>60</v>
      </c>
      <c r="I8507">
        <f>IFERROR(INDEX(Lookup_Misc!$A$1:$C$7,MATCH(Table1[[#This Row],[Product]],Lookup_Misc!$B$1:$B$7,0),3)*Table1[[#This Row],[Tonnage]],NA())</f>
        <v>482.04</v>
      </c>
      <c r="J8507">
        <f t="shared" si="398"/>
        <v>10</v>
      </c>
    </row>
    <row r="8508" spans="1:10">
      <c r="A8508" t="s">
        <v>186</v>
      </c>
      <c r="B8508" t="s">
        <v>33</v>
      </c>
      <c r="C8508" s="60">
        <v>44835</v>
      </c>
      <c r="D8508" s="3">
        <f>Table1[[#This Row],[End Year]]-1</f>
        <v>2022</v>
      </c>
      <c r="E8508" s="3">
        <f t="shared" si="396"/>
        <v>2023</v>
      </c>
      <c r="F8508" s="1" t="str">
        <f t="shared" si="397"/>
        <v>2022/2023</v>
      </c>
      <c r="G8508">
        <v>1144</v>
      </c>
      <c r="H8508" t="s">
        <v>79</v>
      </c>
      <c r="I8508">
        <f>IFERROR(INDEX(Lookup_Misc!$A$1:$C$7,MATCH(Table1[[#This Row],[Product]],Lookup_Misc!$B$1:$B$7,0),3)*Table1[[#This Row],[Tonnage]],NA())</f>
        <v>594.88</v>
      </c>
      <c r="J8508">
        <f t="shared" si="398"/>
        <v>10</v>
      </c>
    </row>
    <row r="8509" spans="1:10">
      <c r="A8509" t="s">
        <v>189</v>
      </c>
      <c r="B8509" t="s">
        <v>33</v>
      </c>
      <c r="C8509" s="60">
        <v>44835</v>
      </c>
      <c r="D8509" s="3">
        <f>Table1[[#This Row],[End Year]]-1</f>
        <v>2022</v>
      </c>
      <c r="E8509" s="3">
        <f t="shared" si="396"/>
        <v>2023</v>
      </c>
      <c r="F8509" s="1" t="str">
        <f t="shared" si="397"/>
        <v>2022/2023</v>
      </c>
      <c r="G8509">
        <v>1</v>
      </c>
      <c r="H8509" t="s">
        <v>79</v>
      </c>
      <c r="I8509">
        <f>IFERROR(INDEX(Lookup_Misc!$A$1:$C$7,MATCH(Table1[[#This Row],[Product]],Lookup_Misc!$B$1:$B$7,0),3)*Table1[[#This Row],[Tonnage]],NA())</f>
        <v>0.4</v>
      </c>
      <c r="J8509">
        <f t="shared" si="398"/>
        <v>10</v>
      </c>
    </row>
    <row r="8510" spans="1:10">
      <c r="A8510" t="s">
        <v>189</v>
      </c>
      <c r="B8510" t="s">
        <v>33</v>
      </c>
      <c r="C8510" s="60">
        <v>44835</v>
      </c>
      <c r="D8510" s="3">
        <f>Table1[[#This Row],[End Year]]-1</f>
        <v>2022</v>
      </c>
      <c r="E8510" s="3">
        <f t="shared" si="396"/>
        <v>2023</v>
      </c>
      <c r="F8510" s="1" t="str">
        <f t="shared" si="397"/>
        <v>2022/2023</v>
      </c>
      <c r="G8510">
        <v>16</v>
      </c>
      <c r="H8510" t="s">
        <v>74</v>
      </c>
      <c r="I8510">
        <f>IFERROR(INDEX(Lookup_Misc!$A$1:$C$7,MATCH(Table1[[#This Row],[Product]],Lookup_Misc!$B$1:$B$7,0),3)*Table1[[#This Row],[Tonnage]],NA())</f>
        <v>6.4</v>
      </c>
      <c r="J8510">
        <f t="shared" si="398"/>
        <v>10</v>
      </c>
    </row>
    <row r="8511" spans="1:10">
      <c r="A8511" t="s">
        <v>189</v>
      </c>
      <c r="B8511" t="s">
        <v>33</v>
      </c>
      <c r="C8511" s="60">
        <v>44835</v>
      </c>
      <c r="D8511" s="3">
        <f>Table1[[#This Row],[End Year]]-1</f>
        <v>2022</v>
      </c>
      <c r="E8511" s="3">
        <f t="shared" si="396"/>
        <v>2023</v>
      </c>
      <c r="F8511" s="1" t="str">
        <f t="shared" si="397"/>
        <v>2022/2023</v>
      </c>
      <c r="G8511">
        <v>219</v>
      </c>
      <c r="H8511" t="s">
        <v>94</v>
      </c>
      <c r="I8511">
        <f>IFERROR(INDEX(Lookup_Misc!$A$1:$C$7,MATCH(Table1[[#This Row],[Product]],Lookup_Misc!$B$1:$B$7,0),3)*Table1[[#This Row],[Tonnage]],NA())</f>
        <v>87.600000000000009</v>
      </c>
      <c r="J8511">
        <f t="shared" si="398"/>
        <v>10</v>
      </c>
    </row>
    <row r="8512" spans="1:10">
      <c r="A8512" t="s">
        <v>186</v>
      </c>
      <c r="B8512" t="s">
        <v>33</v>
      </c>
      <c r="C8512" s="60">
        <v>44835</v>
      </c>
      <c r="D8512" s="3">
        <f>Table1[[#This Row],[End Year]]-1</f>
        <v>2022</v>
      </c>
      <c r="E8512" s="3">
        <f t="shared" si="396"/>
        <v>2023</v>
      </c>
      <c r="F8512" s="1" t="str">
        <f t="shared" si="397"/>
        <v>2022/2023</v>
      </c>
      <c r="G8512">
        <v>12</v>
      </c>
      <c r="H8512" t="s">
        <v>75</v>
      </c>
      <c r="I8512">
        <f>IFERROR(INDEX(Lookup_Misc!$A$1:$C$7,MATCH(Table1[[#This Row],[Product]],Lookup_Misc!$B$1:$B$7,0),3)*Table1[[#This Row],[Tonnage]],NA())</f>
        <v>6.24</v>
      </c>
      <c r="J8512">
        <f t="shared" si="398"/>
        <v>10</v>
      </c>
    </row>
    <row r="8513" spans="1:10">
      <c r="A8513" t="s">
        <v>186</v>
      </c>
      <c r="B8513" t="s">
        <v>33</v>
      </c>
      <c r="C8513" s="60">
        <v>44835</v>
      </c>
      <c r="D8513" s="3">
        <f>Table1[[#This Row],[End Year]]-1</f>
        <v>2022</v>
      </c>
      <c r="E8513" s="3">
        <f t="shared" si="396"/>
        <v>2023</v>
      </c>
      <c r="F8513" s="1" t="str">
        <f t="shared" si="397"/>
        <v>2022/2023</v>
      </c>
      <c r="G8513">
        <v>10810</v>
      </c>
      <c r="H8513" t="s">
        <v>82</v>
      </c>
      <c r="I8513">
        <f>IFERROR(INDEX(Lookup_Misc!$A$1:$C$7,MATCH(Table1[[#This Row],[Product]],Lookup_Misc!$B$1:$B$7,0),3)*Table1[[#This Row],[Tonnage]],NA())</f>
        <v>5621.2</v>
      </c>
      <c r="J8513">
        <f t="shared" si="398"/>
        <v>10</v>
      </c>
    </row>
    <row r="8514" spans="1:10">
      <c r="A8514" t="s">
        <v>187</v>
      </c>
      <c r="B8514" t="s">
        <v>33</v>
      </c>
      <c r="C8514" s="60">
        <v>44835</v>
      </c>
      <c r="D8514" s="3">
        <f>Table1[[#This Row],[End Year]]-1</f>
        <v>2022</v>
      </c>
      <c r="E8514" s="3">
        <f t="shared" si="396"/>
        <v>2023</v>
      </c>
      <c r="F8514" s="1" t="str">
        <f t="shared" si="397"/>
        <v>2022/2023</v>
      </c>
      <c r="G8514">
        <v>51041</v>
      </c>
      <c r="H8514" t="s">
        <v>96</v>
      </c>
      <c r="I8514">
        <f>IFERROR(INDEX(Lookup_Misc!$A$1:$C$7,MATCH(Table1[[#This Row],[Product]],Lookup_Misc!$B$1:$B$7,0),3)*Table1[[#This Row],[Tonnage]],NA())</f>
        <v>23478.86</v>
      </c>
      <c r="J8514">
        <f t="shared" si="398"/>
        <v>10</v>
      </c>
    </row>
    <row r="8515" spans="1:10">
      <c r="A8515" t="s">
        <v>185</v>
      </c>
      <c r="B8515" t="s">
        <v>123</v>
      </c>
      <c r="C8515" s="60">
        <v>44835</v>
      </c>
      <c r="D8515" s="3">
        <f>Table1[[#This Row],[End Year]]-1</f>
        <v>2022</v>
      </c>
      <c r="E8515" s="3">
        <f t="shared" si="396"/>
        <v>2023</v>
      </c>
      <c r="F8515" s="1" t="str">
        <f t="shared" si="397"/>
        <v>2022/2023</v>
      </c>
      <c r="G8515">
        <v>11700</v>
      </c>
      <c r="H8515" t="s">
        <v>128</v>
      </c>
      <c r="I8515">
        <f>IFERROR(INDEX(Lookup_Misc!$A$1:$C$7,MATCH(Table1[[#This Row],[Product]],Lookup_Misc!$B$1:$B$7,0),3)*Table1[[#This Row],[Tonnage]],NA())</f>
        <v>5382</v>
      </c>
      <c r="J8515">
        <f t="shared" si="398"/>
        <v>10</v>
      </c>
    </row>
    <row r="8516" spans="1:10">
      <c r="A8516" t="s">
        <v>186</v>
      </c>
      <c r="B8516" t="s">
        <v>123</v>
      </c>
      <c r="C8516" s="60">
        <v>44835</v>
      </c>
      <c r="D8516" s="3">
        <f>Table1[[#This Row],[End Year]]-1</f>
        <v>2022</v>
      </c>
      <c r="E8516" s="3">
        <f t="shared" si="396"/>
        <v>2023</v>
      </c>
      <c r="F8516" s="1" t="str">
        <f t="shared" si="397"/>
        <v>2022/2023</v>
      </c>
      <c r="G8516">
        <v>4522</v>
      </c>
      <c r="H8516" t="s">
        <v>116</v>
      </c>
      <c r="I8516">
        <f>IFERROR(INDEX(Lookup_Misc!$A$1:$C$7,MATCH(Table1[[#This Row],[Product]],Lookup_Misc!$B$1:$B$7,0),3)*Table1[[#This Row],[Tonnage]],NA())</f>
        <v>2351.44</v>
      </c>
      <c r="J8516">
        <f t="shared" si="398"/>
        <v>10</v>
      </c>
    </row>
    <row r="8517" spans="1:10">
      <c r="A8517" t="s">
        <v>186</v>
      </c>
      <c r="B8517" t="s">
        <v>123</v>
      </c>
      <c r="C8517" s="60">
        <v>44835</v>
      </c>
      <c r="D8517" s="3">
        <f>Table1[[#This Row],[End Year]]-1</f>
        <v>2022</v>
      </c>
      <c r="E8517" s="3">
        <f t="shared" si="396"/>
        <v>2023</v>
      </c>
      <c r="F8517" s="1" t="str">
        <f t="shared" si="397"/>
        <v>2022/2023</v>
      </c>
      <c r="G8517">
        <v>132892</v>
      </c>
      <c r="H8517" t="s">
        <v>60</v>
      </c>
      <c r="I8517">
        <f>IFERROR(INDEX(Lookup_Misc!$A$1:$C$7,MATCH(Table1[[#This Row],[Product]],Lookup_Misc!$B$1:$B$7,0),3)*Table1[[#This Row],[Tonnage]],NA())</f>
        <v>69103.839999999997</v>
      </c>
      <c r="J8517">
        <f t="shared" si="398"/>
        <v>10</v>
      </c>
    </row>
    <row r="8518" spans="1:10">
      <c r="A8518" t="s">
        <v>187</v>
      </c>
      <c r="B8518" t="s">
        <v>123</v>
      </c>
      <c r="C8518" s="60">
        <v>44835</v>
      </c>
      <c r="D8518" s="3">
        <f>Table1[[#This Row],[End Year]]-1</f>
        <v>2022</v>
      </c>
      <c r="E8518" s="3">
        <f t="shared" ref="E8518:E8581" si="399">IF(AND(MONTH(C8518)&gt;=7,MONTH(C8518)&lt;=12),YEAR(C8518)+1,YEAR(C8518))</f>
        <v>2023</v>
      </c>
      <c r="F8518" s="1" t="str">
        <f t="shared" ref="F8518:F8581" si="400">D8518&amp;"/"&amp;E8518</f>
        <v>2022/2023</v>
      </c>
      <c r="G8518">
        <v>3</v>
      </c>
      <c r="H8518" t="s">
        <v>146</v>
      </c>
      <c r="I8518">
        <f>IFERROR(INDEX(Lookup_Misc!$A$1:$C$7,MATCH(Table1[[#This Row],[Product]],Lookup_Misc!$B$1:$B$7,0),3)*Table1[[#This Row],[Tonnage]],NA())</f>
        <v>1.3800000000000001</v>
      </c>
      <c r="J8518">
        <f t="shared" ref="J8518:J8581" si="401">MONTH(C8518)</f>
        <v>10</v>
      </c>
    </row>
    <row r="8519" spans="1:10">
      <c r="A8519" t="s">
        <v>187</v>
      </c>
      <c r="B8519" t="s">
        <v>123</v>
      </c>
      <c r="C8519" s="60">
        <v>44835</v>
      </c>
      <c r="D8519" s="3">
        <f>Table1[[#This Row],[End Year]]-1</f>
        <v>2022</v>
      </c>
      <c r="E8519" s="3">
        <f t="shared" si="399"/>
        <v>2023</v>
      </c>
      <c r="F8519" s="1" t="str">
        <f t="shared" si="400"/>
        <v>2022/2023</v>
      </c>
      <c r="G8519">
        <v>1182</v>
      </c>
      <c r="H8519" t="s">
        <v>60</v>
      </c>
      <c r="I8519">
        <f>IFERROR(INDEX(Lookup_Misc!$A$1:$C$7,MATCH(Table1[[#This Row],[Product]],Lookup_Misc!$B$1:$B$7,0),3)*Table1[[#This Row],[Tonnage]],NA())</f>
        <v>543.72</v>
      </c>
      <c r="J8519">
        <f t="shared" si="401"/>
        <v>10</v>
      </c>
    </row>
    <row r="8520" spans="1:10">
      <c r="A8520" t="s">
        <v>189</v>
      </c>
      <c r="B8520" t="s">
        <v>123</v>
      </c>
      <c r="C8520" s="60">
        <v>44835</v>
      </c>
      <c r="D8520" s="3">
        <f>Table1[[#This Row],[End Year]]-1</f>
        <v>2022</v>
      </c>
      <c r="E8520" s="3">
        <f t="shared" si="399"/>
        <v>2023</v>
      </c>
      <c r="F8520" s="1" t="str">
        <f t="shared" si="400"/>
        <v>2022/2023</v>
      </c>
      <c r="G8520">
        <v>2199</v>
      </c>
      <c r="H8520" t="s">
        <v>133</v>
      </c>
      <c r="I8520">
        <f>IFERROR(INDEX(Lookup_Misc!$A$1:$C$7,MATCH(Table1[[#This Row],[Product]],Lookup_Misc!$B$1:$B$7,0),3)*Table1[[#This Row],[Tonnage]],NA())</f>
        <v>879.6</v>
      </c>
      <c r="J8520">
        <f t="shared" si="401"/>
        <v>10</v>
      </c>
    </row>
    <row r="8521" spans="1:10">
      <c r="A8521" t="s">
        <v>188</v>
      </c>
      <c r="B8521" t="s">
        <v>123</v>
      </c>
      <c r="C8521" s="60">
        <v>44835</v>
      </c>
      <c r="D8521" s="3">
        <f>Table1[[#This Row],[End Year]]-1</f>
        <v>2022</v>
      </c>
      <c r="E8521" s="3">
        <f t="shared" si="399"/>
        <v>2023</v>
      </c>
      <c r="F8521" s="1" t="str">
        <f t="shared" si="400"/>
        <v>2022/2023</v>
      </c>
      <c r="G8521">
        <v>2689</v>
      </c>
      <c r="H8521" t="s">
        <v>125</v>
      </c>
      <c r="I8521">
        <f>IFERROR(INDEX(Lookup_Misc!$A$1:$C$7,MATCH(Table1[[#This Row],[Product]],Lookup_Misc!$B$1:$B$7,0),3)*Table1[[#This Row],[Tonnage]],NA())</f>
        <v>484.02</v>
      </c>
      <c r="J8521">
        <f t="shared" si="401"/>
        <v>10</v>
      </c>
    </row>
    <row r="8522" spans="1:10">
      <c r="A8522" t="s">
        <v>189</v>
      </c>
      <c r="B8522" t="s">
        <v>123</v>
      </c>
      <c r="C8522" s="60">
        <v>44835</v>
      </c>
      <c r="D8522" s="3">
        <f>Table1[[#This Row],[End Year]]-1</f>
        <v>2022</v>
      </c>
      <c r="E8522" s="3">
        <f t="shared" si="399"/>
        <v>2023</v>
      </c>
      <c r="F8522" s="1" t="str">
        <f t="shared" si="400"/>
        <v>2022/2023</v>
      </c>
      <c r="G8522">
        <v>19</v>
      </c>
      <c r="H8522" t="s">
        <v>89</v>
      </c>
      <c r="I8522">
        <f>IFERROR(INDEX(Lookup_Misc!$A$1:$C$7,MATCH(Table1[[#This Row],[Product]],Lookup_Misc!$B$1:$B$7,0),3)*Table1[[#This Row],[Tonnage]],NA())</f>
        <v>7.6000000000000005</v>
      </c>
      <c r="J8522">
        <f t="shared" si="401"/>
        <v>10</v>
      </c>
    </row>
    <row r="8523" spans="1:10">
      <c r="A8523" t="s">
        <v>189</v>
      </c>
      <c r="B8523" t="s">
        <v>123</v>
      </c>
      <c r="C8523" s="60">
        <v>44835</v>
      </c>
      <c r="D8523" s="3">
        <f>Table1[[#This Row],[End Year]]-1</f>
        <v>2022</v>
      </c>
      <c r="E8523" s="3">
        <f t="shared" si="399"/>
        <v>2023</v>
      </c>
      <c r="F8523" s="1" t="str">
        <f t="shared" si="400"/>
        <v>2022/2023</v>
      </c>
      <c r="G8523">
        <v>34981</v>
      </c>
      <c r="H8523" t="s">
        <v>60</v>
      </c>
      <c r="I8523">
        <f>IFERROR(INDEX(Lookup_Misc!$A$1:$C$7,MATCH(Table1[[#This Row],[Product]],Lookup_Misc!$B$1:$B$7,0),3)*Table1[[#This Row],[Tonnage]],NA())</f>
        <v>13992.400000000001</v>
      </c>
      <c r="J8523">
        <f t="shared" si="401"/>
        <v>10</v>
      </c>
    </row>
    <row r="8524" spans="1:10">
      <c r="A8524" t="s">
        <v>185</v>
      </c>
      <c r="B8524" t="s">
        <v>123</v>
      </c>
      <c r="C8524" s="60">
        <v>44835</v>
      </c>
      <c r="D8524" s="3">
        <f>Table1[[#This Row],[End Year]]-1</f>
        <v>2022</v>
      </c>
      <c r="E8524" s="3">
        <f t="shared" si="399"/>
        <v>2023</v>
      </c>
      <c r="F8524" s="1" t="str">
        <f t="shared" si="400"/>
        <v>2022/2023</v>
      </c>
      <c r="G8524">
        <v>177</v>
      </c>
      <c r="H8524" t="s">
        <v>116</v>
      </c>
      <c r="I8524">
        <f>IFERROR(INDEX(Lookup_Misc!$A$1:$C$7,MATCH(Table1[[#This Row],[Product]],Lookup_Misc!$B$1:$B$7,0),3)*Table1[[#This Row],[Tonnage]],NA())</f>
        <v>81.42</v>
      </c>
      <c r="J8524">
        <f t="shared" si="401"/>
        <v>10</v>
      </c>
    </row>
    <row r="8525" spans="1:10">
      <c r="A8525" t="s">
        <v>185</v>
      </c>
      <c r="B8525" t="s">
        <v>123</v>
      </c>
      <c r="C8525" s="60">
        <v>44835</v>
      </c>
      <c r="D8525" s="3">
        <f>Table1[[#This Row],[End Year]]-1</f>
        <v>2022</v>
      </c>
      <c r="E8525" s="3">
        <f t="shared" si="399"/>
        <v>2023</v>
      </c>
      <c r="F8525" s="1" t="str">
        <f t="shared" si="400"/>
        <v>2022/2023</v>
      </c>
      <c r="G8525">
        <v>1100</v>
      </c>
      <c r="H8525" t="s">
        <v>88</v>
      </c>
      <c r="I8525">
        <f>IFERROR(INDEX(Lookup_Misc!$A$1:$C$7,MATCH(Table1[[#This Row],[Product]],Lookup_Misc!$B$1:$B$7,0),3)*Table1[[#This Row],[Tonnage]],NA())</f>
        <v>506</v>
      </c>
      <c r="J8525">
        <f t="shared" si="401"/>
        <v>10</v>
      </c>
    </row>
    <row r="8526" spans="1:10">
      <c r="A8526" t="s">
        <v>185</v>
      </c>
      <c r="B8526" t="s">
        <v>123</v>
      </c>
      <c r="C8526" s="60">
        <v>44835</v>
      </c>
      <c r="D8526" s="3">
        <f>Table1[[#This Row],[End Year]]-1</f>
        <v>2022</v>
      </c>
      <c r="E8526" s="3">
        <f t="shared" si="399"/>
        <v>2023</v>
      </c>
      <c r="F8526" s="1" t="str">
        <f t="shared" si="400"/>
        <v>2022/2023</v>
      </c>
      <c r="G8526">
        <v>1870</v>
      </c>
      <c r="H8526" t="s">
        <v>131</v>
      </c>
      <c r="I8526">
        <f>IFERROR(INDEX(Lookup_Misc!$A$1:$C$7,MATCH(Table1[[#This Row],[Product]],Lookup_Misc!$B$1:$B$7,0),3)*Table1[[#This Row],[Tonnage]],NA())</f>
        <v>860.2</v>
      </c>
      <c r="J8526">
        <f t="shared" si="401"/>
        <v>10</v>
      </c>
    </row>
    <row r="8527" spans="1:10">
      <c r="A8527" t="s">
        <v>189</v>
      </c>
      <c r="B8527" t="s">
        <v>123</v>
      </c>
      <c r="C8527" s="60">
        <v>44835</v>
      </c>
      <c r="D8527" s="3">
        <f>Table1[[#This Row],[End Year]]-1</f>
        <v>2022</v>
      </c>
      <c r="E8527" s="3">
        <f t="shared" si="399"/>
        <v>2023</v>
      </c>
      <c r="F8527" s="1" t="str">
        <f t="shared" si="400"/>
        <v>2022/2023</v>
      </c>
      <c r="G8527">
        <v>309</v>
      </c>
      <c r="H8527" t="s">
        <v>129</v>
      </c>
      <c r="I8527">
        <f>IFERROR(INDEX(Lookup_Misc!$A$1:$C$7,MATCH(Table1[[#This Row],[Product]],Lookup_Misc!$B$1:$B$7,0),3)*Table1[[#This Row],[Tonnage]],NA())</f>
        <v>123.60000000000001</v>
      </c>
      <c r="J8527">
        <f t="shared" si="401"/>
        <v>10</v>
      </c>
    </row>
    <row r="8528" spans="1:10">
      <c r="A8528" t="s">
        <v>186</v>
      </c>
      <c r="B8528" t="s">
        <v>123</v>
      </c>
      <c r="C8528" s="60">
        <v>44835</v>
      </c>
      <c r="D8528" s="3">
        <f>Table1[[#This Row],[End Year]]-1</f>
        <v>2022</v>
      </c>
      <c r="E8528" s="3">
        <f t="shared" si="399"/>
        <v>2023</v>
      </c>
      <c r="F8528" s="1" t="str">
        <f t="shared" si="400"/>
        <v>2022/2023</v>
      </c>
      <c r="G8528">
        <v>27</v>
      </c>
      <c r="H8528" t="s">
        <v>143</v>
      </c>
      <c r="I8528">
        <f>IFERROR(INDEX(Lookup_Misc!$A$1:$C$7,MATCH(Table1[[#This Row],[Product]],Lookup_Misc!$B$1:$B$7,0),3)*Table1[[#This Row],[Tonnage]],NA())</f>
        <v>14.040000000000001</v>
      </c>
      <c r="J8528">
        <f t="shared" si="401"/>
        <v>10</v>
      </c>
    </row>
    <row r="8529" spans="1:10">
      <c r="A8529" t="s">
        <v>188</v>
      </c>
      <c r="B8529" t="s">
        <v>123</v>
      </c>
      <c r="C8529" s="60">
        <v>44835</v>
      </c>
      <c r="D8529" s="3">
        <f>Table1[[#This Row],[End Year]]-1</f>
        <v>2022</v>
      </c>
      <c r="E8529" s="3">
        <f t="shared" si="399"/>
        <v>2023</v>
      </c>
      <c r="F8529" s="1" t="str">
        <f t="shared" si="400"/>
        <v>2022/2023</v>
      </c>
      <c r="G8529">
        <v>1643</v>
      </c>
      <c r="H8529" t="s">
        <v>130</v>
      </c>
      <c r="I8529">
        <f>IFERROR(INDEX(Lookup_Misc!$A$1:$C$7,MATCH(Table1[[#This Row],[Product]],Lookup_Misc!$B$1:$B$7,0),3)*Table1[[#This Row],[Tonnage]],NA())</f>
        <v>295.74</v>
      </c>
      <c r="J8529">
        <f t="shared" si="401"/>
        <v>10</v>
      </c>
    </row>
    <row r="8530" spans="1:10">
      <c r="A8530" t="s">
        <v>185</v>
      </c>
      <c r="B8530" t="s">
        <v>123</v>
      </c>
      <c r="C8530" s="60">
        <v>44835</v>
      </c>
      <c r="D8530" s="3">
        <f>Table1[[#This Row],[End Year]]-1</f>
        <v>2022</v>
      </c>
      <c r="E8530" s="3">
        <f t="shared" si="399"/>
        <v>2023</v>
      </c>
      <c r="F8530" s="1" t="str">
        <f t="shared" si="400"/>
        <v>2022/2023</v>
      </c>
      <c r="G8530">
        <v>206</v>
      </c>
      <c r="H8530" t="s">
        <v>79</v>
      </c>
      <c r="I8530">
        <f>IFERROR(INDEX(Lookup_Misc!$A$1:$C$7,MATCH(Table1[[#This Row],[Product]],Lookup_Misc!$B$1:$B$7,0),3)*Table1[[#This Row],[Tonnage]],NA())</f>
        <v>94.76</v>
      </c>
      <c r="J8530">
        <f t="shared" si="401"/>
        <v>10</v>
      </c>
    </row>
    <row r="8531" spans="1:10">
      <c r="A8531" t="s">
        <v>185</v>
      </c>
      <c r="B8531" t="s">
        <v>123</v>
      </c>
      <c r="C8531" s="60">
        <v>44835</v>
      </c>
      <c r="D8531" s="3">
        <f>Table1[[#This Row],[End Year]]-1</f>
        <v>2022</v>
      </c>
      <c r="E8531" s="3">
        <f t="shared" si="399"/>
        <v>2023</v>
      </c>
      <c r="F8531" s="1" t="str">
        <f t="shared" si="400"/>
        <v>2022/2023</v>
      </c>
      <c r="G8531">
        <v>2220</v>
      </c>
      <c r="H8531" t="s">
        <v>130</v>
      </c>
      <c r="I8531">
        <f>IFERROR(INDEX(Lookup_Misc!$A$1:$C$7,MATCH(Table1[[#This Row],[Product]],Lookup_Misc!$B$1:$B$7,0),3)*Table1[[#This Row],[Tonnage]],NA())</f>
        <v>1021.2</v>
      </c>
      <c r="J8531">
        <f t="shared" si="401"/>
        <v>10</v>
      </c>
    </row>
    <row r="8532" spans="1:10">
      <c r="A8532" t="s">
        <v>186</v>
      </c>
      <c r="B8532" t="s">
        <v>123</v>
      </c>
      <c r="C8532" s="60">
        <v>44835</v>
      </c>
      <c r="D8532" s="3">
        <f>Table1[[#This Row],[End Year]]-1</f>
        <v>2022</v>
      </c>
      <c r="E8532" s="3">
        <f t="shared" si="399"/>
        <v>2023</v>
      </c>
      <c r="F8532" s="1" t="str">
        <f t="shared" si="400"/>
        <v>2022/2023</v>
      </c>
      <c r="G8532">
        <v>1</v>
      </c>
      <c r="H8532" t="s">
        <v>75</v>
      </c>
      <c r="I8532">
        <f>IFERROR(INDEX(Lookup_Misc!$A$1:$C$7,MATCH(Table1[[#This Row],[Product]],Lookup_Misc!$B$1:$B$7,0),3)*Table1[[#This Row],[Tonnage]],NA())</f>
        <v>0.52</v>
      </c>
      <c r="J8532">
        <f t="shared" si="401"/>
        <v>10</v>
      </c>
    </row>
    <row r="8533" spans="1:10">
      <c r="A8533" t="s">
        <v>188</v>
      </c>
      <c r="B8533" t="s">
        <v>123</v>
      </c>
      <c r="C8533" s="60">
        <v>44835</v>
      </c>
      <c r="D8533" s="3">
        <f>Table1[[#This Row],[End Year]]-1</f>
        <v>2022</v>
      </c>
      <c r="E8533" s="3">
        <f t="shared" si="399"/>
        <v>2023</v>
      </c>
      <c r="F8533" s="1" t="str">
        <f t="shared" si="400"/>
        <v>2022/2023</v>
      </c>
      <c r="G8533">
        <v>896</v>
      </c>
      <c r="H8533" t="s">
        <v>142</v>
      </c>
      <c r="I8533">
        <f>IFERROR(INDEX(Lookup_Misc!$A$1:$C$7,MATCH(Table1[[#This Row],[Product]],Lookup_Misc!$B$1:$B$7,0),3)*Table1[[#This Row],[Tonnage]],NA())</f>
        <v>161.28</v>
      </c>
      <c r="J8533">
        <f t="shared" si="401"/>
        <v>10</v>
      </c>
    </row>
    <row r="8534" spans="1:10">
      <c r="A8534" t="s">
        <v>189</v>
      </c>
      <c r="B8534" t="s">
        <v>123</v>
      </c>
      <c r="C8534" s="60">
        <v>44835</v>
      </c>
      <c r="D8534" s="3">
        <f>Table1[[#This Row],[End Year]]-1</f>
        <v>2022</v>
      </c>
      <c r="E8534" s="3">
        <f t="shared" si="399"/>
        <v>2023</v>
      </c>
      <c r="F8534" s="1" t="str">
        <f t="shared" si="400"/>
        <v>2022/2023</v>
      </c>
      <c r="G8534">
        <v>125</v>
      </c>
      <c r="H8534" t="s">
        <v>132</v>
      </c>
      <c r="I8534">
        <f>IFERROR(INDEX(Lookup_Misc!$A$1:$C$7,MATCH(Table1[[#This Row],[Product]],Lookup_Misc!$B$1:$B$7,0),3)*Table1[[#This Row],[Tonnage]],NA())</f>
        <v>50</v>
      </c>
      <c r="J8534">
        <f t="shared" si="401"/>
        <v>10</v>
      </c>
    </row>
    <row r="8535" spans="1:10">
      <c r="A8535" t="s">
        <v>189</v>
      </c>
      <c r="B8535" t="s">
        <v>123</v>
      </c>
      <c r="C8535" s="60">
        <v>44835</v>
      </c>
      <c r="D8535" s="3">
        <f>Table1[[#This Row],[End Year]]-1</f>
        <v>2022</v>
      </c>
      <c r="E8535" s="3">
        <f t="shared" si="399"/>
        <v>2023</v>
      </c>
      <c r="F8535" s="1" t="str">
        <f t="shared" si="400"/>
        <v>2022/2023</v>
      </c>
      <c r="G8535">
        <v>7</v>
      </c>
      <c r="H8535" t="s">
        <v>137</v>
      </c>
      <c r="I8535">
        <f>IFERROR(INDEX(Lookup_Misc!$A$1:$C$7,MATCH(Table1[[#This Row],[Product]],Lookup_Misc!$B$1:$B$7,0),3)*Table1[[#This Row],[Tonnage]],NA())</f>
        <v>2.8000000000000003</v>
      </c>
      <c r="J8535">
        <f t="shared" si="401"/>
        <v>10</v>
      </c>
    </row>
    <row r="8536" spans="1:10">
      <c r="A8536" t="s">
        <v>185</v>
      </c>
      <c r="B8536" t="s">
        <v>123</v>
      </c>
      <c r="C8536" s="60">
        <v>44835</v>
      </c>
      <c r="D8536" s="3">
        <f>Table1[[#This Row],[End Year]]-1</f>
        <v>2022</v>
      </c>
      <c r="E8536" s="3">
        <f t="shared" si="399"/>
        <v>2023</v>
      </c>
      <c r="F8536" s="1" t="str">
        <f t="shared" si="400"/>
        <v>2022/2023</v>
      </c>
      <c r="G8536">
        <v>4500</v>
      </c>
      <c r="H8536" t="s">
        <v>137</v>
      </c>
      <c r="I8536">
        <f>IFERROR(INDEX(Lookup_Misc!$A$1:$C$7,MATCH(Table1[[#This Row],[Product]],Lookup_Misc!$B$1:$B$7,0),3)*Table1[[#This Row],[Tonnage]],NA())</f>
        <v>2070</v>
      </c>
      <c r="J8536">
        <f t="shared" si="401"/>
        <v>10</v>
      </c>
    </row>
    <row r="8537" spans="1:10">
      <c r="A8537" t="s">
        <v>186</v>
      </c>
      <c r="B8537" t="s">
        <v>123</v>
      </c>
      <c r="C8537" s="60">
        <v>44835</v>
      </c>
      <c r="D8537" s="3">
        <f>Table1[[#This Row],[End Year]]-1</f>
        <v>2022</v>
      </c>
      <c r="E8537" s="3">
        <f t="shared" si="399"/>
        <v>2023</v>
      </c>
      <c r="F8537" s="1" t="str">
        <f t="shared" si="400"/>
        <v>2022/2023</v>
      </c>
      <c r="G8537">
        <v>1</v>
      </c>
      <c r="H8537" t="s">
        <v>86</v>
      </c>
      <c r="I8537">
        <f>IFERROR(INDEX(Lookup_Misc!$A$1:$C$7,MATCH(Table1[[#This Row],[Product]],Lookup_Misc!$B$1:$B$7,0),3)*Table1[[#This Row],[Tonnage]],NA())</f>
        <v>0.52</v>
      </c>
      <c r="J8537">
        <f t="shared" si="401"/>
        <v>10</v>
      </c>
    </row>
    <row r="8538" spans="1:10">
      <c r="A8538" t="s">
        <v>189</v>
      </c>
      <c r="B8538" t="s">
        <v>123</v>
      </c>
      <c r="C8538" s="60">
        <v>44835</v>
      </c>
      <c r="D8538" s="3">
        <f>Table1[[#This Row],[End Year]]-1</f>
        <v>2022</v>
      </c>
      <c r="E8538" s="3">
        <f t="shared" si="399"/>
        <v>2023</v>
      </c>
      <c r="F8538" s="1" t="str">
        <f t="shared" si="400"/>
        <v>2022/2023</v>
      </c>
      <c r="G8538">
        <v>307</v>
      </c>
      <c r="H8538" t="s">
        <v>79</v>
      </c>
      <c r="I8538">
        <f>IFERROR(INDEX(Lookup_Misc!$A$1:$C$7,MATCH(Table1[[#This Row],[Product]],Lookup_Misc!$B$1:$B$7,0),3)*Table1[[#This Row],[Tonnage]],NA())</f>
        <v>122.80000000000001</v>
      </c>
      <c r="J8538">
        <f t="shared" si="401"/>
        <v>10</v>
      </c>
    </row>
    <row r="8539" spans="1:10">
      <c r="A8539" t="s">
        <v>185</v>
      </c>
      <c r="B8539" t="s">
        <v>123</v>
      </c>
      <c r="C8539" s="60">
        <v>44835</v>
      </c>
      <c r="D8539" s="3">
        <f>Table1[[#This Row],[End Year]]-1</f>
        <v>2022</v>
      </c>
      <c r="E8539" s="3">
        <f t="shared" si="399"/>
        <v>2023</v>
      </c>
      <c r="F8539" s="1" t="str">
        <f t="shared" si="400"/>
        <v>2022/2023</v>
      </c>
      <c r="G8539">
        <v>4510</v>
      </c>
      <c r="H8539" t="s">
        <v>143</v>
      </c>
      <c r="I8539">
        <f>IFERROR(INDEX(Lookup_Misc!$A$1:$C$7,MATCH(Table1[[#This Row],[Product]],Lookup_Misc!$B$1:$B$7,0),3)*Table1[[#This Row],[Tonnage]],NA())</f>
        <v>2074.6</v>
      </c>
      <c r="J8539">
        <f t="shared" si="401"/>
        <v>10</v>
      </c>
    </row>
    <row r="8540" spans="1:10">
      <c r="A8540" t="s">
        <v>186</v>
      </c>
      <c r="B8540" t="s">
        <v>123</v>
      </c>
      <c r="C8540" s="60">
        <v>44835</v>
      </c>
      <c r="D8540" s="3">
        <f>Table1[[#This Row],[End Year]]-1</f>
        <v>2022</v>
      </c>
      <c r="E8540" s="3">
        <f t="shared" si="399"/>
        <v>2023</v>
      </c>
      <c r="F8540" s="1" t="str">
        <f t="shared" si="400"/>
        <v>2022/2023</v>
      </c>
      <c r="G8540">
        <v>1103</v>
      </c>
      <c r="H8540" t="s">
        <v>79</v>
      </c>
      <c r="I8540">
        <f>IFERROR(INDEX(Lookup_Misc!$A$1:$C$7,MATCH(Table1[[#This Row],[Product]],Lookup_Misc!$B$1:$B$7,0),3)*Table1[[#This Row],[Tonnage]],NA())</f>
        <v>573.56000000000006</v>
      </c>
      <c r="J8540">
        <f t="shared" si="401"/>
        <v>10</v>
      </c>
    </row>
    <row r="8541" spans="1:10">
      <c r="A8541" t="s">
        <v>186</v>
      </c>
      <c r="B8541" t="s">
        <v>123</v>
      </c>
      <c r="C8541" s="60">
        <v>44835</v>
      </c>
      <c r="D8541" s="3">
        <f>Table1[[#This Row],[End Year]]-1</f>
        <v>2022</v>
      </c>
      <c r="E8541" s="3">
        <f t="shared" si="399"/>
        <v>2023</v>
      </c>
      <c r="F8541" s="1" t="str">
        <f t="shared" si="400"/>
        <v>2022/2023</v>
      </c>
      <c r="G8541">
        <v>109</v>
      </c>
      <c r="H8541" t="s">
        <v>113</v>
      </c>
      <c r="I8541">
        <f>IFERROR(INDEX(Lookup_Misc!$A$1:$C$7,MATCH(Table1[[#This Row],[Product]],Lookup_Misc!$B$1:$B$7,0),3)*Table1[[#This Row],[Tonnage]],NA())</f>
        <v>56.68</v>
      </c>
      <c r="J8541">
        <f t="shared" si="401"/>
        <v>10</v>
      </c>
    </row>
    <row r="8542" spans="1:10">
      <c r="A8542" t="s">
        <v>189</v>
      </c>
      <c r="B8542" t="s">
        <v>123</v>
      </c>
      <c r="C8542" s="60">
        <v>44835</v>
      </c>
      <c r="D8542" s="3">
        <f>Table1[[#This Row],[End Year]]-1</f>
        <v>2022</v>
      </c>
      <c r="E8542" s="3">
        <f t="shared" si="399"/>
        <v>2023</v>
      </c>
      <c r="F8542" s="1" t="str">
        <f t="shared" si="400"/>
        <v>2022/2023</v>
      </c>
      <c r="G8542">
        <v>21663</v>
      </c>
      <c r="H8542" t="s">
        <v>113</v>
      </c>
      <c r="I8542">
        <f>IFERROR(INDEX(Lookup_Misc!$A$1:$C$7,MATCH(Table1[[#This Row],[Product]],Lookup_Misc!$B$1:$B$7,0),3)*Table1[[#This Row],[Tonnage]],NA())</f>
        <v>8665.2000000000007</v>
      </c>
      <c r="J8542">
        <f t="shared" si="401"/>
        <v>10</v>
      </c>
    </row>
    <row r="8543" spans="1:10">
      <c r="A8543" t="s">
        <v>188</v>
      </c>
      <c r="B8543" t="s">
        <v>123</v>
      </c>
      <c r="C8543" s="60">
        <v>44835</v>
      </c>
      <c r="D8543" s="3">
        <f>Table1[[#This Row],[End Year]]-1</f>
        <v>2022</v>
      </c>
      <c r="E8543" s="3">
        <f t="shared" si="399"/>
        <v>2023</v>
      </c>
      <c r="F8543" s="1" t="str">
        <f t="shared" si="400"/>
        <v>2022/2023</v>
      </c>
      <c r="G8543">
        <v>1743</v>
      </c>
      <c r="H8543" t="s">
        <v>133</v>
      </c>
      <c r="I8543">
        <f>IFERROR(INDEX(Lookup_Misc!$A$1:$C$7,MATCH(Table1[[#This Row],[Product]],Lookup_Misc!$B$1:$B$7,0),3)*Table1[[#This Row],[Tonnage]],NA())</f>
        <v>313.74</v>
      </c>
      <c r="J8543">
        <f t="shared" si="401"/>
        <v>10</v>
      </c>
    </row>
    <row r="8544" spans="1:10">
      <c r="A8544" t="s">
        <v>185</v>
      </c>
      <c r="B8544" t="s">
        <v>123</v>
      </c>
      <c r="C8544" s="60">
        <v>44835</v>
      </c>
      <c r="D8544" s="3">
        <f>Table1[[#This Row],[End Year]]-1</f>
        <v>2022</v>
      </c>
      <c r="E8544" s="3">
        <f t="shared" si="399"/>
        <v>2023</v>
      </c>
      <c r="F8544" s="1" t="str">
        <f t="shared" si="400"/>
        <v>2022/2023</v>
      </c>
      <c r="G8544">
        <v>56</v>
      </c>
      <c r="H8544" t="s">
        <v>60</v>
      </c>
      <c r="I8544">
        <f>IFERROR(INDEX(Lookup_Misc!$A$1:$C$7,MATCH(Table1[[#This Row],[Product]],Lookup_Misc!$B$1:$B$7,0),3)*Table1[[#This Row],[Tonnage]],NA())</f>
        <v>25.76</v>
      </c>
      <c r="J8544">
        <f t="shared" si="401"/>
        <v>10</v>
      </c>
    </row>
    <row r="8545" spans="1:10">
      <c r="A8545" t="s">
        <v>185</v>
      </c>
      <c r="B8545" t="s">
        <v>123</v>
      </c>
      <c r="C8545" s="60">
        <v>44835</v>
      </c>
      <c r="D8545" s="3">
        <f>Table1[[#This Row],[End Year]]-1</f>
        <v>2022</v>
      </c>
      <c r="E8545" s="3">
        <f t="shared" si="399"/>
        <v>2023</v>
      </c>
      <c r="F8545" s="1" t="str">
        <f t="shared" si="400"/>
        <v>2022/2023</v>
      </c>
      <c r="G8545">
        <v>1700</v>
      </c>
      <c r="H8545" t="s">
        <v>145</v>
      </c>
      <c r="I8545">
        <f>IFERROR(INDEX(Lookup_Misc!$A$1:$C$7,MATCH(Table1[[#This Row],[Product]],Lookup_Misc!$B$1:$B$7,0),3)*Table1[[#This Row],[Tonnage]],NA())</f>
        <v>782</v>
      </c>
      <c r="J8545">
        <f t="shared" si="401"/>
        <v>10</v>
      </c>
    </row>
    <row r="8546" spans="1:10">
      <c r="A8546" t="s">
        <v>185</v>
      </c>
      <c r="B8546" t="s">
        <v>123</v>
      </c>
      <c r="C8546" s="60">
        <v>44835</v>
      </c>
      <c r="D8546" s="3">
        <f>Table1[[#This Row],[End Year]]-1</f>
        <v>2022</v>
      </c>
      <c r="E8546" s="3">
        <f t="shared" si="399"/>
        <v>2023</v>
      </c>
      <c r="F8546" s="1" t="str">
        <f t="shared" si="400"/>
        <v>2022/2023</v>
      </c>
      <c r="G8546">
        <v>3004</v>
      </c>
      <c r="H8546" t="s">
        <v>133</v>
      </c>
      <c r="I8546">
        <f>IFERROR(INDEX(Lookup_Misc!$A$1:$C$7,MATCH(Table1[[#This Row],[Product]],Lookup_Misc!$B$1:$B$7,0),3)*Table1[[#This Row],[Tonnage]],NA())</f>
        <v>1381.8400000000001</v>
      </c>
      <c r="J8546">
        <f t="shared" si="401"/>
        <v>10</v>
      </c>
    </row>
    <row r="8547" spans="1:10">
      <c r="A8547" t="s">
        <v>189</v>
      </c>
      <c r="B8547" t="s">
        <v>123</v>
      </c>
      <c r="C8547" s="60">
        <v>44835</v>
      </c>
      <c r="D8547" s="3">
        <f>Table1[[#This Row],[End Year]]-1</f>
        <v>2022</v>
      </c>
      <c r="E8547" s="3">
        <f t="shared" si="399"/>
        <v>2023</v>
      </c>
      <c r="F8547" s="1" t="str">
        <f t="shared" si="400"/>
        <v>2022/2023</v>
      </c>
      <c r="G8547">
        <v>38</v>
      </c>
      <c r="H8547" t="s">
        <v>92</v>
      </c>
      <c r="I8547">
        <f>IFERROR(INDEX(Lookup_Misc!$A$1:$C$7,MATCH(Table1[[#This Row],[Product]],Lookup_Misc!$B$1:$B$7,0),3)*Table1[[#This Row],[Tonnage]],NA())</f>
        <v>15.200000000000001</v>
      </c>
      <c r="J8547">
        <f t="shared" si="401"/>
        <v>10</v>
      </c>
    </row>
    <row r="8548" spans="1:10">
      <c r="A8548" t="s">
        <v>188</v>
      </c>
      <c r="B8548" t="s">
        <v>123</v>
      </c>
      <c r="C8548" s="60">
        <v>44835</v>
      </c>
      <c r="D8548" s="3">
        <f>Table1[[#This Row],[End Year]]-1</f>
        <v>2022</v>
      </c>
      <c r="E8548" s="3">
        <f t="shared" si="399"/>
        <v>2023</v>
      </c>
      <c r="F8548" s="1" t="str">
        <f t="shared" si="400"/>
        <v>2022/2023</v>
      </c>
      <c r="G8548">
        <v>26</v>
      </c>
      <c r="H8548" t="s">
        <v>60</v>
      </c>
      <c r="I8548">
        <f>IFERROR(INDEX(Lookup_Misc!$A$1:$C$7,MATCH(Table1[[#This Row],[Product]],Lookup_Misc!$B$1:$B$7,0),3)*Table1[[#This Row],[Tonnage]],NA())</f>
        <v>4.68</v>
      </c>
      <c r="J8548">
        <f t="shared" si="401"/>
        <v>10</v>
      </c>
    </row>
    <row r="8549" spans="1:10">
      <c r="A8549" t="s">
        <v>185</v>
      </c>
      <c r="B8549" t="s">
        <v>123</v>
      </c>
      <c r="C8549" s="60">
        <v>44835</v>
      </c>
      <c r="D8549" s="3">
        <f>Table1[[#This Row],[End Year]]-1</f>
        <v>2022</v>
      </c>
      <c r="E8549" s="3">
        <f t="shared" si="399"/>
        <v>2023</v>
      </c>
      <c r="F8549" s="1" t="str">
        <f t="shared" si="400"/>
        <v>2022/2023</v>
      </c>
      <c r="G8549">
        <v>4300</v>
      </c>
      <c r="H8549" t="s">
        <v>125</v>
      </c>
      <c r="I8549">
        <f>IFERROR(INDEX(Lookup_Misc!$A$1:$C$7,MATCH(Table1[[#This Row],[Product]],Lookup_Misc!$B$1:$B$7,0),3)*Table1[[#This Row],[Tonnage]],NA())</f>
        <v>1978</v>
      </c>
      <c r="J8549">
        <f t="shared" si="401"/>
        <v>10</v>
      </c>
    </row>
    <row r="8550" spans="1:10">
      <c r="A8550" t="s">
        <v>186</v>
      </c>
      <c r="B8550" t="s">
        <v>33</v>
      </c>
      <c r="C8550" s="60">
        <v>44866</v>
      </c>
      <c r="D8550" s="3">
        <f>Table1[[#This Row],[End Year]]-1</f>
        <v>2022</v>
      </c>
      <c r="E8550" s="3">
        <f t="shared" si="399"/>
        <v>2023</v>
      </c>
      <c r="F8550" s="1" t="str">
        <f t="shared" si="400"/>
        <v>2022/2023</v>
      </c>
      <c r="G8550">
        <v>144</v>
      </c>
      <c r="H8550" t="s">
        <v>96</v>
      </c>
      <c r="I8550">
        <f>IFERROR(INDEX(Lookup_Misc!$A$1:$C$7,MATCH(Table1[[#This Row],[Product]],Lookup_Misc!$B$1:$B$7,0),3)*Table1[[#This Row],[Tonnage]],NA())</f>
        <v>74.88</v>
      </c>
      <c r="J8550">
        <f t="shared" si="401"/>
        <v>11</v>
      </c>
    </row>
    <row r="8551" spans="1:10">
      <c r="A8551" t="s">
        <v>186</v>
      </c>
      <c r="B8551" t="s">
        <v>33</v>
      </c>
      <c r="C8551" s="60">
        <v>44866</v>
      </c>
      <c r="D8551" s="3">
        <f>Table1[[#This Row],[End Year]]-1</f>
        <v>2022</v>
      </c>
      <c r="E8551" s="3">
        <f t="shared" si="399"/>
        <v>2023</v>
      </c>
      <c r="F8551" s="1" t="str">
        <f t="shared" si="400"/>
        <v>2022/2023</v>
      </c>
      <c r="G8551">
        <v>777</v>
      </c>
      <c r="H8551" t="s">
        <v>86</v>
      </c>
      <c r="I8551">
        <f>IFERROR(INDEX(Lookup_Misc!$A$1:$C$7,MATCH(Table1[[#This Row],[Product]],Lookup_Misc!$B$1:$B$7,0),3)*Table1[[#This Row],[Tonnage]],NA())</f>
        <v>404.04</v>
      </c>
      <c r="J8551">
        <f t="shared" si="401"/>
        <v>11</v>
      </c>
    </row>
    <row r="8552" spans="1:10">
      <c r="A8552" t="s">
        <v>186</v>
      </c>
      <c r="B8552" t="s">
        <v>33</v>
      </c>
      <c r="C8552" s="60">
        <v>44866</v>
      </c>
      <c r="D8552" s="3">
        <f>Table1[[#This Row],[End Year]]-1</f>
        <v>2022</v>
      </c>
      <c r="E8552" s="3">
        <f t="shared" si="399"/>
        <v>2023</v>
      </c>
      <c r="F8552" s="1" t="str">
        <f t="shared" si="400"/>
        <v>2022/2023</v>
      </c>
      <c r="G8552">
        <v>38500</v>
      </c>
      <c r="H8552" t="s">
        <v>82</v>
      </c>
      <c r="I8552">
        <f>IFERROR(INDEX(Lookup_Misc!$A$1:$C$7,MATCH(Table1[[#This Row],[Product]],Lookup_Misc!$B$1:$B$7,0),3)*Table1[[#This Row],[Tonnage]],NA())</f>
        <v>20020</v>
      </c>
      <c r="J8552">
        <f t="shared" si="401"/>
        <v>11</v>
      </c>
    </row>
    <row r="8553" spans="1:10">
      <c r="A8553" t="s">
        <v>185</v>
      </c>
      <c r="B8553" t="s">
        <v>33</v>
      </c>
      <c r="C8553" s="60">
        <v>44866</v>
      </c>
      <c r="D8553" s="3">
        <f>Table1[[#This Row],[End Year]]-1</f>
        <v>2022</v>
      </c>
      <c r="E8553" s="3">
        <f t="shared" si="399"/>
        <v>2023</v>
      </c>
      <c r="F8553" s="1" t="str">
        <f t="shared" si="400"/>
        <v>2022/2023</v>
      </c>
      <c r="G8553">
        <v>33269</v>
      </c>
      <c r="H8553" t="s">
        <v>90</v>
      </c>
      <c r="I8553">
        <f>IFERROR(INDEX(Lookup_Misc!$A$1:$C$7,MATCH(Table1[[#This Row],[Product]],Lookup_Misc!$B$1:$B$7,0),3)*Table1[[#This Row],[Tonnage]],NA())</f>
        <v>15303.74</v>
      </c>
      <c r="J8553">
        <f t="shared" si="401"/>
        <v>11</v>
      </c>
    </row>
    <row r="8554" spans="1:10">
      <c r="A8554" t="s">
        <v>185</v>
      </c>
      <c r="B8554" t="s">
        <v>33</v>
      </c>
      <c r="C8554" s="60">
        <v>44866</v>
      </c>
      <c r="D8554" s="3">
        <f>Table1[[#This Row],[End Year]]-1</f>
        <v>2022</v>
      </c>
      <c r="E8554" s="3">
        <f t="shared" si="399"/>
        <v>2023</v>
      </c>
      <c r="F8554" s="1" t="str">
        <f t="shared" si="400"/>
        <v>2022/2023</v>
      </c>
      <c r="G8554">
        <v>22000</v>
      </c>
      <c r="H8554" t="s">
        <v>82</v>
      </c>
      <c r="I8554">
        <f>IFERROR(INDEX(Lookup_Misc!$A$1:$C$7,MATCH(Table1[[#This Row],[Product]],Lookup_Misc!$B$1:$B$7,0),3)*Table1[[#This Row],[Tonnage]],NA())</f>
        <v>10120</v>
      </c>
      <c r="J8554">
        <f t="shared" si="401"/>
        <v>11</v>
      </c>
    </row>
    <row r="8555" spans="1:10">
      <c r="A8555" t="s">
        <v>186</v>
      </c>
      <c r="B8555" t="s">
        <v>33</v>
      </c>
      <c r="C8555" s="60">
        <v>44866</v>
      </c>
      <c r="D8555" s="3">
        <f>Table1[[#This Row],[End Year]]-1</f>
        <v>2022</v>
      </c>
      <c r="E8555" s="3">
        <f t="shared" si="399"/>
        <v>2023</v>
      </c>
      <c r="F8555" s="1" t="str">
        <f t="shared" si="400"/>
        <v>2022/2023</v>
      </c>
      <c r="G8555">
        <v>23363</v>
      </c>
      <c r="H8555" t="s">
        <v>151</v>
      </c>
      <c r="I8555">
        <f>IFERROR(INDEX(Lookup_Misc!$A$1:$C$7,MATCH(Table1[[#This Row],[Product]],Lookup_Misc!$B$1:$B$7,0),3)*Table1[[#This Row],[Tonnage]],NA())</f>
        <v>12148.76</v>
      </c>
      <c r="J8555">
        <f t="shared" si="401"/>
        <v>11</v>
      </c>
    </row>
    <row r="8556" spans="1:10">
      <c r="A8556" t="s">
        <v>186</v>
      </c>
      <c r="B8556" t="s">
        <v>33</v>
      </c>
      <c r="C8556" s="60">
        <v>44866</v>
      </c>
      <c r="D8556" s="3">
        <f>Table1[[#This Row],[End Year]]-1</f>
        <v>2022</v>
      </c>
      <c r="E8556" s="3">
        <f t="shared" si="399"/>
        <v>2023</v>
      </c>
      <c r="F8556" s="1" t="str">
        <f t="shared" si="400"/>
        <v>2022/2023</v>
      </c>
      <c r="G8556">
        <v>285</v>
      </c>
      <c r="H8556" t="s">
        <v>169</v>
      </c>
      <c r="I8556">
        <f>IFERROR(INDEX(Lookup_Misc!$A$1:$C$7,MATCH(Table1[[#This Row],[Product]],Lookup_Misc!$B$1:$B$7,0),3)*Table1[[#This Row],[Tonnage]],NA())</f>
        <v>148.20000000000002</v>
      </c>
      <c r="J8556">
        <f t="shared" si="401"/>
        <v>11</v>
      </c>
    </row>
    <row r="8557" spans="1:10">
      <c r="A8557" t="s">
        <v>185</v>
      </c>
      <c r="B8557" t="s">
        <v>33</v>
      </c>
      <c r="C8557" s="60">
        <v>44866</v>
      </c>
      <c r="D8557" s="3">
        <f>Table1[[#This Row],[End Year]]-1</f>
        <v>2022</v>
      </c>
      <c r="E8557" s="3">
        <f t="shared" si="399"/>
        <v>2023</v>
      </c>
      <c r="F8557" s="1" t="str">
        <f t="shared" si="400"/>
        <v>2022/2023</v>
      </c>
      <c r="G8557">
        <v>504</v>
      </c>
      <c r="H8557" t="s">
        <v>86</v>
      </c>
      <c r="I8557">
        <f>IFERROR(INDEX(Lookup_Misc!$A$1:$C$7,MATCH(Table1[[#This Row],[Product]],Lookup_Misc!$B$1:$B$7,0),3)*Table1[[#This Row],[Tonnage]],NA())</f>
        <v>231.84</v>
      </c>
      <c r="J8557">
        <f t="shared" si="401"/>
        <v>11</v>
      </c>
    </row>
    <row r="8558" spans="1:10">
      <c r="A8558" t="s">
        <v>186</v>
      </c>
      <c r="B8558" t="s">
        <v>33</v>
      </c>
      <c r="C8558" s="60">
        <v>44866</v>
      </c>
      <c r="D8558" s="3">
        <f>Table1[[#This Row],[End Year]]-1</f>
        <v>2022</v>
      </c>
      <c r="E8558" s="3">
        <f t="shared" si="399"/>
        <v>2023</v>
      </c>
      <c r="F8558" s="1" t="str">
        <f t="shared" si="400"/>
        <v>2022/2023</v>
      </c>
      <c r="G8558">
        <v>17454</v>
      </c>
      <c r="H8558" t="s">
        <v>90</v>
      </c>
      <c r="I8558">
        <f>IFERROR(INDEX(Lookup_Misc!$A$1:$C$7,MATCH(Table1[[#This Row],[Product]],Lookup_Misc!$B$1:$B$7,0),3)*Table1[[#This Row],[Tonnage]],NA())</f>
        <v>9076.08</v>
      </c>
      <c r="J8558">
        <f t="shared" si="401"/>
        <v>11</v>
      </c>
    </row>
    <row r="8559" spans="1:10">
      <c r="A8559" t="s">
        <v>189</v>
      </c>
      <c r="B8559" t="s">
        <v>33</v>
      </c>
      <c r="C8559" s="60">
        <v>44866</v>
      </c>
      <c r="D8559" s="3">
        <f>Table1[[#This Row],[End Year]]-1</f>
        <v>2022</v>
      </c>
      <c r="E8559" s="3">
        <f t="shared" si="399"/>
        <v>2023</v>
      </c>
      <c r="F8559" s="1" t="str">
        <f t="shared" si="400"/>
        <v>2022/2023</v>
      </c>
      <c r="G8559">
        <v>2</v>
      </c>
      <c r="H8559" t="s">
        <v>79</v>
      </c>
      <c r="I8559">
        <f>IFERROR(INDEX(Lookup_Misc!$A$1:$C$7,MATCH(Table1[[#This Row],[Product]],Lookup_Misc!$B$1:$B$7,0),3)*Table1[[#This Row],[Tonnage]],NA())</f>
        <v>0.8</v>
      </c>
      <c r="J8559">
        <f t="shared" si="401"/>
        <v>11</v>
      </c>
    </row>
    <row r="8560" spans="1:10">
      <c r="A8560" t="s">
        <v>186</v>
      </c>
      <c r="B8560" t="s">
        <v>33</v>
      </c>
      <c r="C8560" s="60">
        <v>44866</v>
      </c>
      <c r="D8560" s="3">
        <f>Table1[[#This Row],[End Year]]-1</f>
        <v>2022</v>
      </c>
      <c r="E8560" s="3">
        <f t="shared" si="399"/>
        <v>2023</v>
      </c>
      <c r="F8560" s="1" t="str">
        <f t="shared" si="400"/>
        <v>2022/2023</v>
      </c>
      <c r="G8560">
        <v>1307</v>
      </c>
      <c r="H8560" t="s">
        <v>119</v>
      </c>
      <c r="I8560">
        <f>IFERROR(INDEX(Lookup_Misc!$A$1:$C$7,MATCH(Table1[[#This Row],[Product]],Lookup_Misc!$B$1:$B$7,0),3)*Table1[[#This Row],[Tonnage]],NA())</f>
        <v>679.64</v>
      </c>
      <c r="J8560">
        <f t="shared" si="401"/>
        <v>11</v>
      </c>
    </row>
    <row r="8561" spans="1:10">
      <c r="A8561" t="s">
        <v>189</v>
      </c>
      <c r="B8561" t="s">
        <v>33</v>
      </c>
      <c r="C8561" s="60">
        <v>44866</v>
      </c>
      <c r="D8561" s="3">
        <f>Table1[[#This Row],[End Year]]-1</f>
        <v>2022</v>
      </c>
      <c r="E8561" s="3">
        <f t="shared" si="399"/>
        <v>2023</v>
      </c>
      <c r="F8561" s="1" t="str">
        <f t="shared" si="400"/>
        <v>2022/2023</v>
      </c>
      <c r="G8561">
        <v>607</v>
      </c>
      <c r="H8561" t="s">
        <v>60</v>
      </c>
      <c r="I8561">
        <f>IFERROR(INDEX(Lookup_Misc!$A$1:$C$7,MATCH(Table1[[#This Row],[Product]],Lookup_Misc!$B$1:$B$7,0),3)*Table1[[#This Row],[Tonnage]],NA())</f>
        <v>242.8</v>
      </c>
      <c r="J8561">
        <f t="shared" si="401"/>
        <v>11</v>
      </c>
    </row>
    <row r="8562" spans="1:10">
      <c r="A8562" t="s">
        <v>186</v>
      </c>
      <c r="B8562" t="s">
        <v>33</v>
      </c>
      <c r="C8562" s="60">
        <v>44866</v>
      </c>
      <c r="D8562" s="3">
        <f>Table1[[#This Row],[End Year]]-1</f>
        <v>2022</v>
      </c>
      <c r="E8562" s="3">
        <f t="shared" si="399"/>
        <v>2023</v>
      </c>
      <c r="F8562" s="1" t="str">
        <f t="shared" si="400"/>
        <v>2022/2023</v>
      </c>
      <c r="G8562">
        <v>208</v>
      </c>
      <c r="H8562" t="s">
        <v>60</v>
      </c>
      <c r="I8562">
        <f>IFERROR(INDEX(Lookup_Misc!$A$1:$C$7,MATCH(Table1[[#This Row],[Product]],Lookup_Misc!$B$1:$B$7,0),3)*Table1[[#This Row],[Tonnage]],NA())</f>
        <v>108.16</v>
      </c>
      <c r="J8562">
        <f t="shared" si="401"/>
        <v>11</v>
      </c>
    </row>
    <row r="8563" spans="1:10">
      <c r="A8563" t="s">
        <v>185</v>
      </c>
      <c r="B8563" t="s">
        <v>33</v>
      </c>
      <c r="C8563" s="60">
        <v>44866</v>
      </c>
      <c r="D8563" s="3">
        <f>Table1[[#This Row],[End Year]]-1</f>
        <v>2022</v>
      </c>
      <c r="E8563" s="3">
        <f t="shared" si="399"/>
        <v>2023</v>
      </c>
      <c r="F8563" s="1" t="str">
        <f t="shared" si="400"/>
        <v>2022/2023</v>
      </c>
      <c r="G8563">
        <v>147</v>
      </c>
      <c r="H8563" t="s">
        <v>73</v>
      </c>
      <c r="I8563">
        <f>IFERROR(INDEX(Lookup_Misc!$A$1:$C$7,MATCH(Table1[[#This Row],[Product]],Lookup_Misc!$B$1:$B$7,0),3)*Table1[[#This Row],[Tonnage]],NA())</f>
        <v>67.62</v>
      </c>
      <c r="J8563">
        <f t="shared" si="401"/>
        <v>11</v>
      </c>
    </row>
    <row r="8564" spans="1:10">
      <c r="A8564" t="s">
        <v>186</v>
      </c>
      <c r="B8564" t="s">
        <v>33</v>
      </c>
      <c r="C8564" s="60">
        <v>44866</v>
      </c>
      <c r="D8564" s="3">
        <f>Table1[[#This Row],[End Year]]-1</f>
        <v>2022</v>
      </c>
      <c r="E8564" s="3">
        <f t="shared" si="399"/>
        <v>2023</v>
      </c>
      <c r="F8564" s="1" t="str">
        <f t="shared" si="400"/>
        <v>2022/2023</v>
      </c>
      <c r="G8564">
        <v>11</v>
      </c>
      <c r="H8564" t="s">
        <v>89</v>
      </c>
      <c r="I8564">
        <f>IFERROR(INDEX(Lookup_Misc!$A$1:$C$7,MATCH(Table1[[#This Row],[Product]],Lookup_Misc!$B$1:$B$7,0),3)*Table1[[#This Row],[Tonnage]],NA())</f>
        <v>5.7200000000000006</v>
      </c>
      <c r="J8564">
        <f t="shared" si="401"/>
        <v>11</v>
      </c>
    </row>
    <row r="8565" spans="1:10">
      <c r="A8565" t="s">
        <v>186</v>
      </c>
      <c r="B8565" t="s">
        <v>33</v>
      </c>
      <c r="C8565" s="60">
        <v>44866</v>
      </c>
      <c r="D8565" s="3">
        <f>Table1[[#This Row],[End Year]]-1</f>
        <v>2022</v>
      </c>
      <c r="E8565" s="3">
        <f t="shared" si="399"/>
        <v>2023</v>
      </c>
      <c r="F8565" s="1" t="str">
        <f t="shared" si="400"/>
        <v>2022/2023</v>
      </c>
      <c r="G8565">
        <v>24198</v>
      </c>
      <c r="H8565" t="s">
        <v>103</v>
      </c>
      <c r="I8565">
        <f>IFERROR(INDEX(Lookup_Misc!$A$1:$C$7,MATCH(Table1[[#This Row],[Product]],Lookup_Misc!$B$1:$B$7,0),3)*Table1[[#This Row],[Tonnage]],NA())</f>
        <v>12582.960000000001</v>
      </c>
      <c r="J8565">
        <f t="shared" si="401"/>
        <v>11</v>
      </c>
    </row>
    <row r="8566" spans="1:10">
      <c r="A8566" t="s">
        <v>189</v>
      </c>
      <c r="B8566" t="s">
        <v>33</v>
      </c>
      <c r="C8566" s="60">
        <v>44866</v>
      </c>
      <c r="D8566" s="3">
        <f>Table1[[#This Row],[End Year]]-1</f>
        <v>2022</v>
      </c>
      <c r="E8566" s="3">
        <f t="shared" si="399"/>
        <v>2023</v>
      </c>
      <c r="F8566" s="1" t="str">
        <f t="shared" si="400"/>
        <v>2022/2023</v>
      </c>
      <c r="G8566">
        <v>208</v>
      </c>
      <c r="H8566" t="s">
        <v>94</v>
      </c>
      <c r="I8566">
        <f>IFERROR(INDEX(Lookup_Misc!$A$1:$C$7,MATCH(Table1[[#This Row],[Product]],Lookup_Misc!$B$1:$B$7,0),3)*Table1[[#This Row],[Tonnage]],NA())</f>
        <v>83.2</v>
      </c>
      <c r="J8566">
        <f t="shared" si="401"/>
        <v>11</v>
      </c>
    </row>
    <row r="8567" spans="1:10">
      <c r="A8567" t="s">
        <v>189</v>
      </c>
      <c r="B8567" t="s">
        <v>33</v>
      </c>
      <c r="C8567" s="60">
        <v>44866</v>
      </c>
      <c r="D8567" s="3">
        <f>Table1[[#This Row],[End Year]]-1</f>
        <v>2022</v>
      </c>
      <c r="E8567" s="3">
        <f t="shared" si="399"/>
        <v>2023</v>
      </c>
      <c r="F8567" s="1" t="str">
        <f t="shared" si="400"/>
        <v>2022/2023</v>
      </c>
      <c r="G8567">
        <v>22146</v>
      </c>
      <c r="H8567" t="s">
        <v>103</v>
      </c>
      <c r="I8567">
        <f>IFERROR(INDEX(Lookup_Misc!$A$1:$C$7,MATCH(Table1[[#This Row],[Product]],Lookup_Misc!$B$1:$B$7,0),3)*Table1[[#This Row],[Tonnage]],NA())</f>
        <v>8858.4</v>
      </c>
      <c r="J8567">
        <f t="shared" si="401"/>
        <v>11</v>
      </c>
    </row>
    <row r="8568" spans="1:10">
      <c r="A8568" t="s">
        <v>186</v>
      </c>
      <c r="B8568" t="s">
        <v>33</v>
      </c>
      <c r="C8568" s="60">
        <v>44866</v>
      </c>
      <c r="D8568" s="3">
        <f>Table1[[#This Row],[End Year]]-1</f>
        <v>2022</v>
      </c>
      <c r="E8568" s="3">
        <f t="shared" si="399"/>
        <v>2023</v>
      </c>
      <c r="F8568" s="1" t="str">
        <f t="shared" si="400"/>
        <v>2022/2023</v>
      </c>
      <c r="G8568">
        <v>174</v>
      </c>
      <c r="H8568" t="s">
        <v>129</v>
      </c>
      <c r="I8568">
        <f>IFERROR(INDEX(Lookup_Misc!$A$1:$C$7,MATCH(Table1[[#This Row],[Product]],Lookup_Misc!$B$1:$B$7,0),3)*Table1[[#This Row],[Tonnage]],NA())</f>
        <v>90.48</v>
      </c>
      <c r="J8568">
        <f t="shared" si="401"/>
        <v>11</v>
      </c>
    </row>
    <row r="8569" spans="1:10">
      <c r="A8569" t="s">
        <v>187</v>
      </c>
      <c r="B8569" t="s">
        <v>33</v>
      </c>
      <c r="C8569" s="60">
        <v>44866</v>
      </c>
      <c r="D8569" s="3">
        <f>Table1[[#This Row],[End Year]]-1</f>
        <v>2022</v>
      </c>
      <c r="E8569" s="3">
        <f t="shared" si="399"/>
        <v>2023</v>
      </c>
      <c r="F8569" s="1" t="str">
        <f t="shared" si="400"/>
        <v>2022/2023</v>
      </c>
      <c r="G8569">
        <v>2</v>
      </c>
      <c r="H8569" t="s">
        <v>60</v>
      </c>
      <c r="I8569">
        <f>IFERROR(INDEX(Lookup_Misc!$A$1:$C$7,MATCH(Table1[[#This Row],[Product]],Lookup_Misc!$B$1:$B$7,0),3)*Table1[[#This Row],[Tonnage]],NA())</f>
        <v>0.92</v>
      </c>
      <c r="J8569">
        <f t="shared" si="401"/>
        <v>11</v>
      </c>
    </row>
    <row r="8570" spans="1:10">
      <c r="A8570" t="s">
        <v>185</v>
      </c>
      <c r="B8570" t="s">
        <v>33</v>
      </c>
      <c r="C8570" s="60">
        <v>44866</v>
      </c>
      <c r="D8570" s="3">
        <f>Table1[[#This Row],[End Year]]-1</f>
        <v>2022</v>
      </c>
      <c r="E8570" s="3">
        <f t="shared" si="399"/>
        <v>2023</v>
      </c>
      <c r="F8570" s="1" t="str">
        <f t="shared" si="400"/>
        <v>2022/2023</v>
      </c>
      <c r="G8570">
        <v>55</v>
      </c>
      <c r="H8570" t="s">
        <v>119</v>
      </c>
      <c r="I8570">
        <f>IFERROR(INDEX(Lookup_Misc!$A$1:$C$7,MATCH(Table1[[#This Row],[Product]],Lookup_Misc!$B$1:$B$7,0),3)*Table1[[#This Row],[Tonnage]],NA())</f>
        <v>25.3</v>
      </c>
      <c r="J8570">
        <f t="shared" si="401"/>
        <v>11</v>
      </c>
    </row>
    <row r="8571" spans="1:10">
      <c r="A8571" t="s">
        <v>186</v>
      </c>
      <c r="B8571" t="s">
        <v>33</v>
      </c>
      <c r="C8571" s="60">
        <v>44866</v>
      </c>
      <c r="D8571" s="3">
        <f>Table1[[#This Row],[End Year]]-1</f>
        <v>2022</v>
      </c>
      <c r="E8571" s="3">
        <f t="shared" si="399"/>
        <v>2023</v>
      </c>
      <c r="F8571" s="1" t="str">
        <f t="shared" si="400"/>
        <v>2022/2023</v>
      </c>
      <c r="G8571">
        <v>211</v>
      </c>
      <c r="H8571" t="s">
        <v>79</v>
      </c>
      <c r="I8571">
        <f>IFERROR(INDEX(Lookup_Misc!$A$1:$C$7,MATCH(Table1[[#This Row],[Product]],Lookup_Misc!$B$1:$B$7,0),3)*Table1[[#This Row],[Tonnage]],NA())</f>
        <v>109.72</v>
      </c>
      <c r="J8571">
        <f t="shared" si="401"/>
        <v>11</v>
      </c>
    </row>
    <row r="8572" spans="1:10">
      <c r="A8572" t="s">
        <v>189</v>
      </c>
      <c r="B8572" t="s">
        <v>123</v>
      </c>
      <c r="C8572" s="60">
        <v>44866</v>
      </c>
      <c r="D8572" s="3">
        <f>Table1[[#This Row],[End Year]]-1</f>
        <v>2022</v>
      </c>
      <c r="E8572" s="3">
        <f t="shared" si="399"/>
        <v>2023</v>
      </c>
      <c r="F8572" s="1" t="str">
        <f t="shared" si="400"/>
        <v>2022/2023</v>
      </c>
      <c r="G8572">
        <v>96</v>
      </c>
      <c r="H8572" t="s">
        <v>93</v>
      </c>
      <c r="I8572">
        <f>IFERROR(INDEX(Lookup_Misc!$A$1:$C$7,MATCH(Table1[[#This Row],[Product]],Lookup_Misc!$B$1:$B$7,0),3)*Table1[[#This Row],[Tonnage]],NA())</f>
        <v>38.400000000000006</v>
      </c>
      <c r="J8572">
        <f t="shared" si="401"/>
        <v>11</v>
      </c>
    </row>
    <row r="8573" spans="1:10">
      <c r="A8573" t="s">
        <v>189</v>
      </c>
      <c r="B8573" t="s">
        <v>123</v>
      </c>
      <c r="C8573" s="60">
        <v>44866</v>
      </c>
      <c r="D8573" s="3">
        <f>Table1[[#This Row],[End Year]]-1</f>
        <v>2022</v>
      </c>
      <c r="E8573" s="3">
        <f t="shared" si="399"/>
        <v>2023</v>
      </c>
      <c r="F8573" s="1" t="str">
        <f t="shared" si="400"/>
        <v>2022/2023</v>
      </c>
      <c r="G8573">
        <v>268</v>
      </c>
      <c r="H8573" t="s">
        <v>129</v>
      </c>
      <c r="I8573">
        <f>IFERROR(INDEX(Lookup_Misc!$A$1:$C$7,MATCH(Table1[[#This Row],[Product]],Lookup_Misc!$B$1:$B$7,0),3)*Table1[[#This Row],[Tonnage]],NA())</f>
        <v>107.2</v>
      </c>
      <c r="J8573">
        <f t="shared" si="401"/>
        <v>11</v>
      </c>
    </row>
    <row r="8574" spans="1:10">
      <c r="A8574" t="s">
        <v>188</v>
      </c>
      <c r="B8574" t="s">
        <v>123</v>
      </c>
      <c r="C8574" s="60">
        <v>44866</v>
      </c>
      <c r="D8574" s="3">
        <f>Table1[[#This Row],[End Year]]-1</f>
        <v>2022</v>
      </c>
      <c r="E8574" s="3">
        <f t="shared" si="399"/>
        <v>2023</v>
      </c>
      <c r="F8574" s="1" t="str">
        <f t="shared" si="400"/>
        <v>2022/2023</v>
      </c>
      <c r="G8574">
        <v>4</v>
      </c>
      <c r="H8574" t="s">
        <v>79</v>
      </c>
      <c r="I8574">
        <f>IFERROR(INDEX(Lookup_Misc!$A$1:$C$7,MATCH(Table1[[#This Row],[Product]],Lookup_Misc!$B$1:$B$7,0),3)*Table1[[#This Row],[Tonnage]],NA())</f>
        <v>0.72</v>
      </c>
      <c r="J8574">
        <f t="shared" si="401"/>
        <v>11</v>
      </c>
    </row>
    <row r="8575" spans="1:10">
      <c r="A8575" t="s">
        <v>189</v>
      </c>
      <c r="B8575" t="s">
        <v>123</v>
      </c>
      <c r="C8575" s="60">
        <v>44866</v>
      </c>
      <c r="D8575" s="3">
        <f>Table1[[#This Row],[End Year]]-1</f>
        <v>2022</v>
      </c>
      <c r="E8575" s="3">
        <f t="shared" si="399"/>
        <v>2023</v>
      </c>
      <c r="F8575" s="1" t="str">
        <f t="shared" si="400"/>
        <v>2022/2023</v>
      </c>
      <c r="G8575">
        <v>74</v>
      </c>
      <c r="H8575" t="s">
        <v>98</v>
      </c>
      <c r="I8575">
        <f>IFERROR(INDEX(Lookup_Misc!$A$1:$C$7,MATCH(Table1[[#This Row],[Product]],Lookup_Misc!$B$1:$B$7,0),3)*Table1[[#This Row],[Tonnage]],NA())</f>
        <v>29.6</v>
      </c>
      <c r="J8575">
        <f t="shared" si="401"/>
        <v>11</v>
      </c>
    </row>
    <row r="8576" spans="1:10">
      <c r="A8576" t="s">
        <v>186</v>
      </c>
      <c r="B8576" t="s">
        <v>123</v>
      </c>
      <c r="C8576" s="60">
        <v>44866</v>
      </c>
      <c r="D8576" s="3">
        <f>Table1[[#This Row],[End Year]]-1</f>
        <v>2022</v>
      </c>
      <c r="E8576" s="3">
        <f t="shared" si="399"/>
        <v>2023</v>
      </c>
      <c r="F8576" s="1" t="str">
        <f t="shared" si="400"/>
        <v>2022/2023</v>
      </c>
      <c r="G8576">
        <v>2749</v>
      </c>
      <c r="H8576" t="s">
        <v>116</v>
      </c>
      <c r="I8576">
        <f>IFERROR(INDEX(Lookup_Misc!$A$1:$C$7,MATCH(Table1[[#This Row],[Product]],Lookup_Misc!$B$1:$B$7,0),3)*Table1[[#This Row],[Tonnage]],NA())</f>
        <v>1429.48</v>
      </c>
      <c r="J8576">
        <f t="shared" si="401"/>
        <v>11</v>
      </c>
    </row>
    <row r="8577" spans="1:10">
      <c r="A8577" t="s">
        <v>186</v>
      </c>
      <c r="B8577" t="s">
        <v>123</v>
      </c>
      <c r="C8577" s="60">
        <v>44866</v>
      </c>
      <c r="D8577" s="3">
        <f>Table1[[#This Row],[End Year]]-1</f>
        <v>2022</v>
      </c>
      <c r="E8577" s="3">
        <f t="shared" si="399"/>
        <v>2023</v>
      </c>
      <c r="F8577" s="1" t="str">
        <f t="shared" si="400"/>
        <v>2022/2023</v>
      </c>
      <c r="G8577">
        <v>1099</v>
      </c>
      <c r="H8577" t="s">
        <v>137</v>
      </c>
      <c r="I8577">
        <f>IFERROR(INDEX(Lookup_Misc!$A$1:$C$7,MATCH(Table1[[#This Row],[Product]],Lookup_Misc!$B$1:$B$7,0),3)*Table1[[#This Row],[Tonnage]],NA())</f>
        <v>571.48</v>
      </c>
      <c r="J8577">
        <f t="shared" si="401"/>
        <v>11</v>
      </c>
    </row>
    <row r="8578" spans="1:10">
      <c r="A8578" t="s">
        <v>189</v>
      </c>
      <c r="B8578" t="s">
        <v>123</v>
      </c>
      <c r="C8578" s="60">
        <v>44866</v>
      </c>
      <c r="D8578" s="3">
        <f>Table1[[#This Row],[End Year]]-1</f>
        <v>2022</v>
      </c>
      <c r="E8578" s="3">
        <f t="shared" si="399"/>
        <v>2023</v>
      </c>
      <c r="F8578" s="1" t="str">
        <f t="shared" si="400"/>
        <v>2022/2023</v>
      </c>
      <c r="G8578">
        <v>9</v>
      </c>
      <c r="H8578" t="s">
        <v>121</v>
      </c>
      <c r="I8578">
        <f>IFERROR(INDEX(Lookup_Misc!$A$1:$C$7,MATCH(Table1[[#This Row],[Product]],Lookup_Misc!$B$1:$B$7,0),3)*Table1[[#This Row],[Tonnage]],NA())</f>
        <v>3.6</v>
      </c>
      <c r="J8578">
        <f t="shared" si="401"/>
        <v>11</v>
      </c>
    </row>
    <row r="8579" spans="1:10">
      <c r="A8579" t="s">
        <v>189</v>
      </c>
      <c r="B8579" t="s">
        <v>123</v>
      </c>
      <c r="C8579" s="60">
        <v>44866</v>
      </c>
      <c r="D8579" s="3">
        <f>Table1[[#This Row],[End Year]]-1</f>
        <v>2022</v>
      </c>
      <c r="E8579" s="3">
        <f t="shared" si="399"/>
        <v>2023</v>
      </c>
      <c r="F8579" s="1" t="str">
        <f t="shared" si="400"/>
        <v>2022/2023</v>
      </c>
      <c r="G8579">
        <v>1</v>
      </c>
      <c r="H8579" t="s">
        <v>94</v>
      </c>
      <c r="I8579">
        <f>IFERROR(INDEX(Lookup_Misc!$A$1:$C$7,MATCH(Table1[[#This Row],[Product]],Lookup_Misc!$B$1:$B$7,0),3)*Table1[[#This Row],[Tonnage]],NA())</f>
        <v>0.4</v>
      </c>
      <c r="J8579">
        <f t="shared" si="401"/>
        <v>11</v>
      </c>
    </row>
    <row r="8580" spans="1:10">
      <c r="A8580" t="s">
        <v>185</v>
      </c>
      <c r="B8580" t="s">
        <v>123</v>
      </c>
      <c r="C8580" s="60">
        <v>44866</v>
      </c>
      <c r="D8580" s="3">
        <f>Table1[[#This Row],[End Year]]-1</f>
        <v>2022</v>
      </c>
      <c r="E8580" s="3">
        <f t="shared" si="399"/>
        <v>2023</v>
      </c>
      <c r="F8580" s="1" t="str">
        <f t="shared" si="400"/>
        <v>2022/2023</v>
      </c>
      <c r="G8580">
        <v>9089</v>
      </c>
      <c r="H8580" t="s">
        <v>113</v>
      </c>
      <c r="I8580">
        <f>IFERROR(INDEX(Lookup_Misc!$A$1:$C$7,MATCH(Table1[[#This Row],[Product]],Lookup_Misc!$B$1:$B$7,0),3)*Table1[[#This Row],[Tonnage]],NA())</f>
        <v>4180.9400000000005</v>
      </c>
      <c r="J8580">
        <f t="shared" si="401"/>
        <v>11</v>
      </c>
    </row>
    <row r="8581" spans="1:10">
      <c r="A8581" t="s">
        <v>189</v>
      </c>
      <c r="B8581" t="s">
        <v>123</v>
      </c>
      <c r="C8581" s="60">
        <v>44866</v>
      </c>
      <c r="D8581" s="3">
        <f>Table1[[#This Row],[End Year]]-1</f>
        <v>2022</v>
      </c>
      <c r="E8581" s="3">
        <f t="shared" si="399"/>
        <v>2023</v>
      </c>
      <c r="F8581" s="1" t="str">
        <f t="shared" si="400"/>
        <v>2022/2023</v>
      </c>
      <c r="G8581">
        <v>156</v>
      </c>
      <c r="H8581" t="s">
        <v>79</v>
      </c>
      <c r="I8581">
        <f>IFERROR(INDEX(Lookup_Misc!$A$1:$C$7,MATCH(Table1[[#This Row],[Product]],Lookup_Misc!$B$1:$B$7,0),3)*Table1[[#This Row],[Tonnage]],NA())</f>
        <v>62.400000000000006</v>
      </c>
      <c r="J8581">
        <f t="shared" si="401"/>
        <v>11</v>
      </c>
    </row>
    <row r="8582" spans="1:10">
      <c r="A8582" t="s">
        <v>185</v>
      </c>
      <c r="B8582" t="s">
        <v>123</v>
      </c>
      <c r="C8582" s="60">
        <v>44866</v>
      </c>
      <c r="D8582" s="3">
        <f>Table1[[#This Row],[End Year]]-1</f>
        <v>2022</v>
      </c>
      <c r="E8582" s="3">
        <f t="shared" ref="E8582:E8645" si="402">IF(AND(MONTH(C8582)&gt;=7,MONTH(C8582)&lt;=12),YEAR(C8582)+1,YEAR(C8582))</f>
        <v>2023</v>
      </c>
      <c r="F8582" s="1" t="str">
        <f t="shared" ref="F8582:F8645" si="403">D8582&amp;"/"&amp;E8582</f>
        <v>2022/2023</v>
      </c>
      <c r="G8582">
        <v>8799</v>
      </c>
      <c r="H8582" t="s">
        <v>144</v>
      </c>
      <c r="I8582">
        <f>IFERROR(INDEX(Lookup_Misc!$A$1:$C$7,MATCH(Table1[[#This Row],[Product]],Lookup_Misc!$B$1:$B$7,0),3)*Table1[[#This Row],[Tonnage]],NA())</f>
        <v>4047.54</v>
      </c>
      <c r="J8582">
        <f t="shared" ref="J8582:J8645" si="404">MONTH(C8582)</f>
        <v>11</v>
      </c>
    </row>
    <row r="8583" spans="1:10">
      <c r="A8583" t="s">
        <v>186</v>
      </c>
      <c r="B8583" t="s">
        <v>123</v>
      </c>
      <c r="C8583" s="60">
        <v>44866</v>
      </c>
      <c r="D8583" s="3">
        <f>Table1[[#This Row],[End Year]]-1</f>
        <v>2022</v>
      </c>
      <c r="E8583" s="3">
        <f t="shared" si="402"/>
        <v>2023</v>
      </c>
      <c r="F8583" s="1" t="str">
        <f t="shared" si="403"/>
        <v>2022/2023</v>
      </c>
      <c r="G8583">
        <v>852</v>
      </c>
      <c r="H8583" t="s">
        <v>79</v>
      </c>
      <c r="I8583">
        <f>IFERROR(INDEX(Lookup_Misc!$A$1:$C$7,MATCH(Table1[[#This Row],[Product]],Lookup_Misc!$B$1:$B$7,0),3)*Table1[[#This Row],[Tonnage]],NA())</f>
        <v>443.04</v>
      </c>
      <c r="J8583">
        <f t="shared" si="404"/>
        <v>11</v>
      </c>
    </row>
    <row r="8584" spans="1:10">
      <c r="A8584" t="s">
        <v>186</v>
      </c>
      <c r="B8584" t="s">
        <v>123</v>
      </c>
      <c r="C8584" s="60">
        <v>44866</v>
      </c>
      <c r="D8584" s="3">
        <f>Table1[[#This Row],[End Year]]-1</f>
        <v>2022</v>
      </c>
      <c r="E8584" s="3">
        <f t="shared" si="402"/>
        <v>2023</v>
      </c>
      <c r="F8584" s="1" t="str">
        <f t="shared" si="403"/>
        <v>2022/2023</v>
      </c>
      <c r="G8584">
        <v>43</v>
      </c>
      <c r="H8584" t="s">
        <v>113</v>
      </c>
      <c r="I8584">
        <f>IFERROR(INDEX(Lookup_Misc!$A$1:$C$7,MATCH(Table1[[#This Row],[Product]],Lookup_Misc!$B$1:$B$7,0),3)*Table1[[#This Row],[Tonnage]],NA())</f>
        <v>22.36</v>
      </c>
      <c r="J8584">
        <f t="shared" si="404"/>
        <v>11</v>
      </c>
    </row>
    <row r="8585" spans="1:10">
      <c r="A8585" t="s">
        <v>189</v>
      </c>
      <c r="B8585" t="s">
        <v>123</v>
      </c>
      <c r="C8585" s="60">
        <v>44866</v>
      </c>
      <c r="D8585" s="3">
        <f>Table1[[#This Row],[End Year]]-1</f>
        <v>2022</v>
      </c>
      <c r="E8585" s="3">
        <f t="shared" si="402"/>
        <v>2023</v>
      </c>
      <c r="F8585" s="1" t="str">
        <f t="shared" si="403"/>
        <v>2022/2023</v>
      </c>
      <c r="G8585">
        <v>5147</v>
      </c>
      <c r="H8585" t="s">
        <v>113</v>
      </c>
      <c r="I8585">
        <f>IFERROR(INDEX(Lookup_Misc!$A$1:$C$7,MATCH(Table1[[#This Row],[Product]],Lookup_Misc!$B$1:$B$7,0),3)*Table1[[#This Row],[Tonnage]],NA())</f>
        <v>2058.8000000000002</v>
      </c>
      <c r="J8585">
        <f t="shared" si="404"/>
        <v>11</v>
      </c>
    </row>
    <row r="8586" spans="1:10">
      <c r="A8586" t="s">
        <v>189</v>
      </c>
      <c r="B8586" t="s">
        <v>123</v>
      </c>
      <c r="C8586" s="60">
        <v>44866</v>
      </c>
      <c r="D8586" s="3">
        <f>Table1[[#This Row],[End Year]]-1</f>
        <v>2022</v>
      </c>
      <c r="E8586" s="3">
        <f t="shared" si="402"/>
        <v>2023</v>
      </c>
      <c r="F8586" s="1" t="str">
        <f t="shared" si="403"/>
        <v>2022/2023</v>
      </c>
      <c r="G8586">
        <v>1</v>
      </c>
      <c r="H8586" t="s">
        <v>143</v>
      </c>
      <c r="I8586">
        <f>IFERROR(INDEX(Lookup_Misc!$A$1:$C$7,MATCH(Table1[[#This Row],[Product]],Lookup_Misc!$B$1:$B$7,0),3)*Table1[[#This Row],[Tonnage]],NA())</f>
        <v>0.4</v>
      </c>
      <c r="J8586">
        <f t="shared" si="404"/>
        <v>11</v>
      </c>
    </row>
    <row r="8587" spans="1:10">
      <c r="A8587" t="s">
        <v>186</v>
      </c>
      <c r="B8587" t="s">
        <v>123</v>
      </c>
      <c r="C8587" s="60">
        <v>44866</v>
      </c>
      <c r="D8587" s="3">
        <f>Table1[[#This Row],[End Year]]-1</f>
        <v>2022</v>
      </c>
      <c r="E8587" s="3">
        <f t="shared" si="402"/>
        <v>2023</v>
      </c>
      <c r="F8587" s="1" t="str">
        <f t="shared" si="403"/>
        <v>2022/2023</v>
      </c>
      <c r="G8587">
        <v>7697</v>
      </c>
      <c r="H8587" t="s">
        <v>108</v>
      </c>
      <c r="I8587">
        <f>IFERROR(INDEX(Lookup_Misc!$A$1:$C$7,MATCH(Table1[[#This Row],[Product]],Lookup_Misc!$B$1:$B$7,0),3)*Table1[[#This Row],[Tonnage]],NA())</f>
        <v>4002.44</v>
      </c>
      <c r="J8587">
        <f t="shared" si="404"/>
        <v>11</v>
      </c>
    </row>
    <row r="8588" spans="1:10">
      <c r="A8588" t="s">
        <v>185</v>
      </c>
      <c r="B8588" t="s">
        <v>123</v>
      </c>
      <c r="C8588" s="60">
        <v>44866</v>
      </c>
      <c r="D8588" s="3">
        <f>Table1[[#This Row],[End Year]]-1</f>
        <v>2022</v>
      </c>
      <c r="E8588" s="3">
        <f t="shared" si="402"/>
        <v>2023</v>
      </c>
      <c r="F8588" s="1" t="str">
        <f t="shared" si="403"/>
        <v>2022/2023</v>
      </c>
      <c r="G8588">
        <v>28213</v>
      </c>
      <c r="H8588" t="s">
        <v>60</v>
      </c>
      <c r="I8588">
        <f>IFERROR(INDEX(Lookup_Misc!$A$1:$C$7,MATCH(Table1[[#This Row],[Product]],Lookup_Misc!$B$1:$B$7,0),3)*Table1[[#This Row],[Tonnage]],NA())</f>
        <v>12977.980000000001</v>
      </c>
      <c r="J8588">
        <f t="shared" si="404"/>
        <v>11</v>
      </c>
    </row>
    <row r="8589" spans="1:10">
      <c r="A8589" t="s">
        <v>185</v>
      </c>
      <c r="B8589" t="s">
        <v>123</v>
      </c>
      <c r="C8589" s="60">
        <v>44866</v>
      </c>
      <c r="D8589" s="3">
        <f>Table1[[#This Row],[End Year]]-1</f>
        <v>2022</v>
      </c>
      <c r="E8589" s="3">
        <f t="shared" si="402"/>
        <v>2023</v>
      </c>
      <c r="F8589" s="1" t="str">
        <f t="shared" si="403"/>
        <v>2022/2023</v>
      </c>
      <c r="G8589">
        <v>2000</v>
      </c>
      <c r="H8589" t="s">
        <v>79</v>
      </c>
      <c r="I8589">
        <f>IFERROR(INDEX(Lookup_Misc!$A$1:$C$7,MATCH(Table1[[#This Row],[Product]],Lookup_Misc!$B$1:$B$7,0),3)*Table1[[#This Row],[Tonnage]],NA())</f>
        <v>920</v>
      </c>
      <c r="J8589">
        <f t="shared" si="404"/>
        <v>11</v>
      </c>
    </row>
    <row r="8590" spans="1:10">
      <c r="A8590" t="s">
        <v>186</v>
      </c>
      <c r="B8590" t="s">
        <v>123</v>
      </c>
      <c r="C8590" s="60">
        <v>44866</v>
      </c>
      <c r="D8590" s="3">
        <f>Table1[[#This Row],[End Year]]-1</f>
        <v>2022</v>
      </c>
      <c r="E8590" s="3">
        <f t="shared" si="402"/>
        <v>2023</v>
      </c>
      <c r="F8590" s="1" t="str">
        <f t="shared" si="403"/>
        <v>2022/2023</v>
      </c>
      <c r="G8590">
        <v>1</v>
      </c>
      <c r="H8590" t="s">
        <v>75</v>
      </c>
      <c r="I8590">
        <f>IFERROR(INDEX(Lookup_Misc!$A$1:$C$7,MATCH(Table1[[#This Row],[Product]],Lookup_Misc!$B$1:$B$7,0),3)*Table1[[#This Row],[Tonnage]],NA())</f>
        <v>0.52</v>
      </c>
      <c r="J8590">
        <f t="shared" si="404"/>
        <v>11</v>
      </c>
    </row>
    <row r="8591" spans="1:10">
      <c r="A8591" t="s">
        <v>185</v>
      </c>
      <c r="B8591" t="s">
        <v>123</v>
      </c>
      <c r="C8591" s="60">
        <v>44866</v>
      </c>
      <c r="D8591" s="3">
        <f>Table1[[#This Row],[End Year]]-1</f>
        <v>2022</v>
      </c>
      <c r="E8591" s="3">
        <f t="shared" si="402"/>
        <v>2023</v>
      </c>
      <c r="F8591" s="1" t="str">
        <f t="shared" si="403"/>
        <v>2022/2023</v>
      </c>
      <c r="G8591">
        <v>5071</v>
      </c>
      <c r="H8591" t="s">
        <v>128</v>
      </c>
      <c r="I8591">
        <f>IFERROR(INDEX(Lookup_Misc!$A$1:$C$7,MATCH(Table1[[#This Row],[Product]],Lookup_Misc!$B$1:$B$7,0),3)*Table1[[#This Row],[Tonnage]],NA())</f>
        <v>2332.6600000000003</v>
      </c>
      <c r="J8591">
        <f t="shared" si="404"/>
        <v>11</v>
      </c>
    </row>
    <row r="8592" spans="1:10">
      <c r="A8592" t="s">
        <v>186</v>
      </c>
      <c r="B8592" t="s">
        <v>123</v>
      </c>
      <c r="C8592" s="60">
        <v>44866</v>
      </c>
      <c r="D8592" s="3">
        <f>Table1[[#This Row],[End Year]]-1</f>
        <v>2022</v>
      </c>
      <c r="E8592" s="3">
        <f t="shared" si="402"/>
        <v>2023</v>
      </c>
      <c r="F8592" s="1" t="str">
        <f t="shared" si="403"/>
        <v>2022/2023</v>
      </c>
      <c r="G8592">
        <v>119080</v>
      </c>
      <c r="H8592" t="s">
        <v>60</v>
      </c>
      <c r="I8592">
        <f>IFERROR(INDEX(Lookup_Misc!$A$1:$C$7,MATCH(Table1[[#This Row],[Product]],Lookup_Misc!$B$1:$B$7,0),3)*Table1[[#This Row],[Tonnage]],NA())</f>
        <v>61921.599999999999</v>
      </c>
      <c r="J8592">
        <f t="shared" si="404"/>
        <v>11</v>
      </c>
    </row>
    <row r="8593" spans="1:10">
      <c r="A8593" t="s">
        <v>187</v>
      </c>
      <c r="B8593" t="s">
        <v>123</v>
      </c>
      <c r="C8593" s="60">
        <v>44866</v>
      </c>
      <c r="D8593" s="3">
        <f>Table1[[#This Row],[End Year]]-1</f>
        <v>2022</v>
      </c>
      <c r="E8593" s="3">
        <f t="shared" si="402"/>
        <v>2023</v>
      </c>
      <c r="F8593" s="1" t="str">
        <f t="shared" si="403"/>
        <v>2022/2023</v>
      </c>
      <c r="G8593">
        <v>1153</v>
      </c>
      <c r="H8593" t="s">
        <v>60</v>
      </c>
      <c r="I8593">
        <f>IFERROR(INDEX(Lookup_Misc!$A$1:$C$7,MATCH(Table1[[#This Row],[Product]],Lookup_Misc!$B$1:$B$7,0),3)*Table1[[#This Row],[Tonnage]],NA())</f>
        <v>530.38</v>
      </c>
      <c r="J8593">
        <f t="shared" si="404"/>
        <v>11</v>
      </c>
    </row>
    <row r="8594" spans="1:10">
      <c r="A8594" t="s">
        <v>189</v>
      </c>
      <c r="B8594" t="s">
        <v>123</v>
      </c>
      <c r="C8594" s="60">
        <v>44866</v>
      </c>
      <c r="D8594" s="3">
        <f>Table1[[#This Row],[End Year]]-1</f>
        <v>2022</v>
      </c>
      <c r="E8594" s="3">
        <f t="shared" si="402"/>
        <v>2023</v>
      </c>
      <c r="F8594" s="1" t="str">
        <f t="shared" si="403"/>
        <v>2022/2023</v>
      </c>
      <c r="G8594">
        <v>522</v>
      </c>
      <c r="H8594" t="s">
        <v>132</v>
      </c>
      <c r="I8594">
        <f>IFERROR(INDEX(Lookup_Misc!$A$1:$C$7,MATCH(Table1[[#This Row],[Product]],Lookup_Misc!$B$1:$B$7,0),3)*Table1[[#This Row],[Tonnage]],NA())</f>
        <v>208.8</v>
      </c>
      <c r="J8594">
        <f t="shared" si="404"/>
        <v>11</v>
      </c>
    </row>
    <row r="8595" spans="1:10">
      <c r="A8595" t="s">
        <v>189</v>
      </c>
      <c r="B8595" t="s">
        <v>123</v>
      </c>
      <c r="C8595" s="60">
        <v>44866</v>
      </c>
      <c r="D8595" s="3">
        <f>Table1[[#This Row],[End Year]]-1</f>
        <v>2022</v>
      </c>
      <c r="E8595" s="3">
        <f t="shared" si="402"/>
        <v>2023</v>
      </c>
      <c r="F8595" s="1" t="str">
        <f t="shared" si="403"/>
        <v>2022/2023</v>
      </c>
      <c r="G8595">
        <v>2049</v>
      </c>
      <c r="H8595" t="s">
        <v>128</v>
      </c>
      <c r="I8595">
        <f>IFERROR(INDEX(Lookup_Misc!$A$1:$C$7,MATCH(Table1[[#This Row],[Product]],Lookup_Misc!$B$1:$B$7,0),3)*Table1[[#This Row],[Tonnage]],NA())</f>
        <v>819.6</v>
      </c>
      <c r="J8595">
        <f t="shared" si="404"/>
        <v>11</v>
      </c>
    </row>
    <row r="8596" spans="1:10">
      <c r="A8596" t="s">
        <v>189</v>
      </c>
      <c r="B8596" t="s">
        <v>123</v>
      </c>
      <c r="C8596" s="60">
        <v>44866</v>
      </c>
      <c r="D8596" s="3">
        <f>Table1[[#This Row],[End Year]]-1</f>
        <v>2022</v>
      </c>
      <c r="E8596" s="3">
        <f t="shared" si="402"/>
        <v>2023</v>
      </c>
      <c r="F8596" s="1" t="str">
        <f t="shared" si="403"/>
        <v>2022/2023</v>
      </c>
      <c r="G8596">
        <v>67</v>
      </c>
      <c r="H8596" t="s">
        <v>86</v>
      </c>
      <c r="I8596">
        <f>IFERROR(INDEX(Lookup_Misc!$A$1:$C$7,MATCH(Table1[[#This Row],[Product]],Lookup_Misc!$B$1:$B$7,0),3)*Table1[[#This Row],[Tonnage]],NA())</f>
        <v>26.8</v>
      </c>
      <c r="J8596">
        <f t="shared" si="404"/>
        <v>11</v>
      </c>
    </row>
    <row r="8597" spans="1:10">
      <c r="A8597" t="s">
        <v>189</v>
      </c>
      <c r="B8597" t="s">
        <v>123</v>
      </c>
      <c r="C8597" s="60">
        <v>44866</v>
      </c>
      <c r="D8597" s="3">
        <f>Table1[[#This Row],[End Year]]-1</f>
        <v>2022</v>
      </c>
      <c r="E8597" s="3">
        <f t="shared" si="402"/>
        <v>2023</v>
      </c>
      <c r="F8597" s="1" t="str">
        <f t="shared" si="403"/>
        <v>2022/2023</v>
      </c>
      <c r="G8597">
        <v>60980</v>
      </c>
      <c r="H8597" t="s">
        <v>60</v>
      </c>
      <c r="I8597">
        <f>IFERROR(INDEX(Lookup_Misc!$A$1:$C$7,MATCH(Table1[[#This Row],[Product]],Lookup_Misc!$B$1:$B$7,0),3)*Table1[[#This Row],[Tonnage]],NA())</f>
        <v>24392</v>
      </c>
      <c r="J8597">
        <f t="shared" si="404"/>
        <v>11</v>
      </c>
    </row>
    <row r="8598" spans="1:10">
      <c r="A8598" t="s">
        <v>185</v>
      </c>
      <c r="B8598" t="s">
        <v>123</v>
      </c>
      <c r="C8598" s="60">
        <v>44866</v>
      </c>
      <c r="D8598" s="3">
        <f>Table1[[#This Row],[End Year]]-1</f>
        <v>2022</v>
      </c>
      <c r="E8598" s="3">
        <f t="shared" si="402"/>
        <v>2023</v>
      </c>
      <c r="F8598" s="1" t="str">
        <f t="shared" si="403"/>
        <v>2022/2023</v>
      </c>
      <c r="G8598">
        <v>3958</v>
      </c>
      <c r="H8598" t="s">
        <v>116</v>
      </c>
      <c r="I8598">
        <f>IFERROR(INDEX(Lookup_Misc!$A$1:$C$7,MATCH(Table1[[#This Row],[Product]],Lookup_Misc!$B$1:$B$7,0),3)*Table1[[#This Row],[Tonnage]],NA())</f>
        <v>1820.68</v>
      </c>
      <c r="J8598">
        <f t="shared" si="404"/>
        <v>11</v>
      </c>
    </row>
    <row r="8599" spans="1:10">
      <c r="A8599" t="s">
        <v>185</v>
      </c>
      <c r="B8599" t="s">
        <v>123</v>
      </c>
      <c r="C8599" s="60">
        <v>44866</v>
      </c>
      <c r="D8599" s="3">
        <f>Table1[[#This Row],[End Year]]-1</f>
        <v>2022</v>
      </c>
      <c r="E8599" s="3">
        <f t="shared" si="402"/>
        <v>2023</v>
      </c>
      <c r="F8599" s="1" t="str">
        <f t="shared" si="403"/>
        <v>2022/2023</v>
      </c>
      <c r="G8599">
        <v>2980</v>
      </c>
      <c r="H8599" t="s">
        <v>88</v>
      </c>
      <c r="I8599">
        <f>IFERROR(INDEX(Lookup_Misc!$A$1:$C$7,MATCH(Table1[[#This Row],[Product]],Lookup_Misc!$B$1:$B$7,0),3)*Table1[[#This Row],[Tonnage]],NA())</f>
        <v>1370.8</v>
      </c>
      <c r="J8599">
        <f t="shared" si="404"/>
        <v>11</v>
      </c>
    </row>
    <row r="8600" spans="1:10">
      <c r="A8600" t="s">
        <v>189</v>
      </c>
      <c r="B8600" t="s">
        <v>33</v>
      </c>
      <c r="C8600" s="60">
        <v>44896</v>
      </c>
      <c r="D8600" s="3">
        <f>Table1[[#This Row],[End Year]]-1</f>
        <v>2022</v>
      </c>
      <c r="E8600" s="3">
        <f t="shared" si="402"/>
        <v>2023</v>
      </c>
      <c r="F8600" s="1" t="str">
        <f t="shared" si="403"/>
        <v>2022/2023</v>
      </c>
      <c r="G8600">
        <v>95</v>
      </c>
      <c r="H8600" t="s">
        <v>74</v>
      </c>
      <c r="I8600">
        <f>IFERROR(INDEX(Lookup_Misc!$A$1:$C$7,MATCH(Table1[[#This Row],[Product]],Lookup_Misc!$B$1:$B$7,0),3)*Table1[[#This Row],[Tonnage]],NA())</f>
        <v>38</v>
      </c>
      <c r="J8600">
        <f t="shared" si="404"/>
        <v>12</v>
      </c>
    </row>
    <row r="8601" spans="1:10">
      <c r="A8601" t="s">
        <v>189</v>
      </c>
      <c r="B8601" t="s">
        <v>33</v>
      </c>
      <c r="C8601" s="60">
        <v>44896</v>
      </c>
      <c r="D8601" s="3">
        <f>Table1[[#This Row],[End Year]]-1</f>
        <v>2022</v>
      </c>
      <c r="E8601" s="3">
        <f t="shared" si="402"/>
        <v>2023</v>
      </c>
      <c r="F8601" s="1" t="str">
        <f t="shared" si="403"/>
        <v>2022/2023</v>
      </c>
      <c r="G8601">
        <v>436</v>
      </c>
      <c r="H8601" t="s">
        <v>94</v>
      </c>
      <c r="I8601">
        <f>IFERROR(INDEX(Lookup_Misc!$A$1:$C$7,MATCH(Table1[[#This Row],[Product]],Lookup_Misc!$B$1:$B$7,0),3)*Table1[[#This Row],[Tonnage]],NA())</f>
        <v>174.4</v>
      </c>
      <c r="J8601">
        <f t="shared" si="404"/>
        <v>12</v>
      </c>
    </row>
    <row r="8602" spans="1:10">
      <c r="A8602" t="s">
        <v>189</v>
      </c>
      <c r="B8602" t="s">
        <v>33</v>
      </c>
      <c r="C8602" s="60">
        <v>44896</v>
      </c>
      <c r="D8602" s="3">
        <f>Table1[[#This Row],[End Year]]-1</f>
        <v>2022</v>
      </c>
      <c r="E8602" s="3">
        <f t="shared" si="402"/>
        <v>2023</v>
      </c>
      <c r="F8602" s="1" t="str">
        <f t="shared" si="403"/>
        <v>2022/2023</v>
      </c>
      <c r="G8602">
        <v>5</v>
      </c>
      <c r="H8602" t="s">
        <v>96</v>
      </c>
      <c r="I8602">
        <f>IFERROR(INDEX(Lookup_Misc!$A$1:$C$7,MATCH(Table1[[#This Row],[Product]],Lookup_Misc!$B$1:$B$7,0),3)*Table1[[#This Row],[Tonnage]],NA())</f>
        <v>2</v>
      </c>
      <c r="J8602">
        <f t="shared" si="404"/>
        <v>12</v>
      </c>
    </row>
    <row r="8603" spans="1:10">
      <c r="A8603" t="s">
        <v>186</v>
      </c>
      <c r="B8603" t="s">
        <v>33</v>
      </c>
      <c r="C8603" s="60">
        <v>44896</v>
      </c>
      <c r="D8603" s="3">
        <f>Table1[[#This Row],[End Year]]-1</f>
        <v>2022</v>
      </c>
      <c r="E8603" s="3">
        <f t="shared" si="402"/>
        <v>2023</v>
      </c>
      <c r="F8603" s="1" t="str">
        <f t="shared" si="403"/>
        <v>2022/2023</v>
      </c>
      <c r="G8603">
        <v>21</v>
      </c>
      <c r="H8603" t="s">
        <v>129</v>
      </c>
      <c r="I8603">
        <f>IFERROR(INDEX(Lookup_Misc!$A$1:$C$7,MATCH(Table1[[#This Row],[Product]],Lookup_Misc!$B$1:$B$7,0),3)*Table1[[#This Row],[Tonnage]],NA())</f>
        <v>10.92</v>
      </c>
      <c r="J8603">
        <f t="shared" si="404"/>
        <v>12</v>
      </c>
    </row>
    <row r="8604" spans="1:10">
      <c r="A8604" t="s">
        <v>185</v>
      </c>
      <c r="B8604" t="s">
        <v>33</v>
      </c>
      <c r="C8604" s="60">
        <v>44896</v>
      </c>
      <c r="D8604" s="3">
        <f>Table1[[#This Row],[End Year]]-1</f>
        <v>2022</v>
      </c>
      <c r="E8604" s="3">
        <f t="shared" si="402"/>
        <v>2023</v>
      </c>
      <c r="F8604" s="1" t="str">
        <f t="shared" si="403"/>
        <v>2022/2023</v>
      </c>
      <c r="G8604">
        <v>115</v>
      </c>
      <c r="H8604" t="s">
        <v>86</v>
      </c>
      <c r="I8604">
        <f>IFERROR(INDEX(Lookup_Misc!$A$1:$C$7,MATCH(Table1[[#This Row],[Product]],Lookup_Misc!$B$1:$B$7,0),3)*Table1[[#This Row],[Tonnage]],NA())</f>
        <v>52.900000000000006</v>
      </c>
      <c r="J8604">
        <f t="shared" si="404"/>
        <v>12</v>
      </c>
    </row>
    <row r="8605" spans="1:10">
      <c r="A8605" t="s">
        <v>186</v>
      </c>
      <c r="B8605" t="s">
        <v>33</v>
      </c>
      <c r="C8605" s="60">
        <v>44896</v>
      </c>
      <c r="D8605" s="3">
        <f>Table1[[#This Row],[End Year]]-1</f>
        <v>2022</v>
      </c>
      <c r="E8605" s="3">
        <f t="shared" si="402"/>
        <v>2023</v>
      </c>
      <c r="F8605" s="1" t="str">
        <f t="shared" si="403"/>
        <v>2022/2023</v>
      </c>
      <c r="G8605">
        <v>15000</v>
      </c>
      <c r="H8605" t="s">
        <v>90</v>
      </c>
      <c r="I8605">
        <f>IFERROR(INDEX(Lookup_Misc!$A$1:$C$7,MATCH(Table1[[#This Row],[Product]],Lookup_Misc!$B$1:$B$7,0),3)*Table1[[#This Row],[Tonnage]],NA())</f>
        <v>7800</v>
      </c>
      <c r="J8605">
        <f t="shared" si="404"/>
        <v>12</v>
      </c>
    </row>
    <row r="8606" spans="1:10">
      <c r="A8606" t="s">
        <v>186</v>
      </c>
      <c r="B8606" t="s">
        <v>33</v>
      </c>
      <c r="C8606" s="60">
        <v>44896</v>
      </c>
      <c r="D8606" s="3">
        <f>Table1[[#This Row],[End Year]]-1</f>
        <v>2022</v>
      </c>
      <c r="E8606" s="3">
        <f t="shared" si="402"/>
        <v>2023</v>
      </c>
      <c r="F8606" s="1" t="str">
        <f t="shared" si="403"/>
        <v>2022/2023</v>
      </c>
      <c r="G8606">
        <v>654</v>
      </c>
      <c r="H8606" t="s">
        <v>96</v>
      </c>
      <c r="I8606">
        <f>IFERROR(INDEX(Lookup_Misc!$A$1:$C$7,MATCH(Table1[[#This Row],[Product]],Lookup_Misc!$B$1:$B$7,0),3)*Table1[[#This Row],[Tonnage]],NA())</f>
        <v>340.08</v>
      </c>
      <c r="J8606">
        <f t="shared" si="404"/>
        <v>12</v>
      </c>
    </row>
    <row r="8607" spans="1:10">
      <c r="A8607" t="s">
        <v>186</v>
      </c>
      <c r="B8607" t="s">
        <v>33</v>
      </c>
      <c r="C8607" s="60">
        <v>44896</v>
      </c>
      <c r="D8607" s="3">
        <f>Table1[[#This Row],[End Year]]-1</f>
        <v>2022</v>
      </c>
      <c r="E8607" s="3">
        <f t="shared" si="402"/>
        <v>2023</v>
      </c>
      <c r="F8607" s="1" t="str">
        <f t="shared" si="403"/>
        <v>2022/2023</v>
      </c>
      <c r="G8607">
        <v>19</v>
      </c>
      <c r="H8607" t="s">
        <v>169</v>
      </c>
      <c r="I8607">
        <f>IFERROR(INDEX(Lookup_Misc!$A$1:$C$7,MATCH(Table1[[#This Row],[Product]],Lookup_Misc!$B$1:$B$7,0),3)*Table1[[#This Row],[Tonnage]],NA())</f>
        <v>9.8800000000000008</v>
      </c>
      <c r="J8607">
        <f t="shared" si="404"/>
        <v>12</v>
      </c>
    </row>
    <row r="8608" spans="1:10">
      <c r="A8608" t="s">
        <v>186</v>
      </c>
      <c r="B8608" t="s">
        <v>33</v>
      </c>
      <c r="C8608" s="60">
        <v>44896</v>
      </c>
      <c r="D8608" s="3">
        <f>Table1[[#This Row],[End Year]]-1</f>
        <v>2022</v>
      </c>
      <c r="E8608" s="3">
        <f t="shared" si="402"/>
        <v>2023</v>
      </c>
      <c r="F8608" s="1" t="str">
        <f t="shared" si="403"/>
        <v>2022/2023</v>
      </c>
      <c r="G8608">
        <v>516</v>
      </c>
      <c r="H8608" t="s">
        <v>119</v>
      </c>
      <c r="I8608">
        <f>IFERROR(INDEX(Lookup_Misc!$A$1:$C$7,MATCH(Table1[[#This Row],[Product]],Lookup_Misc!$B$1:$B$7,0),3)*Table1[[#This Row],[Tonnage]],NA())</f>
        <v>268.32</v>
      </c>
      <c r="J8608">
        <f t="shared" si="404"/>
        <v>12</v>
      </c>
    </row>
    <row r="8609" spans="1:10">
      <c r="A8609" t="s">
        <v>189</v>
      </c>
      <c r="B8609" t="s">
        <v>33</v>
      </c>
      <c r="C8609" s="60">
        <v>44896</v>
      </c>
      <c r="D8609" s="3">
        <f>Table1[[#This Row],[End Year]]-1</f>
        <v>2022</v>
      </c>
      <c r="E8609" s="3">
        <f t="shared" si="402"/>
        <v>2023</v>
      </c>
      <c r="F8609" s="1" t="str">
        <f t="shared" si="403"/>
        <v>2022/2023</v>
      </c>
      <c r="G8609">
        <v>150</v>
      </c>
      <c r="H8609" t="s">
        <v>60</v>
      </c>
      <c r="I8609">
        <f>IFERROR(INDEX(Lookup_Misc!$A$1:$C$7,MATCH(Table1[[#This Row],[Product]],Lookup_Misc!$B$1:$B$7,0),3)*Table1[[#This Row],[Tonnage]],NA())</f>
        <v>60</v>
      </c>
      <c r="J8609">
        <f t="shared" si="404"/>
        <v>12</v>
      </c>
    </row>
    <row r="8610" spans="1:10">
      <c r="A8610" t="s">
        <v>189</v>
      </c>
      <c r="B8610" t="s">
        <v>33</v>
      </c>
      <c r="C8610" s="60">
        <v>44896</v>
      </c>
      <c r="D8610" s="3">
        <f>Table1[[#This Row],[End Year]]-1</f>
        <v>2022</v>
      </c>
      <c r="E8610" s="3">
        <f t="shared" si="402"/>
        <v>2023</v>
      </c>
      <c r="F8610" s="1" t="str">
        <f t="shared" si="403"/>
        <v>2022/2023</v>
      </c>
      <c r="G8610">
        <v>5</v>
      </c>
      <c r="H8610" t="s">
        <v>122</v>
      </c>
      <c r="I8610">
        <f>IFERROR(INDEX(Lookup_Misc!$A$1:$C$7,MATCH(Table1[[#This Row],[Product]],Lookup_Misc!$B$1:$B$7,0),3)*Table1[[#This Row],[Tonnage]],NA())</f>
        <v>2</v>
      </c>
      <c r="J8610">
        <f t="shared" si="404"/>
        <v>12</v>
      </c>
    </row>
    <row r="8611" spans="1:10">
      <c r="A8611" t="s">
        <v>186</v>
      </c>
      <c r="B8611" t="s">
        <v>33</v>
      </c>
      <c r="C8611" s="60">
        <v>44896</v>
      </c>
      <c r="D8611" s="3">
        <f>Table1[[#This Row],[End Year]]-1</f>
        <v>2022</v>
      </c>
      <c r="E8611" s="3">
        <f t="shared" si="402"/>
        <v>2023</v>
      </c>
      <c r="F8611" s="1" t="str">
        <f t="shared" si="403"/>
        <v>2022/2023</v>
      </c>
      <c r="G8611">
        <v>38</v>
      </c>
      <c r="H8611" t="s">
        <v>60</v>
      </c>
      <c r="I8611">
        <f>IFERROR(INDEX(Lookup_Misc!$A$1:$C$7,MATCH(Table1[[#This Row],[Product]],Lookup_Misc!$B$1:$B$7,0),3)*Table1[[#This Row],[Tonnage]],NA())</f>
        <v>19.760000000000002</v>
      </c>
      <c r="J8611">
        <f t="shared" si="404"/>
        <v>12</v>
      </c>
    </row>
    <row r="8612" spans="1:10">
      <c r="A8612" t="s">
        <v>186</v>
      </c>
      <c r="B8612" t="s">
        <v>33</v>
      </c>
      <c r="C8612" s="60">
        <v>44896</v>
      </c>
      <c r="D8612" s="3">
        <f>Table1[[#This Row],[End Year]]-1</f>
        <v>2022</v>
      </c>
      <c r="E8612" s="3">
        <f t="shared" si="402"/>
        <v>2023</v>
      </c>
      <c r="F8612" s="1" t="str">
        <f t="shared" si="403"/>
        <v>2022/2023</v>
      </c>
      <c r="G8612">
        <v>473</v>
      </c>
      <c r="H8612" t="s">
        <v>79</v>
      </c>
      <c r="I8612">
        <f>IFERROR(INDEX(Lookup_Misc!$A$1:$C$7,MATCH(Table1[[#This Row],[Product]],Lookup_Misc!$B$1:$B$7,0),3)*Table1[[#This Row],[Tonnage]],NA())</f>
        <v>245.96</v>
      </c>
      <c r="J8612">
        <f t="shared" si="404"/>
        <v>12</v>
      </c>
    </row>
    <row r="8613" spans="1:10">
      <c r="A8613" t="s">
        <v>186</v>
      </c>
      <c r="B8613" t="s">
        <v>33</v>
      </c>
      <c r="C8613" s="60">
        <v>44896</v>
      </c>
      <c r="D8613" s="3">
        <f>Table1[[#This Row],[End Year]]-1</f>
        <v>2022</v>
      </c>
      <c r="E8613" s="3">
        <f t="shared" si="402"/>
        <v>2023</v>
      </c>
      <c r="F8613" s="1" t="str">
        <f t="shared" si="403"/>
        <v>2022/2023</v>
      </c>
      <c r="G8613">
        <v>3918</v>
      </c>
      <c r="H8613" t="s">
        <v>151</v>
      </c>
      <c r="I8613">
        <f>IFERROR(INDEX(Lookup_Misc!$A$1:$C$7,MATCH(Table1[[#This Row],[Product]],Lookup_Misc!$B$1:$B$7,0),3)*Table1[[#This Row],[Tonnage]],NA())</f>
        <v>2037.3600000000001</v>
      </c>
      <c r="J8613">
        <f t="shared" si="404"/>
        <v>12</v>
      </c>
    </row>
    <row r="8614" spans="1:10">
      <c r="A8614" t="s">
        <v>185</v>
      </c>
      <c r="B8614" t="s">
        <v>33</v>
      </c>
      <c r="C8614" s="60">
        <v>44896</v>
      </c>
      <c r="D8614" s="3">
        <f>Table1[[#This Row],[End Year]]-1</f>
        <v>2022</v>
      </c>
      <c r="E8614" s="3">
        <f t="shared" si="402"/>
        <v>2023</v>
      </c>
      <c r="F8614" s="1" t="str">
        <f t="shared" si="403"/>
        <v>2022/2023</v>
      </c>
      <c r="G8614">
        <v>174</v>
      </c>
      <c r="H8614" t="s">
        <v>79</v>
      </c>
      <c r="I8614">
        <f>IFERROR(INDEX(Lookup_Misc!$A$1:$C$7,MATCH(Table1[[#This Row],[Product]],Lookup_Misc!$B$1:$B$7,0),3)*Table1[[#This Row],[Tonnage]],NA())</f>
        <v>80.040000000000006</v>
      </c>
      <c r="J8614">
        <f t="shared" si="404"/>
        <v>12</v>
      </c>
    </row>
    <row r="8615" spans="1:10">
      <c r="A8615" t="s">
        <v>186</v>
      </c>
      <c r="B8615" t="s">
        <v>33</v>
      </c>
      <c r="C8615" s="60">
        <v>44896</v>
      </c>
      <c r="D8615" s="3">
        <f>Table1[[#This Row],[End Year]]-1</f>
        <v>2022</v>
      </c>
      <c r="E8615" s="3">
        <f t="shared" si="402"/>
        <v>2023</v>
      </c>
      <c r="F8615" s="1" t="str">
        <f t="shared" si="403"/>
        <v>2022/2023</v>
      </c>
      <c r="G8615">
        <v>43</v>
      </c>
      <c r="H8615" t="s">
        <v>118</v>
      </c>
      <c r="I8615">
        <f>IFERROR(INDEX(Lookup_Misc!$A$1:$C$7,MATCH(Table1[[#This Row],[Product]],Lookup_Misc!$B$1:$B$7,0),3)*Table1[[#This Row],[Tonnage]],NA())</f>
        <v>22.36</v>
      </c>
      <c r="J8615">
        <f t="shared" si="404"/>
        <v>12</v>
      </c>
    </row>
    <row r="8616" spans="1:10">
      <c r="A8616" t="s">
        <v>189</v>
      </c>
      <c r="B8616" t="s">
        <v>33</v>
      </c>
      <c r="C8616" s="60">
        <v>44896</v>
      </c>
      <c r="D8616" s="3">
        <f>Table1[[#This Row],[End Year]]-1</f>
        <v>2022</v>
      </c>
      <c r="E8616" s="3">
        <f t="shared" si="402"/>
        <v>2023</v>
      </c>
      <c r="F8616" s="1" t="str">
        <f t="shared" si="403"/>
        <v>2022/2023</v>
      </c>
      <c r="G8616">
        <v>5</v>
      </c>
      <c r="H8616" t="s">
        <v>99</v>
      </c>
      <c r="I8616">
        <f>IFERROR(INDEX(Lookup_Misc!$A$1:$C$7,MATCH(Table1[[#This Row],[Product]],Lookup_Misc!$B$1:$B$7,0),3)*Table1[[#This Row],[Tonnage]],NA())</f>
        <v>2</v>
      </c>
      <c r="J8616">
        <f t="shared" si="404"/>
        <v>12</v>
      </c>
    </row>
    <row r="8617" spans="1:10">
      <c r="A8617" t="s">
        <v>186</v>
      </c>
      <c r="B8617" t="s">
        <v>33</v>
      </c>
      <c r="C8617" s="60">
        <v>44896</v>
      </c>
      <c r="D8617" s="3">
        <f>Table1[[#This Row],[End Year]]-1</f>
        <v>2022</v>
      </c>
      <c r="E8617" s="3">
        <f t="shared" si="402"/>
        <v>2023</v>
      </c>
      <c r="F8617" s="1" t="str">
        <f t="shared" si="403"/>
        <v>2022/2023</v>
      </c>
      <c r="G8617">
        <v>53514</v>
      </c>
      <c r="H8617" t="s">
        <v>95</v>
      </c>
      <c r="I8617">
        <f>IFERROR(INDEX(Lookup_Misc!$A$1:$C$7,MATCH(Table1[[#This Row],[Product]],Lookup_Misc!$B$1:$B$7,0),3)*Table1[[#This Row],[Tonnage]],NA())</f>
        <v>27827.280000000002</v>
      </c>
      <c r="J8617">
        <f t="shared" si="404"/>
        <v>12</v>
      </c>
    </row>
    <row r="8618" spans="1:10">
      <c r="A8618" t="s">
        <v>185</v>
      </c>
      <c r="B8618" t="s">
        <v>33</v>
      </c>
      <c r="C8618" s="60">
        <v>44896</v>
      </c>
      <c r="D8618" s="3">
        <f>Table1[[#This Row],[End Year]]-1</f>
        <v>2022</v>
      </c>
      <c r="E8618" s="3">
        <f t="shared" si="402"/>
        <v>2023</v>
      </c>
      <c r="F8618" s="1" t="str">
        <f t="shared" si="403"/>
        <v>2022/2023</v>
      </c>
      <c r="G8618">
        <v>108</v>
      </c>
      <c r="H8618" t="s">
        <v>119</v>
      </c>
      <c r="I8618">
        <f>IFERROR(INDEX(Lookup_Misc!$A$1:$C$7,MATCH(Table1[[#This Row],[Product]],Lookup_Misc!$B$1:$B$7,0),3)*Table1[[#This Row],[Tonnage]],NA())</f>
        <v>49.68</v>
      </c>
      <c r="J8618">
        <f t="shared" si="404"/>
        <v>12</v>
      </c>
    </row>
    <row r="8619" spans="1:10">
      <c r="A8619" t="s">
        <v>186</v>
      </c>
      <c r="B8619" t="s">
        <v>33</v>
      </c>
      <c r="C8619" s="60">
        <v>44896</v>
      </c>
      <c r="D8619" s="3">
        <f>Table1[[#This Row],[End Year]]-1</f>
        <v>2022</v>
      </c>
      <c r="E8619" s="3">
        <f t="shared" si="402"/>
        <v>2023</v>
      </c>
      <c r="F8619" s="1" t="str">
        <f t="shared" si="403"/>
        <v>2022/2023</v>
      </c>
      <c r="G8619">
        <v>2</v>
      </c>
      <c r="H8619" t="s">
        <v>89</v>
      </c>
      <c r="I8619">
        <f>IFERROR(INDEX(Lookup_Misc!$A$1:$C$7,MATCH(Table1[[#This Row],[Product]],Lookup_Misc!$B$1:$B$7,0),3)*Table1[[#This Row],[Tonnage]],NA())</f>
        <v>1.04</v>
      </c>
      <c r="J8619">
        <f t="shared" si="404"/>
        <v>12</v>
      </c>
    </row>
    <row r="8620" spans="1:10">
      <c r="A8620" t="s">
        <v>186</v>
      </c>
      <c r="B8620" t="s">
        <v>33</v>
      </c>
      <c r="C8620" s="60">
        <v>44896</v>
      </c>
      <c r="D8620" s="3">
        <f>Table1[[#This Row],[End Year]]-1</f>
        <v>2022</v>
      </c>
      <c r="E8620" s="3">
        <f t="shared" si="402"/>
        <v>2023</v>
      </c>
      <c r="F8620" s="1" t="str">
        <f t="shared" si="403"/>
        <v>2022/2023</v>
      </c>
      <c r="G8620">
        <v>790</v>
      </c>
      <c r="H8620" t="s">
        <v>86</v>
      </c>
      <c r="I8620">
        <f>IFERROR(INDEX(Lookup_Misc!$A$1:$C$7,MATCH(Table1[[#This Row],[Product]],Lookup_Misc!$B$1:$B$7,0),3)*Table1[[#This Row],[Tonnage]],NA())</f>
        <v>410.8</v>
      </c>
      <c r="J8620">
        <f t="shared" si="404"/>
        <v>12</v>
      </c>
    </row>
    <row r="8621" spans="1:10">
      <c r="A8621" t="s">
        <v>185</v>
      </c>
      <c r="B8621" t="s">
        <v>33</v>
      </c>
      <c r="C8621" s="60">
        <v>44896</v>
      </c>
      <c r="D8621" s="3">
        <f>Table1[[#This Row],[End Year]]-1</f>
        <v>2022</v>
      </c>
      <c r="E8621" s="3">
        <f t="shared" si="402"/>
        <v>2023</v>
      </c>
      <c r="F8621" s="1" t="str">
        <f t="shared" si="403"/>
        <v>2022/2023</v>
      </c>
      <c r="G8621">
        <v>67</v>
      </c>
      <c r="H8621" t="s">
        <v>60</v>
      </c>
      <c r="I8621">
        <f>IFERROR(INDEX(Lookup_Misc!$A$1:$C$7,MATCH(Table1[[#This Row],[Product]],Lookup_Misc!$B$1:$B$7,0),3)*Table1[[#This Row],[Tonnage]],NA())</f>
        <v>30.82</v>
      </c>
      <c r="J8621">
        <f t="shared" si="404"/>
        <v>12</v>
      </c>
    </row>
    <row r="8622" spans="1:10">
      <c r="A8622" t="s">
        <v>185</v>
      </c>
      <c r="B8622" t="s">
        <v>33</v>
      </c>
      <c r="C8622" s="60">
        <v>44896</v>
      </c>
      <c r="D8622" s="3">
        <f>Table1[[#This Row],[End Year]]-1</f>
        <v>2022</v>
      </c>
      <c r="E8622" s="3">
        <f t="shared" si="402"/>
        <v>2023</v>
      </c>
      <c r="F8622" s="1" t="str">
        <f t="shared" si="403"/>
        <v>2022/2023</v>
      </c>
      <c r="G8622">
        <v>189</v>
      </c>
      <c r="H8622" t="s">
        <v>75</v>
      </c>
      <c r="I8622">
        <f>IFERROR(INDEX(Lookup_Misc!$A$1:$C$7,MATCH(Table1[[#This Row],[Product]],Lookup_Misc!$B$1:$B$7,0),3)*Table1[[#This Row],[Tonnage]],NA())</f>
        <v>86.94</v>
      </c>
      <c r="J8622">
        <f t="shared" si="404"/>
        <v>12</v>
      </c>
    </row>
    <row r="8623" spans="1:10">
      <c r="A8623" t="s">
        <v>189</v>
      </c>
      <c r="B8623" t="s">
        <v>33</v>
      </c>
      <c r="C8623" s="60">
        <v>44896</v>
      </c>
      <c r="D8623" s="3">
        <f>Table1[[#This Row],[End Year]]-1</f>
        <v>2022</v>
      </c>
      <c r="E8623" s="3">
        <f t="shared" si="402"/>
        <v>2023</v>
      </c>
      <c r="F8623" s="1" t="str">
        <f t="shared" si="403"/>
        <v>2022/2023</v>
      </c>
      <c r="G8623">
        <v>83</v>
      </c>
      <c r="H8623" t="s">
        <v>132</v>
      </c>
      <c r="I8623">
        <f>IFERROR(INDEX(Lookup_Misc!$A$1:$C$7,MATCH(Table1[[#This Row],[Product]],Lookup_Misc!$B$1:$B$7,0),3)*Table1[[#This Row],[Tonnage]],NA())</f>
        <v>33.200000000000003</v>
      </c>
      <c r="J8623">
        <f t="shared" si="404"/>
        <v>12</v>
      </c>
    </row>
    <row r="8624" spans="1:10">
      <c r="A8624" t="s">
        <v>189</v>
      </c>
      <c r="B8624" t="s">
        <v>123</v>
      </c>
      <c r="C8624" s="60">
        <v>44896</v>
      </c>
      <c r="D8624" s="3">
        <f>Table1[[#This Row],[End Year]]-1</f>
        <v>2022</v>
      </c>
      <c r="E8624" s="3">
        <f t="shared" si="402"/>
        <v>2023</v>
      </c>
      <c r="F8624" s="1" t="str">
        <f t="shared" si="403"/>
        <v>2022/2023</v>
      </c>
      <c r="G8624">
        <v>163</v>
      </c>
      <c r="H8624" t="s">
        <v>170</v>
      </c>
      <c r="I8624">
        <f>IFERROR(INDEX(Lookup_Misc!$A$1:$C$7,MATCH(Table1[[#This Row],[Product]],Lookup_Misc!$B$1:$B$7,0),3)*Table1[[#This Row],[Tonnage]],NA())</f>
        <v>65.2</v>
      </c>
      <c r="J8624">
        <f t="shared" si="404"/>
        <v>12</v>
      </c>
    </row>
    <row r="8625" spans="1:10">
      <c r="A8625" t="s">
        <v>186</v>
      </c>
      <c r="B8625" t="s">
        <v>123</v>
      </c>
      <c r="C8625" s="60">
        <v>44896</v>
      </c>
      <c r="D8625" s="3">
        <f>Table1[[#This Row],[End Year]]-1</f>
        <v>2022</v>
      </c>
      <c r="E8625" s="3">
        <f t="shared" si="402"/>
        <v>2023</v>
      </c>
      <c r="F8625" s="1" t="str">
        <f t="shared" si="403"/>
        <v>2022/2023</v>
      </c>
      <c r="G8625">
        <v>32998</v>
      </c>
      <c r="H8625" t="s">
        <v>90</v>
      </c>
      <c r="I8625">
        <f>IFERROR(INDEX(Lookup_Misc!$A$1:$C$7,MATCH(Table1[[#This Row],[Product]],Lookup_Misc!$B$1:$B$7,0),3)*Table1[[#This Row],[Tonnage]],NA())</f>
        <v>17158.96</v>
      </c>
      <c r="J8625">
        <f t="shared" si="404"/>
        <v>12</v>
      </c>
    </row>
    <row r="8626" spans="1:10">
      <c r="A8626" t="s">
        <v>189</v>
      </c>
      <c r="B8626" t="s">
        <v>123</v>
      </c>
      <c r="C8626" s="60">
        <v>44896</v>
      </c>
      <c r="D8626" s="3">
        <f>Table1[[#This Row],[End Year]]-1</f>
        <v>2022</v>
      </c>
      <c r="E8626" s="3">
        <f t="shared" si="402"/>
        <v>2023</v>
      </c>
      <c r="F8626" s="1" t="str">
        <f t="shared" si="403"/>
        <v>2022/2023</v>
      </c>
      <c r="G8626">
        <v>54</v>
      </c>
      <c r="H8626" t="s">
        <v>132</v>
      </c>
      <c r="I8626">
        <f>IFERROR(INDEX(Lookup_Misc!$A$1:$C$7,MATCH(Table1[[#This Row],[Product]],Lookup_Misc!$B$1:$B$7,0),3)*Table1[[#This Row],[Tonnage]],NA())</f>
        <v>21.6</v>
      </c>
      <c r="J8626">
        <f t="shared" si="404"/>
        <v>12</v>
      </c>
    </row>
    <row r="8627" spans="1:10">
      <c r="A8627" t="s">
        <v>189</v>
      </c>
      <c r="B8627" t="s">
        <v>123</v>
      </c>
      <c r="C8627" s="60">
        <v>44896</v>
      </c>
      <c r="D8627" s="3">
        <f>Table1[[#This Row],[End Year]]-1</f>
        <v>2022</v>
      </c>
      <c r="E8627" s="3">
        <f t="shared" si="402"/>
        <v>2023</v>
      </c>
      <c r="F8627" s="1" t="str">
        <f t="shared" si="403"/>
        <v>2022/2023</v>
      </c>
      <c r="G8627">
        <v>1</v>
      </c>
      <c r="H8627" t="s">
        <v>137</v>
      </c>
      <c r="I8627">
        <f>IFERROR(INDEX(Lookup_Misc!$A$1:$C$7,MATCH(Table1[[#This Row],[Product]],Lookup_Misc!$B$1:$B$7,0),3)*Table1[[#This Row],[Tonnage]],NA())</f>
        <v>0.4</v>
      </c>
      <c r="J8627">
        <f t="shared" si="404"/>
        <v>12</v>
      </c>
    </row>
    <row r="8628" spans="1:10">
      <c r="A8628" t="s">
        <v>189</v>
      </c>
      <c r="B8628" t="s">
        <v>123</v>
      </c>
      <c r="C8628" s="60">
        <v>44896</v>
      </c>
      <c r="D8628" s="3">
        <f>Table1[[#This Row],[End Year]]-1</f>
        <v>2022</v>
      </c>
      <c r="E8628" s="3">
        <f t="shared" si="402"/>
        <v>2023</v>
      </c>
      <c r="F8628" s="1" t="str">
        <f t="shared" si="403"/>
        <v>2022/2023</v>
      </c>
      <c r="G8628">
        <v>357</v>
      </c>
      <c r="H8628" t="s">
        <v>86</v>
      </c>
      <c r="I8628">
        <f>IFERROR(INDEX(Lookup_Misc!$A$1:$C$7,MATCH(Table1[[#This Row],[Product]],Lookup_Misc!$B$1:$B$7,0),3)*Table1[[#This Row],[Tonnage]],NA())</f>
        <v>142.80000000000001</v>
      </c>
      <c r="J8628">
        <f t="shared" si="404"/>
        <v>12</v>
      </c>
    </row>
    <row r="8629" spans="1:10">
      <c r="A8629" t="s">
        <v>185</v>
      </c>
      <c r="B8629" t="s">
        <v>123</v>
      </c>
      <c r="C8629" s="60">
        <v>44896</v>
      </c>
      <c r="D8629" s="3">
        <f>Table1[[#This Row],[End Year]]-1</f>
        <v>2022</v>
      </c>
      <c r="E8629" s="3">
        <f t="shared" si="402"/>
        <v>2023</v>
      </c>
      <c r="F8629" s="1" t="str">
        <f t="shared" si="403"/>
        <v>2022/2023</v>
      </c>
      <c r="G8629">
        <v>5000</v>
      </c>
      <c r="H8629" t="s">
        <v>113</v>
      </c>
      <c r="I8629">
        <f>IFERROR(INDEX(Lookup_Misc!$A$1:$C$7,MATCH(Table1[[#This Row],[Product]],Lookup_Misc!$B$1:$B$7,0),3)*Table1[[#This Row],[Tonnage]],NA())</f>
        <v>2300</v>
      </c>
      <c r="J8629">
        <f t="shared" si="404"/>
        <v>12</v>
      </c>
    </row>
    <row r="8630" spans="1:10">
      <c r="A8630" t="s">
        <v>188</v>
      </c>
      <c r="B8630" t="s">
        <v>123</v>
      </c>
      <c r="C8630" s="60">
        <v>44896</v>
      </c>
      <c r="D8630" s="3">
        <f>Table1[[#This Row],[End Year]]-1</f>
        <v>2022</v>
      </c>
      <c r="E8630" s="3">
        <f t="shared" si="402"/>
        <v>2023</v>
      </c>
      <c r="F8630" s="1" t="str">
        <f t="shared" si="403"/>
        <v>2022/2023</v>
      </c>
      <c r="G8630">
        <v>7060</v>
      </c>
      <c r="H8630" t="s">
        <v>116</v>
      </c>
      <c r="I8630">
        <f>IFERROR(INDEX(Lookup_Misc!$A$1:$C$7,MATCH(Table1[[#This Row],[Product]],Lookup_Misc!$B$1:$B$7,0),3)*Table1[[#This Row],[Tonnage]],NA())</f>
        <v>1270.8</v>
      </c>
      <c r="J8630">
        <f t="shared" si="404"/>
        <v>12</v>
      </c>
    </row>
    <row r="8631" spans="1:10">
      <c r="A8631" t="s">
        <v>189</v>
      </c>
      <c r="B8631" t="s">
        <v>123</v>
      </c>
      <c r="C8631" s="60">
        <v>44896</v>
      </c>
      <c r="D8631" s="3">
        <f>Table1[[#This Row],[End Year]]-1</f>
        <v>2022</v>
      </c>
      <c r="E8631" s="3">
        <f t="shared" si="402"/>
        <v>2023</v>
      </c>
      <c r="F8631" s="1" t="str">
        <f t="shared" si="403"/>
        <v>2022/2023</v>
      </c>
      <c r="G8631">
        <v>251</v>
      </c>
      <c r="H8631" t="s">
        <v>79</v>
      </c>
      <c r="I8631">
        <f>IFERROR(INDEX(Lookup_Misc!$A$1:$C$7,MATCH(Table1[[#This Row],[Product]],Lookup_Misc!$B$1:$B$7,0),3)*Table1[[#This Row],[Tonnage]],NA())</f>
        <v>100.4</v>
      </c>
      <c r="J8631">
        <f t="shared" si="404"/>
        <v>12</v>
      </c>
    </row>
    <row r="8632" spans="1:10">
      <c r="A8632" t="s">
        <v>186</v>
      </c>
      <c r="B8632" t="s">
        <v>123</v>
      </c>
      <c r="C8632" s="60">
        <v>44896</v>
      </c>
      <c r="D8632" s="3">
        <f>Table1[[#This Row],[End Year]]-1</f>
        <v>2022</v>
      </c>
      <c r="E8632" s="3">
        <f t="shared" si="402"/>
        <v>2023</v>
      </c>
      <c r="F8632" s="1" t="str">
        <f t="shared" si="403"/>
        <v>2022/2023</v>
      </c>
      <c r="G8632">
        <v>790</v>
      </c>
      <c r="H8632" t="s">
        <v>79</v>
      </c>
      <c r="I8632">
        <f>IFERROR(INDEX(Lookup_Misc!$A$1:$C$7,MATCH(Table1[[#This Row],[Product]],Lookup_Misc!$B$1:$B$7,0),3)*Table1[[#This Row],[Tonnage]],NA())</f>
        <v>410.8</v>
      </c>
      <c r="J8632">
        <f t="shared" si="404"/>
        <v>12</v>
      </c>
    </row>
    <row r="8633" spans="1:10">
      <c r="A8633" t="s">
        <v>186</v>
      </c>
      <c r="B8633" t="s">
        <v>123</v>
      </c>
      <c r="C8633" s="60">
        <v>44896</v>
      </c>
      <c r="D8633" s="3">
        <f>Table1[[#This Row],[End Year]]-1</f>
        <v>2022</v>
      </c>
      <c r="E8633" s="3">
        <f t="shared" si="402"/>
        <v>2023</v>
      </c>
      <c r="F8633" s="1" t="str">
        <f t="shared" si="403"/>
        <v>2022/2023</v>
      </c>
      <c r="G8633">
        <v>8000</v>
      </c>
      <c r="H8633" t="s">
        <v>113</v>
      </c>
      <c r="I8633">
        <f>IFERROR(INDEX(Lookup_Misc!$A$1:$C$7,MATCH(Table1[[#This Row],[Product]],Lookup_Misc!$B$1:$B$7,0),3)*Table1[[#This Row],[Tonnage]],NA())</f>
        <v>4160</v>
      </c>
      <c r="J8633">
        <f t="shared" si="404"/>
        <v>12</v>
      </c>
    </row>
    <row r="8634" spans="1:10">
      <c r="A8634" t="s">
        <v>189</v>
      </c>
      <c r="B8634" t="s">
        <v>123</v>
      </c>
      <c r="C8634" s="60">
        <v>44896</v>
      </c>
      <c r="D8634" s="3">
        <f>Table1[[#This Row],[End Year]]-1</f>
        <v>2022</v>
      </c>
      <c r="E8634" s="3">
        <f t="shared" si="402"/>
        <v>2023</v>
      </c>
      <c r="F8634" s="1" t="str">
        <f t="shared" si="403"/>
        <v>2022/2023</v>
      </c>
      <c r="G8634">
        <v>46517</v>
      </c>
      <c r="H8634" t="s">
        <v>113</v>
      </c>
      <c r="I8634">
        <f>IFERROR(INDEX(Lookup_Misc!$A$1:$C$7,MATCH(Table1[[#This Row],[Product]],Lookup_Misc!$B$1:$B$7,0),3)*Table1[[#This Row],[Tonnage]],NA())</f>
        <v>18606.8</v>
      </c>
      <c r="J8634">
        <f t="shared" si="404"/>
        <v>12</v>
      </c>
    </row>
    <row r="8635" spans="1:10">
      <c r="A8635" t="s">
        <v>185</v>
      </c>
      <c r="B8635" t="s">
        <v>123</v>
      </c>
      <c r="C8635" s="60">
        <v>44896</v>
      </c>
      <c r="D8635" s="3">
        <f>Table1[[#This Row],[End Year]]-1</f>
        <v>2022</v>
      </c>
      <c r="E8635" s="3">
        <f t="shared" si="402"/>
        <v>2023</v>
      </c>
      <c r="F8635" s="1" t="str">
        <f t="shared" si="403"/>
        <v>2022/2023</v>
      </c>
      <c r="G8635">
        <v>7461</v>
      </c>
      <c r="H8635" t="s">
        <v>60</v>
      </c>
      <c r="I8635">
        <f>IFERROR(INDEX(Lookup_Misc!$A$1:$C$7,MATCH(Table1[[#This Row],[Product]],Lookup_Misc!$B$1:$B$7,0),3)*Table1[[#This Row],[Tonnage]],NA())</f>
        <v>3432.06</v>
      </c>
      <c r="J8635">
        <f t="shared" si="404"/>
        <v>12</v>
      </c>
    </row>
    <row r="8636" spans="1:10">
      <c r="A8636" t="s">
        <v>185</v>
      </c>
      <c r="B8636" t="s">
        <v>123</v>
      </c>
      <c r="C8636" s="60">
        <v>44896</v>
      </c>
      <c r="D8636" s="3">
        <f>Table1[[#This Row],[End Year]]-1</f>
        <v>2022</v>
      </c>
      <c r="E8636" s="3">
        <f t="shared" si="402"/>
        <v>2023</v>
      </c>
      <c r="F8636" s="1" t="str">
        <f t="shared" si="403"/>
        <v>2022/2023</v>
      </c>
      <c r="G8636">
        <v>57</v>
      </c>
      <c r="H8636" t="s">
        <v>145</v>
      </c>
      <c r="I8636">
        <f>IFERROR(INDEX(Lookup_Misc!$A$1:$C$7,MATCH(Table1[[#This Row],[Product]],Lookup_Misc!$B$1:$B$7,0),3)*Table1[[#This Row],[Tonnage]],NA())</f>
        <v>26.220000000000002</v>
      </c>
      <c r="J8636">
        <f t="shared" si="404"/>
        <v>12</v>
      </c>
    </row>
    <row r="8637" spans="1:10">
      <c r="A8637" t="s">
        <v>186</v>
      </c>
      <c r="B8637" t="s">
        <v>123</v>
      </c>
      <c r="C8637" s="60">
        <v>44896</v>
      </c>
      <c r="D8637" s="3">
        <f>Table1[[#This Row],[End Year]]-1</f>
        <v>2022</v>
      </c>
      <c r="E8637" s="3">
        <f t="shared" si="402"/>
        <v>2023</v>
      </c>
      <c r="F8637" s="1" t="str">
        <f t="shared" si="403"/>
        <v>2022/2023</v>
      </c>
      <c r="G8637">
        <v>7891</v>
      </c>
      <c r="H8637" t="s">
        <v>144</v>
      </c>
      <c r="I8637">
        <f>IFERROR(INDEX(Lookup_Misc!$A$1:$C$7,MATCH(Table1[[#This Row],[Product]],Lookup_Misc!$B$1:$B$7,0),3)*Table1[[#This Row],[Tonnage]],NA())</f>
        <v>4103.32</v>
      </c>
      <c r="J8637">
        <f t="shared" si="404"/>
        <v>12</v>
      </c>
    </row>
    <row r="8638" spans="1:10">
      <c r="A8638" t="s">
        <v>186</v>
      </c>
      <c r="B8638" t="s">
        <v>123</v>
      </c>
      <c r="C8638" s="60">
        <v>44896</v>
      </c>
      <c r="D8638" s="3">
        <f>Table1[[#This Row],[End Year]]-1</f>
        <v>2022</v>
      </c>
      <c r="E8638" s="3">
        <f t="shared" si="402"/>
        <v>2023</v>
      </c>
      <c r="F8638" s="1" t="str">
        <f t="shared" si="403"/>
        <v>2022/2023</v>
      </c>
      <c r="G8638">
        <v>15299</v>
      </c>
      <c r="H8638" t="s">
        <v>89</v>
      </c>
      <c r="I8638">
        <f>IFERROR(INDEX(Lookup_Misc!$A$1:$C$7,MATCH(Table1[[#This Row],[Product]],Lookup_Misc!$B$1:$B$7,0),3)*Table1[[#This Row],[Tonnage]],NA())</f>
        <v>7955.4800000000005</v>
      </c>
      <c r="J8638">
        <f t="shared" si="404"/>
        <v>12</v>
      </c>
    </row>
    <row r="8639" spans="1:10">
      <c r="A8639" t="s">
        <v>185</v>
      </c>
      <c r="B8639" t="s">
        <v>123</v>
      </c>
      <c r="C8639" s="60">
        <v>44896</v>
      </c>
      <c r="D8639" s="3">
        <f>Table1[[#This Row],[End Year]]-1</f>
        <v>2022</v>
      </c>
      <c r="E8639" s="3">
        <f t="shared" si="402"/>
        <v>2023</v>
      </c>
      <c r="F8639" s="1" t="str">
        <f t="shared" si="403"/>
        <v>2022/2023</v>
      </c>
      <c r="G8639">
        <v>27499</v>
      </c>
      <c r="H8639" t="s">
        <v>128</v>
      </c>
      <c r="I8639">
        <f>IFERROR(INDEX(Lookup_Misc!$A$1:$C$7,MATCH(Table1[[#This Row],[Product]],Lookup_Misc!$B$1:$B$7,0),3)*Table1[[#This Row],[Tonnage]],NA())</f>
        <v>12649.54</v>
      </c>
      <c r="J8639">
        <f t="shared" si="404"/>
        <v>12</v>
      </c>
    </row>
    <row r="8640" spans="1:10">
      <c r="A8640" t="s">
        <v>186</v>
      </c>
      <c r="B8640" t="s">
        <v>123</v>
      </c>
      <c r="C8640" s="60">
        <v>44896</v>
      </c>
      <c r="D8640" s="3">
        <f>Table1[[#This Row],[End Year]]-1</f>
        <v>2022</v>
      </c>
      <c r="E8640" s="3">
        <f t="shared" si="402"/>
        <v>2023</v>
      </c>
      <c r="F8640" s="1" t="str">
        <f t="shared" si="403"/>
        <v>2022/2023</v>
      </c>
      <c r="G8640">
        <v>137668</v>
      </c>
      <c r="H8640" t="s">
        <v>60</v>
      </c>
      <c r="I8640">
        <f>IFERROR(INDEX(Lookup_Misc!$A$1:$C$7,MATCH(Table1[[#This Row],[Product]],Lookup_Misc!$B$1:$B$7,0),3)*Table1[[#This Row],[Tonnage]],NA())</f>
        <v>71587.360000000001</v>
      </c>
      <c r="J8640">
        <f t="shared" si="404"/>
        <v>12</v>
      </c>
    </row>
    <row r="8641" spans="1:10">
      <c r="A8641" t="s">
        <v>187</v>
      </c>
      <c r="B8641" t="s">
        <v>123</v>
      </c>
      <c r="C8641" s="60">
        <v>44896</v>
      </c>
      <c r="D8641" s="3">
        <f>Table1[[#This Row],[End Year]]-1</f>
        <v>2022</v>
      </c>
      <c r="E8641" s="3">
        <f t="shared" si="402"/>
        <v>2023</v>
      </c>
      <c r="F8641" s="1" t="str">
        <f t="shared" si="403"/>
        <v>2022/2023</v>
      </c>
      <c r="G8641">
        <v>1299</v>
      </c>
      <c r="H8641" t="s">
        <v>60</v>
      </c>
      <c r="I8641">
        <f>IFERROR(INDEX(Lookup_Misc!$A$1:$C$7,MATCH(Table1[[#This Row],[Product]],Lookup_Misc!$B$1:$B$7,0),3)*Table1[[#This Row],[Tonnage]],NA())</f>
        <v>597.54000000000008</v>
      </c>
      <c r="J8641">
        <f t="shared" si="404"/>
        <v>12</v>
      </c>
    </row>
    <row r="8642" spans="1:10">
      <c r="A8642" t="s">
        <v>189</v>
      </c>
      <c r="B8642" t="s">
        <v>123</v>
      </c>
      <c r="C8642" s="60">
        <v>44896</v>
      </c>
      <c r="D8642" s="3">
        <f>Table1[[#This Row],[End Year]]-1</f>
        <v>2022</v>
      </c>
      <c r="E8642" s="3">
        <f t="shared" si="402"/>
        <v>2023</v>
      </c>
      <c r="F8642" s="1" t="str">
        <f t="shared" si="403"/>
        <v>2022/2023</v>
      </c>
      <c r="G8642">
        <v>30</v>
      </c>
      <c r="H8642" t="s">
        <v>89</v>
      </c>
      <c r="I8642">
        <f>IFERROR(INDEX(Lookup_Misc!$A$1:$C$7,MATCH(Table1[[#This Row],[Product]],Lookup_Misc!$B$1:$B$7,0),3)*Table1[[#This Row],[Tonnage]],NA())</f>
        <v>12</v>
      </c>
      <c r="J8642">
        <f t="shared" si="404"/>
        <v>12</v>
      </c>
    </row>
    <row r="8643" spans="1:10">
      <c r="A8643" t="s">
        <v>189</v>
      </c>
      <c r="B8643" t="s">
        <v>123</v>
      </c>
      <c r="C8643" s="60">
        <v>44896</v>
      </c>
      <c r="D8643" s="3">
        <f>Table1[[#This Row],[End Year]]-1</f>
        <v>2022</v>
      </c>
      <c r="E8643" s="3">
        <f t="shared" si="402"/>
        <v>2023</v>
      </c>
      <c r="F8643" s="1" t="str">
        <f t="shared" si="403"/>
        <v>2022/2023</v>
      </c>
      <c r="G8643">
        <v>12</v>
      </c>
      <c r="H8643" t="s">
        <v>101</v>
      </c>
      <c r="I8643">
        <f>IFERROR(INDEX(Lookup_Misc!$A$1:$C$7,MATCH(Table1[[#This Row],[Product]],Lookup_Misc!$B$1:$B$7,0),3)*Table1[[#This Row],[Tonnage]],NA())</f>
        <v>4.8000000000000007</v>
      </c>
      <c r="J8643">
        <f t="shared" si="404"/>
        <v>12</v>
      </c>
    </row>
    <row r="8644" spans="1:10">
      <c r="A8644" t="s">
        <v>189</v>
      </c>
      <c r="B8644" t="s">
        <v>123</v>
      </c>
      <c r="C8644" s="60">
        <v>44896</v>
      </c>
      <c r="D8644" s="3">
        <f>Table1[[#This Row],[End Year]]-1</f>
        <v>2022</v>
      </c>
      <c r="E8644" s="3">
        <f t="shared" si="402"/>
        <v>2023</v>
      </c>
      <c r="F8644" s="1" t="str">
        <f t="shared" si="403"/>
        <v>2022/2023</v>
      </c>
      <c r="G8644">
        <v>27359</v>
      </c>
      <c r="H8644" t="s">
        <v>60</v>
      </c>
      <c r="I8644">
        <f>IFERROR(INDEX(Lookup_Misc!$A$1:$C$7,MATCH(Table1[[#This Row],[Product]],Lookup_Misc!$B$1:$B$7,0),3)*Table1[[#This Row],[Tonnage]],NA())</f>
        <v>10943.6</v>
      </c>
      <c r="J8644">
        <f t="shared" si="404"/>
        <v>12</v>
      </c>
    </row>
    <row r="8645" spans="1:10">
      <c r="A8645" t="s">
        <v>185</v>
      </c>
      <c r="B8645" t="s">
        <v>123</v>
      </c>
      <c r="C8645" s="60">
        <v>44896</v>
      </c>
      <c r="D8645" s="3">
        <f>Table1[[#This Row],[End Year]]-1</f>
        <v>2022</v>
      </c>
      <c r="E8645" s="3">
        <f t="shared" si="402"/>
        <v>2023</v>
      </c>
      <c r="F8645" s="1" t="str">
        <f t="shared" si="403"/>
        <v>2022/2023</v>
      </c>
      <c r="G8645">
        <v>47067</v>
      </c>
      <c r="H8645" t="s">
        <v>93</v>
      </c>
      <c r="I8645">
        <f>IFERROR(INDEX(Lookup_Misc!$A$1:$C$7,MATCH(Table1[[#This Row],[Product]],Lookup_Misc!$B$1:$B$7,0),3)*Table1[[#This Row],[Tonnage]],NA())</f>
        <v>21650.82</v>
      </c>
      <c r="J8645">
        <f t="shared" si="404"/>
        <v>12</v>
      </c>
    </row>
    <row r="8646" spans="1:10">
      <c r="A8646" t="s">
        <v>187</v>
      </c>
      <c r="B8646" t="s">
        <v>33</v>
      </c>
      <c r="C8646" s="60">
        <v>44927</v>
      </c>
      <c r="D8646" s="3">
        <f>Table1[[#This Row],[End Year]]-1</f>
        <v>2022</v>
      </c>
      <c r="E8646" s="3">
        <f t="shared" ref="E8646:E8709" si="405">IF(AND(MONTH(C8646)&gt;=7,MONTH(C8646)&lt;=12),YEAR(C8646)+1,YEAR(C8646))</f>
        <v>2023</v>
      </c>
      <c r="F8646" s="1" t="str">
        <f t="shared" ref="F8646:F8709" si="406">D8646&amp;"/"&amp;E8646</f>
        <v>2022/2023</v>
      </c>
      <c r="G8646">
        <v>2</v>
      </c>
      <c r="H8646" t="s">
        <v>60</v>
      </c>
      <c r="I8646">
        <f>IFERROR(INDEX(Lookup_Misc!$A$1:$C$7,MATCH(Table1[[#This Row],[Product]],Lookup_Misc!$B$1:$B$7,0),3)*Table1[[#This Row],[Tonnage]],NA())</f>
        <v>0.92</v>
      </c>
      <c r="J8646">
        <f t="shared" ref="J8646:J8709" si="407">MONTH(C8646)</f>
        <v>1</v>
      </c>
    </row>
    <row r="8647" spans="1:10">
      <c r="A8647" t="s">
        <v>189</v>
      </c>
      <c r="B8647" t="s">
        <v>33</v>
      </c>
      <c r="C8647" s="60">
        <v>44927</v>
      </c>
      <c r="D8647" s="3">
        <f>Table1[[#This Row],[End Year]]-1</f>
        <v>2022</v>
      </c>
      <c r="E8647" s="3">
        <f t="shared" si="405"/>
        <v>2023</v>
      </c>
      <c r="F8647" s="1" t="str">
        <f t="shared" si="406"/>
        <v>2022/2023</v>
      </c>
      <c r="G8647">
        <v>425</v>
      </c>
      <c r="H8647" t="s">
        <v>60</v>
      </c>
      <c r="I8647">
        <f>IFERROR(INDEX(Lookup_Misc!$A$1:$C$7,MATCH(Table1[[#This Row],[Product]],Lookup_Misc!$B$1:$B$7,0),3)*Table1[[#This Row],[Tonnage]],NA())</f>
        <v>170</v>
      </c>
      <c r="J8647">
        <f t="shared" si="407"/>
        <v>1</v>
      </c>
    </row>
    <row r="8648" spans="1:10">
      <c r="A8648" t="s">
        <v>186</v>
      </c>
      <c r="B8648" t="s">
        <v>33</v>
      </c>
      <c r="C8648" s="60">
        <v>44927</v>
      </c>
      <c r="D8648" s="3">
        <f>Table1[[#This Row],[End Year]]-1</f>
        <v>2022</v>
      </c>
      <c r="E8648" s="3">
        <f t="shared" si="405"/>
        <v>2023</v>
      </c>
      <c r="F8648" s="1" t="str">
        <f t="shared" si="406"/>
        <v>2022/2023</v>
      </c>
      <c r="G8648">
        <v>19</v>
      </c>
      <c r="H8648" t="s">
        <v>169</v>
      </c>
      <c r="I8648">
        <f>IFERROR(INDEX(Lookup_Misc!$A$1:$C$7,MATCH(Table1[[#This Row],[Product]],Lookup_Misc!$B$1:$B$7,0),3)*Table1[[#This Row],[Tonnage]],NA())</f>
        <v>9.8800000000000008</v>
      </c>
      <c r="J8648">
        <f t="shared" si="407"/>
        <v>1</v>
      </c>
    </row>
    <row r="8649" spans="1:10">
      <c r="A8649" t="s">
        <v>185</v>
      </c>
      <c r="B8649" t="s">
        <v>33</v>
      </c>
      <c r="C8649" s="60">
        <v>44927</v>
      </c>
      <c r="D8649" s="3">
        <f>Table1[[#This Row],[End Year]]-1</f>
        <v>2022</v>
      </c>
      <c r="E8649" s="3">
        <f t="shared" si="405"/>
        <v>2023</v>
      </c>
      <c r="F8649" s="1" t="str">
        <f t="shared" si="406"/>
        <v>2022/2023</v>
      </c>
      <c r="G8649">
        <v>6</v>
      </c>
      <c r="H8649" t="s">
        <v>88</v>
      </c>
      <c r="I8649">
        <f>IFERROR(INDEX(Lookup_Misc!$A$1:$C$7,MATCH(Table1[[#This Row],[Product]],Lookup_Misc!$B$1:$B$7,0),3)*Table1[[#This Row],[Tonnage]],NA())</f>
        <v>2.7600000000000002</v>
      </c>
      <c r="J8649">
        <f t="shared" si="407"/>
        <v>1</v>
      </c>
    </row>
    <row r="8650" spans="1:10">
      <c r="A8650" t="s">
        <v>186</v>
      </c>
      <c r="B8650" t="s">
        <v>33</v>
      </c>
      <c r="C8650" s="60">
        <v>44927</v>
      </c>
      <c r="D8650" s="3">
        <f>Table1[[#This Row],[End Year]]-1</f>
        <v>2022</v>
      </c>
      <c r="E8650" s="3">
        <f t="shared" si="405"/>
        <v>2023</v>
      </c>
      <c r="F8650" s="1" t="str">
        <f t="shared" si="406"/>
        <v>2022/2023</v>
      </c>
      <c r="G8650">
        <v>38147</v>
      </c>
      <c r="H8650" t="s">
        <v>79</v>
      </c>
      <c r="I8650">
        <f>IFERROR(INDEX(Lookup_Misc!$A$1:$C$7,MATCH(Table1[[#This Row],[Product]],Lookup_Misc!$B$1:$B$7,0),3)*Table1[[#This Row],[Tonnage]],NA())</f>
        <v>19836.440000000002</v>
      </c>
      <c r="J8650">
        <f t="shared" si="407"/>
        <v>1</v>
      </c>
    </row>
    <row r="8651" spans="1:10">
      <c r="A8651" t="s">
        <v>185</v>
      </c>
      <c r="B8651" t="s">
        <v>33</v>
      </c>
      <c r="C8651" s="60">
        <v>44927</v>
      </c>
      <c r="D8651" s="3">
        <f>Table1[[#This Row],[End Year]]-1</f>
        <v>2022</v>
      </c>
      <c r="E8651" s="3">
        <f t="shared" si="405"/>
        <v>2023</v>
      </c>
      <c r="F8651" s="1" t="str">
        <f t="shared" si="406"/>
        <v>2022/2023</v>
      </c>
      <c r="G8651">
        <v>133</v>
      </c>
      <c r="H8651" t="s">
        <v>60</v>
      </c>
      <c r="I8651">
        <f>IFERROR(INDEX(Lookup_Misc!$A$1:$C$7,MATCH(Table1[[#This Row],[Product]],Lookup_Misc!$B$1:$B$7,0),3)*Table1[[#This Row],[Tonnage]],NA())</f>
        <v>61.18</v>
      </c>
      <c r="J8651">
        <f t="shared" si="407"/>
        <v>1</v>
      </c>
    </row>
    <row r="8652" spans="1:10">
      <c r="A8652" t="s">
        <v>187</v>
      </c>
      <c r="B8652" t="s">
        <v>33</v>
      </c>
      <c r="C8652" s="60">
        <v>44927</v>
      </c>
      <c r="D8652" s="3">
        <f>Table1[[#This Row],[End Year]]-1</f>
        <v>2022</v>
      </c>
      <c r="E8652" s="3">
        <f t="shared" si="405"/>
        <v>2023</v>
      </c>
      <c r="F8652" s="1" t="str">
        <f t="shared" si="406"/>
        <v>2022/2023</v>
      </c>
      <c r="G8652">
        <v>31097</v>
      </c>
      <c r="H8652" t="s">
        <v>151</v>
      </c>
      <c r="I8652">
        <f>IFERROR(INDEX(Lookup_Misc!$A$1:$C$7,MATCH(Table1[[#This Row],[Product]],Lookup_Misc!$B$1:$B$7,0),3)*Table1[[#This Row],[Tonnage]],NA())</f>
        <v>14304.62</v>
      </c>
      <c r="J8652">
        <f t="shared" si="407"/>
        <v>1</v>
      </c>
    </row>
    <row r="8653" spans="1:10">
      <c r="A8653" t="s">
        <v>185</v>
      </c>
      <c r="B8653" t="s">
        <v>33</v>
      </c>
      <c r="C8653" s="60">
        <v>44927</v>
      </c>
      <c r="D8653" s="3">
        <f>Table1[[#This Row],[End Year]]-1</f>
        <v>2022</v>
      </c>
      <c r="E8653" s="3">
        <f t="shared" si="405"/>
        <v>2023</v>
      </c>
      <c r="F8653" s="1" t="str">
        <f t="shared" si="406"/>
        <v>2022/2023</v>
      </c>
      <c r="G8653">
        <v>11000</v>
      </c>
      <c r="H8653" t="s">
        <v>95</v>
      </c>
      <c r="I8653">
        <f>IFERROR(INDEX(Lookup_Misc!$A$1:$C$7,MATCH(Table1[[#This Row],[Product]],Lookup_Misc!$B$1:$B$7,0),3)*Table1[[#This Row],[Tonnage]],NA())</f>
        <v>5060</v>
      </c>
      <c r="J8653">
        <f t="shared" si="407"/>
        <v>1</v>
      </c>
    </row>
    <row r="8654" spans="1:10">
      <c r="A8654" t="s">
        <v>185</v>
      </c>
      <c r="B8654" t="s">
        <v>33</v>
      </c>
      <c r="C8654" s="60">
        <v>44927</v>
      </c>
      <c r="D8654" s="3">
        <f>Table1[[#This Row],[End Year]]-1</f>
        <v>2022</v>
      </c>
      <c r="E8654" s="3">
        <f t="shared" si="405"/>
        <v>2023</v>
      </c>
      <c r="F8654" s="1" t="str">
        <f t="shared" si="406"/>
        <v>2022/2023</v>
      </c>
      <c r="G8654">
        <v>188</v>
      </c>
      <c r="H8654" t="s">
        <v>86</v>
      </c>
      <c r="I8654">
        <f>IFERROR(INDEX(Lookup_Misc!$A$1:$C$7,MATCH(Table1[[#This Row],[Product]],Lookup_Misc!$B$1:$B$7,0),3)*Table1[[#This Row],[Tonnage]],NA())</f>
        <v>86.48</v>
      </c>
      <c r="J8654">
        <f t="shared" si="407"/>
        <v>1</v>
      </c>
    </row>
    <row r="8655" spans="1:10">
      <c r="A8655" t="s">
        <v>185</v>
      </c>
      <c r="B8655" t="s">
        <v>33</v>
      </c>
      <c r="C8655" s="60">
        <v>44927</v>
      </c>
      <c r="D8655" s="3">
        <f>Table1[[#This Row],[End Year]]-1</f>
        <v>2022</v>
      </c>
      <c r="E8655" s="3">
        <f t="shared" si="405"/>
        <v>2023</v>
      </c>
      <c r="F8655" s="1" t="str">
        <f t="shared" si="406"/>
        <v>2022/2023</v>
      </c>
      <c r="G8655">
        <v>327</v>
      </c>
      <c r="H8655" t="s">
        <v>75</v>
      </c>
      <c r="I8655">
        <f>IFERROR(INDEX(Lookup_Misc!$A$1:$C$7,MATCH(Table1[[#This Row],[Product]],Lookup_Misc!$B$1:$B$7,0),3)*Table1[[#This Row],[Tonnage]],NA())</f>
        <v>150.42000000000002</v>
      </c>
      <c r="J8655">
        <f t="shared" si="407"/>
        <v>1</v>
      </c>
    </row>
    <row r="8656" spans="1:10">
      <c r="A8656" t="s">
        <v>189</v>
      </c>
      <c r="B8656" t="s">
        <v>33</v>
      </c>
      <c r="C8656" s="60">
        <v>44927</v>
      </c>
      <c r="D8656" s="3">
        <f>Table1[[#This Row],[End Year]]-1</f>
        <v>2022</v>
      </c>
      <c r="E8656" s="3">
        <f t="shared" si="405"/>
        <v>2023</v>
      </c>
      <c r="F8656" s="1" t="str">
        <f t="shared" si="406"/>
        <v>2022/2023</v>
      </c>
      <c r="G8656">
        <v>20</v>
      </c>
      <c r="H8656" t="s">
        <v>86</v>
      </c>
      <c r="I8656">
        <f>IFERROR(INDEX(Lookup_Misc!$A$1:$C$7,MATCH(Table1[[#This Row],[Product]],Lookup_Misc!$B$1:$B$7,0),3)*Table1[[#This Row],[Tonnage]],NA())</f>
        <v>8</v>
      </c>
      <c r="J8656">
        <f t="shared" si="407"/>
        <v>1</v>
      </c>
    </row>
    <row r="8657" spans="1:10">
      <c r="A8657" t="s">
        <v>189</v>
      </c>
      <c r="B8657" t="s">
        <v>33</v>
      </c>
      <c r="C8657" s="60">
        <v>44927</v>
      </c>
      <c r="D8657" s="3">
        <f>Table1[[#This Row],[End Year]]-1</f>
        <v>2022</v>
      </c>
      <c r="E8657" s="3">
        <f t="shared" si="405"/>
        <v>2023</v>
      </c>
      <c r="F8657" s="1" t="str">
        <f t="shared" si="406"/>
        <v>2022/2023</v>
      </c>
      <c r="G8657">
        <v>142</v>
      </c>
      <c r="H8657" t="s">
        <v>90</v>
      </c>
      <c r="I8657">
        <f>IFERROR(INDEX(Lookup_Misc!$A$1:$C$7,MATCH(Table1[[#This Row],[Product]],Lookup_Misc!$B$1:$B$7,0),3)*Table1[[#This Row],[Tonnage]],NA())</f>
        <v>56.800000000000004</v>
      </c>
      <c r="J8657">
        <f t="shared" si="407"/>
        <v>1</v>
      </c>
    </row>
    <row r="8658" spans="1:10">
      <c r="A8658" t="s">
        <v>186</v>
      </c>
      <c r="B8658" t="s">
        <v>33</v>
      </c>
      <c r="C8658" s="60">
        <v>44927</v>
      </c>
      <c r="D8658" s="3">
        <f>Table1[[#This Row],[End Year]]-1</f>
        <v>2022</v>
      </c>
      <c r="E8658" s="3">
        <f t="shared" si="405"/>
        <v>2023</v>
      </c>
      <c r="F8658" s="1" t="str">
        <f t="shared" si="406"/>
        <v>2022/2023</v>
      </c>
      <c r="G8658">
        <v>801</v>
      </c>
      <c r="H8658" t="s">
        <v>86</v>
      </c>
      <c r="I8658">
        <f>IFERROR(INDEX(Lookup_Misc!$A$1:$C$7,MATCH(Table1[[#This Row],[Product]],Lookup_Misc!$B$1:$B$7,0),3)*Table1[[#This Row],[Tonnage]],NA())</f>
        <v>416.52000000000004</v>
      </c>
      <c r="J8658">
        <f t="shared" si="407"/>
        <v>1</v>
      </c>
    </row>
    <row r="8659" spans="1:10">
      <c r="A8659" t="s">
        <v>186</v>
      </c>
      <c r="B8659" t="s">
        <v>33</v>
      </c>
      <c r="C8659" s="60">
        <v>44927</v>
      </c>
      <c r="D8659" s="3">
        <f>Table1[[#This Row],[End Year]]-1</f>
        <v>2022</v>
      </c>
      <c r="E8659" s="3">
        <f t="shared" si="405"/>
        <v>2023</v>
      </c>
      <c r="F8659" s="1" t="str">
        <f t="shared" si="406"/>
        <v>2022/2023</v>
      </c>
      <c r="G8659">
        <v>37639</v>
      </c>
      <c r="H8659" t="s">
        <v>95</v>
      </c>
      <c r="I8659">
        <f>IFERROR(INDEX(Lookup_Misc!$A$1:$C$7,MATCH(Table1[[#This Row],[Product]],Lookup_Misc!$B$1:$B$7,0),3)*Table1[[#This Row],[Tonnage]],NA())</f>
        <v>19572.280000000002</v>
      </c>
      <c r="J8659">
        <f t="shared" si="407"/>
        <v>1</v>
      </c>
    </row>
    <row r="8660" spans="1:10">
      <c r="A8660" t="s">
        <v>185</v>
      </c>
      <c r="B8660" t="s">
        <v>33</v>
      </c>
      <c r="C8660" s="60">
        <v>44927</v>
      </c>
      <c r="D8660" s="3">
        <f>Table1[[#This Row],[End Year]]-1</f>
        <v>2022</v>
      </c>
      <c r="E8660" s="3">
        <f t="shared" si="405"/>
        <v>2023</v>
      </c>
      <c r="F8660" s="1" t="str">
        <f t="shared" si="406"/>
        <v>2022/2023</v>
      </c>
      <c r="G8660">
        <v>1</v>
      </c>
      <c r="H8660" t="s">
        <v>93</v>
      </c>
      <c r="I8660">
        <f>IFERROR(INDEX(Lookup_Misc!$A$1:$C$7,MATCH(Table1[[#This Row],[Product]],Lookup_Misc!$B$1:$B$7,0),3)*Table1[[#This Row],[Tonnage]],NA())</f>
        <v>0.46</v>
      </c>
      <c r="J8660">
        <f t="shared" si="407"/>
        <v>1</v>
      </c>
    </row>
    <row r="8661" spans="1:10">
      <c r="A8661" t="s">
        <v>186</v>
      </c>
      <c r="B8661" t="s">
        <v>33</v>
      </c>
      <c r="C8661" s="60">
        <v>44927</v>
      </c>
      <c r="D8661" s="3">
        <f>Table1[[#This Row],[End Year]]-1</f>
        <v>2022</v>
      </c>
      <c r="E8661" s="3">
        <f t="shared" si="405"/>
        <v>2023</v>
      </c>
      <c r="F8661" s="1" t="str">
        <f t="shared" si="406"/>
        <v>2022/2023</v>
      </c>
      <c r="G8661">
        <v>190</v>
      </c>
      <c r="H8661" t="s">
        <v>151</v>
      </c>
      <c r="I8661">
        <f>IFERROR(INDEX(Lookup_Misc!$A$1:$C$7,MATCH(Table1[[#This Row],[Product]],Lookup_Misc!$B$1:$B$7,0),3)*Table1[[#This Row],[Tonnage]],NA())</f>
        <v>98.8</v>
      </c>
      <c r="J8661">
        <f t="shared" si="407"/>
        <v>1</v>
      </c>
    </row>
    <row r="8662" spans="1:10">
      <c r="A8662" t="s">
        <v>189</v>
      </c>
      <c r="B8662" t="s">
        <v>33</v>
      </c>
      <c r="C8662" s="60">
        <v>44927</v>
      </c>
      <c r="D8662" s="3">
        <f>Table1[[#This Row],[End Year]]-1</f>
        <v>2022</v>
      </c>
      <c r="E8662" s="3">
        <f t="shared" si="405"/>
        <v>2023</v>
      </c>
      <c r="F8662" s="1" t="str">
        <f t="shared" si="406"/>
        <v>2022/2023</v>
      </c>
      <c r="G8662">
        <v>43</v>
      </c>
      <c r="H8662" t="s">
        <v>94</v>
      </c>
      <c r="I8662">
        <f>IFERROR(INDEX(Lookup_Misc!$A$1:$C$7,MATCH(Table1[[#This Row],[Product]],Lookup_Misc!$B$1:$B$7,0),3)*Table1[[#This Row],[Tonnage]],NA())</f>
        <v>17.2</v>
      </c>
      <c r="J8662">
        <f t="shared" si="407"/>
        <v>1</v>
      </c>
    </row>
    <row r="8663" spans="1:10">
      <c r="A8663" t="s">
        <v>185</v>
      </c>
      <c r="B8663" t="s">
        <v>33</v>
      </c>
      <c r="C8663" s="60">
        <v>44927</v>
      </c>
      <c r="D8663" s="3">
        <f>Table1[[#This Row],[End Year]]-1</f>
        <v>2022</v>
      </c>
      <c r="E8663" s="3">
        <f t="shared" si="405"/>
        <v>2023</v>
      </c>
      <c r="F8663" s="1" t="str">
        <f t="shared" si="406"/>
        <v>2022/2023</v>
      </c>
      <c r="G8663">
        <v>82</v>
      </c>
      <c r="H8663" t="s">
        <v>119</v>
      </c>
      <c r="I8663">
        <f>IFERROR(INDEX(Lookup_Misc!$A$1:$C$7,MATCH(Table1[[#This Row],[Product]],Lookup_Misc!$B$1:$B$7,0),3)*Table1[[#This Row],[Tonnage]],NA())</f>
        <v>37.72</v>
      </c>
      <c r="J8663">
        <f t="shared" si="407"/>
        <v>1</v>
      </c>
    </row>
    <row r="8664" spans="1:10">
      <c r="A8664" t="s">
        <v>186</v>
      </c>
      <c r="B8664" t="s">
        <v>33</v>
      </c>
      <c r="C8664" s="60">
        <v>44927</v>
      </c>
      <c r="D8664" s="3">
        <f>Table1[[#This Row],[End Year]]-1</f>
        <v>2022</v>
      </c>
      <c r="E8664" s="3">
        <f t="shared" si="405"/>
        <v>2023</v>
      </c>
      <c r="F8664" s="1" t="str">
        <f t="shared" si="406"/>
        <v>2022/2023</v>
      </c>
      <c r="G8664">
        <v>388</v>
      </c>
      <c r="H8664" t="s">
        <v>96</v>
      </c>
      <c r="I8664">
        <f>IFERROR(INDEX(Lookup_Misc!$A$1:$C$7,MATCH(Table1[[#This Row],[Product]],Lookup_Misc!$B$1:$B$7,0),3)*Table1[[#This Row],[Tonnage]],NA())</f>
        <v>201.76000000000002</v>
      </c>
      <c r="J8664">
        <f t="shared" si="407"/>
        <v>1</v>
      </c>
    </row>
    <row r="8665" spans="1:10">
      <c r="A8665" t="s">
        <v>186</v>
      </c>
      <c r="B8665" t="s">
        <v>33</v>
      </c>
      <c r="C8665" s="60">
        <v>44927</v>
      </c>
      <c r="D8665" s="3">
        <f>Table1[[#This Row],[End Year]]-1</f>
        <v>2022</v>
      </c>
      <c r="E8665" s="3">
        <f t="shared" si="405"/>
        <v>2023</v>
      </c>
      <c r="F8665" s="1" t="str">
        <f t="shared" si="406"/>
        <v>2022/2023</v>
      </c>
      <c r="G8665">
        <v>2</v>
      </c>
      <c r="H8665" t="s">
        <v>89</v>
      </c>
      <c r="I8665">
        <f>IFERROR(INDEX(Lookup_Misc!$A$1:$C$7,MATCH(Table1[[#This Row],[Product]],Lookup_Misc!$B$1:$B$7,0),3)*Table1[[#This Row],[Tonnage]],NA())</f>
        <v>1.04</v>
      </c>
      <c r="J8665">
        <f t="shared" si="407"/>
        <v>1</v>
      </c>
    </row>
    <row r="8666" spans="1:10">
      <c r="A8666" t="s">
        <v>186</v>
      </c>
      <c r="B8666" t="s">
        <v>33</v>
      </c>
      <c r="C8666" s="60">
        <v>44927</v>
      </c>
      <c r="D8666" s="3">
        <f>Table1[[#This Row],[End Year]]-1</f>
        <v>2022</v>
      </c>
      <c r="E8666" s="3">
        <f t="shared" si="405"/>
        <v>2023</v>
      </c>
      <c r="F8666" s="1" t="str">
        <f t="shared" si="406"/>
        <v>2022/2023</v>
      </c>
      <c r="G8666">
        <v>43</v>
      </c>
      <c r="H8666" t="s">
        <v>119</v>
      </c>
      <c r="I8666">
        <f>IFERROR(INDEX(Lookup_Misc!$A$1:$C$7,MATCH(Table1[[#This Row],[Product]],Lookup_Misc!$B$1:$B$7,0),3)*Table1[[#This Row],[Tonnage]],NA())</f>
        <v>22.36</v>
      </c>
      <c r="J8666">
        <f t="shared" si="407"/>
        <v>1</v>
      </c>
    </row>
    <row r="8667" spans="1:10">
      <c r="A8667" t="s">
        <v>189</v>
      </c>
      <c r="B8667" t="s">
        <v>33</v>
      </c>
      <c r="C8667" s="60">
        <v>44927</v>
      </c>
      <c r="D8667" s="3">
        <f>Table1[[#This Row],[End Year]]-1</f>
        <v>2022</v>
      </c>
      <c r="E8667" s="3">
        <f t="shared" si="405"/>
        <v>2023</v>
      </c>
      <c r="F8667" s="1" t="str">
        <f t="shared" si="406"/>
        <v>2022/2023</v>
      </c>
      <c r="G8667">
        <v>2</v>
      </c>
      <c r="H8667" t="s">
        <v>74</v>
      </c>
      <c r="I8667">
        <f>IFERROR(INDEX(Lookup_Misc!$A$1:$C$7,MATCH(Table1[[#This Row],[Product]],Lookup_Misc!$B$1:$B$7,0),3)*Table1[[#This Row],[Tonnage]],NA())</f>
        <v>0.8</v>
      </c>
      <c r="J8667">
        <f t="shared" si="407"/>
        <v>1</v>
      </c>
    </row>
    <row r="8668" spans="1:10">
      <c r="A8668" t="s">
        <v>189</v>
      </c>
      <c r="B8668" t="s">
        <v>33</v>
      </c>
      <c r="C8668" s="60">
        <v>44927</v>
      </c>
      <c r="D8668" s="3">
        <f>Table1[[#This Row],[End Year]]-1</f>
        <v>2022</v>
      </c>
      <c r="E8668" s="3">
        <f t="shared" si="405"/>
        <v>2023</v>
      </c>
      <c r="F8668" s="1" t="str">
        <f t="shared" si="406"/>
        <v>2022/2023</v>
      </c>
      <c r="G8668">
        <v>21</v>
      </c>
      <c r="H8668" t="s">
        <v>79</v>
      </c>
      <c r="I8668">
        <f>IFERROR(INDEX(Lookup_Misc!$A$1:$C$7,MATCH(Table1[[#This Row],[Product]],Lookup_Misc!$B$1:$B$7,0),3)*Table1[[#This Row],[Tonnage]],NA())</f>
        <v>8.4</v>
      </c>
      <c r="J8668">
        <f t="shared" si="407"/>
        <v>1</v>
      </c>
    </row>
    <row r="8669" spans="1:10">
      <c r="A8669" t="s">
        <v>186</v>
      </c>
      <c r="B8669" t="s">
        <v>33</v>
      </c>
      <c r="C8669" s="60">
        <v>44927</v>
      </c>
      <c r="D8669" s="3">
        <f>Table1[[#This Row],[End Year]]-1</f>
        <v>2022</v>
      </c>
      <c r="E8669" s="3">
        <f t="shared" si="405"/>
        <v>2023</v>
      </c>
      <c r="F8669" s="1" t="str">
        <f t="shared" si="406"/>
        <v>2022/2023</v>
      </c>
      <c r="G8669">
        <v>18</v>
      </c>
      <c r="H8669" t="s">
        <v>75</v>
      </c>
      <c r="I8669">
        <f>IFERROR(INDEX(Lookup_Misc!$A$1:$C$7,MATCH(Table1[[#This Row],[Product]],Lookup_Misc!$B$1:$B$7,0),3)*Table1[[#This Row],[Tonnage]],NA())</f>
        <v>9.36</v>
      </c>
      <c r="J8669">
        <f t="shared" si="407"/>
        <v>1</v>
      </c>
    </row>
    <row r="8670" spans="1:10">
      <c r="A8670" t="s">
        <v>186</v>
      </c>
      <c r="B8670" t="s">
        <v>33</v>
      </c>
      <c r="C8670" s="60">
        <v>44927</v>
      </c>
      <c r="D8670" s="3">
        <f>Table1[[#This Row],[End Year]]-1</f>
        <v>2022</v>
      </c>
      <c r="E8670" s="3">
        <f t="shared" si="405"/>
        <v>2023</v>
      </c>
      <c r="F8670" s="1" t="str">
        <f t="shared" si="406"/>
        <v>2022/2023</v>
      </c>
      <c r="G8670">
        <v>53769</v>
      </c>
      <c r="H8670" t="s">
        <v>82</v>
      </c>
      <c r="I8670">
        <f>IFERROR(INDEX(Lookup_Misc!$A$1:$C$7,MATCH(Table1[[#This Row],[Product]],Lookup_Misc!$B$1:$B$7,0),3)*Table1[[#This Row],[Tonnage]],NA())</f>
        <v>27959.88</v>
      </c>
      <c r="J8670">
        <f t="shared" si="407"/>
        <v>1</v>
      </c>
    </row>
    <row r="8671" spans="1:10">
      <c r="A8671" t="s">
        <v>187</v>
      </c>
      <c r="B8671" t="s">
        <v>33</v>
      </c>
      <c r="C8671" s="60">
        <v>44927</v>
      </c>
      <c r="D8671" s="3">
        <f>Table1[[#This Row],[End Year]]-1</f>
        <v>2022</v>
      </c>
      <c r="E8671" s="3">
        <f t="shared" si="405"/>
        <v>2023</v>
      </c>
      <c r="F8671" s="1" t="str">
        <f t="shared" si="406"/>
        <v>2022/2023</v>
      </c>
      <c r="G8671">
        <v>35778</v>
      </c>
      <c r="H8671" t="s">
        <v>96</v>
      </c>
      <c r="I8671">
        <f>IFERROR(INDEX(Lookup_Misc!$A$1:$C$7,MATCH(Table1[[#This Row],[Product]],Lookup_Misc!$B$1:$B$7,0),3)*Table1[[#This Row],[Tonnage]],NA())</f>
        <v>16457.88</v>
      </c>
      <c r="J8671">
        <f t="shared" si="407"/>
        <v>1</v>
      </c>
    </row>
    <row r="8672" spans="1:10">
      <c r="A8672" t="s">
        <v>186</v>
      </c>
      <c r="B8672" t="s">
        <v>33</v>
      </c>
      <c r="C8672" s="60">
        <v>44927</v>
      </c>
      <c r="D8672" s="3">
        <f>Table1[[#This Row],[End Year]]-1</f>
        <v>2022</v>
      </c>
      <c r="E8672" s="3">
        <f t="shared" si="405"/>
        <v>2023</v>
      </c>
      <c r="F8672" s="1" t="str">
        <f t="shared" si="406"/>
        <v>2022/2023</v>
      </c>
      <c r="G8672">
        <v>693</v>
      </c>
      <c r="H8672" t="s">
        <v>60</v>
      </c>
      <c r="I8672">
        <f>IFERROR(INDEX(Lookup_Misc!$A$1:$C$7,MATCH(Table1[[#This Row],[Product]],Lookup_Misc!$B$1:$B$7,0),3)*Table1[[#This Row],[Tonnage]],NA())</f>
        <v>360.36</v>
      </c>
      <c r="J8672">
        <f t="shared" si="407"/>
        <v>1</v>
      </c>
    </row>
    <row r="8673" spans="1:10">
      <c r="A8673" t="s">
        <v>185</v>
      </c>
      <c r="B8673" t="s">
        <v>123</v>
      </c>
      <c r="C8673" s="60">
        <v>44927</v>
      </c>
      <c r="D8673" s="3">
        <f>Table1[[#This Row],[End Year]]-1</f>
        <v>2022</v>
      </c>
      <c r="E8673" s="3">
        <f t="shared" si="405"/>
        <v>2023</v>
      </c>
      <c r="F8673" s="1" t="str">
        <f t="shared" si="406"/>
        <v>2022/2023</v>
      </c>
      <c r="G8673">
        <v>25735</v>
      </c>
      <c r="H8673" t="s">
        <v>79</v>
      </c>
      <c r="I8673">
        <f>IFERROR(INDEX(Lookup_Misc!$A$1:$C$7,MATCH(Table1[[#This Row],[Product]],Lookup_Misc!$B$1:$B$7,0),3)*Table1[[#This Row],[Tonnage]],NA())</f>
        <v>11838.1</v>
      </c>
      <c r="J8673">
        <f t="shared" si="407"/>
        <v>1</v>
      </c>
    </row>
    <row r="8674" spans="1:10">
      <c r="A8674" t="s">
        <v>185</v>
      </c>
      <c r="B8674" t="s">
        <v>123</v>
      </c>
      <c r="C8674" s="60">
        <v>44927</v>
      </c>
      <c r="D8674" s="3">
        <f>Table1[[#This Row],[End Year]]-1</f>
        <v>2022</v>
      </c>
      <c r="E8674" s="3">
        <f t="shared" si="405"/>
        <v>2023</v>
      </c>
      <c r="F8674" s="1" t="str">
        <f t="shared" si="406"/>
        <v>2022/2023</v>
      </c>
      <c r="G8674">
        <v>5499</v>
      </c>
      <c r="H8674" t="s">
        <v>113</v>
      </c>
      <c r="I8674">
        <f>IFERROR(INDEX(Lookup_Misc!$A$1:$C$7,MATCH(Table1[[#This Row],[Product]],Lookup_Misc!$B$1:$B$7,0),3)*Table1[[#This Row],[Tonnage]],NA())</f>
        <v>2529.54</v>
      </c>
      <c r="J8674">
        <f t="shared" si="407"/>
        <v>1</v>
      </c>
    </row>
    <row r="8675" spans="1:10">
      <c r="A8675" t="s">
        <v>189</v>
      </c>
      <c r="B8675" t="s">
        <v>123</v>
      </c>
      <c r="C8675" s="60">
        <v>44927</v>
      </c>
      <c r="D8675" s="3">
        <f>Table1[[#This Row],[End Year]]-1</f>
        <v>2022</v>
      </c>
      <c r="E8675" s="3">
        <f t="shared" si="405"/>
        <v>2023</v>
      </c>
      <c r="F8675" s="1" t="str">
        <f t="shared" si="406"/>
        <v>2022/2023</v>
      </c>
      <c r="G8675">
        <v>17330</v>
      </c>
      <c r="H8675" t="s">
        <v>79</v>
      </c>
      <c r="I8675">
        <f>IFERROR(INDEX(Lookup_Misc!$A$1:$C$7,MATCH(Table1[[#This Row],[Product]],Lookup_Misc!$B$1:$B$7,0),3)*Table1[[#This Row],[Tonnage]],NA())</f>
        <v>6932</v>
      </c>
      <c r="J8675">
        <f t="shared" si="407"/>
        <v>1</v>
      </c>
    </row>
    <row r="8676" spans="1:10">
      <c r="A8676" t="s">
        <v>186</v>
      </c>
      <c r="B8676" t="s">
        <v>123</v>
      </c>
      <c r="C8676" s="60">
        <v>44927</v>
      </c>
      <c r="D8676" s="3">
        <f>Table1[[#This Row],[End Year]]-1</f>
        <v>2022</v>
      </c>
      <c r="E8676" s="3">
        <f t="shared" si="405"/>
        <v>2023</v>
      </c>
      <c r="F8676" s="1" t="str">
        <f t="shared" si="406"/>
        <v>2022/2023</v>
      </c>
      <c r="G8676">
        <v>37145</v>
      </c>
      <c r="H8676" t="s">
        <v>113</v>
      </c>
      <c r="I8676">
        <f>IFERROR(INDEX(Lookup_Misc!$A$1:$C$7,MATCH(Table1[[#This Row],[Product]],Lookup_Misc!$B$1:$B$7,0),3)*Table1[[#This Row],[Tonnage]],NA())</f>
        <v>19315.400000000001</v>
      </c>
      <c r="J8676">
        <f t="shared" si="407"/>
        <v>1</v>
      </c>
    </row>
    <row r="8677" spans="1:10">
      <c r="A8677" t="s">
        <v>189</v>
      </c>
      <c r="B8677" t="s">
        <v>123</v>
      </c>
      <c r="C8677" s="60">
        <v>44927</v>
      </c>
      <c r="D8677" s="3">
        <f>Table1[[#This Row],[End Year]]-1</f>
        <v>2022</v>
      </c>
      <c r="E8677" s="3">
        <f t="shared" si="405"/>
        <v>2023</v>
      </c>
      <c r="F8677" s="1" t="str">
        <f t="shared" si="406"/>
        <v>2022/2023</v>
      </c>
      <c r="G8677">
        <v>233</v>
      </c>
      <c r="H8677" t="s">
        <v>86</v>
      </c>
      <c r="I8677">
        <f>IFERROR(INDEX(Lookup_Misc!$A$1:$C$7,MATCH(Table1[[#This Row],[Product]],Lookup_Misc!$B$1:$B$7,0),3)*Table1[[#This Row],[Tonnage]],NA())</f>
        <v>93.2</v>
      </c>
      <c r="J8677">
        <f t="shared" si="407"/>
        <v>1</v>
      </c>
    </row>
    <row r="8678" spans="1:10">
      <c r="A8678" t="s">
        <v>189</v>
      </c>
      <c r="B8678" t="s">
        <v>123</v>
      </c>
      <c r="C8678" s="60">
        <v>44927</v>
      </c>
      <c r="D8678" s="3">
        <f>Table1[[#This Row],[End Year]]-1</f>
        <v>2022</v>
      </c>
      <c r="E8678" s="3">
        <f t="shared" si="405"/>
        <v>2023</v>
      </c>
      <c r="F8678" s="1" t="str">
        <f t="shared" si="406"/>
        <v>2022/2023</v>
      </c>
      <c r="G8678">
        <v>141</v>
      </c>
      <c r="H8678" t="s">
        <v>132</v>
      </c>
      <c r="I8678">
        <f>IFERROR(INDEX(Lookup_Misc!$A$1:$C$7,MATCH(Table1[[#This Row],[Product]],Lookup_Misc!$B$1:$B$7,0),3)*Table1[[#This Row],[Tonnage]],NA())</f>
        <v>56.400000000000006</v>
      </c>
      <c r="J8678">
        <f t="shared" si="407"/>
        <v>1</v>
      </c>
    </row>
    <row r="8679" spans="1:10">
      <c r="A8679" t="s">
        <v>185</v>
      </c>
      <c r="B8679" t="s">
        <v>123</v>
      </c>
      <c r="C8679" s="60">
        <v>44927</v>
      </c>
      <c r="D8679" s="3">
        <f>Table1[[#This Row],[End Year]]-1</f>
        <v>2022</v>
      </c>
      <c r="E8679" s="3">
        <f t="shared" si="405"/>
        <v>2023</v>
      </c>
      <c r="F8679" s="1" t="str">
        <f t="shared" si="406"/>
        <v>2022/2023</v>
      </c>
      <c r="G8679">
        <v>1274</v>
      </c>
      <c r="H8679" t="s">
        <v>60</v>
      </c>
      <c r="I8679">
        <f>IFERROR(INDEX(Lookup_Misc!$A$1:$C$7,MATCH(Table1[[#This Row],[Product]],Lookup_Misc!$B$1:$B$7,0),3)*Table1[[#This Row],[Tonnage]],NA())</f>
        <v>586.04000000000008</v>
      </c>
      <c r="J8679">
        <f t="shared" si="407"/>
        <v>1</v>
      </c>
    </row>
    <row r="8680" spans="1:10">
      <c r="A8680" t="s">
        <v>189</v>
      </c>
      <c r="B8680" t="s">
        <v>123</v>
      </c>
      <c r="C8680" s="60">
        <v>44927</v>
      </c>
      <c r="D8680" s="3">
        <f>Table1[[#This Row],[End Year]]-1</f>
        <v>2022</v>
      </c>
      <c r="E8680" s="3">
        <f t="shared" si="405"/>
        <v>2023</v>
      </c>
      <c r="F8680" s="1" t="str">
        <f t="shared" si="406"/>
        <v>2022/2023</v>
      </c>
      <c r="G8680">
        <v>42345</v>
      </c>
      <c r="H8680" t="s">
        <v>60</v>
      </c>
      <c r="I8680">
        <f>IFERROR(INDEX(Lookup_Misc!$A$1:$C$7,MATCH(Table1[[#This Row],[Product]],Lookup_Misc!$B$1:$B$7,0),3)*Table1[[#This Row],[Tonnage]],NA())</f>
        <v>16938</v>
      </c>
      <c r="J8680">
        <f t="shared" si="407"/>
        <v>1</v>
      </c>
    </row>
    <row r="8681" spans="1:10">
      <c r="A8681" t="s">
        <v>185</v>
      </c>
      <c r="B8681" t="s">
        <v>123</v>
      </c>
      <c r="C8681" s="60">
        <v>44927</v>
      </c>
      <c r="D8681" s="3">
        <f>Table1[[#This Row],[End Year]]-1</f>
        <v>2022</v>
      </c>
      <c r="E8681" s="3">
        <f t="shared" si="405"/>
        <v>2023</v>
      </c>
      <c r="F8681" s="1" t="str">
        <f t="shared" si="406"/>
        <v>2022/2023</v>
      </c>
      <c r="G8681">
        <v>3959</v>
      </c>
      <c r="H8681" t="s">
        <v>116</v>
      </c>
      <c r="I8681">
        <f>IFERROR(INDEX(Lookup_Misc!$A$1:$C$7,MATCH(Table1[[#This Row],[Product]],Lookup_Misc!$B$1:$B$7,0),3)*Table1[[#This Row],[Tonnage]],NA())</f>
        <v>1821.14</v>
      </c>
      <c r="J8681">
        <f t="shared" si="407"/>
        <v>1</v>
      </c>
    </row>
    <row r="8682" spans="1:10">
      <c r="A8682" t="s">
        <v>186</v>
      </c>
      <c r="B8682" t="s">
        <v>123</v>
      </c>
      <c r="C8682" s="60">
        <v>44927</v>
      </c>
      <c r="D8682" s="3">
        <f>Table1[[#This Row],[End Year]]-1</f>
        <v>2022</v>
      </c>
      <c r="E8682" s="3">
        <f t="shared" si="405"/>
        <v>2023</v>
      </c>
      <c r="F8682" s="1" t="str">
        <f t="shared" si="406"/>
        <v>2022/2023</v>
      </c>
      <c r="G8682">
        <v>95794</v>
      </c>
      <c r="H8682" t="s">
        <v>60</v>
      </c>
      <c r="I8682">
        <f>IFERROR(INDEX(Lookup_Misc!$A$1:$C$7,MATCH(Table1[[#This Row],[Product]],Lookup_Misc!$B$1:$B$7,0),3)*Table1[[#This Row],[Tonnage]],NA())</f>
        <v>49812.880000000005</v>
      </c>
      <c r="J8682">
        <f t="shared" si="407"/>
        <v>1</v>
      </c>
    </row>
    <row r="8683" spans="1:10">
      <c r="A8683" t="s">
        <v>189</v>
      </c>
      <c r="B8683" t="s">
        <v>123</v>
      </c>
      <c r="C8683" s="60">
        <v>44927</v>
      </c>
      <c r="D8683" s="3">
        <f>Table1[[#This Row],[End Year]]-1</f>
        <v>2022</v>
      </c>
      <c r="E8683" s="3">
        <f t="shared" si="405"/>
        <v>2023</v>
      </c>
      <c r="F8683" s="1" t="str">
        <f t="shared" si="406"/>
        <v>2022/2023</v>
      </c>
      <c r="G8683">
        <v>71</v>
      </c>
      <c r="H8683" t="s">
        <v>170</v>
      </c>
      <c r="I8683">
        <f>IFERROR(INDEX(Lookup_Misc!$A$1:$C$7,MATCH(Table1[[#This Row],[Product]],Lookup_Misc!$B$1:$B$7,0),3)*Table1[[#This Row],[Tonnage]],NA())</f>
        <v>28.400000000000002</v>
      </c>
      <c r="J8683">
        <f t="shared" si="407"/>
        <v>1</v>
      </c>
    </row>
    <row r="8684" spans="1:10">
      <c r="A8684" t="s">
        <v>185</v>
      </c>
      <c r="B8684" t="s">
        <v>123</v>
      </c>
      <c r="C8684" s="60">
        <v>44927</v>
      </c>
      <c r="D8684" s="3">
        <f>Table1[[#This Row],[End Year]]-1</f>
        <v>2022</v>
      </c>
      <c r="E8684" s="3">
        <f t="shared" si="405"/>
        <v>2023</v>
      </c>
      <c r="F8684" s="1" t="str">
        <f t="shared" si="406"/>
        <v>2022/2023</v>
      </c>
      <c r="G8684">
        <v>3299</v>
      </c>
      <c r="H8684" t="s">
        <v>131</v>
      </c>
      <c r="I8684">
        <f>IFERROR(INDEX(Lookup_Misc!$A$1:$C$7,MATCH(Table1[[#This Row],[Product]],Lookup_Misc!$B$1:$B$7,0),3)*Table1[[#This Row],[Tonnage]],NA())</f>
        <v>1517.54</v>
      </c>
      <c r="J8684">
        <f t="shared" si="407"/>
        <v>1</v>
      </c>
    </row>
    <row r="8685" spans="1:10">
      <c r="A8685" t="s">
        <v>189</v>
      </c>
      <c r="B8685" t="s">
        <v>123</v>
      </c>
      <c r="C8685" s="60">
        <v>44927</v>
      </c>
      <c r="D8685" s="3">
        <f>Table1[[#This Row],[End Year]]-1</f>
        <v>2022</v>
      </c>
      <c r="E8685" s="3">
        <f t="shared" si="405"/>
        <v>2023</v>
      </c>
      <c r="F8685" s="1" t="str">
        <f t="shared" si="406"/>
        <v>2022/2023</v>
      </c>
      <c r="G8685">
        <v>47</v>
      </c>
      <c r="H8685" t="s">
        <v>98</v>
      </c>
      <c r="I8685">
        <f>IFERROR(INDEX(Lookup_Misc!$A$1:$C$7,MATCH(Table1[[#This Row],[Product]],Lookup_Misc!$B$1:$B$7,0),3)*Table1[[#This Row],[Tonnage]],NA())</f>
        <v>18.8</v>
      </c>
      <c r="J8685">
        <f t="shared" si="407"/>
        <v>1</v>
      </c>
    </row>
    <row r="8686" spans="1:10">
      <c r="A8686" t="s">
        <v>186</v>
      </c>
      <c r="B8686" t="s">
        <v>123</v>
      </c>
      <c r="C8686" s="60">
        <v>44927</v>
      </c>
      <c r="D8686" s="3">
        <f>Table1[[#This Row],[End Year]]-1</f>
        <v>2022</v>
      </c>
      <c r="E8686" s="3">
        <f t="shared" si="405"/>
        <v>2023</v>
      </c>
      <c r="F8686" s="1" t="str">
        <f t="shared" si="406"/>
        <v>2022/2023</v>
      </c>
      <c r="G8686">
        <v>7</v>
      </c>
      <c r="H8686" t="s">
        <v>94</v>
      </c>
      <c r="I8686">
        <f>IFERROR(INDEX(Lookup_Misc!$A$1:$C$7,MATCH(Table1[[#This Row],[Product]],Lookup_Misc!$B$1:$B$7,0),3)*Table1[[#This Row],[Tonnage]],NA())</f>
        <v>3.64</v>
      </c>
      <c r="J8686">
        <f t="shared" si="407"/>
        <v>1</v>
      </c>
    </row>
    <row r="8687" spans="1:10">
      <c r="A8687" t="s">
        <v>186</v>
      </c>
      <c r="B8687" t="s">
        <v>123</v>
      </c>
      <c r="C8687" s="60">
        <v>44927</v>
      </c>
      <c r="D8687" s="3">
        <f>Table1[[#This Row],[End Year]]-1</f>
        <v>2022</v>
      </c>
      <c r="E8687" s="3">
        <f t="shared" si="405"/>
        <v>2023</v>
      </c>
      <c r="F8687" s="1" t="str">
        <f t="shared" si="406"/>
        <v>2022/2023</v>
      </c>
      <c r="G8687">
        <v>9789</v>
      </c>
      <c r="H8687" t="s">
        <v>116</v>
      </c>
      <c r="I8687">
        <f>IFERROR(INDEX(Lookup_Misc!$A$1:$C$7,MATCH(Table1[[#This Row],[Product]],Lookup_Misc!$B$1:$B$7,0),3)*Table1[[#This Row],[Tonnage]],NA())</f>
        <v>5090.28</v>
      </c>
      <c r="J8687">
        <f t="shared" si="407"/>
        <v>1</v>
      </c>
    </row>
    <row r="8688" spans="1:10">
      <c r="A8688" t="s">
        <v>187</v>
      </c>
      <c r="B8688" t="s">
        <v>123</v>
      </c>
      <c r="C8688" s="60">
        <v>44927</v>
      </c>
      <c r="D8688" s="3">
        <f>Table1[[#This Row],[End Year]]-1</f>
        <v>2022</v>
      </c>
      <c r="E8688" s="3">
        <f t="shared" si="405"/>
        <v>2023</v>
      </c>
      <c r="F8688" s="1" t="str">
        <f t="shared" si="406"/>
        <v>2022/2023</v>
      </c>
      <c r="G8688">
        <v>2739</v>
      </c>
      <c r="H8688" t="s">
        <v>60</v>
      </c>
      <c r="I8688">
        <f>IFERROR(INDEX(Lookup_Misc!$A$1:$C$7,MATCH(Table1[[#This Row],[Product]],Lookup_Misc!$B$1:$B$7,0),3)*Table1[[#This Row],[Tonnage]],NA())</f>
        <v>1259.94</v>
      </c>
      <c r="J8688">
        <f t="shared" si="407"/>
        <v>1</v>
      </c>
    </row>
    <row r="8689" spans="1:10">
      <c r="A8689" t="s">
        <v>186</v>
      </c>
      <c r="B8689" t="s">
        <v>123</v>
      </c>
      <c r="C8689" s="60">
        <v>44927</v>
      </c>
      <c r="D8689" s="3">
        <f>Table1[[#This Row],[End Year]]-1</f>
        <v>2022</v>
      </c>
      <c r="E8689" s="3">
        <f t="shared" si="405"/>
        <v>2023</v>
      </c>
      <c r="F8689" s="1" t="str">
        <f t="shared" si="406"/>
        <v>2022/2023</v>
      </c>
      <c r="G8689">
        <v>4728</v>
      </c>
      <c r="H8689" t="s">
        <v>88</v>
      </c>
      <c r="I8689">
        <f>IFERROR(INDEX(Lookup_Misc!$A$1:$C$7,MATCH(Table1[[#This Row],[Product]],Lookup_Misc!$B$1:$B$7,0),3)*Table1[[#This Row],[Tonnage]],NA())</f>
        <v>2458.56</v>
      </c>
      <c r="J8689">
        <f t="shared" si="407"/>
        <v>1</v>
      </c>
    </row>
    <row r="8690" spans="1:10">
      <c r="A8690" t="s">
        <v>189</v>
      </c>
      <c r="B8690" t="s">
        <v>123</v>
      </c>
      <c r="C8690" s="60">
        <v>44927</v>
      </c>
      <c r="D8690" s="3">
        <f>Table1[[#This Row],[End Year]]-1</f>
        <v>2022</v>
      </c>
      <c r="E8690" s="3">
        <f t="shared" si="405"/>
        <v>2023</v>
      </c>
      <c r="F8690" s="1" t="str">
        <f t="shared" si="406"/>
        <v>2022/2023</v>
      </c>
      <c r="G8690">
        <v>22</v>
      </c>
      <c r="H8690" t="s">
        <v>87</v>
      </c>
      <c r="I8690">
        <f>IFERROR(INDEX(Lookup_Misc!$A$1:$C$7,MATCH(Table1[[#This Row],[Product]],Lookup_Misc!$B$1:$B$7,0),3)*Table1[[#This Row],[Tonnage]],NA())</f>
        <v>8.8000000000000007</v>
      </c>
      <c r="J8690">
        <f t="shared" si="407"/>
        <v>1</v>
      </c>
    </row>
    <row r="8691" spans="1:10">
      <c r="A8691" t="s">
        <v>185</v>
      </c>
      <c r="B8691" t="s">
        <v>123</v>
      </c>
      <c r="C8691" s="60">
        <v>44927</v>
      </c>
      <c r="D8691" s="3">
        <f>Table1[[#This Row],[End Year]]-1</f>
        <v>2022</v>
      </c>
      <c r="E8691" s="3">
        <f t="shared" si="405"/>
        <v>2023</v>
      </c>
      <c r="F8691" s="1" t="str">
        <f t="shared" si="406"/>
        <v>2022/2023</v>
      </c>
      <c r="G8691">
        <v>133</v>
      </c>
      <c r="H8691" t="s">
        <v>172</v>
      </c>
      <c r="I8691">
        <f>IFERROR(INDEX(Lookup_Misc!$A$1:$C$7,MATCH(Table1[[#This Row],[Product]],Lookup_Misc!$B$1:$B$7,0),3)*Table1[[#This Row],[Tonnage]],NA())</f>
        <v>61.18</v>
      </c>
      <c r="J8691">
        <f t="shared" si="407"/>
        <v>1</v>
      </c>
    </row>
    <row r="8692" spans="1:10">
      <c r="A8692" t="s">
        <v>186</v>
      </c>
      <c r="B8692" t="s">
        <v>123</v>
      </c>
      <c r="C8692" s="60">
        <v>44927</v>
      </c>
      <c r="D8692" s="3">
        <f>Table1[[#This Row],[End Year]]-1</f>
        <v>2022</v>
      </c>
      <c r="E8692" s="3">
        <f t="shared" si="405"/>
        <v>2023</v>
      </c>
      <c r="F8692" s="1" t="str">
        <f t="shared" si="406"/>
        <v>2022/2023</v>
      </c>
      <c r="G8692">
        <v>11171</v>
      </c>
      <c r="H8692" t="s">
        <v>79</v>
      </c>
      <c r="I8692">
        <f>IFERROR(INDEX(Lookup_Misc!$A$1:$C$7,MATCH(Table1[[#This Row],[Product]],Lookup_Misc!$B$1:$B$7,0),3)*Table1[[#This Row],[Tonnage]],NA())</f>
        <v>5808.92</v>
      </c>
      <c r="J8692">
        <f t="shared" si="407"/>
        <v>1</v>
      </c>
    </row>
    <row r="8693" spans="1:10">
      <c r="A8693" t="s">
        <v>189</v>
      </c>
      <c r="B8693" t="s">
        <v>123</v>
      </c>
      <c r="C8693" s="60">
        <v>44927</v>
      </c>
      <c r="D8693" s="3">
        <f>Table1[[#This Row],[End Year]]-1</f>
        <v>2022</v>
      </c>
      <c r="E8693" s="3">
        <f t="shared" si="405"/>
        <v>2023</v>
      </c>
      <c r="F8693" s="1" t="str">
        <f t="shared" si="406"/>
        <v>2022/2023</v>
      </c>
      <c r="G8693">
        <v>42765</v>
      </c>
      <c r="H8693" t="s">
        <v>113</v>
      </c>
      <c r="I8693">
        <f>IFERROR(INDEX(Lookup_Misc!$A$1:$C$7,MATCH(Table1[[#This Row],[Product]],Lookup_Misc!$B$1:$B$7,0),3)*Table1[[#This Row],[Tonnage]],NA())</f>
        <v>17106</v>
      </c>
      <c r="J8693">
        <f t="shared" si="407"/>
        <v>1</v>
      </c>
    </row>
    <row r="8694" spans="1:10">
      <c r="A8694" t="s">
        <v>186</v>
      </c>
      <c r="B8694" t="s">
        <v>123</v>
      </c>
      <c r="C8694" s="60">
        <v>44927</v>
      </c>
      <c r="D8694" s="3">
        <f>Table1[[#This Row],[End Year]]-1</f>
        <v>2022</v>
      </c>
      <c r="E8694" s="3">
        <f t="shared" si="405"/>
        <v>2023</v>
      </c>
      <c r="F8694" s="1" t="str">
        <f t="shared" si="406"/>
        <v>2022/2023</v>
      </c>
      <c r="G8694">
        <v>35950</v>
      </c>
      <c r="H8694" t="s">
        <v>90</v>
      </c>
      <c r="I8694">
        <f>IFERROR(INDEX(Lookup_Misc!$A$1:$C$7,MATCH(Table1[[#This Row],[Product]],Lookup_Misc!$B$1:$B$7,0),3)*Table1[[#This Row],[Tonnage]],NA())</f>
        <v>18694</v>
      </c>
      <c r="J8694">
        <f t="shared" si="407"/>
        <v>1</v>
      </c>
    </row>
    <row r="8695" spans="1:10">
      <c r="A8695" t="s">
        <v>186</v>
      </c>
      <c r="B8695" t="s">
        <v>33</v>
      </c>
      <c r="C8695" s="60">
        <v>44958</v>
      </c>
      <c r="D8695" s="3">
        <f>Table1[[#This Row],[End Year]]-1</f>
        <v>2022</v>
      </c>
      <c r="E8695" s="3">
        <f t="shared" si="405"/>
        <v>2023</v>
      </c>
      <c r="F8695" s="1" t="str">
        <f t="shared" si="406"/>
        <v>2022/2023</v>
      </c>
      <c r="G8695">
        <v>57907</v>
      </c>
      <c r="H8695" t="s">
        <v>95</v>
      </c>
      <c r="I8695">
        <f>IFERROR(INDEX(Lookup_Misc!$A$1:$C$7,MATCH(Table1[[#This Row],[Product]],Lookup_Misc!$B$1:$B$7,0),3)*Table1[[#This Row],[Tonnage]],NA())</f>
        <v>30111.64</v>
      </c>
      <c r="J8695">
        <f t="shared" si="407"/>
        <v>2</v>
      </c>
    </row>
    <row r="8696" spans="1:10">
      <c r="A8696" t="s">
        <v>185</v>
      </c>
      <c r="B8696" t="s">
        <v>33</v>
      </c>
      <c r="C8696" s="60">
        <v>44958</v>
      </c>
      <c r="D8696" s="3">
        <f>Table1[[#This Row],[End Year]]-1</f>
        <v>2022</v>
      </c>
      <c r="E8696" s="3">
        <f t="shared" si="405"/>
        <v>2023</v>
      </c>
      <c r="F8696" s="1" t="str">
        <f t="shared" si="406"/>
        <v>2022/2023</v>
      </c>
      <c r="G8696">
        <v>662</v>
      </c>
      <c r="H8696" t="s">
        <v>86</v>
      </c>
      <c r="I8696">
        <f>IFERROR(INDEX(Lookup_Misc!$A$1:$C$7,MATCH(Table1[[#This Row],[Product]],Lookup_Misc!$B$1:$B$7,0),3)*Table1[[#This Row],[Tonnage]],NA())</f>
        <v>304.52000000000004</v>
      </c>
      <c r="J8696">
        <f t="shared" si="407"/>
        <v>2</v>
      </c>
    </row>
    <row r="8697" spans="1:10">
      <c r="A8697" t="s">
        <v>185</v>
      </c>
      <c r="B8697" t="s">
        <v>33</v>
      </c>
      <c r="C8697" s="60">
        <v>44958</v>
      </c>
      <c r="D8697" s="3">
        <f>Table1[[#This Row],[End Year]]-1</f>
        <v>2022</v>
      </c>
      <c r="E8697" s="3">
        <f t="shared" si="405"/>
        <v>2023</v>
      </c>
      <c r="F8697" s="1" t="str">
        <f t="shared" si="406"/>
        <v>2022/2023</v>
      </c>
      <c r="G8697">
        <v>59114</v>
      </c>
      <c r="H8697" t="s">
        <v>82</v>
      </c>
      <c r="I8697">
        <f>IFERROR(INDEX(Lookup_Misc!$A$1:$C$7,MATCH(Table1[[#This Row],[Product]],Lookup_Misc!$B$1:$B$7,0),3)*Table1[[#This Row],[Tonnage]],NA())</f>
        <v>27192.440000000002</v>
      </c>
      <c r="J8697">
        <f t="shared" si="407"/>
        <v>2</v>
      </c>
    </row>
    <row r="8698" spans="1:10">
      <c r="A8698" t="s">
        <v>185</v>
      </c>
      <c r="B8698" t="s">
        <v>33</v>
      </c>
      <c r="C8698" s="60">
        <v>44958</v>
      </c>
      <c r="D8698" s="3">
        <f>Table1[[#This Row],[End Year]]-1</f>
        <v>2022</v>
      </c>
      <c r="E8698" s="3">
        <f t="shared" si="405"/>
        <v>2023</v>
      </c>
      <c r="F8698" s="1" t="str">
        <f t="shared" si="406"/>
        <v>2022/2023</v>
      </c>
      <c r="G8698">
        <v>365</v>
      </c>
      <c r="H8698" t="s">
        <v>75</v>
      </c>
      <c r="I8698">
        <f>IFERROR(INDEX(Lookup_Misc!$A$1:$C$7,MATCH(Table1[[#This Row],[Product]],Lookup_Misc!$B$1:$B$7,0),3)*Table1[[#This Row],[Tonnage]],NA())</f>
        <v>167.9</v>
      </c>
      <c r="J8698">
        <f t="shared" si="407"/>
        <v>2</v>
      </c>
    </row>
    <row r="8699" spans="1:10">
      <c r="A8699" t="s">
        <v>189</v>
      </c>
      <c r="B8699" t="s">
        <v>33</v>
      </c>
      <c r="C8699" s="60">
        <v>44958</v>
      </c>
      <c r="D8699" s="3">
        <f>Table1[[#This Row],[End Year]]-1</f>
        <v>2022</v>
      </c>
      <c r="E8699" s="3">
        <f t="shared" si="405"/>
        <v>2023</v>
      </c>
      <c r="F8699" s="1" t="str">
        <f t="shared" si="406"/>
        <v>2022/2023</v>
      </c>
      <c r="G8699">
        <v>419</v>
      </c>
      <c r="H8699" t="s">
        <v>60</v>
      </c>
      <c r="I8699">
        <f>IFERROR(INDEX(Lookup_Misc!$A$1:$C$7,MATCH(Table1[[#This Row],[Product]],Lookup_Misc!$B$1:$B$7,0),3)*Table1[[#This Row],[Tonnage]],NA())</f>
        <v>167.60000000000002</v>
      </c>
      <c r="J8699">
        <f t="shared" si="407"/>
        <v>2</v>
      </c>
    </row>
    <row r="8700" spans="1:10">
      <c r="A8700" t="s">
        <v>186</v>
      </c>
      <c r="B8700" t="s">
        <v>33</v>
      </c>
      <c r="C8700" s="60">
        <v>44958</v>
      </c>
      <c r="D8700" s="3">
        <f>Table1[[#This Row],[End Year]]-1</f>
        <v>2022</v>
      </c>
      <c r="E8700" s="3">
        <f t="shared" si="405"/>
        <v>2023</v>
      </c>
      <c r="F8700" s="1" t="str">
        <f t="shared" si="406"/>
        <v>2022/2023</v>
      </c>
      <c r="G8700">
        <v>492</v>
      </c>
      <c r="H8700" t="s">
        <v>86</v>
      </c>
      <c r="I8700">
        <f>IFERROR(INDEX(Lookup_Misc!$A$1:$C$7,MATCH(Table1[[#This Row],[Product]],Lookup_Misc!$B$1:$B$7,0),3)*Table1[[#This Row],[Tonnage]],NA())</f>
        <v>255.84</v>
      </c>
      <c r="J8700">
        <f t="shared" si="407"/>
        <v>2</v>
      </c>
    </row>
    <row r="8701" spans="1:10">
      <c r="A8701" t="s">
        <v>185</v>
      </c>
      <c r="B8701" t="s">
        <v>33</v>
      </c>
      <c r="C8701" s="60">
        <v>44958</v>
      </c>
      <c r="D8701" s="3">
        <f>Table1[[#This Row],[End Year]]-1</f>
        <v>2022</v>
      </c>
      <c r="E8701" s="3">
        <f t="shared" si="405"/>
        <v>2023</v>
      </c>
      <c r="F8701" s="1" t="str">
        <f t="shared" si="406"/>
        <v>2022/2023</v>
      </c>
      <c r="G8701">
        <v>4</v>
      </c>
      <c r="H8701" t="s">
        <v>88</v>
      </c>
      <c r="I8701">
        <f>IFERROR(INDEX(Lookup_Misc!$A$1:$C$7,MATCH(Table1[[#This Row],[Product]],Lookup_Misc!$B$1:$B$7,0),3)*Table1[[#This Row],[Tonnage]],NA())</f>
        <v>1.84</v>
      </c>
      <c r="J8701">
        <f t="shared" si="407"/>
        <v>2</v>
      </c>
    </row>
    <row r="8702" spans="1:10">
      <c r="A8702" t="s">
        <v>186</v>
      </c>
      <c r="B8702" t="s">
        <v>33</v>
      </c>
      <c r="C8702" s="60">
        <v>44958</v>
      </c>
      <c r="D8702" s="3">
        <f>Table1[[#This Row],[End Year]]-1</f>
        <v>2022</v>
      </c>
      <c r="E8702" s="3">
        <f t="shared" si="405"/>
        <v>2023</v>
      </c>
      <c r="F8702" s="1" t="str">
        <f t="shared" si="406"/>
        <v>2022/2023</v>
      </c>
      <c r="G8702">
        <v>774</v>
      </c>
      <c r="H8702" t="s">
        <v>96</v>
      </c>
      <c r="I8702">
        <f>IFERROR(INDEX(Lookup_Misc!$A$1:$C$7,MATCH(Table1[[#This Row],[Product]],Lookup_Misc!$B$1:$B$7,0),3)*Table1[[#This Row],[Tonnage]],NA())</f>
        <v>402.48</v>
      </c>
      <c r="J8702">
        <f t="shared" si="407"/>
        <v>2</v>
      </c>
    </row>
    <row r="8703" spans="1:10">
      <c r="A8703" t="s">
        <v>185</v>
      </c>
      <c r="B8703" t="s">
        <v>33</v>
      </c>
      <c r="C8703" s="60">
        <v>44958</v>
      </c>
      <c r="D8703" s="3">
        <f>Table1[[#This Row],[End Year]]-1</f>
        <v>2022</v>
      </c>
      <c r="E8703" s="3">
        <f t="shared" si="405"/>
        <v>2023</v>
      </c>
      <c r="F8703" s="1" t="str">
        <f t="shared" si="406"/>
        <v>2022/2023</v>
      </c>
      <c r="G8703">
        <v>422</v>
      </c>
      <c r="H8703" t="s">
        <v>79</v>
      </c>
      <c r="I8703">
        <f>IFERROR(INDEX(Lookup_Misc!$A$1:$C$7,MATCH(Table1[[#This Row],[Product]],Lookup_Misc!$B$1:$B$7,0),3)*Table1[[#This Row],[Tonnage]],NA())</f>
        <v>194.12</v>
      </c>
      <c r="J8703">
        <f t="shared" si="407"/>
        <v>2</v>
      </c>
    </row>
    <row r="8704" spans="1:10">
      <c r="A8704" t="s">
        <v>185</v>
      </c>
      <c r="B8704" t="s">
        <v>33</v>
      </c>
      <c r="C8704" s="60">
        <v>44958</v>
      </c>
      <c r="D8704" s="3">
        <f>Table1[[#This Row],[End Year]]-1</f>
        <v>2022</v>
      </c>
      <c r="E8704" s="3">
        <f t="shared" si="405"/>
        <v>2023</v>
      </c>
      <c r="F8704" s="1" t="str">
        <f t="shared" si="406"/>
        <v>2022/2023</v>
      </c>
      <c r="G8704">
        <v>162</v>
      </c>
      <c r="H8704" t="s">
        <v>119</v>
      </c>
      <c r="I8704">
        <f>IFERROR(INDEX(Lookup_Misc!$A$1:$C$7,MATCH(Table1[[#This Row],[Product]],Lookup_Misc!$B$1:$B$7,0),3)*Table1[[#This Row],[Tonnage]],NA())</f>
        <v>74.52000000000001</v>
      </c>
      <c r="J8704">
        <f t="shared" si="407"/>
        <v>2</v>
      </c>
    </row>
    <row r="8705" spans="1:10">
      <c r="A8705" t="s">
        <v>186</v>
      </c>
      <c r="B8705" t="s">
        <v>33</v>
      </c>
      <c r="C8705" s="60">
        <v>44958</v>
      </c>
      <c r="D8705" s="3">
        <f>Table1[[#This Row],[End Year]]-1</f>
        <v>2022</v>
      </c>
      <c r="E8705" s="3">
        <f t="shared" si="405"/>
        <v>2023</v>
      </c>
      <c r="F8705" s="1" t="str">
        <f t="shared" si="406"/>
        <v>2022/2023</v>
      </c>
      <c r="G8705">
        <v>34</v>
      </c>
      <c r="H8705" t="s">
        <v>119</v>
      </c>
      <c r="I8705">
        <f>IFERROR(INDEX(Lookup_Misc!$A$1:$C$7,MATCH(Table1[[#This Row],[Product]],Lookup_Misc!$B$1:$B$7,0),3)*Table1[[#This Row],[Tonnage]],NA())</f>
        <v>17.68</v>
      </c>
      <c r="J8705">
        <f t="shared" si="407"/>
        <v>2</v>
      </c>
    </row>
    <row r="8706" spans="1:10">
      <c r="A8706" t="s">
        <v>187</v>
      </c>
      <c r="B8706" t="s">
        <v>33</v>
      </c>
      <c r="C8706" s="60">
        <v>44958</v>
      </c>
      <c r="D8706" s="3">
        <f>Table1[[#This Row],[End Year]]-1</f>
        <v>2022</v>
      </c>
      <c r="E8706" s="3">
        <f t="shared" si="405"/>
        <v>2023</v>
      </c>
      <c r="F8706" s="1" t="str">
        <f t="shared" si="406"/>
        <v>2022/2023</v>
      </c>
      <c r="G8706">
        <v>6200</v>
      </c>
      <c r="H8706" t="s">
        <v>96</v>
      </c>
      <c r="I8706">
        <f>IFERROR(INDEX(Lookup_Misc!$A$1:$C$7,MATCH(Table1[[#This Row],[Product]],Lookup_Misc!$B$1:$B$7,0),3)*Table1[[#This Row],[Tonnage]],NA())</f>
        <v>2852</v>
      </c>
      <c r="J8706">
        <f t="shared" si="407"/>
        <v>2</v>
      </c>
    </row>
    <row r="8707" spans="1:10">
      <c r="A8707" t="s">
        <v>186</v>
      </c>
      <c r="B8707" t="s">
        <v>33</v>
      </c>
      <c r="C8707" s="60">
        <v>44958</v>
      </c>
      <c r="D8707" s="3">
        <f>Table1[[#This Row],[End Year]]-1</f>
        <v>2022</v>
      </c>
      <c r="E8707" s="3">
        <f t="shared" si="405"/>
        <v>2023</v>
      </c>
      <c r="F8707" s="1" t="str">
        <f t="shared" si="406"/>
        <v>2022/2023</v>
      </c>
      <c r="G8707">
        <v>254</v>
      </c>
      <c r="H8707" t="s">
        <v>79</v>
      </c>
      <c r="I8707">
        <f>IFERROR(INDEX(Lookup_Misc!$A$1:$C$7,MATCH(Table1[[#This Row],[Product]],Lookup_Misc!$B$1:$B$7,0),3)*Table1[[#This Row],[Tonnage]],NA())</f>
        <v>132.08000000000001</v>
      </c>
      <c r="J8707">
        <f t="shared" si="407"/>
        <v>2</v>
      </c>
    </row>
    <row r="8708" spans="1:10">
      <c r="A8708" t="s">
        <v>185</v>
      </c>
      <c r="B8708" t="s">
        <v>33</v>
      </c>
      <c r="C8708" s="60">
        <v>44958</v>
      </c>
      <c r="D8708" s="3">
        <f>Table1[[#This Row],[End Year]]-1</f>
        <v>2022</v>
      </c>
      <c r="E8708" s="3">
        <f t="shared" si="405"/>
        <v>2023</v>
      </c>
      <c r="F8708" s="1" t="str">
        <f t="shared" si="406"/>
        <v>2022/2023</v>
      </c>
      <c r="G8708">
        <v>565</v>
      </c>
      <c r="H8708" t="s">
        <v>60</v>
      </c>
      <c r="I8708">
        <f>IFERROR(INDEX(Lookup_Misc!$A$1:$C$7,MATCH(Table1[[#This Row],[Product]],Lookup_Misc!$B$1:$B$7,0),3)*Table1[[#This Row],[Tonnage]],NA())</f>
        <v>259.90000000000003</v>
      </c>
      <c r="J8708">
        <f t="shared" si="407"/>
        <v>2</v>
      </c>
    </row>
    <row r="8709" spans="1:10">
      <c r="A8709" t="s">
        <v>186</v>
      </c>
      <c r="B8709" t="s">
        <v>33</v>
      </c>
      <c r="C8709" s="60">
        <v>44958</v>
      </c>
      <c r="D8709" s="3">
        <f>Table1[[#This Row],[End Year]]-1</f>
        <v>2022</v>
      </c>
      <c r="E8709" s="3">
        <f t="shared" si="405"/>
        <v>2023</v>
      </c>
      <c r="F8709" s="1" t="str">
        <f t="shared" si="406"/>
        <v>2022/2023</v>
      </c>
      <c r="G8709">
        <v>195</v>
      </c>
      <c r="H8709" t="s">
        <v>60</v>
      </c>
      <c r="I8709">
        <f>IFERROR(INDEX(Lookup_Misc!$A$1:$C$7,MATCH(Table1[[#This Row],[Product]],Lookup_Misc!$B$1:$B$7,0),3)*Table1[[#This Row],[Tonnage]],NA())</f>
        <v>101.4</v>
      </c>
      <c r="J8709">
        <f t="shared" si="407"/>
        <v>2</v>
      </c>
    </row>
    <row r="8710" spans="1:10">
      <c r="A8710" t="s">
        <v>185</v>
      </c>
      <c r="B8710" t="s">
        <v>33</v>
      </c>
      <c r="C8710" s="60">
        <v>44958</v>
      </c>
      <c r="D8710" s="3">
        <f>Table1[[#This Row],[End Year]]-1</f>
        <v>2022</v>
      </c>
      <c r="E8710" s="3">
        <f t="shared" ref="E8710:E8773" si="408">IF(AND(MONTH(C8710)&gt;=7,MONTH(C8710)&lt;=12),YEAR(C8710)+1,YEAR(C8710))</f>
        <v>2023</v>
      </c>
      <c r="F8710" s="1" t="str">
        <f t="shared" ref="F8710:F8773" si="409">D8710&amp;"/"&amp;E8710</f>
        <v>2022/2023</v>
      </c>
      <c r="G8710">
        <v>5600</v>
      </c>
      <c r="H8710" t="s">
        <v>96</v>
      </c>
      <c r="I8710">
        <f>IFERROR(INDEX(Lookup_Misc!$A$1:$C$7,MATCH(Table1[[#This Row],[Product]],Lookup_Misc!$B$1:$B$7,0),3)*Table1[[#This Row],[Tonnage]],NA())</f>
        <v>2576</v>
      </c>
      <c r="J8710">
        <f t="shared" ref="J8710:J8773" si="410">MONTH(C8710)</f>
        <v>2</v>
      </c>
    </row>
    <row r="8711" spans="1:10">
      <c r="A8711" t="s">
        <v>189</v>
      </c>
      <c r="B8711" t="s">
        <v>33</v>
      </c>
      <c r="C8711" s="60">
        <v>44958</v>
      </c>
      <c r="D8711" s="3">
        <f>Table1[[#This Row],[End Year]]-1</f>
        <v>2022</v>
      </c>
      <c r="E8711" s="3">
        <f t="shared" si="408"/>
        <v>2023</v>
      </c>
      <c r="F8711" s="1" t="str">
        <f t="shared" si="409"/>
        <v>2022/2023</v>
      </c>
      <c r="G8711">
        <v>125</v>
      </c>
      <c r="H8711" t="s">
        <v>79</v>
      </c>
      <c r="I8711">
        <f>IFERROR(INDEX(Lookup_Misc!$A$1:$C$7,MATCH(Table1[[#This Row],[Product]],Lookup_Misc!$B$1:$B$7,0),3)*Table1[[#This Row],[Tonnage]],NA())</f>
        <v>50</v>
      </c>
      <c r="J8711">
        <f t="shared" si="410"/>
        <v>2</v>
      </c>
    </row>
    <row r="8712" spans="1:10">
      <c r="A8712" t="s">
        <v>189</v>
      </c>
      <c r="B8712" t="s">
        <v>123</v>
      </c>
      <c r="C8712" s="60">
        <v>44958</v>
      </c>
      <c r="D8712" s="3">
        <f>Table1[[#This Row],[End Year]]-1</f>
        <v>2022</v>
      </c>
      <c r="E8712" s="3">
        <f t="shared" si="408"/>
        <v>2023</v>
      </c>
      <c r="F8712" s="1" t="str">
        <f t="shared" si="409"/>
        <v>2022/2023</v>
      </c>
      <c r="G8712">
        <v>18</v>
      </c>
      <c r="H8712" t="s">
        <v>88</v>
      </c>
      <c r="I8712">
        <f>IFERROR(INDEX(Lookup_Misc!$A$1:$C$7,MATCH(Table1[[#This Row],[Product]],Lookup_Misc!$B$1:$B$7,0),3)*Table1[[#This Row],[Tonnage]],NA())</f>
        <v>7.2</v>
      </c>
      <c r="J8712">
        <f t="shared" si="410"/>
        <v>2</v>
      </c>
    </row>
    <row r="8713" spans="1:10">
      <c r="A8713" t="s">
        <v>185</v>
      </c>
      <c r="B8713" t="s">
        <v>123</v>
      </c>
      <c r="C8713" s="60">
        <v>44958</v>
      </c>
      <c r="D8713" s="3">
        <f>Table1[[#This Row],[End Year]]-1</f>
        <v>2022</v>
      </c>
      <c r="E8713" s="3">
        <f t="shared" si="408"/>
        <v>2023</v>
      </c>
      <c r="F8713" s="1" t="str">
        <f t="shared" si="409"/>
        <v>2022/2023</v>
      </c>
      <c r="G8713">
        <v>8003</v>
      </c>
      <c r="H8713" t="s">
        <v>133</v>
      </c>
      <c r="I8713">
        <f>IFERROR(INDEX(Lookup_Misc!$A$1:$C$7,MATCH(Table1[[#This Row],[Product]],Lookup_Misc!$B$1:$B$7,0),3)*Table1[[#This Row],[Tonnage]],NA())</f>
        <v>3681.38</v>
      </c>
      <c r="J8713">
        <f t="shared" si="410"/>
        <v>2</v>
      </c>
    </row>
    <row r="8714" spans="1:10">
      <c r="A8714" t="s">
        <v>189</v>
      </c>
      <c r="B8714" t="s">
        <v>123</v>
      </c>
      <c r="C8714" s="60">
        <v>44958</v>
      </c>
      <c r="D8714" s="3">
        <f>Table1[[#This Row],[End Year]]-1</f>
        <v>2022</v>
      </c>
      <c r="E8714" s="3">
        <f t="shared" si="408"/>
        <v>2023</v>
      </c>
      <c r="F8714" s="1" t="str">
        <f t="shared" si="409"/>
        <v>2022/2023</v>
      </c>
      <c r="G8714">
        <v>44670</v>
      </c>
      <c r="H8714" t="s">
        <v>60</v>
      </c>
      <c r="I8714">
        <f>IFERROR(INDEX(Lookup_Misc!$A$1:$C$7,MATCH(Table1[[#This Row],[Product]],Lookup_Misc!$B$1:$B$7,0),3)*Table1[[#This Row],[Tonnage]],NA())</f>
        <v>17868</v>
      </c>
      <c r="J8714">
        <f t="shared" si="410"/>
        <v>2</v>
      </c>
    </row>
    <row r="8715" spans="1:10">
      <c r="A8715" t="s">
        <v>185</v>
      </c>
      <c r="B8715" t="s">
        <v>123</v>
      </c>
      <c r="C8715" s="60">
        <v>44958</v>
      </c>
      <c r="D8715" s="3">
        <f>Table1[[#This Row],[End Year]]-1</f>
        <v>2022</v>
      </c>
      <c r="E8715" s="3">
        <f t="shared" si="408"/>
        <v>2023</v>
      </c>
      <c r="F8715" s="1" t="str">
        <f t="shared" si="409"/>
        <v>2022/2023</v>
      </c>
      <c r="G8715">
        <v>4500</v>
      </c>
      <c r="H8715" t="s">
        <v>116</v>
      </c>
      <c r="I8715">
        <f>IFERROR(INDEX(Lookup_Misc!$A$1:$C$7,MATCH(Table1[[#This Row],[Product]],Lookup_Misc!$B$1:$B$7,0),3)*Table1[[#This Row],[Tonnage]],NA())</f>
        <v>2070</v>
      </c>
      <c r="J8715">
        <f t="shared" si="410"/>
        <v>2</v>
      </c>
    </row>
    <row r="8716" spans="1:10">
      <c r="A8716" t="s">
        <v>186</v>
      </c>
      <c r="B8716" t="s">
        <v>123</v>
      </c>
      <c r="C8716" s="60">
        <v>44958</v>
      </c>
      <c r="D8716" s="3">
        <f>Table1[[#This Row],[End Year]]-1</f>
        <v>2022</v>
      </c>
      <c r="E8716" s="3">
        <f t="shared" si="408"/>
        <v>2023</v>
      </c>
      <c r="F8716" s="1" t="str">
        <f t="shared" si="409"/>
        <v>2022/2023</v>
      </c>
      <c r="G8716">
        <v>103749</v>
      </c>
      <c r="H8716" t="s">
        <v>60</v>
      </c>
      <c r="I8716">
        <f>IFERROR(INDEX(Lookup_Misc!$A$1:$C$7,MATCH(Table1[[#This Row],[Product]],Lookup_Misc!$B$1:$B$7,0),3)*Table1[[#This Row],[Tonnage]],NA())</f>
        <v>53949.48</v>
      </c>
      <c r="J8716">
        <f t="shared" si="410"/>
        <v>2</v>
      </c>
    </row>
    <row r="8717" spans="1:10">
      <c r="A8717" t="s">
        <v>185</v>
      </c>
      <c r="B8717" t="s">
        <v>123</v>
      </c>
      <c r="C8717" s="60">
        <v>44958</v>
      </c>
      <c r="D8717" s="3">
        <f>Table1[[#This Row],[End Year]]-1</f>
        <v>2022</v>
      </c>
      <c r="E8717" s="3">
        <f t="shared" si="408"/>
        <v>2023</v>
      </c>
      <c r="F8717" s="1" t="str">
        <f t="shared" si="409"/>
        <v>2022/2023</v>
      </c>
      <c r="G8717">
        <v>1430</v>
      </c>
      <c r="H8717" t="s">
        <v>147</v>
      </c>
      <c r="I8717">
        <f>IFERROR(INDEX(Lookup_Misc!$A$1:$C$7,MATCH(Table1[[#This Row],[Product]],Lookup_Misc!$B$1:$B$7,0),3)*Table1[[#This Row],[Tonnage]],NA())</f>
        <v>657.80000000000007</v>
      </c>
      <c r="J8717">
        <f t="shared" si="410"/>
        <v>2</v>
      </c>
    </row>
    <row r="8718" spans="1:10">
      <c r="A8718" t="s">
        <v>186</v>
      </c>
      <c r="B8718" t="s">
        <v>123</v>
      </c>
      <c r="C8718" s="60">
        <v>44958</v>
      </c>
      <c r="D8718" s="3">
        <f>Table1[[#This Row],[End Year]]-1</f>
        <v>2022</v>
      </c>
      <c r="E8718" s="3">
        <f t="shared" si="408"/>
        <v>2023</v>
      </c>
      <c r="F8718" s="1" t="str">
        <f t="shared" si="409"/>
        <v>2022/2023</v>
      </c>
      <c r="G8718">
        <v>4175</v>
      </c>
      <c r="H8718" t="s">
        <v>79</v>
      </c>
      <c r="I8718">
        <f>IFERROR(INDEX(Lookup_Misc!$A$1:$C$7,MATCH(Table1[[#This Row],[Product]],Lookup_Misc!$B$1:$B$7,0),3)*Table1[[#This Row],[Tonnage]],NA())</f>
        <v>2171</v>
      </c>
      <c r="J8718">
        <f t="shared" si="410"/>
        <v>2</v>
      </c>
    </row>
    <row r="8719" spans="1:10">
      <c r="A8719" t="s">
        <v>189</v>
      </c>
      <c r="B8719" t="s">
        <v>123</v>
      </c>
      <c r="C8719" s="60">
        <v>44958</v>
      </c>
      <c r="D8719" s="3">
        <f>Table1[[#This Row],[End Year]]-1</f>
        <v>2022</v>
      </c>
      <c r="E8719" s="3">
        <f t="shared" si="408"/>
        <v>2023</v>
      </c>
      <c r="F8719" s="1" t="str">
        <f t="shared" si="409"/>
        <v>2022/2023</v>
      </c>
      <c r="G8719">
        <v>71985</v>
      </c>
      <c r="H8719" t="s">
        <v>113</v>
      </c>
      <c r="I8719">
        <f>IFERROR(INDEX(Lookup_Misc!$A$1:$C$7,MATCH(Table1[[#This Row],[Product]],Lookup_Misc!$B$1:$B$7,0),3)*Table1[[#This Row],[Tonnage]],NA())</f>
        <v>28794</v>
      </c>
      <c r="J8719">
        <f t="shared" si="410"/>
        <v>2</v>
      </c>
    </row>
    <row r="8720" spans="1:10">
      <c r="A8720" t="s">
        <v>185</v>
      </c>
      <c r="B8720" t="s">
        <v>123</v>
      </c>
      <c r="C8720" s="60">
        <v>44958</v>
      </c>
      <c r="D8720" s="3">
        <f>Table1[[#This Row],[End Year]]-1</f>
        <v>2022</v>
      </c>
      <c r="E8720" s="3">
        <f t="shared" si="408"/>
        <v>2023</v>
      </c>
      <c r="F8720" s="1" t="str">
        <f t="shared" si="409"/>
        <v>2022/2023</v>
      </c>
      <c r="G8720">
        <v>11800</v>
      </c>
      <c r="H8720" t="s">
        <v>79</v>
      </c>
      <c r="I8720">
        <f>IFERROR(INDEX(Lookup_Misc!$A$1:$C$7,MATCH(Table1[[#This Row],[Product]],Lookup_Misc!$B$1:$B$7,0),3)*Table1[[#This Row],[Tonnage]],NA())</f>
        <v>5428</v>
      </c>
      <c r="J8720">
        <f t="shared" si="410"/>
        <v>2</v>
      </c>
    </row>
    <row r="8721" spans="1:10">
      <c r="A8721" t="s">
        <v>185</v>
      </c>
      <c r="B8721" t="s">
        <v>123</v>
      </c>
      <c r="C8721" s="60">
        <v>44958</v>
      </c>
      <c r="D8721" s="3">
        <f>Table1[[#This Row],[End Year]]-1</f>
        <v>2022</v>
      </c>
      <c r="E8721" s="3">
        <f t="shared" si="408"/>
        <v>2023</v>
      </c>
      <c r="F8721" s="1" t="str">
        <f t="shared" si="409"/>
        <v>2022/2023</v>
      </c>
      <c r="G8721">
        <v>9000</v>
      </c>
      <c r="H8721" t="s">
        <v>113</v>
      </c>
      <c r="I8721">
        <f>IFERROR(INDEX(Lookup_Misc!$A$1:$C$7,MATCH(Table1[[#This Row],[Product]],Lookup_Misc!$B$1:$B$7,0),3)*Table1[[#This Row],[Tonnage]],NA())</f>
        <v>4140</v>
      </c>
      <c r="J8721">
        <f t="shared" si="410"/>
        <v>2</v>
      </c>
    </row>
    <row r="8722" spans="1:10">
      <c r="A8722" t="s">
        <v>189</v>
      </c>
      <c r="B8722" t="s">
        <v>123</v>
      </c>
      <c r="C8722" s="60">
        <v>44958</v>
      </c>
      <c r="D8722" s="3">
        <f>Table1[[#This Row],[End Year]]-1</f>
        <v>2022</v>
      </c>
      <c r="E8722" s="3">
        <f t="shared" si="408"/>
        <v>2023</v>
      </c>
      <c r="F8722" s="1" t="str">
        <f t="shared" si="409"/>
        <v>2022/2023</v>
      </c>
      <c r="G8722">
        <v>23</v>
      </c>
      <c r="H8722" t="s">
        <v>79</v>
      </c>
      <c r="I8722">
        <f>IFERROR(INDEX(Lookup_Misc!$A$1:$C$7,MATCH(Table1[[#This Row],[Product]],Lookup_Misc!$B$1:$B$7,0),3)*Table1[[#This Row],[Tonnage]],NA())</f>
        <v>9.2000000000000011</v>
      </c>
      <c r="J8722">
        <f t="shared" si="410"/>
        <v>2</v>
      </c>
    </row>
    <row r="8723" spans="1:10">
      <c r="A8723" t="s">
        <v>186</v>
      </c>
      <c r="B8723" t="s">
        <v>123</v>
      </c>
      <c r="C8723" s="60">
        <v>44958</v>
      </c>
      <c r="D8723" s="3">
        <f>Table1[[#This Row],[End Year]]-1</f>
        <v>2022</v>
      </c>
      <c r="E8723" s="3">
        <f t="shared" si="408"/>
        <v>2023</v>
      </c>
      <c r="F8723" s="1" t="str">
        <f t="shared" si="409"/>
        <v>2022/2023</v>
      </c>
      <c r="G8723">
        <v>11413</v>
      </c>
      <c r="H8723" t="s">
        <v>116</v>
      </c>
      <c r="I8723">
        <f>IFERROR(INDEX(Lookup_Misc!$A$1:$C$7,MATCH(Table1[[#This Row],[Product]],Lookup_Misc!$B$1:$B$7,0),3)*Table1[[#This Row],[Tonnage]],NA())</f>
        <v>5934.76</v>
      </c>
      <c r="J8723">
        <f t="shared" si="410"/>
        <v>2</v>
      </c>
    </row>
    <row r="8724" spans="1:10">
      <c r="A8724" t="s">
        <v>188</v>
      </c>
      <c r="B8724" t="s">
        <v>123</v>
      </c>
      <c r="C8724" s="60">
        <v>44958</v>
      </c>
      <c r="D8724" s="3">
        <f>Table1[[#This Row],[End Year]]-1</f>
        <v>2022</v>
      </c>
      <c r="E8724" s="3">
        <f t="shared" si="408"/>
        <v>2023</v>
      </c>
      <c r="F8724" s="1" t="str">
        <f t="shared" si="409"/>
        <v>2022/2023</v>
      </c>
      <c r="G8724">
        <v>3</v>
      </c>
      <c r="H8724" t="s">
        <v>79</v>
      </c>
      <c r="I8724">
        <f>IFERROR(INDEX(Lookup_Misc!$A$1:$C$7,MATCH(Table1[[#This Row],[Product]],Lookup_Misc!$B$1:$B$7,0),3)*Table1[[#This Row],[Tonnage]],NA())</f>
        <v>0.54</v>
      </c>
      <c r="J8724">
        <f t="shared" si="410"/>
        <v>2</v>
      </c>
    </row>
    <row r="8725" spans="1:10">
      <c r="A8725" t="s">
        <v>189</v>
      </c>
      <c r="B8725" t="s">
        <v>123</v>
      </c>
      <c r="C8725" s="60">
        <v>44958</v>
      </c>
      <c r="D8725" s="3">
        <f>Table1[[#This Row],[End Year]]-1</f>
        <v>2022</v>
      </c>
      <c r="E8725" s="3">
        <f t="shared" si="408"/>
        <v>2023</v>
      </c>
      <c r="F8725" s="1" t="str">
        <f t="shared" si="409"/>
        <v>2022/2023</v>
      </c>
      <c r="G8725">
        <v>7</v>
      </c>
      <c r="H8725" t="s">
        <v>172</v>
      </c>
      <c r="I8725">
        <f>IFERROR(INDEX(Lookup_Misc!$A$1:$C$7,MATCH(Table1[[#This Row],[Product]],Lookup_Misc!$B$1:$B$7,0),3)*Table1[[#This Row],[Tonnage]],NA())</f>
        <v>2.8000000000000003</v>
      </c>
      <c r="J8725">
        <f t="shared" si="410"/>
        <v>2</v>
      </c>
    </row>
    <row r="8726" spans="1:10">
      <c r="A8726" t="s">
        <v>185</v>
      </c>
      <c r="B8726" t="s">
        <v>123</v>
      </c>
      <c r="C8726" s="60">
        <v>44958</v>
      </c>
      <c r="D8726" s="3">
        <f>Table1[[#This Row],[End Year]]-1</f>
        <v>2022</v>
      </c>
      <c r="E8726" s="3">
        <f t="shared" si="408"/>
        <v>2023</v>
      </c>
      <c r="F8726" s="1" t="str">
        <f t="shared" si="409"/>
        <v>2022/2023</v>
      </c>
      <c r="G8726">
        <v>1022</v>
      </c>
      <c r="H8726" t="s">
        <v>130</v>
      </c>
      <c r="I8726">
        <f>IFERROR(INDEX(Lookup_Misc!$A$1:$C$7,MATCH(Table1[[#This Row],[Product]],Lookup_Misc!$B$1:$B$7,0),3)*Table1[[#This Row],[Tonnage]],NA())</f>
        <v>470.12</v>
      </c>
      <c r="J8726">
        <f t="shared" si="410"/>
        <v>2</v>
      </c>
    </row>
    <row r="8727" spans="1:10">
      <c r="A8727" t="s">
        <v>189</v>
      </c>
      <c r="B8727" t="s">
        <v>123</v>
      </c>
      <c r="C8727" s="60">
        <v>44958</v>
      </c>
      <c r="D8727" s="3">
        <f>Table1[[#This Row],[End Year]]-1</f>
        <v>2022</v>
      </c>
      <c r="E8727" s="3">
        <f t="shared" si="408"/>
        <v>2023</v>
      </c>
      <c r="F8727" s="1" t="str">
        <f t="shared" si="409"/>
        <v>2022/2023</v>
      </c>
      <c r="G8727">
        <v>71</v>
      </c>
      <c r="H8727" t="s">
        <v>170</v>
      </c>
      <c r="I8727">
        <f>IFERROR(INDEX(Lookup_Misc!$A$1:$C$7,MATCH(Table1[[#This Row],[Product]],Lookup_Misc!$B$1:$B$7,0),3)*Table1[[#This Row],[Tonnage]],NA())</f>
        <v>28.400000000000002</v>
      </c>
      <c r="J8727">
        <f t="shared" si="410"/>
        <v>2</v>
      </c>
    </row>
    <row r="8728" spans="1:10">
      <c r="A8728" t="s">
        <v>186</v>
      </c>
      <c r="B8728" t="s">
        <v>123</v>
      </c>
      <c r="C8728" s="60">
        <v>44958</v>
      </c>
      <c r="D8728" s="3">
        <f>Table1[[#This Row],[End Year]]-1</f>
        <v>2022</v>
      </c>
      <c r="E8728" s="3">
        <f t="shared" si="408"/>
        <v>2023</v>
      </c>
      <c r="F8728" s="1" t="str">
        <f t="shared" si="409"/>
        <v>2022/2023</v>
      </c>
      <c r="G8728">
        <v>14</v>
      </c>
      <c r="H8728" t="s">
        <v>130</v>
      </c>
      <c r="I8728">
        <f>IFERROR(INDEX(Lookup_Misc!$A$1:$C$7,MATCH(Table1[[#This Row],[Product]],Lookup_Misc!$B$1:$B$7,0),3)*Table1[[#This Row],[Tonnage]],NA())</f>
        <v>7.28</v>
      </c>
      <c r="J8728">
        <f t="shared" si="410"/>
        <v>2</v>
      </c>
    </row>
    <row r="8729" spans="1:10">
      <c r="A8729" t="s">
        <v>189</v>
      </c>
      <c r="B8729" t="s">
        <v>123</v>
      </c>
      <c r="C8729" s="60">
        <v>44958</v>
      </c>
      <c r="D8729" s="3">
        <f>Table1[[#This Row],[End Year]]-1</f>
        <v>2022</v>
      </c>
      <c r="E8729" s="3">
        <f t="shared" si="408"/>
        <v>2023</v>
      </c>
      <c r="F8729" s="1" t="str">
        <f t="shared" si="409"/>
        <v>2022/2023</v>
      </c>
      <c r="G8729">
        <v>3</v>
      </c>
      <c r="H8729" t="s">
        <v>106</v>
      </c>
      <c r="I8729">
        <f>IFERROR(INDEX(Lookup_Misc!$A$1:$C$7,MATCH(Table1[[#This Row],[Product]],Lookup_Misc!$B$1:$B$7,0),3)*Table1[[#This Row],[Tonnage]],NA())</f>
        <v>1.2000000000000002</v>
      </c>
      <c r="J8729">
        <f t="shared" si="410"/>
        <v>2</v>
      </c>
    </row>
    <row r="8730" spans="1:10">
      <c r="A8730" t="s">
        <v>189</v>
      </c>
      <c r="B8730" t="s">
        <v>123</v>
      </c>
      <c r="C8730" s="60">
        <v>44958</v>
      </c>
      <c r="D8730" s="3">
        <f>Table1[[#This Row],[End Year]]-1</f>
        <v>2022</v>
      </c>
      <c r="E8730" s="3">
        <f t="shared" si="408"/>
        <v>2023</v>
      </c>
      <c r="F8730" s="1" t="str">
        <f t="shared" si="409"/>
        <v>2022/2023</v>
      </c>
      <c r="G8730">
        <v>38</v>
      </c>
      <c r="H8730" t="s">
        <v>92</v>
      </c>
      <c r="I8730">
        <f>IFERROR(INDEX(Lookup_Misc!$A$1:$C$7,MATCH(Table1[[#This Row],[Product]],Lookup_Misc!$B$1:$B$7,0),3)*Table1[[#This Row],[Tonnage]],NA())</f>
        <v>15.200000000000001</v>
      </c>
      <c r="J8730">
        <f t="shared" si="410"/>
        <v>2</v>
      </c>
    </row>
    <row r="8731" spans="1:10">
      <c r="A8731" t="s">
        <v>185</v>
      </c>
      <c r="B8731" t="s">
        <v>123</v>
      </c>
      <c r="C8731" s="60">
        <v>44958</v>
      </c>
      <c r="D8731" s="3">
        <f>Table1[[#This Row],[End Year]]-1</f>
        <v>2022</v>
      </c>
      <c r="E8731" s="3">
        <f t="shared" si="408"/>
        <v>2023</v>
      </c>
      <c r="F8731" s="1" t="str">
        <f t="shared" si="409"/>
        <v>2022/2023</v>
      </c>
      <c r="G8731">
        <v>2198</v>
      </c>
      <c r="H8731" t="s">
        <v>125</v>
      </c>
      <c r="I8731">
        <f>IFERROR(INDEX(Lookup_Misc!$A$1:$C$7,MATCH(Table1[[#This Row],[Product]],Lookup_Misc!$B$1:$B$7,0),3)*Table1[[#This Row],[Tonnage]],NA())</f>
        <v>1011.08</v>
      </c>
      <c r="J8731">
        <f t="shared" si="410"/>
        <v>2</v>
      </c>
    </row>
    <row r="8732" spans="1:10">
      <c r="A8732" t="s">
        <v>186</v>
      </c>
      <c r="B8732" t="s">
        <v>123</v>
      </c>
      <c r="C8732" s="60">
        <v>44958</v>
      </c>
      <c r="D8732" s="3">
        <f>Table1[[#This Row],[End Year]]-1</f>
        <v>2022</v>
      </c>
      <c r="E8732" s="3">
        <f t="shared" si="408"/>
        <v>2023</v>
      </c>
      <c r="F8732" s="1" t="str">
        <f t="shared" si="409"/>
        <v>2022/2023</v>
      </c>
      <c r="G8732">
        <v>26000</v>
      </c>
      <c r="H8732" t="s">
        <v>113</v>
      </c>
      <c r="I8732">
        <f>IFERROR(INDEX(Lookup_Misc!$A$1:$C$7,MATCH(Table1[[#This Row],[Product]],Lookup_Misc!$B$1:$B$7,0),3)*Table1[[#This Row],[Tonnage]],NA())</f>
        <v>13520</v>
      </c>
      <c r="J8732">
        <f t="shared" si="410"/>
        <v>2</v>
      </c>
    </row>
    <row r="8733" spans="1:10">
      <c r="A8733" t="s">
        <v>189</v>
      </c>
      <c r="B8733" t="s">
        <v>123</v>
      </c>
      <c r="C8733" s="60">
        <v>44958</v>
      </c>
      <c r="D8733" s="3">
        <f>Table1[[#This Row],[End Year]]-1</f>
        <v>2022</v>
      </c>
      <c r="E8733" s="3">
        <f t="shared" si="408"/>
        <v>2023</v>
      </c>
      <c r="F8733" s="1" t="str">
        <f t="shared" si="409"/>
        <v>2022/2023</v>
      </c>
      <c r="G8733">
        <v>4000</v>
      </c>
      <c r="H8733" t="s">
        <v>108</v>
      </c>
      <c r="I8733">
        <f>IFERROR(INDEX(Lookup_Misc!$A$1:$C$7,MATCH(Table1[[#This Row],[Product]],Lookup_Misc!$B$1:$B$7,0),3)*Table1[[#This Row],[Tonnage]],NA())</f>
        <v>1600</v>
      </c>
      <c r="J8733">
        <f t="shared" si="410"/>
        <v>2</v>
      </c>
    </row>
    <row r="8734" spans="1:10">
      <c r="A8734" t="s">
        <v>189</v>
      </c>
      <c r="B8734" t="s">
        <v>123</v>
      </c>
      <c r="C8734" s="60">
        <v>44958</v>
      </c>
      <c r="D8734" s="3">
        <f>Table1[[#This Row],[End Year]]-1</f>
        <v>2022</v>
      </c>
      <c r="E8734" s="3">
        <f t="shared" si="408"/>
        <v>2023</v>
      </c>
      <c r="F8734" s="1" t="str">
        <f t="shared" si="409"/>
        <v>2022/2023</v>
      </c>
      <c r="G8734">
        <v>266</v>
      </c>
      <c r="H8734" t="s">
        <v>86</v>
      </c>
      <c r="I8734">
        <f>IFERROR(INDEX(Lookup_Misc!$A$1:$C$7,MATCH(Table1[[#This Row],[Product]],Lookup_Misc!$B$1:$B$7,0),3)*Table1[[#This Row],[Tonnage]],NA())</f>
        <v>106.4</v>
      </c>
      <c r="J8734">
        <f t="shared" si="410"/>
        <v>2</v>
      </c>
    </row>
    <row r="8735" spans="1:10">
      <c r="A8735" t="s">
        <v>187</v>
      </c>
      <c r="B8735" t="s">
        <v>123</v>
      </c>
      <c r="C8735" s="60">
        <v>44958</v>
      </c>
      <c r="D8735" s="3">
        <f>Table1[[#This Row],[End Year]]-1</f>
        <v>2022</v>
      </c>
      <c r="E8735" s="3">
        <f t="shared" si="408"/>
        <v>2023</v>
      </c>
      <c r="F8735" s="1" t="str">
        <f t="shared" si="409"/>
        <v>2022/2023</v>
      </c>
      <c r="G8735">
        <v>145</v>
      </c>
      <c r="H8735" t="s">
        <v>60</v>
      </c>
      <c r="I8735">
        <f>IFERROR(INDEX(Lookup_Misc!$A$1:$C$7,MATCH(Table1[[#This Row],[Product]],Lookup_Misc!$B$1:$B$7,0),3)*Table1[[#This Row],[Tonnage]],NA())</f>
        <v>66.7</v>
      </c>
      <c r="J8735">
        <f t="shared" si="410"/>
        <v>2</v>
      </c>
    </row>
    <row r="8736" spans="1:10">
      <c r="A8736" t="s">
        <v>189</v>
      </c>
      <c r="B8736" t="s">
        <v>123</v>
      </c>
      <c r="C8736" s="60">
        <v>44958</v>
      </c>
      <c r="D8736" s="3">
        <f>Table1[[#This Row],[End Year]]-1</f>
        <v>2022</v>
      </c>
      <c r="E8736" s="3">
        <f t="shared" si="408"/>
        <v>2023</v>
      </c>
      <c r="F8736" s="1" t="str">
        <f t="shared" si="409"/>
        <v>2022/2023</v>
      </c>
      <c r="G8736">
        <v>13</v>
      </c>
      <c r="H8736" t="s">
        <v>125</v>
      </c>
      <c r="I8736">
        <f>IFERROR(INDEX(Lookup_Misc!$A$1:$C$7,MATCH(Table1[[#This Row],[Product]],Lookup_Misc!$B$1:$B$7,0),3)*Table1[[#This Row],[Tonnage]],NA())</f>
        <v>5.2</v>
      </c>
      <c r="J8736">
        <f t="shared" si="410"/>
        <v>2</v>
      </c>
    </row>
    <row r="8737" spans="1:10">
      <c r="A8737" t="s">
        <v>189</v>
      </c>
      <c r="B8737" t="s">
        <v>123</v>
      </c>
      <c r="C8737" s="60">
        <v>44958</v>
      </c>
      <c r="D8737" s="3">
        <f>Table1[[#This Row],[End Year]]-1</f>
        <v>2022</v>
      </c>
      <c r="E8737" s="3">
        <f t="shared" si="408"/>
        <v>2023</v>
      </c>
      <c r="F8737" s="1" t="str">
        <f t="shared" si="409"/>
        <v>2022/2023</v>
      </c>
      <c r="G8737">
        <v>339</v>
      </c>
      <c r="H8737" t="s">
        <v>132</v>
      </c>
      <c r="I8737">
        <f>IFERROR(INDEX(Lookup_Misc!$A$1:$C$7,MATCH(Table1[[#This Row],[Product]],Lookup_Misc!$B$1:$B$7,0),3)*Table1[[#This Row],[Tonnage]],NA())</f>
        <v>135.6</v>
      </c>
      <c r="J8737">
        <f t="shared" si="410"/>
        <v>2</v>
      </c>
    </row>
    <row r="8738" spans="1:10">
      <c r="A8738" t="s">
        <v>185</v>
      </c>
      <c r="B8738" t="s">
        <v>123</v>
      </c>
      <c r="C8738" s="60">
        <v>44958</v>
      </c>
      <c r="D8738" s="3">
        <f>Table1[[#This Row],[End Year]]-1</f>
        <v>2022</v>
      </c>
      <c r="E8738" s="3">
        <f t="shared" si="408"/>
        <v>2023</v>
      </c>
      <c r="F8738" s="1" t="str">
        <f t="shared" si="409"/>
        <v>2022/2023</v>
      </c>
      <c r="G8738">
        <v>2700</v>
      </c>
      <c r="H8738" t="s">
        <v>60</v>
      </c>
      <c r="I8738">
        <f>IFERROR(INDEX(Lookup_Misc!$A$1:$C$7,MATCH(Table1[[#This Row],[Product]],Lookup_Misc!$B$1:$B$7,0),3)*Table1[[#This Row],[Tonnage]],NA())</f>
        <v>1242</v>
      </c>
      <c r="J8738">
        <f t="shared" si="410"/>
        <v>2</v>
      </c>
    </row>
    <row r="8739" spans="1:10">
      <c r="A8739" t="s">
        <v>189</v>
      </c>
      <c r="B8739" t="s">
        <v>33</v>
      </c>
      <c r="C8739" s="60">
        <v>44986</v>
      </c>
      <c r="D8739" s="3">
        <f>Table1[[#This Row],[End Year]]-1</f>
        <v>2022</v>
      </c>
      <c r="E8739" s="3">
        <f t="shared" si="408"/>
        <v>2023</v>
      </c>
      <c r="F8739" s="1" t="str">
        <f t="shared" si="409"/>
        <v>2022/2023</v>
      </c>
      <c r="G8739">
        <v>64</v>
      </c>
      <c r="H8739" t="s">
        <v>132</v>
      </c>
      <c r="I8739">
        <f>IFERROR(INDEX(Lookup_Misc!$A$1:$C$7,MATCH(Table1[[#This Row],[Product]],Lookup_Misc!$B$1:$B$7,0),3)*Table1[[#This Row],[Tonnage]],NA())</f>
        <v>25.6</v>
      </c>
      <c r="J8739">
        <f t="shared" si="410"/>
        <v>3</v>
      </c>
    </row>
    <row r="8740" spans="1:10">
      <c r="A8740" t="s">
        <v>185</v>
      </c>
      <c r="B8740" t="s">
        <v>33</v>
      </c>
      <c r="C8740" s="60">
        <v>44986</v>
      </c>
      <c r="D8740" s="3">
        <f>Table1[[#This Row],[End Year]]-1</f>
        <v>2022</v>
      </c>
      <c r="E8740" s="3">
        <f t="shared" si="408"/>
        <v>2023</v>
      </c>
      <c r="F8740" s="1" t="str">
        <f t="shared" si="409"/>
        <v>2022/2023</v>
      </c>
      <c r="G8740">
        <v>5000</v>
      </c>
      <c r="H8740" t="s">
        <v>96</v>
      </c>
      <c r="I8740">
        <f>IFERROR(INDEX(Lookup_Misc!$A$1:$C$7,MATCH(Table1[[#This Row],[Product]],Lookup_Misc!$B$1:$B$7,0),3)*Table1[[#This Row],[Tonnage]],NA())</f>
        <v>2300</v>
      </c>
      <c r="J8740">
        <f t="shared" si="410"/>
        <v>3</v>
      </c>
    </row>
    <row r="8741" spans="1:10">
      <c r="A8741" t="s">
        <v>185</v>
      </c>
      <c r="B8741" t="s">
        <v>33</v>
      </c>
      <c r="C8741" s="60">
        <v>44986</v>
      </c>
      <c r="D8741" s="3">
        <f>Table1[[#This Row],[End Year]]-1</f>
        <v>2022</v>
      </c>
      <c r="E8741" s="3">
        <f t="shared" si="408"/>
        <v>2023</v>
      </c>
      <c r="F8741" s="1" t="str">
        <f t="shared" si="409"/>
        <v>2022/2023</v>
      </c>
      <c r="G8741">
        <v>143632</v>
      </c>
      <c r="H8741" t="s">
        <v>82</v>
      </c>
      <c r="I8741">
        <f>IFERROR(INDEX(Lookup_Misc!$A$1:$C$7,MATCH(Table1[[#This Row],[Product]],Lookup_Misc!$B$1:$B$7,0),3)*Table1[[#This Row],[Tonnage]],NA())</f>
        <v>66070.720000000001</v>
      </c>
      <c r="J8741">
        <f t="shared" si="410"/>
        <v>3</v>
      </c>
    </row>
    <row r="8742" spans="1:10">
      <c r="A8742" t="s">
        <v>186</v>
      </c>
      <c r="B8742" t="s">
        <v>33</v>
      </c>
      <c r="C8742" s="60">
        <v>44986</v>
      </c>
      <c r="D8742" s="3">
        <f>Table1[[#This Row],[End Year]]-1</f>
        <v>2022</v>
      </c>
      <c r="E8742" s="3">
        <f t="shared" si="408"/>
        <v>2023</v>
      </c>
      <c r="F8742" s="1" t="str">
        <f t="shared" si="409"/>
        <v>2022/2023</v>
      </c>
      <c r="G8742">
        <v>396</v>
      </c>
      <c r="H8742" t="s">
        <v>86</v>
      </c>
      <c r="I8742">
        <f>IFERROR(INDEX(Lookup_Misc!$A$1:$C$7,MATCH(Table1[[#This Row],[Product]],Lookup_Misc!$B$1:$B$7,0),3)*Table1[[#This Row],[Tonnage]],NA())</f>
        <v>205.92000000000002</v>
      </c>
      <c r="J8742">
        <f t="shared" si="410"/>
        <v>3</v>
      </c>
    </row>
    <row r="8743" spans="1:10">
      <c r="A8743" t="s">
        <v>189</v>
      </c>
      <c r="B8743" t="s">
        <v>33</v>
      </c>
      <c r="C8743" s="60">
        <v>44986</v>
      </c>
      <c r="D8743" s="3">
        <f>Table1[[#This Row],[End Year]]-1</f>
        <v>2022</v>
      </c>
      <c r="E8743" s="3">
        <f t="shared" si="408"/>
        <v>2023</v>
      </c>
      <c r="F8743" s="1" t="str">
        <f t="shared" si="409"/>
        <v>2022/2023</v>
      </c>
      <c r="G8743">
        <v>56</v>
      </c>
      <c r="H8743" t="s">
        <v>113</v>
      </c>
      <c r="I8743">
        <f>IFERROR(INDEX(Lookup_Misc!$A$1:$C$7,MATCH(Table1[[#This Row],[Product]],Lookup_Misc!$B$1:$B$7,0),3)*Table1[[#This Row],[Tonnage]],NA())</f>
        <v>22.400000000000002</v>
      </c>
      <c r="J8743">
        <f t="shared" si="410"/>
        <v>3</v>
      </c>
    </row>
    <row r="8744" spans="1:10">
      <c r="A8744" t="s">
        <v>186</v>
      </c>
      <c r="B8744" t="s">
        <v>33</v>
      </c>
      <c r="C8744" s="60">
        <v>44986</v>
      </c>
      <c r="D8744" s="3">
        <f>Table1[[#This Row],[End Year]]-1</f>
        <v>2022</v>
      </c>
      <c r="E8744" s="3">
        <f t="shared" si="408"/>
        <v>2023</v>
      </c>
      <c r="F8744" s="1" t="str">
        <f t="shared" si="409"/>
        <v>2022/2023</v>
      </c>
      <c r="G8744">
        <v>28406</v>
      </c>
      <c r="H8744" t="s">
        <v>82</v>
      </c>
      <c r="I8744">
        <f>IFERROR(INDEX(Lookup_Misc!$A$1:$C$7,MATCH(Table1[[#This Row],[Product]],Lookup_Misc!$B$1:$B$7,0),3)*Table1[[#This Row],[Tonnage]],NA())</f>
        <v>14771.12</v>
      </c>
      <c r="J8744">
        <f t="shared" si="410"/>
        <v>3</v>
      </c>
    </row>
    <row r="8745" spans="1:10">
      <c r="A8745" t="s">
        <v>185</v>
      </c>
      <c r="B8745" t="s">
        <v>33</v>
      </c>
      <c r="C8745" s="60">
        <v>44986</v>
      </c>
      <c r="D8745" s="3">
        <f>Table1[[#This Row],[End Year]]-1</f>
        <v>2022</v>
      </c>
      <c r="E8745" s="3">
        <f t="shared" si="408"/>
        <v>2023</v>
      </c>
      <c r="F8745" s="1" t="str">
        <f t="shared" si="409"/>
        <v>2022/2023</v>
      </c>
      <c r="G8745">
        <v>54990</v>
      </c>
      <c r="H8745" t="s">
        <v>126</v>
      </c>
      <c r="I8745">
        <f>IFERROR(INDEX(Lookup_Misc!$A$1:$C$7,MATCH(Table1[[#This Row],[Product]],Lookup_Misc!$B$1:$B$7,0),3)*Table1[[#This Row],[Tonnage]],NA())</f>
        <v>25295.4</v>
      </c>
      <c r="J8745">
        <f t="shared" si="410"/>
        <v>3</v>
      </c>
    </row>
    <row r="8746" spans="1:10">
      <c r="A8746" t="s">
        <v>187</v>
      </c>
      <c r="B8746" t="s">
        <v>33</v>
      </c>
      <c r="C8746" s="60">
        <v>44986</v>
      </c>
      <c r="D8746" s="3">
        <f>Table1[[#This Row],[End Year]]-1</f>
        <v>2022</v>
      </c>
      <c r="E8746" s="3">
        <f t="shared" si="408"/>
        <v>2023</v>
      </c>
      <c r="F8746" s="1" t="str">
        <f t="shared" si="409"/>
        <v>2022/2023</v>
      </c>
      <c r="G8746">
        <v>41635</v>
      </c>
      <c r="H8746" t="s">
        <v>96</v>
      </c>
      <c r="I8746">
        <f>IFERROR(INDEX(Lookup_Misc!$A$1:$C$7,MATCH(Table1[[#This Row],[Product]],Lookup_Misc!$B$1:$B$7,0),3)*Table1[[#This Row],[Tonnage]],NA())</f>
        <v>19152.100000000002</v>
      </c>
      <c r="J8746">
        <f t="shared" si="410"/>
        <v>3</v>
      </c>
    </row>
    <row r="8747" spans="1:10">
      <c r="A8747" t="s">
        <v>186</v>
      </c>
      <c r="B8747" t="s">
        <v>33</v>
      </c>
      <c r="C8747" s="60">
        <v>44986</v>
      </c>
      <c r="D8747" s="3">
        <f>Table1[[#This Row],[End Year]]-1</f>
        <v>2022</v>
      </c>
      <c r="E8747" s="3">
        <f t="shared" si="408"/>
        <v>2023</v>
      </c>
      <c r="F8747" s="1" t="str">
        <f t="shared" si="409"/>
        <v>2022/2023</v>
      </c>
      <c r="G8747">
        <v>1612</v>
      </c>
      <c r="H8747" t="s">
        <v>151</v>
      </c>
      <c r="I8747">
        <f>IFERROR(INDEX(Lookup_Misc!$A$1:$C$7,MATCH(Table1[[#This Row],[Product]],Lookup_Misc!$B$1:$B$7,0),3)*Table1[[#This Row],[Tonnage]],NA())</f>
        <v>838.24</v>
      </c>
      <c r="J8747">
        <f t="shared" si="410"/>
        <v>3</v>
      </c>
    </row>
    <row r="8748" spans="1:10">
      <c r="A8748" t="s">
        <v>189</v>
      </c>
      <c r="B8748" t="s">
        <v>33</v>
      </c>
      <c r="C8748" s="60">
        <v>44986</v>
      </c>
      <c r="D8748" s="3">
        <f>Table1[[#This Row],[End Year]]-1</f>
        <v>2022</v>
      </c>
      <c r="E8748" s="3">
        <f t="shared" si="408"/>
        <v>2023</v>
      </c>
      <c r="F8748" s="1" t="str">
        <f t="shared" si="409"/>
        <v>2022/2023</v>
      </c>
      <c r="G8748">
        <v>563</v>
      </c>
      <c r="H8748" t="s">
        <v>60</v>
      </c>
      <c r="I8748">
        <f>IFERROR(INDEX(Lookup_Misc!$A$1:$C$7,MATCH(Table1[[#This Row],[Product]],Lookup_Misc!$B$1:$B$7,0),3)*Table1[[#This Row],[Tonnage]],NA())</f>
        <v>225.20000000000002</v>
      </c>
      <c r="J8748">
        <f t="shared" si="410"/>
        <v>3</v>
      </c>
    </row>
    <row r="8749" spans="1:10">
      <c r="A8749" t="s">
        <v>186</v>
      </c>
      <c r="B8749" t="s">
        <v>33</v>
      </c>
      <c r="C8749" s="60">
        <v>44986</v>
      </c>
      <c r="D8749" s="3">
        <f>Table1[[#This Row],[End Year]]-1</f>
        <v>2022</v>
      </c>
      <c r="E8749" s="3">
        <f t="shared" si="408"/>
        <v>2023</v>
      </c>
      <c r="F8749" s="1" t="str">
        <f t="shared" si="409"/>
        <v>2022/2023</v>
      </c>
      <c r="G8749">
        <v>1</v>
      </c>
      <c r="H8749" t="s">
        <v>125</v>
      </c>
      <c r="I8749">
        <f>IFERROR(INDEX(Lookup_Misc!$A$1:$C$7,MATCH(Table1[[#This Row],[Product]],Lookup_Misc!$B$1:$B$7,0),3)*Table1[[#This Row],[Tonnage]],NA())</f>
        <v>0.52</v>
      </c>
      <c r="J8749">
        <f t="shared" si="410"/>
        <v>3</v>
      </c>
    </row>
    <row r="8750" spans="1:10">
      <c r="A8750" t="s">
        <v>186</v>
      </c>
      <c r="B8750" t="s">
        <v>33</v>
      </c>
      <c r="C8750" s="60">
        <v>44986</v>
      </c>
      <c r="D8750" s="3">
        <f>Table1[[#This Row],[End Year]]-1</f>
        <v>2022</v>
      </c>
      <c r="E8750" s="3">
        <f t="shared" si="408"/>
        <v>2023</v>
      </c>
      <c r="F8750" s="1" t="str">
        <f t="shared" si="409"/>
        <v>2022/2023</v>
      </c>
      <c r="G8750">
        <v>676</v>
      </c>
      <c r="H8750" t="s">
        <v>96</v>
      </c>
      <c r="I8750">
        <f>IFERROR(INDEX(Lookup_Misc!$A$1:$C$7,MATCH(Table1[[#This Row],[Product]],Lookup_Misc!$B$1:$B$7,0),3)*Table1[[#This Row],[Tonnage]],NA())</f>
        <v>351.52000000000004</v>
      </c>
      <c r="J8750">
        <f t="shared" si="410"/>
        <v>3</v>
      </c>
    </row>
    <row r="8751" spans="1:10">
      <c r="A8751" t="s">
        <v>185</v>
      </c>
      <c r="B8751" t="s">
        <v>33</v>
      </c>
      <c r="C8751" s="60">
        <v>44986</v>
      </c>
      <c r="D8751" s="3">
        <f>Table1[[#This Row],[End Year]]-1</f>
        <v>2022</v>
      </c>
      <c r="E8751" s="3">
        <f t="shared" si="408"/>
        <v>2023</v>
      </c>
      <c r="F8751" s="1" t="str">
        <f t="shared" si="409"/>
        <v>2022/2023</v>
      </c>
      <c r="G8751">
        <v>318</v>
      </c>
      <c r="H8751" t="s">
        <v>95</v>
      </c>
      <c r="I8751">
        <f>IFERROR(INDEX(Lookup_Misc!$A$1:$C$7,MATCH(Table1[[#This Row],[Product]],Lookup_Misc!$B$1:$B$7,0),3)*Table1[[#This Row],[Tonnage]],NA())</f>
        <v>146.28</v>
      </c>
      <c r="J8751">
        <f t="shared" si="410"/>
        <v>3</v>
      </c>
    </row>
    <row r="8752" spans="1:10">
      <c r="A8752" t="s">
        <v>185</v>
      </c>
      <c r="B8752" t="s">
        <v>33</v>
      </c>
      <c r="C8752" s="60">
        <v>44986</v>
      </c>
      <c r="D8752" s="3">
        <f>Table1[[#This Row],[End Year]]-1</f>
        <v>2022</v>
      </c>
      <c r="E8752" s="3">
        <f t="shared" si="408"/>
        <v>2023</v>
      </c>
      <c r="F8752" s="1" t="str">
        <f t="shared" si="409"/>
        <v>2022/2023</v>
      </c>
      <c r="G8752">
        <v>354</v>
      </c>
      <c r="H8752" t="s">
        <v>86</v>
      </c>
      <c r="I8752">
        <f>IFERROR(INDEX(Lookup_Misc!$A$1:$C$7,MATCH(Table1[[#This Row],[Product]],Lookup_Misc!$B$1:$B$7,0),3)*Table1[[#This Row],[Tonnage]],NA())</f>
        <v>162.84</v>
      </c>
      <c r="J8752">
        <f t="shared" si="410"/>
        <v>3</v>
      </c>
    </row>
    <row r="8753" spans="1:10">
      <c r="A8753" t="s">
        <v>185</v>
      </c>
      <c r="B8753" t="s">
        <v>33</v>
      </c>
      <c r="C8753" s="60">
        <v>44986</v>
      </c>
      <c r="D8753" s="3">
        <f>Table1[[#This Row],[End Year]]-1</f>
        <v>2022</v>
      </c>
      <c r="E8753" s="3">
        <f t="shared" si="408"/>
        <v>2023</v>
      </c>
      <c r="F8753" s="1" t="str">
        <f t="shared" si="409"/>
        <v>2022/2023</v>
      </c>
      <c r="G8753">
        <v>366</v>
      </c>
      <c r="H8753" t="s">
        <v>79</v>
      </c>
      <c r="I8753">
        <f>IFERROR(INDEX(Lookup_Misc!$A$1:$C$7,MATCH(Table1[[#This Row],[Product]],Lookup_Misc!$B$1:$B$7,0),3)*Table1[[#This Row],[Tonnage]],NA())</f>
        <v>168.36</v>
      </c>
      <c r="J8753">
        <f t="shared" si="410"/>
        <v>3</v>
      </c>
    </row>
    <row r="8754" spans="1:10">
      <c r="A8754" t="s">
        <v>186</v>
      </c>
      <c r="B8754" t="s">
        <v>33</v>
      </c>
      <c r="C8754" s="60">
        <v>44986</v>
      </c>
      <c r="D8754" s="3">
        <f>Table1[[#This Row],[End Year]]-1</f>
        <v>2022</v>
      </c>
      <c r="E8754" s="3">
        <f t="shared" si="408"/>
        <v>2023</v>
      </c>
      <c r="F8754" s="1" t="str">
        <f t="shared" si="409"/>
        <v>2022/2023</v>
      </c>
      <c r="G8754">
        <v>120</v>
      </c>
      <c r="H8754" t="s">
        <v>119</v>
      </c>
      <c r="I8754">
        <f>IFERROR(INDEX(Lookup_Misc!$A$1:$C$7,MATCH(Table1[[#This Row],[Product]],Lookup_Misc!$B$1:$B$7,0),3)*Table1[[#This Row],[Tonnage]],NA())</f>
        <v>62.400000000000006</v>
      </c>
      <c r="J8754">
        <f t="shared" si="410"/>
        <v>3</v>
      </c>
    </row>
    <row r="8755" spans="1:10">
      <c r="A8755" t="s">
        <v>189</v>
      </c>
      <c r="B8755" t="s">
        <v>33</v>
      </c>
      <c r="C8755" s="60">
        <v>44986</v>
      </c>
      <c r="D8755" s="3">
        <f>Table1[[#This Row],[End Year]]-1</f>
        <v>2022</v>
      </c>
      <c r="E8755" s="3">
        <f t="shared" si="408"/>
        <v>2023</v>
      </c>
      <c r="F8755" s="1" t="str">
        <f t="shared" si="409"/>
        <v>2022/2023</v>
      </c>
      <c r="G8755">
        <v>43</v>
      </c>
      <c r="H8755" t="s">
        <v>79</v>
      </c>
      <c r="I8755">
        <f>IFERROR(INDEX(Lookup_Misc!$A$1:$C$7,MATCH(Table1[[#This Row],[Product]],Lookup_Misc!$B$1:$B$7,0),3)*Table1[[#This Row],[Tonnage]],NA())</f>
        <v>17.2</v>
      </c>
      <c r="J8755">
        <f t="shared" si="410"/>
        <v>3</v>
      </c>
    </row>
    <row r="8756" spans="1:10">
      <c r="A8756" t="s">
        <v>187</v>
      </c>
      <c r="B8756" t="s">
        <v>33</v>
      </c>
      <c r="C8756" s="60">
        <v>44986</v>
      </c>
      <c r="D8756" s="3">
        <f>Table1[[#This Row],[End Year]]-1</f>
        <v>2022</v>
      </c>
      <c r="E8756" s="3">
        <f t="shared" si="408"/>
        <v>2023</v>
      </c>
      <c r="F8756" s="1" t="str">
        <f t="shared" si="409"/>
        <v>2022/2023</v>
      </c>
      <c r="G8756">
        <v>127</v>
      </c>
      <c r="H8756" t="s">
        <v>79</v>
      </c>
      <c r="I8756">
        <f>IFERROR(INDEX(Lookup_Misc!$A$1:$C$7,MATCH(Table1[[#This Row],[Product]],Lookup_Misc!$B$1:$B$7,0),3)*Table1[[#This Row],[Tonnage]],NA())</f>
        <v>58.42</v>
      </c>
      <c r="J8756">
        <f t="shared" si="410"/>
        <v>3</v>
      </c>
    </row>
    <row r="8757" spans="1:10">
      <c r="A8757" t="s">
        <v>186</v>
      </c>
      <c r="B8757" t="s">
        <v>33</v>
      </c>
      <c r="C8757" s="60">
        <v>44986</v>
      </c>
      <c r="D8757" s="3">
        <f>Table1[[#This Row],[End Year]]-1</f>
        <v>2022</v>
      </c>
      <c r="E8757" s="3">
        <f t="shared" si="408"/>
        <v>2023</v>
      </c>
      <c r="F8757" s="1" t="str">
        <f t="shared" si="409"/>
        <v>2022/2023</v>
      </c>
      <c r="G8757">
        <v>341</v>
      </c>
      <c r="H8757" t="s">
        <v>60</v>
      </c>
      <c r="I8757">
        <f>IFERROR(INDEX(Lookup_Misc!$A$1:$C$7,MATCH(Table1[[#This Row],[Product]],Lookup_Misc!$B$1:$B$7,0),3)*Table1[[#This Row],[Tonnage]],NA())</f>
        <v>177.32</v>
      </c>
      <c r="J8757">
        <f t="shared" si="410"/>
        <v>3</v>
      </c>
    </row>
    <row r="8758" spans="1:10">
      <c r="A8758" t="s">
        <v>185</v>
      </c>
      <c r="B8758" t="s">
        <v>33</v>
      </c>
      <c r="C8758" s="60">
        <v>44986</v>
      </c>
      <c r="D8758" s="3">
        <f>Table1[[#This Row],[End Year]]-1</f>
        <v>2022</v>
      </c>
      <c r="E8758" s="3">
        <f t="shared" si="408"/>
        <v>2023</v>
      </c>
      <c r="F8758" s="1" t="str">
        <f t="shared" si="409"/>
        <v>2022/2023</v>
      </c>
      <c r="G8758">
        <v>68000</v>
      </c>
      <c r="H8758" t="s">
        <v>169</v>
      </c>
      <c r="I8758">
        <f>IFERROR(INDEX(Lookup_Misc!$A$1:$C$7,MATCH(Table1[[#This Row],[Product]],Lookup_Misc!$B$1:$B$7,0),3)*Table1[[#This Row],[Tonnage]],NA())</f>
        <v>31280</v>
      </c>
      <c r="J8758">
        <f t="shared" si="410"/>
        <v>3</v>
      </c>
    </row>
    <row r="8759" spans="1:10">
      <c r="A8759" t="s">
        <v>189</v>
      </c>
      <c r="B8759" t="s">
        <v>33</v>
      </c>
      <c r="C8759" s="60">
        <v>44986</v>
      </c>
      <c r="D8759" s="3">
        <f>Table1[[#This Row],[End Year]]-1</f>
        <v>2022</v>
      </c>
      <c r="E8759" s="3">
        <f t="shared" si="408"/>
        <v>2023</v>
      </c>
      <c r="F8759" s="1" t="str">
        <f t="shared" si="409"/>
        <v>2022/2023</v>
      </c>
      <c r="G8759">
        <v>195</v>
      </c>
      <c r="H8759" t="s">
        <v>94</v>
      </c>
      <c r="I8759">
        <f>IFERROR(INDEX(Lookup_Misc!$A$1:$C$7,MATCH(Table1[[#This Row],[Product]],Lookup_Misc!$B$1:$B$7,0),3)*Table1[[#This Row],[Tonnage]],NA())</f>
        <v>78</v>
      </c>
      <c r="J8759">
        <f t="shared" si="410"/>
        <v>3</v>
      </c>
    </row>
    <row r="8760" spans="1:10">
      <c r="A8760" t="s">
        <v>186</v>
      </c>
      <c r="B8760" t="s">
        <v>33</v>
      </c>
      <c r="C8760" s="60">
        <v>44986</v>
      </c>
      <c r="D8760" s="3">
        <f>Table1[[#This Row],[End Year]]-1</f>
        <v>2022</v>
      </c>
      <c r="E8760" s="3">
        <f t="shared" si="408"/>
        <v>2023</v>
      </c>
      <c r="F8760" s="1" t="str">
        <f t="shared" si="409"/>
        <v>2022/2023</v>
      </c>
      <c r="G8760">
        <v>835</v>
      </c>
      <c r="H8760" t="s">
        <v>79</v>
      </c>
      <c r="I8760">
        <f>IFERROR(INDEX(Lookup_Misc!$A$1:$C$7,MATCH(Table1[[#This Row],[Product]],Lookup_Misc!$B$1:$B$7,0),3)*Table1[[#This Row],[Tonnage]],NA())</f>
        <v>434.2</v>
      </c>
      <c r="J8760">
        <f t="shared" si="410"/>
        <v>3</v>
      </c>
    </row>
    <row r="8761" spans="1:10">
      <c r="A8761" t="s">
        <v>185</v>
      </c>
      <c r="B8761" t="s">
        <v>33</v>
      </c>
      <c r="C8761" s="60">
        <v>44986</v>
      </c>
      <c r="D8761" s="3">
        <f>Table1[[#This Row],[End Year]]-1</f>
        <v>2022</v>
      </c>
      <c r="E8761" s="3">
        <f t="shared" si="408"/>
        <v>2023</v>
      </c>
      <c r="F8761" s="1" t="str">
        <f t="shared" si="409"/>
        <v>2022/2023</v>
      </c>
      <c r="G8761">
        <v>113</v>
      </c>
      <c r="H8761" t="s">
        <v>119</v>
      </c>
      <c r="I8761">
        <f>IFERROR(INDEX(Lookup_Misc!$A$1:$C$7,MATCH(Table1[[#This Row],[Product]],Lookup_Misc!$B$1:$B$7,0),3)*Table1[[#This Row],[Tonnage]],NA())</f>
        <v>51.980000000000004</v>
      </c>
      <c r="J8761">
        <f t="shared" si="410"/>
        <v>3</v>
      </c>
    </row>
    <row r="8762" spans="1:10">
      <c r="A8762" t="s">
        <v>185</v>
      </c>
      <c r="B8762" t="s">
        <v>33</v>
      </c>
      <c r="C8762" s="60">
        <v>44986</v>
      </c>
      <c r="D8762" s="3">
        <f>Table1[[#This Row],[End Year]]-1</f>
        <v>2022</v>
      </c>
      <c r="E8762" s="3">
        <f t="shared" si="408"/>
        <v>2023</v>
      </c>
      <c r="F8762" s="1" t="str">
        <f t="shared" si="409"/>
        <v>2022/2023</v>
      </c>
      <c r="G8762">
        <v>108</v>
      </c>
      <c r="H8762" t="s">
        <v>60</v>
      </c>
      <c r="I8762">
        <f>IFERROR(INDEX(Lookup_Misc!$A$1:$C$7,MATCH(Table1[[#This Row],[Product]],Lookup_Misc!$B$1:$B$7,0),3)*Table1[[#This Row],[Tonnage]],NA())</f>
        <v>49.68</v>
      </c>
      <c r="J8762">
        <f t="shared" si="410"/>
        <v>3</v>
      </c>
    </row>
    <row r="8763" spans="1:10">
      <c r="A8763" t="s">
        <v>186</v>
      </c>
      <c r="B8763" t="s">
        <v>33</v>
      </c>
      <c r="C8763" s="60">
        <v>44986</v>
      </c>
      <c r="D8763" s="3">
        <f>Table1[[#This Row],[End Year]]-1</f>
        <v>2022</v>
      </c>
      <c r="E8763" s="3">
        <f t="shared" si="408"/>
        <v>2023</v>
      </c>
      <c r="F8763" s="1" t="str">
        <f t="shared" si="409"/>
        <v>2022/2023</v>
      </c>
      <c r="G8763">
        <v>3</v>
      </c>
      <c r="H8763" t="s">
        <v>89</v>
      </c>
      <c r="I8763">
        <f>IFERROR(INDEX(Lookup_Misc!$A$1:$C$7,MATCH(Table1[[#This Row],[Product]],Lookup_Misc!$B$1:$B$7,0),3)*Table1[[#This Row],[Tonnage]],NA())</f>
        <v>1.56</v>
      </c>
      <c r="J8763">
        <f t="shared" si="410"/>
        <v>3</v>
      </c>
    </row>
    <row r="8764" spans="1:10">
      <c r="A8764" t="s">
        <v>189</v>
      </c>
      <c r="B8764" t="s">
        <v>123</v>
      </c>
      <c r="C8764" s="60">
        <v>44986</v>
      </c>
      <c r="D8764" s="3">
        <f>Table1[[#This Row],[End Year]]-1</f>
        <v>2022</v>
      </c>
      <c r="E8764" s="3">
        <f t="shared" si="408"/>
        <v>2023</v>
      </c>
      <c r="F8764" s="1" t="str">
        <f t="shared" si="409"/>
        <v>2022/2023</v>
      </c>
      <c r="G8764">
        <v>17</v>
      </c>
      <c r="H8764" t="s">
        <v>89</v>
      </c>
      <c r="I8764">
        <f>IFERROR(INDEX(Lookup_Misc!$A$1:$C$7,MATCH(Table1[[#This Row],[Product]],Lookup_Misc!$B$1:$B$7,0),3)*Table1[[#This Row],[Tonnage]],NA())</f>
        <v>6.8000000000000007</v>
      </c>
      <c r="J8764">
        <f t="shared" si="410"/>
        <v>3</v>
      </c>
    </row>
    <row r="8765" spans="1:10">
      <c r="A8765" t="s">
        <v>189</v>
      </c>
      <c r="B8765" t="s">
        <v>123</v>
      </c>
      <c r="C8765" s="60">
        <v>44986</v>
      </c>
      <c r="D8765" s="3">
        <f>Table1[[#This Row],[End Year]]-1</f>
        <v>2022</v>
      </c>
      <c r="E8765" s="3">
        <f t="shared" si="408"/>
        <v>2023</v>
      </c>
      <c r="F8765" s="1" t="str">
        <f t="shared" si="409"/>
        <v>2022/2023</v>
      </c>
      <c r="G8765">
        <v>85</v>
      </c>
      <c r="H8765" t="s">
        <v>76</v>
      </c>
      <c r="I8765">
        <f>IFERROR(INDEX(Lookup_Misc!$A$1:$C$7,MATCH(Table1[[#This Row],[Product]],Lookup_Misc!$B$1:$B$7,0),3)*Table1[[#This Row],[Tonnage]],NA())</f>
        <v>34</v>
      </c>
      <c r="J8765">
        <f t="shared" si="410"/>
        <v>3</v>
      </c>
    </row>
    <row r="8766" spans="1:10">
      <c r="A8766" t="s">
        <v>186</v>
      </c>
      <c r="B8766" t="s">
        <v>123</v>
      </c>
      <c r="C8766" s="60">
        <v>44986</v>
      </c>
      <c r="D8766" s="3">
        <f>Table1[[#This Row],[End Year]]-1</f>
        <v>2022</v>
      </c>
      <c r="E8766" s="3">
        <f t="shared" si="408"/>
        <v>2023</v>
      </c>
      <c r="F8766" s="1" t="str">
        <f t="shared" si="409"/>
        <v>2022/2023</v>
      </c>
      <c r="G8766">
        <v>2</v>
      </c>
      <c r="H8766" t="s">
        <v>94</v>
      </c>
      <c r="I8766">
        <f>IFERROR(INDEX(Lookup_Misc!$A$1:$C$7,MATCH(Table1[[#This Row],[Product]],Lookup_Misc!$B$1:$B$7,0),3)*Table1[[#This Row],[Tonnage]],NA())</f>
        <v>1.04</v>
      </c>
      <c r="J8766">
        <f t="shared" si="410"/>
        <v>3</v>
      </c>
    </row>
    <row r="8767" spans="1:10">
      <c r="A8767" t="s">
        <v>189</v>
      </c>
      <c r="B8767" t="s">
        <v>123</v>
      </c>
      <c r="C8767" s="60">
        <v>44986</v>
      </c>
      <c r="D8767" s="3">
        <f>Table1[[#This Row],[End Year]]-1</f>
        <v>2022</v>
      </c>
      <c r="E8767" s="3">
        <f t="shared" si="408"/>
        <v>2023</v>
      </c>
      <c r="F8767" s="1" t="str">
        <f t="shared" si="409"/>
        <v>2022/2023</v>
      </c>
      <c r="G8767">
        <v>3</v>
      </c>
      <c r="H8767" t="s">
        <v>124</v>
      </c>
      <c r="I8767">
        <f>IFERROR(INDEX(Lookup_Misc!$A$1:$C$7,MATCH(Table1[[#This Row],[Product]],Lookup_Misc!$B$1:$B$7,0),3)*Table1[[#This Row],[Tonnage]],NA())</f>
        <v>1.2000000000000002</v>
      </c>
      <c r="J8767">
        <f t="shared" si="410"/>
        <v>3</v>
      </c>
    </row>
    <row r="8768" spans="1:10">
      <c r="A8768" t="s">
        <v>185</v>
      </c>
      <c r="B8768" t="s">
        <v>123</v>
      </c>
      <c r="C8768" s="60">
        <v>44986</v>
      </c>
      <c r="D8768" s="3">
        <f>Table1[[#This Row],[End Year]]-1</f>
        <v>2022</v>
      </c>
      <c r="E8768" s="3">
        <f t="shared" si="408"/>
        <v>2023</v>
      </c>
      <c r="F8768" s="1" t="str">
        <f t="shared" si="409"/>
        <v>2022/2023</v>
      </c>
      <c r="G8768">
        <v>6661</v>
      </c>
      <c r="H8768" t="s">
        <v>128</v>
      </c>
      <c r="I8768">
        <f>IFERROR(INDEX(Lookup_Misc!$A$1:$C$7,MATCH(Table1[[#This Row],[Product]],Lookup_Misc!$B$1:$B$7,0),3)*Table1[[#This Row],[Tonnage]],NA())</f>
        <v>3064.06</v>
      </c>
      <c r="J8768">
        <f t="shared" si="410"/>
        <v>3</v>
      </c>
    </row>
    <row r="8769" spans="1:10">
      <c r="A8769" t="s">
        <v>186</v>
      </c>
      <c r="B8769" t="s">
        <v>123</v>
      </c>
      <c r="C8769" s="60">
        <v>44986</v>
      </c>
      <c r="D8769" s="3">
        <f>Table1[[#This Row],[End Year]]-1</f>
        <v>2022</v>
      </c>
      <c r="E8769" s="3">
        <f t="shared" si="408"/>
        <v>2023</v>
      </c>
      <c r="F8769" s="1" t="str">
        <f t="shared" si="409"/>
        <v>2022/2023</v>
      </c>
      <c r="G8769">
        <v>8984</v>
      </c>
      <c r="H8769" t="s">
        <v>116</v>
      </c>
      <c r="I8769">
        <f>IFERROR(INDEX(Lookup_Misc!$A$1:$C$7,MATCH(Table1[[#This Row],[Product]],Lookup_Misc!$B$1:$B$7,0),3)*Table1[[#This Row],[Tonnage]],NA())</f>
        <v>4671.68</v>
      </c>
      <c r="J8769">
        <f t="shared" si="410"/>
        <v>3</v>
      </c>
    </row>
    <row r="8770" spans="1:10">
      <c r="A8770" t="s">
        <v>187</v>
      </c>
      <c r="B8770" t="s">
        <v>123</v>
      </c>
      <c r="C8770" s="60">
        <v>44986</v>
      </c>
      <c r="D8770" s="3">
        <f>Table1[[#This Row],[End Year]]-1</f>
        <v>2022</v>
      </c>
      <c r="E8770" s="3">
        <f t="shared" si="408"/>
        <v>2023</v>
      </c>
      <c r="F8770" s="1" t="str">
        <f t="shared" si="409"/>
        <v>2022/2023</v>
      </c>
      <c r="G8770">
        <v>112</v>
      </c>
      <c r="H8770" t="s">
        <v>60</v>
      </c>
      <c r="I8770">
        <f>IFERROR(INDEX(Lookup_Misc!$A$1:$C$7,MATCH(Table1[[#This Row],[Product]],Lookup_Misc!$B$1:$B$7,0),3)*Table1[[#This Row],[Tonnage]],NA())</f>
        <v>51.52</v>
      </c>
      <c r="J8770">
        <f t="shared" si="410"/>
        <v>3</v>
      </c>
    </row>
    <row r="8771" spans="1:10">
      <c r="A8771" t="s">
        <v>186</v>
      </c>
      <c r="B8771" t="s">
        <v>123</v>
      </c>
      <c r="C8771" s="60">
        <v>44986</v>
      </c>
      <c r="D8771" s="3">
        <f>Table1[[#This Row],[End Year]]-1</f>
        <v>2022</v>
      </c>
      <c r="E8771" s="3">
        <f t="shared" si="408"/>
        <v>2023</v>
      </c>
      <c r="F8771" s="1" t="str">
        <f t="shared" si="409"/>
        <v>2022/2023</v>
      </c>
      <c r="G8771">
        <v>3</v>
      </c>
      <c r="H8771" t="s">
        <v>88</v>
      </c>
      <c r="I8771">
        <f>IFERROR(INDEX(Lookup_Misc!$A$1:$C$7,MATCH(Table1[[#This Row],[Product]],Lookup_Misc!$B$1:$B$7,0),3)*Table1[[#This Row],[Tonnage]],NA())</f>
        <v>1.56</v>
      </c>
      <c r="J8771">
        <f t="shared" si="410"/>
        <v>3</v>
      </c>
    </row>
    <row r="8772" spans="1:10">
      <c r="A8772" t="s">
        <v>189</v>
      </c>
      <c r="B8772" t="s">
        <v>123</v>
      </c>
      <c r="C8772" s="60">
        <v>44986</v>
      </c>
      <c r="D8772" s="3">
        <f>Table1[[#This Row],[End Year]]-1</f>
        <v>2022</v>
      </c>
      <c r="E8772" s="3">
        <f t="shared" si="408"/>
        <v>2023</v>
      </c>
      <c r="F8772" s="1" t="str">
        <f t="shared" si="409"/>
        <v>2022/2023</v>
      </c>
      <c r="G8772">
        <v>146</v>
      </c>
      <c r="H8772" t="s">
        <v>133</v>
      </c>
      <c r="I8772">
        <f>IFERROR(INDEX(Lookup_Misc!$A$1:$C$7,MATCH(Table1[[#This Row],[Product]],Lookup_Misc!$B$1:$B$7,0),3)*Table1[[#This Row],[Tonnage]],NA())</f>
        <v>58.400000000000006</v>
      </c>
      <c r="J8772">
        <f t="shared" si="410"/>
        <v>3</v>
      </c>
    </row>
    <row r="8773" spans="1:10">
      <c r="A8773" t="s">
        <v>189</v>
      </c>
      <c r="B8773" t="s">
        <v>123</v>
      </c>
      <c r="C8773" s="60">
        <v>44986</v>
      </c>
      <c r="D8773" s="3">
        <f>Table1[[#This Row],[End Year]]-1</f>
        <v>2022</v>
      </c>
      <c r="E8773" s="3">
        <f t="shared" si="408"/>
        <v>2023</v>
      </c>
      <c r="F8773" s="1" t="str">
        <f t="shared" si="409"/>
        <v>2022/2023</v>
      </c>
      <c r="G8773">
        <v>18</v>
      </c>
      <c r="H8773" t="s">
        <v>87</v>
      </c>
      <c r="I8773">
        <f>IFERROR(INDEX(Lookup_Misc!$A$1:$C$7,MATCH(Table1[[#This Row],[Product]],Lookup_Misc!$B$1:$B$7,0),3)*Table1[[#This Row],[Tonnage]],NA())</f>
        <v>7.2</v>
      </c>
      <c r="J8773">
        <f t="shared" si="410"/>
        <v>3</v>
      </c>
    </row>
    <row r="8774" spans="1:10">
      <c r="A8774" t="s">
        <v>186</v>
      </c>
      <c r="B8774" t="s">
        <v>123</v>
      </c>
      <c r="C8774" s="60">
        <v>44986</v>
      </c>
      <c r="D8774" s="3">
        <f>Table1[[#This Row],[End Year]]-1</f>
        <v>2022</v>
      </c>
      <c r="E8774" s="3">
        <f t="shared" ref="E8774:E8837" si="411">IF(AND(MONTH(C8774)&gt;=7,MONTH(C8774)&lt;=12),YEAR(C8774)+1,YEAR(C8774))</f>
        <v>2023</v>
      </c>
      <c r="F8774" s="1" t="str">
        <f t="shared" ref="F8774:F8837" si="412">D8774&amp;"/"&amp;E8774</f>
        <v>2022/2023</v>
      </c>
      <c r="G8774">
        <v>9110</v>
      </c>
      <c r="H8774" t="s">
        <v>144</v>
      </c>
      <c r="I8774">
        <f>IFERROR(INDEX(Lookup_Misc!$A$1:$C$7,MATCH(Table1[[#This Row],[Product]],Lookup_Misc!$B$1:$B$7,0),3)*Table1[[#This Row],[Tonnage]],NA())</f>
        <v>4737.2</v>
      </c>
      <c r="J8774">
        <f t="shared" ref="J8774:J8837" si="413">MONTH(C8774)</f>
        <v>3</v>
      </c>
    </row>
    <row r="8775" spans="1:10">
      <c r="A8775" t="s">
        <v>189</v>
      </c>
      <c r="B8775" t="s">
        <v>123</v>
      </c>
      <c r="C8775" s="60">
        <v>44986</v>
      </c>
      <c r="D8775" s="3">
        <f>Table1[[#This Row],[End Year]]-1</f>
        <v>2022</v>
      </c>
      <c r="E8775" s="3">
        <f t="shared" si="411"/>
        <v>2023</v>
      </c>
      <c r="F8775" s="1" t="str">
        <f t="shared" si="412"/>
        <v>2022/2023</v>
      </c>
      <c r="G8775">
        <v>450</v>
      </c>
      <c r="H8775" t="s">
        <v>102</v>
      </c>
      <c r="I8775">
        <f>IFERROR(INDEX(Lookup_Misc!$A$1:$C$7,MATCH(Table1[[#This Row],[Product]],Lookup_Misc!$B$1:$B$7,0),3)*Table1[[#This Row],[Tonnage]],NA())</f>
        <v>180</v>
      </c>
      <c r="J8775">
        <f t="shared" si="413"/>
        <v>3</v>
      </c>
    </row>
    <row r="8776" spans="1:10">
      <c r="A8776" t="s">
        <v>186</v>
      </c>
      <c r="B8776" t="s">
        <v>123</v>
      </c>
      <c r="C8776" s="60">
        <v>44986</v>
      </c>
      <c r="D8776" s="3">
        <f>Table1[[#This Row],[End Year]]-1</f>
        <v>2022</v>
      </c>
      <c r="E8776" s="3">
        <f t="shared" si="411"/>
        <v>2023</v>
      </c>
      <c r="F8776" s="1" t="str">
        <f t="shared" si="412"/>
        <v>2022/2023</v>
      </c>
      <c r="G8776">
        <v>9012</v>
      </c>
      <c r="H8776" t="s">
        <v>79</v>
      </c>
      <c r="I8776">
        <f>IFERROR(INDEX(Lookup_Misc!$A$1:$C$7,MATCH(Table1[[#This Row],[Product]],Lookup_Misc!$B$1:$B$7,0),3)*Table1[[#This Row],[Tonnage]],NA())</f>
        <v>4686.24</v>
      </c>
      <c r="J8776">
        <f t="shared" si="413"/>
        <v>3</v>
      </c>
    </row>
    <row r="8777" spans="1:10">
      <c r="A8777" t="s">
        <v>189</v>
      </c>
      <c r="B8777" t="s">
        <v>123</v>
      </c>
      <c r="C8777" s="60">
        <v>44986</v>
      </c>
      <c r="D8777" s="3">
        <f>Table1[[#This Row],[End Year]]-1</f>
        <v>2022</v>
      </c>
      <c r="E8777" s="3">
        <f t="shared" si="411"/>
        <v>2023</v>
      </c>
      <c r="F8777" s="1" t="str">
        <f t="shared" si="412"/>
        <v>2022/2023</v>
      </c>
      <c r="G8777">
        <v>83776</v>
      </c>
      <c r="H8777" t="s">
        <v>113</v>
      </c>
      <c r="I8777">
        <f>IFERROR(INDEX(Lookup_Misc!$A$1:$C$7,MATCH(Table1[[#This Row],[Product]],Lookup_Misc!$B$1:$B$7,0),3)*Table1[[#This Row],[Tonnage]],NA())</f>
        <v>33510.400000000001</v>
      </c>
      <c r="J8777">
        <f t="shared" si="413"/>
        <v>3</v>
      </c>
    </row>
    <row r="8778" spans="1:10">
      <c r="A8778" t="s">
        <v>189</v>
      </c>
      <c r="B8778" t="s">
        <v>123</v>
      </c>
      <c r="C8778" s="60">
        <v>44986</v>
      </c>
      <c r="D8778" s="3">
        <f>Table1[[#This Row],[End Year]]-1</f>
        <v>2022</v>
      </c>
      <c r="E8778" s="3">
        <f t="shared" si="411"/>
        <v>2023</v>
      </c>
      <c r="F8778" s="1" t="str">
        <f t="shared" si="412"/>
        <v>2022/2023</v>
      </c>
      <c r="G8778">
        <v>14</v>
      </c>
      <c r="H8778" t="s">
        <v>121</v>
      </c>
      <c r="I8778">
        <f>IFERROR(INDEX(Lookup_Misc!$A$1:$C$7,MATCH(Table1[[#This Row],[Product]],Lookup_Misc!$B$1:$B$7,0),3)*Table1[[#This Row],[Tonnage]],NA())</f>
        <v>5.6000000000000005</v>
      </c>
      <c r="J8778">
        <f t="shared" si="413"/>
        <v>3</v>
      </c>
    </row>
    <row r="8779" spans="1:10">
      <c r="A8779" t="s">
        <v>185</v>
      </c>
      <c r="B8779" t="s">
        <v>123</v>
      </c>
      <c r="C8779" s="60">
        <v>44986</v>
      </c>
      <c r="D8779" s="3">
        <f>Table1[[#This Row],[End Year]]-1</f>
        <v>2022</v>
      </c>
      <c r="E8779" s="3">
        <f t="shared" si="411"/>
        <v>2023</v>
      </c>
      <c r="F8779" s="1" t="str">
        <f t="shared" si="412"/>
        <v>2022/2023</v>
      </c>
      <c r="G8779">
        <v>20898</v>
      </c>
      <c r="H8779" t="s">
        <v>79</v>
      </c>
      <c r="I8779">
        <f>IFERROR(INDEX(Lookup_Misc!$A$1:$C$7,MATCH(Table1[[#This Row],[Product]],Lookup_Misc!$B$1:$B$7,0),3)*Table1[[#This Row],[Tonnage]],NA())</f>
        <v>9613.08</v>
      </c>
      <c r="J8779">
        <f t="shared" si="413"/>
        <v>3</v>
      </c>
    </row>
    <row r="8780" spans="1:10">
      <c r="A8780" t="s">
        <v>185</v>
      </c>
      <c r="B8780" t="s">
        <v>123</v>
      </c>
      <c r="C8780" s="60">
        <v>44986</v>
      </c>
      <c r="D8780" s="3">
        <f>Table1[[#This Row],[End Year]]-1</f>
        <v>2022</v>
      </c>
      <c r="E8780" s="3">
        <f t="shared" si="411"/>
        <v>2023</v>
      </c>
      <c r="F8780" s="1" t="str">
        <f t="shared" si="412"/>
        <v>2022/2023</v>
      </c>
      <c r="G8780">
        <v>13152</v>
      </c>
      <c r="H8780" t="s">
        <v>113</v>
      </c>
      <c r="I8780">
        <f>IFERROR(INDEX(Lookup_Misc!$A$1:$C$7,MATCH(Table1[[#This Row],[Product]],Lookup_Misc!$B$1:$B$7,0),3)*Table1[[#This Row],[Tonnage]],NA())</f>
        <v>6049.92</v>
      </c>
      <c r="J8780">
        <f t="shared" si="413"/>
        <v>3</v>
      </c>
    </row>
    <row r="8781" spans="1:10">
      <c r="A8781" t="s">
        <v>189</v>
      </c>
      <c r="B8781" t="s">
        <v>123</v>
      </c>
      <c r="C8781" s="60">
        <v>44986</v>
      </c>
      <c r="D8781" s="3">
        <f>Table1[[#This Row],[End Year]]-1</f>
        <v>2022</v>
      </c>
      <c r="E8781" s="3">
        <f t="shared" si="411"/>
        <v>2023</v>
      </c>
      <c r="F8781" s="1" t="str">
        <f t="shared" si="412"/>
        <v>2022/2023</v>
      </c>
      <c r="G8781">
        <v>18441</v>
      </c>
      <c r="H8781" t="s">
        <v>79</v>
      </c>
      <c r="I8781">
        <f>IFERROR(INDEX(Lookup_Misc!$A$1:$C$7,MATCH(Table1[[#This Row],[Product]],Lookup_Misc!$B$1:$B$7,0),3)*Table1[[#This Row],[Tonnage]],NA())</f>
        <v>7376.4000000000005</v>
      </c>
      <c r="J8781">
        <f t="shared" si="413"/>
        <v>3</v>
      </c>
    </row>
    <row r="8782" spans="1:10">
      <c r="A8782" t="s">
        <v>185</v>
      </c>
      <c r="B8782" t="s">
        <v>123</v>
      </c>
      <c r="C8782" s="60">
        <v>44986</v>
      </c>
      <c r="D8782" s="3">
        <f>Table1[[#This Row],[End Year]]-1</f>
        <v>2022</v>
      </c>
      <c r="E8782" s="3">
        <f t="shared" si="411"/>
        <v>2023</v>
      </c>
      <c r="F8782" s="1" t="str">
        <f t="shared" si="412"/>
        <v>2022/2023</v>
      </c>
      <c r="G8782">
        <v>5000</v>
      </c>
      <c r="H8782" t="s">
        <v>144</v>
      </c>
      <c r="I8782">
        <f>IFERROR(INDEX(Lookup_Misc!$A$1:$C$7,MATCH(Table1[[#This Row],[Product]],Lookup_Misc!$B$1:$B$7,0),3)*Table1[[#This Row],[Tonnage]],NA())</f>
        <v>2300</v>
      </c>
      <c r="J8782">
        <f t="shared" si="413"/>
        <v>3</v>
      </c>
    </row>
    <row r="8783" spans="1:10">
      <c r="A8783" t="s">
        <v>186</v>
      </c>
      <c r="B8783" t="s">
        <v>123</v>
      </c>
      <c r="C8783" s="60">
        <v>44986</v>
      </c>
      <c r="D8783" s="3">
        <f>Table1[[#This Row],[End Year]]-1</f>
        <v>2022</v>
      </c>
      <c r="E8783" s="3">
        <f t="shared" si="411"/>
        <v>2023</v>
      </c>
      <c r="F8783" s="1" t="str">
        <f t="shared" si="412"/>
        <v>2022/2023</v>
      </c>
      <c r="G8783">
        <v>44800</v>
      </c>
      <c r="H8783" t="s">
        <v>113</v>
      </c>
      <c r="I8783">
        <f>IFERROR(INDEX(Lookup_Misc!$A$1:$C$7,MATCH(Table1[[#This Row],[Product]],Lookup_Misc!$B$1:$B$7,0),3)*Table1[[#This Row],[Tonnage]],NA())</f>
        <v>23296</v>
      </c>
      <c r="J8783">
        <f t="shared" si="413"/>
        <v>3</v>
      </c>
    </row>
    <row r="8784" spans="1:10">
      <c r="A8784" t="s">
        <v>189</v>
      </c>
      <c r="B8784" t="s">
        <v>123</v>
      </c>
      <c r="C8784" s="60">
        <v>44986</v>
      </c>
      <c r="D8784" s="3">
        <f>Table1[[#This Row],[End Year]]-1</f>
        <v>2022</v>
      </c>
      <c r="E8784" s="3">
        <f t="shared" si="411"/>
        <v>2023</v>
      </c>
      <c r="F8784" s="1" t="str">
        <f t="shared" si="412"/>
        <v>2022/2023</v>
      </c>
      <c r="G8784">
        <v>366</v>
      </c>
      <c r="H8784" t="s">
        <v>86</v>
      </c>
      <c r="I8784">
        <f>IFERROR(INDEX(Lookup_Misc!$A$1:$C$7,MATCH(Table1[[#This Row],[Product]],Lookup_Misc!$B$1:$B$7,0),3)*Table1[[#This Row],[Tonnage]],NA())</f>
        <v>146.4</v>
      </c>
      <c r="J8784">
        <f t="shared" si="413"/>
        <v>3</v>
      </c>
    </row>
    <row r="8785" spans="1:10">
      <c r="A8785" t="s">
        <v>186</v>
      </c>
      <c r="B8785" t="s">
        <v>123</v>
      </c>
      <c r="C8785" s="60">
        <v>44986</v>
      </c>
      <c r="D8785" s="3">
        <f>Table1[[#This Row],[End Year]]-1</f>
        <v>2022</v>
      </c>
      <c r="E8785" s="3">
        <f t="shared" si="411"/>
        <v>2023</v>
      </c>
      <c r="F8785" s="1" t="str">
        <f t="shared" si="412"/>
        <v>2022/2023</v>
      </c>
      <c r="G8785">
        <v>38</v>
      </c>
      <c r="H8785" t="s">
        <v>121</v>
      </c>
      <c r="I8785">
        <f>IFERROR(INDEX(Lookup_Misc!$A$1:$C$7,MATCH(Table1[[#This Row],[Product]],Lookup_Misc!$B$1:$B$7,0),3)*Table1[[#This Row],[Tonnage]],NA())</f>
        <v>19.760000000000002</v>
      </c>
      <c r="J8785">
        <f t="shared" si="413"/>
        <v>3</v>
      </c>
    </row>
    <row r="8786" spans="1:10">
      <c r="A8786" t="s">
        <v>189</v>
      </c>
      <c r="B8786" t="s">
        <v>123</v>
      </c>
      <c r="C8786" s="60">
        <v>44986</v>
      </c>
      <c r="D8786" s="3">
        <f>Table1[[#This Row],[End Year]]-1</f>
        <v>2022</v>
      </c>
      <c r="E8786" s="3">
        <f t="shared" si="411"/>
        <v>2023</v>
      </c>
      <c r="F8786" s="1" t="str">
        <f t="shared" si="412"/>
        <v>2022/2023</v>
      </c>
      <c r="G8786">
        <v>426</v>
      </c>
      <c r="H8786" t="s">
        <v>132</v>
      </c>
      <c r="I8786">
        <f>IFERROR(INDEX(Lookup_Misc!$A$1:$C$7,MATCH(Table1[[#This Row],[Product]],Lookup_Misc!$B$1:$B$7,0),3)*Table1[[#This Row],[Tonnage]],NA())</f>
        <v>170.4</v>
      </c>
      <c r="J8786">
        <f t="shared" si="413"/>
        <v>3</v>
      </c>
    </row>
    <row r="8787" spans="1:10">
      <c r="A8787" t="s">
        <v>185</v>
      </c>
      <c r="B8787" t="s">
        <v>123</v>
      </c>
      <c r="C8787" s="60">
        <v>44986</v>
      </c>
      <c r="D8787" s="3">
        <f>Table1[[#This Row],[End Year]]-1</f>
        <v>2022</v>
      </c>
      <c r="E8787" s="3">
        <f t="shared" si="411"/>
        <v>2023</v>
      </c>
      <c r="F8787" s="1" t="str">
        <f t="shared" si="412"/>
        <v>2022/2023</v>
      </c>
      <c r="G8787">
        <v>4370</v>
      </c>
      <c r="H8787" t="s">
        <v>60</v>
      </c>
      <c r="I8787">
        <f>IFERROR(INDEX(Lookup_Misc!$A$1:$C$7,MATCH(Table1[[#This Row],[Product]],Lookup_Misc!$B$1:$B$7,0),3)*Table1[[#This Row],[Tonnage]],NA())</f>
        <v>2010.2</v>
      </c>
      <c r="J8787">
        <f t="shared" si="413"/>
        <v>3</v>
      </c>
    </row>
    <row r="8788" spans="1:10">
      <c r="A8788" t="s">
        <v>189</v>
      </c>
      <c r="B8788" t="s">
        <v>123</v>
      </c>
      <c r="C8788" s="60">
        <v>44986</v>
      </c>
      <c r="D8788" s="3">
        <f>Table1[[#This Row],[End Year]]-1</f>
        <v>2022</v>
      </c>
      <c r="E8788" s="3">
        <f t="shared" si="411"/>
        <v>2023</v>
      </c>
      <c r="F8788" s="1" t="str">
        <f t="shared" si="412"/>
        <v>2022/2023</v>
      </c>
      <c r="G8788">
        <v>19</v>
      </c>
      <c r="H8788" t="s">
        <v>130</v>
      </c>
      <c r="I8788">
        <f>IFERROR(INDEX(Lookup_Misc!$A$1:$C$7,MATCH(Table1[[#This Row],[Product]],Lookup_Misc!$B$1:$B$7,0),3)*Table1[[#This Row],[Tonnage]],NA())</f>
        <v>7.6000000000000005</v>
      </c>
      <c r="J8788">
        <f t="shared" si="413"/>
        <v>3</v>
      </c>
    </row>
    <row r="8789" spans="1:10">
      <c r="A8789" t="s">
        <v>189</v>
      </c>
      <c r="B8789" t="s">
        <v>123</v>
      </c>
      <c r="C8789" s="60">
        <v>44986</v>
      </c>
      <c r="D8789" s="3">
        <f>Table1[[#This Row],[End Year]]-1</f>
        <v>2022</v>
      </c>
      <c r="E8789" s="3">
        <f t="shared" si="411"/>
        <v>2023</v>
      </c>
      <c r="F8789" s="1" t="str">
        <f t="shared" si="412"/>
        <v>2022/2023</v>
      </c>
      <c r="G8789">
        <v>35692</v>
      </c>
      <c r="H8789" t="s">
        <v>60</v>
      </c>
      <c r="I8789">
        <f>IFERROR(INDEX(Lookup_Misc!$A$1:$C$7,MATCH(Table1[[#This Row],[Product]],Lookup_Misc!$B$1:$B$7,0),3)*Table1[[#This Row],[Tonnage]],NA())</f>
        <v>14276.800000000001</v>
      </c>
      <c r="J8789">
        <f t="shared" si="413"/>
        <v>3</v>
      </c>
    </row>
    <row r="8790" spans="1:10">
      <c r="A8790" t="s">
        <v>185</v>
      </c>
      <c r="B8790" t="s">
        <v>123</v>
      </c>
      <c r="C8790" s="60">
        <v>44986</v>
      </c>
      <c r="D8790" s="3">
        <f>Table1[[#This Row],[End Year]]-1</f>
        <v>2022</v>
      </c>
      <c r="E8790" s="3">
        <f t="shared" si="411"/>
        <v>2023</v>
      </c>
      <c r="F8790" s="1" t="str">
        <f t="shared" si="412"/>
        <v>2022/2023</v>
      </c>
      <c r="G8790">
        <v>9679</v>
      </c>
      <c r="H8790" t="s">
        <v>116</v>
      </c>
      <c r="I8790">
        <f>IFERROR(INDEX(Lookup_Misc!$A$1:$C$7,MATCH(Table1[[#This Row],[Product]],Lookup_Misc!$B$1:$B$7,0),3)*Table1[[#This Row],[Tonnage]],NA())</f>
        <v>4452.34</v>
      </c>
      <c r="J8790">
        <f t="shared" si="413"/>
        <v>3</v>
      </c>
    </row>
    <row r="8791" spans="1:10">
      <c r="A8791" t="s">
        <v>186</v>
      </c>
      <c r="B8791" t="s">
        <v>123</v>
      </c>
      <c r="C8791" s="60">
        <v>44986</v>
      </c>
      <c r="D8791" s="3">
        <f>Table1[[#This Row],[End Year]]-1</f>
        <v>2022</v>
      </c>
      <c r="E8791" s="3">
        <f t="shared" si="411"/>
        <v>2023</v>
      </c>
      <c r="F8791" s="1" t="str">
        <f t="shared" si="412"/>
        <v>2022/2023</v>
      </c>
      <c r="G8791">
        <v>144284</v>
      </c>
      <c r="H8791" t="s">
        <v>60</v>
      </c>
      <c r="I8791">
        <f>IFERROR(INDEX(Lookup_Misc!$A$1:$C$7,MATCH(Table1[[#This Row],[Product]],Lookup_Misc!$B$1:$B$7,0),3)*Table1[[#This Row],[Tonnage]],NA())</f>
        <v>75027.680000000008</v>
      </c>
      <c r="J8791">
        <f t="shared" si="413"/>
        <v>3</v>
      </c>
    </row>
    <row r="8792" spans="1:10">
      <c r="A8792" t="s">
        <v>185</v>
      </c>
      <c r="B8792" t="s">
        <v>123</v>
      </c>
      <c r="C8792" s="60">
        <v>44986</v>
      </c>
      <c r="D8792" s="3">
        <f>Table1[[#This Row],[End Year]]-1</f>
        <v>2022</v>
      </c>
      <c r="E8792" s="3">
        <f t="shared" si="411"/>
        <v>2023</v>
      </c>
      <c r="F8792" s="1" t="str">
        <f t="shared" si="412"/>
        <v>2022/2023</v>
      </c>
      <c r="G8792">
        <v>2</v>
      </c>
      <c r="H8792" t="s">
        <v>98</v>
      </c>
      <c r="I8792">
        <f>IFERROR(INDEX(Lookup_Misc!$A$1:$C$7,MATCH(Table1[[#This Row],[Product]],Lookup_Misc!$B$1:$B$7,0),3)*Table1[[#This Row],[Tonnage]],NA())</f>
        <v>0.92</v>
      </c>
      <c r="J8792">
        <f t="shared" si="413"/>
        <v>3</v>
      </c>
    </row>
    <row r="8793" spans="1:10">
      <c r="A8793" t="s">
        <v>189</v>
      </c>
      <c r="B8793" t="s">
        <v>123</v>
      </c>
      <c r="C8793" s="60">
        <v>44986</v>
      </c>
      <c r="D8793" s="3">
        <f>Table1[[#This Row],[End Year]]-1</f>
        <v>2022</v>
      </c>
      <c r="E8793" s="3">
        <f t="shared" si="411"/>
        <v>2023</v>
      </c>
      <c r="F8793" s="1" t="str">
        <f t="shared" si="412"/>
        <v>2022/2023</v>
      </c>
      <c r="G8793">
        <v>2253</v>
      </c>
      <c r="H8793" t="s">
        <v>128</v>
      </c>
      <c r="I8793">
        <f>IFERROR(INDEX(Lookup_Misc!$A$1:$C$7,MATCH(Table1[[#This Row],[Product]],Lookup_Misc!$B$1:$B$7,0),3)*Table1[[#This Row],[Tonnage]],NA())</f>
        <v>901.2</v>
      </c>
      <c r="J8793">
        <f t="shared" si="413"/>
        <v>3</v>
      </c>
    </row>
    <row r="8794" spans="1:10">
      <c r="A8794" t="s">
        <v>187</v>
      </c>
      <c r="B8794" t="s">
        <v>33</v>
      </c>
      <c r="C8794" s="60">
        <v>45017</v>
      </c>
      <c r="D8794" s="3">
        <f>Table1[[#This Row],[End Year]]-1</f>
        <v>2022</v>
      </c>
      <c r="E8794" s="3">
        <f t="shared" si="411"/>
        <v>2023</v>
      </c>
      <c r="F8794" s="1" t="str">
        <f t="shared" si="412"/>
        <v>2022/2023</v>
      </c>
      <c r="G8794">
        <v>14000</v>
      </c>
      <c r="H8794" t="s">
        <v>96</v>
      </c>
      <c r="I8794">
        <f>IFERROR(INDEX(Lookup_Misc!$A$1:$C$7,MATCH(Table1[[#This Row],[Product]],Lookup_Misc!$B$1:$B$7,0),3)*Table1[[#This Row],[Tonnage]],NA())</f>
        <v>6440</v>
      </c>
      <c r="J8794">
        <f t="shared" si="413"/>
        <v>4</v>
      </c>
    </row>
    <row r="8795" spans="1:10">
      <c r="A8795" t="s">
        <v>189</v>
      </c>
      <c r="B8795" t="s">
        <v>33</v>
      </c>
      <c r="C8795" s="60">
        <v>45017</v>
      </c>
      <c r="D8795" s="3">
        <f>Table1[[#This Row],[End Year]]-1</f>
        <v>2022</v>
      </c>
      <c r="E8795" s="3">
        <f t="shared" si="411"/>
        <v>2023</v>
      </c>
      <c r="F8795" s="1" t="str">
        <f t="shared" si="412"/>
        <v>2022/2023</v>
      </c>
      <c r="G8795">
        <v>81</v>
      </c>
      <c r="H8795" t="s">
        <v>74</v>
      </c>
      <c r="I8795">
        <f>IFERROR(INDEX(Lookup_Misc!$A$1:$C$7,MATCH(Table1[[#This Row],[Product]],Lookup_Misc!$B$1:$B$7,0),3)*Table1[[#This Row],[Tonnage]],NA())</f>
        <v>32.4</v>
      </c>
      <c r="J8795">
        <f t="shared" si="413"/>
        <v>4</v>
      </c>
    </row>
    <row r="8796" spans="1:10">
      <c r="A8796" t="s">
        <v>189</v>
      </c>
      <c r="B8796" t="s">
        <v>33</v>
      </c>
      <c r="C8796" s="60">
        <v>45017</v>
      </c>
      <c r="D8796" s="3">
        <f>Table1[[#This Row],[End Year]]-1</f>
        <v>2022</v>
      </c>
      <c r="E8796" s="3">
        <f t="shared" si="411"/>
        <v>2023</v>
      </c>
      <c r="F8796" s="1" t="str">
        <f t="shared" si="412"/>
        <v>2022/2023</v>
      </c>
      <c r="G8796">
        <v>137</v>
      </c>
      <c r="H8796" t="s">
        <v>113</v>
      </c>
      <c r="I8796">
        <f>IFERROR(INDEX(Lookup_Misc!$A$1:$C$7,MATCH(Table1[[#This Row],[Product]],Lookup_Misc!$B$1:$B$7,0),3)*Table1[[#This Row],[Tonnage]],NA())</f>
        <v>54.800000000000004</v>
      </c>
      <c r="J8796">
        <f t="shared" si="413"/>
        <v>4</v>
      </c>
    </row>
    <row r="8797" spans="1:10">
      <c r="A8797" t="s">
        <v>189</v>
      </c>
      <c r="B8797" t="s">
        <v>33</v>
      </c>
      <c r="C8797" s="60">
        <v>45017</v>
      </c>
      <c r="D8797" s="3">
        <f>Table1[[#This Row],[End Year]]-1</f>
        <v>2022</v>
      </c>
      <c r="E8797" s="3">
        <f t="shared" si="411"/>
        <v>2023</v>
      </c>
      <c r="F8797" s="1" t="str">
        <f t="shared" si="412"/>
        <v>2022/2023</v>
      </c>
      <c r="G8797">
        <v>184</v>
      </c>
      <c r="H8797" t="s">
        <v>94</v>
      </c>
      <c r="I8797">
        <f>IFERROR(INDEX(Lookup_Misc!$A$1:$C$7,MATCH(Table1[[#This Row],[Product]],Lookup_Misc!$B$1:$B$7,0),3)*Table1[[#This Row],[Tonnage]],NA())</f>
        <v>73.600000000000009</v>
      </c>
      <c r="J8797">
        <f t="shared" si="413"/>
        <v>4</v>
      </c>
    </row>
    <row r="8798" spans="1:10">
      <c r="A8798" t="s">
        <v>187</v>
      </c>
      <c r="B8798" t="s">
        <v>33</v>
      </c>
      <c r="C8798" s="60">
        <v>45017</v>
      </c>
      <c r="D8798" s="3">
        <f>Table1[[#This Row],[End Year]]-1</f>
        <v>2022</v>
      </c>
      <c r="E8798" s="3">
        <f t="shared" si="411"/>
        <v>2023</v>
      </c>
      <c r="F8798" s="1" t="str">
        <f t="shared" si="412"/>
        <v>2022/2023</v>
      </c>
      <c r="G8798">
        <v>33000</v>
      </c>
      <c r="H8798" t="s">
        <v>151</v>
      </c>
      <c r="I8798">
        <f>IFERROR(INDEX(Lookup_Misc!$A$1:$C$7,MATCH(Table1[[#This Row],[Product]],Lookup_Misc!$B$1:$B$7,0),3)*Table1[[#This Row],[Tonnage]],NA())</f>
        <v>15180</v>
      </c>
      <c r="J8798">
        <f t="shared" si="413"/>
        <v>4</v>
      </c>
    </row>
    <row r="8799" spans="1:10">
      <c r="A8799" t="s">
        <v>185</v>
      </c>
      <c r="B8799" t="s">
        <v>33</v>
      </c>
      <c r="C8799" s="60">
        <v>45017</v>
      </c>
      <c r="D8799" s="3">
        <f>Table1[[#This Row],[End Year]]-1</f>
        <v>2022</v>
      </c>
      <c r="E8799" s="3">
        <f t="shared" si="411"/>
        <v>2023</v>
      </c>
      <c r="F8799" s="1" t="str">
        <f t="shared" si="412"/>
        <v>2022/2023</v>
      </c>
      <c r="G8799">
        <v>200</v>
      </c>
      <c r="H8799" t="s">
        <v>95</v>
      </c>
      <c r="I8799">
        <f>IFERROR(INDEX(Lookup_Misc!$A$1:$C$7,MATCH(Table1[[#This Row],[Product]],Lookup_Misc!$B$1:$B$7,0),3)*Table1[[#This Row],[Tonnage]],NA())</f>
        <v>92</v>
      </c>
      <c r="J8799">
        <f t="shared" si="413"/>
        <v>4</v>
      </c>
    </row>
    <row r="8800" spans="1:10">
      <c r="A8800" t="s">
        <v>185</v>
      </c>
      <c r="B8800" t="s">
        <v>33</v>
      </c>
      <c r="C8800" s="60">
        <v>45017</v>
      </c>
      <c r="D8800" s="3">
        <f>Table1[[#This Row],[End Year]]-1</f>
        <v>2022</v>
      </c>
      <c r="E8800" s="3">
        <f t="shared" si="411"/>
        <v>2023</v>
      </c>
      <c r="F8800" s="1" t="str">
        <f t="shared" si="412"/>
        <v>2022/2023</v>
      </c>
      <c r="G8800">
        <v>412</v>
      </c>
      <c r="H8800" t="s">
        <v>86</v>
      </c>
      <c r="I8800">
        <f>IFERROR(INDEX(Lookup_Misc!$A$1:$C$7,MATCH(Table1[[#This Row],[Product]],Lookup_Misc!$B$1:$B$7,0),3)*Table1[[#This Row],[Tonnage]],NA())</f>
        <v>189.52</v>
      </c>
      <c r="J8800">
        <f t="shared" si="413"/>
        <v>4</v>
      </c>
    </row>
    <row r="8801" spans="1:10">
      <c r="A8801" t="s">
        <v>189</v>
      </c>
      <c r="B8801" t="s">
        <v>33</v>
      </c>
      <c r="C8801" s="60">
        <v>45017</v>
      </c>
      <c r="D8801" s="3">
        <f>Table1[[#This Row],[End Year]]-1</f>
        <v>2022</v>
      </c>
      <c r="E8801" s="3">
        <f t="shared" si="411"/>
        <v>2023</v>
      </c>
      <c r="F8801" s="1" t="str">
        <f t="shared" si="412"/>
        <v>2022/2023</v>
      </c>
      <c r="G8801">
        <v>1178</v>
      </c>
      <c r="H8801" t="s">
        <v>60</v>
      </c>
      <c r="I8801">
        <f>IFERROR(INDEX(Lookup_Misc!$A$1:$C$7,MATCH(Table1[[#This Row],[Product]],Lookup_Misc!$B$1:$B$7,0),3)*Table1[[#This Row],[Tonnage]],NA())</f>
        <v>471.20000000000005</v>
      </c>
      <c r="J8801">
        <f t="shared" si="413"/>
        <v>4</v>
      </c>
    </row>
    <row r="8802" spans="1:10">
      <c r="A8802" t="s">
        <v>186</v>
      </c>
      <c r="B8802" t="s">
        <v>33</v>
      </c>
      <c r="C8802" s="60">
        <v>45017</v>
      </c>
      <c r="D8802" s="3">
        <f>Table1[[#This Row],[End Year]]-1</f>
        <v>2022</v>
      </c>
      <c r="E8802" s="3">
        <f t="shared" si="411"/>
        <v>2023</v>
      </c>
      <c r="F8802" s="1" t="str">
        <f t="shared" si="412"/>
        <v>2022/2023</v>
      </c>
      <c r="G8802">
        <v>19</v>
      </c>
      <c r="H8802" t="s">
        <v>169</v>
      </c>
      <c r="I8802">
        <f>IFERROR(INDEX(Lookup_Misc!$A$1:$C$7,MATCH(Table1[[#This Row],[Product]],Lookup_Misc!$B$1:$B$7,0),3)*Table1[[#This Row],[Tonnage]],NA())</f>
        <v>9.8800000000000008</v>
      </c>
      <c r="J8802">
        <f t="shared" si="413"/>
        <v>4</v>
      </c>
    </row>
    <row r="8803" spans="1:10">
      <c r="A8803" t="s">
        <v>187</v>
      </c>
      <c r="B8803" t="s">
        <v>33</v>
      </c>
      <c r="C8803" s="60">
        <v>45017</v>
      </c>
      <c r="D8803" s="3">
        <f>Table1[[#This Row],[End Year]]-1</f>
        <v>2022</v>
      </c>
      <c r="E8803" s="3">
        <f t="shared" si="411"/>
        <v>2023</v>
      </c>
      <c r="F8803" s="1" t="str">
        <f t="shared" si="412"/>
        <v>2022/2023</v>
      </c>
      <c r="G8803">
        <v>153</v>
      </c>
      <c r="H8803" t="s">
        <v>79</v>
      </c>
      <c r="I8803">
        <f>IFERROR(INDEX(Lookup_Misc!$A$1:$C$7,MATCH(Table1[[#This Row],[Product]],Lookup_Misc!$B$1:$B$7,0),3)*Table1[[#This Row],[Tonnage]],NA())</f>
        <v>70.38000000000001</v>
      </c>
      <c r="J8803">
        <f t="shared" si="413"/>
        <v>4</v>
      </c>
    </row>
    <row r="8804" spans="1:10">
      <c r="A8804" t="s">
        <v>186</v>
      </c>
      <c r="B8804" t="s">
        <v>33</v>
      </c>
      <c r="C8804" s="60">
        <v>45017</v>
      </c>
      <c r="D8804" s="3">
        <f>Table1[[#This Row],[End Year]]-1</f>
        <v>2022</v>
      </c>
      <c r="E8804" s="3">
        <f t="shared" si="411"/>
        <v>2023</v>
      </c>
      <c r="F8804" s="1" t="str">
        <f t="shared" si="412"/>
        <v>2022/2023</v>
      </c>
      <c r="G8804">
        <v>687</v>
      </c>
      <c r="H8804" t="s">
        <v>79</v>
      </c>
      <c r="I8804">
        <f>IFERROR(INDEX(Lookup_Misc!$A$1:$C$7,MATCH(Table1[[#This Row],[Product]],Lookup_Misc!$B$1:$B$7,0),3)*Table1[[#This Row],[Tonnage]],NA())</f>
        <v>357.24</v>
      </c>
      <c r="J8804">
        <f t="shared" si="413"/>
        <v>4</v>
      </c>
    </row>
    <row r="8805" spans="1:10">
      <c r="A8805" t="s">
        <v>185</v>
      </c>
      <c r="B8805" t="s">
        <v>33</v>
      </c>
      <c r="C8805" s="60">
        <v>45017</v>
      </c>
      <c r="D8805" s="3">
        <f>Table1[[#This Row],[End Year]]-1</f>
        <v>2022</v>
      </c>
      <c r="E8805" s="3">
        <f t="shared" si="411"/>
        <v>2023</v>
      </c>
      <c r="F8805" s="1" t="str">
        <f t="shared" si="412"/>
        <v>2022/2023</v>
      </c>
      <c r="G8805">
        <v>981</v>
      </c>
      <c r="H8805" t="s">
        <v>60</v>
      </c>
      <c r="I8805">
        <f>IFERROR(INDEX(Lookup_Misc!$A$1:$C$7,MATCH(Table1[[#This Row],[Product]],Lookup_Misc!$B$1:$B$7,0),3)*Table1[[#This Row],[Tonnage]],NA())</f>
        <v>451.26000000000005</v>
      </c>
      <c r="J8805">
        <f t="shared" si="413"/>
        <v>4</v>
      </c>
    </row>
    <row r="8806" spans="1:10">
      <c r="A8806" t="s">
        <v>185</v>
      </c>
      <c r="B8806" t="s">
        <v>33</v>
      </c>
      <c r="C8806" s="60">
        <v>45017</v>
      </c>
      <c r="D8806" s="3">
        <f>Table1[[#This Row],[End Year]]-1</f>
        <v>2022</v>
      </c>
      <c r="E8806" s="3">
        <f t="shared" si="411"/>
        <v>2023</v>
      </c>
      <c r="F8806" s="1" t="str">
        <f t="shared" si="412"/>
        <v>2022/2023</v>
      </c>
      <c r="G8806">
        <v>3</v>
      </c>
      <c r="H8806" t="s">
        <v>76</v>
      </c>
      <c r="I8806">
        <f>IFERROR(INDEX(Lookup_Misc!$A$1:$C$7,MATCH(Table1[[#This Row],[Product]],Lookup_Misc!$B$1:$B$7,0),3)*Table1[[#This Row],[Tonnage]],NA())</f>
        <v>1.3800000000000001</v>
      </c>
      <c r="J8806">
        <f t="shared" si="413"/>
        <v>4</v>
      </c>
    </row>
    <row r="8807" spans="1:10">
      <c r="A8807" t="s">
        <v>186</v>
      </c>
      <c r="B8807" t="s">
        <v>33</v>
      </c>
      <c r="C8807" s="60">
        <v>45017</v>
      </c>
      <c r="D8807" s="3">
        <f>Table1[[#This Row],[End Year]]-1</f>
        <v>2022</v>
      </c>
      <c r="E8807" s="3">
        <f t="shared" si="411"/>
        <v>2023</v>
      </c>
      <c r="F8807" s="1" t="str">
        <f t="shared" si="412"/>
        <v>2022/2023</v>
      </c>
      <c r="G8807">
        <v>1028</v>
      </c>
      <c r="H8807" t="s">
        <v>60</v>
      </c>
      <c r="I8807">
        <f>IFERROR(INDEX(Lookup_Misc!$A$1:$C$7,MATCH(Table1[[#This Row],[Product]],Lookup_Misc!$B$1:$B$7,0),3)*Table1[[#This Row],[Tonnage]],NA())</f>
        <v>534.56000000000006</v>
      </c>
      <c r="J8807">
        <f t="shared" si="413"/>
        <v>4</v>
      </c>
    </row>
    <row r="8808" spans="1:10">
      <c r="A8808" t="s">
        <v>185</v>
      </c>
      <c r="B8808" t="s">
        <v>33</v>
      </c>
      <c r="C8808" s="60">
        <v>45017</v>
      </c>
      <c r="D8808" s="3">
        <f>Table1[[#This Row],[End Year]]-1</f>
        <v>2022</v>
      </c>
      <c r="E8808" s="3">
        <f t="shared" si="411"/>
        <v>2023</v>
      </c>
      <c r="F8808" s="1" t="str">
        <f t="shared" si="412"/>
        <v>2022/2023</v>
      </c>
      <c r="G8808">
        <v>164</v>
      </c>
      <c r="H8808" t="s">
        <v>79</v>
      </c>
      <c r="I8808">
        <f>IFERROR(INDEX(Lookup_Misc!$A$1:$C$7,MATCH(Table1[[#This Row],[Product]],Lookup_Misc!$B$1:$B$7,0),3)*Table1[[#This Row],[Tonnage]],NA())</f>
        <v>75.44</v>
      </c>
      <c r="J8808">
        <f t="shared" si="413"/>
        <v>4</v>
      </c>
    </row>
    <row r="8809" spans="1:10">
      <c r="A8809" t="s">
        <v>189</v>
      </c>
      <c r="B8809" t="s">
        <v>33</v>
      </c>
      <c r="C8809" s="60">
        <v>45017</v>
      </c>
      <c r="D8809" s="3">
        <f>Table1[[#This Row],[End Year]]-1</f>
        <v>2022</v>
      </c>
      <c r="E8809" s="3">
        <f t="shared" si="411"/>
        <v>2023</v>
      </c>
      <c r="F8809" s="1" t="str">
        <f t="shared" si="412"/>
        <v>2022/2023</v>
      </c>
      <c r="G8809">
        <v>37</v>
      </c>
      <c r="H8809" t="s">
        <v>79</v>
      </c>
      <c r="I8809">
        <f>IFERROR(INDEX(Lookup_Misc!$A$1:$C$7,MATCH(Table1[[#This Row],[Product]],Lookup_Misc!$B$1:$B$7,0),3)*Table1[[#This Row],[Tonnage]],NA())</f>
        <v>14.8</v>
      </c>
      <c r="J8809">
        <f t="shared" si="413"/>
        <v>4</v>
      </c>
    </row>
    <row r="8810" spans="1:10">
      <c r="A8810" t="s">
        <v>189</v>
      </c>
      <c r="B8810" t="s">
        <v>33</v>
      </c>
      <c r="C8810" s="60">
        <v>45017</v>
      </c>
      <c r="D8810" s="3">
        <f>Table1[[#This Row],[End Year]]-1</f>
        <v>2022</v>
      </c>
      <c r="E8810" s="3">
        <f t="shared" si="411"/>
        <v>2023</v>
      </c>
      <c r="F8810" s="1" t="str">
        <f t="shared" si="412"/>
        <v>2022/2023</v>
      </c>
      <c r="G8810">
        <v>840</v>
      </c>
      <c r="H8810" t="s">
        <v>103</v>
      </c>
      <c r="I8810">
        <f>IFERROR(INDEX(Lookup_Misc!$A$1:$C$7,MATCH(Table1[[#This Row],[Product]],Lookup_Misc!$B$1:$B$7,0),3)*Table1[[#This Row],[Tonnage]],NA())</f>
        <v>336</v>
      </c>
      <c r="J8810">
        <f t="shared" si="413"/>
        <v>4</v>
      </c>
    </row>
    <row r="8811" spans="1:10">
      <c r="A8811" t="s">
        <v>186</v>
      </c>
      <c r="B8811" t="s">
        <v>33</v>
      </c>
      <c r="C8811" s="60">
        <v>45017</v>
      </c>
      <c r="D8811" s="3">
        <f>Table1[[#This Row],[End Year]]-1</f>
        <v>2022</v>
      </c>
      <c r="E8811" s="3">
        <f t="shared" si="411"/>
        <v>2023</v>
      </c>
      <c r="F8811" s="1" t="str">
        <f t="shared" si="412"/>
        <v>2022/2023</v>
      </c>
      <c r="G8811">
        <v>720</v>
      </c>
      <c r="H8811" t="s">
        <v>95</v>
      </c>
      <c r="I8811">
        <f>IFERROR(INDEX(Lookup_Misc!$A$1:$C$7,MATCH(Table1[[#This Row],[Product]],Lookup_Misc!$B$1:$B$7,0),3)*Table1[[#This Row],[Tonnage]],NA())</f>
        <v>374.40000000000003</v>
      </c>
      <c r="J8811">
        <f t="shared" si="413"/>
        <v>4</v>
      </c>
    </row>
    <row r="8812" spans="1:10">
      <c r="A8812" t="s">
        <v>185</v>
      </c>
      <c r="B8812" t="s">
        <v>33</v>
      </c>
      <c r="C8812" s="60">
        <v>45017</v>
      </c>
      <c r="D8812" s="3">
        <f>Table1[[#This Row],[End Year]]-1</f>
        <v>2022</v>
      </c>
      <c r="E8812" s="3">
        <f t="shared" si="411"/>
        <v>2023</v>
      </c>
      <c r="F8812" s="1" t="str">
        <f t="shared" si="412"/>
        <v>2022/2023</v>
      </c>
      <c r="G8812">
        <v>72</v>
      </c>
      <c r="H8812" t="s">
        <v>119</v>
      </c>
      <c r="I8812">
        <f>IFERROR(INDEX(Lookup_Misc!$A$1:$C$7,MATCH(Table1[[#This Row],[Product]],Lookup_Misc!$B$1:$B$7,0),3)*Table1[[#This Row],[Tonnage]],NA())</f>
        <v>33.120000000000005</v>
      </c>
      <c r="J8812">
        <f t="shared" si="413"/>
        <v>4</v>
      </c>
    </row>
    <row r="8813" spans="1:10">
      <c r="A8813" t="s">
        <v>186</v>
      </c>
      <c r="B8813" t="s">
        <v>33</v>
      </c>
      <c r="C8813" s="60">
        <v>45017</v>
      </c>
      <c r="D8813" s="3">
        <f>Table1[[#This Row],[End Year]]-1</f>
        <v>2022</v>
      </c>
      <c r="E8813" s="3">
        <f t="shared" si="411"/>
        <v>2023</v>
      </c>
      <c r="F8813" s="1" t="str">
        <f t="shared" si="412"/>
        <v>2022/2023</v>
      </c>
      <c r="G8813">
        <v>208</v>
      </c>
      <c r="H8813" t="s">
        <v>87</v>
      </c>
      <c r="I8813">
        <f>IFERROR(INDEX(Lookup_Misc!$A$1:$C$7,MATCH(Table1[[#This Row],[Product]],Lookup_Misc!$B$1:$B$7,0),3)*Table1[[#This Row],[Tonnage]],NA())</f>
        <v>108.16</v>
      </c>
      <c r="J8813">
        <f t="shared" si="413"/>
        <v>4</v>
      </c>
    </row>
    <row r="8814" spans="1:10">
      <c r="A8814" t="s">
        <v>186</v>
      </c>
      <c r="B8814" t="s">
        <v>33</v>
      </c>
      <c r="C8814" s="60">
        <v>45017</v>
      </c>
      <c r="D8814" s="3">
        <f>Table1[[#This Row],[End Year]]-1</f>
        <v>2022</v>
      </c>
      <c r="E8814" s="3">
        <f t="shared" si="411"/>
        <v>2023</v>
      </c>
      <c r="F8814" s="1" t="str">
        <f t="shared" si="412"/>
        <v>2022/2023</v>
      </c>
      <c r="G8814">
        <v>1</v>
      </c>
      <c r="H8814" t="s">
        <v>89</v>
      </c>
      <c r="I8814">
        <f>IFERROR(INDEX(Lookup_Misc!$A$1:$C$7,MATCH(Table1[[#This Row],[Product]],Lookup_Misc!$B$1:$B$7,0),3)*Table1[[#This Row],[Tonnage]],NA())</f>
        <v>0.52</v>
      </c>
      <c r="J8814">
        <f t="shared" si="413"/>
        <v>4</v>
      </c>
    </row>
    <row r="8815" spans="1:10">
      <c r="A8815" t="s">
        <v>186</v>
      </c>
      <c r="B8815" t="s">
        <v>33</v>
      </c>
      <c r="C8815" s="60">
        <v>45017</v>
      </c>
      <c r="D8815" s="3">
        <f>Table1[[#This Row],[End Year]]-1</f>
        <v>2022</v>
      </c>
      <c r="E8815" s="3">
        <f t="shared" si="411"/>
        <v>2023</v>
      </c>
      <c r="F8815" s="1" t="str">
        <f t="shared" si="412"/>
        <v>2022/2023</v>
      </c>
      <c r="G8815">
        <v>13717</v>
      </c>
      <c r="H8815" t="s">
        <v>151</v>
      </c>
      <c r="I8815">
        <f>IFERROR(INDEX(Lookup_Misc!$A$1:$C$7,MATCH(Table1[[#This Row],[Product]],Lookup_Misc!$B$1:$B$7,0),3)*Table1[[#This Row],[Tonnage]],NA())</f>
        <v>7132.84</v>
      </c>
      <c r="J8815">
        <f t="shared" si="413"/>
        <v>4</v>
      </c>
    </row>
    <row r="8816" spans="1:10">
      <c r="A8816" t="s">
        <v>189</v>
      </c>
      <c r="B8816" t="s">
        <v>33</v>
      </c>
      <c r="C8816" s="60">
        <v>45017</v>
      </c>
      <c r="D8816" s="3">
        <f>Table1[[#This Row],[End Year]]-1</f>
        <v>2022</v>
      </c>
      <c r="E8816" s="3">
        <f t="shared" si="411"/>
        <v>2023</v>
      </c>
      <c r="F8816" s="1" t="str">
        <f t="shared" si="412"/>
        <v>2022/2023</v>
      </c>
      <c r="G8816">
        <v>67</v>
      </c>
      <c r="H8816" t="s">
        <v>132</v>
      </c>
      <c r="I8816">
        <f>IFERROR(INDEX(Lookup_Misc!$A$1:$C$7,MATCH(Table1[[#This Row],[Product]],Lookup_Misc!$B$1:$B$7,0),3)*Table1[[#This Row],[Tonnage]],NA())</f>
        <v>26.8</v>
      </c>
      <c r="J8816">
        <f t="shared" si="413"/>
        <v>4</v>
      </c>
    </row>
    <row r="8817" spans="1:10">
      <c r="A8817" t="s">
        <v>185</v>
      </c>
      <c r="B8817" t="s">
        <v>33</v>
      </c>
      <c r="C8817" s="60">
        <v>45017</v>
      </c>
      <c r="D8817" s="3">
        <f>Table1[[#This Row],[End Year]]-1</f>
        <v>2022</v>
      </c>
      <c r="E8817" s="3">
        <f t="shared" si="411"/>
        <v>2023</v>
      </c>
      <c r="F8817" s="1" t="str">
        <f t="shared" si="412"/>
        <v>2022/2023</v>
      </c>
      <c r="G8817">
        <v>366</v>
      </c>
      <c r="H8817" t="s">
        <v>75</v>
      </c>
      <c r="I8817">
        <f>IFERROR(INDEX(Lookup_Misc!$A$1:$C$7,MATCH(Table1[[#This Row],[Product]],Lookup_Misc!$B$1:$B$7,0),3)*Table1[[#This Row],[Tonnage]],NA())</f>
        <v>168.36</v>
      </c>
      <c r="J8817">
        <f t="shared" si="413"/>
        <v>4</v>
      </c>
    </row>
    <row r="8818" spans="1:10">
      <c r="A8818" t="s">
        <v>189</v>
      </c>
      <c r="B8818" t="s">
        <v>33</v>
      </c>
      <c r="C8818" s="60">
        <v>45017</v>
      </c>
      <c r="D8818" s="3">
        <f>Table1[[#This Row],[End Year]]-1</f>
        <v>2022</v>
      </c>
      <c r="E8818" s="3">
        <f t="shared" si="411"/>
        <v>2023</v>
      </c>
      <c r="F8818" s="1" t="str">
        <f t="shared" si="412"/>
        <v>2022/2023</v>
      </c>
      <c r="G8818">
        <v>40</v>
      </c>
      <c r="H8818" t="s">
        <v>86</v>
      </c>
      <c r="I8818">
        <f>IFERROR(INDEX(Lookup_Misc!$A$1:$C$7,MATCH(Table1[[#This Row],[Product]],Lookup_Misc!$B$1:$B$7,0),3)*Table1[[#This Row],[Tonnage]],NA())</f>
        <v>16</v>
      </c>
      <c r="J8818">
        <f t="shared" si="413"/>
        <v>4</v>
      </c>
    </row>
    <row r="8819" spans="1:10">
      <c r="A8819" t="s">
        <v>186</v>
      </c>
      <c r="B8819" t="s">
        <v>33</v>
      </c>
      <c r="C8819" s="60">
        <v>45017</v>
      </c>
      <c r="D8819" s="3">
        <f>Table1[[#This Row],[End Year]]-1</f>
        <v>2022</v>
      </c>
      <c r="E8819" s="3">
        <f t="shared" si="411"/>
        <v>2023</v>
      </c>
      <c r="F8819" s="1" t="str">
        <f t="shared" si="412"/>
        <v>2022/2023</v>
      </c>
      <c r="G8819">
        <v>301</v>
      </c>
      <c r="H8819" t="s">
        <v>86</v>
      </c>
      <c r="I8819">
        <f>IFERROR(INDEX(Lookup_Misc!$A$1:$C$7,MATCH(Table1[[#This Row],[Product]],Lookup_Misc!$B$1:$B$7,0),3)*Table1[[#This Row],[Tonnage]],NA())</f>
        <v>156.52000000000001</v>
      </c>
      <c r="J8819">
        <f t="shared" si="413"/>
        <v>4</v>
      </c>
    </row>
    <row r="8820" spans="1:10">
      <c r="A8820" t="s">
        <v>189</v>
      </c>
      <c r="B8820" t="s">
        <v>123</v>
      </c>
      <c r="C8820" s="60">
        <v>45017</v>
      </c>
      <c r="D8820" s="3">
        <f>Table1[[#This Row],[End Year]]-1</f>
        <v>2022</v>
      </c>
      <c r="E8820" s="3">
        <f t="shared" si="411"/>
        <v>2023</v>
      </c>
      <c r="F8820" s="1" t="str">
        <f t="shared" si="412"/>
        <v>2022/2023</v>
      </c>
      <c r="G8820">
        <v>284</v>
      </c>
      <c r="H8820" t="s">
        <v>87</v>
      </c>
      <c r="I8820">
        <f>IFERROR(INDEX(Lookup_Misc!$A$1:$C$7,MATCH(Table1[[#This Row],[Product]],Lookup_Misc!$B$1:$B$7,0),3)*Table1[[#This Row],[Tonnage]],NA())</f>
        <v>113.60000000000001</v>
      </c>
      <c r="J8820">
        <f t="shared" si="413"/>
        <v>4</v>
      </c>
    </row>
    <row r="8821" spans="1:10">
      <c r="A8821" t="s">
        <v>188</v>
      </c>
      <c r="B8821" t="s">
        <v>123</v>
      </c>
      <c r="C8821" s="60">
        <v>45017</v>
      </c>
      <c r="D8821" s="3">
        <f>Table1[[#This Row],[End Year]]-1</f>
        <v>2022</v>
      </c>
      <c r="E8821" s="3">
        <f t="shared" si="411"/>
        <v>2023</v>
      </c>
      <c r="F8821" s="1" t="str">
        <f t="shared" si="412"/>
        <v>2022/2023</v>
      </c>
      <c r="G8821">
        <v>2</v>
      </c>
      <c r="H8821" t="s">
        <v>79</v>
      </c>
      <c r="I8821">
        <f>IFERROR(INDEX(Lookup_Misc!$A$1:$C$7,MATCH(Table1[[#This Row],[Product]],Lookup_Misc!$B$1:$B$7,0),3)*Table1[[#This Row],[Tonnage]],NA())</f>
        <v>0.36</v>
      </c>
      <c r="J8821">
        <f t="shared" si="413"/>
        <v>4</v>
      </c>
    </row>
    <row r="8822" spans="1:10">
      <c r="A8822" t="s">
        <v>186</v>
      </c>
      <c r="B8822" t="s">
        <v>123</v>
      </c>
      <c r="C8822" s="60">
        <v>45017</v>
      </c>
      <c r="D8822" s="3">
        <f>Table1[[#This Row],[End Year]]-1</f>
        <v>2022</v>
      </c>
      <c r="E8822" s="3">
        <f t="shared" si="411"/>
        <v>2023</v>
      </c>
      <c r="F8822" s="1" t="str">
        <f t="shared" si="412"/>
        <v>2022/2023</v>
      </c>
      <c r="G8822">
        <v>1650</v>
      </c>
      <c r="H8822" t="s">
        <v>145</v>
      </c>
      <c r="I8822">
        <f>IFERROR(INDEX(Lookup_Misc!$A$1:$C$7,MATCH(Table1[[#This Row],[Product]],Lookup_Misc!$B$1:$B$7,0),3)*Table1[[#This Row],[Tonnage]],NA())</f>
        <v>858</v>
      </c>
      <c r="J8822">
        <f t="shared" si="413"/>
        <v>4</v>
      </c>
    </row>
    <row r="8823" spans="1:10">
      <c r="A8823" t="s">
        <v>185</v>
      </c>
      <c r="B8823" t="s">
        <v>123</v>
      </c>
      <c r="C8823" s="60">
        <v>45017</v>
      </c>
      <c r="D8823" s="3">
        <f>Table1[[#This Row],[End Year]]-1</f>
        <v>2022</v>
      </c>
      <c r="E8823" s="3">
        <f t="shared" si="411"/>
        <v>2023</v>
      </c>
      <c r="F8823" s="1" t="str">
        <f t="shared" si="412"/>
        <v>2022/2023</v>
      </c>
      <c r="G8823">
        <v>3000</v>
      </c>
      <c r="H8823" t="s">
        <v>137</v>
      </c>
      <c r="I8823">
        <f>IFERROR(INDEX(Lookup_Misc!$A$1:$C$7,MATCH(Table1[[#This Row],[Product]],Lookup_Misc!$B$1:$B$7,0),3)*Table1[[#This Row],[Tonnage]],NA())</f>
        <v>1380</v>
      </c>
      <c r="J8823">
        <f t="shared" si="413"/>
        <v>4</v>
      </c>
    </row>
    <row r="8824" spans="1:10">
      <c r="A8824" t="s">
        <v>189</v>
      </c>
      <c r="B8824" t="s">
        <v>123</v>
      </c>
      <c r="C8824" s="60">
        <v>45017</v>
      </c>
      <c r="D8824" s="3">
        <f>Table1[[#This Row],[End Year]]-1</f>
        <v>2022</v>
      </c>
      <c r="E8824" s="3">
        <f t="shared" si="411"/>
        <v>2023</v>
      </c>
      <c r="F8824" s="1" t="str">
        <f t="shared" si="412"/>
        <v>2022/2023</v>
      </c>
      <c r="G8824">
        <v>1</v>
      </c>
      <c r="H8824" t="s">
        <v>175</v>
      </c>
      <c r="I8824">
        <f>IFERROR(INDEX(Lookup_Misc!$A$1:$C$7,MATCH(Table1[[#This Row],[Product]],Lookup_Misc!$B$1:$B$7,0),3)*Table1[[#This Row],[Tonnage]],NA())</f>
        <v>0.4</v>
      </c>
      <c r="J8824">
        <f t="shared" si="413"/>
        <v>4</v>
      </c>
    </row>
    <row r="8825" spans="1:10">
      <c r="A8825" t="s">
        <v>189</v>
      </c>
      <c r="B8825" t="s">
        <v>123</v>
      </c>
      <c r="C8825" s="60">
        <v>45017</v>
      </c>
      <c r="D8825" s="3">
        <f>Table1[[#This Row],[End Year]]-1</f>
        <v>2022</v>
      </c>
      <c r="E8825" s="3">
        <f t="shared" si="411"/>
        <v>2023</v>
      </c>
      <c r="F8825" s="1" t="str">
        <f t="shared" si="412"/>
        <v>2022/2023</v>
      </c>
      <c r="G8825">
        <v>162</v>
      </c>
      <c r="H8825" t="s">
        <v>102</v>
      </c>
      <c r="I8825">
        <f>IFERROR(INDEX(Lookup_Misc!$A$1:$C$7,MATCH(Table1[[#This Row],[Product]],Lookup_Misc!$B$1:$B$7,0),3)*Table1[[#This Row],[Tonnage]],NA())</f>
        <v>64.8</v>
      </c>
      <c r="J8825">
        <f t="shared" si="413"/>
        <v>4</v>
      </c>
    </row>
    <row r="8826" spans="1:10">
      <c r="A8826" t="s">
        <v>189</v>
      </c>
      <c r="B8826" t="s">
        <v>123</v>
      </c>
      <c r="C8826" s="60">
        <v>45017</v>
      </c>
      <c r="D8826" s="3">
        <f>Table1[[#This Row],[End Year]]-1</f>
        <v>2022</v>
      </c>
      <c r="E8826" s="3">
        <f t="shared" si="411"/>
        <v>2023</v>
      </c>
      <c r="F8826" s="1" t="str">
        <f t="shared" si="412"/>
        <v>2022/2023</v>
      </c>
      <c r="G8826">
        <v>3</v>
      </c>
      <c r="H8826" t="s">
        <v>137</v>
      </c>
      <c r="I8826">
        <f>IFERROR(INDEX(Lookup_Misc!$A$1:$C$7,MATCH(Table1[[#This Row],[Product]],Lookup_Misc!$B$1:$B$7,0),3)*Table1[[#This Row],[Tonnage]],NA())</f>
        <v>1.2000000000000002</v>
      </c>
      <c r="J8826">
        <f t="shared" si="413"/>
        <v>4</v>
      </c>
    </row>
    <row r="8827" spans="1:10">
      <c r="A8827" t="s">
        <v>188</v>
      </c>
      <c r="B8827" t="s">
        <v>123</v>
      </c>
      <c r="C8827" s="60">
        <v>45017</v>
      </c>
      <c r="D8827" s="3">
        <f>Table1[[#This Row],[End Year]]-1</f>
        <v>2022</v>
      </c>
      <c r="E8827" s="3">
        <f t="shared" si="411"/>
        <v>2023</v>
      </c>
      <c r="F8827" s="1" t="str">
        <f t="shared" si="412"/>
        <v>2022/2023</v>
      </c>
      <c r="G8827">
        <v>90</v>
      </c>
      <c r="H8827" t="s">
        <v>60</v>
      </c>
      <c r="I8827">
        <f>IFERROR(INDEX(Lookup_Misc!$A$1:$C$7,MATCH(Table1[[#This Row],[Product]],Lookup_Misc!$B$1:$B$7,0),3)*Table1[[#This Row],[Tonnage]],NA())</f>
        <v>16.2</v>
      </c>
      <c r="J8827">
        <f t="shared" si="413"/>
        <v>4</v>
      </c>
    </row>
    <row r="8828" spans="1:10">
      <c r="A8828" t="s">
        <v>187</v>
      </c>
      <c r="B8828" t="s">
        <v>123</v>
      </c>
      <c r="C8828" s="60">
        <v>45017</v>
      </c>
      <c r="D8828" s="3">
        <f>Table1[[#This Row],[End Year]]-1</f>
        <v>2022</v>
      </c>
      <c r="E8828" s="3">
        <f t="shared" si="411"/>
        <v>2023</v>
      </c>
      <c r="F8828" s="1" t="str">
        <f t="shared" si="412"/>
        <v>2022/2023</v>
      </c>
      <c r="G8828">
        <v>53</v>
      </c>
      <c r="H8828" t="s">
        <v>149</v>
      </c>
      <c r="I8828">
        <f>IFERROR(INDEX(Lookup_Misc!$A$1:$C$7,MATCH(Table1[[#This Row],[Product]],Lookup_Misc!$B$1:$B$7,0),3)*Table1[[#This Row],[Tonnage]],NA())</f>
        <v>24.380000000000003</v>
      </c>
      <c r="J8828">
        <f t="shared" si="413"/>
        <v>4</v>
      </c>
    </row>
    <row r="8829" spans="1:10">
      <c r="A8829" t="s">
        <v>186</v>
      </c>
      <c r="B8829" t="s">
        <v>123</v>
      </c>
      <c r="C8829" s="60">
        <v>45017</v>
      </c>
      <c r="D8829" s="3">
        <f>Table1[[#This Row],[End Year]]-1</f>
        <v>2022</v>
      </c>
      <c r="E8829" s="3">
        <f t="shared" si="411"/>
        <v>2023</v>
      </c>
      <c r="F8829" s="1" t="str">
        <f t="shared" si="412"/>
        <v>2022/2023</v>
      </c>
      <c r="G8829">
        <v>29027</v>
      </c>
      <c r="H8829" t="s">
        <v>113</v>
      </c>
      <c r="I8829">
        <f>IFERROR(INDEX(Lookup_Misc!$A$1:$C$7,MATCH(Table1[[#This Row],[Product]],Lookup_Misc!$B$1:$B$7,0),3)*Table1[[#This Row],[Tonnage]],NA())</f>
        <v>15094.04</v>
      </c>
      <c r="J8829">
        <f t="shared" si="413"/>
        <v>4</v>
      </c>
    </row>
    <row r="8830" spans="1:10">
      <c r="A8830" t="s">
        <v>185</v>
      </c>
      <c r="B8830" t="s">
        <v>123</v>
      </c>
      <c r="C8830" s="60">
        <v>45017</v>
      </c>
      <c r="D8830" s="3">
        <f>Table1[[#This Row],[End Year]]-1</f>
        <v>2022</v>
      </c>
      <c r="E8830" s="3">
        <f t="shared" si="411"/>
        <v>2023</v>
      </c>
      <c r="F8830" s="1" t="str">
        <f t="shared" si="412"/>
        <v>2022/2023</v>
      </c>
      <c r="G8830">
        <v>1</v>
      </c>
      <c r="H8830" t="s">
        <v>118</v>
      </c>
      <c r="I8830">
        <f>IFERROR(INDEX(Lookup_Misc!$A$1:$C$7,MATCH(Table1[[#This Row],[Product]],Lookup_Misc!$B$1:$B$7,0),3)*Table1[[#This Row],[Tonnage]],NA())</f>
        <v>0.46</v>
      </c>
      <c r="J8830">
        <f t="shared" si="413"/>
        <v>4</v>
      </c>
    </row>
    <row r="8831" spans="1:10">
      <c r="A8831" t="s">
        <v>189</v>
      </c>
      <c r="B8831" t="s">
        <v>123</v>
      </c>
      <c r="C8831" s="60">
        <v>45017</v>
      </c>
      <c r="D8831" s="3">
        <f>Table1[[#This Row],[End Year]]-1</f>
        <v>2022</v>
      </c>
      <c r="E8831" s="3">
        <f t="shared" si="411"/>
        <v>2023</v>
      </c>
      <c r="F8831" s="1" t="str">
        <f t="shared" si="412"/>
        <v>2022/2023</v>
      </c>
      <c r="G8831">
        <v>4000</v>
      </c>
      <c r="H8831" t="s">
        <v>108</v>
      </c>
      <c r="I8831">
        <f>IFERROR(INDEX(Lookup_Misc!$A$1:$C$7,MATCH(Table1[[#This Row],[Product]],Lookup_Misc!$B$1:$B$7,0),3)*Table1[[#This Row],[Tonnage]],NA())</f>
        <v>1600</v>
      </c>
      <c r="J8831">
        <f t="shared" si="413"/>
        <v>4</v>
      </c>
    </row>
    <row r="8832" spans="1:10">
      <c r="A8832" t="s">
        <v>189</v>
      </c>
      <c r="B8832" t="s">
        <v>123</v>
      </c>
      <c r="C8832" s="60">
        <v>45017</v>
      </c>
      <c r="D8832" s="3">
        <f>Table1[[#This Row],[End Year]]-1</f>
        <v>2022</v>
      </c>
      <c r="E8832" s="3">
        <f t="shared" si="411"/>
        <v>2023</v>
      </c>
      <c r="F8832" s="1" t="str">
        <f t="shared" si="412"/>
        <v>2022/2023</v>
      </c>
      <c r="G8832">
        <v>474</v>
      </c>
      <c r="H8832" t="s">
        <v>86</v>
      </c>
      <c r="I8832">
        <f>IFERROR(INDEX(Lookup_Misc!$A$1:$C$7,MATCH(Table1[[#This Row],[Product]],Lookup_Misc!$B$1:$B$7,0),3)*Table1[[#This Row],[Tonnage]],NA())</f>
        <v>189.60000000000002</v>
      </c>
      <c r="J8832">
        <f t="shared" si="413"/>
        <v>4</v>
      </c>
    </row>
    <row r="8833" spans="1:10">
      <c r="A8833" t="s">
        <v>187</v>
      </c>
      <c r="B8833" t="s">
        <v>123</v>
      </c>
      <c r="C8833" s="60">
        <v>45017</v>
      </c>
      <c r="D8833" s="3">
        <f>Table1[[#This Row],[End Year]]-1</f>
        <v>2022</v>
      </c>
      <c r="E8833" s="3">
        <f t="shared" si="411"/>
        <v>2023</v>
      </c>
      <c r="F8833" s="1" t="str">
        <f t="shared" si="412"/>
        <v>2022/2023</v>
      </c>
      <c r="G8833">
        <v>94</v>
      </c>
      <c r="H8833" t="s">
        <v>60</v>
      </c>
      <c r="I8833">
        <f>IFERROR(INDEX(Lookup_Misc!$A$1:$C$7,MATCH(Table1[[#This Row],[Product]],Lookup_Misc!$B$1:$B$7,0),3)*Table1[[#This Row],[Tonnage]],NA())</f>
        <v>43.24</v>
      </c>
      <c r="J8833">
        <f t="shared" si="413"/>
        <v>4</v>
      </c>
    </row>
    <row r="8834" spans="1:10">
      <c r="A8834" t="s">
        <v>189</v>
      </c>
      <c r="B8834" t="s">
        <v>123</v>
      </c>
      <c r="C8834" s="60">
        <v>45017</v>
      </c>
      <c r="D8834" s="3">
        <f>Table1[[#This Row],[End Year]]-1</f>
        <v>2022</v>
      </c>
      <c r="E8834" s="3">
        <f t="shared" si="411"/>
        <v>2023</v>
      </c>
      <c r="F8834" s="1" t="str">
        <f t="shared" si="412"/>
        <v>2022/2023</v>
      </c>
      <c r="G8834">
        <v>400</v>
      </c>
      <c r="H8834" t="s">
        <v>132</v>
      </c>
      <c r="I8834">
        <f>IFERROR(INDEX(Lookup_Misc!$A$1:$C$7,MATCH(Table1[[#This Row],[Product]],Lookup_Misc!$B$1:$B$7,0),3)*Table1[[#This Row],[Tonnage]],NA())</f>
        <v>160</v>
      </c>
      <c r="J8834">
        <f t="shared" si="413"/>
        <v>4</v>
      </c>
    </row>
    <row r="8835" spans="1:10">
      <c r="A8835" t="s">
        <v>185</v>
      </c>
      <c r="B8835" t="s">
        <v>123</v>
      </c>
      <c r="C8835" s="60">
        <v>45017</v>
      </c>
      <c r="D8835" s="3">
        <f>Table1[[#This Row],[End Year]]-1</f>
        <v>2022</v>
      </c>
      <c r="E8835" s="3">
        <f t="shared" si="411"/>
        <v>2023</v>
      </c>
      <c r="F8835" s="1" t="str">
        <f t="shared" si="412"/>
        <v>2022/2023</v>
      </c>
      <c r="G8835">
        <v>990</v>
      </c>
      <c r="H8835" t="s">
        <v>60</v>
      </c>
      <c r="I8835">
        <f>IFERROR(INDEX(Lookup_Misc!$A$1:$C$7,MATCH(Table1[[#This Row],[Product]],Lookup_Misc!$B$1:$B$7,0),3)*Table1[[#This Row],[Tonnage]],NA())</f>
        <v>455.40000000000003</v>
      </c>
      <c r="J8835">
        <f t="shared" si="413"/>
        <v>4</v>
      </c>
    </row>
    <row r="8836" spans="1:10">
      <c r="A8836" t="s">
        <v>185</v>
      </c>
      <c r="B8836" t="s">
        <v>123</v>
      </c>
      <c r="C8836" s="60">
        <v>45017</v>
      </c>
      <c r="D8836" s="3">
        <f>Table1[[#This Row],[End Year]]-1</f>
        <v>2022</v>
      </c>
      <c r="E8836" s="3">
        <f t="shared" si="411"/>
        <v>2023</v>
      </c>
      <c r="F8836" s="1" t="str">
        <f t="shared" si="412"/>
        <v>2022/2023</v>
      </c>
      <c r="G8836">
        <v>5000</v>
      </c>
      <c r="H8836" t="s">
        <v>133</v>
      </c>
      <c r="I8836">
        <f>IFERROR(INDEX(Lookup_Misc!$A$1:$C$7,MATCH(Table1[[#This Row],[Product]],Lookup_Misc!$B$1:$B$7,0),3)*Table1[[#This Row],[Tonnage]],NA())</f>
        <v>2300</v>
      </c>
      <c r="J8836">
        <f t="shared" si="413"/>
        <v>4</v>
      </c>
    </row>
    <row r="8837" spans="1:10">
      <c r="A8837" t="s">
        <v>189</v>
      </c>
      <c r="B8837" t="s">
        <v>123</v>
      </c>
      <c r="C8837" s="60">
        <v>45017</v>
      </c>
      <c r="D8837" s="3">
        <f>Table1[[#This Row],[End Year]]-1</f>
        <v>2022</v>
      </c>
      <c r="E8837" s="3">
        <f t="shared" si="411"/>
        <v>2023</v>
      </c>
      <c r="F8837" s="1" t="str">
        <f t="shared" si="412"/>
        <v>2022/2023</v>
      </c>
      <c r="G8837">
        <v>54550</v>
      </c>
      <c r="H8837" t="s">
        <v>60</v>
      </c>
      <c r="I8837">
        <f>IFERROR(INDEX(Lookup_Misc!$A$1:$C$7,MATCH(Table1[[#This Row],[Product]],Lookup_Misc!$B$1:$B$7,0),3)*Table1[[#This Row],[Tonnage]],NA())</f>
        <v>21820</v>
      </c>
      <c r="J8837">
        <f t="shared" si="413"/>
        <v>4</v>
      </c>
    </row>
    <row r="8838" spans="1:10">
      <c r="A8838" t="s">
        <v>185</v>
      </c>
      <c r="B8838" t="s">
        <v>123</v>
      </c>
      <c r="C8838" s="60">
        <v>45017</v>
      </c>
      <c r="D8838" s="3">
        <f>Table1[[#This Row],[End Year]]-1</f>
        <v>2022</v>
      </c>
      <c r="E8838" s="3">
        <f t="shared" ref="E8838:E8901" si="414">IF(AND(MONTH(C8838)&gt;=7,MONTH(C8838)&lt;=12),YEAR(C8838)+1,YEAR(C8838))</f>
        <v>2023</v>
      </c>
      <c r="F8838" s="1" t="str">
        <f t="shared" ref="F8838:F8901" si="415">D8838&amp;"/"&amp;E8838</f>
        <v>2022/2023</v>
      </c>
      <c r="G8838">
        <v>3600</v>
      </c>
      <c r="H8838" t="s">
        <v>116</v>
      </c>
      <c r="I8838">
        <f>IFERROR(INDEX(Lookup_Misc!$A$1:$C$7,MATCH(Table1[[#This Row],[Product]],Lookup_Misc!$B$1:$B$7,0),3)*Table1[[#This Row],[Tonnage]],NA())</f>
        <v>1656</v>
      </c>
      <c r="J8838">
        <f t="shared" ref="J8838:J8901" si="416">MONTH(C8838)</f>
        <v>4</v>
      </c>
    </row>
    <row r="8839" spans="1:10">
      <c r="A8839" t="s">
        <v>186</v>
      </c>
      <c r="B8839" t="s">
        <v>123</v>
      </c>
      <c r="C8839" s="60">
        <v>45017</v>
      </c>
      <c r="D8839" s="3">
        <f>Table1[[#This Row],[End Year]]-1</f>
        <v>2022</v>
      </c>
      <c r="E8839" s="3">
        <f t="shared" si="414"/>
        <v>2023</v>
      </c>
      <c r="F8839" s="1" t="str">
        <f t="shared" si="415"/>
        <v>2022/2023</v>
      </c>
      <c r="G8839">
        <v>145175</v>
      </c>
      <c r="H8839" t="s">
        <v>60</v>
      </c>
      <c r="I8839">
        <f>IFERROR(INDEX(Lookup_Misc!$A$1:$C$7,MATCH(Table1[[#This Row],[Product]],Lookup_Misc!$B$1:$B$7,0),3)*Table1[[#This Row],[Tonnage]],NA())</f>
        <v>75491</v>
      </c>
      <c r="J8839">
        <f t="shared" si="416"/>
        <v>4</v>
      </c>
    </row>
    <row r="8840" spans="1:10">
      <c r="A8840" t="s">
        <v>186</v>
      </c>
      <c r="B8840" t="s">
        <v>123</v>
      </c>
      <c r="C8840" s="60">
        <v>45017</v>
      </c>
      <c r="D8840" s="3">
        <f>Table1[[#This Row],[End Year]]-1</f>
        <v>2022</v>
      </c>
      <c r="E8840" s="3">
        <f t="shared" si="414"/>
        <v>2023</v>
      </c>
      <c r="F8840" s="1" t="str">
        <f t="shared" si="415"/>
        <v>2022/2023</v>
      </c>
      <c r="G8840">
        <v>588</v>
      </c>
      <c r="H8840" t="s">
        <v>79</v>
      </c>
      <c r="I8840">
        <f>IFERROR(INDEX(Lookup_Misc!$A$1:$C$7,MATCH(Table1[[#This Row],[Product]],Lookup_Misc!$B$1:$B$7,0),3)*Table1[[#This Row],[Tonnage]],NA())</f>
        <v>305.76</v>
      </c>
      <c r="J8840">
        <f t="shared" si="416"/>
        <v>4</v>
      </c>
    </row>
    <row r="8841" spans="1:10">
      <c r="A8841" t="s">
        <v>189</v>
      </c>
      <c r="B8841" t="s">
        <v>123</v>
      </c>
      <c r="C8841" s="60">
        <v>45017</v>
      </c>
      <c r="D8841" s="3">
        <f>Table1[[#This Row],[End Year]]-1</f>
        <v>2022</v>
      </c>
      <c r="E8841" s="3">
        <f t="shared" si="414"/>
        <v>2023</v>
      </c>
      <c r="F8841" s="1" t="str">
        <f t="shared" si="415"/>
        <v>2022/2023</v>
      </c>
      <c r="G8841">
        <v>2005</v>
      </c>
      <c r="H8841" t="s">
        <v>116</v>
      </c>
      <c r="I8841">
        <f>IFERROR(INDEX(Lookup_Misc!$A$1:$C$7,MATCH(Table1[[#This Row],[Product]],Lookup_Misc!$B$1:$B$7,0),3)*Table1[[#This Row],[Tonnage]],NA())</f>
        <v>802</v>
      </c>
      <c r="J8841">
        <f t="shared" si="416"/>
        <v>4</v>
      </c>
    </row>
    <row r="8842" spans="1:10">
      <c r="A8842" t="s">
        <v>189</v>
      </c>
      <c r="B8842" t="s">
        <v>123</v>
      </c>
      <c r="C8842" s="60">
        <v>45017</v>
      </c>
      <c r="D8842" s="3">
        <f>Table1[[#This Row],[End Year]]-1</f>
        <v>2022</v>
      </c>
      <c r="E8842" s="3">
        <f t="shared" si="414"/>
        <v>2023</v>
      </c>
      <c r="F8842" s="1" t="str">
        <f t="shared" si="415"/>
        <v>2022/2023</v>
      </c>
      <c r="G8842">
        <v>68000</v>
      </c>
      <c r="H8842" t="s">
        <v>113</v>
      </c>
      <c r="I8842">
        <f>IFERROR(INDEX(Lookup_Misc!$A$1:$C$7,MATCH(Table1[[#This Row],[Product]],Lookup_Misc!$B$1:$B$7,0),3)*Table1[[#This Row],[Tonnage]],NA())</f>
        <v>27200</v>
      </c>
      <c r="J8842">
        <f t="shared" si="416"/>
        <v>4</v>
      </c>
    </row>
    <row r="8843" spans="1:10">
      <c r="A8843" t="s">
        <v>186</v>
      </c>
      <c r="B8843" t="s">
        <v>123</v>
      </c>
      <c r="C8843" s="60">
        <v>45017</v>
      </c>
      <c r="D8843" s="3">
        <f>Table1[[#This Row],[End Year]]-1</f>
        <v>2022</v>
      </c>
      <c r="E8843" s="3">
        <f t="shared" si="414"/>
        <v>2023</v>
      </c>
      <c r="F8843" s="1" t="str">
        <f t="shared" si="415"/>
        <v>2022/2023</v>
      </c>
      <c r="G8843">
        <v>10000</v>
      </c>
      <c r="H8843" t="s">
        <v>108</v>
      </c>
      <c r="I8843">
        <f>IFERROR(INDEX(Lookup_Misc!$A$1:$C$7,MATCH(Table1[[#This Row],[Product]],Lookup_Misc!$B$1:$B$7,0),3)*Table1[[#This Row],[Tonnage]],NA())</f>
        <v>5200</v>
      </c>
      <c r="J8843">
        <f t="shared" si="416"/>
        <v>4</v>
      </c>
    </row>
    <row r="8844" spans="1:10">
      <c r="A8844" t="s">
        <v>189</v>
      </c>
      <c r="B8844" t="s">
        <v>123</v>
      </c>
      <c r="C8844" s="60">
        <v>45017</v>
      </c>
      <c r="D8844" s="3">
        <f>Table1[[#This Row],[End Year]]-1</f>
        <v>2022</v>
      </c>
      <c r="E8844" s="3">
        <f t="shared" si="414"/>
        <v>2023</v>
      </c>
      <c r="F8844" s="1" t="str">
        <f t="shared" si="415"/>
        <v>2022/2023</v>
      </c>
      <c r="G8844">
        <v>34</v>
      </c>
      <c r="H8844" t="s">
        <v>89</v>
      </c>
      <c r="I8844">
        <f>IFERROR(INDEX(Lookup_Misc!$A$1:$C$7,MATCH(Table1[[#This Row],[Product]],Lookup_Misc!$B$1:$B$7,0),3)*Table1[[#This Row],[Tonnage]],NA())</f>
        <v>13.600000000000001</v>
      </c>
      <c r="J8844">
        <f t="shared" si="416"/>
        <v>4</v>
      </c>
    </row>
    <row r="8845" spans="1:10">
      <c r="A8845" t="s">
        <v>186</v>
      </c>
      <c r="B8845" t="s">
        <v>123</v>
      </c>
      <c r="C8845" s="60">
        <v>45017</v>
      </c>
      <c r="D8845" s="3">
        <f>Table1[[#This Row],[End Year]]-1</f>
        <v>2022</v>
      </c>
      <c r="E8845" s="3">
        <f t="shared" si="414"/>
        <v>2023</v>
      </c>
      <c r="F8845" s="1" t="str">
        <f t="shared" si="415"/>
        <v>2022/2023</v>
      </c>
      <c r="G8845">
        <v>2</v>
      </c>
      <c r="H8845" t="s">
        <v>128</v>
      </c>
      <c r="I8845">
        <f>IFERROR(INDEX(Lookup_Misc!$A$1:$C$7,MATCH(Table1[[#This Row],[Product]],Lookup_Misc!$B$1:$B$7,0),3)*Table1[[#This Row],[Tonnage]],NA())</f>
        <v>1.04</v>
      </c>
      <c r="J8845">
        <f t="shared" si="416"/>
        <v>4</v>
      </c>
    </row>
    <row r="8846" spans="1:10">
      <c r="A8846" t="s">
        <v>189</v>
      </c>
      <c r="B8846" t="s">
        <v>123</v>
      </c>
      <c r="C8846" s="60">
        <v>45017</v>
      </c>
      <c r="D8846" s="3">
        <f>Table1[[#This Row],[End Year]]-1</f>
        <v>2022</v>
      </c>
      <c r="E8846" s="3">
        <f t="shared" si="414"/>
        <v>2023</v>
      </c>
      <c r="F8846" s="1" t="str">
        <f t="shared" si="415"/>
        <v>2022/2023</v>
      </c>
      <c r="G8846">
        <v>268</v>
      </c>
      <c r="H8846" t="s">
        <v>79</v>
      </c>
      <c r="I8846">
        <f>IFERROR(INDEX(Lookup_Misc!$A$1:$C$7,MATCH(Table1[[#This Row],[Product]],Lookup_Misc!$B$1:$B$7,0),3)*Table1[[#This Row],[Tonnage]],NA())</f>
        <v>107.2</v>
      </c>
      <c r="J8846">
        <f t="shared" si="416"/>
        <v>4</v>
      </c>
    </row>
    <row r="8847" spans="1:10">
      <c r="A8847" t="s">
        <v>185</v>
      </c>
      <c r="B8847" t="s">
        <v>123</v>
      </c>
      <c r="C8847" s="60">
        <v>45017</v>
      </c>
      <c r="D8847" s="3">
        <f>Table1[[#This Row],[End Year]]-1</f>
        <v>2022</v>
      </c>
      <c r="E8847" s="3">
        <f t="shared" si="414"/>
        <v>2023</v>
      </c>
      <c r="F8847" s="1" t="str">
        <f t="shared" si="415"/>
        <v>2022/2023</v>
      </c>
      <c r="G8847">
        <v>24000</v>
      </c>
      <c r="H8847" t="s">
        <v>144</v>
      </c>
      <c r="I8847">
        <f>IFERROR(INDEX(Lookup_Misc!$A$1:$C$7,MATCH(Table1[[#This Row],[Product]],Lookup_Misc!$B$1:$B$7,0),3)*Table1[[#This Row],[Tonnage]],NA())</f>
        <v>11040</v>
      </c>
      <c r="J8847">
        <f t="shared" si="416"/>
        <v>4</v>
      </c>
    </row>
    <row r="8848" spans="1:10">
      <c r="A8848" t="s">
        <v>185</v>
      </c>
      <c r="B8848" t="s">
        <v>123</v>
      </c>
      <c r="C8848" s="60">
        <v>45017</v>
      </c>
      <c r="D8848" s="3">
        <f>Table1[[#This Row],[End Year]]-1</f>
        <v>2022</v>
      </c>
      <c r="E8848" s="3">
        <f t="shared" si="414"/>
        <v>2023</v>
      </c>
      <c r="F8848" s="1" t="str">
        <f t="shared" si="415"/>
        <v>2022/2023</v>
      </c>
      <c r="G8848">
        <v>8</v>
      </c>
      <c r="H8848" t="s">
        <v>89</v>
      </c>
      <c r="I8848">
        <f>IFERROR(INDEX(Lookup_Misc!$A$1:$C$7,MATCH(Table1[[#This Row],[Product]],Lookup_Misc!$B$1:$B$7,0),3)*Table1[[#This Row],[Tonnage]],NA())</f>
        <v>3.68</v>
      </c>
      <c r="J8848">
        <f t="shared" si="416"/>
        <v>4</v>
      </c>
    </row>
    <row r="8849" spans="1:10">
      <c r="A8849" t="s">
        <v>186</v>
      </c>
      <c r="B8849" t="s">
        <v>123</v>
      </c>
      <c r="C8849" s="60">
        <v>45017</v>
      </c>
      <c r="D8849" s="3">
        <f>Table1[[#This Row],[End Year]]-1</f>
        <v>2022</v>
      </c>
      <c r="E8849" s="3">
        <f t="shared" si="414"/>
        <v>2023</v>
      </c>
      <c r="F8849" s="1" t="str">
        <f t="shared" si="415"/>
        <v>2022/2023</v>
      </c>
      <c r="G8849">
        <v>7600</v>
      </c>
      <c r="H8849" t="s">
        <v>116</v>
      </c>
      <c r="I8849">
        <f>IFERROR(INDEX(Lookup_Misc!$A$1:$C$7,MATCH(Table1[[#This Row],[Product]],Lookup_Misc!$B$1:$B$7,0),3)*Table1[[#This Row],[Tonnage]],NA())</f>
        <v>3952</v>
      </c>
      <c r="J8849">
        <f t="shared" si="416"/>
        <v>4</v>
      </c>
    </row>
    <row r="8850" spans="1:10">
      <c r="A8850" t="s">
        <v>186</v>
      </c>
      <c r="B8850" t="s">
        <v>123</v>
      </c>
      <c r="C8850" s="60">
        <v>45017</v>
      </c>
      <c r="D8850" s="3">
        <f>Table1[[#This Row],[End Year]]-1</f>
        <v>2022</v>
      </c>
      <c r="E8850" s="3">
        <f t="shared" si="414"/>
        <v>2023</v>
      </c>
      <c r="F8850" s="1" t="str">
        <f t="shared" si="415"/>
        <v>2022/2023</v>
      </c>
      <c r="G8850">
        <v>1</v>
      </c>
      <c r="H8850" t="s">
        <v>75</v>
      </c>
      <c r="I8850">
        <f>IFERROR(INDEX(Lookup_Misc!$A$1:$C$7,MATCH(Table1[[#This Row],[Product]],Lookup_Misc!$B$1:$B$7,0),3)*Table1[[#This Row],[Tonnage]],NA())</f>
        <v>0.52</v>
      </c>
      <c r="J8850">
        <f t="shared" si="416"/>
        <v>4</v>
      </c>
    </row>
    <row r="8851" spans="1:10">
      <c r="A8851" t="s">
        <v>186</v>
      </c>
      <c r="B8851" t="s">
        <v>123</v>
      </c>
      <c r="C8851" s="60">
        <v>45017</v>
      </c>
      <c r="D8851" s="3">
        <f>Table1[[#This Row],[End Year]]-1</f>
        <v>2022</v>
      </c>
      <c r="E8851" s="3">
        <f t="shared" si="414"/>
        <v>2023</v>
      </c>
      <c r="F8851" s="1" t="str">
        <f t="shared" si="415"/>
        <v>2022/2023</v>
      </c>
      <c r="G8851">
        <v>5503</v>
      </c>
      <c r="H8851" t="s">
        <v>88</v>
      </c>
      <c r="I8851">
        <f>IFERROR(INDEX(Lookup_Misc!$A$1:$C$7,MATCH(Table1[[#This Row],[Product]],Lookup_Misc!$B$1:$B$7,0),3)*Table1[[#This Row],[Tonnage]],NA())</f>
        <v>2861.56</v>
      </c>
      <c r="J8851">
        <f t="shared" si="416"/>
        <v>4</v>
      </c>
    </row>
    <row r="8852" spans="1:10">
      <c r="A8852" t="s">
        <v>189</v>
      </c>
      <c r="B8852" t="s">
        <v>33</v>
      </c>
      <c r="C8852" s="60">
        <v>45047</v>
      </c>
      <c r="D8852" s="3">
        <f>Table1[[#This Row],[End Year]]-1</f>
        <v>2022</v>
      </c>
      <c r="E8852" s="3">
        <f t="shared" si="414"/>
        <v>2023</v>
      </c>
      <c r="F8852" s="1" t="str">
        <f t="shared" si="415"/>
        <v>2022/2023</v>
      </c>
      <c r="G8852">
        <v>166</v>
      </c>
      <c r="H8852" t="s">
        <v>168</v>
      </c>
      <c r="I8852">
        <f>IFERROR(INDEX(Lookup_Misc!$A$1:$C$7,MATCH(Table1[[#This Row],[Product]],Lookup_Misc!$B$1:$B$7,0),3)*Table1[[#This Row],[Tonnage]],NA())</f>
        <v>66.400000000000006</v>
      </c>
      <c r="J8852">
        <f t="shared" si="416"/>
        <v>5</v>
      </c>
    </row>
    <row r="8853" spans="1:10">
      <c r="A8853" t="s">
        <v>189</v>
      </c>
      <c r="B8853" t="s">
        <v>33</v>
      </c>
      <c r="C8853" s="60">
        <v>45047</v>
      </c>
      <c r="D8853" s="3">
        <f>Table1[[#This Row],[End Year]]-1</f>
        <v>2022</v>
      </c>
      <c r="E8853" s="3">
        <f t="shared" si="414"/>
        <v>2023</v>
      </c>
      <c r="F8853" s="1" t="str">
        <f t="shared" si="415"/>
        <v>2022/2023</v>
      </c>
      <c r="G8853">
        <v>74</v>
      </c>
      <c r="H8853" t="s">
        <v>94</v>
      </c>
      <c r="I8853">
        <f>IFERROR(INDEX(Lookup_Misc!$A$1:$C$7,MATCH(Table1[[#This Row],[Product]],Lookup_Misc!$B$1:$B$7,0),3)*Table1[[#This Row],[Tonnage]],NA())</f>
        <v>29.6</v>
      </c>
      <c r="J8853">
        <f t="shared" si="416"/>
        <v>5</v>
      </c>
    </row>
    <row r="8854" spans="1:10">
      <c r="A8854" t="s">
        <v>189</v>
      </c>
      <c r="B8854" t="s">
        <v>33</v>
      </c>
      <c r="C8854" s="60">
        <v>45047</v>
      </c>
      <c r="D8854" s="3">
        <f>Table1[[#This Row],[End Year]]-1</f>
        <v>2022</v>
      </c>
      <c r="E8854" s="3">
        <f t="shared" si="414"/>
        <v>2023</v>
      </c>
      <c r="F8854" s="1" t="str">
        <f t="shared" si="415"/>
        <v>2022/2023</v>
      </c>
      <c r="G8854">
        <v>12</v>
      </c>
      <c r="H8854" t="s">
        <v>93</v>
      </c>
      <c r="I8854">
        <f>IFERROR(INDEX(Lookup_Misc!$A$1:$C$7,MATCH(Table1[[#This Row],[Product]],Lookup_Misc!$B$1:$B$7,0),3)*Table1[[#This Row],[Tonnage]],NA())</f>
        <v>4.8000000000000007</v>
      </c>
      <c r="J8854">
        <f t="shared" si="416"/>
        <v>5</v>
      </c>
    </row>
    <row r="8855" spans="1:10">
      <c r="A8855" t="s">
        <v>185</v>
      </c>
      <c r="B8855" t="s">
        <v>33</v>
      </c>
      <c r="C8855" s="60">
        <v>45047</v>
      </c>
      <c r="D8855" s="3">
        <f>Table1[[#This Row],[End Year]]-1</f>
        <v>2022</v>
      </c>
      <c r="E8855" s="3">
        <f t="shared" si="414"/>
        <v>2023</v>
      </c>
      <c r="F8855" s="1" t="str">
        <f t="shared" si="415"/>
        <v>2022/2023</v>
      </c>
      <c r="G8855">
        <v>163</v>
      </c>
      <c r="H8855" t="s">
        <v>119</v>
      </c>
      <c r="I8855">
        <f>IFERROR(INDEX(Lookup_Misc!$A$1:$C$7,MATCH(Table1[[#This Row],[Product]],Lookup_Misc!$B$1:$B$7,0),3)*Table1[[#This Row],[Tonnage]],NA())</f>
        <v>74.98</v>
      </c>
      <c r="J8855">
        <f t="shared" si="416"/>
        <v>5</v>
      </c>
    </row>
    <row r="8856" spans="1:10">
      <c r="A8856" t="s">
        <v>186</v>
      </c>
      <c r="B8856" t="s">
        <v>33</v>
      </c>
      <c r="C8856" s="60">
        <v>45047</v>
      </c>
      <c r="D8856" s="3">
        <f>Table1[[#This Row],[End Year]]-1</f>
        <v>2022</v>
      </c>
      <c r="E8856" s="3">
        <f t="shared" si="414"/>
        <v>2023</v>
      </c>
      <c r="F8856" s="1" t="str">
        <f t="shared" si="415"/>
        <v>2022/2023</v>
      </c>
      <c r="G8856">
        <v>100</v>
      </c>
      <c r="H8856" t="s">
        <v>96</v>
      </c>
      <c r="I8856">
        <f>IFERROR(INDEX(Lookup_Misc!$A$1:$C$7,MATCH(Table1[[#This Row],[Product]],Lookup_Misc!$B$1:$B$7,0),3)*Table1[[#This Row],[Tonnage]],NA())</f>
        <v>52</v>
      </c>
      <c r="J8856">
        <f t="shared" si="416"/>
        <v>5</v>
      </c>
    </row>
    <row r="8857" spans="1:10">
      <c r="A8857" t="s">
        <v>186</v>
      </c>
      <c r="B8857" t="s">
        <v>33</v>
      </c>
      <c r="C8857" s="60">
        <v>45047</v>
      </c>
      <c r="D8857" s="3">
        <f>Table1[[#This Row],[End Year]]-1</f>
        <v>2022</v>
      </c>
      <c r="E8857" s="3">
        <f t="shared" si="414"/>
        <v>2023</v>
      </c>
      <c r="F8857" s="1" t="str">
        <f t="shared" si="415"/>
        <v>2022/2023</v>
      </c>
      <c r="G8857">
        <v>1</v>
      </c>
      <c r="H8857" t="s">
        <v>89</v>
      </c>
      <c r="I8857">
        <f>IFERROR(INDEX(Lookup_Misc!$A$1:$C$7,MATCH(Table1[[#This Row],[Product]],Lookup_Misc!$B$1:$B$7,0),3)*Table1[[#This Row],[Tonnage]],NA())</f>
        <v>0.52</v>
      </c>
      <c r="J8857">
        <f t="shared" si="416"/>
        <v>5</v>
      </c>
    </row>
    <row r="8858" spans="1:10">
      <c r="A8858" t="s">
        <v>186</v>
      </c>
      <c r="B8858" t="s">
        <v>33</v>
      </c>
      <c r="C8858" s="60">
        <v>45047</v>
      </c>
      <c r="D8858" s="3">
        <f>Table1[[#This Row],[End Year]]-1</f>
        <v>2022</v>
      </c>
      <c r="E8858" s="3">
        <f t="shared" si="414"/>
        <v>2023</v>
      </c>
      <c r="F8858" s="1" t="str">
        <f t="shared" si="415"/>
        <v>2022/2023</v>
      </c>
      <c r="G8858">
        <v>2</v>
      </c>
      <c r="H8858" t="s">
        <v>119</v>
      </c>
      <c r="I8858">
        <f>IFERROR(INDEX(Lookup_Misc!$A$1:$C$7,MATCH(Table1[[#This Row],[Product]],Lookup_Misc!$B$1:$B$7,0),3)*Table1[[#This Row],[Tonnage]],NA())</f>
        <v>1.04</v>
      </c>
      <c r="J8858">
        <f t="shared" si="416"/>
        <v>5</v>
      </c>
    </row>
    <row r="8859" spans="1:10">
      <c r="A8859" t="s">
        <v>189</v>
      </c>
      <c r="B8859" t="s">
        <v>33</v>
      </c>
      <c r="C8859" s="60">
        <v>45047</v>
      </c>
      <c r="D8859" s="3">
        <f>Table1[[#This Row],[End Year]]-1</f>
        <v>2022</v>
      </c>
      <c r="E8859" s="3">
        <f t="shared" si="414"/>
        <v>2023</v>
      </c>
      <c r="F8859" s="1" t="str">
        <f t="shared" si="415"/>
        <v>2022/2023</v>
      </c>
      <c r="G8859">
        <v>40</v>
      </c>
      <c r="H8859" t="s">
        <v>79</v>
      </c>
      <c r="I8859">
        <f>IFERROR(INDEX(Lookup_Misc!$A$1:$C$7,MATCH(Table1[[#This Row],[Product]],Lookup_Misc!$B$1:$B$7,0),3)*Table1[[#This Row],[Tonnage]],NA())</f>
        <v>16</v>
      </c>
      <c r="J8859">
        <f t="shared" si="416"/>
        <v>5</v>
      </c>
    </row>
    <row r="8860" spans="1:10">
      <c r="A8860" t="s">
        <v>186</v>
      </c>
      <c r="B8860" t="s">
        <v>33</v>
      </c>
      <c r="C8860" s="60">
        <v>45047</v>
      </c>
      <c r="D8860" s="3">
        <f>Table1[[#This Row],[End Year]]-1</f>
        <v>2022</v>
      </c>
      <c r="E8860" s="3">
        <f t="shared" si="414"/>
        <v>2023</v>
      </c>
      <c r="F8860" s="1" t="str">
        <f t="shared" si="415"/>
        <v>2022/2023</v>
      </c>
      <c r="G8860">
        <v>21999</v>
      </c>
      <c r="H8860" t="s">
        <v>82</v>
      </c>
      <c r="I8860">
        <f>IFERROR(INDEX(Lookup_Misc!$A$1:$C$7,MATCH(Table1[[#This Row],[Product]],Lookup_Misc!$B$1:$B$7,0),3)*Table1[[#This Row],[Tonnage]],NA())</f>
        <v>11439.48</v>
      </c>
      <c r="J8860">
        <f t="shared" si="416"/>
        <v>5</v>
      </c>
    </row>
    <row r="8861" spans="1:10">
      <c r="A8861" t="s">
        <v>186</v>
      </c>
      <c r="B8861" t="s">
        <v>33</v>
      </c>
      <c r="C8861" s="60">
        <v>45047</v>
      </c>
      <c r="D8861" s="3">
        <f>Table1[[#This Row],[End Year]]-1</f>
        <v>2022</v>
      </c>
      <c r="E8861" s="3">
        <f t="shared" si="414"/>
        <v>2023</v>
      </c>
      <c r="F8861" s="1" t="str">
        <f t="shared" si="415"/>
        <v>2022/2023</v>
      </c>
      <c r="G8861">
        <v>3982</v>
      </c>
      <c r="H8861" t="s">
        <v>60</v>
      </c>
      <c r="I8861">
        <f>IFERROR(INDEX(Lookup_Misc!$A$1:$C$7,MATCH(Table1[[#This Row],[Product]],Lookup_Misc!$B$1:$B$7,0),3)*Table1[[#This Row],[Tonnage]],NA())</f>
        <v>2070.64</v>
      </c>
      <c r="J8861">
        <f t="shared" si="416"/>
        <v>5</v>
      </c>
    </row>
    <row r="8862" spans="1:10">
      <c r="A8862" t="s">
        <v>185</v>
      </c>
      <c r="B8862" t="s">
        <v>33</v>
      </c>
      <c r="C8862" s="60">
        <v>45047</v>
      </c>
      <c r="D8862" s="3">
        <f>Table1[[#This Row],[End Year]]-1</f>
        <v>2022</v>
      </c>
      <c r="E8862" s="3">
        <f t="shared" si="414"/>
        <v>2023</v>
      </c>
      <c r="F8862" s="1" t="str">
        <f t="shared" si="415"/>
        <v>2022/2023</v>
      </c>
      <c r="G8862">
        <v>44216</v>
      </c>
      <c r="H8862" t="s">
        <v>115</v>
      </c>
      <c r="I8862">
        <f>IFERROR(INDEX(Lookup_Misc!$A$1:$C$7,MATCH(Table1[[#This Row],[Product]],Lookup_Misc!$B$1:$B$7,0),3)*Table1[[#This Row],[Tonnage]],NA())</f>
        <v>20339.36</v>
      </c>
      <c r="J8862">
        <f t="shared" si="416"/>
        <v>5</v>
      </c>
    </row>
    <row r="8863" spans="1:10">
      <c r="A8863" t="s">
        <v>189</v>
      </c>
      <c r="B8863" t="s">
        <v>33</v>
      </c>
      <c r="C8863" s="60">
        <v>45047</v>
      </c>
      <c r="D8863" s="3">
        <f>Table1[[#This Row],[End Year]]-1</f>
        <v>2022</v>
      </c>
      <c r="E8863" s="3">
        <f t="shared" si="414"/>
        <v>2023</v>
      </c>
      <c r="F8863" s="1" t="str">
        <f t="shared" si="415"/>
        <v>2022/2023</v>
      </c>
      <c r="G8863">
        <v>2911</v>
      </c>
      <c r="H8863" t="s">
        <v>60</v>
      </c>
      <c r="I8863">
        <f>IFERROR(INDEX(Lookup_Misc!$A$1:$C$7,MATCH(Table1[[#This Row],[Product]],Lookup_Misc!$B$1:$B$7,0),3)*Table1[[#This Row],[Tonnage]],NA())</f>
        <v>1164.4000000000001</v>
      </c>
      <c r="J8863">
        <f t="shared" si="416"/>
        <v>5</v>
      </c>
    </row>
    <row r="8864" spans="1:10">
      <c r="A8864" t="s">
        <v>186</v>
      </c>
      <c r="B8864" t="s">
        <v>33</v>
      </c>
      <c r="C8864" s="60">
        <v>45047</v>
      </c>
      <c r="D8864" s="3">
        <f>Table1[[#This Row],[End Year]]-1</f>
        <v>2022</v>
      </c>
      <c r="E8864" s="3">
        <f t="shared" si="414"/>
        <v>2023</v>
      </c>
      <c r="F8864" s="1" t="str">
        <f t="shared" si="415"/>
        <v>2022/2023</v>
      </c>
      <c r="G8864">
        <v>19</v>
      </c>
      <c r="H8864" t="s">
        <v>169</v>
      </c>
      <c r="I8864">
        <f>IFERROR(INDEX(Lookup_Misc!$A$1:$C$7,MATCH(Table1[[#This Row],[Product]],Lookup_Misc!$B$1:$B$7,0),3)*Table1[[#This Row],[Tonnage]],NA())</f>
        <v>9.8800000000000008</v>
      </c>
      <c r="J8864">
        <f t="shared" si="416"/>
        <v>5</v>
      </c>
    </row>
    <row r="8865" spans="1:10">
      <c r="A8865" t="s">
        <v>186</v>
      </c>
      <c r="B8865" t="s">
        <v>33</v>
      </c>
      <c r="C8865" s="60">
        <v>45047</v>
      </c>
      <c r="D8865" s="3">
        <f>Table1[[#This Row],[End Year]]-1</f>
        <v>2022</v>
      </c>
      <c r="E8865" s="3">
        <f t="shared" si="414"/>
        <v>2023</v>
      </c>
      <c r="F8865" s="1" t="str">
        <f t="shared" si="415"/>
        <v>2022/2023</v>
      </c>
      <c r="G8865">
        <v>37924</v>
      </c>
      <c r="H8865" t="s">
        <v>79</v>
      </c>
      <c r="I8865">
        <f>IFERROR(INDEX(Lookup_Misc!$A$1:$C$7,MATCH(Table1[[#This Row],[Product]],Lookup_Misc!$B$1:$B$7,0),3)*Table1[[#This Row],[Tonnage]],NA())</f>
        <v>19720.48</v>
      </c>
      <c r="J8865">
        <f t="shared" si="416"/>
        <v>5</v>
      </c>
    </row>
    <row r="8866" spans="1:10">
      <c r="A8866" t="s">
        <v>185</v>
      </c>
      <c r="B8866" t="s">
        <v>33</v>
      </c>
      <c r="C8866" s="60">
        <v>45047</v>
      </c>
      <c r="D8866" s="3">
        <f>Table1[[#This Row],[End Year]]-1</f>
        <v>2022</v>
      </c>
      <c r="E8866" s="3">
        <f t="shared" si="414"/>
        <v>2023</v>
      </c>
      <c r="F8866" s="1" t="str">
        <f t="shared" si="415"/>
        <v>2022/2023</v>
      </c>
      <c r="G8866">
        <v>1804</v>
      </c>
      <c r="H8866" t="s">
        <v>60</v>
      </c>
      <c r="I8866">
        <f>IFERROR(INDEX(Lookup_Misc!$A$1:$C$7,MATCH(Table1[[#This Row],[Product]],Lookup_Misc!$B$1:$B$7,0),3)*Table1[[#This Row],[Tonnage]],NA())</f>
        <v>829.84</v>
      </c>
      <c r="J8866">
        <f t="shared" si="416"/>
        <v>5</v>
      </c>
    </row>
    <row r="8867" spans="1:10">
      <c r="A8867" t="s">
        <v>185</v>
      </c>
      <c r="B8867" t="s">
        <v>33</v>
      </c>
      <c r="C8867" s="60">
        <v>45047</v>
      </c>
      <c r="D8867" s="3">
        <f>Table1[[#This Row],[End Year]]-1</f>
        <v>2022</v>
      </c>
      <c r="E8867" s="3">
        <f t="shared" si="414"/>
        <v>2023</v>
      </c>
      <c r="F8867" s="1" t="str">
        <f t="shared" si="415"/>
        <v>2022/2023</v>
      </c>
      <c r="G8867">
        <v>2</v>
      </c>
      <c r="H8867" t="s">
        <v>76</v>
      </c>
      <c r="I8867">
        <f>IFERROR(INDEX(Lookup_Misc!$A$1:$C$7,MATCH(Table1[[#This Row],[Product]],Lookup_Misc!$B$1:$B$7,0),3)*Table1[[#This Row],[Tonnage]],NA())</f>
        <v>0.92</v>
      </c>
      <c r="J8867">
        <f t="shared" si="416"/>
        <v>5</v>
      </c>
    </row>
    <row r="8868" spans="1:10">
      <c r="A8868" t="s">
        <v>185</v>
      </c>
      <c r="B8868" t="s">
        <v>33</v>
      </c>
      <c r="C8868" s="60">
        <v>45047</v>
      </c>
      <c r="D8868" s="3">
        <f>Table1[[#This Row],[End Year]]-1</f>
        <v>2022</v>
      </c>
      <c r="E8868" s="3">
        <f t="shared" si="414"/>
        <v>2023</v>
      </c>
      <c r="F8868" s="1" t="str">
        <f t="shared" si="415"/>
        <v>2022/2023</v>
      </c>
      <c r="G8868">
        <v>20</v>
      </c>
      <c r="H8868" t="s">
        <v>86</v>
      </c>
      <c r="I8868">
        <f>IFERROR(INDEX(Lookup_Misc!$A$1:$C$7,MATCH(Table1[[#This Row],[Product]],Lookup_Misc!$B$1:$B$7,0),3)*Table1[[#This Row],[Tonnage]],NA())</f>
        <v>9.2000000000000011</v>
      </c>
      <c r="J8868">
        <f t="shared" si="416"/>
        <v>5</v>
      </c>
    </row>
    <row r="8869" spans="1:10">
      <c r="A8869" t="s">
        <v>185</v>
      </c>
      <c r="B8869" t="s">
        <v>33</v>
      </c>
      <c r="C8869" s="60">
        <v>45047</v>
      </c>
      <c r="D8869" s="3">
        <f>Table1[[#This Row],[End Year]]-1</f>
        <v>2022</v>
      </c>
      <c r="E8869" s="3">
        <f t="shared" si="414"/>
        <v>2023</v>
      </c>
      <c r="F8869" s="1" t="str">
        <f t="shared" si="415"/>
        <v>2022/2023</v>
      </c>
      <c r="G8869">
        <v>8280</v>
      </c>
      <c r="H8869" t="s">
        <v>79</v>
      </c>
      <c r="I8869">
        <f>IFERROR(INDEX(Lookup_Misc!$A$1:$C$7,MATCH(Table1[[#This Row],[Product]],Lookup_Misc!$B$1:$B$7,0),3)*Table1[[#This Row],[Tonnage]],NA())</f>
        <v>3808.8</v>
      </c>
      <c r="J8869">
        <f t="shared" si="416"/>
        <v>5</v>
      </c>
    </row>
    <row r="8870" spans="1:10">
      <c r="A8870" t="s">
        <v>185</v>
      </c>
      <c r="B8870" t="s">
        <v>33</v>
      </c>
      <c r="C8870" s="60">
        <v>45047</v>
      </c>
      <c r="D8870" s="3">
        <f>Table1[[#This Row],[End Year]]-1</f>
        <v>2022</v>
      </c>
      <c r="E8870" s="3">
        <f t="shared" si="414"/>
        <v>2023</v>
      </c>
      <c r="F8870" s="1" t="str">
        <f t="shared" si="415"/>
        <v>2022/2023</v>
      </c>
      <c r="G8870">
        <v>59956</v>
      </c>
      <c r="H8870" t="s">
        <v>82</v>
      </c>
      <c r="I8870">
        <f>IFERROR(INDEX(Lookup_Misc!$A$1:$C$7,MATCH(Table1[[#This Row],[Product]],Lookup_Misc!$B$1:$B$7,0),3)*Table1[[#This Row],[Tonnage]],NA())</f>
        <v>27579.760000000002</v>
      </c>
      <c r="J8870">
        <f t="shared" si="416"/>
        <v>5</v>
      </c>
    </row>
    <row r="8871" spans="1:10">
      <c r="A8871" t="s">
        <v>189</v>
      </c>
      <c r="B8871" t="s">
        <v>33</v>
      </c>
      <c r="C8871" s="60">
        <v>45047</v>
      </c>
      <c r="D8871" s="3">
        <f>Table1[[#This Row],[End Year]]-1</f>
        <v>2022</v>
      </c>
      <c r="E8871" s="3">
        <f t="shared" si="414"/>
        <v>2023</v>
      </c>
      <c r="F8871" s="1" t="str">
        <f t="shared" si="415"/>
        <v>2022/2023</v>
      </c>
      <c r="G8871">
        <v>43</v>
      </c>
      <c r="H8871" t="s">
        <v>86</v>
      </c>
      <c r="I8871">
        <f>IFERROR(INDEX(Lookup_Misc!$A$1:$C$7,MATCH(Table1[[#This Row],[Product]],Lookup_Misc!$B$1:$B$7,0),3)*Table1[[#This Row],[Tonnage]],NA())</f>
        <v>17.2</v>
      </c>
      <c r="J8871">
        <f t="shared" si="416"/>
        <v>5</v>
      </c>
    </row>
    <row r="8872" spans="1:10">
      <c r="A8872" t="s">
        <v>186</v>
      </c>
      <c r="B8872" t="s">
        <v>33</v>
      </c>
      <c r="C8872" s="60">
        <v>45047</v>
      </c>
      <c r="D8872" s="3">
        <f>Table1[[#This Row],[End Year]]-1</f>
        <v>2022</v>
      </c>
      <c r="E8872" s="3">
        <f t="shared" si="414"/>
        <v>2023</v>
      </c>
      <c r="F8872" s="1" t="str">
        <f t="shared" si="415"/>
        <v>2022/2023</v>
      </c>
      <c r="G8872">
        <v>404</v>
      </c>
      <c r="H8872" t="s">
        <v>86</v>
      </c>
      <c r="I8872">
        <f>IFERROR(INDEX(Lookup_Misc!$A$1:$C$7,MATCH(Table1[[#This Row],[Product]],Lookup_Misc!$B$1:$B$7,0),3)*Table1[[#This Row],[Tonnage]],NA())</f>
        <v>210.08</v>
      </c>
      <c r="J8872">
        <f t="shared" si="416"/>
        <v>5</v>
      </c>
    </row>
    <row r="8873" spans="1:10">
      <c r="A8873" t="s">
        <v>186</v>
      </c>
      <c r="B8873" t="s">
        <v>33</v>
      </c>
      <c r="C8873" s="60">
        <v>45047</v>
      </c>
      <c r="D8873" s="3">
        <f>Table1[[#This Row],[End Year]]-1</f>
        <v>2022</v>
      </c>
      <c r="E8873" s="3">
        <f t="shared" si="414"/>
        <v>2023</v>
      </c>
      <c r="F8873" s="1" t="str">
        <f t="shared" si="415"/>
        <v>2022/2023</v>
      </c>
      <c r="G8873">
        <v>8464</v>
      </c>
      <c r="H8873" t="s">
        <v>95</v>
      </c>
      <c r="I8873">
        <f>IFERROR(INDEX(Lookup_Misc!$A$1:$C$7,MATCH(Table1[[#This Row],[Product]],Lookup_Misc!$B$1:$B$7,0),3)*Table1[[#This Row],[Tonnage]],NA())</f>
        <v>4401.28</v>
      </c>
      <c r="J8873">
        <f t="shared" si="416"/>
        <v>5</v>
      </c>
    </row>
    <row r="8874" spans="1:10">
      <c r="A8874" t="s">
        <v>185</v>
      </c>
      <c r="B8874" t="s">
        <v>33</v>
      </c>
      <c r="C8874" s="60">
        <v>45047</v>
      </c>
      <c r="D8874" s="3">
        <f>Table1[[#This Row],[End Year]]-1</f>
        <v>2022</v>
      </c>
      <c r="E8874" s="3">
        <f t="shared" si="414"/>
        <v>2023</v>
      </c>
      <c r="F8874" s="1" t="str">
        <f t="shared" si="415"/>
        <v>2022/2023</v>
      </c>
      <c r="G8874">
        <v>2</v>
      </c>
      <c r="H8874" t="s">
        <v>87</v>
      </c>
      <c r="I8874">
        <f>IFERROR(INDEX(Lookup_Misc!$A$1:$C$7,MATCH(Table1[[#This Row],[Product]],Lookup_Misc!$B$1:$B$7,0),3)*Table1[[#This Row],[Tonnage]],NA())</f>
        <v>0.92</v>
      </c>
      <c r="J8874">
        <f t="shared" si="416"/>
        <v>5</v>
      </c>
    </row>
    <row r="8875" spans="1:10">
      <c r="A8875" t="s">
        <v>185</v>
      </c>
      <c r="B8875" t="s">
        <v>33</v>
      </c>
      <c r="C8875" s="60">
        <v>45047</v>
      </c>
      <c r="D8875" s="3">
        <f>Table1[[#This Row],[End Year]]-1</f>
        <v>2022</v>
      </c>
      <c r="E8875" s="3">
        <f t="shared" si="414"/>
        <v>2023</v>
      </c>
      <c r="F8875" s="1" t="str">
        <f t="shared" si="415"/>
        <v>2022/2023</v>
      </c>
      <c r="G8875">
        <v>8</v>
      </c>
      <c r="H8875" t="s">
        <v>73</v>
      </c>
      <c r="I8875">
        <f>IFERROR(INDEX(Lookup_Misc!$A$1:$C$7,MATCH(Table1[[#This Row],[Product]],Lookup_Misc!$B$1:$B$7,0),3)*Table1[[#This Row],[Tonnage]],NA())</f>
        <v>3.68</v>
      </c>
      <c r="J8875">
        <f t="shared" si="416"/>
        <v>5</v>
      </c>
    </row>
    <row r="8876" spans="1:10">
      <c r="A8876" t="s">
        <v>186</v>
      </c>
      <c r="B8876" t="s">
        <v>33</v>
      </c>
      <c r="C8876" s="60">
        <v>45047</v>
      </c>
      <c r="D8876" s="3">
        <f>Table1[[#This Row],[End Year]]-1</f>
        <v>2022</v>
      </c>
      <c r="E8876" s="3">
        <f t="shared" si="414"/>
        <v>2023</v>
      </c>
      <c r="F8876" s="1" t="str">
        <f t="shared" si="415"/>
        <v>2022/2023</v>
      </c>
      <c r="G8876">
        <v>2958</v>
      </c>
      <c r="H8876" t="s">
        <v>151</v>
      </c>
      <c r="I8876">
        <f>IFERROR(INDEX(Lookup_Misc!$A$1:$C$7,MATCH(Table1[[#This Row],[Product]],Lookup_Misc!$B$1:$B$7,0),3)*Table1[[#This Row],[Tonnage]],NA())</f>
        <v>1538.16</v>
      </c>
      <c r="J8876">
        <f t="shared" si="416"/>
        <v>5</v>
      </c>
    </row>
    <row r="8877" spans="1:10">
      <c r="A8877" t="s">
        <v>188</v>
      </c>
      <c r="B8877" t="s">
        <v>123</v>
      </c>
      <c r="C8877" s="60">
        <v>45047</v>
      </c>
      <c r="D8877" s="3">
        <f>Table1[[#This Row],[End Year]]-1</f>
        <v>2022</v>
      </c>
      <c r="E8877" s="3">
        <f t="shared" si="414"/>
        <v>2023</v>
      </c>
      <c r="F8877" s="1" t="str">
        <f t="shared" si="415"/>
        <v>2022/2023</v>
      </c>
      <c r="G8877">
        <v>8</v>
      </c>
      <c r="H8877" t="s">
        <v>60</v>
      </c>
      <c r="I8877">
        <f>IFERROR(INDEX(Lookup_Misc!$A$1:$C$7,MATCH(Table1[[#This Row],[Product]],Lookup_Misc!$B$1:$B$7,0),3)*Table1[[#This Row],[Tonnage]],NA())</f>
        <v>1.44</v>
      </c>
      <c r="J8877">
        <f t="shared" si="416"/>
        <v>5</v>
      </c>
    </row>
    <row r="8878" spans="1:10">
      <c r="A8878" t="s">
        <v>185</v>
      </c>
      <c r="B8878" t="s">
        <v>123</v>
      </c>
      <c r="C8878" s="60">
        <v>45047</v>
      </c>
      <c r="D8878" s="3">
        <f>Table1[[#This Row],[End Year]]-1</f>
        <v>2022</v>
      </c>
      <c r="E8878" s="3">
        <f t="shared" si="414"/>
        <v>2023</v>
      </c>
      <c r="F8878" s="1" t="str">
        <f t="shared" si="415"/>
        <v>2022/2023</v>
      </c>
      <c r="G8878">
        <v>7253</v>
      </c>
      <c r="H8878" t="s">
        <v>79</v>
      </c>
      <c r="I8878">
        <f>IFERROR(INDEX(Lookup_Misc!$A$1:$C$7,MATCH(Table1[[#This Row],[Product]],Lookup_Misc!$B$1:$B$7,0),3)*Table1[[#This Row],[Tonnage]],NA())</f>
        <v>3336.38</v>
      </c>
      <c r="J8878">
        <f t="shared" si="416"/>
        <v>5</v>
      </c>
    </row>
    <row r="8879" spans="1:10">
      <c r="A8879" t="s">
        <v>189</v>
      </c>
      <c r="B8879" t="s">
        <v>123</v>
      </c>
      <c r="C8879" s="60">
        <v>45047</v>
      </c>
      <c r="D8879" s="3">
        <f>Table1[[#This Row],[End Year]]-1</f>
        <v>2022</v>
      </c>
      <c r="E8879" s="3">
        <f t="shared" si="414"/>
        <v>2023</v>
      </c>
      <c r="F8879" s="1" t="str">
        <f t="shared" si="415"/>
        <v>2022/2023</v>
      </c>
      <c r="G8879">
        <v>313</v>
      </c>
      <c r="H8879" t="s">
        <v>79</v>
      </c>
      <c r="I8879">
        <f>IFERROR(INDEX(Lookup_Misc!$A$1:$C$7,MATCH(Table1[[#This Row],[Product]],Lookup_Misc!$B$1:$B$7,0),3)*Table1[[#This Row],[Tonnage]],NA())</f>
        <v>125.2</v>
      </c>
      <c r="J8879">
        <f t="shared" si="416"/>
        <v>5</v>
      </c>
    </row>
    <row r="8880" spans="1:10">
      <c r="A8880" t="s">
        <v>185</v>
      </c>
      <c r="B8880" t="s">
        <v>123</v>
      </c>
      <c r="C8880" s="60">
        <v>45047</v>
      </c>
      <c r="D8880" s="3">
        <f>Table1[[#This Row],[End Year]]-1</f>
        <v>2022</v>
      </c>
      <c r="E8880" s="3">
        <f t="shared" si="414"/>
        <v>2023</v>
      </c>
      <c r="F8880" s="1" t="str">
        <f t="shared" si="415"/>
        <v>2022/2023</v>
      </c>
      <c r="G8880">
        <v>14299</v>
      </c>
      <c r="H8880" t="s">
        <v>144</v>
      </c>
      <c r="I8880">
        <f>IFERROR(INDEX(Lookup_Misc!$A$1:$C$7,MATCH(Table1[[#This Row],[Product]],Lookup_Misc!$B$1:$B$7,0),3)*Table1[[#This Row],[Tonnage]],NA())</f>
        <v>6577.54</v>
      </c>
      <c r="J8880">
        <f t="shared" si="416"/>
        <v>5</v>
      </c>
    </row>
    <row r="8881" spans="1:10">
      <c r="A8881" t="s">
        <v>188</v>
      </c>
      <c r="B8881" t="s">
        <v>123</v>
      </c>
      <c r="C8881" s="60">
        <v>45047</v>
      </c>
      <c r="D8881" s="3">
        <f>Table1[[#This Row],[End Year]]-1</f>
        <v>2022</v>
      </c>
      <c r="E8881" s="3">
        <f t="shared" si="414"/>
        <v>2023</v>
      </c>
      <c r="F8881" s="1" t="str">
        <f t="shared" si="415"/>
        <v>2022/2023</v>
      </c>
      <c r="G8881">
        <v>970</v>
      </c>
      <c r="H8881" t="s">
        <v>143</v>
      </c>
      <c r="I8881">
        <f>IFERROR(INDEX(Lookup_Misc!$A$1:$C$7,MATCH(Table1[[#This Row],[Product]],Lookup_Misc!$B$1:$B$7,0),3)*Table1[[#This Row],[Tonnage]],NA())</f>
        <v>174.6</v>
      </c>
      <c r="J8881">
        <f t="shared" si="416"/>
        <v>5</v>
      </c>
    </row>
    <row r="8882" spans="1:10">
      <c r="A8882" t="s">
        <v>186</v>
      </c>
      <c r="B8882" t="s">
        <v>123</v>
      </c>
      <c r="C8882" s="60">
        <v>45047</v>
      </c>
      <c r="D8882" s="3">
        <f>Table1[[#This Row],[End Year]]-1</f>
        <v>2022</v>
      </c>
      <c r="E8882" s="3">
        <f t="shared" si="414"/>
        <v>2023</v>
      </c>
      <c r="F8882" s="1" t="str">
        <f t="shared" si="415"/>
        <v>2022/2023</v>
      </c>
      <c r="G8882">
        <v>26442</v>
      </c>
      <c r="H8882" t="s">
        <v>113</v>
      </c>
      <c r="I8882">
        <f>IFERROR(INDEX(Lookup_Misc!$A$1:$C$7,MATCH(Table1[[#This Row],[Product]],Lookup_Misc!$B$1:$B$7,0),3)*Table1[[#This Row],[Tonnage]],NA())</f>
        <v>13749.84</v>
      </c>
      <c r="J8882">
        <f t="shared" si="416"/>
        <v>5</v>
      </c>
    </row>
    <row r="8883" spans="1:10">
      <c r="A8883" t="s">
        <v>189</v>
      </c>
      <c r="B8883" t="s">
        <v>123</v>
      </c>
      <c r="C8883" s="60">
        <v>45047</v>
      </c>
      <c r="D8883" s="3">
        <f>Table1[[#This Row],[End Year]]-1</f>
        <v>2022</v>
      </c>
      <c r="E8883" s="3">
        <f t="shared" si="414"/>
        <v>2023</v>
      </c>
      <c r="F8883" s="1" t="str">
        <f t="shared" si="415"/>
        <v>2022/2023</v>
      </c>
      <c r="G8883">
        <v>3299</v>
      </c>
      <c r="H8883" t="s">
        <v>108</v>
      </c>
      <c r="I8883">
        <f>IFERROR(INDEX(Lookup_Misc!$A$1:$C$7,MATCH(Table1[[#This Row],[Product]],Lookup_Misc!$B$1:$B$7,0),3)*Table1[[#This Row],[Tonnage]],NA())</f>
        <v>1319.6000000000001</v>
      </c>
      <c r="J8883">
        <f t="shared" si="416"/>
        <v>5</v>
      </c>
    </row>
    <row r="8884" spans="1:10">
      <c r="A8884" t="s">
        <v>189</v>
      </c>
      <c r="B8884" t="s">
        <v>123</v>
      </c>
      <c r="C8884" s="60">
        <v>45047</v>
      </c>
      <c r="D8884" s="3">
        <f>Table1[[#This Row],[End Year]]-1</f>
        <v>2022</v>
      </c>
      <c r="E8884" s="3">
        <f t="shared" si="414"/>
        <v>2023</v>
      </c>
      <c r="F8884" s="1" t="str">
        <f t="shared" si="415"/>
        <v>2022/2023</v>
      </c>
      <c r="G8884">
        <v>423</v>
      </c>
      <c r="H8884" t="s">
        <v>86</v>
      </c>
      <c r="I8884">
        <f>IFERROR(INDEX(Lookup_Misc!$A$1:$C$7,MATCH(Table1[[#This Row],[Product]],Lookup_Misc!$B$1:$B$7,0),3)*Table1[[#This Row],[Tonnage]],NA())</f>
        <v>169.20000000000002</v>
      </c>
      <c r="J8884">
        <f t="shared" si="416"/>
        <v>5</v>
      </c>
    </row>
    <row r="8885" spans="1:10">
      <c r="A8885" t="s">
        <v>189</v>
      </c>
      <c r="B8885" t="s">
        <v>123</v>
      </c>
      <c r="C8885" s="60">
        <v>45047</v>
      </c>
      <c r="D8885" s="3">
        <f>Table1[[#This Row],[End Year]]-1</f>
        <v>2022</v>
      </c>
      <c r="E8885" s="3">
        <f t="shared" si="414"/>
        <v>2023</v>
      </c>
      <c r="F8885" s="1" t="str">
        <f t="shared" si="415"/>
        <v>2022/2023</v>
      </c>
      <c r="G8885">
        <v>275</v>
      </c>
      <c r="H8885" t="s">
        <v>132</v>
      </c>
      <c r="I8885">
        <f>IFERROR(INDEX(Lookup_Misc!$A$1:$C$7,MATCH(Table1[[#This Row],[Product]],Lookup_Misc!$B$1:$B$7,0),3)*Table1[[#This Row],[Tonnage]],NA())</f>
        <v>110</v>
      </c>
      <c r="J8885">
        <f t="shared" si="416"/>
        <v>5</v>
      </c>
    </row>
    <row r="8886" spans="1:10">
      <c r="A8886" t="s">
        <v>185</v>
      </c>
      <c r="B8886" t="s">
        <v>123</v>
      </c>
      <c r="C8886" s="60">
        <v>45047</v>
      </c>
      <c r="D8886" s="3">
        <f>Table1[[#This Row],[End Year]]-1</f>
        <v>2022</v>
      </c>
      <c r="E8886" s="3">
        <f t="shared" si="414"/>
        <v>2023</v>
      </c>
      <c r="F8886" s="1" t="str">
        <f t="shared" si="415"/>
        <v>2022/2023</v>
      </c>
      <c r="G8886">
        <v>4828</v>
      </c>
      <c r="H8886" t="s">
        <v>60</v>
      </c>
      <c r="I8886">
        <f>IFERROR(INDEX(Lookup_Misc!$A$1:$C$7,MATCH(Table1[[#This Row],[Product]],Lookup_Misc!$B$1:$B$7,0),3)*Table1[[#This Row],[Tonnage]],NA())</f>
        <v>2220.88</v>
      </c>
      <c r="J8886">
        <f t="shared" si="416"/>
        <v>5</v>
      </c>
    </row>
    <row r="8887" spans="1:10">
      <c r="A8887" t="s">
        <v>189</v>
      </c>
      <c r="B8887" t="s">
        <v>123</v>
      </c>
      <c r="C8887" s="60">
        <v>45047</v>
      </c>
      <c r="D8887" s="3">
        <f>Table1[[#This Row],[End Year]]-1</f>
        <v>2022</v>
      </c>
      <c r="E8887" s="3">
        <f t="shared" si="414"/>
        <v>2023</v>
      </c>
      <c r="F8887" s="1" t="str">
        <f t="shared" si="415"/>
        <v>2022/2023</v>
      </c>
      <c r="G8887">
        <v>1503</v>
      </c>
      <c r="H8887" t="s">
        <v>88</v>
      </c>
      <c r="I8887">
        <f>IFERROR(INDEX(Lookup_Misc!$A$1:$C$7,MATCH(Table1[[#This Row],[Product]],Lookup_Misc!$B$1:$B$7,0),3)*Table1[[#This Row],[Tonnage]],NA())</f>
        <v>601.20000000000005</v>
      </c>
      <c r="J8887">
        <f t="shared" si="416"/>
        <v>5</v>
      </c>
    </row>
    <row r="8888" spans="1:10">
      <c r="A8888" t="s">
        <v>189</v>
      </c>
      <c r="B8888" t="s">
        <v>123</v>
      </c>
      <c r="C8888" s="60">
        <v>45047</v>
      </c>
      <c r="D8888" s="3">
        <f>Table1[[#This Row],[End Year]]-1</f>
        <v>2022</v>
      </c>
      <c r="E8888" s="3">
        <f t="shared" si="414"/>
        <v>2023</v>
      </c>
      <c r="F8888" s="1" t="str">
        <f t="shared" si="415"/>
        <v>2022/2023</v>
      </c>
      <c r="G8888">
        <v>56976</v>
      </c>
      <c r="H8888" t="s">
        <v>60</v>
      </c>
      <c r="I8888">
        <f>IFERROR(INDEX(Lookup_Misc!$A$1:$C$7,MATCH(Table1[[#This Row],[Product]],Lookup_Misc!$B$1:$B$7,0),3)*Table1[[#This Row],[Tonnage]],NA())</f>
        <v>22790.400000000001</v>
      </c>
      <c r="J8888">
        <f t="shared" si="416"/>
        <v>5</v>
      </c>
    </row>
    <row r="8889" spans="1:10">
      <c r="A8889" t="s">
        <v>185</v>
      </c>
      <c r="B8889" t="s">
        <v>123</v>
      </c>
      <c r="C8889" s="60">
        <v>45047</v>
      </c>
      <c r="D8889" s="3">
        <f>Table1[[#This Row],[End Year]]-1</f>
        <v>2022</v>
      </c>
      <c r="E8889" s="3">
        <f t="shared" si="414"/>
        <v>2023</v>
      </c>
      <c r="F8889" s="1" t="str">
        <f t="shared" si="415"/>
        <v>2022/2023</v>
      </c>
      <c r="G8889">
        <v>5720</v>
      </c>
      <c r="H8889" t="s">
        <v>88</v>
      </c>
      <c r="I8889">
        <f>IFERROR(INDEX(Lookup_Misc!$A$1:$C$7,MATCH(Table1[[#This Row],[Product]],Lookup_Misc!$B$1:$B$7,0),3)*Table1[[#This Row],[Tonnage]],NA())</f>
        <v>2631.2000000000003</v>
      </c>
      <c r="J8889">
        <f t="shared" si="416"/>
        <v>5</v>
      </c>
    </row>
    <row r="8890" spans="1:10">
      <c r="A8890" t="s">
        <v>185</v>
      </c>
      <c r="B8890" t="s">
        <v>123</v>
      </c>
      <c r="C8890" s="60">
        <v>45047</v>
      </c>
      <c r="D8890" s="3">
        <f>Table1[[#This Row],[End Year]]-1</f>
        <v>2022</v>
      </c>
      <c r="E8890" s="3">
        <f t="shared" si="414"/>
        <v>2023</v>
      </c>
      <c r="F8890" s="1" t="str">
        <f t="shared" si="415"/>
        <v>2022/2023</v>
      </c>
      <c r="G8890">
        <v>3000</v>
      </c>
      <c r="H8890" t="s">
        <v>116</v>
      </c>
      <c r="I8890">
        <f>IFERROR(INDEX(Lookup_Misc!$A$1:$C$7,MATCH(Table1[[#This Row],[Product]],Lookup_Misc!$B$1:$B$7,0),3)*Table1[[#This Row],[Tonnage]],NA())</f>
        <v>1380</v>
      </c>
      <c r="J8890">
        <f t="shared" si="416"/>
        <v>5</v>
      </c>
    </row>
    <row r="8891" spans="1:10">
      <c r="A8891" t="s">
        <v>186</v>
      </c>
      <c r="B8891" t="s">
        <v>123</v>
      </c>
      <c r="C8891" s="60">
        <v>45047</v>
      </c>
      <c r="D8891" s="3">
        <f>Table1[[#This Row],[End Year]]-1</f>
        <v>2022</v>
      </c>
      <c r="E8891" s="3">
        <f t="shared" si="414"/>
        <v>2023</v>
      </c>
      <c r="F8891" s="1" t="str">
        <f t="shared" si="415"/>
        <v>2022/2023</v>
      </c>
      <c r="G8891">
        <v>141172</v>
      </c>
      <c r="H8891" t="s">
        <v>60</v>
      </c>
      <c r="I8891">
        <f>IFERROR(INDEX(Lookup_Misc!$A$1:$C$7,MATCH(Table1[[#This Row],[Product]],Lookup_Misc!$B$1:$B$7,0),3)*Table1[[#This Row],[Tonnage]],NA())</f>
        <v>73409.440000000002</v>
      </c>
      <c r="J8891">
        <f t="shared" si="416"/>
        <v>5</v>
      </c>
    </row>
    <row r="8892" spans="1:10">
      <c r="A8892" t="s">
        <v>185</v>
      </c>
      <c r="B8892" t="s">
        <v>123</v>
      </c>
      <c r="C8892" s="60">
        <v>45047</v>
      </c>
      <c r="D8892" s="3">
        <f>Table1[[#This Row],[End Year]]-1</f>
        <v>2022</v>
      </c>
      <c r="E8892" s="3">
        <f t="shared" si="414"/>
        <v>2023</v>
      </c>
      <c r="F8892" s="1" t="str">
        <f t="shared" si="415"/>
        <v>2022/2023</v>
      </c>
      <c r="G8892">
        <v>2199</v>
      </c>
      <c r="H8892" t="s">
        <v>73</v>
      </c>
      <c r="I8892">
        <f>IFERROR(INDEX(Lookup_Misc!$A$1:$C$7,MATCH(Table1[[#This Row],[Product]],Lookup_Misc!$B$1:$B$7,0),3)*Table1[[#This Row],[Tonnage]],NA())</f>
        <v>1011.5400000000001</v>
      </c>
      <c r="J8892">
        <f t="shared" si="416"/>
        <v>5</v>
      </c>
    </row>
    <row r="8893" spans="1:10">
      <c r="A8893" t="s">
        <v>189</v>
      </c>
      <c r="B8893" t="s">
        <v>123</v>
      </c>
      <c r="C8893" s="60">
        <v>45047</v>
      </c>
      <c r="D8893" s="3">
        <f>Table1[[#This Row],[End Year]]-1</f>
        <v>2022</v>
      </c>
      <c r="E8893" s="3">
        <f t="shared" si="414"/>
        <v>2023</v>
      </c>
      <c r="F8893" s="1" t="str">
        <f t="shared" si="415"/>
        <v>2022/2023</v>
      </c>
      <c r="G8893">
        <v>140</v>
      </c>
      <c r="H8893" t="s">
        <v>170</v>
      </c>
      <c r="I8893">
        <f>IFERROR(INDEX(Lookup_Misc!$A$1:$C$7,MATCH(Table1[[#This Row],[Product]],Lookup_Misc!$B$1:$B$7,0),3)*Table1[[#This Row],[Tonnage]],NA())</f>
        <v>56</v>
      </c>
      <c r="J8893">
        <f t="shared" si="416"/>
        <v>5</v>
      </c>
    </row>
    <row r="8894" spans="1:10">
      <c r="A8894" t="s">
        <v>188</v>
      </c>
      <c r="B8894" t="s">
        <v>123</v>
      </c>
      <c r="C8894" s="60">
        <v>45047</v>
      </c>
      <c r="D8894" s="3">
        <f>Table1[[#This Row],[End Year]]-1</f>
        <v>2022</v>
      </c>
      <c r="E8894" s="3">
        <f t="shared" si="414"/>
        <v>2023</v>
      </c>
      <c r="F8894" s="1" t="str">
        <f t="shared" si="415"/>
        <v>2022/2023</v>
      </c>
      <c r="G8894">
        <v>7</v>
      </c>
      <c r="H8894" t="s">
        <v>158</v>
      </c>
      <c r="I8894">
        <f>IFERROR(INDEX(Lookup_Misc!$A$1:$C$7,MATCH(Table1[[#This Row],[Product]],Lookup_Misc!$B$1:$B$7,0),3)*Table1[[#This Row],[Tonnage]],NA())</f>
        <v>1.26</v>
      </c>
      <c r="J8894">
        <f t="shared" si="416"/>
        <v>5</v>
      </c>
    </row>
    <row r="8895" spans="1:10">
      <c r="A8895" t="s">
        <v>187</v>
      </c>
      <c r="B8895" t="s">
        <v>123</v>
      </c>
      <c r="C8895" s="60">
        <v>45047</v>
      </c>
      <c r="D8895" s="3">
        <f>Table1[[#This Row],[End Year]]-1</f>
        <v>2022</v>
      </c>
      <c r="E8895" s="3">
        <f t="shared" si="414"/>
        <v>2023</v>
      </c>
      <c r="F8895" s="1" t="str">
        <f t="shared" si="415"/>
        <v>2022/2023</v>
      </c>
      <c r="G8895">
        <v>2</v>
      </c>
      <c r="H8895" t="s">
        <v>147</v>
      </c>
      <c r="I8895">
        <f>IFERROR(INDEX(Lookup_Misc!$A$1:$C$7,MATCH(Table1[[#This Row],[Product]],Lookup_Misc!$B$1:$B$7,0),3)*Table1[[#This Row],[Tonnage]],NA())</f>
        <v>0.92</v>
      </c>
      <c r="J8895">
        <f t="shared" si="416"/>
        <v>5</v>
      </c>
    </row>
    <row r="8896" spans="1:10">
      <c r="A8896" t="s">
        <v>188</v>
      </c>
      <c r="B8896" t="s">
        <v>123</v>
      </c>
      <c r="C8896" s="60">
        <v>45047</v>
      </c>
      <c r="D8896" s="3">
        <f>Table1[[#This Row],[End Year]]-1</f>
        <v>2022</v>
      </c>
      <c r="E8896" s="3">
        <f t="shared" si="414"/>
        <v>2023</v>
      </c>
      <c r="F8896" s="1" t="str">
        <f t="shared" si="415"/>
        <v>2022/2023</v>
      </c>
      <c r="G8896">
        <v>1125</v>
      </c>
      <c r="H8896" t="s">
        <v>130</v>
      </c>
      <c r="I8896">
        <f>IFERROR(INDEX(Lookup_Misc!$A$1:$C$7,MATCH(Table1[[#This Row],[Product]],Lookup_Misc!$B$1:$B$7,0),3)*Table1[[#This Row],[Tonnage]],NA())</f>
        <v>202.5</v>
      </c>
      <c r="J8896">
        <f t="shared" si="416"/>
        <v>5</v>
      </c>
    </row>
    <row r="8897" spans="1:10">
      <c r="A8897" t="s">
        <v>189</v>
      </c>
      <c r="B8897" t="s">
        <v>123</v>
      </c>
      <c r="C8897" s="60">
        <v>45047</v>
      </c>
      <c r="D8897" s="3">
        <f>Table1[[#This Row],[End Year]]-1</f>
        <v>2022</v>
      </c>
      <c r="E8897" s="3">
        <f t="shared" si="414"/>
        <v>2023</v>
      </c>
      <c r="F8897" s="1" t="str">
        <f t="shared" si="415"/>
        <v>2022/2023</v>
      </c>
      <c r="G8897">
        <v>19</v>
      </c>
      <c r="H8897" t="s">
        <v>92</v>
      </c>
      <c r="I8897">
        <f>IFERROR(INDEX(Lookup_Misc!$A$1:$C$7,MATCH(Table1[[#This Row],[Product]],Lookup_Misc!$B$1:$B$7,0),3)*Table1[[#This Row],[Tonnage]],NA())</f>
        <v>7.6000000000000005</v>
      </c>
      <c r="J8897">
        <f t="shared" si="416"/>
        <v>5</v>
      </c>
    </row>
    <row r="8898" spans="1:10">
      <c r="A8898" t="s">
        <v>186</v>
      </c>
      <c r="B8898" t="s">
        <v>123</v>
      </c>
      <c r="C8898" s="60">
        <v>45047</v>
      </c>
      <c r="D8898" s="3">
        <f>Table1[[#This Row],[End Year]]-1</f>
        <v>2022</v>
      </c>
      <c r="E8898" s="3">
        <f t="shared" si="414"/>
        <v>2023</v>
      </c>
      <c r="F8898" s="1" t="str">
        <f t="shared" si="415"/>
        <v>2022/2023</v>
      </c>
      <c r="G8898">
        <v>15001</v>
      </c>
      <c r="H8898" t="s">
        <v>89</v>
      </c>
      <c r="I8898">
        <f>IFERROR(INDEX(Lookup_Misc!$A$1:$C$7,MATCH(Table1[[#This Row],[Product]],Lookup_Misc!$B$1:$B$7,0),3)*Table1[[#This Row],[Tonnage]],NA())</f>
        <v>7800.52</v>
      </c>
      <c r="J8898">
        <f t="shared" si="416"/>
        <v>5</v>
      </c>
    </row>
    <row r="8899" spans="1:10">
      <c r="A8899" t="s">
        <v>185</v>
      </c>
      <c r="B8899" t="s">
        <v>123</v>
      </c>
      <c r="C8899" s="60">
        <v>45047</v>
      </c>
      <c r="D8899" s="3">
        <f>Table1[[#This Row],[End Year]]-1</f>
        <v>2022</v>
      </c>
      <c r="E8899" s="3">
        <f t="shared" si="414"/>
        <v>2023</v>
      </c>
      <c r="F8899" s="1" t="str">
        <f t="shared" si="415"/>
        <v>2022/2023</v>
      </c>
      <c r="G8899">
        <v>7160</v>
      </c>
      <c r="H8899" t="s">
        <v>128</v>
      </c>
      <c r="I8899">
        <f>IFERROR(INDEX(Lookup_Misc!$A$1:$C$7,MATCH(Table1[[#This Row],[Product]],Lookup_Misc!$B$1:$B$7,0),3)*Table1[[#This Row],[Tonnage]],NA())</f>
        <v>3293.6000000000004</v>
      </c>
      <c r="J8899">
        <f t="shared" si="416"/>
        <v>5</v>
      </c>
    </row>
    <row r="8900" spans="1:10">
      <c r="A8900" t="s">
        <v>186</v>
      </c>
      <c r="B8900" t="s">
        <v>123</v>
      </c>
      <c r="C8900" s="60">
        <v>45047</v>
      </c>
      <c r="D8900" s="3">
        <f>Table1[[#This Row],[End Year]]-1</f>
        <v>2022</v>
      </c>
      <c r="E8900" s="3">
        <f t="shared" si="414"/>
        <v>2023</v>
      </c>
      <c r="F8900" s="1" t="str">
        <f t="shared" si="415"/>
        <v>2022/2023</v>
      </c>
      <c r="G8900">
        <v>2000</v>
      </c>
      <c r="H8900" t="s">
        <v>116</v>
      </c>
      <c r="I8900">
        <f>IFERROR(INDEX(Lookup_Misc!$A$1:$C$7,MATCH(Table1[[#This Row],[Product]],Lookup_Misc!$B$1:$B$7,0),3)*Table1[[#This Row],[Tonnage]],NA())</f>
        <v>1040</v>
      </c>
      <c r="J8900">
        <f t="shared" si="416"/>
        <v>5</v>
      </c>
    </row>
    <row r="8901" spans="1:10">
      <c r="A8901" t="s">
        <v>187</v>
      </c>
      <c r="B8901" t="s">
        <v>123</v>
      </c>
      <c r="C8901" s="60">
        <v>45047</v>
      </c>
      <c r="D8901" s="3">
        <f>Table1[[#This Row],[End Year]]-1</f>
        <v>2022</v>
      </c>
      <c r="E8901" s="3">
        <f t="shared" si="414"/>
        <v>2023</v>
      </c>
      <c r="F8901" s="1" t="str">
        <f t="shared" si="415"/>
        <v>2022/2023</v>
      </c>
      <c r="G8901">
        <v>52</v>
      </c>
      <c r="H8901" t="s">
        <v>60</v>
      </c>
      <c r="I8901">
        <f>IFERROR(INDEX(Lookup_Misc!$A$1:$C$7,MATCH(Table1[[#This Row],[Product]],Lookup_Misc!$B$1:$B$7,0),3)*Table1[[#This Row],[Tonnage]],NA())</f>
        <v>23.92</v>
      </c>
      <c r="J8901">
        <f t="shared" si="416"/>
        <v>5</v>
      </c>
    </row>
    <row r="8902" spans="1:10">
      <c r="A8902" t="s">
        <v>188</v>
      </c>
      <c r="B8902" t="s">
        <v>123</v>
      </c>
      <c r="C8902" s="60">
        <v>45047</v>
      </c>
      <c r="D8902" s="3">
        <f>Table1[[#This Row],[End Year]]-1</f>
        <v>2022</v>
      </c>
      <c r="E8902" s="3">
        <f t="shared" ref="E8902:E8965" si="417">IF(AND(MONTH(C8902)&gt;=7,MONTH(C8902)&lt;=12),YEAR(C8902)+1,YEAR(C8902))</f>
        <v>2023</v>
      </c>
      <c r="F8902" s="1" t="str">
        <f t="shared" ref="F8902:F8965" si="418">D8902&amp;"/"&amp;E8902</f>
        <v>2022/2023</v>
      </c>
      <c r="G8902">
        <v>2505</v>
      </c>
      <c r="H8902" t="s">
        <v>125</v>
      </c>
      <c r="I8902">
        <f>IFERROR(INDEX(Lookup_Misc!$A$1:$C$7,MATCH(Table1[[#This Row],[Product]],Lookup_Misc!$B$1:$B$7,0),3)*Table1[[#This Row],[Tonnage]],NA())</f>
        <v>450.9</v>
      </c>
      <c r="J8902">
        <f t="shared" ref="J8902:J8965" si="419">MONTH(C8902)</f>
        <v>5</v>
      </c>
    </row>
    <row r="8903" spans="1:10">
      <c r="A8903" t="s">
        <v>185</v>
      </c>
      <c r="B8903" t="s">
        <v>123</v>
      </c>
      <c r="C8903" s="60">
        <v>45047</v>
      </c>
      <c r="D8903" s="3">
        <f>Table1[[#This Row],[End Year]]-1</f>
        <v>2022</v>
      </c>
      <c r="E8903" s="3">
        <f t="shared" si="417"/>
        <v>2023</v>
      </c>
      <c r="F8903" s="1" t="str">
        <f t="shared" si="418"/>
        <v>2022/2023</v>
      </c>
      <c r="G8903">
        <v>7233</v>
      </c>
      <c r="H8903" t="s">
        <v>133</v>
      </c>
      <c r="I8903">
        <f>IFERROR(INDEX(Lookup_Misc!$A$1:$C$7,MATCH(Table1[[#This Row],[Product]],Lookup_Misc!$B$1:$B$7,0),3)*Table1[[#This Row],[Tonnage]],NA())</f>
        <v>3327.1800000000003</v>
      </c>
      <c r="J8903">
        <f t="shared" si="419"/>
        <v>5</v>
      </c>
    </row>
    <row r="8904" spans="1:10">
      <c r="A8904" t="s">
        <v>189</v>
      </c>
      <c r="B8904" t="s">
        <v>123</v>
      </c>
      <c r="C8904" s="60">
        <v>45047</v>
      </c>
      <c r="D8904" s="3">
        <f>Table1[[#This Row],[End Year]]-1</f>
        <v>2022</v>
      </c>
      <c r="E8904" s="3">
        <f t="shared" si="417"/>
        <v>2023</v>
      </c>
      <c r="F8904" s="1" t="str">
        <f t="shared" si="418"/>
        <v>2022/2023</v>
      </c>
      <c r="G8904">
        <v>47</v>
      </c>
      <c r="H8904" t="s">
        <v>87</v>
      </c>
      <c r="I8904">
        <f>IFERROR(INDEX(Lookup_Misc!$A$1:$C$7,MATCH(Table1[[#This Row],[Product]],Lookup_Misc!$B$1:$B$7,0),3)*Table1[[#This Row],[Tonnage]],NA())</f>
        <v>18.8</v>
      </c>
      <c r="J8904">
        <f t="shared" si="419"/>
        <v>5</v>
      </c>
    </row>
    <row r="8905" spans="1:10">
      <c r="A8905" t="s">
        <v>189</v>
      </c>
      <c r="B8905" t="s">
        <v>123</v>
      </c>
      <c r="C8905" s="60">
        <v>45047</v>
      </c>
      <c r="D8905" s="3">
        <f>Table1[[#This Row],[End Year]]-1</f>
        <v>2022</v>
      </c>
      <c r="E8905" s="3">
        <f t="shared" si="417"/>
        <v>2023</v>
      </c>
      <c r="F8905" s="1" t="str">
        <f t="shared" si="418"/>
        <v>2022/2023</v>
      </c>
      <c r="G8905">
        <v>272</v>
      </c>
      <c r="H8905" t="s">
        <v>90</v>
      </c>
      <c r="I8905">
        <f>IFERROR(INDEX(Lookup_Misc!$A$1:$C$7,MATCH(Table1[[#This Row],[Product]],Lookup_Misc!$B$1:$B$7,0),3)*Table1[[#This Row],[Tonnage]],NA())</f>
        <v>108.80000000000001</v>
      </c>
      <c r="J8905">
        <f t="shared" si="419"/>
        <v>5</v>
      </c>
    </row>
    <row r="8906" spans="1:10">
      <c r="A8906" t="s">
        <v>186</v>
      </c>
      <c r="B8906" t="s">
        <v>123</v>
      </c>
      <c r="C8906" s="60">
        <v>45047</v>
      </c>
      <c r="D8906" s="3">
        <f>Table1[[#This Row],[End Year]]-1</f>
        <v>2022</v>
      </c>
      <c r="E8906" s="3">
        <f t="shared" si="417"/>
        <v>2023</v>
      </c>
      <c r="F8906" s="1" t="str">
        <f t="shared" si="418"/>
        <v>2022/2023</v>
      </c>
      <c r="G8906">
        <v>1</v>
      </c>
      <c r="H8906" t="s">
        <v>78</v>
      </c>
      <c r="I8906">
        <f>IFERROR(INDEX(Lookup_Misc!$A$1:$C$7,MATCH(Table1[[#This Row],[Product]],Lookup_Misc!$B$1:$B$7,0),3)*Table1[[#This Row],[Tonnage]],NA())</f>
        <v>0.52</v>
      </c>
      <c r="J8906">
        <f t="shared" si="419"/>
        <v>5</v>
      </c>
    </row>
    <row r="8907" spans="1:10">
      <c r="A8907" t="s">
        <v>188</v>
      </c>
      <c r="B8907" t="s">
        <v>123</v>
      </c>
      <c r="C8907" s="60">
        <v>45047</v>
      </c>
      <c r="D8907" s="3">
        <f>Table1[[#This Row],[End Year]]-1</f>
        <v>2022</v>
      </c>
      <c r="E8907" s="3">
        <f t="shared" si="417"/>
        <v>2023</v>
      </c>
      <c r="F8907" s="1" t="str">
        <f t="shared" si="418"/>
        <v>2022/2023</v>
      </c>
      <c r="G8907">
        <v>1020</v>
      </c>
      <c r="H8907" t="s">
        <v>142</v>
      </c>
      <c r="I8907">
        <f>IFERROR(INDEX(Lookup_Misc!$A$1:$C$7,MATCH(Table1[[#This Row],[Product]],Lookup_Misc!$B$1:$B$7,0),3)*Table1[[#This Row],[Tonnage]],NA())</f>
        <v>183.6</v>
      </c>
      <c r="J8907">
        <f t="shared" si="419"/>
        <v>5</v>
      </c>
    </row>
    <row r="8908" spans="1:10">
      <c r="A8908" t="s">
        <v>189</v>
      </c>
      <c r="B8908" t="s">
        <v>123</v>
      </c>
      <c r="C8908" s="60">
        <v>45047</v>
      </c>
      <c r="D8908" s="3">
        <f>Table1[[#This Row],[End Year]]-1</f>
        <v>2022</v>
      </c>
      <c r="E8908" s="3">
        <f t="shared" si="417"/>
        <v>2023</v>
      </c>
      <c r="F8908" s="1" t="str">
        <f t="shared" si="418"/>
        <v>2022/2023</v>
      </c>
      <c r="G8908">
        <v>360</v>
      </c>
      <c r="H8908" t="s">
        <v>102</v>
      </c>
      <c r="I8908">
        <f>IFERROR(INDEX(Lookup_Misc!$A$1:$C$7,MATCH(Table1[[#This Row],[Product]],Lookup_Misc!$B$1:$B$7,0),3)*Table1[[#This Row],[Tonnage]],NA())</f>
        <v>144</v>
      </c>
      <c r="J8908">
        <f t="shared" si="419"/>
        <v>5</v>
      </c>
    </row>
    <row r="8909" spans="1:10">
      <c r="A8909" t="s">
        <v>186</v>
      </c>
      <c r="B8909" t="s">
        <v>123</v>
      </c>
      <c r="C8909" s="60">
        <v>45047</v>
      </c>
      <c r="D8909" s="3">
        <f>Table1[[#This Row],[End Year]]-1</f>
        <v>2022</v>
      </c>
      <c r="E8909" s="3">
        <f t="shared" si="417"/>
        <v>2023</v>
      </c>
      <c r="F8909" s="1" t="str">
        <f t="shared" si="418"/>
        <v>2022/2023</v>
      </c>
      <c r="G8909">
        <v>1173</v>
      </c>
      <c r="H8909" t="s">
        <v>79</v>
      </c>
      <c r="I8909">
        <f>IFERROR(INDEX(Lookup_Misc!$A$1:$C$7,MATCH(Table1[[#This Row],[Product]],Lookup_Misc!$B$1:$B$7,0),3)*Table1[[#This Row],[Tonnage]],NA())</f>
        <v>609.96</v>
      </c>
      <c r="J8909">
        <f t="shared" si="419"/>
        <v>5</v>
      </c>
    </row>
    <row r="8910" spans="1:10">
      <c r="A8910" t="s">
        <v>189</v>
      </c>
      <c r="B8910" t="s">
        <v>123</v>
      </c>
      <c r="C8910" s="60">
        <v>45047</v>
      </c>
      <c r="D8910" s="3">
        <f>Table1[[#This Row],[End Year]]-1</f>
        <v>2022</v>
      </c>
      <c r="E8910" s="3">
        <f t="shared" si="417"/>
        <v>2023</v>
      </c>
      <c r="F8910" s="1" t="str">
        <f t="shared" si="418"/>
        <v>2022/2023</v>
      </c>
      <c r="G8910">
        <v>128322</v>
      </c>
      <c r="H8910" t="s">
        <v>113</v>
      </c>
      <c r="I8910">
        <f>IFERROR(INDEX(Lookup_Misc!$A$1:$C$7,MATCH(Table1[[#This Row],[Product]],Lookup_Misc!$B$1:$B$7,0),3)*Table1[[#This Row],[Tonnage]],NA())</f>
        <v>51328.800000000003</v>
      </c>
      <c r="J8910">
        <f t="shared" si="419"/>
        <v>5</v>
      </c>
    </row>
    <row r="8911" spans="1:10">
      <c r="A8911" t="s">
        <v>188</v>
      </c>
      <c r="B8911" t="s">
        <v>123</v>
      </c>
      <c r="C8911" s="60">
        <v>45047</v>
      </c>
      <c r="D8911" s="3">
        <f>Table1[[#This Row],[End Year]]-1</f>
        <v>2022</v>
      </c>
      <c r="E8911" s="3">
        <f t="shared" si="417"/>
        <v>2023</v>
      </c>
      <c r="F8911" s="1" t="str">
        <f t="shared" si="418"/>
        <v>2022/2023</v>
      </c>
      <c r="G8911">
        <v>1530</v>
      </c>
      <c r="H8911" t="s">
        <v>133</v>
      </c>
      <c r="I8911">
        <f>IFERROR(INDEX(Lookup_Misc!$A$1:$C$7,MATCH(Table1[[#This Row],[Product]],Lookup_Misc!$B$1:$B$7,0),3)*Table1[[#This Row],[Tonnage]],NA())</f>
        <v>275.39999999999998</v>
      </c>
      <c r="J8911">
        <f t="shared" si="419"/>
        <v>5</v>
      </c>
    </row>
    <row r="8912" spans="1:10">
      <c r="A8912" t="s">
        <v>186</v>
      </c>
      <c r="B8912" t="s">
        <v>123</v>
      </c>
      <c r="C8912" s="60">
        <v>45047</v>
      </c>
      <c r="D8912" s="3">
        <f>Table1[[#This Row],[End Year]]-1</f>
        <v>2022</v>
      </c>
      <c r="E8912" s="3">
        <f t="shared" si="417"/>
        <v>2023</v>
      </c>
      <c r="F8912" s="1" t="str">
        <f t="shared" si="418"/>
        <v>2022/2023</v>
      </c>
      <c r="G8912">
        <v>26542</v>
      </c>
      <c r="H8912" t="s">
        <v>90</v>
      </c>
      <c r="I8912">
        <f>IFERROR(INDEX(Lookup_Misc!$A$1:$C$7,MATCH(Table1[[#This Row],[Product]],Lookup_Misc!$B$1:$B$7,0),3)*Table1[[#This Row],[Tonnage]],NA())</f>
        <v>13801.84</v>
      </c>
      <c r="J8912">
        <f t="shared" si="419"/>
        <v>5</v>
      </c>
    </row>
    <row r="8913" spans="1:10">
      <c r="A8913" t="s">
        <v>185</v>
      </c>
      <c r="B8913" t="s">
        <v>33</v>
      </c>
      <c r="C8913" s="60">
        <v>45078</v>
      </c>
      <c r="D8913" s="3">
        <f>Table1[[#This Row],[End Year]]-1</f>
        <v>2022</v>
      </c>
      <c r="E8913" s="3">
        <f t="shared" si="417"/>
        <v>2023</v>
      </c>
      <c r="F8913" s="1" t="str">
        <f t="shared" si="418"/>
        <v>2022/2023</v>
      </c>
      <c r="G8913">
        <v>524</v>
      </c>
      <c r="H8913" t="s">
        <v>87</v>
      </c>
      <c r="I8913">
        <f>IFERROR(INDEX(Lookup_Misc!$A$1:$C$7,MATCH(Table1[[#This Row],[Product]],Lookup_Misc!$B$1:$B$7,0),3)*Table1[[#This Row],[Tonnage]],NA())</f>
        <v>241.04000000000002</v>
      </c>
      <c r="J8913">
        <f t="shared" si="419"/>
        <v>6</v>
      </c>
    </row>
    <row r="8914" spans="1:10">
      <c r="A8914" t="s">
        <v>185</v>
      </c>
      <c r="B8914" t="s">
        <v>33</v>
      </c>
      <c r="C8914" s="60">
        <v>45078</v>
      </c>
      <c r="D8914" s="3">
        <f>Table1[[#This Row],[End Year]]-1</f>
        <v>2022</v>
      </c>
      <c r="E8914" s="3">
        <f t="shared" si="417"/>
        <v>2023</v>
      </c>
      <c r="F8914" s="1" t="str">
        <f t="shared" si="418"/>
        <v>2022/2023</v>
      </c>
      <c r="G8914">
        <v>36</v>
      </c>
      <c r="H8914" t="s">
        <v>119</v>
      </c>
      <c r="I8914">
        <f>IFERROR(INDEX(Lookup_Misc!$A$1:$C$7,MATCH(Table1[[#This Row],[Product]],Lookup_Misc!$B$1:$B$7,0),3)*Table1[[#This Row],[Tonnage]],NA())</f>
        <v>16.560000000000002</v>
      </c>
      <c r="J8914">
        <f t="shared" si="419"/>
        <v>6</v>
      </c>
    </row>
    <row r="8915" spans="1:10">
      <c r="A8915" t="s">
        <v>186</v>
      </c>
      <c r="B8915" t="s">
        <v>33</v>
      </c>
      <c r="C8915" s="60">
        <v>45078</v>
      </c>
      <c r="D8915" s="3">
        <f>Table1[[#This Row],[End Year]]-1</f>
        <v>2022</v>
      </c>
      <c r="E8915" s="3">
        <f t="shared" si="417"/>
        <v>2023</v>
      </c>
      <c r="F8915" s="1" t="str">
        <f t="shared" si="418"/>
        <v>2022/2023</v>
      </c>
      <c r="G8915">
        <v>2</v>
      </c>
      <c r="H8915" t="s">
        <v>89</v>
      </c>
      <c r="I8915">
        <f>IFERROR(INDEX(Lookup_Misc!$A$1:$C$7,MATCH(Table1[[#This Row],[Product]],Lookup_Misc!$B$1:$B$7,0),3)*Table1[[#This Row],[Tonnage]],NA())</f>
        <v>1.04</v>
      </c>
      <c r="J8915">
        <f t="shared" si="419"/>
        <v>6</v>
      </c>
    </row>
    <row r="8916" spans="1:10">
      <c r="A8916" t="s">
        <v>186</v>
      </c>
      <c r="B8916" t="s">
        <v>33</v>
      </c>
      <c r="C8916" s="60">
        <v>45078</v>
      </c>
      <c r="D8916" s="3">
        <f>Table1[[#This Row],[End Year]]-1</f>
        <v>2022</v>
      </c>
      <c r="E8916" s="3">
        <f t="shared" si="417"/>
        <v>2023</v>
      </c>
      <c r="F8916" s="1" t="str">
        <f t="shared" si="418"/>
        <v>2022/2023</v>
      </c>
      <c r="G8916">
        <v>8</v>
      </c>
      <c r="H8916" t="s">
        <v>93</v>
      </c>
      <c r="I8916">
        <f>IFERROR(INDEX(Lookup_Misc!$A$1:$C$7,MATCH(Table1[[#This Row],[Product]],Lookup_Misc!$B$1:$B$7,0),3)*Table1[[#This Row],[Tonnage]],NA())</f>
        <v>4.16</v>
      </c>
      <c r="J8916">
        <f t="shared" si="419"/>
        <v>6</v>
      </c>
    </row>
    <row r="8917" spans="1:10">
      <c r="A8917" t="s">
        <v>186</v>
      </c>
      <c r="B8917" t="s">
        <v>33</v>
      </c>
      <c r="C8917" s="60">
        <v>45078</v>
      </c>
      <c r="D8917" s="3">
        <f>Table1[[#This Row],[End Year]]-1</f>
        <v>2022</v>
      </c>
      <c r="E8917" s="3">
        <f t="shared" si="417"/>
        <v>2023</v>
      </c>
      <c r="F8917" s="1" t="str">
        <f t="shared" si="418"/>
        <v>2022/2023</v>
      </c>
      <c r="G8917">
        <v>33084</v>
      </c>
      <c r="H8917" t="s">
        <v>82</v>
      </c>
      <c r="I8917">
        <f>IFERROR(INDEX(Lookup_Misc!$A$1:$C$7,MATCH(Table1[[#This Row],[Product]],Lookup_Misc!$B$1:$B$7,0),3)*Table1[[#This Row],[Tonnage]],NA())</f>
        <v>17203.68</v>
      </c>
      <c r="J8917">
        <f t="shared" si="419"/>
        <v>6</v>
      </c>
    </row>
    <row r="8918" spans="1:10">
      <c r="A8918" t="s">
        <v>187</v>
      </c>
      <c r="B8918" t="s">
        <v>33</v>
      </c>
      <c r="C8918" s="60">
        <v>45078</v>
      </c>
      <c r="D8918" s="3">
        <f>Table1[[#This Row],[End Year]]-1</f>
        <v>2022</v>
      </c>
      <c r="E8918" s="3">
        <f t="shared" si="417"/>
        <v>2023</v>
      </c>
      <c r="F8918" s="1" t="str">
        <f t="shared" si="418"/>
        <v>2022/2023</v>
      </c>
      <c r="G8918">
        <v>24675</v>
      </c>
      <c r="H8918" t="s">
        <v>96</v>
      </c>
      <c r="I8918">
        <f>IFERROR(INDEX(Lookup_Misc!$A$1:$C$7,MATCH(Table1[[#This Row],[Product]],Lookup_Misc!$B$1:$B$7,0),3)*Table1[[#This Row],[Tonnage]],NA())</f>
        <v>11350.5</v>
      </c>
      <c r="J8918">
        <f t="shared" si="419"/>
        <v>6</v>
      </c>
    </row>
    <row r="8919" spans="1:10">
      <c r="A8919" t="s">
        <v>186</v>
      </c>
      <c r="B8919" t="s">
        <v>33</v>
      </c>
      <c r="C8919" s="60">
        <v>45078</v>
      </c>
      <c r="D8919" s="3">
        <f>Table1[[#This Row],[End Year]]-1</f>
        <v>2022</v>
      </c>
      <c r="E8919" s="3">
        <f t="shared" si="417"/>
        <v>2023</v>
      </c>
      <c r="F8919" s="1" t="str">
        <f t="shared" si="418"/>
        <v>2022/2023</v>
      </c>
      <c r="G8919">
        <v>814</v>
      </c>
      <c r="H8919" t="s">
        <v>79</v>
      </c>
      <c r="I8919">
        <f>IFERROR(INDEX(Lookup_Misc!$A$1:$C$7,MATCH(Table1[[#This Row],[Product]],Lookup_Misc!$B$1:$B$7,0),3)*Table1[[#This Row],[Tonnage]],NA())</f>
        <v>423.28000000000003</v>
      </c>
      <c r="J8919">
        <f t="shared" si="419"/>
        <v>6</v>
      </c>
    </row>
    <row r="8920" spans="1:10">
      <c r="A8920" t="s">
        <v>185</v>
      </c>
      <c r="B8920" t="s">
        <v>33</v>
      </c>
      <c r="C8920" s="60">
        <v>45078</v>
      </c>
      <c r="D8920" s="3">
        <f>Table1[[#This Row],[End Year]]-1</f>
        <v>2022</v>
      </c>
      <c r="E8920" s="3">
        <f t="shared" si="417"/>
        <v>2023</v>
      </c>
      <c r="F8920" s="1" t="str">
        <f t="shared" si="418"/>
        <v>2022/2023</v>
      </c>
      <c r="G8920">
        <v>600</v>
      </c>
      <c r="H8920" t="s">
        <v>60</v>
      </c>
      <c r="I8920">
        <f>IFERROR(INDEX(Lookup_Misc!$A$1:$C$7,MATCH(Table1[[#This Row],[Product]],Lookup_Misc!$B$1:$B$7,0),3)*Table1[[#This Row],[Tonnage]],NA())</f>
        <v>276</v>
      </c>
      <c r="J8920">
        <f t="shared" si="419"/>
        <v>6</v>
      </c>
    </row>
    <row r="8921" spans="1:10">
      <c r="A8921" t="s">
        <v>186</v>
      </c>
      <c r="B8921" t="s">
        <v>33</v>
      </c>
      <c r="C8921" s="60">
        <v>45078</v>
      </c>
      <c r="D8921" s="3">
        <f>Table1[[#This Row],[End Year]]-1</f>
        <v>2022</v>
      </c>
      <c r="E8921" s="3">
        <f t="shared" si="417"/>
        <v>2023</v>
      </c>
      <c r="F8921" s="1" t="str">
        <f t="shared" si="418"/>
        <v>2022/2023</v>
      </c>
      <c r="G8921">
        <v>601</v>
      </c>
      <c r="H8921" t="s">
        <v>60</v>
      </c>
      <c r="I8921">
        <f>IFERROR(INDEX(Lookup_Misc!$A$1:$C$7,MATCH(Table1[[#This Row],[Product]],Lookup_Misc!$B$1:$B$7,0),3)*Table1[[#This Row],[Tonnage]],NA())</f>
        <v>312.52000000000004</v>
      </c>
      <c r="J8921">
        <f t="shared" si="419"/>
        <v>6</v>
      </c>
    </row>
    <row r="8922" spans="1:10">
      <c r="A8922" t="s">
        <v>189</v>
      </c>
      <c r="B8922" t="s">
        <v>33</v>
      </c>
      <c r="C8922" s="60">
        <v>45078</v>
      </c>
      <c r="D8922" s="3">
        <f>Table1[[#This Row],[End Year]]-1</f>
        <v>2022</v>
      </c>
      <c r="E8922" s="3">
        <f t="shared" si="417"/>
        <v>2023</v>
      </c>
      <c r="F8922" s="1" t="str">
        <f t="shared" si="418"/>
        <v>2022/2023</v>
      </c>
      <c r="G8922">
        <v>44</v>
      </c>
      <c r="H8922" t="s">
        <v>79</v>
      </c>
      <c r="I8922">
        <f>IFERROR(INDEX(Lookup_Misc!$A$1:$C$7,MATCH(Table1[[#This Row],[Product]],Lookup_Misc!$B$1:$B$7,0),3)*Table1[[#This Row],[Tonnage]],NA())</f>
        <v>17.600000000000001</v>
      </c>
      <c r="J8922">
        <f t="shared" si="419"/>
        <v>6</v>
      </c>
    </row>
    <row r="8923" spans="1:10">
      <c r="A8923" t="s">
        <v>189</v>
      </c>
      <c r="B8923" t="s">
        <v>33</v>
      </c>
      <c r="C8923" s="60">
        <v>45078</v>
      </c>
      <c r="D8923" s="3">
        <f>Table1[[#This Row],[End Year]]-1</f>
        <v>2022</v>
      </c>
      <c r="E8923" s="3">
        <f t="shared" si="417"/>
        <v>2023</v>
      </c>
      <c r="F8923" s="1" t="str">
        <f t="shared" si="418"/>
        <v>2022/2023</v>
      </c>
      <c r="G8923">
        <v>18</v>
      </c>
      <c r="H8923" t="s">
        <v>113</v>
      </c>
      <c r="I8923">
        <f>IFERROR(INDEX(Lookup_Misc!$A$1:$C$7,MATCH(Table1[[#This Row],[Product]],Lookup_Misc!$B$1:$B$7,0),3)*Table1[[#This Row],[Tonnage]],NA())</f>
        <v>7.2</v>
      </c>
      <c r="J8923">
        <f t="shared" si="419"/>
        <v>6</v>
      </c>
    </row>
    <row r="8924" spans="1:10">
      <c r="A8924" t="s">
        <v>189</v>
      </c>
      <c r="B8924" t="s">
        <v>33</v>
      </c>
      <c r="C8924" s="60">
        <v>45078</v>
      </c>
      <c r="D8924" s="3">
        <f>Table1[[#This Row],[End Year]]-1</f>
        <v>2022</v>
      </c>
      <c r="E8924" s="3">
        <f t="shared" si="417"/>
        <v>2023</v>
      </c>
      <c r="F8924" s="1" t="str">
        <f t="shared" si="418"/>
        <v>2022/2023</v>
      </c>
      <c r="G8924">
        <v>1</v>
      </c>
      <c r="H8924" t="s">
        <v>94</v>
      </c>
      <c r="I8924">
        <f>IFERROR(INDEX(Lookup_Misc!$A$1:$C$7,MATCH(Table1[[#This Row],[Product]],Lookup_Misc!$B$1:$B$7,0),3)*Table1[[#This Row],[Tonnage]],NA())</f>
        <v>0.4</v>
      </c>
      <c r="J8924">
        <f t="shared" si="419"/>
        <v>6</v>
      </c>
    </row>
    <row r="8925" spans="1:10">
      <c r="A8925" t="s">
        <v>185</v>
      </c>
      <c r="B8925" t="s">
        <v>33</v>
      </c>
      <c r="C8925" s="60">
        <v>45078</v>
      </c>
      <c r="D8925" s="3">
        <f>Table1[[#This Row],[End Year]]-1</f>
        <v>2022</v>
      </c>
      <c r="E8925" s="3">
        <f t="shared" si="417"/>
        <v>2023</v>
      </c>
      <c r="F8925" s="1" t="str">
        <f t="shared" si="418"/>
        <v>2022/2023</v>
      </c>
      <c r="G8925">
        <v>15000</v>
      </c>
      <c r="H8925" t="s">
        <v>90</v>
      </c>
      <c r="I8925">
        <f>IFERROR(INDEX(Lookup_Misc!$A$1:$C$7,MATCH(Table1[[#This Row],[Product]],Lookup_Misc!$B$1:$B$7,0),3)*Table1[[#This Row],[Tonnage]],NA())</f>
        <v>6900</v>
      </c>
      <c r="J8925">
        <f t="shared" si="419"/>
        <v>6</v>
      </c>
    </row>
    <row r="8926" spans="1:10">
      <c r="A8926" t="s">
        <v>186</v>
      </c>
      <c r="B8926" t="s">
        <v>33</v>
      </c>
      <c r="C8926" s="60">
        <v>45078</v>
      </c>
      <c r="D8926" s="3">
        <f>Table1[[#This Row],[End Year]]-1</f>
        <v>2022</v>
      </c>
      <c r="E8926" s="3">
        <f t="shared" si="417"/>
        <v>2023</v>
      </c>
      <c r="F8926" s="1" t="str">
        <f t="shared" si="418"/>
        <v>2022/2023</v>
      </c>
      <c r="G8926">
        <v>91872</v>
      </c>
      <c r="H8926" t="s">
        <v>95</v>
      </c>
      <c r="I8926">
        <f>IFERROR(INDEX(Lookup_Misc!$A$1:$C$7,MATCH(Table1[[#This Row],[Product]],Lookup_Misc!$B$1:$B$7,0),3)*Table1[[#This Row],[Tonnage]],NA())</f>
        <v>47773.440000000002</v>
      </c>
      <c r="J8926">
        <f t="shared" si="419"/>
        <v>6</v>
      </c>
    </row>
    <row r="8927" spans="1:10">
      <c r="A8927" t="s">
        <v>186</v>
      </c>
      <c r="B8927" t="s">
        <v>33</v>
      </c>
      <c r="C8927" s="60">
        <v>45078</v>
      </c>
      <c r="D8927" s="3">
        <f>Table1[[#This Row],[End Year]]-1</f>
        <v>2022</v>
      </c>
      <c r="E8927" s="3">
        <f t="shared" si="417"/>
        <v>2023</v>
      </c>
      <c r="F8927" s="1" t="str">
        <f t="shared" si="418"/>
        <v>2022/2023</v>
      </c>
      <c r="G8927">
        <v>10453</v>
      </c>
      <c r="H8927" t="s">
        <v>151</v>
      </c>
      <c r="I8927">
        <f>IFERROR(INDEX(Lookup_Misc!$A$1:$C$7,MATCH(Table1[[#This Row],[Product]],Lookup_Misc!$B$1:$B$7,0),3)*Table1[[#This Row],[Tonnage]],NA())</f>
        <v>5435.56</v>
      </c>
      <c r="J8927">
        <f t="shared" si="419"/>
        <v>6</v>
      </c>
    </row>
    <row r="8928" spans="1:10">
      <c r="A8928" t="s">
        <v>185</v>
      </c>
      <c r="B8928" t="s">
        <v>33</v>
      </c>
      <c r="C8928" s="60">
        <v>45078</v>
      </c>
      <c r="D8928" s="3">
        <f>Table1[[#This Row],[End Year]]-1</f>
        <v>2022</v>
      </c>
      <c r="E8928" s="3">
        <f t="shared" si="417"/>
        <v>2023</v>
      </c>
      <c r="F8928" s="1" t="str">
        <f t="shared" si="418"/>
        <v>2022/2023</v>
      </c>
      <c r="G8928">
        <v>40</v>
      </c>
      <c r="H8928" t="s">
        <v>86</v>
      </c>
      <c r="I8928">
        <f>IFERROR(INDEX(Lookup_Misc!$A$1:$C$7,MATCH(Table1[[#This Row],[Product]],Lookup_Misc!$B$1:$B$7,0),3)*Table1[[#This Row],[Tonnage]],NA())</f>
        <v>18.400000000000002</v>
      </c>
      <c r="J8928">
        <f t="shared" si="419"/>
        <v>6</v>
      </c>
    </row>
    <row r="8929" spans="1:10">
      <c r="A8929" t="s">
        <v>185</v>
      </c>
      <c r="B8929" t="s">
        <v>33</v>
      </c>
      <c r="C8929" s="60">
        <v>45078</v>
      </c>
      <c r="D8929" s="3">
        <f>Table1[[#This Row],[End Year]]-1</f>
        <v>2022</v>
      </c>
      <c r="E8929" s="3">
        <f t="shared" si="417"/>
        <v>2023</v>
      </c>
      <c r="F8929" s="1" t="str">
        <f t="shared" si="418"/>
        <v>2022/2023</v>
      </c>
      <c r="G8929">
        <v>93719</v>
      </c>
      <c r="H8929" t="s">
        <v>82</v>
      </c>
      <c r="I8929">
        <f>IFERROR(INDEX(Lookup_Misc!$A$1:$C$7,MATCH(Table1[[#This Row],[Product]],Lookup_Misc!$B$1:$B$7,0),3)*Table1[[#This Row],[Tonnage]],NA())</f>
        <v>43110.740000000005</v>
      </c>
      <c r="J8929">
        <f t="shared" si="419"/>
        <v>6</v>
      </c>
    </row>
    <row r="8930" spans="1:10">
      <c r="A8930" t="s">
        <v>189</v>
      </c>
      <c r="B8930" t="s">
        <v>33</v>
      </c>
      <c r="C8930" s="60">
        <v>45078</v>
      </c>
      <c r="D8930" s="3">
        <f>Table1[[#This Row],[End Year]]-1</f>
        <v>2022</v>
      </c>
      <c r="E8930" s="3">
        <f t="shared" si="417"/>
        <v>2023</v>
      </c>
      <c r="F8930" s="1" t="str">
        <f t="shared" si="418"/>
        <v>2022/2023</v>
      </c>
      <c r="G8930">
        <v>59</v>
      </c>
      <c r="H8930" t="s">
        <v>86</v>
      </c>
      <c r="I8930">
        <f>IFERROR(INDEX(Lookup_Misc!$A$1:$C$7,MATCH(Table1[[#This Row],[Product]],Lookup_Misc!$B$1:$B$7,0),3)*Table1[[#This Row],[Tonnage]],NA())</f>
        <v>23.6</v>
      </c>
      <c r="J8930">
        <f t="shared" si="419"/>
        <v>6</v>
      </c>
    </row>
    <row r="8931" spans="1:10">
      <c r="A8931" t="s">
        <v>186</v>
      </c>
      <c r="B8931" t="s">
        <v>33</v>
      </c>
      <c r="C8931" s="60">
        <v>45078</v>
      </c>
      <c r="D8931" s="3">
        <f>Table1[[#This Row],[End Year]]-1</f>
        <v>2022</v>
      </c>
      <c r="E8931" s="3">
        <f t="shared" si="417"/>
        <v>2023</v>
      </c>
      <c r="F8931" s="1" t="str">
        <f t="shared" si="418"/>
        <v>2022/2023</v>
      </c>
      <c r="G8931">
        <v>180</v>
      </c>
      <c r="H8931" t="s">
        <v>86</v>
      </c>
      <c r="I8931">
        <f>IFERROR(INDEX(Lookup_Misc!$A$1:$C$7,MATCH(Table1[[#This Row],[Product]],Lookup_Misc!$B$1:$B$7,0),3)*Table1[[#This Row],[Tonnage]],NA())</f>
        <v>93.600000000000009</v>
      </c>
      <c r="J8931">
        <f t="shared" si="419"/>
        <v>6</v>
      </c>
    </row>
    <row r="8932" spans="1:10">
      <c r="A8932" t="s">
        <v>185</v>
      </c>
      <c r="B8932" t="s">
        <v>33</v>
      </c>
      <c r="C8932" s="60">
        <v>45078</v>
      </c>
      <c r="D8932" s="3">
        <f>Table1[[#This Row],[End Year]]-1</f>
        <v>2022</v>
      </c>
      <c r="E8932" s="3">
        <f t="shared" si="417"/>
        <v>2023</v>
      </c>
      <c r="F8932" s="1" t="str">
        <f t="shared" si="418"/>
        <v>2022/2023</v>
      </c>
      <c r="G8932">
        <v>29</v>
      </c>
      <c r="H8932" t="s">
        <v>120</v>
      </c>
      <c r="I8932">
        <f>IFERROR(INDEX(Lookup_Misc!$A$1:$C$7,MATCH(Table1[[#This Row],[Product]],Lookup_Misc!$B$1:$B$7,0),3)*Table1[[#This Row],[Tonnage]],NA())</f>
        <v>13.34</v>
      </c>
      <c r="J8932">
        <f t="shared" si="419"/>
        <v>6</v>
      </c>
    </row>
    <row r="8933" spans="1:10">
      <c r="A8933" t="s">
        <v>189</v>
      </c>
      <c r="B8933" t="s">
        <v>33</v>
      </c>
      <c r="C8933" s="60">
        <v>45078</v>
      </c>
      <c r="D8933" s="3">
        <f>Table1[[#This Row],[End Year]]-1</f>
        <v>2022</v>
      </c>
      <c r="E8933" s="3">
        <f t="shared" si="417"/>
        <v>2023</v>
      </c>
      <c r="F8933" s="1" t="str">
        <f t="shared" si="418"/>
        <v>2022/2023</v>
      </c>
      <c r="G8933">
        <v>10991</v>
      </c>
      <c r="H8933" t="s">
        <v>95</v>
      </c>
      <c r="I8933">
        <f>IFERROR(INDEX(Lookup_Misc!$A$1:$C$7,MATCH(Table1[[#This Row],[Product]],Lookup_Misc!$B$1:$B$7,0),3)*Table1[[#This Row],[Tonnage]],NA())</f>
        <v>4396.4000000000005</v>
      </c>
      <c r="J8933">
        <f t="shared" si="419"/>
        <v>6</v>
      </c>
    </row>
    <row r="8934" spans="1:10">
      <c r="A8934" t="s">
        <v>186</v>
      </c>
      <c r="B8934" t="s">
        <v>33</v>
      </c>
      <c r="C8934" s="60">
        <v>45078</v>
      </c>
      <c r="D8934" s="3">
        <f>Table1[[#This Row],[End Year]]-1</f>
        <v>2022</v>
      </c>
      <c r="E8934" s="3">
        <f t="shared" si="417"/>
        <v>2023</v>
      </c>
      <c r="F8934" s="1" t="str">
        <f t="shared" si="418"/>
        <v>2022/2023</v>
      </c>
      <c r="G8934">
        <v>25</v>
      </c>
      <c r="H8934" t="s">
        <v>125</v>
      </c>
      <c r="I8934">
        <f>IFERROR(INDEX(Lookup_Misc!$A$1:$C$7,MATCH(Table1[[#This Row],[Product]],Lookup_Misc!$B$1:$B$7,0),3)*Table1[[#This Row],[Tonnage]],NA())</f>
        <v>13</v>
      </c>
      <c r="J8934">
        <f t="shared" si="419"/>
        <v>6</v>
      </c>
    </row>
    <row r="8935" spans="1:10">
      <c r="A8935" t="s">
        <v>186</v>
      </c>
      <c r="B8935" t="s">
        <v>33</v>
      </c>
      <c r="C8935" s="60">
        <v>45078</v>
      </c>
      <c r="D8935" s="3">
        <f>Table1[[#This Row],[End Year]]-1</f>
        <v>2022</v>
      </c>
      <c r="E8935" s="3">
        <f t="shared" si="417"/>
        <v>2023</v>
      </c>
      <c r="F8935" s="1" t="str">
        <f t="shared" si="418"/>
        <v>2022/2023</v>
      </c>
      <c r="G8935">
        <v>404</v>
      </c>
      <c r="H8935" t="s">
        <v>96</v>
      </c>
      <c r="I8935">
        <f>IFERROR(INDEX(Lookup_Misc!$A$1:$C$7,MATCH(Table1[[#This Row],[Product]],Lookup_Misc!$B$1:$B$7,0),3)*Table1[[#This Row],[Tonnage]],NA())</f>
        <v>210.08</v>
      </c>
      <c r="J8935">
        <f t="shared" si="419"/>
        <v>6</v>
      </c>
    </row>
    <row r="8936" spans="1:10">
      <c r="A8936" t="s">
        <v>189</v>
      </c>
      <c r="B8936" t="s">
        <v>33</v>
      </c>
      <c r="C8936" s="60">
        <v>45078</v>
      </c>
      <c r="D8936" s="3">
        <f>Table1[[#This Row],[End Year]]-1</f>
        <v>2022</v>
      </c>
      <c r="E8936" s="3">
        <f t="shared" si="417"/>
        <v>2023</v>
      </c>
      <c r="F8936" s="1" t="str">
        <f t="shared" si="418"/>
        <v>2022/2023</v>
      </c>
      <c r="G8936">
        <v>1</v>
      </c>
      <c r="H8936" t="s">
        <v>91</v>
      </c>
      <c r="I8936">
        <f>IFERROR(INDEX(Lookup_Misc!$A$1:$C$7,MATCH(Table1[[#This Row],[Product]],Lookup_Misc!$B$1:$B$7,0),3)*Table1[[#This Row],[Tonnage]],NA())</f>
        <v>0.4</v>
      </c>
      <c r="J8936">
        <f t="shared" si="419"/>
        <v>6</v>
      </c>
    </row>
    <row r="8937" spans="1:10">
      <c r="A8937" t="s">
        <v>185</v>
      </c>
      <c r="B8937" t="s">
        <v>33</v>
      </c>
      <c r="C8937" s="60">
        <v>45078</v>
      </c>
      <c r="D8937" s="3">
        <f>Table1[[#This Row],[End Year]]-1</f>
        <v>2022</v>
      </c>
      <c r="E8937" s="3">
        <f t="shared" si="417"/>
        <v>2023</v>
      </c>
      <c r="F8937" s="1" t="str">
        <f t="shared" si="418"/>
        <v>2022/2023</v>
      </c>
      <c r="G8937">
        <v>38</v>
      </c>
      <c r="H8937" t="s">
        <v>79</v>
      </c>
      <c r="I8937">
        <f>IFERROR(INDEX(Lookup_Misc!$A$1:$C$7,MATCH(Table1[[#This Row],[Product]],Lookup_Misc!$B$1:$B$7,0),3)*Table1[[#This Row],[Tonnage]],NA())</f>
        <v>17.48</v>
      </c>
      <c r="J8937">
        <f t="shared" si="419"/>
        <v>6</v>
      </c>
    </row>
    <row r="8938" spans="1:10">
      <c r="A8938" t="s">
        <v>186</v>
      </c>
      <c r="B8938" t="s">
        <v>33</v>
      </c>
      <c r="C8938" s="60">
        <v>45078</v>
      </c>
      <c r="D8938" s="3">
        <f>Table1[[#This Row],[End Year]]-1</f>
        <v>2022</v>
      </c>
      <c r="E8938" s="3">
        <f t="shared" si="417"/>
        <v>2023</v>
      </c>
      <c r="F8938" s="1" t="str">
        <f t="shared" si="418"/>
        <v>2022/2023</v>
      </c>
      <c r="G8938">
        <v>37000</v>
      </c>
      <c r="H8938" t="s">
        <v>90</v>
      </c>
      <c r="I8938">
        <f>IFERROR(INDEX(Lookup_Misc!$A$1:$C$7,MATCH(Table1[[#This Row],[Product]],Lookup_Misc!$B$1:$B$7,0),3)*Table1[[#This Row],[Tonnage]],NA())</f>
        <v>19240</v>
      </c>
      <c r="J8938">
        <f t="shared" si="419"/>
        <v>6</v>
      </c>
    </row>
    <row r="8939" spans="1:10">
      <c r="A8939" t="s">
        <v>189</v>
      </c>
      <c r="B8939" t="s">
        <v>33</v>
      </c>
      <c r="C8939" s="60">
        <v>45078</v>
      </c>
      <c r="D8939" s="3">
        <f>Table1[[#This Row],[End Year]]-1</f>
        <v>2022</v>
      </c>
      <c r="E8939" s="3">
        <f t="shared" si="417"/>
        <v>2023</v>
      </c>
      <c r="F8939" s="1" t="str">
        <f t="shared" si="418"/>
        <v>2022/2023</v>
      </c>
      <c r="G8939">
        <v>168</v>
      </c>
      <c r="H8939" t="s">
        <v>168</v>
      </c>
      <c r="I8939">
        <f>IFERROR(INDEX(Lookup_Misc!$A$1:$C$7,MATCH(Table1[[#This Row],[Product]],Lookup_Misc!$B$1:$B$7,0),3)*Table1[[#This Row],[Tonnage]],NA())</f>
        <v>67.2</v>
      </c>
      <c r="J8939">
        <f t="shared" si="419"/>
        <v>6</v>
      </c>
    </row>
    <row r="8940" spans="1:10">
      <c r="A8940" t="s">
        <v>189</v>
      </c>
      <c r="B8940" t="s">
        <v>123</v>
      </c>
      <c r="C8940" s="60">
        <v>45078</v>
      </c>
      <c r="D8940" s="3">
        <f>Table1[[#This Row],[End Year]]-1</f>
        <v>2022</v>
      </c>
      <c r="E8940" s="3">
        <f t="shared" si="417"/>
        <v>2023</v>
      </c>
      <c r="F8940" s="1" t="str">
        <f t="shared" si="418"/>
        <v>2022/2023</v>
      </c>
      <c r="G8940">
        <v>10</v>
      </c>
      <c r="H8940" t="s">
        <v>88</v>
      </c>
      <c r="I8940">
        <f>IFERROR(INDEX(Lookup_Misc!$A$1:$C$7,MATCH(Table1[[#This Row],[Product]],Lookup_Misc!$B$1:$B$7,0),3)*Table1[[#This Row],[Tonnage]],NA())</f>
        <v>4</v>
      </c>
      <c r="J8940">
        <f t="shared" si="419"/>
        <v>6</v>
      </c>
    </row>
    <row r="8941" spans="1:10">
      <c r="A8941" t="s">
        <v>185</v>
      </c>
      <c r="B8941" t="s">
        <v>123</v>
      </c>
      <c r="C8941" s="60">
        <v>45078</v>
      </c>
      <c r="D8941" s="3">
        <f>Table1[[#This Row],[End Year]]-1</f>
        <v>2022</v>
      </c>
      <c r="E8941" s="3">
        <f t="shared" si="417"/>
        <v>2023</v>
      </c>
      <c r="F8941" s="1" t="str">
        <f t="shared" si="418"/>
        <v>2022/2023</v>
      </c>
      <c r="G8941">
        <v>5428</v>
      </c>
      <c r="H8941" t="s">
        <v>133</v>
      </c>
      <c r="I8941">
        <f>IFERROR(INDEX(Lookup_Misc!$A$1:$C$7,MATCH(Table1[[#This Row],[Product]],Lookup_Misc!$B$1:$B$7,0),3)*Table1[[#This Row],[Tonnage]],NA())</f>
        <v>2496.88</v>
      </c>
      <c r="J8941">
        <f t="shared" si="419"/>
        <v>6</v>
      </c>
    </row>
    <row r="8942" spans="1:10">
      <c r="A8942" t="s">
        <v>189</v>
      </c>
      <c r="B8942" t="s">
        <v>123</v>
      </c>
      <c r="C8942" s="60">
        <v>45078</v>
      </c>
      <c r="D8942" s="3">
        <f>Table1[[#This Row],[End Year]]-1</f>
        <v>2022</v>
      </c>
      <c r="E8942" s="3">
        <f t="shared" si="417"/>
        <v>2023</v>
      </c>
      <c r="F8942" s="1" t="str">
        <f t="shared" si="418"/>
        <v>2022/2023</v>
      </c>
      <c r="G8942">
        <v>5490</v>
      </c>
      <c r="H8942" t="s">
        <v>60</v>
      </c>
      <c r="I8942">
        <f>IFERROR(INDEX(Lookup_Misc!$A$1:$C$7,MATCH(Table1[[#This Row],[Product]],Lookup_Misc!$B$1:$B$7,0),3)*Table1[[#This Row],[Tonnage]],NA())</f>
        <v>2196</v>
      </c>
      <c r="J8942">
        <f t="shared" si="419"/>
        <v>6</v>
      </c>
    </row>
    <row r="8943" spans="1:10">
      <c r="A8943" t="s">
        <v>185</v>
      </c>
      <c r="B8943" t="s">
        <v>123</v>
      </c>
      <c r="C8943" s="60">
        <v>45078</v>
      </c>
      <c r="D8943" s="3">
        <f>Table1[[#This Row],[End Year]]-1</f>
        <v>2022</v>
      </c>
      <c r="E8943" s="3">
        <f t="shared" si="417"/>
        <v>2023</v>
      </c>
      <c r="F8943" s="1" t="str">
        <f t="shared" si="418"/>
        <v>2022/2023</v>
      </c>
      <c r="G8943">
        <v>4495</v>
      </c>
      <c r="H8943" t="s">
        <v>116</v>
      </c>
      <c r="I8943">
        <f>IFERROR(INDEX(Lookup_Misc!$A$1:$C$7,MATCH(Table1[[#This Row],[Product]],Lookup_Misc!$B$1:$B$7,0),3)*Table1[[#This Row],[Tonnage]],NA())</f>
        <v>2067.7000000000003</v>
      </c>
      <c r="J8943">
        <f t="shared" si="419"/>
        <v>6</v>
      </c>
    </row>
    <row r="8944" spans="1:10">
      <c r="A8944" t="s">
        <v>186</v>
      </c>
      <c r="B8944" t="s">
        <v>123</v>
      </c>
      <c r="C8944" s="60">
        <v>45078</v>
      </c>
      <c r="D8944" s="3">
        <f>Table1[[#This Row],[End Year]]-1</f>
        <v>2022</v>
      </c>
      <c r="E8944" s="3">
        <f t="shared" si="417"/>
        <v>2023</v>
      </c>
      <c r="F8944" s="1" t="str">
        <f t="shared" si="418"/>
        <v>2022/2023</v>
      </c>
      <c r="G8944">
        <v>54647</v>
      </c>
      <c r="H8944" t="s">
        <v>60</v>
      </c>
      <c r="I8944">
        <f>IFERROR(INDEX(Lookup_Misc!$A$1:$C$7,MATCH(Table1[[#This Row],[Product]],Lookup_Misc!$B$1:$B$7,0),3)*Table1[[#This Row],[Tonnage]],NA())</f>
        <v>28416.440000000002</v>
      </c>
      <c r="J8944">
        <f t="shared" si="419"/>
        <v>6</v>
      </c>
    </row>
    <row r="8945" spans="1:10">
      <c r="A8945" t="s">
        <v>186</v>
      </c>
      <c r="B8945" t="s">
        <v>123</v>
      </c>
      <c r="C8945" s="60">
        <v>45078</v>
      </c>
      <c r="D8945" s="3">
        <f>Table1[[#This Row],[End Year]]-1</f>
        <v>2022</v>
      </c>
      <c r="E8945" s="3">
        <f t="shared" si="417"/>
        <v>2023</v>
      </c>
      <c r="F8945" s="1" t="str">
        <f t="shared" si="418"/>
        <v>2022/2023</v>
      </c>
      <c r="G8945">
        <v>4166</v>
      </c>
      <c r="H8945" t="s">
        <v>79</v>
      </c>
      <c r="I8945">
        <f>IFERROR(INDEX(Lookup_Misc!$A$1:$C$7,MATCH(Table1[[#This Row],[Product]],Lookup_Misc!$B$1:$B$7,0),3)*Table1[[#This Row],[Tonnage]],NA())</f>
        <v>2166.3200000000002</v>
      </c>
      <c r="J8945">
        <f t="shared" si="419"/>
        <v>6</v>
      </c>
    </row>
    <row r="8946" spans="1:10">
      <c r="A8946" t="s">
        <v>189</v>
      </c>
      <c r="B8946" t="s">
        <v>123</v>
      </c>
      <c r="C8946" s="60">
        <v>45078</v>
      </c>
      <c r="D8946" s="3">
        <f>Table1[[#This Row],[End Year]]-1</f>
        <v>2022</v>
      </c>
      <c r="E8946" s="3">
        <f t="shared" si="417"/>
        <v>2023</v>
      </c>
      <c r="F8946" s="1" t="str">
        <f t="shared" si="418"/>
        <v>2022/2023</v>
      </c>
      <c r="G8946">
        <v>150035</v>
      </c>
      <c r="H8946" t="s">
        <v>113</v>
      </c>
      <c r="I8946">
        <f>IFERROR(INDEX(Lookup_Misc!$A$1:$C$7,MATCH(Table1[[#This Row],[Product]],Lookup_Misc!$B$1:$B$7,0),3)*Table1[[#This Row],[Tonnage]],NA())</f>
        <v>60014</v>
      </c>
      <c r="J8946">
        <f t="shared" si="419"/>
        <v>6</v>
      </c>
    </row>
    <row r="8947" spans="1:10">
      <c r="A8947" t="s">
        <v>185</v>
      </c>
      <c r="B8947" t="s">
        <v>123</v>
      </c>
      <c r="C8947" s="60">
        <v>45078</v>
      </c>
      <c r="D8947" s="3">
        <f>Table1[[#This Row],[End Year]]-1</f>
        <v>2022</v>
      </c>
      <c r="E8947" s="3">
        <f t="shared" si="417"/>
        <v>2023</v>
      </c>
      <c r="F8947" s="1" t="str">
        <f t="shared" si="418"/>
        <v>2022/2023</v>
      </c>
      <c r="G8947">
        <v>4399</v>
      </c>
      <c r="H8947" t="s">
        <v>79</v>
      </c>
      <c r="I8947">
        <f>IFERROR(INDEX(Lookup_Misc!$A$1:$C$7,MATCH(Table1[[#This Row],[Product]],Lookup_Misc!$B$1:$B$7,0),3)*Table1[[#This Row],[Tonnage]],NA())</f>
        <v>2023.5400000000002</v>
      </c>
      <c r="J8947">
        <f t="shared" si="419"/>
        <v>6</v>
      </c>
    </row>
    <row r="8948" spans="1:10">
      <c r="A8948" t="s">
        <v>185</v>
      </c>
      <c r="B8948" t="s">
        <v>123</v>
      </c>
      <c r="C8948" s="60">
        <v>45078</v>
      </c>
      <c r="D8948" s="3">
        <f>Table1[[#This Row],[End Year]]-1</f>
        <v>2022</v>
      </c>
      <c r="E8948" s="3">
        <f t="shared" si="417"/>
        <v>2023</v>
      </c>
      <c r="F8948" s="1" t="str">
        <f t="shared" si="418"/>
        <v>2022/2023</v>
      </c>
      <c r="G8948">
        <v>5000</v>
      </c>
      <c r="H8948" t="s">
        <v>113</v>
      </c>
      <c r="I8948">
        <f>IFERROR(INDEX(Lookup_Misc!$A$1:$C$7,MATCH(Table1[[#This Row],[Product]],Lookup_Misc!$B$1:$B$7,0),3)*Table1[[#This Row],[Tonnage]],NA())</f>
        <v>2300</v>
      </c>
      <c r="J8948">
        <f t="shared" si="419"/>
        <v>6</v>
      </c>
    </row>
    <row r="8949" spans="1:10">
      <c r="A8949" t="s">
        <v>189</v>
      </c>
      <c r="B8949" t="s">
        <v>123</v>
      </c>
      <c r="C8949" s="60">
        <v>45078</v>
      </c>
      <c r="D8949" s="3">
        <f>Table1[[#This Row],[End Year]]-1</f>
        <v>2022</v>
      </c>
      <c r="E8949" s="3">
        <f t="shared" si="417"/>
        <v>2023</v>
      </c>
      <c r="F8949" s="1" t="str">
        <f t="shared" si="418"/>
        <v>2022/2023</v>
      </c>
      <c r="G8949">
        <v>3604</v>
      </c>
      <c r="H8949" t="s">
        <v>79</v>
      </c>
      <c r="I8949">
        <f>IFERROR(INDEX(Lookup_Misc!$A$1:$C$7,MATCH(Table1[[#This Row],[Product]],Lookup_Misc!$B$1:$B$7,0),3)*Table1[[#This Row],[Tonnage]],NA())</f>
        <v>1441.6000000000001</v>
      </c>
      <c r="J8949">
        <f t="shared" si="419"/>
        <v>6</v>
      </c>
    </row>
    <row r="8950" spans="1:10">
      <c r="A8950" t="s">
        <v>185</v>
      </c>
      <c r="B8950" t="s">
        <v>123</v>
      </c>
      <c r="C8950" s="60">
        <v>45078</v>
      </c>
      <c r="D8950" s="3">
        <f>Table1[[#This Row],[End Year]]-1</f>
        <v>2022</v>
      </c>
      <c r="E8950" s="3">
        <f t="shared" si="417"/>
        <v>2023</v>
      </c>
      <c r="F8950" s="1" t="str">
        <f t="shared" si="418"/>
        <v>2022/2023</v>
      </c>
      <c r="G8950">
        <v>14242</v>
      </c>
      <c r="H8950" t="s">
        <v>144</v>
      </c>
      <c r="I8950">
        <f>IFERROR(INDEX(Lookup_Misc!$A$1:$C$7,MATCH(Table1[[#This Row],[Product]],Lookup_Misc!$B$1:$B$7,0),3)*Table1[[#This Row],[Tonnage]],NA())</f>
        <v>6551.3200000000006</v>
      </c>
      <c r="J8950">
        <f t="shared" si="419"/>
        <v>6</v>
      </c>
    </row>
    <row r="8951" spans="1:10">
      <c r="A8951" t="s">
        <v>186</v>
      </c>
      <c r="B8951" t="s">
        <v>123</v>
      </c>
      <c r="C8951" s="60">
        <v>45078</v>
      </c>
      <c r="D8951" s="3">
        <f>Table1[[#This Row],[End Year]]-1</f>
        <v>2022</v>
      </c>
      <c r="E8951" s="3">
        <f t="shared" si="417"/>
        <v>2023</v>
      </c>
      <c r="F8951" s="1" t="str">
        <f t="shared" si="418"/>
        <v>2022/2023</v>
      </c>
      <c r="G8951">
        <v>7324</v>
      </c>
      <c r="H8951" t="s">
        <v>116</v>
      </c>
      <c r="I8951">
        <f>IFERROR(INDEX(Lookup_Misc!$A$1:$C$7,MATCH(Table1[[#This Row],[Product]],Lookup_Misc!$B$1:$B$7,0),3)*Table1[[#This Row],[Tonnage]],NA())</f>
        <v>3808.48</v>
      </c>
      <c r="J8951">
        <f t="shared" si="419"/>
        <v>6</v>
      </c>
    </row>
    <row r="8952" spans="1:10">
      <c r="A8952" t="s">
        <v>185</v>
      </c>
      <c r="B8952" t="s">
        <v>123</v>
      </c>
      <c r="C8952" s="60">
        <v>45078</v>
      </c>
      <c r="D8952" s="3">
        <f>Table1[[#This Row],[End Year]]-1</f>
        <v>2022</v>
      </c>
      <c r="E8952" s="3">
        <f t="shared" si="417"/>
        <v>2023</v>
      </c>
      <c r="F8952" s="1" t="str">
        <f t="shared" si="418"/>
        <v>2022/2023</v>
      </c>
      <c r="G8952">
        <v>31100</v>
      </c>
      <c r="H8952" t="s">
        <v>93</v>
      </c>
      <c r="I8952">
        <f>IFERROR(INDEX(Lookup_Misc!$A$1:$C$7,MATCH(Table1[[#This Row],[Product]],Lookup_Misc!$B$1:$B$7,0),3)*Table1[[#This Row],[Tonnage]],NA())</f>
        <v>14306</v>
      </c>
      <c r="J8952">
        <f t="shared" si="419"/>
        <v>6</v>
      </c>
    </row>
    <row r="8953" spans="1:10">
      <c r="A8953" t="s">
        <v>186</v>
      </c>
      <c r="B8953" t="s">
        <v>123</v>
      </c>
      <c r="C8953" s="60">
        <v>45078</v>
      </c>
      <c r="D8953" s="3">
        <f>Table1[[#This Row],[End Year]]-1</f>
        <v>2022</v>
      </c>
      <c r="E8953" s="3">
        <f t="shared" si="417"/>
        <v>2023</v>
      </c>
      <c r="F8953" s="1" t="str">
        <f t="shared" si="418"/>
        <v>2022/2023</v>
      </c>
      <c r="G8953">
        <v>643</v>
      </c>
      <c r="H8953" t="s">
        <v>88</v>
      </c>
      <c r="I8953">
        <f>IFERROR(INDEX(Lookup_Misc!$A$1:$C$7,MATCH(Table1[[#This Row],[Product]],Lookup_Misc!$B$1:$B$7,0),3)*Table1[[#This Row],[Tonnage]],NA())</f>
        <v>334.36</v>
      </c>
      <c r="J8953">
        <f t="shared" si="419"/>
        <v>6</v>
      </c>
    </row>
    <row r="8954" spans="1:10">
      <c r="A8954" t="s">
        <v>186</v>
      </c>
      <c r="B8954" t="s">
        <v>123</v>
      </c>
      <c r="C8954" s="60">
        <v>45078</v>
      </c>
      <c r="D8954" s="3">
        <f>Table1[[#This Row],[End Year]]-1</f>
        <v>2022</v>
      </c>
      <c r="E8954" s="3">
        <f t="shared" si="417"/>
        <v>2023</v>
      </c>
      <c r="F8954" s="1" t="str">
        <f t="shared" si="418"/>
        <v>2022/2023</v>
      </c>
      <c r="G8954">
        <v>1</v>
      </c>
      <c r="H8954" t="s">
        <v>93</v>
      </c>
      <c r="I8954">
        <f>IFERROR(INDEX(Lookup_Misc!$A$1:$C$7,MATCH(Table1[[#This Row],[Product]],Lookup_Misc!$B$1:$B$7,0),3)*Table1[[#This Row],[Tonnage]],NA())</f>
        <v>0.52</v>
      </c>
      <c r="J8954">
        <f t="shared" si="419"/>
        <v>6</v>
      </c>
    </row>
    <row r="8955" spans="1:10">
      <c r="A8955" t="s">
        <v>188</v>
      </c>
      <c r="B8955" t="s">
        <v>123</v>
      </c>
      <c r="C8955" s="60">
        <v>45078</v>
      </c>
      <c r="D8955" s="3">
        <f>Table1[[#This Row],[End Year]]-1</f>
        <v>2022</v>
      </c>
      <c r="E8955" s="3">
        <f t="shared" si="417"/>
        <v>2023</v>
      </c>
      <c r="F8955" s="1" t="str">
        <f t="shared" si="418"/>
        <v>2022/2023</v>
      </c>
      <c r="G8955">
        <v>3</v>
      </c>
      <c r="H8955" t="s">
        <v>79</v>
      </c>
      <c r="I8955">
        <f>IFERROR(INDEX(Lookup_Misc!$A$1:$C$7,MATCH(Table1[[#This Row],[Product]],Lookup_Misc!$B$1:$B$7,0),3)*Table1[[#This Row],[Tonnage]],NA())</f>
        <v>0.54</v>
      </c>
      <c r="J8955">
        <f t="shared" si="419"/>
        <v>6</v>
      </c>
    </row>
    <row r="8956" spans="1:10">
      <c r="A8956" t="s">
        <v>189</v>
      </c>
      <c r="B8956" t="s">
        <v>123</v>
      </c>
      <c r="C8956" s="60">
        <v>45078</v>
      </c>
      <c r="D8956" s="3">
        <f>Table1[[#This Row],[End Year]]-1</f>
        <v>2022</v>
      </c>
      <c r="E8956" s="3">
        <f t="shared" si="417"/>
        <v>2023</v>
      </c>
      <c r="F8956" s="1" t="str">
        <f t="shared" si="418"/>
        <v>2022/2023</v>
      </c>
      <c r="G8956">
        <v>113</v>
      </c>
      <c r="H8956" t="s">
        <v>170</v>
      </c>
      <c r="I8956">
        <f>IFERROR(INDEX(Lookup_Misc!$A$1:$C$7,MATCH(Table1[[#This Row],[Product]],Lookup_Misc!$B$1:$B$7,0),3)*Table1[[#This Row],[Tonnage]],NA())</f>
        <v>45.2</v>
      </c>
      <c r="J8956">
        <f t="shared" si="419"/>
        <v>6</v>
      </c>
    </row>
    <row r="8957" spans="1:10">
      <c r="A8957" t="s">
        <v>189</v>
      </c>
      <c r="B8957" t="s">
        <v>123</v>
      </c>
      <c r="C8957" s="60">
        <v>45078</v>
      </c>
      <c r="D8957" s="3">
        <f>Table1[[#This Row],[End Year]]-1</f>
        <v>2022</v>
      </c>
      <c r="E8957" s="3">
        <f t="shared" si="417"/>
        <v>2023</v>
      </c>
      <c r="F8957" s="1" t="str">
        <f t="shared" si="418"/>
        <v>2022/2023</v>
      </c>
      <c r="G8957">
        <v>79</v>
      </c>
      <c r="H8957" t="s">
        <v>93</v>
      </c>
      <c r="I8957">
        <f>IFERROR(INDEX(Lookup_Misc!$A$1:$C$7,MATCH(Table1[[#This Row],[Product]],Lookup_Misc!$B$1:$B$7,0),3)*Table1[[#This Row],[Tonnage]],NA())</f>
        <v>31.6</v>
      </c>
      <c r="J8957">
        <f t="shared" si="419"/>
        <v>6</v>
      </c>
    </row>
    <row r="8958" spans="1:10">
      <c r="A8958" t="s">
        <v>185</v>
      </c>
      <c r="B8958" t="s">
        <v>123</v>
      </c>
      <c r="C8958" s="60">
        <v>45078</v>
      </c>
      <c r="D8958" s="3">
        <f>Table1[[#This Row],[End Year]]-1</f>
        <v>2022</v>
      </c>
      <c r="E8958" s="3">
        <f t="shared" si="417"/>
        <v>2023</v>
      </c>
      <c r="F8958" s="1" t="str">
        <f t="shared" si="418"/>
        <v>2022/2023</v>
      </c>
      <c r="G8958">
        <v>92</v>
      </c>
      <c r="H8958" t="s">
        <v>145</v>
      </c>
      <c r="I8958">
        <f>IFERROR(INDEX(Lookup_Misc!$A$1:$C$7,MATCH(Table1[[#This Row],[Product]],Lookup_Misc!$B$1:$B$7,0),3)*Table1[[#This Row],[Tonnage]],NA())</f>
        <v>42.32</v>
      </c>
      <c r="J8958">
        <f t="shared" si="419"/>
        <v>6</v>
      </c>
    </row>
    <row r="8959" spans="1:10">
      <c r="A8959" t="s">
        <v>189</v>
      </c>
      <c r="B8959" t="s">
        <v>123</v>
      </c>
      <c r="C8959" s="60">
        <v>45078</v>
      </c>
      <c r="D8959" s="3">
        <f>Table1[[#This Row],[End Year]]-1</f>
        <v>2022</v>
      </c>
      <c r="E8959" s="3">
        <f t="shared" si="417"/>
        <v>2023</v>
      </c>
      <c r="F8959" s="1" t="str">
        <f t="shared" si="418"/>
        <v>2022/2023</v>
      </c>
      <c r="G8959">
        <v>432</v>
      </c>
      <c r="H8959" t="s">
        <v>129</v>
      </c>
      <c r="I8959">
        <f>IFERROR(INDEX(Lookup_Misc!$A$1:$C$7,MATCH(Table1[[#This Row],[Product]],Lookup_Misc!$B$1:$B$7,0),3)*Table1[[#This Row],[Tonnage]],NA())</f>
        <v>172.8</v>
      </c>
      <c r="J8959">
        <f t="shared" si="419"/>
        <v>6</v>
      </c>
    </row>
    <row r="8960" spans="1:10">
      <c r="A8960" t="s">
        <v>189</v>
      </c>
      <c r="B8960" t="s">
        <v>123</v>
      </c>
      <c r="C8960" s="60">
        <v>45078</v>
      </c>
      <c r="D8960" s="3">
        <f>Table1[[#This Row],[End Year]]-1</f>
        <v>2022</v>
      </c>
      <c r="E8960" s="3">
        <f t="shared" si="417"/>
        <v>2023</v>
      </c>
      <c r="F8960" s="1" t="str">
        <f t="shared" si="418"/>
        <v>2022/2023</v>
      </c>
      <c r="G8960">
        <v>7700</v>
      </c>
      <c r="H8960" t="s">
        <v>92</v>
      </c>
      <c r="I8960">
        <f>IFERROR(INDEX(Lookup_Misc!$A$1:$C$7,MATCH(Table1[[#This Row],[Product]],Lookup_Misc!$B$1:$B$7,0),3)*Table1[[#This Row],[Tonnage]],NA())</f>
        <v>3080</v>
      </c>
      <c r="J8960">
        <f t="shared" si="419"/>
        <v>6</v>
      </c>
    </row>
    <row r="8961" spans="1:10">
      <c r="A8961" t="s">
        <v>186</v>
      </c>
      <c r="B8961" t="s">
        <v>123</v>
      </c>
      <c r="C8961" s="60">
        <v>45078</v>
      </c>
      <c r="D8961" s="3">
        <f>Table1[[#This Row],[End Year]]-1</f>
        <v>2022</v>
      </c>
      <c r="E8961" s="3">
        <f t="shared" si="417"/>
        <v>2023</v>
      </c>
      <c r="F8961" s="1" t="str">
        <f t="shared" si="418"/>
        <v>2022/2023</v>
      </c>
      <c r="G8961">
        <v>3427</v>
      </c>
      <c r="H8961" t="s">
        <v>92</v>
      </c>
      <c r="I8961">
        <f>IFERROR(INDEX(Lookup_Misc!$A$1:$C$7,MATCH(Table1[[#This Row],[Product]],Lookup_Misc!$B$1:$B$7,0),3)*Table1[[#This Row],[Tonnage]],NA())</f>
        <v>1782.04</v>
      </c>
      <c r="J8961">
        <f t="shared" si="419"/>
        <v>6</v>
      </c>
    </row>
    <row r="8962" spans="1:10">
      <c r="A8962" t="s">
        <v>188</v>
      </c>
      <c r="B8962" t="s">
        <v>123</v>
      </c>
      <c r="C8962" s="60">
        <v>45078</v>
      </c>
      <c r="D8962" s="3">
        <f>Table1[[#This Row],[End Year]]-1</f>
        <v>2022</v>
      </c>
      <c r="E8962" s="3">
        <f t="shared" si="417"/>
        <v>2023</v>
      </c>
      <c r="F8962" s="1" t="str">
        <f t="shared" si="418"/>
        <v>2022/2023</v>
      </c>
      <c r="G8962">
        <v>1759</v>
      </c>
      <c r="H8962" t="s">
        <v>116</v>
      </c>
      <c r="I8962">
        <f>IFERROR(INDEX(Lookup_Misc!$A$1:$C$7,MATCH(Table1[[#This Row],[Product]],Lookup_Misc!$B$1:$B$7,0),3)*Table1[[#This Row],[Tonnage]],NA())</f>
        <v>316.62</v>
      </c>
      <c r="J8962">
        <f t="shared" si="419"/>
        <v>6</v>
      </c>
    </row>
    <row r="8963" spans="1:10">
      <c r="A8963" t="s">
        <v>187</v>
      </c>
      <c r="B8963" t="s">
        <v>123</v>
      </c>
      <c r="C8963" s="60">
        <v>45078</v>
      </c>
      <c r="D8963" s="3">
        <f>Table1[[#This Row],[End Year]]-1</f>
        <v>2022</v>
      </c>
      <c r="E8963" s="3">
        <f t="shared" si="417"/>
        <v>2023</v>
      </c>
      <c r="F8963" s="1" t="str">
        <f t="shared" si="418"/>
        <v>2022/2023</v>
      </c>
      <c r="G8963">
        <v>125</v>
      </c>
      <c r="H8963" t="s">
        <v>149</v>
      </c>
      <c r="I8963">
        <f>IFERROR(INDEX(Lookup_Misc!$A$1:$C$7,MATCH(Table1[[#This Row],[Product]],Lookup_Misc!$B$1:$B$7,0),3)*Table1[[#This Row],[Tonnage]],NA())</f>
        <v>57.5</v>
      </c>
      <c r="J8963">
        <f t="shared" si="419"/>
        <v>6</v>
      </c>
    </row>
    <row r="8964" spans="1:10">
      <c r="A8964" t="s">
        <v>185</v>
      </c>
      <c r="B8964" t="s">
        <v>123</v>
      </c>
      <c r="C8964" s="60">
        <v>45078</v>
      </c>
      <c r="D8964" s="3">
        <f>Table1[[#This Row],[End Year]]-1</f>
        <v>2022</v>
      </c>
      <c r="E8964" s="3">
        <f t="shared" si="417"/>
        <v>2023</v>
      </c>
      <c r="F8964" s="1" t="str">
        <f t="shared" si="418"/>
        <v>2022/2023</v>
      </c>
      <c r="G8964">
        <v>25000</v>
      </c>
      <c r="H8964" t="s">
        <v>108</v>
      </c>
      <c r="I8964">
        <f>IFERROR(INDEX(Lookup_Misc!$A$1:$C$7,MATCH(Table1[[#This Row],[Product]],Lookup_Misc!$B$1:$B$7,0),3)*Table1[[#This Row],[Tonnage]],NA())</f>
        <v>11500</v>
      </c>
      <c r="J8964">
        <f t="shared" si="419"/>
        <v>6</v>
      </c>
    </row>
    <row r="8965" spans="1:10">
      <c r="A8965" t="s">
        <v>187</v>
      </c>
      <c r="B8965" t="s">
        <v>123</v>
      </c>
      <c r="C8965" s="60">
        <v>45078</v>
      </c>
      <c r="D8965" s="3">
        <f>Table1[[#This Row],[End Year]]-1</f>
        <v>2022</v>
      </c>
      <c r="E8965" s="3">
        <f t="shared" si="417"/>
        <v>2023</v>
      </c>
      <c r="F8965" s="1" t="str">
        <f t="shared" si="418"/>
        <v>2022/2023</v>
      </c>
      <c r="G8965">
        <v>4900</v>
      </c>
      <c r="H8965" t="s">
        <v>116</v>
      </c>
      <c r="I8965">
        <f>IFERROR(INDEX(Lookup_Misc!$A$1:$C$7,MATCH(Table1[[#This Row],[Product]],Lookup_Misc!$B$1:$B$7,0),3)*Table1[[#This Row],[Tonnage]],NA())</f>
        <v>2254</v>
      </c>
      <c r="J8965">
        <f t="shared" si="419"/>
        <v>6</v>
      </c>
    </row>
    <row r="8966" spans="1:10">
      <c r="A8966" t="s">
        <v>185</v>
      </c>
      <c r="B8966" t="s">
        <v>123</v>
      </c>
      <c r="C8966" s="60">
        <v>45078</v>
      </c>
      <c r="D8966" s="3">
        <f>Table1[[#This Row],[End Year]]-1</f>
        <v>2022</v>
      </c>
      <c r="E8966" s="3">
        <f t="shared" ref="E8966:E9029" si="420">IF(AND(MONTH(C8966)&gt;=7,MONTH(C8966)&lt;=12),YEAR(C8966)+1,YEAR(C8966))</f>
        <v>2023</v>
      </c>
      <c r="F8966" s="1" t="str">
        <f t="shared" ref="F8966:F9029" si="421">D8966&amp;"/"&amp;E8966</f>
        <v>2022/2023</v>
      </c>
      <c r="G8966">
        <v>14499</v>
      </c>
      <c r="H8966" t="s">
        <v>128</v>
      </c>
      <c r="I8966">
        <f>IFERROR(INDEX(Lookup_Misc!$A$1:$C$7,MATCH(Table1[[#This Row],[Product]],Lookup_Misc!$B$1:$B$7,0),3)*Table1[[#This Row],[Tonnage]],NA())</f>
        <v>6669.54</v>
      </c>
      <c r="J8966">
        <f t="shared" ref="J8966:J9029" si="422">MONTH(C8966)</f>
        <v>6</v>
      </c>
    </row>
    <row r="8967" spans="1:10">
      <c r="A8967" t="s">
        <v>186</v>
      </c>
      <c r="B8967" t="s">
        <v>123</v>
      </c>
      <c r="C8967" s="60">
        <v>45078</v>
      </c>
      <c r="D8967" s="3">
        <f>Table1[[#This Row],[End Year]]-1</f>
        <v>2022</v>
      </c>
      <c r="E8967" s="3">
        <f t="shared" si="420"/>
        <v>2023</v>
      </c>
      <c r="F8967" s="1" t="str">
        <f t="shared" si="421"/>
        <v>2022/2023</v>
      </c>
      <c r="G8967">
        <v>12685</v>
      </c>
      <c r="H8967" t="s">
        <v>113</v>
      </c>
      <c r="I8967">
        <f>IFERROR(INDEX(Lookup_Misc!$A$1:$C$7,MATCH(Table1[[#This Row],[Product]],Lookup_Misc!$B$1:$B$7,0),3)*Table1[[#This Row],[Tonnage]],NA())</f>
        <v>6596.2</v>
      </c>
      <c r="J8967">
        <f t="shared" si="422"/>
        <v>6</v>
      </c>
    </row>
    <row r="8968" spans="1:10">
      <c r="A8968" t="s">
        <v>185</v>
      </c>
      <c r="B8968" t="s">
        <v>123</v>
      </c>
      <c r="C8968" s="60">
        <v>45078</v>
      </c>
      <c r="D8968" s="3">
        <f>Table1[[#This Row],[End Year]]-1</f>
        <v>2022</v>
      </c>
      <c r="E8968" s="3">
        <f t="shared" si="420"/>
        <v>2023</v>
      </c>
      <c r="F8968" s="1" t="str">
        <f t="shared" si="421"/>
        <v>2022/2023</v>
      </c>
      <c r="G8968">
        <v>2722</v>
      </c>
      <c r="H8968" t="s">
        <v>118</v>
      </c>
      <c r="I8968">
        <f>IFERROR(INDEX(Lookup_Misc!$A$1:$C$7,MATCH(Table1[[#This Row],[Product]],Lookup_Misc!$B$1:$B$7,0),3)*Table1[[#This Row],[Tonnage]],NA())</f>
        <v>1252.1200000000001</v>
      </c>
      <c r="J8968">
        <f t="shared" si="422"/>
        <v>6</v>
      </c>
    </row>
    <row r="8969" spans="1:10">
      <c r="A8969" t="s">
        <v>189</v>
      </c>
      <c r="B8969" t="s">
        <v>123</v>
      </c>
      <c r="C8969" s="60">
        <v>45078</v>
      </c>
      <c r="D8969" s="3">
        <f>Table1[[#This Row],[End Year]]-1</f>
        <v>2022</v>
      </c>
      <c r="E8969" s="3">
        <f t="shared" si="420"/>
        <v>2023</v>
      </c>
      <c r="F8969" s="1" t="str">
        <f t="shared" si="421"/>
        <v>2022/2023</v>
      </c>
      <c r="G8969">
        <v>18</v>
      </c>
      <c r="H8969" t="s">
        <v>86</v>
      </c>
      <c r="I8969">
        <f>IFERROR(INDEX(Lookup_Misc!$A$1:$C$7,MATCH(Table1[[#This Row],[Product]],Lookup_Misc!$B$1:$B$7,0),3)*Table1[[#This Row],[Tonnage]],NA())</f>
        <v>7.2</v>
      </c>
      <c r="J8969">
        <f t="shared" si="422"/>
        <v>6</v>
      </c>
    </row>
    <row r="8970" spans="1:10">
      <c r="A8970" t="s">
        <v>189</v>
      </c>
      <c r="B8970" t="s">
        <v>123</v>
      </c>
      <c r="C8970" s="60">
        <v>45078</v>
      </c>
      <c r="D8970" s="3">
        <f>Table1[[#This Row],[End Year]]-1</f>
        <v>2022</v>
      </c>
      <c r="E8970" s="3">
        <f t="shared" si="420"/>
        <v>2023</v>
      </c>
      <c r="F8970" s="1" t="str">
        <f t="shared" si="421"/>
        <v>2022/2023</v>
      </c>
      <c r="G8970">
        <v>160</v>
      </c>
      <c r="H8970" t="s">
        <v>132</v>
      </c>
      <c r="I8970">
        <f>IFERROR(INDEX(Lookup_Misc!$A$1:$C$7,MATCH(Table1[[#This Row],[Product]],Lookup_Misc!$B$1:$B$7,0),3)*Table1[[#This Row],[Tonnage]],NA())</f>
        <v>64</v>
      </c>
      <c r="J8970">
        <f t="shared" si="422"/>
        <v>6</v>
      </c>
    </row>
    <row r="8971" spans="1:10">
      <c r="A8971" t="s">
        <v>185</v>
      </c>
      <c r="B8971" t="s">
        <v>123</v>
      </c>
      <c r="C8971" s="60">
        <v>45078</v>
      </c>
      <c r="D8971" s="3">
        <f>Table1[[#This Row],[End Year]]-1</f>
        <v>2022</v>
      </c>
      <c r="E8971" s="3">
        <f t="shared" si="420"/>
        <v>2023</v>
      </c>
      <c r="F8971" s="1" t="str">
        <f t="shared" si="421"/>
        <v>2022/2023</v>
      </c>
      <c r="G8971">
        <v>31</v>
      </c>
      <c r="H8971" t="s">
        <v>60</v>
      </c>
      <c r="I8971">
        <f>IFERROR(INDEX(Lookup_Misc!$A$1:$C$7,MATCH(Table1[[#This Row],[Product]],Lookup_Misc!$B$1:$B$7,0),3)*Table1[[#This Row],[Tonnage]],NA())</f>
        <v>14.26</v>
      </c>
      <c r="J8971">
        <f t="shared" si="422"/>
        <v>6</v>
      </c>
    </row>
    <row r="8972" spans="1:10">
      <c r="A8972" t="s">
        <v>185</v>
      </c>
      <c r="B8972" t="s">
        <v>33</v>
      </c>
      <c r="C8972" s="60">
        <v>45108</v>
      </c>
      <c r="D8972" s="3">
        <f>Table1[[#This Row],[End Year]]-1</f>
        <v>2023</v>
      </c>
      <c r="E8972" s="3">
        <f t="shared" si="420"/>
        <v>2024</v>
      </c>
      <c r="F8972" s="1" t="str">
        <f t="shared" si="421"/>
        <v>2023/2024</v>
      </c>
      <c r="G8972">
        <v>103254</v>
      </c>
      <c r="H8972" t="s">
        <v>82</v>
      </c>
      <c r="I8972">
        <f>IFERROR(INDEX(Lookup_Misc!$A$1:$C$7,MATCH(Table1[[#This Row],[Product]],Lookup_Misc!$B$1:$B$7,0),3)*Table1[[#This Row],[Tonnage]],NA())</f>
        <v>47496.840000000004</v>
      </c>
      <c r="J8972">
        <f t="shared" si="422"/>
        <v>7</v>
      </c>
    </row>
    <row r="8973" spans="1:10">
      <c r="A8973" t="s">
        <v>186</v>
      </c>
      <c r="B8973" t="s">
        <v>33</v>
      </c>
      <c r="C8973" s="60">
        <v>45108</v>
      </c>
      <c r="D8973" s="3">
        <f>Table1[[#This Row],[End Year]]-1</f>
        <v>2023</v>
      </c>
      <c r="E8973" s="3">
        <f t="shared" si="420"/>
        <v>2024</v>
      </c>
      <c r="F8973" s="1" t="str">
        <f t="shared" si="421"/>
        <v>2023/2024</v>
      </c>
      <c r="G8973">
        <v>25</v>
      </c>
      <c r="H8973" t="s">
        <v>96</v>
      </c>
      <c r="I8973">
        <f>IFERROR(INDEX(Lookup_Misc!$A$1:$C$7,MATCH(Table1[[#This Row],[Product]],Lookup_Misc!$B$1:$B$7,0),3)*Table1[[#This Row],[Tonnage]],NA())</f>
        <v>13</v>
      </c>
      <c r="J8973">
        <f t="shared" si="422"/>
        <v>7</v>
      </c>
    </row>
    <row r="8974" spans="1:10">
      <c r="A8974" t="s">
        <v>185</v>
      </c>
      <c r="B8974" t="s">
        <v>33</v>
      </c>
      <c r="C8974" s="60">
        <v>45108</v>
      </c>
      <c r="D8974" s="3">
        <f>Table1[[#This Row],[End Year]]-1</f>
        <v>2023</v>
      </c>
      <c r="E8974" s="3">
        <f t="shared" si="420"/>
        <v>2024</v>
      </c>
      <c r="F8974" s="1" t="str">
        <f t="shared" si="421"/>
        <v>2023/2024</v>
      </c>
      <c r="G8974">
        <v>161</v>
      </c>
      <c r="H8974" t="s">
        <v>86</v>
      </c>
      <c r="I8974">
        <f>IFERROR(INDEX(Lookup_Misc!$A$1:$C$7,MATCH(Table1[[#This Row],[Product]],Lookup_Misc!$B$1:$B$7,0),3)*Table1[[#This Row],[Tonnage]],NA())</f>
        <v>74.06</v>
      </c>
      <c r="J8974">
        <f t="shared" si="422"/>
        <v>7</v>
      </c>
    </row>
    <row r="8975" spans="1:10">
      <c r="A8975" t="s">
        <v>186</v>
      </c>
      <c r="B8975" t="s">
        <v>33</v>
      </c>
      <c r="C8975" s="60">
        <v>45108</v>
      </c>
      <c r="D8975" s="3">
        <f>Table1[[#This Row],[End Year]]-1</f>
        <v>2023</v>
      </c>
      <c r="E8975" s="3">
        <f t="shared" si="420"/>
        <v>2024</v>
      </c>
      <c r="F8975" s="1" t="str">
        <f t="shared" si="421"/>
        <v>2023/2024</v>
      </c>
      <c r="G8975">
        <v>3</v>
      </c>
      <c r="H8975" t="s">
        <v>113</v>
      </c>
      <c r="I8975">
        <f>IFERROR(INDEX(Lookup_Misc!$A$1:$C$7,MATCH(Table1[[#This Row],[Product]],Lookup_Misc!$B$1:$B$7,0),3)*Table1[[#This Row],[Tonnage]],NA())</f>
        <v>1.56</v>
      </c>
      <c r="J8975">
        <f t="shared" si="422"/>
        <v>7</v>
      </c>
    </row>
    <row r="8976" spans="1:10">
      <c r="A8976" t="s">
        <v>187</v>
      </c>
      <c r="B8976" t="s">
        <v>33</v>
      </c>
      <c r="C8976" s="60">
        <v>45108</v>
      </c>
      <c r="D8976" s="3">
        <f>Table1[[#This Row],[End Year]]-1</f>
        <v>2023</v>
      </c>
      <c r="E8976" s="3">
        <f t="shared" si="420"/>
        <v>2024</v>
      </c>
      <c r="F8976" s="1" t="str">
        <f t="shared" si="421"/>
        <v>2023/2024</v>
      </c>
      <c r="G8976">
        <v>45344</v>
      </c>
      <c r="H8976" t="s">
        <v>96</v>
      </c>
      <c r="I8976">
        <f>IFERROR(INDEX(Lookup_Misc!$A$1:$C$7,MATCH(Table1[[#This Row],[Product]],Lookup_Misc!$B$1:$B$7,0),3)*Table1[[#This Row],[Tonnage]],NA())</f>
        <v>20858.240000000002</v>
      </c>
      <c r="J8976">
        <f t="shared" si="422"/>
        <v>7</v>
      </c>
    </row>
    <row r="8977" spans="1:10">
      <c r="A8977" t="s">
        <v>185</v>
      </c>
      <c r="B8977" t="s">
        <v>33</v>
      </c>
      <c r="C8977" s="60">
        <v>45108</v>
      </c>
      <c r="D8977" s="3">
        <f>Table1[[#This Row],[End Year]]-1</f>
        <v>2023</v>
      </c>
      <c r="E8977" s="3">
        <f t="shared" si="420"/>
        <v>2024</v>
      </c>
      <c r="F8977" s="1" t="str">
        <f t="shared" si="421"/>
        <v>2023/2024</v>
      </c>
      <c r="G8977">
        <v>53448</v>
      </c>
      <c r="H8977" t="s">
        <v>126</v>
      </c>
      <c r="I8977">
        <f>IFERROR(INDEX(Lookup_Misc!$A$1:$C$7,MATCH(Table1[[#This Row],[Product]],Lookup_Misc!$B$1:$B$7,0),3)*Table1[[#This Row],[Tonnage]],NA())</f>
        <v>24586.080000000002</v>
      </c>
      <c r="J8977">
        <f t="shared" si="422"/>
        <v>7</v>
      </c>
    </row>
    <row r="8978" spans="1:10">
      <c r="A8978" t="s">
        <v>189</v>
      </c>
      <c r="B8978" t="s">
        <v>33</v>
      </c>
      <c r="C8978" s="60">
        <v>45108</v>
      </c>
      <c r="D8978" s="3">
        <f>Table1[[#This Row],[End Year]]-1</f>
        <v>2023</v>
      </c>
      <c r="E8978" s="3">
        <f t="shared" si="420"/>
        <v>2024</v>
      </c>
      <c r="F8978" s="1" t="str">
        <f t="shared" si="421"/>
        <v>2023/2024</v>
      </c>
      <c r="G8978">
        <v>120</v>
      </c>
      <c r="H8978" t="s">
        <v>90</v>
      </c>
      <c r="I8978">
        <f>IFERROR(INDEX(Lookup_Misc!$A$1:$C$7,MATCH(Table1[[#This Row],[Product]],Lookup_Misc!$B$1:$B$7,0),3)*Table1[[#This Row],[Tonnage]],NA())</f>
        <v>48</v>
      </c>
      <c r="J8978">
        <f t="shared" si="422"/>
        <v>7</v>
      </c>
    </row>
    <row r="8979" spans="1:10">
      <c r="A8979" t="s">
        <v>186</v>
      </c>
      <c r="B8979" t="s">
        <v>33</v>
      </c>
      <c r="C8979" s="60">
        <v>45108</v>
      </c>
      <c r="D8979" s="3">
        <f>Table1[[#This Row],[End Year]]-1</f>
        <v>2023</v>
      </c>
      <c r="E8979" s="3">
        <f t="shared" si="420"/>
        <v>2024</v>
      </c>
      <c r="F8979" s="1" t="str">
        <f t="shared" si="421"/>
        <v>2023/2024</v>
      </c>
      <c r="G8979">
        <v>32000</v>
      </c>
      <c r="H8979" t="s">
        <v>90</v>
      </c>
      <c r="I8979">
        <f>IFERROR(INDEX(Lookup_Misc!$A$1:$C$7,MATCH(Table1[[#This Row],[Product]],Lookup_Misc!$B$1:$B$7,0),3)*Table1[[#This Row],[Tonnage]],NA())</f>
        <v>16640</v>
      </c>
      <c r="J8979">
        <f t="shared" si="422"/>
        <v>7</v>
      </c>
    </row>
    <row r="8980" spans="1:10">
      <c r="A8980" t="s">
        <v>189</v>
      </c>
      <c r="B8980" t="s">
        <v>33</v>
      </c>
      <c r="C8980" s="60">
        <v>45108</v>
      </c>
      <c r="D8980" s="3">
        <f>Table1[[#This Row],[End Year]]-1</f>
        <v>2023</v>
      </c>
      <c r="E8980" s="3">
        <f t="shared" si="420"/>
        <v>2024</v>
      </c>
      <c r="F8980" s="1" t="str">
        <f t="shared" si="421"/>
        <v>2023/2024</v>
      </c>
      <c r="G8980">
        <v>50</v>
      </c>
      <c r="H8980" t="s">
        <v>113</v>
      </c>
      <c r="I8980">
        <f>IFERROR(INDEX(Lookup_Misc!$A$1:$C$7,MATCH(Table1[[#This Row],[Product]],Lookup_Misc!$B$1:$B$7,0),3)*Table1[[#This Row],[Tonnage]],NA())</f>
        <v>20</v>
      </c>
      <c r="J8980">
        <f t="shared" si="422"/>
        <v>7</v>
      </c>
    </row>
    <row r="8981" spans="1:10">
      <c r="A8981" t="s">
        <v>186</v>
      </c>
      <c r="B8981" t="s">
        <v>33</v>
      </c>
      <c r="C8981" s="60">
        <v>45108</v>
      </c>
      <c r="D8981" s="3">
        <f>Table1[[#This Row],[End Year]]-1</f>
        <v>2023</v>
      </c>
      <c r="E8981" s="3">
        <f t="shared" si="420"/>
        <v>2024</v>
      </c>
      <c r="F8981" s="1" t="str">
        <f t="shared" si="421"/>
        <v>2023/2024</v>
      </c>
      <c r="G8981">
        <v>9786</v>
      </c>
      <c r="H8981" t="s">
        <v>151</v>
      </c>
      <c r="I8981">
        <f>IFERROR(INDEX(Lookup_Misc!$A$1:$C$7,MATCH(Table1[[#This Row],[Product]],Lookup_Misc!$B$1:$B$7,0),3)*Table1[[#This Row],[Tonnage]],NA())</f>
        <v>5088.72</v>
      </c>
      <c r="J8981">
        <f t="shared" si="422"/>
        <v>7</v>
      </c>
    </row>
    <row r="8982" spans="1:10">
      <c r="A8982" t="s">
        <v>186</v>
      </c>
      <c r="B8982" t="s">
        <v>33</v>
      </c>
      <c r="C8982" s="60">
        <v>45108</v>
      </c>
      <c r="D8982" s="3">
        <f>Table1[[#This Row],[End Year]]-1</f>
        <v>2023</v>
      </c>
      <c r="E8982" s="3">
        <f t="shared" si="420"/>
        <v>2024</v>
      </c>
      <c r="F8982" s="1" t="str">
        <f t="shared" si="421"/>
        <v>2023/2024</v>
      </c>
      <c r="G8982">
        <v>3</v>
      </c>
      <c r="H8982" t="s">
        <v>89</v>
      </c>
      <c r="I8982">
        <f>IFERROR(INDEX(Lookup_Misc!$A$1:$C$7,MATCH(Table1[[#This Row],[Product]],Lookup_Misc!$B$1:$B$7,0),3)*Table1[[#This Row],[Tonnage]],NA())</f>
        <v>1.56</v>
      </c>
      <c r="J8982">
        <f t="shared" si="422"/>
        <v>7</v>
      </c>
    </row>
    <row r="8983" spans="1:10">
      <c r="A8983" t="s">
        <v>185</v>
      </c>
      <c r="B8983" t="s">
        <v>33</v>
      </c>
      <c r="C8983" s="60">
        <v>45108</v>
      </c>
      <c r="D8983" s="3">
        <f>Table1[[#This Row],[End Year]]-1</f>
        <v>2023</v>
      </c>
      <c r="E8983" s="3">
        <f t="shared" si="420"/>
        <v>2024</v>
      </c>
      <c r="F8983" s="1" t="str">
        <f t="shared" si="421"/>
        <v>2023/2024</v>
      </c>
      <c r="G8983">
        <v>155</v>
      </c>
      <c r="H8983" t="s">
        <v>87</v>
      </c>
      <c r="I8983">
        <f>IFERROR(INDEX(Lookup_Misc!$A$1:$C$7,MATCH(Table1[[#This Row],[Product]],Lookup_Misc!$B$1:$B$7,0),3)*Table1[[#This Row],[Tonnage]],NA())</f>
        <v>71.3</v>
      </c>
      <c r="J8983">
        <f t="shared" si="422"/>
        <v>7</v>
      </c>
    </row>
    <row r="8984" spans="1:10">
      <c r="A8984" t="s">
        <v>185</v>
      </c>
      <c r="B8984" t="s">
        <v>33</v>
      </c>
      <c r="C8984" s="60">
        <v>45108</v>
      </c>
      <c r="D8984" s="3">
        <f>Table1[[#This Row],[End Year]]-1</f>
        <v>2023</v>
      </c>
      <c r="E8984" s="3">
        <f t="shared" si="420"/>
        <v>2024</v>
      </c>
      <c r="F8984" s="1" t="str">
        <f t="shared" si="421"/>
        <v>2023/2024</v>
      </c>
      <c r="G8984">
        <v>134</v>
      </c>
      <c r="H8984" t="s">
        <v>60</v>
      </c>
      <c r="I8984">
        <f>IFERROR(INDEX(Lookup_Misc!$A$1:$C$7,MATCH(Table1[[#This Row],[Product]],Lookup_Misc!$B$1:$B$7,0),3)*Table1[[#This Row],[Tonnage]],NA())</f>
        <v>61.64</v>
      </c>
      <c r="J8984">
        <f t="shared" si="422"/>
        <v>7</v>
      </c>
    </row>
    <row r="8985" spans="1:10">
      <c r="A8985" t="s">
        <v>186</v>
      </c>
      <c r="B8985" t="s">
        <v>33</v>
      </c>
      <c r="C8985" s="60">
        <v>45108</v>
      </c>
      <c r="D8985" s="3">
        <f>Table1[[#This Row],[End Year]]-1</f>
        <v>2023</v>
      </c>
      <c r="E8985" s="3">
        <f t="shared" si="420"/>
        <v>2024</v>
      </c>
      <c r="F8985" s="1" t="str">
        <f t="shared" si="421"/>
        <v>2023/2024</v>
      </c>
      <c r="G8985">
        <v>300</v>
      </c>
      <c r="H8985" t="s">
        <v>95</v>
      </c>
      <c r="I8985">
        <f>IFERROR(INDEX(Lookup_Misc!$A$1:$C$7,MATCH(Table1[[#This Row],[Product]],Lookup_Misc!$B$1:$B$7,0),3)*Table1[[#This Row],[Tonnage]],NA())</f>
        <v>156</v>
      </c>
      <c r="J8985">
        <f t="shared" si="422"/>
        <v>7</v>
      </c>
    </row>
    <row r="8986" spans="1:10">
      <c r="A8986" t="s">
        <v>186</v>
      </c>
      <c r="B8986" t="s">
        <v>33</v>
      </c>
      <c r="C8986" s="60">
        <v>45108</v>
      </c>
      <c r="D8986" s="3">
        <f>Table1[[#This Row],[End Year]]-1</f>
        <v>2023</v>
      </c>
      <c r="E8986" s="3">
        <f t="shared" si="420"/>
        <v>2024</v>
      </c>
      <c r="F8986" s="1" t="str">
        <f t="shared" si="421"/>
        <v>2023/2024</v>
      </c>
      <c r="G8986">
        <v>327</v>
      </c>
      <c r="H8986" t="s">
        <v>86</v>
      </c>
      <c r="I8986">
        <f>IFERROR(INDEX(Lookup_Misc!$A$1:$C$7,MATCH(Table1[[#This Row],[Product]],Lookup_Misc!$B$1:$B$7,0),3)*Table1[[#This Row],[Tonnage]],NA())</f>
        <v>170.04</v>
      </c>
      <c r="J8986">
        <f t="shared" si="422"/>
        <v>7</v>
      </c>
    </row>
    <row r="8987" spans="1:10">
      <c r="A8987" t="s">
        <v>185</v>
      </c>
      <c r="B8987" t="s">
        <v>33</v>
      </c>
      <c r="C8987" s="60">
        <v>45108</v>
      </c>
      <c r="D8987" s="3">
        <f>Table1[[#This Row],[End Year]]-1</f>
        <v>2023</v>
      </c>
      <c r="E8987" s="3">
        <f t="shared" si="420"/>
        <v>2024</v>
      </c>
      <c r="F8987" s="1" t="str">
        <f t="shared" si="421"/>
        <v>2023/2024</v>
      </c>
      <c r="G8987">
        <v>342</v>
      </c>
      <c r="H8987" t="s">
        <v>79</v>
      </c>
      <c r="I8987">
        <f>IFERROR(INDEX(Lookup_Misc!$A$1:$C$7,MATCH(Table1[[#This Row],[Product]],Lookup_Misc!$B$1:$B$7,0),3)*Table1[[#This Row],[Tonnage]],NA())</f>
        <v>157.32</v>
      </c>
      <c r="J8987">
        <f t="shared" si="422"/>
        <v>7</v>
      </c>
    </row>
    <row r="8988" spans="1:10">
      <c r="A8988" t="s">
        <v>185</v>
      </c>
      <c r="B8988" t="s">
        <v>33</v>
      </c>
      <c r="C8988" s="60">
        <v>45108</v>
      </c>
      <c r="D8988" s="3">
        <f>Table1[[#This Row],[End Year]]-1</f>
        <v>2023</v>
      </c>
      <c r="E8988" s="3">
        <f t="shared" si="420"/>
        <v>2024</v>
      </c>
      <c r="F8988" s="1" t="str">
        <f t="shared" si="421"/>
        <v>2023/2024</v>
      </c>
      <c r="G8988">
        <v>36</v>
      </c>
      <c r="H8988" t="s">
        <v>119</v>
      </c>
      <c r="I8988">
        <f>IFERROR(INDEX(Lookup_Misc!$A$1:$C$7,MATCH(Table1[[#This Row],[Product]],Lookup_Misc!$B$1:$B$7,0),3)*Table1[[#This Row],[Tonnage]],NA())</f>
        <v>16.560000000000002</v>
      </c>
      <c r="J8988">
        <f t="shared" si="422"/>
        <v>7</v>
      </c>
    </row>
    <row r="8989" spans="1:10">
      <c r="A8989" t="s">
        <v>186</v>
      </c>
      <c r="B8989" t="s">
        <v>33</v>
      </c>
      <c r="C8989" s="60">
        <v>45108</v>
      </c>
      <c r="D8989" s="3">
        <f>Table1[[#This Row],[End Year]]-1</f>
        <v>2023</v>
      </c>
      <c r="E8989" s="3">
        <f t="shared" si="420"/>
        <v>2024</v>
      </c>
      <c r="F8989" s="1" t="str">
        <f t="shared" si="421"/>
        <v>2023/2024</v>
      </c>
      <c r="G8989">
        <v>368</v>
      </c>
      <c r="H8989" t="s">
        <v>79</v>
      </c>
      <c r="I8989">
        <f>IFERROR(INDEX(Lookup_Misc!$A$1:$C$7,MATCH(Table1[[#This Row],[Product]],Lookup_Misc!$B$1:$B$7,0),3)*Table1[[#This Row],[Tonnage]],NA())</f>
        <v>191.36</v>
      </c>
      <c r="J8989">
        <f t="shared" si="422"/>
        <v>7</v>
      </c>
    </row>
    <row r="8990" spans="1:10">
      <c r="A8990" t="s">
        <v>189</v>
      </c>
      <c r="B8990" t="s">
        <v>33</v>
      </c>
      <c r="C8990" s="60">
        <v>45108</v>
      </c>
      <c r="D8990" s="3">
        <f>Table1[[#This Row],[End Year]]-1</f>
        <v>2023</v>
      </c>
      <c r="E8990" s="3">
        <f t="shared" si="420"/>
        <v>2024</v>
      </c>
      <c r="F8990" s="1" t="str">
        <f t="shared" si="421"/>
        <v>2023/2024</v>
      </c>
      <c r="G8990">
        <v>95</v>
      </c>
      <c r="H8990" t="s">
        <v>103</v>
      </c>
      <c r="I8990">
        <f>IFERROR(INDEX(Lookup_Misc!$A$1:$C$7,MATCH(Table1[[#This Row],[Product]],Lookup_Misc!$B$1:$B$7,0),3)*Table1[[#This Row],[Tonnage]],NA())</f>
        <v>38</v>
      </c>
      <c r="J8990">
        <f t="shared" si="422"/>
        <v>7</v>
      </c>
    </row>
    <row r="8991" spans="1:10">
      <c r="A8991" t="s">
        <v>189</v>
      </c>
      <c r="B8991" t="s">
        <v>33</v>
      </c>
      <c r="C8991" s="60">
        <v>45108</v>
      </c>
      <c r="D8991" s="3">
        <f>Table1[[#This Row],[End Year]]-1</f>
        <v>2023</v>
      </c>
      <c r="E8991" s="3">
        <f t="shared" si="420"/>
        <v>2024</v>
      </c>
      <c r="F8991" s="1" t="str">
        <f t="shared" si="421"/>
        <v>2023/2024</v>
      </c>
      <c r="G8991">
        <v>3</v>
      </c>
      <c r="H8991" t="s">
        <v>94</v>
      </c>
      <c r="I8991">
        <f>IFERROR(INDEX(Lookup_Misc!$A$1:$C$7,MATCH(Table1[[#This Row],[Product]],Lookup_Misc!$B$1:$B$7,0),3)*Table1[[#This Row],[Tonnage]],NA())</f>
        <v>1.2000000000000002</v>
      </c>
      <c r="J8991">
        <f t="shared" si="422"/>
        <v>7</v>
      </c>
    </row>
    <row r="8992" spans="1:10">
      <c r="A8992" t="s">
        <v>186</v>
      </c>
      <c r="B8992" t="s">
        <v>33</v>
      </c>
      <c r="C8992" s="60">
        <v>45108</v>
      </c>
      <c r="D8992" s="3">
        <f>Table1[[#This Row],[End Year]]-1</f>
        <v>2023</v>
      </c>
      <c r="E8992" s="3">
        <f t="shared" si="420"/>
        <v>2024</v>
      </c>
      <c r="F8992" s="1" t="str">
        <f t="shared" si="421"/>
        <v>2023/2024</v>
      </c>
      <c r="G8992">
        <v>24</v>
      </c>
      <c r="H8992" t="s">
        <v>60</v>
      </c>
      <c r="I8992">
        <f>IFERROR(INDEX(Lookup_Misc!$A$1:$C$7,MATCH(Table1[[#This Row],[Product]],Lookup_Misc!$B$1:$B$7,0),3)*Table1[[#This Row],[Tonnage]],NA())</f>
        <v>12.48</v>
      </c>
      <c r="J8992">
        <f t="shared" si="422"/>
        <v>7</v>
      </c>
    </row>
    <row r="8993" spans="1:10">
      <c r="A8993" t="s">
        <v>185</v>
      </c>
      <c r="B8993" t="s">
        <v>33</v>
      </c>
      <c r="C8993" s="60">
        <v>45108</v>
      </c>
      <c r="D8993" s="3">
        <f>Table1[[#This Row],[End Year]]-1</f>
        <v>2023</v>
      </c>
      <c r="E8993" s="3">
        <f t="shared" si="420"/>
        <v>2024</v>
      </c>
      <c r="F8993" s="1" t="str">
        <f t="shared" si="421"/>
        <v>2023/2024</v>
      </c>
      <c r="G8993">
        <v>18900</v>
      </c>
      <c r="H8993" t="s">
        <v>90</v>
      </c>
      <c r="I8993">
        <f>IFERROR(INDEX(Lookup_Misc!$A$1:$C$7,MATCH(Table1[[#This Row],[Product]],Lookup_Misc!$B$1:$B$7,0),3)*Table1[[#This Row],[Tonnage]],NA())</f>
        <v>8694</v>
      </c>
      <c r="J8993">
        <f t="shared" si="422"/>
        <v>7</v>
      </c>
    </row>
    <row r="8994" spans="1:10">
      <c r="A8994" t="s">
        <v>186</v>
      </c>
      <c r="B8994" t="s">
        <v>33</v>
      </c>
      <c r="C8994" s="60">
        <v>45108</v>
      </c>
      <c r="D8994" s="3">
        <f>Table1[[#This Row],[End Year]]-1</f>
        <v>2023</v>
      </c>
      <c r="E8994" s="3">
        <f t="shared" si="420"/>
        <v>2024</v>
      </c>
      <c r="F8994" s="1" t="str">
        <f t="shared" si="421"/>
        <v>2023/2024</v>
      </c>
      <c r="G8994">
        <v>52</v>
      </c>
      <c r="H8994" t="s">
        <v>119</v>
      </c>
      <c r="I8994">
        <f>IFERROR(INDEX(Lookup_Misc!$A$1:$C$7,MATCH(Table1[[#This Row],[Product]],Lookup_Misc!$B$1:$B$7,0),3)*Table1[[#This Row],[Tonnage]],NA())</f>
        <v>27.04</v>
      </c>
      <c r="J8994">
        <f t="shared" si="422"/>
        <v>7</v>
      </c>
    </row>
    <row r="8995" spans="1:10">
      <c r="A8995" t="s">
        <v>186</v>
      </c>
      <c r="B8995" t="s">
        <v>33</v>
      </c>
      <c r="C8995" s="60">
        <v>45108</v>
      </c>
      <c r="D8995" s="3">
        <f>Table1[[#This Row],[End Year]]-1</f>
        <v>2023</v>
      </c>
      <c r="E8995" s="3">
        <f t="shared" si="420"/>
        <v>2024</v>
      </c>
      <c r="F8995" s="1" t="str">
        <f t="shared" si="421"/>
        <v>2023/2024</v>
      </c>
      <c r="G8995">
        <v>37435</v>
      </c>
      <c r="H8995" t="s">
        <v>169</v>
      </c>
      <c r="I8995">
        <f>IFERROR(INDEX(Lookup_Misc!$A$1:$C$7,MATCH(Table1[[#This Row],[Product]],Lookup_Misc!$B$1:$B$7,0),3)*Table1[[#This Row],[Tonnage]],NA())</f>
        <v>19466.2</v>
      </c>
      <c r="J8995">
        <f t="shared" si="422"/>
        <v>7</v>
      </c>
    </row>
    <row r="8996" spans="1:10">
      <c r="A8996" t="s">
        <v>188</v>
      </c>
      <c r="B8996" t="s">
        <v>123</v>
      </c>
      <c r="C8996" s="60">
        <v>45108</v>
      </c>
      <c r="D8996" s="3">
        <f>Table1[[#This Row],[End Year]]-1</f>
        <v>2023</v>
      </c>
      <c r="E8996" s="3">
        <f t="shared" si="420"/>
        <v>2024</v>
      </c>
      <c r="F8996" s="1" t="str">
        <f t="shared" si="421"/>
        <v>2023/2024</v>
      </c>
      <c r="G8996">
        <v>11</v>
      </c>
      <c r="H8996" t="s">
        <v>86</v>
      </c>
      <c r="I8996">
        <f>IFERROR(INDEX(Lookup_Misc!$A$1:$C$7,MATCH(Table1[[#This Row],[Product]],Lookup_Misc!$B$1:$B$7,0),3)*Table1[[#This Row],[Tonnage]],NA())</f>
        <v>1.98</v>
      </c>
      <c r="J8996">
        <f t="shared" si="422"/>
        <v>7</v>
      </c>
    </row>
    <row r="8997" spans="1:10">
      <c r="A8997" t="s">
        <v>189</v>
      </c>
      <c r="B8997" t="s">
        <v>123</v>
      </c>
      <c r="C8997" s="60">
        <v>45108</v>
      </c>
      <c r="D8997" s="3">
        <f>Table1[[#This Row],[End Year]]-1</f>
        <v>2023</v>
      </c>
      <c r="E8997" s="3">
        <f t="shared" si="420"/>
        <v>2024</v>
      </c>
      <c r="F8997" s="1" t="str">
        <f t="shared" si="421"/>
        <v>2023/2024</v>
      </c>
      <c r="G8997">
        <v>568</v>
      </c>
      <c r="H8997" t="s">
        <v>129</v>
      </c>
      <c r="I8997">
        <f>IFERROR(INDEX(Lookup_Misc!$A$1:$C$7,MATCH(Table1[[#This Row],[Product]],Lookup_Misc!$B$1:$B$7,0),3)*Table1[[#This Row],[Tonnage]],NA())</f>
        <v>227.20000000000002</v>
      </c>
      <c r="J8997">
        <f t="shared" si="422"/>
        <v>7</v>
      </c>
    </row>
    <row r="8998" spans="1:10">
      <c r="A8998" t="s">
        <v>189</v>
      </c>
      <c r="B8998" t="s">
        <v>123</v>
      </c>
      <c r="C8998" s="60">
        <v>45108</v>
      </c>
      <c r="D8998" s="3">
        <f>Table1[[#This Row],[End Year]]-1</f>
        <v>2023</v>
      </c>
      <c r="E8998" s="3">
        <f t="shared" si="420"/>
        <v>2024</v>
      </c>
      <c r="F8998" s="1" t="str">
        <f t="shared" si="421"/>
        <v>2023/2024</v>
      </c>
      <c r="G8998">
        <v>171</v>
      </c>
      <c r="H8998" t="s">
        <v>90</v>
      </c>
      <c r="I8998">
        <f>IFERROR(INDEX(Lookup_Misc!$A$1:$C$7,MATCH(Table1[[#This Row],[Product]],Lookup_Misc!$B$1:$B$7,0),3)*Table1[[#This Row],[Tonnage]],NA())</f>
        <v>68.400000000000006</v>
      </c>
      <c r="J8998">
        <f t="shared" si="422"/>
        <v>7</v>
      </c>
    </row>
    <row r="8999" spans="1:10">
      <c r="A8999" t="s">
        <v>189</v>
      </c>
      <c r="B8999" t="s">
        <v>123</v>
      </c>
      <c r="C8999" s="60">
        <v>45108</v>
      </c>
      <c r="D8999" s="3">
        <f>Table1[[#This Row],[End Year]]-1</f>
        <v>2023</v>
      </c>
      <c r="E8999" s="3">
        <f t="shared" si="420"/>
        <v>2024</v>
      </c>
      <c r="F8999" s="1" t="str">
        <f t="shared" si="421"/>
        <v>2023/2024</v>
      </c>
      <c r="G8999">
        <v>19</v>
      </c>
      <c r="H8999" t="s">
        <v>89</v>
      </c>
      <c r="I8999">
        <f>IFERROR(INDEX(Lookup_Misc!$A$1:$C$7,MATCH(Table1[[#This Row],[Product]],Lookup_Misc!$B$1:$B$7,0),3)*Table1[[#This Row],[Tonnage]],NA())</f>
        <v>7.6000000000000005</v>
      </c>
      <c r="J8999">
        <f t="shared" si="422"/>
        <v>7</v>
      </c>
    </row>
    <row r="9000" spans="1:10">
      <c r="A9000" t="s">
        <v>189</v>
      </c>
      <c r="B9000" t="s">
        <v>123</v>
      </c>
      <c r="C9000" s="60">
        <v>45108</v>
      </c>
      <c r="D9000" s="3">
        <f>Table1[[#This Row],[End Year]]-1</f>
        <v>2023</v>
      </c>
      <c r="E9000" s="3">
        <f t="shared" si="420"/>
        <v>2024</v>
      </c>
      <c r="F9000" s="1" t="str">
        <f t="shared" si="421"/>
        <v>2023/2024</v>
      </c>
      <c r="G9000">
        <v>1</v>
      </c>
      <c r="H9000" t="s">
        <v>81</v>
      </c>
      <c r="I9000">
        <f>IFERROR(INDEX(Lookup_Misc!$A$1:$C$7,MATCH(Table1[[#This Row],[Product]],Lookup_Misc!$B$1:$B$7,0),3)*Table1[[#This Row],[Tonnage]],NA())</f>
        <v>0.4</v>
      </c>
      <c r="J9000">
        <f t="shared" si="422"/>
        <v>7</v>
      </c>
    </row>
    <row r="9001" spans="1:10">
      <c r="A9001" t="s">
        <v>186</v>
      </c>
      <c r="B9001" t="s">
        <v>123</v>
      </c>
      <c r="C9001" s="60">
        <v>45108</v>
      </c>
      <c r="D9001" s="3">
        <f>Table1[[#This Row],[End Year]]-1</f>
        <v>2023</v>
      </c>
      <c r="E9001" s="3">
        <f t="shared" si="420"/>
        <v>2024</v>
      </c>
      <c r="F9001" s="1" t="str">
        <f t="shared" si="421"/>
        <v>2023/2024</v>
      </c>
      <c r="G9001">
        <v>45053</v>
      </c>
      <c r="H9001" t="s">
        <v>60</v>
      </c>
      <c r="I9001">
        <f>IFERROR(INDEX(Lookup_Misc!$A$1:$C$7,MATCH(Table1[[#This Row],[Product]],Lookup_Misc!$B$1:$B$7,0),3)*Table1[[#This Row],[Tonnage]],NA())</f>
        <v>23427.56</v>
      </c>
      <c r="J9001">
        <f t="shared" si="422"/>
        <v>7</v>
      </c>
    </row>
    <row r="9002" spans="1:10">
      <c r="A9002" t="s">
        <v>185</v>
      </c>
      <c r="B9002" t="s">
        <v>123</v>
      </c>
      <c r="C9002" s="60">
        <v>45108</v>
      </c>
      <c r="D9002" s="3">
        <f>Table1[[#This Row],[End Year]]-1</f>
        <v>2023</v>
      </c>
      <c r="E9002" s="3">
        <f t="shared" si="420"/>
        <v>2024</v>
      </c>
      <c r="F9002" s="1" t="str">
        <f t="shared" si="421"/>
        <v>2023/2024</v>
      </c>
      <c r="G9002">
        <v>6000</v>
      </c>
      <c r="H9002" t="s">
        <v>79</v>
      </c>
      <c r="I9002">
        <f>IFERROR(INDEX(Lookup_Misc!$A$1:$C$7,MATCH(Table1[[#This Row],[Product]],Lookup_Misc!$B$1:$B$7,0),3)*Table1[[#This Row],[Tonnage]],NA())</f>
        <v>2760</v>
      </c>
      <c r="J9002">
        <f t="shared" si="422"/>
        <v>7</v>
      </c>
    </row>
    <row r="9003" spans="1:10">
      <c r="A9003" t="s">
        <v>189</v>
      </c>
      <c r="B9003" t="s">
        <v>123</v>
      </c>
      <c r="C9003" s="60">
        <v>45108</v>
      </c>
      <c r="D9003" s="3">
        <f>Table1[[#This Row],[End Year]]-1</f>
        <v>2023</v>
      </c>
      <c r="E9003" s="3">
        <f t="shared" si="420"/>
        <v>2024</v>
      </c>
      <c r="F9003" s="1" t="str">
        <f t="shared" si="421"/>
        <v>2023/2024</v>
      </c>
      <c r="G9003">
        <v>1</v>
      </c>
      <c r="H9003" t="s">
        <v>137</v>
      </c>
      <c r="I9003">
        <f>IFERROR(INDEX(Lookup_Misc!$A$1:$C$7,MATCH(Table1[[#This Row],[Product]],Lookup_Misc!$B$1:$B$7,0),3)*Table1[[#This Row],[Tonnage]],NA())</f>
        <v>0.4</v>
      </c>
      <c r="J9003">
        <f t="shared" si="422"/>
        <v>7</v>
      </c>
    </row>
    <row r="9004" spans="1:10">
      <c r="A9004" t="s">
        <v>189</v>
      </c>
      <c r="B9004" t="s">
        <v>123</v>
      </c>
      <c r="C9004" s="60">
        <v>45108</v>
      </c>
      <c r="D9004" s="3">
        <f>Table1[[#This Row],[End Year]]-1</f>
        <v>2023</v>
      </c>
      <c r="E9004" s="3">
        <f t="shared" si="420"/>
        <v>2024</v>
      </c>
      <c r="F9004" s="1" t="str">
        <f t="shared" si="421"/>
        <v>2023/2024</v>
      </c>
      <c r="G9004">
        <v>1987</v>
      </c>
      <c r="H9004" t="s">
        <v>60</v>
      </c>
      <c r="I9004">
        <f>IFERROR(INDEX(Lookup_Misc!$A$1:$C$7,MATCH(Table1[[#This Row],[Product]],Lookup_Misc!$B$1:$B$7,0),3)*Table1[[#This Row],[Tonnage]],NA())</f>
        <v>794.80000000000007</v>
      </c>
      <c r="J9004">
        <f t="shared" si="422"/>
        <v>7</v>
      </c>
    </row>
    <row r="9005" spans="1:10">
      <c r="A9005" t="s">
        <v>186</v>
      </c>
      <c r="B9005" t="s">
        <v>123</v>
      </c>
      <c r="C9005" s="60">
        <v>45108</v>
      </c>
      <c r="D9005" s="3">
        <f>Table1[[#This Row],[End Year]]-1</f>
        <v>2023</v>
      </c>
      <c r="E9005" s="3">
        <f t="shared" si="420"/>
        <v>2024</v>
      </c>
      <c r="F9005" s="1" t="str">
        <f t="shared" si="421"/>
        <v>2023/2024</v>
      </c>
      <c r="G9005">
        <v>3</v>
      </c>
      <c r="H9005" t="s">
        <v>88</v>
      </c>
      <c r="I9005">
        <f>IFERROR(INDEX(Lookup_Misc!$A$1:$C$7,MATCH(Table1[[#This Row],[Product]],Lookup_Misc!$B$1:$B$7,0),3)*Table1[[#This Row],[Tonnage]],NA())</f>
        <v>1.56</v>
      </c>
      <c r="J9005">
        <f t="shared" si="422"/>
        <v>7</v>
      </c>
    </row>
    <row r="9006" spans="1:10">
      <c r="A9006" t="s">
        <v>186</v>
      </c>
      <c r="B9006" t="s">
        <v>123</v>
      </c>
      <c r="C9006" s="60">
        <v>45108</v>
      </c>
      <c r="D9006" s="3">
        <f>Table1[[#This Row],[End Year]]-1</f>
        <v>2023</v>
      </c>
      <c r="E9006" s="3">
        <f t="shared" si="420"/>
        <v>2024</v>
      </c>
      <c r="F9006" s="1" t="str">
        <f t="shared" si="421"/>
        <v>2023/2024</v>
      </c>
      <c r="G9006">
        <v>2</v>
      </c>
      <c r="H9006" t="s">
        <v>128</v>
      </c>
      <c r="I9006">
        <f>IFERROR(INDEX(Lookup_Misc!$A$1:$C$7,MATCH(Table1[[#This Row],[Product]],Lookup_Misc!$B$1:$B$7,0),3)*Table1[[#This Row],[Tonnage]],NA())</f>
        <v>1.04</v>
      </c>
      <c r="J9006">
        <f t="shared" si="422"/>
        <v>7</v>
      </c>
    </row>
    <row r="9007" spans="1:10">
      <c r="A9007" t="s">
        <v>189</v>
      </c>
      <c r="B9007" t="s">
        <v>123</v>
      </c>
      <c r="C9007" s="60">
        <v>45108</v>
      </c>
      <c r="D9007" s="3">
        <f>Table1[[#This Row],[End Year]]-1</f>
        <v>2023</v>
      </c>
      <c r="E9007" s="3">
        <f t="shared" si="420"/>
        <v>2024</v>
      </c>
      <c r="F9007" s="1" t="str">
        <f t="shared" si="421"/>
        <v>2023/2024</v>
      </c>
      <c r="G9007">
        <v>7</v>
      </c>
      <c r="H9007" t="s">
        <v>88</v>
      </c>
      <c r="I9007">
        <f>IFERROR(INDEX(Lookup_Misc!$A$1:$C$7,MATCH(Table1[[#This Row],[Product]],Lookup_Misc!$B$1:$B$7,0),3)*Table1[[#This Row],[Tonnage]],NA())</f>
        <v>2.8000000000000003</v>
      </c>
      <c r="J9007">
        <f t="shared" si="422"/>
        <v>7</v>
      </c>
    </row>
    <row r="9008" spans="1:10">
      <c r="A9008" t="s">
        <v>188</v>
      </c>
      <c r="B9008" t="s">
        <v>123</v>
      </c>
      <c r="C9008" s="60">
        <v>45108</v>
      </c>
      <c r="D9008" s="3">
        <f>Table1[[#This Row],[End Year]]-1</f>
        <v>2023</v>
      </c>
      <c r="E9008" s="3">
        <f t="shared" si="420"/>
        <v>2024</v>
      </c>
      <c r="F9008" s="1" t="str">
        <f t="shared" si="421"/>
        <v>2023/2024</v>
      </c>
      <c r="G9008">
        <v>3</v>
      </c>
      <c r="H9008" t="s">
        <v>79</v>
      </c>
      <c r="I9008">
        <f>IFERROR(INDEX(Lookup_Misc!$A$1:$C$7,MATCH(Table1[[#This Row],[Product]],Lookup_Misc!$B$1:$B$7,0),3)*Table1[[#This Row],[Tonnage]],NA())</f>
        <v>0.54</v>
      </c>
      <c r="J9008">
        <f t="shared" si="422"/>
        <v>7</v>
      </c>
    </row>
    <row r="9009" spans="1:10">
      <c r="A9009" t="s">
        <v>189</v>
      </c>
      <c r="B9009" t="s">
        <v>123</v>
      </c>
      <c r="C9009" s="60">
        <v>45108</v>
      </c>
      <c r="D9009" s="3">
        <f>Table1[[#This Row],[End Year]]-1</f>
        <v>2023</v>
      </c>
      <c r="E9009" s="3">
        <f t="shared" si="420"/>
        <v>2024</v>
      </c>
      <c r="F9009" s="1" t="str">
        <f t="shared" si="421"/>
        <v>2023/2024</v>
      </c>
      <c r="G9009">
        <v>165</v>
      </c>
      <c r="H9009" t="s">
        <v>170</v>
      </c>
      <c r="I9009">
        <f>IFERROR(INDEX(Lookup_Misc!$A$1:$C$7,MATCH(Table1[[#This Row],[Product]],Lookup_Misc!$B$1:$B$7,0),3)*Table1[[#This Row],[Tonnage]],NA())</f>
        <v>66</v>
      </c>
      <c r="J9009">
        <f t="shared" si="422"/>
        <v>7</v>
      </c>
    </row>
    <row r="9010" spans="1:10">
      <c r="A9010" t="s">
        <v>189</v>
      </c>
      <c r="B9010" t="s">
        <v>123</v>
      </c>
      <c r="C9010" s="60">
        <v>45108</v>
      </c>
      <c r="D9010" s="3">
        <f>Table1[[#This Row],[End Year]]-1</f>
        <v>2023</v>
      </c>
      <c r="E9010" s="3">
        <f t="shared" si="420"/>
        <v>2024</v>
      </c>
      <c r="F9010" s="1" t="str">
        <f t="shared" si="421"/>
        <v>2023/2024</v>
      </c>
      <c r="G9010">
        <v>2500</v>
      </c>
      <c r="H9010" t="s">
        <v>108</v>
      </c>
      <c r="I9010">
        <f>IFERROR(INDEX(Lookup_Misc!$A$1:$C$7,MATCH(Table1[[#This Row],[Product]],Lookup_Misc!$B$1:$B$7,0),3)*Table1[[#This Row],[Tonnage]],NA())</f>
        <v>1000</v>
      </c>
      <c r="J9010">
        <f t="shared" si="422"/>
        <v>7</v>
      </c>
    </row>
    <row r="9011" spans="1:10">
      <c r="A9011" t="s">
        <v>186</v>
      </c>
      <c r="B9011" t="s">
        <v>123</v>
      </c>
      <c r="C9011" s="60">
        <v>45108</v>
      </c>
      <c r="D9011" s="3">
        <f>Table1[[#This Row],[End Year]]-1</f>
        <v>2023</v>
      </c>
      <c r="E9011" s="3">
        <f t="shared" si="420"/>
        <v>2024</v>
      </c>
      <c r="F9011" s="1" t="str">
        <f t="shared" si="421"/>
        <v>2023/2024</v>
      </c>
      <c r="G9011">
        <v>2000</v>
      </c>
      <c r="H9011" t="s">
        <v>113</v>
      </c>
      <c r="I9011">
        <f>IFERROR(INDEX(Lookup_Misc!$A$1:$C$7,MATCH(Table1[[#This Row],[Product]],Lookup_Misc!$B$1:$B$7,0),3)*Table1[[#This Row],[Tonnage]],NA())</f>
        <v>1040</v>
      </c>
      <c r="J9011">
        <f t="shared" si="422"/>
        <v>7</v>
      </c>
    </row>
    <row r="9012" spans="1:10">
      <c r="A9012" t="s">
        <v>186</v>
      </c>
      <c r="B9012" t="s">
        <v>123</v>
      </c>
      <c r="C9012" s="60">
        <v>45108</v>
      </c>
      <c r="D9012" s="3">
        <f>Table1[[#This Row],[End Year]]-1</f>
        <v>2023</v>
      </c>
      <c r="E9012" s="3">
        <f t="shared" si="420"/>
        <v>2024</v>
      </c>
      <c r="F9012" s="1" t="str">
        <f t="shared" si="421"/>
        <v>2023/2024</v>
      </c>
      <c r="G9012">
        <v>413</v>
      </c>
      <c r="H9012" t="s">
        <v>79</v>
      </c>
      <c r="I9012">
        <f>IFERROR(INDEX(Lookup_Misc!$A$1:$C$7,MATCH(Table1[[#This Row],[Product]],Lookup_Misc!$B$1:$B$7,0),3)*Table1[[#This Row],[Tonnage]],NA())</f>
        <v>214.76000000000002</v>
      </c>
      <c r="J9012">
        <f t="shared" si="422"/>
        <v>7</v>
      </c>
    </row>
    <row r="9013" spans="1:10">
      <c r="A9013" t="s">
        <v>189</v>
      </c>
      <c r="B9013" t="s">
        <v>123</v>
      </c>
      <c r="C9013" s="60">
        <v>45108</v>
      </c>
      <c r="D9013" s="3">
        <f>Table1[[#This Row],[End Year]]-1</f>
        <v>2023</v>
      </c>
      <c r="E9013" s="3">
        <f t="shared" si="420"/>
        <v>2024</v>
      </c>
      <c r="F9013" s="1" t="str">
        <f t="shared" si="421"/>
        <v>2023/2024</v>
      </c>
      <c r="G9013">
        <v>63038</v>
      </c>
      <c r="H9013" t="s">
        <v>113</v>
      </c>
      <c r="I9013">
        <f>IFERROR(INDEX(Lookup_Misc!$A$1:$C$7,MATCH(Table1[[#This Row],[Product]],Lookup_Misc!$B$1:$B$7,0),3)*Table1[[#This Row],[Tonnage]],NA())</f>
        <v>25215.200000000001</v>
      </c>
      <c r="J9013">
        <f t="shared" si="422"/>
        <v>7</v>
      </c>
    </row>
    <row r="9014" spans="1:10">
      <c r="A9014" t="s">
        <v>188</v>
      </c>
      <c r="B9014" t="s">
        <v>123</v>
      </c>
      <c r="C9014" s="60">
        <v>45108</v>
      </c>
      <c r="D9014" s="3">
        <f>Table1[[#This Row],[End Year]]-1</f>
        <v>2023</v>
      </c>
      <c r="E9014" s="3">
        <f t="shared" si="420"/>
        <v>2024</v>
      </c>
      <c r="F9014" s="1" t="str">
        <f t="shared" si="421"/>
        <v>2023/2024</v>
      </c>
      <c r="G9014">
        <v>2</v>
      </c>
      <c r="H9014" t="s">
        <v>84</v>
      </c>
      <c r="I9014">
        <f>IFERROR(INDEX(Lookup_Misc!$A$1:$C$7,MATCH(Table1[[#This Row],[Product]],Lookup_Misc!$B$1:$B$7,0),3)*Table1[[#This Row],[Tonnage]],NA())</f>
        <v>0.36</v>
      </c>
      <c r="J9014">
        <f t="shared" si="422"/>
        <v>7</v>
      </c>
    </row>
    <row r="9015" spans="1:10">
      <c r="A9015" t="s">
        <v>185</v>
      </c>
      <c r="B9015" t="s">
        <v>123</v>
      </c>
      <c r="C9015" s="60">
        <v>45108</v>
      </c>
      <c r="D9015" s="3">
        <f>Table1[[#This Row],[End Year]]-1</f>
        <v>2023</v>
      </c>
      <c r="E9015" s="3">
        <f t="shared" si="420"/>
        <v>2024</v>
      </c>
      <c r="F9015" s="1" t="str">
        <f t="shared" si="421"/>
        <v>2023/2024</v>
      </c>
      <c r="G9015">
        <v>64</v>
      </c>
      <c r="H9015" t="s">
        <v>60</v>
      </c>
      <c r="I9015">
        <f>IFERROR(INDEX(Lookup_Misc!$A$1:$C$7,MATCH(Table1[[#This Row],[Product]],Lookup_Misc!$B$1:$B$7,0),3)*Table1[[#This Row],[Tonnage]],NA())</f>
        <v>29.44</v>
      </c>
      <c r="J9015">
        <f t="shared" si="422"/>
        <v>7</v>
      </c>
    </row>
    <row r="9016" spans="1:10">
      <c r="A9016" t="s">
        <v>185</v>
      </c>
      <c r="B9016" t="s">
        <v>123</v>
      </c>
      <c r="C9016" s="60">
        <v>45108</v>
      </c>
      <c r="D9016" s="3">
        <f>Table1[[#This Row],[End Year]]-1</f>
        <v>2023</v>
      </c>
      <c r="E9016" s="3">
        <f t="shared" si="420"/>
        <v>2024</v>
      </c>
      <c r="F9016" s="1" t="str">
        <f t="shared" si="421"/>
        <v>2023/2024</v>
      </c>
      <c r="G9016">
        <v>8000</v>
      </c>
      <c r="H9016" t="s">
        <v>144</v>
      </c>
      <c r="I9016">
        <f>IFERROR(INDEX(Lookup_Misc!$A$1:$C$7,MATCH(Table1[[#This Row],[Product]],Lookup_Misc!$B$1:$B$7,0),3)*Table1[[#This Row],[Tonnage]],NA())</f>
        <v>3680</v>
      </c>
      <c r="J9016">
        <f t="shared" si="422"/>
        <v>7</v>
      </c>
    </row>
    <row r="9017" spans="1:10">
      <c r="A9017" t="s">
        <v>189</v>
      </c>
      <c r="B9017" t="s">
        <v>123</v>
      </c>
      <c r="C9017" s="60">
        <v>45108</v>
      </c>
      <c r="D9017" s="3">
        <f>Table1[[#This Row],[End Year]]-1</f>
        <v>2023</v>
      </c>
      <c r="E9017" s="3">
        <f t="shared" si="420"/>
        <v>2024</v>
      </c>
      <c r="F9017" s="1" t="str">
        <f t="shared" si="421"/>
        <v>2023/2024</v>
      </c>
      <c r="G9017">
        <v>84</v>
      </c>
      <c r="H9017" t="s">
        <v>79</v>
      </c>
      <c r="I9017">
        <f>IFERROR(INDEX(Lookup_Misc!$A$1:$C$7,MATCH(Table1[[#This Row],[Product]],Lookup_Misc!$B$1:$B$7,0),3)*Table1[[#This Row],[Tonnage]],NA())</f>
        <v>33.6</v>
      </c>
      <c r="J9017">
        <f t="shared" si="422"/>
        <v>7</v>
      </c>
    </row>
    <row r="9018" spans="1:10">
      <c r="A9018" t="s">
        <v>185</v>
      </c>
      <c r="B9018" t="s">
        <v>123</v>
      </c>
      <c r="C9018" s="60">
        <v>45108</v>
      </c>
      <c r="D9018" s="3">
        <f>Table1[[#This Row],[End Year]]-1</f>
        <v>2023</v>
      </c>
      <c r="E9018" s="3">
        <f t="shared" si="420"/>
        <v>2024</v>
      </c>
      <c r="F9018" s="1" t="str">
        <f t="shared" si="421"/>
        <v>2023/2024</v>
      </c>
      <c r="G9018">
        <v>10000</v>
      </c>
      <c r="H9018" t="s">
        <v>128</v>
      </c>
      <c r="I9018">
        <f>IFERROR(INDEX(Lookup_Misc!$A$1:$C$7,MATCH(Table1[[#This Row],[Product]],Lookup_Misc!$B$1:$B$7,0),3)*Table1[[#This Row],[Tonnage]],NA())</f>
        <v>4600</v>
      </c>
      <c r="J9018">
        <f t="shared" si="422"/>
        <v>7</v>
      </c>
    </row>
    <row r="9019" spans="1:10">
      <c r="A9019" t="s">
        <v>185</v>
      </c>
      <c r="B9019" t="s">
        <v>123</v>
      </c>
      <c r="C9019" s="60">
        <v>45108</v>
      </c>
      <c r="D9019" s="3">
        <f>Table1[[#This Row],[End Year]]-1</f>
        <v>2023</v>
      </c>
      <c r="E9019" s="3">
        <f t="shared" si="420"/>
        <v>2024</v>
      </c>
      <c r="F9019" s="1" t="str">
        <f t="shared" si="421"/>
        <v>2023/2024</v>
      </c>
      <c r="G9019">
        <v>44</v>
      </c>
      <c r="H9019" t="s">
        <v>118</v>
      </c>
      <c r="I9019">
        <f>IFERROR(INDEX(Lookup_Misc!$A$1:$C$7,MATCH(Table1[[#This Row],[Product]],Lookup_Misc!$B$1:$B$7,0),3)*Table1[[#This Row],[Tonnage]],NA())</f>
        <v>20.240000000000002</v>
      </c>
      <c r="J9019">
        <f t="shared" si="422"/>
        <v>7</v>
      </c>
    </row>
    <row r="9020" spans="1:10">
      <c r="A9020" t="s">
        <v>189</v>
      </c>
      <c r="B9020" t="s">
        <v>123</v>
      </c>
      <c r="C9020" s="60">
        <v>45108</v>
      </c>
      <c r="D9020" s="3">
        <f>Table1[[#This Row],[End Year]]-1</f>
        <v>2023</v>
      </c>
      <c r="E9020" s="3">
        <f t="shared" si="420"/>
        <v>2024</v>
      </c>
      <c r="F9020" s="1" t="str">
        <f t="shared" si="421"/>
        <v>2023/2024</v>
      </c>
      <c r="G9020">
        <v>24</v>
      </c>
      <c r="H9020" t="s">
        <v>92</v>
      </c>
      <c r="I9020">
        <f>IFERROR(INDEX(Lookup_Misc!$A$1:$C$7,MATCH(Table1[[#This Row],[Product]],Lookup_Misc!$B$1:$B$7,0),3)*Table1[[#This Row],[Tonnage]],NA())</f>
        <v>9.6000000000000014</v>
      </c>
      <c r="J9020">
        <f t="shared" si="422"/>
        <v>7</v>
      </c>
    </row>
    <row r="9021" spans="1:10">
      <c r="A9021" t="s">
        <v>185</v>
      </c>
      <c r="B9021" t="s">
        <v>33</v>
      </c>
      <c r="C9021" s="60">
        <v>45139</v>
      </c>
      <c r="D9021" s="3">
        <f>Table1[[#This Row],[End Year]]-1</f>
        <v>2023</v>
      </c>
      <c r="E9021" s="3">
        <f t="shared" si="420"/>
        <v>2024</v>
      </c>
      <c r="F9021" s="1" t="str">
        <f t="shared" si="421"/>
        <v>2023/2024</v>
      </c>
      <c r="G9021">
        <v>129</v>
      </c>
      <c r="H9021" t="s">
        <v>87</v>
      </c>
      <c r="I9021">
        <f>IFERROR(INDEX(Lookup_Misc!$A$1:$C$7,MATCH(Table1[[#This Row],[Product]],Lookup_Misc!$B$1:$B$7,0),3)*Table1[[#This Row],[Tonnage]],NA())</f>
        <v>59.34</v>
      </c>
      <c r="J9021">
        <f t="shared" si="422"/>
        <v>8</v>
      </c>
    </row>
    <row r="9022" spans="1:10">
      <c r="A9022" t="s">
        <v>185</v>
      </c>
      <c r="B9022" t="s">
        <v>33</v>
      </c>
      <c r="C9022" s="60">
        <v>45139</v>
      </c>
      <c r="D9022" s="3">
        <f>Table1[[#This Row],[End Year]]-1</f>
        <v>2023</v>
      </c>
      <c r="E9022" s="3">
        <f t="shared" si="420"/>
        <v>2024</v>
      </c>
      <c r="F9022" s="1" t="str">
        <f t="shared" si="421"/>
        <v>2023/2024</v>
      </c>
      <c r="G9022">
        <v>18</v>
      </c>
      <c r="H9022" t="s">
        <v>119</v>
      </c>
      <c r="I9022">
        <f>IFERROR(INDEX(Lookup_Misc!$A$1:$C$7,MATCH(Table1[[#This Row],[Product]],Lookup_Misc!$B$1:$B$7,0),3)*Table1[[#This Row],[Tonnage]],NA())</f>
        <v>8.2800000000000011</v>
      </c>
      <c r="J9022">
        <f t="shared" si="422"/>
        <v>8</v>
      </c>
    </row>
    <row r="9023" spans="1:10">
      <c r="A9023" t="s">
        <v>186</v>
      </c>
      <c r="B9023" t="s">
        <v>33</v>
      </c>
      <c r="C9023" s="60">
        <v>45139</v>
      </c>
      <c r="D9023" s="3">
        <f>Table1[[#This Row],[End Year]]-1</f>
        <v>2023</v>
      </c>
      <c r="E9023" s="3">
        <f t="shared" si="420"/>
        <v>2024</v>
      </c>
      <c r="F9023" s="1" t="str">
        <f t="shared" si="421"/>
        <v>2023/2024</v>
      </c>
      <c r="G9023">
        <v>1</v>
      </c>
      <c r="H9023" t="s">
        <v>119</v>
      </c>
      <c r="I9023">
        <f>IFERROR(INDEX(Lookup_Misc!$A$1:$C$7,MATCH(Table1[[#This Row],[Product]],Lookup_Misc!$B$1:$B$7,0),3)*Table1[[#This Row],[Tonnage]],NA())</f>
        <v>0.52</v>
      </c>
      <c r="J9023">
        <f t="shared" si="422"/>
        <v>8</v>
      </c>
    </row>
    <row r="9024" spans="1:10">
      <c r="A9024" t="s">
        <v>185</v>
      </c>
      <c r="B9024" t="s">
        <v>33</v>
      </c>
      <c r="C9024" s="60">
        <v>45139</v>
      </c>
      <c r="D9024" s="3">
        <f>Table1[[#This Row],[End Year]]-1</f>
        <v>2023</v>
      </c>
      <c r="E9024" s="3">
        <f t="shared" si="420"/>
        <v>2024</v>
      </c>
      <c r="F9024" s="1" t="str">
        <f t="shared" si="421"/>
        <v>2023/2024</v>
      </c>
      <c r="G9024">
        <v>142</v>
      </c>
      <c r="H9024" t="s">
        <v>79</v>
      </c>
      <c r="I9024">
        <f>IFERROR(INDEX(Lookup_Misc!$A$1:$C$7,MATCH(Table1[[#This Row],[Product]],Lookup_Misc!$B$1:$B$7,0),3)*Table1[[#This Row],[Tonnage]],NA())</f>
        <v>65.320000000000007</v>
      </c>
      <c r="J9024">
        <f t="shared" si="422"/>
        <v>8</v>
      </c>
    </row>
    <row r="9025" spans="1:10">
      <c r="A9025" t="s">
        <v>188</v>
      </c>
      <c r="B9025" t="s">
        <v>33</v>
      </c>
      <c r="C9025" s="60">
        <v>45139</v>
      </c>
      <c r="D9025" s="3">
        <f>Table1[[#This Row],[End Year]]-1</f>
        <v>2023</v>
      </c>
      <c r="E9025" s="3">
        <f t="shared" si="420"/>
        <v>2024</v>
      </c>
      <c r="F9025" s="1" t="str">
        <f t="shared" si="421"/>
        <v>2023/2024</v>
      </c>
      <c r="G9025">
        <v>82</v>
      </c>
      <c r="H9025" t="s">
        <v>87</v>
      </c>
      <c r="I9025">
        <f>IFERROR(INDEX(Lookup_Misc!$A$1:$C$7,MATCH(Table1[[#This Row],[Product]],Lookup_Misc!$B$1:$B$7,0),3)*Table1[[#This Row],[Tonnage]],NA())</f>
        <v>14.76</v>
      </c>
      <c r="J9025">
        <f t="shared" si="422"/>
        <v>8</v>
      </c>
    </row>
    <row r="9026" spans="1:10">
      <c r="A9026" t="s">
        <v>186</v>
      </c>
      <c r="B9026" t="s">
        <v>33</v>
      </c>
      <c r="C9026" s="60">
        <v>45139</v>
      </c>
      <c r="D9026" s="3">
        <f>Table1[[#This Row],[End Year]]-1</f>
        <v>2023</v>
      </c>
      <c r="E9026" s="3">
        <f t="shared" si="420"/>
        <v>2024</v>
      </c>
      <c r="F9026" s="1" t="str">
        <f t="shared" si="421"/>
        <v>2023/2024</v>
      </c>
      <c r="G9026">
        <v>4</v>
      </c>
      <c r="H9026" t="s">
        <v>75</v>
      </c>
      <c r="I9026">
        <f>IFERROR(INDEX(Lookup_Misc!$A$1:$C$7,MATCH(Table1[[#This Row],[Product]],Lookup_Misc!$B$1:$B$7,0),3)*Table1[[#This Row],[Tonnage]],NA())</f>
        <v>2.08</v>
      </c>
      <c r="J9026">
        <f t="shared" si="422"/>
        <v>8</v>
      </c>
    </row>
    <row r="9027" spans="1:10">
      <c r="A9027" t="s">
        <v>185</v>
      </c>
      <c r="B9027" t="s">
        <v>33</v>
      </c>
      <c r="C9027" s="60">
        <v>45139</v>
      </c>
      <c r="D9027" s="3">
        <f>Table1[[#This Row],[End Year]]-1</f>
        <v>2023</v>
      </c>
      <c r="E9027" s="3">
        <f t="shared" si="420"/>
        <v>2024</v>
      </c>
      <c r="F9027" s="1" t="str">
        <f t="shared" si="421"/>
        <v>2023/2024</v>
      </c>
      <c r="G9027">
        <v>313</v>
      </c>
      <c r="H9027" t="s">
        <v>60</v>
      </c>
      <c r="I9027">
        <f>IFERROR(INDEX(Lookup_Misc!$A$1:$C$7,MATCH(Table1[[#This Row],[Product]],Lookup_Misc!$B$1:$B$7,0),3)*Table1[[#This Row],[Tonnage]],NA())</f>
        <v>143.98000000000002</v>
      </c>
      <c r="J9027">
        <f t="shared" si="422"/>
        <v>8</v>
      </c>
    </row>
    <row r="9028" spans="1:10">
      <c r="A9028" t="s">
        <v>187</v>
      </c>
      <c r="B9028" t="s">
        <v>33</v>
      </c>
      <c r="C9028" s="60">
        <v>45139</v>
      </c>
      <c r="D9028" s="3">
        <f>Table1[[#This Row],[End Year]]-1</f>
        <v>2023</v>
      </c>
      <c r="E9028" s="3">
        <f t="shared" si="420"/>
        <v>2024</v>
      </c>
      <c r="F9028" s="1" t="str">
        <f t="shared" si="421"/>
        <v>2023/2024</v>
      </c>
      <c r="G9028">
        <v>27999</v>
      </c>
      <c r="H9028" t="s">
        <v>96</v>
      </c>
      <c r="I9028">
        <f>IFERROR(INDEX(Lookup_Misc!$A$1:$C$7,MATCH(Table1[[#This Row],[Product]],Lookup_Misc!$B$1:$B$7,0),3)*Table1[[#This Row],[Tonnage]],NA())</f>
        <v>12879.54</v>
      </c>
      <c r="J9028">
        <f t="shared" si="422"/>
        <v>8</v>
      </c>
    </row>
    <row r="9029" spans="1:10">
      <c r="A9029" t="s">
        <v>189</v>
      </c>
      <c r="B9029" t="s">
        <v>33</v>
      </c>
      <c r="C9029" s="60">
        <v>45139</v>
      </c>
      <c r="D9029" s="3">
        <f>Table1[[#This Row],[End Year]]-1</f>
        <v>2023</v>
      </c>
      <c r="E9029" s="3">
        <f t="shared" si="420"/>
        <v>2024</v>
      </c>
      <c r="F9029" s="1" t="str">
        <f t="shared" si="421"/>
        <v>2023/2024</v>
      </c>
      <c r="G9029">
        <v>145</v>
      </c>
      <c r="H9029" t="s">
        <v>113</v>
      </c>
      <c r="I9029">
        <f>IFERROR(INDEX(Lookup_Misc!$A$1:$C$7,MATCH(Table1[[#This Row],[Product]],Lookup_Misc!$B$1:$B$7,0),3)*Table1[[#This Row],[Tonnage]],NA())</f>
        <v>58</v>
      </c>
      <c r="J9029">
        <f t="shared" si="422"/>
        <v>8</v>
      </c>
    </row>
    <row r="9030" spans="1:10">
      <c r="A9030" t="s">
        <v>185</v>
      </c>
      <c r="B9030" t="s">
        <v>33</v>
      </c>
      <c r="C9030" s="60">
        <v>45139</v>
      </c>
      <c r="D9030" s="3">
        <f>Table1[[#This Row],[End Year]]-1</f>
        <v>2023</v>
      </c>
      <c r="E9030" s="3">
        <f t="shared" ref="E9030:E9093" si="423">IF(AND(MONTH(C9030)&gt;=7,MONTH(C9030)&lt;=12),YEAR(C9030)+1,YEAR(C9030))</f>
        <v>2024</v>
      </c>
      <c r="F9030" s="1" t="str">
        <f t="shared" ref="F9030:F9093" si="424">D9030&amp;"/"&amp;E9030</f>
        <v>2023/2024</v>
      </c>
      <c r="G9030">
        <v>3</v>
      </c>
      <c r="H9030" t="s">
        <v>75</v>
      </c>
      <c r="I9030">
        <f>IFERROR(INDEX(Lookup_Misc!$A$1:$C$7,MATCH(Table1[[#This Row],[Product]],Lookup_Misc!$B$1:$B$7,0),3)*Table1[[#This Row],[Tonnage]],NA())</f>
        <v>1.3800000000000001</v>
      </c>
      <c r="J9030">
        <f t="shared" ref="J9030:J9093" si="425">MONTH(C9030)</f>
        <v>8</v>
      </c>
    </row>
    <row r="9031" spans="1:10">
      <c r="A9031" t="s">
        <v>186</v>
      </c>
      <c r="B9031" t="s">
        <v>33</v>
      </c>
      <c r="C9031" s="60">
        <v>45139</v>
      </c>
      <c r="D9031" s="3">
        <f>Table1[[#This Row],[End Year]]-1</f>
        <v>2023</v>
      </c>
      <c r="E9031" s="3">
        <f t="shared" si="423"/>
        <v>2024</v>
      </c>
      <c r="F9031" s="1" t="str">
        <f t="shared" si="424"/>
        <v>2023/2024</v>
      </c>
      <c r="G9031">
        <v>32999</v>
      </c>
      <c r="H9031" t="s">
        <v>82</v>
      </c>
      <c r="I9031">
        <f>IFERROR(INDEX(Lookup_Misc!$A$1:$C$7,MATCH(Table1[[#This Row],[Product]],Lookup_Misc!$B$1:$B$7,0),3)*Table1[[#This Row],[Tonnage]],NA())</f>
        <v>17159.48</v>
      </c>
      <c r="J9031">
        <f t="shared" si="425"/>
        <v>8</v>
      </c>
    </row>
    <row r="9032" spans="1:10">
      <c r="A9032" t="s">
        <v>189</v>
      </c>
      <c r="B9032" t="s">
        <v>33</v>
      </c>
      <c r="C9032" s="60">
        <v>45139</v>
      </c>
      <c r="D9032" s="3">
        <f>Table1[[#This Row],[End Year]]-1</f>
        <v>2023</v>
      </c>
      <c r="E9032" s="3">
        <f t="shared" si="423"/>
        <v>2024</v>
      </c>
      <c r="F9032" s="1" t="str">
        <f t="shared" si="424"/>
        <v>2023/2024</v>
      </c>
      <c r="G9032">
        <v>134</v>
      </c>
      <c r="H9032" t="s">
        <v>79</v>
      </c>
      <c r="I9032">
        <f>IFERROR(INDEX(Lookup_Misc!$A$1:$C$7,MATCH(Table1[[#This Row],[Product]],Lookup_Misc!$B$1:$B$7,0),3)*Table1[[#This Row],[Tonnage]],NA())</f>
        <v>53.6</v>
      </c>
      <c r="J9032">
        <f t="shared" si="425"/>
        <v>8</v>
      </c>
    </row>
    <row r="9033" spans="1:10">
      <c r="A9033" t="s">
        <v>186</v>
      </c>
      <c r="B9033" t="s">
        <v>33</v>
      </c>
      <c r="C9033" s="60">
        <v>45139</v>
      </c>
      <c r="D9033" s="3">
        <f>Table1[[#This Row],[End Year]]-1</f>
        <v>2023</v>
      </c>
      <c r="E9033" s="3">
        <f t="shared" si="423"/>
        <v>2024</v>
      </c>
      <c r="F9033" s="1" t="str">
        <f t="shared" si="424"/>
        <v>2023/2024</v>
      </c>
      <c r="G9033">
        <v>2</v>
      </c>
      <c r="H9033" t="s">
        <v>89</v>
      </c>
      <c r="I9033">
        <f>IFERROR(INDEX(Lookup_Misc!$A$1:$C$7,MATCH(Table1[[#This Row],[Product]],Lookup_Misc!$B$1:$B$7,0),3)*Table1[[#This Row],[Tonnage]],NA())</f>
        <v>1.04</v>
      </c>
      <c r="J9033">
        <f t="shared" si="425"/>
        <v>8</v>
      </c>
    </row>
    <row r="9034" spans="1:10">
      <c r="A9034" t="s">
        <v>186</v>
      </c>
      <c r="B9034" t="s">
        <v>33</v>
      </c>
      <c r="C9034" s="60">
        <v>45139</v>
      </c>
      <c r="D9034" s="3">
        <f>Table1[[#This Row],[End Year]]-1</f>
        <v>2023</v>
      </c>
      <c r="E9034" s="3">
        <f t="shared" si="423"/>
        <v>2024</v>
      </c>
      <c r="F9034" s="1" t="str">
        <f t="shared" si="424"/>
        <v>2023/2024</v>
      </c>
      <c r="G9034">
        <v>337</v>
      </c>
      <c r="H9034" t="s">
        <v>79</v>
      </c>
      <c r="I9034">
        <f>IFERROR(INDEX(Lookup_Misc!$A$1:$C$7,MATCH(Table1[[#This Row],[Product]],Lookup_Misc!$B$1:$B$7,0),3)*Table1[[#This Row],[Tonnage]],NA())</f>
        <v>175.24</v>
      </c>
      <c r="J9034">
        <f t="shared" si="425"/>
        <v>8</v>
      </c>
    </row>
    <row r="9035" spans="1:10">
      <c r="A9035" t="s">
        <v>187</v>
      </c>
      <c r="B9035" t="s">
        <v>33</v>
      </c>
      <c r="C9035" s="60">
        <v>45139</v>
      </c>
      <c r="D9035" s="3">
        <f>Table1[[#This Row],[End Year]]-1</f>
        <v>2023</v>
      </c>
      <c r="E9035" s="3">
        <f t="shared" si="423"/>
        <v>2024</v>
      </c>
      <c r="F9035" s="1" t="str">
        <f t="shared" si="424"/>
        <v>2023/2024</v>
      </c>
      <c r="G9035">
        <v>28600</v>
      </c>
      <c r="H9035" t="s">
        <v>151</v>
      </c>
      <c r="I9035">
        <f>IFERROR(INDEX(Lookup_Misc!$A$1:$C$7,MATCH(Table1[[#This Row],[Product]],Lookup_Misc!$B$1:$B$7,0),3)*Table1[[#This Row],[Tonnage]],NA())</f>
        <v>13156</v>
      </c>
      <c r="J9035">
        <f t="shared" si="425"/>
        <v>8</v>
      </c>
    </row>
    <row r="9036" spans="1:10">
      <c r="A9036" t="s">
        <v>186</v>
      </c>
      <c r="B9036" t="s">
        <v>33</v>
      </c>
      <c r="C9036" s="60">
        <v>45139</v>
      </c>
      <c r="D9036" s="3">
        <f>Table1[[#This Row],[End Year]]-1</f>
        <v>2023</v>
      </c>
      <c r="E9036" s="3">
        <f t="shared" si="423"/>
        <v>2024</v>
      </c>
      <c r="F9036" s="1" t="str">
        <f t="shared" si="424"/>
        <v>2023/2024</v>
      </c>
      <c r="G9036">
        <v>40912</v>
      </c>
      <c r="H9036" t="s">
        <v>169</v>
      </c>
      <c r="I9036">
        <f>IFERROR(INDEX(Lookup_Misc!$A$1:$C$7,MATCH(Table1[[#This Row],[Product]],Lookup_Misc!$B$1:$B$7,0),3)*Table1[[#This Row],[Tonnage]],NA())</f>
        <v>21274.240000000002</v>
      </c>
      <c r="J9036">
        <f t="shared" si="425"/>
        <v>8</v>
      </c>
    </row>
    <row r="9037" spans="1:10">
      <c r="A9037" t="s">
        <v>186</v>
      </c>
      <c r="B9037" t="s">
        <v>33</v>
      </c>
      <c r="C9037" s="60">
        <v>45139</v>
      </c>
      <c r="D9037" s="3">
        <f>Table1[[#This Row],[End Year]]-1</f>
        <v>2023</v>
      </c>
      <c r="E9037" s="3">
        <f t="shared" si="423"/>
        <v>2024</v>
      </c>
      <c r="F9037" s="1" t="str">
        <f t="shared" si="424"/>
        <v>2023/2024</v>
      </c>
      <c r="G9037">
        <v>11</v>
      </c>
      <c r="H9037" t="s">
        <v>125</v>
      </c>
      <c r="I9037">
        <f>IFERROR(INDEX(Lookup_Misc!$A$1:$C$7,MATCH(Table1[[#This Row],[Product]],Lookup_Misc!$B$1:$B$7,0),3)*Table1[[#This Row],[Tonnage]],NA())</f>
        <v>5.7200000000000006</v>
      </c>
      <c r="J9037">
        <f t="shared" si="425"/>
        <v>8</v>
      </c>
    </row>
    <row r="9038" spans="1:10">
      <c r="A9038" t="s">
        <v>185</v>
      </c>
      <c r="B9038" t="s">
        <v>33</v>
      </c>
      <c r="C9038" s="60">
        <v>45139</v>
      </c>
      <c r="D9038" s="3">
        <f>Table1[[#This Row],[End Year]]-1</f>
        <v>2023</v>
      </c>
      <c r="E9038" s="3">
        <f t="shared" si="423"/>
        <v>2024</v>
      </c>
      <c r="F9038" s="1" t="str">
        <f t="shared" si="424"/>
        <v>2023/2024</v>
      </c>
      <c r="G9038">
        <v>21999</v>
      </c>
      <c r="H9038" t="s">
        <v>82</v>
      </c>
      <c r="I9038">
        <f>IFERROR(INDEX(Lookup_Misc!$A$1:$C$7,MATCH(Table1[[#This Row],[Product]],Lookup_Misc!$B$1:$B$7,0),3)*Table1[[#This Row],[Tonnage]],NA())</f>
        <v>10119.540000000001</v>
      </c>
      <c r="J9038">
        <f t="shared" si="425"/>
        <v>8</v>
      </c>
    </row>
    <row r="9039" spans="1:10">
      <c r="A9039" t="s">
        <v>186</v>
      </c>
      <c r="B9039" t="s">
        <v>33</v>
      </c>
      <c r="C9039" s="60">
        <v>45139</v>
      </c>
      <c r="D9039" s="3">
        <f>Table1[[#This Row],[End Year]]-1</f>
        <v>2023</v>
      </c>
      <c r="E9039" s="3">
        <f t="shared" si="423"/>
        <v>2024</v>
      </c>
      <c r="F9039" s="1" t="str">
        <f t="shared" si="424"/>
        <v>2023/2024</v>
      </c>
      <c r="G9039">
        <v>617</v>
      </c>
      <c r="H9039" t="s">
        <v>86</v>
      </c>
      <c r="I9039">
        <f>IFERROR(INDEX(Lookup_Misc!$A$1:$C$7,MATCH(Table1[[#This Row],[Product]],Lookup_Misc!$B$1:$B$7,0),3)*Table1[[#This Row],[Tonnage]],NA())</f>
        <v>320.84000000000003</v>
      </c>
      <c r="J9039">
        <f t="shared" si="425"/>
        <v>8</v>
      </c>
    </row>
    <row r="9040" spans="1:10">
      <c r="A9040" t="s">
        <v>186</v>
      </c>
      <c r="B9040" t="s">
        <v>33</v>
      </c>
      <c r="C9040" s="60">
        <v>45139</v>
      </c>
      <c r="D9040" s="3">
        <f>Table1[[#This Row],[End Year]]-1</f>
        <v>2023</v>
      </c>
      <c r="E9040" s="3">
        <f t="shared" si="423"/>
        <v>2024</v>
      </c>
      <c r="F9040" s="1" t="str">
        <f t="shared" si="424"/>
        <v>2023/2024</v>
      </c>
      <c r="G9040">
        <v>37155</v>
      </c>
      <c r="H9040" t="s">
        <v>151</v>
      </c>
      <c r="I9040">
        <f>IFERROR(INDEX(Lookup_Misc!$A$1:$C$7,MATCH(Table1[[#This Row],[Product]],Lookup_Misc!$B$1:$B$7,0),3)*Table1[[#This Row],[Tonnage]],NA())</f>
        <v>19320.600000000002</v>
      </c>
      <c r="J9040">
        <f t="shared" si="425"/>
        <v>8</v>
      </c>
    </row>
    <row r="9041" spans="1:10">
      <c r="A9041" t="s">
        <v>186</v>
      </c>
      <c r="B9041" t="s">
        <v>33</v>
      </c>
      <c r="C9041" s="60">
        <v>45139</v>
      </c>
      <c r="D9041" s="3">
        <f>Table1[[#This Row],[End Year]]-1</f>
        <v>2023</v>
      </c>
      <c r="E9041" s="3">
        <f t="shared" si="423"/>
        <v>2024</v>
      </c>
      <c r="F9041" s="1" t="str">
        <f t="shared" si="424"/>
        <v>2023/2024</v>
      </c>
      <c r="G9041">
        <v>1208</v>
      </c>
      <c r="H9041" t="s">
        <v>60</v>
      </c>
      <c r="I9041">
        <f>IFERROR(INDEX(Lookup_Misc!$A$1:$C$7,MATCH(Table1[[#This Row],[Product]],Lookup_Misc!$B$1:$B$7,0),3)*Table1[[#This Row],[Tonnage]],NA())</f>
        <v>628.16</v>
      </c>
      <c r="J9041">
        <f t="shared" si="425"/>
        <v>8</v>
      </c>
    </row>
    <row r="9042" spans="1:10">
      <c r="A9042" t="s">
        <v>189</v>
      </c>
      <c r="B9042" t="s">
        <v>33</v>
      </c>
      <c r="C9042" s="60">
        <v>45139</v>
      </c>
      <c r="D9042" s="3">
        <f>Table1[[#This Row],[End Year]]-1</f>
        <v>2023</v>
      </c>
      <c r="E9042" s="3">
        <f t="shared" si="423"/>
        <v>2024</v>
      </c>
      <c r="F9042" s="1" t="str">
        <f t="shared" si="424"/>
        <v>2023/2024</v>
      </c>
      <c r="G9042">
        <v>202</v>
      </c>
      <c r="H9042" t="s">
        <v>60</v>
      </c>
      <c r="I9042">
        <f>IFERROR(INDEX(Lookup_Misc!$A$1:$C$7,MATCH(Table1[[#This Row],[Product]],Lookup_Misc!$B$1:$B$7,0),3)*Table1[[#This Row],[Tonnage]],NA())</f>
        <v>80.800000000000011</v>
      </c>
      <c r="J9042">
        <f t="shared" si="425"/>
        <v>8</v>
      </c>
    </row>
    <row r="9043" spans="1:10">
      <c r="A9043" t="s">
        <v>186</v>
      </c>
      <c r="B9043" t="s">
        <v>33</v>
      </c>
      <c r="C9043" s="60">
        <v>45139</v>
      </c>
      <c r="D9043" s="3">
        <f>Table1[[#This Row],[End Year]]-1</f>
        <v>2023</v>
      </c>
      <c r="E9043" s="3">
        <f t="shared" si="423"/>
        <v>2024</v>
      </c>
      <c r="F9043" s="1" t="str">
        <f t="shared" si="424"/>
        <v>2023/2024</v>
      </c>
      <c r="G9043">
        <v>2</v>
      </c>
      <c r="H9043" t="s">
        <v>96</v>
      </c>
      <c r="I9043">
        <f>IFERROR(INDEX(Lookup_Misc!$A$1:$C$7,MATCH(Table1[[#This Row],[Product]],Lookup_Misc!$B$1:$B$7,0),3)*Table1[[#This Row],[Tonnage]],NA())</f>
        <v>1.04</v>
      </c>
      <c r="J9043">
        <f t="shared" si="425"/>
        <v>8</v>
      </c>
    </row>
    <row r="9044" spans="1:10">
      <c r="A9044" t="s">
        <v>185</v>
      </c>
      <c r="B9044" t="s">
        <v>33</v>
      </c>
      <c r="C9044" s="60">
        <v>45139</v>
      </c>
      <c r="D9044" s="3">
        <f>Table1[[#This Row],[End Year]]-1</f>
        <v>2023</v>
      </c>
      <c r="E9044" s="3">
        <f t="shared" si="423"/>
        <v>2024</v>
      </c>
      <c r="F9044" s="1" t="str">
        <f t="shared" si="424"/>
        <v>2023/2024</v>
      </c>
      <c r="G9044">
        <v>320</v>
      </c>
      <c r="H9044" t="s">
        <v>86</v>
      </c>
      <c r="I9044">
        <f>IFERROR(INDEX(Lookup_Misc!$A$1:$C$7,MATCH(Table1[[#This Row],[Product]],Lookup_Misc!$B$1:$B$7,0),3)*Table1[[#This Row],[Tonnage]],NA())</f>
        <v>147.20000000000002</v>
      </c>
      <c r="J9044">
        <f t="shared" si="425"/>
        <v>8</v>
      </c>
    </row>
    <row r="9045" spans="1:10">
      <c r="A9045" t="s">
        <v>189</v>
      </c>
      <c r="B9045" t="s">
        <v>123</v>
      </c>
      <c r="C9045" s="60">
        <v>45139</v>
      </c>
      <c r="D9045" s="3">
        <f>Table1[[#This Row],[End Year]]-1</f>
        <v>2023</v>
      </c>
      <c r="E9045" s="3">
        <f t="shared" si="423"/>
        <v>2024</v>
      </c>
      <c r="F9045" s="1" t="str">
        <f t="shared" si="424"/>
        <v>2023/2024</v>
      </c>
      <c r="G9045">
        <v>199</v>
      </c>
      <c r="H9045" t="s">
        <v>92</v>
      </c>
      <c r="I9045">
        <f>IFERROR(INDEX(Lookup_Misc!$A$1:$C$7,MATCH(Table1[[#This Row],[Product]],Lookup_Misc!$B$1:$B$7,0),3)*Table1[[#This Row],[Tonnage]],NA())</f>
        <v>79.600000000000009</v>
      </c>
      <c r="J9045">
        <f t="shared" si="425"/>
        <v>8</v>
      </c>
    </row>
    <row r="9046" spans="1:10">
      <c r="A9046" t="s">
        <v>189</v>
      </c>
      <c r="B9046" t="s">
        <v>123</v>
      </c>
      <c r="C9046" s="60">
        <v>45139</v>
      </c>
      <c r="D9046" s="3">
        <f>Table1[[#This Row],[End Year]]-1</f>
        <v>2023</v>
      </c>
      <c r="E9046" s="3">
        <f t="shared" si="423"/>
        <v>2024</v>
      </c>
      <c r="F9046" s="1" t="str">
        <f t="shared" si="424"/>
        <v>2023/2024</v>
      </c>
      <c r="G9046">
        <v>6616</v>
      </c>
      <c r="H9046" t="s">
        <v>128</v>
      </c>
      <c r="I9046">
        <f>IFERROR(INDEX(Lookup_Misc!$A$1:$C$7,MATCH(Table1[[#This Row],[Product]],Lookup_Misc!$B$1:$B$7,0),3)*Table1[[#This Row],[Tonnage]],NA())</f>
        <v>2646.4</v>
      </c>
      <c r="J9046">
        <f t="shared" si="425"/>
        <v>8</v>
      </c>
    </row>
    <row r="9047" spans="1:10">
      <c r="A9047" t="s">
        <v>189</v>
      </c>
      <c r="B9047" t="s">
        <v>123</v>
      </c>
      <c r="C9047" s="60">
        <v>45139</v>
      </c>
      <c r="D9047" s="3">
        <f>Table1[[#This Row],[End Year]]-1</f>
        <v>2023</v>
      </c>
      <c r="E9047" s="3">
        <f t="shared" si="423"/>
        <v>2024</v>
      </c>
      <c r="F9047" s="1" t="str">
        <f t="shared" si="424"/>
        <v>2023/2024</v>
      </c>
      <c r="G9047">
        <v>2</v>
      </c>
      <c r="H9047" t="s">
        <v>94</v>
      </c>
      <c r="I9047">
        <f>IFERROR(INDEX(Lookup_Misc!$A$1:$C$7,MATCH(Table1[[#This Row],[Product]],Lookup_Misc!$B$1:$B$7,0),3)*Table1[[#This Row],[Tonnage]],NA())</f>
        <v>0.8</v>
      </c>
      <c r="J9047">
        <f t="shared" si="425"/>
        <v>8</v>
      </c>
    </row>
    <row r="9048" spans="1:10">
      <c r="A9048" t="s">
        <v>186</v>
      </c>
      <c r="B9048" t="s">
        <v>123</v>
      </c>
      <c r="C9048" s="60">
        <v>45139</v>
      </c>
      <c r="D9048" s="3">
        <f>Table1[[#This Row],[End Year]]-1</f>
        <v>2023</v>
      </c>
      <c r="E9048" s="3">
        <f t="shared" si="423"/>
        <v>2024</v>
      </c>
      <c r="F9048" s="1" t="str">
        <f t="shared" si="424"/>
        <v>2023/2024</v>
      </c>
      <c r="G9048">
        <v>116906</v>
      </c>
      <c r="H9048" t="s">
        <v>60</v>
      </c>
      <c r="I9048">
        <f>IFERROR(INDEX(Lookup_Misc!$A$1:$C$7,MATCH(Table1[[#This Row],[Product]],Lookup_Misc!$B$1:$B$7,0),3)*Table1[[#This Row],[Tonnage]],NA())</f>
        <v>60791.12</v>
      </c>
      <c r="J9048">
        <f t="shared" si="425"/>
        <v>8</v>
      </c>
    </row>
    <row r="9049" spans="1:10">
      <c r="A9049" t="s">
        <v>185</v>
      </c>
      <c r="B9049" t="s">
        <v>123</v>
      </c>
      <c r="C9049" s="60">
        <v>45139</v>
      </c>
      <c r="D9049" s="3">
        <f>Table1[[#This Row],[End Year]]-1</f>
        <v>2023</v>
      </c>
      <c r="E9049" s="3">
        <f t="shared" si="423"/>
        <v>2024</v>
      </c>
      <c r="F9049" s="1" t="str">
        <f t="shared" si="424"/>
        <v>2023/2024</v>
      </c>
      <c r="G9049">
        <v>64</v>
      </c>
      <c r="H9049" t="s">
        <v>152</v>
      </c>
      <c r="I9049">
        <f>IFERROR(INDEX(Lookup_Misc!$A$1:$C$7,MATCH(Table1[[#This Row],[Product]],Lookup_Misc!$B$1:$B$7,0),3)*Table1[[#This Row],[Tonnage]],NA())</f>
        <v>29.44</v>
      </c>
      <c r="J9049">
        <f t="shared" si="425"/>
        <v>8</v>
      </c>
    </row>
    <row r="9050" spans="1:10">
      <c r="A9050" t="s">
        <v>185</v>
      </c>
      <c r="B9050" t="s">
        <v>123</v>
      </c>
      <c r="C9050" s="60">
        <v>45139</v>
      </c>
      <c r="D9050" s="3">
        <f>Table1[[#This Row],[End Year]]-1</f>
        <v>2023</v>
      </c>
      <c r="E9050" s="3">
        <f t="shared" si="423"/>
        <v>2024</v>
      </c>
      <c r="F9050" s="1" t="str">
        <f t="shared" si="424"/>
        <v>2023/2024</v>
      </c>
      <c r="G9050">
        <v>30</v>
      </c>
      <c r="H9050" t="s">
        <v>125</v>
      </c>
      <c r="I9050">
        <f>IFERROR(INDEX(Lookup_Misc!$A$1:$C$7,MATCH(Table1[[#This Row],[Product]],Lookup_Misc!$B$1:$B$7,0),3)*Table1[[#This Row],[Tonnage]],NA())</f>
        <v>13.8</v>
      </c>
      <c r="J9050">
        <f t="shared" si="425"/>
        <v>8</v>
      </c>
    </row>
    <row r="9051" spans="1:10">
      <c r="A9051" t="s">
        <v>185</v>
      </c>
      <c r="B9051" t="s">
        <v>123</v>
      </c>
      <c r="C9051" s="60">
        <v>45139</v>
      </c>
      <c r="D9051" s="3">
        <f>Table1[[#This Row],[End Year]]-1</f>
        <v>2023</v>
      </c>
      <c r="E9051" s="3">
        <f t="shared" si="423"/>
        <v>2024</v>
      </c>
      <c r="F9051" s="1" t="str">
        <f t="shared" si="424"/>
        <v>2023/2024</v>
      </c>
      <c r="G9051">
        <v>7000</v>
      </c>
      <c r="H9051" t="s">
        <v>133</v>
      </c>
      <c r="I9051">
        <f>IFERROR(INDEX(Lookup_Misc!$A$1:$C$7,MATCH(Table1[[#This Row],[Product]],Lookup_Misc!$B$1:$B$7,0),3)*Table1[[#This Row],[Tonnage]],NA())</f>
        <v>3220</v>
      </c>
      <c r="J9051">
        <f t="shared" si="425"/>
        <v>8</v>
      </c>
    </row>
    <row r="9052" spans="1:10">
      <c r="A9052" t="s">
        <v>189</v>
      </c>
      <c r="B9052" t="s">
        <v>123</v>
      </c>
      <c r="C9052" s="60">
        <v>45139</v>
      </c>
      <c r="D9052" s="3">
        <f>Table1[[#This Row],[End Year]]-1</f>
        <v>2023</v>
      </c>
      <c r="E9052" s="3">
        <f t="shared" si="423"/>
        <v>2024</v>
      </c>
      <c r="F9052" s="1" t="str">
        <f t="shared" si="424"/>
        <v>2023/2024</v>
      </c>
      <c r="G9052">
        <v>5</v>
      </c>
      <c r="H9052" t="s">
        <v>88</v>
      </c>
      <c r="I9052">
        <f>IFERROR(INDEX(Lookup_Misc!$A$1:$C$7,MATCH(Table1[[#This Row],[Product]],Lookup_Misc!$B$1:$B$7,0),3)*Table1[[#This Row],[Tonnage]],NA())</f>
        <v>2</v>
      </c>
      <c r="J9052">
        <f t="shared" si="425"/>
        <v>8</v>
      </c>
    </row>
    <row r="9053" spans="1:10">
      <c r="A9053" t="s">
        <v>185</v>
      </c>
      <c r="B9053" t="s">
        <v>123</v>
      </c>
      <c r="C9053" s="60">
        <v>45139</v>
      </c>
      <c r="D9053" s="3">
        <f>Table1[[#This Row],[End Year]]-1</f>
        <v>2023</v>
      </c>
      <c r="E9053" s="3">
        <f t="shared" si="423"/>
        <v>2024</v>
      </c>
      <c r="F9053" s="1" t="str">
        <f t="shared" si="424"/>
        <v>2023/2024</v>
      </c>
      <c r="G9053">
        <v>4400</v>
      </c>
      <c r="H9053" t="s">
        <v>116</v>
      </c>
      <c r="I9053">
        <f>IFERROR(INDEX(Lookup_Misc!$A$1:$C$7,MATCH(Table1[[#This Row],[Product]],Lookup_Misc!$B$1:$B$7,0),3)*Table1[[#This Row],[Tonnage]],NA())</f>
        <v>2024</v>
      </c>
      <c r="J9053">
        <f t="shared" si="425"/>
        <v>8</v>
      </c>
    </row>
    <row r="9054" spans="1:10">
      <c r="A9054" t="s">
        <v>185</v>
      </c>
      <c r="B9054" t="s">
        <v>123</v>
      </c>
      <c r="C9054" s="60">
        <v>45139</v>
      </c>
      <c r="D9054" s="3">
        <f>Table1[[#This Row],[End Year]]-1</f>
        <v>2023</v>
      </c>
      <c r="E9054" s="3">
        <f t="shared" si="423"/>
        <v>2024</v>
      </c>
      <c r="F9054" s="1" t="str">
        <f t="shared" si="424"/>
        <v>2023/2024</v>
      </c>
      <c r="G9054">
        <v>253</v>
      </c>
      <c r="H9054" t="s">
        <v>60</v>
      </c>
      <c r="I9054">
        <f>IFERROR(INDEX(Lookup_Misc!$A$1:$C$7,MATCH(Table1[[#This Row],[Product]],Lookup_Misc!$B$1:$B$7,0),3)*Table1[[#This Row],[Tonnage]],NA())</f>
        <v>116.38000000000001</v>
      </c>
      <c r="J9054">
        <f t="shared" si="425"/>
        <v>8</v>
      </c>
    </row>
    <row r="9055" spans="1:10">
      <c r="A9055" t="s">
        <v>185</v>
      </c>
      <c r="B9055" t="s">
        <v>123</v>
      </c>
      <c r="C9055" s="60">
        <v>45139</v>
      </c>
      <c r="D9055" s="3">
        <f>Table1[[#This Row],[End Year]]-1</f>
        <v>2023</v>
      </c>
      <c r="E9055" s="3">
        <f t="shared" si="423"/>
        <v>2024</v>
      </c>
      <c r="F9055" s="1" t="str">
        <f t="shared" si="424"/>
        <v>2023/2024</v>
      </c>
      <c r="G9055">
        <v>1800</v>
      </c>
      <c r="H9055" t="s">
        <v>131</v>
      </c>
      <c r="I9055">
        <f>IFERROR(INDEX(Lookup_Misc!$A$1:$C$7,MATCH(Table1[[#This Row],[Product]],Lookup_Misc!$B$1:$B$7,0),3)*Table1[[#This Row],[Tonnage]],NA())</f>
        <v>828</v>
      </c>
      <c r="J9055">
        <f t="shared" si="425"/>
        <v>8</v>
      </c>
    </row>
    <row r="9056" spans="1:10">
      <c r="A9056" t="s">
        <v>189</v>
      </c>
      <c r="B9056" t="s">
        <v>123</v>
      </c>
      <c r="C9056" s="60">
        <v>45139</v>
      </c>
      <c r="D9056" s="3">
        <f>Table1[[#This Row],[End Year]]-1</f>
        <v>2023</v>
      </c>
      <c r="E9056" s="3">
        <f t="shared" si="423"/>
        <v>2024</v>
      </c>
      <c r="F9056" s="1" t="str">
        <f t="shared" si="424"/>
        <v>2023/2024</v>
      </c>
      <c r="G9056">
        <v>12975</v>
      </c>
      <c r="H9056" t="s">
        <v>60</v>
      </c>
      <c r="I9056">
        <f>IFERROR(INDEX(Lookup_Misc!$A$1:$C$7,MATCH(Table1[[#This Row],[Product]],Lookup_Misc!$B$1:$B$7,0),3)*Table1[[#This Row],[Tonnage]],NA())</f>
        <v>5190</v>
      </c>
      <c r="J9056">
        <f t="shared" si="425"/>
        <v>8</v>
      </c>
    </row>
    <row r="9057" spans="1:10">
      <c r="A9057" t="s">
        <v>185</v>
      </c>
      <c r="B9057" t="s">
        <v>123</v>
      </c>
      <c r="C9057" s="60">
        <v>45139</v>
      </c>
      <c r="D9057" s="3">
        <f>Table1[[#This Row],[End Year]]-1</f>
        <v>2023</v>
      </c>
      <c r="E9057" s="3">
        <f t="shared" si="423"/>
        <v>2024</v>
      </c>
      <c r="F9057" s="1" t="str">
        <f t="shared" si="424"/>
        <v>2023/2024</v>
      </c>
      <c r="G9057">
        <v>6366</v>
      </c>
      <c r="H9057" t="s">
        <v>128</v>
      </c>
      <c r="I9057">
        <f>IFERROR(INDEX(Lookup_Misc!$A$1:$C$7,MATCH(Table1[[#This Row],[Product]],Lookup_Misc!$B$1:$B$7,0),3)*Table1[[#This Row],[Tonnage]],NA())</f>
        <v>2928.36</v>
      </c>
      <c r="J9057">
        <f t="shared" si="425"/>
        <v>8</v>
      </c>
    </row>
    <row r="9058" spans="1:10">
      <c r="A9058" t="s">
        <v>188</v>
      </c>
      <c r="B9058" t="s">
        <v>123</v>
      </c>
      <c r="C9058" s="60">
        <v>45139</v>
      </c>
      <c r="D9058" s="3">
        <f>Table1[[#This Row],[End Year]]-1</f>
        <v>2023</v>
      </c>
      <c r="E9058" s="3">
        <f t="shared" si="423"/>
        <v>2024</v>
      </c>
      <c r="F9058" s="1" t="str">
        <f t="shared" si="424"/>
        <v>2023/2024</v>
      </c>
      <c r="G9058">
        <v>6958</v>
      </c>
      <c r="H9058" t="s">
        <v>116</v>
      </c>
      <c r="I9058">
        <f>IFERROR(INDEX(Lookup_Misc!$A$1:$C$7,MATCH(Table1[[#This Row],[Product]],Lookup_Misc!$B$1:$B$7,0),3)*Table1[[#This Row],[Tonnage]],NA())</f>
        <v>1252.44</v>
      </c>
      <c r="J9058">
        <f t="shared" si="425"/>
        <v>8</v>
      </c>
    </row>
    <row r="9059" spans="1:10">
      <c r="A9059" t="s">
        <v>189</v>
      </c>
      <c r="B9059" t="s">
        <v>123</v>
      </c>
      <c r="C9059" s="60">
        <v>45139</v>
      </c>
      <c r="D9059" s="3">
        <f>Table1[[#This Row],[End Year]]-1</f>
        <v>2023</v>
      </c>
      <c r="E9059" s="3">
        <f t="shared" si="423"/>
        <v>2024</v>
      </c>
      <c r="F9059" s="1" t="str">
        <f t="shared" si="424"/>
        <v>2023/2024</v>
      </c>
      <c r="G9059">
        <v>46038</v>
      </c>
      <c r="H9059" t="s">
        <v>113</v>
      </c>
      <c r="I9059">
        <f>IFERROR(INDEX(Lookup_Misc!$A$1:$C$7,MATCH(Table1[[#This Row],[Product]],Lookup_Misc!$B$1:$B$7,0),3)*Table1[[#This Row],[Tonnage]],NA())</f>
        <v>18415.2</v>
      </c>
      <c r="J9059">
        <f t="shared" si="425"/>
        <v>8</v>
      </c>
    </row>
    <row r="9060" spans="1:10">
      <c r="A9060" t="s">
        <v>185</v>
      </c>
      <c r="B9060" t="s">
        <v>123</v>
      </c>
      <c r="C9060" s="60">
        <v>45139</v>
      </c>
      <c r="D9060" s="3">
        <f>Table1[[#This Row],[End Year]]-1</f>
        <v>2023</v>
      </c>
      <c r="E9060" s="3">
        <f t="shared" si="423"/>
        <v>2024</v>
      </c>
      <c r="F9060" s="1" t="str">
        <f t="shared" si="424"/>
        <v>2023/2024</v>
      </c>
      <c r="G9060">
        <v>4399</v>
      </c>
      <c r="H9060" t="s">
        <v>79</v>
      </c>
      <c r="I9060">
        <f>IFERROR(INDEX(Lookup_Misc!$A$1:$C$7,MATCH(Table1[[#This Row],[Product]],Lookup_Misc!$B$1:$B$7,0),3)*Table1[[#This Row],[Tonnage]],NA())</f>
        <v>2023.5400000000002</v>
      </c>
      <c r="J9060">
        <f t="shared" si="425"/>
        <v>8</v>
      </c>
    </row>
    <row r="9061" spans="1:10">
      <c r="A9061" t="s">
        <v>189</v>
      </c>
      <c r="B9061" t="s">
        <v>123</v>
      </c>
      <c r="C9061" s="60">
        <v>45139</v>
      </c>
      <c r="D9061" s="3">
        <f>Table1[[#This Row],[End Year]]-1</f>
        <v>2023</v>
      </c>
      <c r="E9061" s="3">
        <f t="shared" si="423"/>
        <v>2024</v>
      </c>
      <c r="F9061" s="1" t="str">
        <f t="shared" si="424"/>
        <v>2023/2024</v>
      </c>
      <c r="G9061">
        <v>4</v>
      </c>
      <c r="H9061" t="s">
        <v>137</v>
      </c>
      <c r="I9061">
        <f>IFERROR(INDEX(Lookup_Misc!$A$1:$C$7,MATCH(Table1[[#This Row],[Product]],Lookup_Misc!$B$1:$B$7,0),3)*Table1[[#This Row],[Tonnage]],NA())</f>
        <v>1.6</v>
      </c>
      <c r="J9061">
        <f t="shared" si="425"/>
        <v>8</v>
      </c>
    </row>
    <row r="9062" spans="1:10">
      <c r="A9062" t="s">
        <v>186</v>
      </c>
      <c r="B9062" t="s">
        <v>123</v>
      </c>
      <c r="C9062" s="60">
        <v>45139</v>
      </c>
      <c r="D9062" s="3">
        <f>Table1[[#This Row],[End Year]]-1</f>
        <v>2023</v>
      </c>
      <c r="E9062" s="3">
        <f t="shared" si="423"/>
        <v>2024</v>
      </c>
      <c r="F9062" s="1" t="str">
        <f t="shared" si="424"/>
        <v>2023/2024</v>
      </c>
      <c r="G9062">
        <v>26705</v>
      </c>
      <c r="H9062" t="s">
        <v>79</v>
      </c>
      <c r="I9062">
        <f>IFERROR(INDEX(Lookup_Misc!$A$1:$C$7,MATCH(Table1[[#This Row],[Product]],Lookup_Misc!$B$1:$B$7,0),3)*Table1[[#This Row],[Tonnage]],NA())</f>
        <v>13886.6</v>
      </c>
      <c r="J9062">
        <f t="shared" si="425"/>
        <v>8</v>
      </c>
    </row>
    <row r="9063" spans="1:10">
      <c r="A9063" t="s">
        <v>186</v>
      </c>
      <c r="B9063" t="s">
        <v>123</v>
      </c>
      <c r="C9063" s="60">
        <v>45139</v>
      </c>
      <c r="D9063" s="3">
        <f>Table1[[#This Row],[End Year]]-1</f>
        <v>2023</v>
      </c>
      <c r="E9063" s="3">
        <f t="shared" si="423"/>
        <v>2024</v>
      </c>
      <c r="F9063" s="1" t="str">
        <f t="shared" si="424"/>
        <v>2023/2024</v>
      </c>
      <c r="G9063">
        <v>1</v>
      </c>
      <c r="H9063" t="s">
        <v>75</v>
      </c>
      <c r="I9063">
        <f>IFERROR(INDEX(Lookup_Misc!$A$1:$C$7,MATCH(Table1[[#This Row],[Product]],Lookup_Misc!$B$1:$B$7,0),3)*Table1[[#This Row],[Tonnage]],NA())</f>
        <v>0.52</v>
      </c>
      <c r="J9063">
        <f t="shared" si="425"/>
        <v>8</v>
      </c>
    </row>
    <row r="9064" spans="1:10">
      <c r="A9064" t="s">
        <v>186</v>
      </c>
      <c r="B9064" t="s">
        <v>123</v>
      </c>
      <c r="C9064" s="60">
        <v>45139</v>
      </c>
      <c r="D9064" s="3">
        <f>Table1[[#This Row],[End Year]]-1</f>
        <v>2023</v>
      </c>
      <c r="E9064" s="3">
        <f t="shared" si="423"/>
        <v>2024</v>
      </c>
      <c r="F9064" s="1" t="str">
        <f t="shared" si="424"/>
        <v>2023/2024</v>
      </c>
      <c r="G9064">
        <v>2603</v>
      </c>
      <c r="H9064" t="s">
        <v>116</v>
      </c>
      <c r="I9064">
        <f>IFERROR(INDEX(Lookup_Misc!$A$1:$C$7,MATCH(Table1[[#This Row],[Product]],Lookup_Misc!$B$1:$B$7,0),3)*Table1[[#This Row],[Tonnage]],NA())</f>
        <v>1353.56</v>
      </c>
      <c r="J9064">
        <f t="shared" si="425"/>
        <v>8</v>
      </c>
    </row>
    <row r="9065" spans="1:10">
      <c r="A9065" t="s">
        <v>189</v>
      </c>
      <c r="B9065" t="s">
        <v>123</v>
      </c>
      <c r="C9065" s="60">
        <v>45139</v>
      </c>
      <c r="D9065" s="3">
        <f>Table1[[#This Row],[End Year]]-1</f>
        <v>2023</v>
      </c>
      <c r="E9065" s="3">
        <f t="shared" si="423"/>
        <v>2024</v>
      </c>
      <c r="F9065" s="1" t="str">
        <f t="shared" si="424"/>
        <v>2023/2024</v>
      </c>
      <c r="G9065">
        <v>16581</v>
      </c>
      <c r="H9065" t="s">
        <v>79</v>
      </c>
      <c r="I9065">
        <f>IFERROR(INDEX(Lookup_Misc!$A$1:$C$7,MATCH(Table1[[#This Row],[Product]],Lookup_Misc!$B$1:$B$7,0),3)*Table1[[#This Row],[Tonnage]],NA())</f>
        <v>6632.4000000000005</v>
      </c>
      <c r="J9065">
        <f t="shared" si="425"/>
        <v>8</v>
      </c>
    </row>
    <row r="9066" spans="1:10">
      <c r="A9066" t="s">
        <v>189</v>
      </c>
      <c r="B9066" t="s">
        <v>123</v>
      </c>
      <c r="C9066" s="60">
        <v>45139</v>
      </c>
      <c r="D9066" s="3">
        <f>Table1[[#This Row],[End Year]]-1</f>
        <v>2023</v>
      </c>
      <c r="E9066" s="3">
        <f t="shared" si="423"/>
        <v>2024</v>
      </c>
      <c r="F9066" s="1" t="str">
        <f t="shared" si="424"/>
        <v>2023/2024</v>
      </c>
      <c r="G9066">
        <v>190</v>
      </c>
      <c r="H9066" t="s">
        <v>90</v>
      </c>
      <c r="I9066">
        <f>IFERROR(INDEX(Lookup_Misc!$A$1:$C$7,MATCH(Table1[[#This Row],[Product]],Lookup_Misc!$B$1:$B$7,0),3)*Table1[[#This Row],[Tonnage]],NA())</f>
        <v>76</v>
      </c>
      <c r="J9066">
        <f t="shared" si="425"/>
        <v>8</v>
      </c>
    </row>
    <row r="9067" spans="1:10">
      <c r="A9067" t="s">
        <v>186</v>
      </c>
      <c r="B9067" t="s">
        <v>33</v>
      </c>
      <c r="C9067" s="60">
        <v>45170</v>
      </c>
      <c r="D9067" s="3">
        <f>Table1[[#This Row],[End Year]]-1</f>
        <v>2023</v>
      </c>
      <c r="E9067" s="3">
        <f t="shared" si="423"/>
        <v>2024</v>
      </c>
      <c r="F9067" s="1" t="str">
        <f t="shared" si="424"/>
        <v>2023/2024</v>
      </c>
      <c r="G9067">
        <v>26</v>
      </c>
      <c r="H9067" t="s">
        <v>75</v>
      </c>
      <c r="I9067">
        <f>IFERROR(INDEX(Lookup_Misc!$A$1:$C$7,MATCH(Table1[[#This Row],[Product]],Lookup_Misc!$B$1:$B$7,0),3)*Table1[[#This Row],[Tonnage]],NA())</f>
        <v>13.52</v>
      </c>
      <c r="J9067">
        <f t="shared" si="425"/>
        <v>9</v>
      </c>
    </row>
    <row r="9068" spans="1:10">
      <c r="A9068" t="s">
        <v>186</v>
      </c>
      <c r="B9068" t="s">
        <v>33</v>
      </c>
      <c r="C9068" s="60">
        <v>45170</v>
      </c>
      <c r="D9068" s="3">
        <f>Table1[[#This Row],[End Year]]-1</f>
        <v>2023</v>
      </c>
      <c r="E9068" s="3">
        <f t="shared" si="423"/>
        <v>2024</v>
      </c>
      <c r="F9068" s="1" t="str">
        <f t="shared" si="424"/>
        <v>2023/2024</v>
      </c>
      <c r="G9068">
        <v>27500</v>
      </c>
      <c r="H9068" t="s">
        <v>82</v>
      </c>
      <c r="I9068">
        <f>IFERROR(INDEX(Lookup_Misc!$A$1:$C$7,MATCH(Table1[[#This Row],[Product]],Lookup_Misc!$B$1:$B$7,0),3)*Table1[[#This Row],[Tonnage]],NA())</f>
        <v>14300</v>
      </c>
      <c r="J9068">
        <f t="shared" si="425"/>
        <v>9</v>
      </c>
    </row>
    <row r="9069" spans="1:10">
      <c r="A9069" t="s">
        <v>186</v>
      </c>
      <c r="B9069" t="s">
        <v>33</v>
      </c>
      <c r="C9069" s="60">
        <v>45170</v>
      </c>
      <c r="D9069" s="3">
        <f>Table1[[#This Row],[End Year]]-1</f>
        <v>2023</v>
      </c>
      <c r="E9069" s="3">
        <f t="shared" si="423"/>
        <v>2024</v>
      </c>
      <c r="F9069" s="1" t="str">
        <f t="shared" si="424"/>
        <v>2023/2024</v>
      </c>
      <c r="G9069">
        <v>313</v>
      </c>
      <c r="H9069" t="s">
        <v>86</v>
      </c>
      <c r="I9069">
        <f>IFERROR(INDEX(Lookup_Misc!$A$1:$C$7,MATCH(Table1[[#This Row],[Product]],Lookup_Misc!$B$1:$B$7,0),3)*Table1[[#This Row],[Tonnage]],NA())</f>
        <v>162.76000000000002</v>
      </c>
      <c r="J9069">
        <f t="shared" si="425"/>
        <v>9</v>
      </c>
    </row>
    <row r="9070" spans="1:10">
      <c r="A9070" t="s">
        <v>185</v>
      </c>
      <c r="B9070" t="s">
        <v>33</v>
      </c>
      <c r="C9070" s="60">
        <v>45170</v>
      </c>
      <c r="D9070" s="3">
        <f>Table1[[#This Row],[End Year]]-1</f>
        <v>2023</v>
      </c>
      <c r="E9070" s="3">
        <f t="shared" si="423"/>
        <v>2024</v>
      </c>
      <c r="F9070" s="1" t="str">
        <f t="shared" si="424"/>
        <v>2023/2024</v>
      </c>
      <c r="G9070">
        <v>115246</v>
      </c>
      <c r="H9070" t="s">
        <v>82</v>
      </c>
      <c r="I9070">
        <f>IFERROR(INDEX(Lookup_Misc!$A$1:$C$7,MATCH(Table1[[#This Row],[Product]],Lookup_Misc!$B$1:$B$7,0),3)*Table1[[#This Row],[Tonnage]],NA())</f>
        <v>53013.16</v>
      </c>
      <c r="J9070">
        <f t="shared" si="425"/>
        <v>9</v>
      </c>
    </row>
    <row r="9071" spans="1:10">
      <c r="A9071" t="s">
        <v>189</v>
      </c>
      <c r="B9071" t="s">
        <v>33</v>
      </c>
      <c r="C9071" s="60">
        <v>45170</v>
      </c>
      <c r="D9071" s="3">
        <f>Table1[[#This Row],[End Year]]-1</f>
        <v>2023</v>
      </c>
      <c r="E9071" s="3">
        <f t="shared" si="423"/>
        <v>2024</v>
      </c>
      <c r="F9071" s="1" t="str">
        <f t="shared" si="424"/>
        <v>2023/2024</v>
      </c>
      <c r="G9071">
        <v>109</v>
      </c>
      <c r="H9071" t="s">
        <v>74</v>
      </c>
      <c r="I9071">
        <f>IFERROR(INDEX(Lookup_Misc!$A$1:$C$7,MATCH(Table1[[#This Row],[Product]],Lookup_Misc!$B$1:$B$7,0),3)*Table1[[#This Row],[Tonnage]],NA())</f>
        <v>43.6</v>
      </c>
      <c r="J9071">
        <f t="shared" si="425"/>
        <v>9</v>
      </c>
    </row>
    <row r="9072" spans="1:10">
      <c r="A9072" t="s">
        <v>185</v>
      </c>
      <c r="B9072" t="s">
        <v>33</v>
      </c>
      <c r="C9072" s="60">
        <v>45170</v>
      </c>
      <c r="D9072" s="3">
        <f>Table1[[#This Row],[End Year]]-1</f>
        <v>2023</v>
      </c>
      <c r="E9072" s="3">
        <f t="shared" si="423"/>
        <v>2024</v>
      </c>
      <c r="F9072" s="1" t="str">
        <f t="shared" si="424"/>
        <v>2023/2024</v>
      </c>
      <c r="G9072">
        <v>40000</v>
      </c>
      <c r="H9072" t="s">
        <v>78</v>
      </c>
      <c r="I9072">
        <f>IFERROR(INDEX(Lookup_Misc!$A$1:$C$7,MATCH(Table1[[#This Row],[Product]],Lookup_Misc!$B$1:$B$7,0),3)*Table1[[#This Row],[Tonnage]],NA())</f>
        <v>18400</v>
      </c>
      <c r="J9072">
        <f t="shared" si="425"/>
        <v>9</v>
      </c>
    </row>
    <row r="9073" spans="1:10">
      <c r="A9073" t="s">
        <v>187</v>
      </c>
      <c r="B9073" t="s">
        <v>33</v>
      </c>
      <c r="C9073" s="60">
        <v>45170</v>
      </c>
      <c r="D9073" s="3">
        <f>Table1[[#This Row],[End Year]]-1</f>
        <v>2023</v>
      </c>
      <c r="E9073" s="3">
        <f t="shared" si="423"/>
        <v>2024</v>
      </c>
      <c r="F9073" s="1" t="str">
        <f t="shared" si="424"/>
        <v>2023/2024</v>
      </c>
      <c r="G9073">
        <v>5000</v>
      </c>
      <c r="H9073" t="s">
        <v>78</v>
      </c>
      <c r="I9073">
        <f>IFERROR(INDEX(Lookup_Misc!$A$1:$C$7,MATCH(Table1[[#This Row],[Product]],Lookup_Misc!$B$1:$B$7,0),3)*Table1[[#This Row],[Tonnage]],NA())</f>
        <v>2300</v>
      </c>
      <c r="J9073">
        <f t="shared" si="425"/>
        <v>9</v>
      </c>
    </row>
    <row r="9074" spans="1:10">
      <c r="A9074" t="s">
        <v>185</v>
      </c>
      <c r="B9074" t="s">
        <v>33</v>
      </c>
      <c r="C9074" s="60">
        <v>45170</v>
      </c>
      <c r="D9074" s="3">
        <f>Table1[[#This Row],[End Year]]-1</f>
        <v>2023</v>
      </c>
      <c r="E9074" s="3">
        <f t="shared" si="423"/>
        <v>2024</v>
      </c>
      <c r="F9074" s="1" t="str">
        <f t="shared" si="424"/>
        <v>2023/2024</v>
      </c>
      <c r="G9074">
        <v>6</v>
      </c>
      <c r="H9074" t="s">
        <v>75</v>
      </c>
      <c r="I9074">
        <f>IFERROR(INDEX(Lookup_Misc!$A$1:$C$7,MATCH(Table1[[#This Row],[Product]],Lookup_Misc!$B$1:$B$7,0),3)*Table1[[#This Row],[Tonnage]],NA())</f>
        <v>2.7600000000000002</v>
      </c>
      <c r="J9074">
        <f t="shared" si="425"/>
        <v>9</v>
      </c>
    </row>
    <row r="9075" spans="1:10">
      <c r="A9075" t="s">
        <v>185</v>
      </c>
      <c r="B9075" t="s">
        <v>33</v>
      </c>
      <c r="C9075" s="60">
        <v>45170</v>
      </c>
      <c r="D9075" s="3">
        <f>Table1[[#This Row],[End Year]]-1</f>
        <v>2023</v>
      </c>
      <c r="E9075" s="3">
        <f t="shared" si="423"/>
        <v>2024</v>
      </c>
      <c r="F9075" s="1" t="str">
        <f t="shared" si="424"/>
        <v>2023/2024</v>
      </c>
      <c r="G9075">
        <v>56</v>
      </c>
      <c r="H9075" t="s">
        <v>86</v>
      </c>
      <c r="I9075">
        <f>IFERROR(INDEX(Lookup_Misc!$A$1:$C$7,MATCH(Table1[[#This Row],[Product]],Lookup_Misc!$B$1:$B$7,0),3)*Table1[[#This Row],[Tonnage]],NA())</f>
        <v>25.76</v>
      </c>
      <c r="J9075">
        <f t="shared" si="425"/>
        <v>9</v>
      </c>
    </row>
    <row r="9076" spans="1:10">
      <c r="A9076" t="s">
        <v>186</v>
      </c>
      <c r="B9076" t="s">
        <v>33</v>
      </c>
      <c r="C9076" s="60">
        <v>45170</v>
      </c>
      <c r="D9076" s="3">
        <f>Table1[[#This Row],[End Year]]-1</f>
        <v>2023</v>
      </c>
      <c r="E9076" s="3">
        <f t="shared" si="423"/>
        <v>2024</v>
      </c>
      <c r="F9076" s="1" t="str">
        <f t="shared" si="424"/>
        <v>2023/2024</v>
      </c>
      <c r="G9076">
        <v>44</v>
      </c>
      <c r="H9076" t="s">
        <v>96</v>
      </c>
      <c r="I9076">
        <f>IFERROR(INDEX(Lookup_Misc!$A$1:$C$7,MATCH(Table1[[#This Row],[Product]],Lookup_Misc!$B$1:$B$7,0),3)*Table1[[#This Row],[Tonnage]],NA())</f>
        <v>22.880000000000003</v>
      </c>
      <c r="J9076">
        <f t="shared" si="425"/>
        <v>9</v>
      </c>
    </row>
    <row r="9077" spans="1:10">
      <c r="A9077" t="s">
        <v>186</v>
      </c>
      <c r="B9077" t="s">
        <v>33</v>
      </c>
      <c r="C9077" s="60">
        <v>45170</v>
      </c>
      <c r="D9077" s="3">
        <f>Table1[[#This Row],[End Year]]-1</f>
        <v>2023</v>
      </c>
      <c r="E9077" s="3">
        <f t="shared" si="423"/>
        <v>2024</v>
      </c>
      <c r="F9077" s="1" t="str">
        <f t="shared" si="424"/>
        <v>2023/2024</v>
      </c>
      <c r="G9077">
        <v>40</v>
      </c>
      <c r="H9077" t="s">
        <v>95</v>
      </c>
      <c r="I9077">
        <f>IFERROR(INDEX(Lookup_Misc!$A$1:$C$7,MATCH(Table1[[#This Row],[Product]],Lookup_Misc!$B$1:$B$7,0),3)*Table1[[#This Row],[Tonnage]],NA())</f>
        <v>20.8</v>
      </c>
      <c r="J9077">
        <f t="shared" si="425"/>
        <v>9</v>
      </c>
    </row>
    <row r="9078" spans="1:10">
      <c r="A9078" t="s">
        <v>185</v>
      </c>
      <c r="B9078" t="s">
        <v>33</v>
      </c>
      <c r="C9078" s="60">
        <v>45170</v>
      </c>
      <c r="D9078" s="3">
        <f>Table1[[#This Row],[End Year]]-1</f>
        <v>2023</v>
      </c>
      <c r="E9078" s="3">
        <f t="shared" si="423"/>
        <v>2024</v>
      </c>
      <c r="F9078" s="1" t="str">
        <f t="shared" si="424"/>
        <v>2023/2024</v>
      </c>
      <c r="G9078">
        <v>55000</v>
      </c>
      <c r="H9078" t="s">
        <v>126</v>
      </c>
      <c r="I9078">
        <f>IFERROR(INDEX(Lookup_Misc!$A$1:$C$7,MATCH(Table1[[#This Row],[Product]],Lookup_Misc!$B$1:$B$7,0),3)*Table1[[#This Row],[Tonnage]],NA())</f>
        <v>25300</v>
      </c>
      <c r="J9078">
        <f t="shared" si="425"/>
        <v>9</v>
      </c>
    </row>
    <row r="9079" spans="1:10">
      <c r="A9079" t="s">
        <v>186</v>
      </c>
      <c r="B9079" t="s">
        <v>33</v>
      </c>
      <c r="C9079" s="60">
        <v>45170</v>
      </c>
      <c r="D9079" s="3">
        <f>Table1[[#This Row],[End Year]]-1</f>
        <v>2023</v>
      </c>
      <c r="E9079" s="3">
        <f t="shared" si="423"/>
        <v>2024</v>
      </c>
      <c r="F9079" s="1" t="str">
        <f t="shared" si="424"/>
        <v>2023/2024</v>
      </c>
      <c r="G9079">
        <v>22381</v>
      </c>
      <c r="H9079" t="s">
        <v>90</v>
      </c>
      <c r="I9079">
        <f>IFERROR(INDEX(Lookup_Misc!$A$1:$C$7,MATCH(Table1[[#This Row],[Product]],Lookup_Misc!$B$1:$B$7,0),3)*Table1[[#This Row],[Tonnage]],NA())</f>
        <v>11638.12</v>
      </c>
      <c r="J9079">
        <f t="shared" si="425"/>
        <v>9</v>
      </c>
    </row>
    <row r="9080" spans="1:10">
      <c r="A9080" t="s">
        <v>186</v>
      </c>
      <c r="B9080" t="s">
        <v>33</v>
      </c>
      <c r="C9080" s="60">
        <v>45170</v>
      </c>
      <c r="D9080" s="3">
        <f>Table1[[#This Row],[End Year]]-1</f>
        <v>2023</v>
      </c>
      <c r="E9080" s="3">
        <f t="shared" si="423"/>
        <v>2024</v>
      </c>
      <c r="F9080" s="1" t="str">
        <f t="shared" si="424"/>
        <v>2023/2024</v>
      </c>
      <c r="G9080">
        <v>12665</v>
      </c>
      <c r="H9080" t="s">
        <v>151</v>
      </c>
      <c r="I9080">
        <f>IFERROR(INDEX(Lookup_Misc!$A$1:$C$7,MATCH(Table1[[#This Row],[Product]],Lookup_Misc!$B$1:$B$7,0),3)*Table1[[#This Row],[Tonnage]],NA())</f>
        <v>6585.8</v>
      </c>
      <c r="J9080">
        <f t="shared" si="425"/>
        <v>9</v>
      </c>
    </row>
    <row r="9081" spans="1:10">
      <c r="A9081" t="s">
        <v>185</v>
      </c>
      <c r="B9081" t="s">
        <v>33</v>
      </c>
      <c r="C9081" s="60">
        <v>45170</v>
      </c>
      <c r="D9081" s="3">
        <f>Table1[[#This Row],[End Year]]-1</f>
        <v>2023</v>
      </c>
      <c r="E9081" s="3">
        <f t="shared" si="423"/>
        <v>2024</v>
      </c>
      <c r="F9081" s="1" t="str">
        <f t="shared" si="424"/>
        <v>2023/2024</v>
      </c>
      <c r="G9081">
        <v>186</v>
      </c>
      <c r="H9081" t="s">
        <v>79</v>
      </c>
      <c r="I9081">
        <f>IFERROR(INDEX(Lookup_Misc!$A$1:$C$7,MATCH(Table1[[#This Row],[Product]],Lookup_Misc!$B$1:$B$7,0),3)*Table1[[#This Row],[Tonnage]],NA())</f>
        <v>85.56</v>
      </c>
      <c r="J9081">
        <f t="shared" si="425"/>
        <v>9</v>
      </c>
    </row>
    <row r="9082" spans="1:10">
      <c r="A9082" t="s">
        <v>185</v>
      </c>
      <c r="B9082" t="s">
        <v>33</v>
      </c>
      <c r="C9082" s="60">
        <v>45170</v>
      </c>
      <c r="D9082" s="3">
        <f>Table1[[#This Row],[End Year]]-1</f>
        <v>2023</v>
      </c>
      <c r="E9082" s="3">
        <f t="shared" si="423"/>
        <v>2024</v>
      </c>
      <c r="F9082" s="1" t="str">
        <f t="shared" si="424"/>
        <v>2023/2024</v>
      </c>
      <c r="G9082">
        <v>505</v>
      </c>
      <c r="H9082" t="s">
        <v>60</v>
      </c>
      <c r="I9082">
        <f>IFERROR(INDEX(Lookup_Misc!$A$1:$C$7,MATCH(Table1[[#This Row],[Product]],Lookup_Misc!$B$1:$B$7,0),3)*Table1[[#This Row],[Tonnage]],NA())</f>
        <v>232.3</v>
      </c>
      <c r="J9082">
        <f t="shared" si="425"/>
        <v>9</v>
      </c>
    </row>
    <row r="9083" spans="1:10">
      <c r="A9083" t="s">
        <v>186</v>
      </c>
      <c r="B9083" t="s">
        <v>33</v>
      </c>
      <c r="C9083" s="60">
        <v>45170</v>
      </c>
      <c r="D9083" s="3">
        <f>Table1[[#This Row],[End Year]]-1</f>
        <v>2023</v>
      </c>
      <c r="E9083" s="3">
        <f t="shared" si="423"/>
        <v>2024</v>
      </c>
      <c r="F9083" s="1" t="str">
        <f t="shared" si="424"/>
        <v>2023/2024</v>
      </c>
      <c r="G9083">
        <v>45664</v>
      </c>
      <c r="H9083" t="s">
        <v>79</v>
      </c>
      <c r="I9083">
        <f>IFERROR(INDEX(Lookup_Misc!$A$1:$C$7,MATCH(Table1[[#This Row],[Product]],Lookup_Misc!$B$1:$B$7,0),3)*Table1[[#This Row],[Tonnage]],NA())</f>
        <v>23745.280000000002</v>
      </c>
      <c r="J9083">
        <f t="shared" si="425"/>
        <v>9</v>
      </c>
    </row>
    <row r="9084" spans="1:10">
      <c r="A9084" t="s">
        <v>189</v>
      </c>
      <c r="B9084" t="s">
        <v>33</v>
      </c>
      <c r="C9084" s="60">
        <v>45170</v>
      </c>
      <c r="D9084" s="3">
        <f>Table1[[#This Row],[End Year]]-1</f>
        <v>2023</v>
      </c>
      <c r="E9084" s="3">
        <f t="shared" si="423"/>
        <v>2024</v>
      </c>
      <c r="F9084" s="1" t="str">
        <f t="shared" si="424"/>
        <v>2023/2024</v>
      </c>
      <c r="G9084">
        <v>807</v>
      </c>
      <c r="H9084" t="s">
        <v>60</v>
      </c>
      <c r="I9084">
        <f>IFERROR(INDEX(Lookup_Misc!$A$1:$C$7,MATCH(Table1[[#This Row],[Product]],Lookup_Misc!$B$1:$B$7,0),3)*Table1[[#This Row],[Tonnage]],NA())</f>
        <v>322.8</v>
      </c>
      <c r="J9084">
        <f t="shared" si="425"/>
        <v>9</v>
      </c>
    </row>
    <row r="9085" spans="1:10">
      <c r="A9085" t="s">
        <v>189</v>
      </c>
      <c r="B9085" t="s">
        <v>33</v>
      </c>
      <c r="C9085" s="60">
        <v>45170</v>
      </c>
      <c r="D9085" s="3">
        <f>Table1[[#This Row],[End Year]]-1</f>
        <v>2023</v>
      </c>
      <c r="E9085" s="3">
        <f t="shared" si="423"/>
        <v>2024</v>
      </c>
      <c r="F9085" s="1" t="str">
        <f t="shared" si="424"/>
        <v>2023/2024</v>
      </c>
      <c r="G9085">
        <v>66</v>
      </c>
      <c r="H9085" t="s">
        <v>79</v>
      </c>
      <c r="I9085">
        <f>IFERROR(INDEX(Lookup_Misc!$A$1:$C$7,MATCH(Table1[[#This Row],[Product]],Lookup_Misc!$B$1:$B$7,0),3)*Table1[[#This Row],[Tonnage]],NA())</f>
        <v>26.400000000000002</v>
      </c>
      <c r="J9085">
        <f t="shared" si="425"/>
        <v>9</v>
      </c>
    </row>
    <row r="9086" spans="1:10">
      <c r="A9086" t="s">
        <v>186</v>
      </c>
      <c r="B9086" t="s">
        <v>33</v>
      </c>
      <c r="C9086" s="60">
        <v>45170</v>
      </c>
      <c r="D9086" s="3">
        <f>Table1[[#This Row],[End Year]]-1</f>
        <v>2023</v>
      </c>
      <c r="E9086" s="3">
        <f t="shared" si="423"/>
        <v>2024</v>
      </c>
      <c r="F9086" s="1" t="str">
        <f t="shared" si="424"/>
        <v>2023/2024</v>
      </c>
      <c r="G9086">
        <v>50</v>
      </c>
      <c r="H9086" t="s">
        <v>119</v>
      </c>
      <c r="I9086">
        <f>IFERROR(INDEX(Lookup_Misc!$A$1:$C$7,MATCH(Table1[[#This Row],[Product]],Lookup_Misc!$B$1:$B$7,0),3)*Table1[[#This Row],[Tonnage]],NA())</f>
        <v>26</v>
      </c>
      <c r="J9086">
        <f t="shared" si="425"/>
        <v>9</v>
      </c>
    </row>
    <row r="9087" spans="1:10">
      <c r="A9087" t="s">
        <v>187</v>
      </c>
      <c r="B9087" t="s">
        <v>33</v>
      </c>
      <c r="C9087" s="60">
        <v>45170</v>
      </c>
      <c r="D9087" s="3">
        <f>Table1[[#This Row],[End Year]]-1</f>
        <v>2023</v>
      </c>
      <c r="E9087" s="3">
        <f t="shared" si="423"/>
        <v>2024</v>
      </c>
      <c r="F9087" s="1" t="str">
        <f t="shared" si="424"/>
        <v>2023/2024</v>
      </c>
      <c r="G9087">
        <v>33000</v>
      </c>
      <c r="H9087" t="s">
        <v>151</v>
      </c>
      <c r="I9087">
        <f>IFERROR(INDEX(Lookup_Misc!$A$1:$C$7,MATCH(Table1[[#This Row],[Product]],Lookup_Misc!$B$1:$B$7,0),3)*Table1[[#This Row],[Tonnage]],NA())</f>
        <v>15180</v>
      </c>
      <c r="J9087">
        <f t="shared" si="425"/>
        <v>9</v>
      </c>
    </row>
    <row r="9088" spans="1:10">
      <c r="A9088" t="s">
        <v>185</v>
      </c>
      <c r="B9088" t="s">
        <v>33</v>
      </c>
      <c r="C9088" s="60">
        <v>45170</v>
      </c>
      <c r="D9088" s="3">
        <f>Table1[[#This Row],[End Year]]-1</f>
        <v>2023</v>
      </c>
      <c r="E9088" s="3">
        <f t="shared" si="423"/>
        <v>2024</v>
      </c>
      <c r="F9088" s="1" t="str">
        <f t="shared" si="424"/>
        <v>2023/2024</v>
      </c>
      <c r="G9088">
        <v>242</v>
      </c>
      <c r="H9088" t="s">
        <v>119</v>
      </c>
      <c r="I9088">
        <f>IFERROR(INDEX(Lookup_Misc!$A$1:$C$7,MATCH(Table1[[#This Row],[Product]],Lookup_Misc!$B$1:$B$7,0),3)*Table1[[#This Row],[Tonnage]],NA())</f>
        <v>111.32000000000001</v>
      </c>
      <c r="J9088">
        <f t="shared" si="425"/>
        <v>9</v>
      </c>
    </row>
    <row r="9089" spans="1:10">
      <c r="A9089" t="s">
        <v>185</v>
      </c>
      <c r="B9089" t="s">
        <v>33</v>
      </c>
      <c r="C9089" s="60">
        <v>45170</v>
      </c>
      <c r="D9089" s="3">
        <f>Table1[[#This Row],[End Year]]-1</f>
        <v>2023</v>
      </c>
      <c r="E9089" s="3">
        <f t="shared" si="423"/>
        <v>2024</v>
      </c>
      <c r="F9089" s="1" t="str">
        <f t="shared" si="424"/>
        <v>2023/2024</v>
      </c>
      <c r="G9089">
        <v>29012</v>
      </c>
      <c r="H9089" t="s">
        <v>90</v>
      </c>
      <c r="I9089">
        <f>IFERROR(INDEX(Lookup_Misc!$A$1:$C$7,MATCH(Table1[[#This Row],[Product]],Lookup_Misc!$B$1:$B$7,0),3)*Table1[[#This Row],[Tonnage]],NA())</f>
        <v>13345.52</v>
      </c>
      <c r="J9089">
        <f t="shared" si="425"/>
        <v>9</v>
      </c>
    </row>
    <row r="9090" spans="1:10">
      <c r="A9090" t="s">
        <v>186</v>
      </c>
      <c r="B9090" t="s">
        <v>33</v>
      </c>
      <c r="C9090" s="60">
        <v>45170</v>
      </c>
      <c r="D9090" s="3">
        <f>Table1[[#This Row],[End Year]]-1</f>
        <v>2023</v>
      </c>
      <c r="E9090" s="3">
        <f t="shared" si="423"/>
        <v>2024</v>
      </c>
      <c r="F9090" s="1" t="str">
        <f t="shared" si="424"/>
        <v>2023/2024</v>
      </c>
      <c r="G9090">
        <v>50</v>
      </c>
      <c r="H9090" t="s">
        <v>87</v>
      </c>
      <c r="I9090">
        <f>IFERROR(INDEX(Lookup_Misc!$A$1:$C$7,MATCH(Table1[[#This Row],[Product]],Lookup_Misc!$B$1:$B$7,0),3)*Table1[[#This Row],[Tonnage]],NA())</f>
        <v>26</v>
      </c>
      <c r="J9090">
        <f t="shared" si="425"/>
        <v>9</v>
      </c>
    </row>
    <row r="9091" spans="1:10">
      <c r="A9091" t="s">
        <v>186</v>
      </c>
      <c r="B9091" t="s">
        <v>33</v>
      </c>
      <c r="C9091" s="60">
        <v>45170</v>
      </c>
      <c r="D9091" s="3">
        <f>Table1[[#This Row],[End Year]]-1</f>
        <v>2023</v>
      </c>
      <c r="E9091" s="3">
        <f t="shared" si="423"/>
        <v>2024</v>
      </c>
      <c r="F9091" s="1" t="str">
        <f t="shared" si="424"/>
        <v>2023/2024</v>
      </c>
      <c r="G9091">
        <v>2165</v>
      </c>
      <c r="H9091" t="s">
        <v>60</v>
      </c>
      <c r="I9091">
        <f>IFERROR(INDEX(Lookup_Misc!$A$1:$C$7,MATCH(Table1[[#This Row],[Product]],Lookup_Misc!$B$1:$B$7,0),3)*Table1[[#This Row],[Tonnage]],NA())</f>
        <v>1125.8</v>
      </c>
      <c r="J9091">
        <f t="shared" si="425"/>
        <v>9</v>
      </c>
    </row>
    <row r="9092" spans="1:10">
      <c r="A9092" t="s">
        <v>186</v>
      </c>
      <c r="B9092" t="s">
        <v>33</v>
      </c>
      <c r="C9092" s="60">
        <v>45170</v>
      </c>
      <c r="D9092" s="3">
        <f>Table1[[#This Row],[End Year]]-1</f>
        <v>2023</v>
      </c>
      <c r="E9092" s="3">
        <f t="shared" si="423"/>
        <v>2024</v>
      </c>
      <c r="F9092" s="1" t="str">
        <f t="shared" si="424"/>
        <v>2023/2024</v>
      </c>
      <c r="G9092">
        <v>15865</v>
      </c>
      <c r="H9092" t="s">
        <v>98</v>
      </c>
      <c r="I9092">
        <f>IFERROR(INDEX(Lookup_Misc!$A$1:$C$7,MATCH(Table1[[#This Row],[Product]],Lookup_Misc!$B$1:$B$7,0),3)*Table1[[#This Row],[Tonnage]],NA())</f>
        <v>8249.8000000000011</v>
      </c>
      <c r="J9092">
        <f t="shared" si="425"/>
        <v>9</v>
      </c>
    </row>
    <row r="9093" spans="1:10">
      <c r="A9093" t="s">
        <v>189</v>
      </c>
      <c r="B9093" t="s">
        <v>123</v>
      </c>
      <c r="C9093" s="60">
        <v>45170</v>
      </c>
      <c r="D9093" s="3">
        <f>Table1[[#This Row],[End Year]]-1</f>
        <v>2023</v>
      </c>
      <c r="E9093" s="3">
        <f t="shared" si="423"/>
        <v>2024</v>
      </c>
      <c r="F9093" s="1" t="str">
        <f t="shared" si="424"/>
        <v>2023/2024</v>
      </c>
      <c r="G9093">
        <v>4</v>
      </c>
      <c r="H9093" t="s">
        <v>125</v>
      </c>
      <c r="I9093">
        <f>IFERROR(INDEX(Lookup_Misc!$A$1:$C$7,MATCH(Table1[[#This Row],[Product]],Lookup_Misc!$B$1:$B$7,0),3)*Table1[[#This Row],[Tonnage]],NA())</f>
        <v>1.6</v>
      </c>
      <c r="J9093">
        <f t="shared" si="425"/>
        <v>9</v>
      </c>
    </row>
    <row r="9094" spans="1:10">
      <c r="A9094" t="s">
        <v>189</v>
      </c>
      <c r="B9094" t="s">
        <v>123</v>
      </c>
      <c r="C9094" s="60">
        <v>45170</v>
      </c>
      <c r="D9094" s="3">
        <f>Table1[[#This Row],[End Year]]-1</f>
        <v>2023</v>
      </c>
      <c r="E9094" s="3">
        <f t="shared" ref="E9094:E9157" si="426">IF(AND(MONTH(C9094)&gt;=7,MONTH(C9094)&lt;=12),YEAR(C9094)+1,YEAR(C9094))</f>
        <v>2024</v>
      </c>
      <c r="F9094" s="1" t="str">
        <f t="shared" ref="F9094:F9157" si="427">D9094&amp;"/"&amp;E9094</f>
        <v>2023/2024</v>
      </c>
      <c r="G9094">
        <v>69</v>
      </c>
      <c r="H9094" t="s">
        <v>89</v>
      </c>
      <c r="I9094">
        <f>IFERROR(INDEX(Lookup_Misc!$A$1:$C$7,MATCH(Table1[[#This Row],[Product]],Lookup_Misc!$B$1:$B$7,0),3)*Table1[[#This Row],[Tonnage]],NA())</f>
        <v>27.6</v>
      </c>
      <c r="J9094">
        <f t="shared" ref="J9094:J9157" si="428">MONTH(C9094)</f>
        <v>9</v>
      </c>
    </row>
    <row r="9095" spans="1:10">
      <c r="A9095" t="s">
        <v>186</v>
      </c>
      <c r="B9095" t="s">
        <v>123</v>
      </c>
      <c r="C9095" s="60">
        <v>45170</v>
      </c>
      <c r="D9095" s="3">
        <f>Table1[[#This Row],[End Year]]-1</f>
        <v>2023</v>
      </c>
      <c r="E9095" s="3">
        <f t="shared" si="426"/>
        <v>2024</v>
      </c>
      <c r="F9095" s="1" t="str">
        <f t="shared" si="427"/>
        <v>2023/2024</v>
      </c>
      <c r="G9095">
        <v>111633</v>
      </c>
      <c r="H9095" t="s">
        <v>60</v>
      </c>
      <c r="I9095">
        <f>IFERROR(INDEX(Lookup_Misc!$A$1:$C$7,MATCH(Table1[[#This Row],[Product]],Lookup_Misc!$B$1:$B$7,0),3)*Table1[[#This Row],[Tonnage]],NA())</f>
        <v>58049.16</v>
      </c>
      <c r="J9095">
        <f t="shared" si="428"/>
        <v>9</v>
      </c>
    </row>
    <row r="9096" spans="1:10">
      <c r="A9096" t="s">
        <v>189</v>
      </c>
      <c r="B9096" t="s">
        <v>123</v>
      </c>
      <c r="C9096" s="60">
        <v>45170</v>
      </c>
      <c r="D9096" s="3">
        <f>Table1[[#This Row],[End Year]]-1</f>
        <v>2023</v>
      </c>
      <c r="E9096" s="3">
        <f t="shared" si="426"/>
        <v>2024</v>
      </c>
      <c r="F9096" s="1" t="str">
        <f t="shared" si="427"/>
        <v>2023/2024</v>
      </c>
      <c r="G9096">
        <v>9</v>
      </c>
      <c r="H9096" t="s">
        <v>88</v>
      </c>
      <c r="I9096">
        <f>IFERROR(INDEX(Lookup_Misc!$A$1:$C$7,MATCH(Table1[[#This Row],[Product]],Lookup_Misc!$B$1:$B$7,0),3)*Table1[[#This Row],[Tonnage]],NA())</f>
        <v>3.6</v>
      </c>
      <c r="J9096">
        <f t="shared" si="428"/>
        <v>9</v>
      </c>
    </row>
    <row r="9097" spans="1:10">
      <c r="A9097" t="s">
        <v>185</v>
      </c>
      <c r="B9097" t="s">
        <v>123</v>
      </c>
      <c r="C9097" s="60">
        <v>45170</v>
      </c>
      <c r="D9097" s="3">
        <f>Table1[[#This Row],[End Year]]-1</f>
        <v>2023</v>
      </c>
      <c r="E9097" s="3">
        <f t="shared" si="426"/>
        <v>2024</v>
      </c>
      <c r="F9097" s="1" t="str">
        <f t="shared" si="427"/>
        <v>2023/2024</v>
      </c>
      <c r="G9097">
        <v>1099</v>
      </c>
      <c r="H9097" t="s">
        <v>137</v>
      </c>
      <c r="I9097">
        <f>IFERROR(INDEX(Lookup_Misc!$A$1:$C$7,MATCH(Table1[[#This Row],[Product]],Lookup_Misc!$B$1:$B$7,0),3)*Table1[[#This Row],[Tonnage]],NA())</f>
        <v>505.54</v>
      </c>
      <c r="J9097">
        <f t="shared" si="428"/>
        <v>9</v>
      </c>
    </row>
    <row r="9098" spans="1:10">
      <c r="A9098" t="s">
        <v>186</v>
      </c>
      <c r="B9098" t="s">
        <v>123</v>
      </c>
      <c r="C9098" s="60">
        <v>45170</v>
      </c>
      <c r="D9098" s="3">
        <f>Table1[[#This Row],[End Year]]-1</f>
        <v>2023</v>
      </c>
      <c r="E9098" s="3">
        <f t="shared" si="426"/>
        <v>2024</v>
      </c>
      <c r="F9098" s="1" t="str">
        <f t="shared" si="427"/>
        <v>2023/2024</v>
      </c>
      <c r="G9098">
        <v>10998</v>
      </c>
      <c r="H9098" t="s">
        <v>108</v>
      </c>
      <c r="I9098">
        <f>IFERROR(INDEX(Lookup_Misc!$A$1:$C$7,MATCH(Table1[[#This Row],[Product]],Lookup_Misc!$B$1:$B$7,0),3)*Table1[[#This Row],[Tonnage]],NA())</f>
        <v>5718.96</v>
      </c>
      <c r="J9098">
        <f t="shared" si="428"/>
        <v>9</v>
      </c>
    </row>
    <row r="9099" spans="1:10">
      <c r="A9099" t="s">
        <v>185</v>
      </c>
      <c r="B9099" t="s">
        <v>123</v>
      </c>
      <c r="C9099" s="60">
        <v>45170</v>
      </c>
      <c r="D9099" s="3">
        <f>Table1[[#This Row],[End Year]]-1</f>
        <v>2023</v>
      </c>
      <c r="E9099" s="3">
        <f t="shared" si="426"/>
        <v>2024</v>
      </c>
      <c r="F9099" s="1" t="str">
        <f t="shared" si="427"/>
        <v>2023/2024</v>
      </c>
      <c r="G9099">
        <v>238</v>
      </c>
      <c r="H9099" t="s">
        <v>60</v>
      </c>
      <c r="I9099">
        <f>IFERROR(INDEX(Lookup_Misc!$A$1:$C$7,MATCH(Table1[[#This Row],[Product]],Lookup_Misc!$B$1:$B$7,0),3)*Table1[[#This Row],[Tonnage]],NA())</f>
        <v>109.48</v>
      </c>
      <c r="J9099">
        <f t="shared" si="428"/>
        <v>9</v>
      </c>
    </row>
    <row r="9100" spans="1:10">
      <c r="A9100" t="s">
        <v>189</v>
      </c>
      <c r="B9100" t="s">
        <v>123</v>
      </c>
      <c r="C9100" s="60">
        <v>45170</v>
      </c>
      <c r="D9100" s="3">
        <f>Table1[[#This Row],[End Year]]-1</f>
        <v>2023</v>
      </c>
      <c r="E9100" s="3">
        <f t="shared" si="426"/>
        <v>2024</v>
      </c>
      <c r="F9100" s="1" t="str">
        <f t="shared" si="427"/>
        <v>2023/2024</v>
      </c>
      <c r="G9100">
        <v>45175</v>
      </c>
      <c r="H9100" t="s">
        <v>60</v>
      </c>
      <c r="I9100">
        <f>IFERROR(INDEX(Lookup_Misc!$A$1:$C$7,MATCH(Table1[[#This Row],[Product]],Lookup_Misc!$B$1:$B$7,0),3)*Table1[[#This Row],[Tonnage]],NA())</f>
        <v>18070</v>
      </c>
      <c r="J9100">
        <f t="shared" si="428"/>
        <v>9</v>
      </c>
    </row>
    <row r="9101" spans="1:10">
      <c r="A9101" t="s">
        <v>189</v>
      </c>
      <c r="B9101" t="s">
        <v>123</v>
      </c>
      <c r="C9101" s="60">
        <v>45170</v>
      </c>
      <c r="D9101" s="3">
        <f>Table1[[#This Row],[End Year]]-1</f>
        <v>2023</v>
      </c>
      <c r="E9101" s="3">
        <f t="shared" si="426"/>
        <v>2024</v>
      </c>
      <c r="F9101" s="1" t="str">
        <f t="shared" si="427"/>
        <v>2023/2024</v>
      </c>
      <c r="G9101">
        <v>2</v>
      </c>
      <c r="H9101" t="s">
        <v>133</v>
      </c>
      <c r="I9101">
        <f>IFERROR(INDEX(Lookup_Misc!$A$1:$C$7,MATCH(Table1[[#This Row],[Product]],Lookup_Misc!$B$1:$B$7,0),3)*Table1[[#This Row],[Tonnage]],NA())</f>
        <v>0.8</v>
      </c>
      <c r="J9101">
        <f t="shared" si="428"/>
        <v>9</v>
      </c>
    </row>
    <row r="9102" spans="1:10">
      <c r="A9102" t="s">
        <v>186</v>
      </c>
      <c r="B9102" t="s">
        <v>123</v>
      </c>
      <c r="C9102" s="60">
        <v>45170</v>
      </c>
      <c r="D9102" s="3">
        <f>Table1[[#This Row],[End Year]]-1</f>
        <v>2023</v>
      </c>
      <c r="E9102" s="3">
        <f t="shared" si="426"/>
        <v>2024</v>
      </c>
      <c r="F9102" s="1" t="str">
        <f t="shared" si="427"/>
        <v>2023/2024</v>
      </c>
      <c r="G9102">
        <v>18</v>
      </c>
      <c r="H9102" t="s">
        <v>122</v>
      </c>
      <c r="I9102">
        <f>IFERROR(INDEX(Lookup_Misc!$A$1:$C$7,MATCH(Table1[[#This Row],[Product]],Lookup_Misc!$B$1:$B$7,0),3)*Table1[[#This Row],[Tonnage]],NA())</f>
        <v>9.36</v>
      </c>
      <c r="J9102">
        <f t="shared" si="428"/>
        <v>9</v>
      </c>
    </row>
    <row r="9103" spans="1:10">
      <c r="A9103" t="s">
        <v>185</v>
      </c>
      <c r="B9103" t="s">
        <v>123</v>
      </c>
      <c r="C9103" s="60">
        <v>45170</v>
      </c>
      <c r="D9103" s="3">
        <f>Table1[[#This Row],[End Year]]-1</f>
        <v>2023</v>
      </c>
      <c r="E9103" s="3">
        <f t="shared" si="426"/>
        <v>2024</v>
      </c>
      <c r="F9103" s="1" t="str">
        <f t="shared" si="427"/>
        <v>2023/2024</v>
      </c>
      <c r="G9103">
        <v>3649</v>
      </c>
      <c r="H9103" t="s">
        <v>116</v>
      </c>
      <c r="I9103">
        <f>IFERROR(INDEX(Lookup_Misc!$A$1:$C$7,MATCH(Table1[[#This Row],[Product]],Lookup_Misc!$B$1:$B$7,0),3)*Table1[[#This Row],[Tonnage]],NA())</f>
        <v>1678.54</v>
      </c>
      <c r="J9103">
        <f t="shared" si="428"/>
        <v>9</v>
      </c>
    </row>
    <row r="9104" spans="1:10">
      <c r="A9104" t="s">
        <v>186</v>
      </c>
      <c r="B9104" t="s">
        <v>123</v>
      </c>
      <c r="C9104" s="60">
        <v>45170</v>
      </c>
      <c r="D9104" s="3">
        <f>Table1[[#This Row],[End Year]]-1</f>
        <v>2023</v>
      </c>
      <c r="E9104" s="3">
        <f t="shared" si="426"/>
        <v>2024</v>
      </c>
      <c r="F9104" s="1" t="str">
        <f t="shared" si="427"/>
        <v>2023/2024</v>
      </c>
      <c r="G9104">
        <v>1400</v>
      </c>
      <c r="H9104" t="s">
        <v>145</v>
      </c>
      <c r="I9104">
        <f>IFERROR(INDEX(Lookup_Misc!$A$1:$C$7,MATCH(Table1[[#This Row],[Product]],Lookup_Misc!$B$1:$B$7,0),3)*Table1[[#This Row],[Tonnage]],NA())</f>
        <v>728</v>
      </c>
      <c r="J9104">
        <f t="shared" si="428"/>
        <v>9</v>
      </c>
    </row>
    <row r="9105" spans="1:10">
      <c r="A9105" t="s">
        <v>186</v>
      </c>
      <c r="B9105" t="s">
        <v>123</v>
      </c>
      <c r="C9105" s="60">
        <v>45170</v>
      </c>
      <c r="D9105" s="3">
        <f>Table1[[#This Row],[End Year]]-1</f>
        <v>2023</v>
      </c>
      <c r="E9105" s="3">
        <f t="shared" si="426"/>
        <v>2024</v>
      </c>
      <c r="F9105" s="1" t="str">
        <f t="shared" si="427"/>
        <v>2023/2024</v>
      </c>
      <c r="G9105">
        <v>2</v>
      </c>
      <c r="H9105" t="s">
        <v>142</v>
      </c>
      <c r="I9105">
        <f>IFERROR(INDEX(Lookup_Misc!$A$1:$C$7,MATCH(Table1[[#This Row],[Product]],Lookup_Misc!$B$1:$B$7,0),3)*Table1[[#This Row],[Tonnage]],NA())</f>
        <v>1.04</v>
      </c>
      <c r="J9105">
        <f t="shared" si="428"/>
        <v>9</v>
      </c>
    </row>
    <row r="9106" spans="1:10">
      <c r="A9106" t="s">
        <v>185</v>
      </c>
      <c r="B9106" t="s">
        <v>123</v>
      </c>
      <c r="C9106" s="60">
        <v>45170</v>
      </c>
      <c r="D9106" s="3">
        <f>Table1[[#This Row],[End Year]]-1</f>
        <v>2023</v>
      </c>
      <c r="E9106" s="3">
        <f t="shared" si="426"/>
        <v>2024</v>
      </c>
      <c r="F9106" s="1" t="str">
        <f t="shared" si="427"/>
        <v>2023/2024</v>
      </c>
      <c r="G9106">
        <v>30165</v>
      </c>
      <c r="H9106" t="s">
        <v>128</v>
      </c>
      <c r="I9106">
        <f>IFERROR(INDEX(Lookup_Misc!$A$1:$C$7,MATCH(Table1[[#This Row],[Product]],Lookup_Misc!$B$1:$B$7,0),3)*Table1[[#This Row],[Tonnage]],NA())</f>
        <v>13875.900000000001</v>
      </c>
      <c r="J9106">
        <f t="shared" si="428"/>
        <v>9</v>
      </c>
    </row>
    <row r="9107" spans="1:10">
      <c r="A9107" t="s">
        <v>185</v>
      </c>
      <c r="B9107" t="s">
        <v>123</v>
      </c>
      <c r="C9107" s="60">
        <v>45170</v>
      </c>
      <c r="D9107" s="3">
        <f>Table1[[#This Row],[End Year]]-1</f>
        <v>2023</v>
      </c>
      <c r="E9107" s="3">
        <f t="shared" si="426"/>
        <v>2024</v>
      </c>
      <c r="F9107" s="1" t="str">
        <f t="shared" si="427"/>
        <v>2023/2024</v>
      </c>
      <c r="G9107">
        <v>5498</v>
      </c>
      <c r="H9107" t="s">
        <v>108</v>
      </c>
      <c r="I9107">
        <f>IFERROR(INDEX(Lookup_Misc!$A$1:$C$7,MATCH(Table1[[#This Row],[Product]],Lookup_Misc!$B$1:$B$7,0),3)*Table1[[#This Row],[Tonnage]],NA())</f>
        <v>2529.08</v>
      </c>
      <c r="J9107">
        <f t="shared" si="428"/>
        <v>9</v>
      </c>
    </row>
    <row r="9108" spans="1:10">
      <c r="A9108" t="s">
        <v>189</v>
      </c>
      <c r="B9108" t="s">
        <v>123</v>
      </c>
      <c r="C9108" s="60">
        <v>45170</v>
      </c>
      <c r="D9108" s="3">
        <f>Table1[[#This Row],[End Year]]-1</f>
        <v>2023</v>
      </c>
      <c r="E9108" s="3">
        <f t="shared" si="426"/>
        <v>2024</v>
      </c>
      <c r="F9108" s="1" t="str">
        <f t="shared" si="427"/>
        <v>2023/2024</v>
      </c>
      <c r="G9108">
        <v>27899</v>
      </c>
      <c r="H9108" t="s">
        <v>113</v>
      </c>
      <c r="I9108">
        <f>IFERROR(INDEX(Lookup_Misc!$A$1:$C$7,MATCH(Table1[[#This Row],[Product]],Lookup_Misc!$B$1:$B$7,0),3)*Table1[[#This Row],[Tonnage]],NA())</f>
        <v>11159.6</v>
      </c>
      <c r="J9108">
        <f t="shared" si="428"/>
        <v>9</v>
      </c>
    </row>
    <row r="9109" spans="1:10">
      <c r="A9109" t="s">
        <v>185</v>
      </c>
      <c r="B9109" t="s">
        <v>123</v>
      </c>
      <c r="C9109" s="60">
        <v>45170</v>
      </c>
      <c r="D9109" s="3">
        <f>Table1[[#This Row],[End Year]]-1</f>
        <v>2023</v>
      </c>
      <c r="E9109" s="3">
        <f t="shared" si="426"/>
        <v>2024</v>
      </c>
      <c r="F9109" s="1" t="str">
        <f t="shared" si="427"/>
        <v>2023/2024</v>
      </c>
      <c r="G9109">
        <v>3300</v>
      </c>
      <c r="H9109" t="s">
        <v>79</v>
      </c>
      <c r="I9109">
        <f>IFERROR(INDEX(Lookup_Misc!$A$1:$C$7,MATCH(Table1[[#This Row],[Product]],Lookup_Misc!$B$1:$B$7,0),3)*Table1[[#This Row],[Tonnage]],NA())</f>
        <v>1518</v>
      </c>
      <c r="J9109">
        <f t="shared" si="428"/>
        <v>9</v>
      </c>
    </row>
    <row r="9110" spans="1:10">
      <c r="A9110" t="s">
        <v>186</v>
      </c>
      <c r="B9110" t="s">
        <v>123</v>
      </c>
      <c r="C9110" s="60">
        <v>45170</v>
      </c>
      <c r="D9110" s="3">
        <f>Table1[[#This Row],[End Year]]-1</f>
        <v>2023</v>
      </c>
      <c r="E9110" s="3">
        <f t="shared" si="426"/>
        <v>2024</v>
      </c>
      <c r="F9110" s="1" t="str">
        <f t="shared" si="427"/>
        <v>2023/2024</v>
      </c>
      <c r="G9110">
        <v>1136</v>
      </c>
      <c r="H9110" t="s">
        <v>79</v>
      </c>
      <c r="I9110">
        <f>IFERROR(INDEX(Lookup_Misc!$A$1:$C$7,MATCH(Table1[[#This Row],[Product]],Lookup_Misc!$B$1:$B$7,0),3)*Table1[[#This Row],[Tonnage]],NA())</f>
        <v>590.72</v>
      </c>
      <c r="J9110">
        <f t="shared" si="428"/>
        <v>9</v>
      </c>
    </row>
    <row r="9111" spans="1:10">
      <c r="A9111" t="s">
        <v>189</v>
      </c>
      <c r="B9111" t="s">
        <v>123</v>
      </c>
      <c r="C9111" s="60">
        <v>45170</v>
      </c>
      <c r="D9111" s="3">
        <f>Table1[[#This Row],[End Year]]-1</f>
        <v>2023</v>
      </c>
      <c r="E9111" s="3">
        <f t="shared" si="426"/>
        <v>2024</v>
      </c>
      <c r="F9111" s="1" t="str">
        <f t="shared" si="427"/>
        <v>2023/2024</v>
      </c>
      <c r="G9111">
        <v>1</v>
      </c>
      <c r="H9111" t="s">
        <v>121</v>
      </c>
      <c r="I9111">
        <f>IFERROR(INDEX(Lookup_Misc!$A$1:$C$7,MATCH(Table1[[#This Row],[Product]],Lookup_Misc!$B$1:$B$7,0),3)*Table1[[#This Row],[Tonnage]],NA())</f>
        <v>0.4</v>
      </c>
      <c r="J9111">
        <f t="shared" si="428"/>
        <v>9</v>
      </c>
    </row>
    <row r="9112" spans="1:10">
      <c r="A9112" t="s">
        <v>185</v>
      </c>
      <c r="B9112" t="s">
        <v>123</v>
      </c>
      <c r="C9112" s="60">
        <v>45170</v>
      </c>
      <c r="D9112" s="3">
        <f>Table1[[#This Row],[End Year]]-1</f>
        <v>2023</v>
      </c>
      <c r="E9112" s="3">
        <f t="shared" si="426"/>
        <v>2024</v>
      </c>
      <c r="F9112" s="1" t="str">
        <f t="shared" si="427"/>
        <v>2023/2024</v>
      </c>
      <c r="G9112">
        <v>1</v>
      </c>
      <c r="H9112" t="s">
        <v>86</v>
      </c>
      <c r="I9112">
        <f>IFERROR(INDEX(Lookup_Misc!$A$1:$C$7,MATCH(Table1[[#This Row],[Product]],Lookup_Misc!$B$1:$B$7,0),3)*Table1[[#This Row],[Tonnage]],NA())</f>
        <v>0.46</v>
      </c>
      <c r="J9112">
        <f t="shared" si="428"/>
        <v>9</v>
      </c>
    </row>
    <row r="9113" spans="1:10">
      <c r="A9113" t="s">
        <v>189</v>
      </c>
      <c r="B9113" t="s">
        <v>123</v>
      </c>
      <c r="C9113" s="60">
        <v>45170</v>
      </c>
      <c r="D9113" s="3">
        <f>Table1[[#This Row],[End Year]]-1</f>
        <v>2023</v>
      </c>
      <c r="E9113" s="3">
        <f t="shared" si="426"/>
        <v>2024</v>
      </c>
      <c r="F9113" s="1" t="str">
        <f t="shared" si="427"/>
        <v>2023/2024</v>
      </c>
      <c r="G9113">
        <v>95</v>
      </c>
      <c r="H9113" t="s">
        <v>90</v>
      </c>
      <c r="I9113">
        <f>IFERROR(INDEX(Lookup_Misc!$A$1:$C$7,MATCH(Table1[[#This Row],[Product]],Lookup_Misc!$B$1:$B$7,0),3)*Table1[[#This Row],[Tonnage]],NA())</f>
        <v>38</v>
      </c>
      <c r="J9113">
        <f t="shared" si="428"/>
        <v>9</v>
      </c>
    </row>
    <row r="9114" spans="1:10">
      <c r="A9114" t="s">
        <v>186</v>
      </c>
      <c r="B9114" t="s">
        <v>123</v>
      </c>
      <c r="C9114" s="60">
        <v>45170</v>
      </c>
      <c r="D9114" s="3">
        <f>Table1[[#This Row],[End Year]]-1</f>
        <v>2023</v>
      </c>
      <c r="E9114" s="3">
        <f t="shared" si="426"/>
        <v>2024</v>
      </c>
      <c r="F9114" s="1" t="str">
        <f t="shared" si="427"/>
        <v>2023/2024</v>
      </c>
      <c r="G9114">
        <v>3949</v>
      </c>
      <c r="H9114" t="s">
        <v>87</v>
      </c>
      <c r="I9114">
        <f>IFERROR(INDEX(Lookup_Misc!$A$1:$C$7,MATCH(Table1[[#This Row],[Product]],Lookup_Misc!$B$1:$B$7,0),3)*Table1[[#This Row],[Tonnage]],NA())</f>
        <v>2053.48</v>
      </c>
      <c r="J9114">
        <f t="shared" si="428"/>
        <v>9</v>
      </c>
    </row>
    <row r="9115" spans="1:10">
      <c r="A9115" t="s">
        <v>186</v>
      </c>
      <c r="B9115" t="s">
        <v>123</v>
      </c>
      <c r="C9115" s="60">
        <v>45170</v>
      </c>
      <c r="D9115" s="3">
        <f>Table1[[#This Row],[End Year]]-1</f>
        <v>2023</v>
      </c>
      <c r="E9115" s="3">
        <f t="shared" si="426"/>
        <v>2024</v>
      </c>
      <c r="F9115" s="1" t="str">
        <f t="shared" si="427"/>
        <v>2023/2024</v>
      </c>
      <c r="G9115">
        <v>34720</v>
      </c>
      <c r="H9115" t="s">
        <v>90</v>
      </c>
      <c r="I9115">
        <f>IFERROR(INDEX(Lookup_Misc!$A$1:$C$7,MATCH(Table1[[#This Row],[Product]],Lookup_Misc!$B$1:$B$7,0),3)*Table1[[#This Row],[Tonnage]],NA())</f>
        <v>18054.400000000001</v>
      </c>
      <c r="J9115">
        <f t="shared" si="428"/>
        <v>9</v>
      </c>
    </row>
    <row r="9116" spans="1:10">
      <c r="A9116" t="s">
        <v>186</v>
      </c>
      <c r="B9116" t="s">
        <v>123</v>
      </c>
      <c r="C9116" s="60">
        <v>45170</v>
      </c>
      <c r="D9116" s="3">
        <f>Table1[[#This Row],[End Year]]-1</f>
        <v>2023</v>
      </c>
      <c r="E9116" s="3">
        <f t="shared" si="426"/>
        <v>2024</v>
      </c>
      <c r="F9116" s="1" t="str">
        <f t="shared" si="427"/>
        <v>2023/2024</v>
      </c>
      <c r="G9116">
        <v>4093</v>
      </c>
      <c r="H9116" t="s">
        <v>88</v>
      </c>
      <c r="I9116">
        <f>IFERROR(INDEX(Lookup_Misc!$A$1:$C$7,MATCH(Table1[[#This Row],[Product]],Lookup_Misc!$B$1:$B$7,0),3)*Table1[[#This Row],[Tonnage]],NA())</f>
        <v>2128.36</v>
      </c>
      <c r="J9116">
        <f t="shared" si="428"/>
        <v>9</v>
      </c>
    </row>
    <row r="9117" spans="1:10">
      <c r="A9117" t="s">
        <v>186</v>
      </c>
      <c r="B9117" t="s">
        <v>123</v>
      </c>
      <c r="C9117" s="60">
        <v>45170</v>
      </c>
      <c r="D9117" s="3">
        <f>Table1[[#This Row],[End Year]]-1</f>
        <v>2023</v>
      </c>
      <c r="E9117" s="3">
        <f t="shared" si="426"/>
        <v>2024</v>
      </c>
      <c r="F9117" s="1" t="str">
        <f t="shared" si="427"/>
        <v>2023/2024</v>
      </c>
      <c r="G9117">
        <v>2499</v>
      </c>
      <c r="H9117" t="s">
        <v>116</v>
      </c>
      <c r="I9117">
        <f>IFERROR(INDEX(Lookup_Misc!$A$1:$C$7,MATCH(Table1[[#This Row],[Product]],Lookup_Misc!$B$1:$B$7,0),3)*Table1[[#This Row],[Tonnage]],NA())</f>
        <v>1299.48</v>
      </c>
      <c r="J9117">
        <f t="shared" si="428"/>
        <v>9</v>
      </c>
    </row>
    <row r="9118" spans="1:10">
      <c r="A9118" t="s">
        <v>185</v>
      </c>
      <c r="B9118" t="s">
        <v>123</v>
      </c>
      <c r="C9118" s="60">
        <v>45170</v>
      </c>
      <c r="D9118" s="3">
        <f>Table1[[#This Row],[End Year]]-1</f>
        <v>2023</v>
      </c>
      <c r="E9118" s="3">
        <f t="shared" si="426"/>
        <v>2024</v>
      </c>
      <c r="F9118" s="1" t="str">
        <f t="shared" si="427"/>
        <v>2023/2024</v>
      </c>
      <c r="G9118">
        <v>10998</v>
      </c>
      <c r="H9118" t="s">
        <v>144</v>
      </c>
      <c r="I9118">
        <f>IFERROR(INDEX(Lookup_Misc!$A$1:$C$7,MATCH(Table1[[#This Row],[Product]],Lookup_Misc!$B$1:$B$7,0),3)*Table1[[#This Row],[Tonnage]],NA())</f>
        <v>5059.08</v>
      </c>
      <c r="J9118">
        <f t="shared" si="428"/>
        <v>9</v>
      </c>
    </row>
    <row r="9119" spans="1:10">
      <c r="A9119" t="s">
        <v>185</v>
      </c>
      <c r="B9119" t="s">
        <v>123</v>
      </c>
      <c r="C9119" s="60">
        <v>45170</v>
      </c>
      <c r="D9119" s="3">
        <f>Table1[[#This Row],[End Year]]-1</f>
        <v>2023</v>
      </c>
      <c r="E9119" s="3">
        <f t="shared" si="426"/>
        <v>2024</v>
      </c>
      <c r="F9119" s="1" t="str">
        <f t="shared" si="427"/>
        <v>2023/2024</v>
      </c>
      <c r="G9119">
        <v>9000</v>
      </c>
      <c r="H9119" t="s">
        <v>113</v>
      </c>
      <c r="I9119">
        <f>IFERROR(INDEX(Lookup_Misc!$A$1:$C$7,MATCH(Table1[[#This Row],[Product]],Lookup_Misc!$B$1:$B$7,0),3)*Table1[[#This Row],[Tonnage]],NA())</f>
        <v>4140</v>
      </c>
      <c r="J9119">
        <f t="shared" si="428"/>
        <v>9</v>
      </c>
    </row>
    <row r="9120" spans="1:10">
      <c r="A9120" t="s">
        <v>189</v>
      </c>
      <c r="B9120" t="s">
        <v>123</v>
      </c>
      <c r="C9120" s="60">
        <v>45170</v>
      </c>
      <c r="D9120" s="3">
        <f>Table1[[#This Row],[End Year]]-1</f>
        <v>2023</v>
      </c>
      <c r="E9120" s="3">
        <f t="shared" si="426"/>
        <v>2024</v>
      </c>
      <c r="F9120" s="1" t="str">
        <f t="shared" si="427"/>
        <v>2023/2024</v>
      </c>
      <c r="G9120">
        <v>4127</v>
      </c>
      <c r="H9120" t="s">
        <v>79</v>
      </c>
      <c r="I9120">
        <f>IFERROR(INDEX(Lookup_Misc!$A$1:$C$7,MATCH(Table1[[#This Row],[Product]],Lookup_Misc!$B$1:$B$7,0),3)*Table1[[#This Row],[Tonnage]],NA())</f>
        <v>1650.8000000000002</v>
      </c>
      <c r="J9120">
        <f t="shared" si="428"/>
        <v>9</v>
      </c>
    </row>
    <row r="9121" spans="1:10">
      <c r="A9121" t="s">
        <v>186</v>
      </c>
      <c r="B9121" t="s">
        <v>33</v>
      </c>
      <c r="C9121" s="60">
        <v>45200</v>
      </c>
      <c r="D9121" s="3">
        <f>Table1[[#This Row],[End Year]]-1</f>
        <v>2023</v>
      </c>
      <c r="E9121" s="3">
        <f t="shared" si="426"/>
        <v>2024</v>
      </c>
      <c r="F9121" s="1" t="str">
        <f t="shared" si="427"/>
        <v>2023/2024</v>
      </c>
      <c r="G9121">
        <v>78004</v>
      </c>
      <c r="H9121" t="s">
        <v>151</v>
      </c>
      <c r="I9121">
        <f>IFERROR(INDEX(Lookup_Misc!$A$1:$C$7,MATCH(Table1[[#This Row],[Product]],Lookup_Misc!$B$1:$B$7,0),3)*Table1[[#This Row],[Tonnage]],NA())</f>
        <v>40562.080000000002</v>
      </c>
      <c r="J9121">
        <f t="shared" si="428"/>
        <v>10</v>
      </c>
    </row>
    <row r="9122" spans="1:10">
      <c r="A9122" t="s">
        <v>186</v>
      </c>
      <c r="B9122" t="s">
        <v>33</v>
      </c>
      <c r="C9122" s="60">
        <v>45200</v>
      </c>
      <c r="D9122" s="3">
        <f>Table1[[#This Row],[End Year]]-1</f>
        <v>2023</v>
      </c>
      <c r="E9122" s="3">
        <f t="shared" si="426"/>
        <v>2024</v>
      </c>
      <c r="F9122" s="1" t="str">
        <f t="shared" si="427"/>
        <v>2023/2024</v>
      </c>
      <c r="G9122">
        <v>586</v>
      </c>
      <c r="H9122" t="s">
        <v>60</v>
      </c>
      <c r="I9122">
        <f>IFERROR(INDEX(Lookup_Misc!$A$1:$C$7,MATCH(Table1[[#This Row],[Product]],Lookup_Misc!$B$1:$B$7,0),3)*Table1[[#This Row],[Tonnage]],NA())</f>
        <v>304.72000000000003</v>
      </c>
      <c r="J9122">
        <f t="shared" si="428"/>
        <v>10</v>
      </c>
    </row>
    <row r="9123" spans="1:10">
      <c r="A9123" t="s">
        <v>185</v>
      </c>
      <c r="B9123" t="s">
        <v>33</v>
      </c>
      <c r="C9123" s="60">
        <v>45200</v>
      </c>
      <c r="D9123" s="3">
        <f>Table1[[#This Row],[End Year]]-1</f>
        <v>2023</v>
      </c>
      <c r="E9123" s="3">
        <f t="shared" si="426"/>
        <v>2024</v>
      </c>
      <c r="F9123" s="1" t="str">
        <f t="shared" si="427"/>
        <v>2023/2024</v>
      </c>
      <c r="G9123">
        <v>25000</v>
      </c>
      <c r="H9123" t="s">
        <v>90</v>
      </c>
      <c r="I9123">
        <f>IFERROR(INDEX(Lookup_Misc!$A$1:$C$7,MATCH(Table1[[#This Row],[Product]],Lookup_Misc!$B$1:$B$7,0),3)*Table1[[#This Row],[Tonnage]],NA())</f>
        <v>11500</v>
      </c>
      <c r="J9123">
        <f t="shared" si="428"/>
        <v>10</v>
      </c>
    </row>
    <row r="9124" spans="1:10">
      <c r="A9124" t="s">
        <v>188</v>
      </c>
      <c r="B9124" t="s">
        <v>33</v>
      </c>
      <c r="C9124" s="60">
        <v>45200</v>
      </c>
      <c r="D9124" s="3">
        <f>Table1[[#This Row],[End Year]]-1</f>
        <v>2023</v>
      </c>
      <c r="E9124" s="3">
        <f t="shared" si="426"/>
        <v>2024</v>
      </c>
      <c r="F9124" s="1" t="str">
        <f t="shared" si="427"/>
        <v>2023/2024</v>
      </c>
      <c r="G9124">
        <v>3</v>
      </c>
      <c r="H9124" t="s">
        <v>86</v>
      </c>
      <c r="I9124">
        <f>IFERROR(INDEX(Lookup_Misc!$A$1:$C$7,MATCH(Table1[[#This Row],[Product]],Lookup_Misc!$B$1:$B$7,0),3)*Table1[[#This Row],[Tonnage]],NA())</f>
        <v>0.54</v>
      </c>
      <c r="J9124">
        <f t="shared" si="428"/>
        <v>10</v>
      </c>
    </row>
    <row r="9125" spans="1:10">
      <c r="A9125" t="s">
        <v>186</v>
      </c>
      <c r="B9125" t="s">
        <v>33</v>
      </c>
      <c r="C9125" s="60">
        <v>45200</v>
      </c>
      <c r="D9125" s="3">
        <f>Table1[[#This Row],[End Year]]-1</f>
        <v>2023</v>
      </c>
      <c r="E9125" s="3">
        <f t="shared" si="426"/>
        <v>2024</v>
      </c>
      <c r="F9125" s="1" t="str">
        <f t="shared" si="427"/>
        <v>2023/2024</v>
      </c>
      <c r="G9125">
        <v>31135</v>
      </c>
      <c r="H9125" t="s">
        <v>79</v>
      </c>
      <c r="I9125">
        <f>IFERROR(INDEX(Lookup_Misc!$A$1:$C$7,MATCH(Table1[[#This Row],[Product]],Lookup_Misc!$B$1:$B$7,0),3)*Table1[[#This Row],[Tonnage]],NA())</f>
        <v>16190.2</v>
      </c>
      <c r="J9125">
        <f t="shared" si="428"/>
        <v>10</v>
      </c>
    </row>
    <row r="9126" spans="1:10">
      <c r="A9126" t="s">
        <v>186</v>
      </c>
      <c r="B9126" t="s">
        <v>33</v>
      </c>
      <c r="C9126" s="60">
        <v>45200</v>
      </c>
      <c r="D9126" s="3">
        <f>Table1[[#This Row],[End Year]]-1</f>
        <v>2023</v>
      </c>
      <c r="E9126" s="3">
        <f t="shared" si="426"/>
        <v>2024</v>
      </c>
      <c r="F9126" s="1" t="str">
        <f t="shared" si="427"/>
        <v>2023/2024</v>
      </c>
      <c r="G9126">
        <v>20000</v>
      </c>
      <c r="H9126" t="s">
        <v>90</v>
      </c>
      <c r="I9126">
        <f>IFERROR(INDEX(Lookup_Misc!$A$1:$C$7,MATCH(Table1[[#This Row],[Product]],Lookup_Misc!$B$1:$B$7,0),3)*Table1[[#This Row],[Tonnage]],NA())</f>
        <v>10400</v>
      </c>
      <c r="J9126">
        <f t="shared" si="428"/>
        <v>10</v>
      </c>
    </row>
    <row r="9127" spans="1:10">
      <c r="A9127" t="s">
        <v>185</v>
      </c>
      <c r="B9127" t="s">
        <v>33</v>
      </c>
      <c r="C9127" s="60">
        <v>45200</v>
      </c>
      <c r="D9127" s="3">
        <f>Table1[[#This Row],[End Year]]-1</f>
        <v>2023</v>
      </c>
      <c r="E9127" s="3">
        <f t="shared" si="426"/>
        <v>2024</v>
      </c>
      <c r="F9127" s="1" t="str">
        <f t="shared" si="427"/>
        <v>2023/2024</v>
      </c>
      <c r="G9127">
        <v>253</v>
      </c>
      <c r="H9127" t="s">
        <v>79</v>
      </c>
      <c r="I9127">
        <f>IFERROR(INDEX(Lookup_Misc!$A$1:$C$7,MATCH(Table1[[#This Row],[Product]],Lookup_Misc!$B$1:$B$7,0),3)*Table1[[#This Row],[Tonnage]],NA())</f>
        <v>116.38000000000001</v>
      </c>
      <c r="J9127">
        <f t="shared" si="428"/>
        <v>10</v>
      </c>
    </row>
    <row r="9128" spans="1:10">
      <c r="A9128" t="s">
        <v>185</v>
      </c>
      <c r="B9128" t="s">
        <v>33</v>
      </c>
      <c r="C9128" s="60">
        <v>45200</v>
      </c>
      <c r="D9128" s="3">
        <f>Table1[[#This Row],[End Year]]-1</f>
        <v>2023</v>
      </c>
      <c r="E9128" s="3">
        <f t="shared" si="426"/>
        <v>2024</v>
      </c>
      <c r="F9128" s="1" t="str">
        <f t="shared" si="427"/>
        <v>2023/2024</v>
      </c>
      <c r="G9128">
        <v>172001</v>
      </c>
      <c r="H9128" t="s">
        <v>82</v>
      </c>
      <c r="I9128">
        <f>IFERROR(INDEX(Lookup_Misc!$A$1:$C$7,MATCH(Table1[[#This Row],[Product]],Lookup_Misc!$B$1:$B$7,0),3)*Table1[[#This Row],[Tonnage]],NA())</f>
        <v>79120.460000000006</v>
      </c>
      <c r="J9128">
        <f t="shared" si="428"/>
        <v>10</v>
      </c>
    </row>
    <row r="9129" spans="1:10">
      <c r="A9129" t="s">
        <v>187</v>
      </c>
      <c r="B9129" t="s">
        <v>33</v>
      </c>
      <c r="C9129" s="60">
        <v>45200</v>
      </c>
      <c r="D9129" s="3">
        <f>Table1[[#This Row],[End Year]]-1</f>
        <v>2023</v>
      </c>
      <c r="E9129" s="3">
        <f t="shared" si="426"/>
        <v>2024</v>
      </c>
      <c r="F9129" s="1" t="str">
        <f t="shared" si="427"/>
        <v>2023/2024</v>
      </c>
      <c r="G9129">
        <v>25000</v>
      </c>
      <c r="H9129" t="s">
        <v>173</v>
      </c>
      <c r="I9129">
        <f>IFERROR(INDEX(Lookup_Misc!$A$1:$C$7,MATCH(Table1[[#This Row],[Product]],Lookup_Misc!$B$1:$B$7,0),3)*Table1[[#This Row],[Tonnage]],NA())</f>
        <v>11500</v>
      </c>
      <c r="J9129">
        <f t="shared" si="428"/>
        <v>10</v>
      </c>
    </row>
    <row r="9130" spans="1:10">
      <c r="A9130" t="s">
        <v>185</v>
      </c>
      <c r="B9130" t="s">
        <v>33</v>
      </c>
      <c r="C9130" s="60">
        <v>45200</v>
      </c>
      <c r="D9130" s="3">
        <f>Table1[[#This Row],[End Year]]-1</f>
        <v>2023</v>
      </c>
      <c r="E9130" s="3">
        <f t="shared" si="426"/>
        <v>2024</v>
      </c>
      <c r="F9130" s="1" t="str">
        <f t="shared" si="427"/>
        <v>2023/2024</v>
      </c>
      <c r="G9130">
        <v>10</v>
      </c>
      <c r="H9130" t="s">
        <v>75</v>
      </c>
      <c r="I9130">
        <f>IFERROR(INDEX(Lookup_Misc!$A$1:$C$7,MATCH(Table1[[#This Row],[Product]],Lookup_Misc!$B$1:$B$7,0),3)*Table1[[#This Row],[Tonnage]],NA())</f>
        <v>4.6000000000000005</v>
      </c>
      <c r="J9130">
        <f t="shared" si="428"/>
        <v>10</v>
      </c>
    </row>
    <row r="9131" spans="1:10">
      <c r="A9131" t="s">
        <v>189</v>
      </c>
      <c r="B9131" t="s">
        <v>33</v>
      </c>
      <c r="C9131" s="60">
        <v>45200</v>
      </c>
      <c r="D9131" s="3">
        <f>Table1[[#This Row],[End Year]]-1</f>
        <v>2023</v>
      </c>
      <c r="E9131" s="3">
        <f t="shared" si="426"/>
        <v>2024</v>
      </c>
      <c r="F9131" s="1" t="str">
        <f t="shared" si="427"/>
        <v>2023/2024</v>
      </c>
      <c r="G9131">
        <v>78</v>
      </c>
      <c r="H9131" t="s">
        <v>86</v>
      </c>
      <c r="I9131">
        <f>IFERROR(INDEX(Lookup_Misc!$A$1:$C$7,MATCH(Table1[[#This Row],[Product]],Lookup_Misc!$B$1:$B$7,0),3)*Table1[[#This Row],[Tonnage]],NA())</f>
        <v>31.200000000000003</v>
      </c>
      <c r="J9131">
        <f t="shared" si="428"/>
        <v>10</v>
      </c>
    </row>
    <row r="9132" spans="1:10">
      <c r="A9132" t="s">
        <v>188</v>
      </c>
      <c r="B9132" t="s">
        <v>33</v>
      </c>
      <c r="C9132" s="60">
        <v>45200</v>
      </c>
      <c r="D9132" s="3">
        <f>Table1[[#This Row],[End Year]]-1</f>
        <v>2023</v>
      </c>
      <c r="E9132" s="3">
        <f t="shared" si="426"/>
        <v>2024</v>
      </c>
      <c r="F9132" s="1" t="str">
        <f t="shared" si="427"/>
        <v>2023/2024</v>
      </c>
      <c r="G9132">
        <v>1</v>
      </c>
      <c r="H9132" t="s">
        <v>79</v>
      </c>
      <c r="I9132">
        <f>IFERROR(INDEX(Lookup_Misc!$A$1:$C$7,MATCH(Table1[[#This Row],[Product]],Lookup_Misc!$B$1:$B$7,0),3)*Table1[[#This Row],[Tonnage]],NA())</f>
        <v>0.18</v>
      </c>
      <c r="J9132">
        <f t="shared" si="428"/>
        <v>10</v>
      </c>
    </row>
    <row r="9133" spans="1:10">
      <c r="A9133" t="s">
        <v>189</v>
      </c>
      <c r="B9133" t="s">
        <v>33</v>
      </c>
      <c r="C9133" s="60">
        <v>45200</v>
      </c>
      <c r="D9133" s="3">
        <f>Table1[[#This Row],[End Year]]-1</f>
        <v>2023</v>
      </c>
      <c r="E9133" s="3">
        <f t="shared" si="426"/>
        <v>2024</v>
      </c>
      <c r="F9133" s="1" t="str">
        <f t="shared" si="427"/>
        <v>2023/2024</v>
      </c>
      <c r="G9133">
        <v>190</v>
      </c>
      <c r="H9133" t="s">
        <v>108</v>
      </c>
      <c r="I9133">
        <f>IFERROR(INDEX(Lookup_Misc!$A$1:$C$7,MATCH(Table1[[#This Row],[Product]],Lookup_Misc!$B$1:$B$7,0),3)*Table1[[#This Row],[Tonnage]],NA())</f>
        <v>76</v>
      </c>
      <c r="J9133">
        <f t="shared" si="428"/>
        <v>10</v>
      </c>
    </row>
    <row r="9134" spans="1:10">
      <c r="A9134" t="s">
        <v>185</v>
      </c>
      <c r="B9134" t="s">
        <v>33</v>
      </c>
      <c r="C9134" s="60">
        <v>45200</v>
      </c>
      <c r="D9134" s="3">
        <f>Table1[[#This Row],[End Year]]-1</f>
        <v>2023</v>
      </c>
      <c r="E9134" s="3">
        <f t="shared" si="426"/>
        <v>2024</v>
      </c>
      <c r="F9134" s="1" t="str">
        <f t="shared" si="427"/>
        <v>2023/2024</v>
      </c>
      <c r="G9134">
        <v>629</v>
      </c>
      <c r="H9134" t="s">
        <v>60</v>
      </c>
      <c r="I9134">
        <f>IFERROR(INDEX(Lookup_Misc!$A$1:$C$7,MATCH(Table1[[#This Row],[Product]],Lookup_Misc!$B$1:$B$7,0),3)*Table1[[#This Row],[Tonnage]],NA())</f>
        <v>289.34000000000003</v>
      </c>
      <c r="J9134">
        <f t="shared" si="428"/>
        <v>10</v>
      </c>
    </row>
    <row r="9135" spans="1:10">
      <c r="A9135" t="s">
        <v>186</v>
      </c>
      <c r="B9135" t="s">
        <v>33</v>
      </c>
      <c r="C9135" s="60">
        <v>45200</v>
      </c>
      <c r="D9135" s="3">
        <f>Table1[[#This Row],[End Year]]-1</f>
        <v>2023</v>
      </c>
      <c r="E9135" s="3">
        <f t="shared" si="426"/>
        <v>2024</v>
      </c>
      <c r="F9135" s="1" t="str">
        <f t="shared" si="427"/>
        <v>2023/2024</v>
      </c>
      <c r="G9135">
        <v>736</v>
      </c>
      <c r="H9135" t="s">
        <v>86</v>
      </c>
      <c r="I9135">
        <f>IFERROR(INDEX(Lookup_Misc!$A$1:$C$7,MATCH(Table1[[#This Row],[Product]],Lookup_Misc!$B$1:$B$7,0),3)*Table1[[#This Row],[Tonnage]],NA())</f>
        <v>382.72</v>
      </c>
      <c r="J9135">
        <f t="shared" si="428"/>
        <v>10</v>
      </c>
    </row>
    <row r="9136" spans="1:10">
      <c r="A9136" t="s">
        <v>189</v>
      </c>
      <c r="B9136" t="s">
        <v>33</v>
      </c>
      <c r="C9136" s="60">
        <v>45200</v>
      </c>
      <c r="D9136" s="3">
        <f>Table1[[#This Row],[End Year]]-1</f>
        <v>2023</v>
      </c>
      <c r="E9136" s="3">
        <f t="shared" si="426"/>
        <v>2024</v>
      </c>
      <c r="F9136" s="1" t="str">
        <f t="shared" si="427"/>
        <v>2023/2024</v>
      </c>
      <c r="G9136">
        <v>3</v>
      </c>
      <c r="H9136" t="s">
        <v>168</v>
      </c>
      <c r="I9136">
        <f>IFERROR(INDEX(Lookup_Misc!$A$1:$C$7,MATCH(Table1[[#This Row],[Product]],Lookup_Misc!$B$1:$B$7,0),3)*Table1[[#This Row],[Tonnage]],NA())</f>
        <v>1.2000000000000002</v>
      </c>
      <c r="J9136">
        <f t="shared" si="428"/>
        <v>10</v>
      </c>
    </row>
    <row r="9137" spans="1:10">
      <c r="A9137" t="s">
        <v>185</v>
      </c>
      <c r="B9137" t="s">
        <v>33</v>
      </c>
      <c r="C9137" s="60">
        <v>45200</v>
      </c>
      <c r="D9137" s="3">
        <f>Table1[[#This Row],[End Year]]-1</f>
        <v>2023</v>
      </c>
      <c r="E9137" s="3">
        <f t="shared" si="426"/>
        <v>2024</v>
      </c>
      <c r="F9137" s="1" t="str">
        <f t="shared" si="427"/>
        <v>2023/2024</v>
      </c>
      <c r="G9137">
        <v>105</v>
      </c>
      <c r="H9137" t="s">
        <v>87</v>
      </c>
      <c r="I9137">
        <f>IFERROR(INDEX(Lookup_Misc!$A$1:$C$7,MATCH(Table1[[#This Row],[Product]],Lookup_Misc!$B$1:$B$7,0),3)*Table1[[#This Row],[Tonnage]],NA())</f>
        <v>48.300000000000004</v>
      </c>
      <c r="J9137">
        <f t="shared" si="428"/>
        <v>10</v>
      </c>
    </row>
    <row r="9138" spans="1:10">
      <c r="A9138" t="s">
        <v>185</v>
      </c>
      <c r="B9138" t="s">
        <v>33</v>
      </c>
      <c r="C9138" s="60">
        <v>45200</v>
      </c>
      <c r="D9138" s="3">
        <f>Table1[[#This Row],[End Year]]-1</f>
        <v>2023</v>
      </c>
      <c r="E9138" s="3">
        <f t="shared" si="426"/>
        <v>2024</v>
      </c>
      <c r="F9138" s="1" t="str">
        <f t="shared" si="427"/>
        <v>2023/2024</v>
      </c>
      <c r="G9138">
        <v>660</v>
      </c>
      <c r="H9138" t="s">
        <v>119</v>
      </c>
      <c r="I9138">
        <f>IFERROR(INDEX(Lookup_Misc!$A$1:$C$7,MATCH(Table1[[#This Row],[Product]],Lookup_Misc!$B$1:$B$7,0),3)*Table1[[#This Row],[Tonnage]],NA())</f>
        <v>303.60000000000002</v>
      </c>
      <c r="J9138">
        <f t="shared" si="428"/>
        <v>10</v>
      </c>
    </row>
    <row r="9139" spans="1:10">
      <c r="A9139" t="s">
        <v>186</v>
      </c>
      <c r="B9139" t="s">
        <v>33</v>
      </c>
      <c r="C9139" s="60">
        <v>45200</v>
      </c>
      <c r="D9139" s="3">
        <f>Table1[[#This Row],[End Year]]-1</f>
        <v>2023</v>
      </c>
      <c r="E9139" s="3">
        <f t="shared" si="426"/>
        <v>2024</v>
      </c>
      <c r="F9139" s="1" t="str">
        <f t="shared" si="427"/>
        <v>2023/2024</v>
      </c>
      <c r="G9139">
        <v>32996</v>
      </c>
      <c r="H9139" t="s">
        <v>82</v>
      </c>
      <c r="I9139">
        <f>IFERROR(INDEX(Lookup_Misc!$A$1:$C$7,MATCH(Table1[[#This Row],[Product]],Lookup_Misc!$B$1:$B$7,0),3)*Table1[[#This Row],[Tonnage]],NA())</f>
        <v>17157.920000000002</v>
      </c>
      <c r="J9139">
        <f t="shared" si="428"/>
        <v>10</v>
      </c>
    </row>
    <row r="9140" spans="1:10">
      <c r="A9140" t="s">
        <v>189</v>
      </c>
      <c r="B9140" t="s">
        <v>33</v>
      </c>
      <c r="C9140" s="60">
        <v>45200</v>
      </c>
      <c r="D9140" s="3">
        <f>Table1[[#This Row],[End Year]]-1</f>
        <v>2023</v>
      </c>
      <c r="E9140" s="3">
        <f t="shared" si="426"/>
        <v>2024</v>
      </c>
      <c r="F9140" s="1" t="str">
        <f t="shared" si="427"/>
        <v>2023/2024</v>
      </c>
      <c r="G9140">
        <v>7</v>
      </c>
      <c r="H9140" t="s">
        <v>93</v>
      </c>
      <c r="I9140">
        <f>IFERROR(INDEX(Lookup_Misc!$A$1:$C$7,MATCH(Table1[[#This Row],[Product]],Lookup_Misc!$B$1:$B$7,0),3)*Table1[[#This Row],[Tonnage]],NA())</f>
        <v>2.8000000000000003</v>
      </c>
      <c r="J9140">
        <f t="shared" si="428"/>
        <v>10</v>
      </c>
    </row>
    <row r="9141" spans="1:10">
      <c r="A9141" t="s">
        <v>185</v>
      </c>
      <c r="B9141" t="s">
        <v>33</v>
      </c>
      <c r="C9141" s="60">
        <v>45200</v>
      </c>
      <c r="D9141" s="3">
        <f>Table1[[#This Row],[End Year]]-1</f>
        <v>2023</v>
      </c>
      <c r="E9141" s="3">
        <f t="shared" si="426"/>
        <v>2024</v>
      </c>
      <c r="F9141" s="1" t="str">
        <f t="shared" si="427"/>
        <v>2023/2024</v>
      </c>
      <c r="G9141">
        <v>10</v>
      </c>
      <c r="H9141" t="s">
        <v>93</v>
      </c>
      <c r="I9141">
        <f>IFERROR(INDEX(Lookup_Misc!$A$1:$C$7,MATCH(Table1[[#This Row],[Product]],Lookup_Misc!$B$1:$B$7,0),3)*Table1[[#This Row],[Tonnage]],NA())</f>
        <v>4.6000000000000005</v>
      </c>
      <c r="J9141">
        <f t="shared" si="428"/>
        <v>10</v>
      </c>
    </row>
    <row r="9142" spans="1:10">
      <c r="A9142" t="s">
        <v>189</v>
      </c>
      <c r="B9142" t="s">
        <v>33</v>
      </c>
      <c r="C9142" s="60">
        <v>45200</v>
      </c>
      <c r="D9142" s="3">
        <f>Table1[[#This Row],[End Year]]-1</f>
        <v>2023</v>
      </c>
      <c r="E9142" s="3">
        <f t="shared" si="426"/>
        <v>2024</v>
      </c>
      <c r="F9142" s="1" t="str">
        <f t="shared" si="427"/>
        <v>2023/2024</v>
      </c>
      <c r="G9142">
        <v>99</v>
      </c>
      <c r="H9142" t="s">
        <v>113</v>
      </c>
      <c r="I9142">
        <f>IFERROR(INDEX(Lookup_Misc!$A$1:$C$7,MATCH(Table1[[#This Row],[Product]],Lookup_Misc!$B$1:$B$7,0),3)*Table1[[#This Row],[Tonnage]],NA())</f>
        <v>39.6</v>
      </c>
      <c r="J9142">
        <f t="shared" si="428"/>
        <v>10</v>
      </c>
    </row>
    <row r="9143" spans="1:10">
      <c r="A9143" t="s">
        <v>186</v>
      </c>
      <c r="B9143" t="s">
        <v>33</v>
      </c>
      <c r="C9143" s="60">
        <v>45200</v>
      </c>
      <c r="D9143" s="3">
        <f>Table1[[#This Row],[End Year]]-1</f>
        <v>2023</v>
      </c>
      <c r="E9143" s="3">
        <f t="shared" si="426"/>
        <v>2024</v>
      </c>
      <c r="F9143" s="1" t="str">
        <f t="shared" si="427"/>
        <v>2023/2024</v>
      </c>
      <c r="G9143">
        <v>534</v>
      </c>
      <c r="H9143" t="s">
        <v>96</v>
      </c>
      <c r="I9143">
        <f>IFERROR(INDEX(Lookup_Misc!$A$1:$C$7,MATCH(Table1[[#This Row],[Product]],Lookup_Misc!$B$1:$B$7,0),3)*Table1[[#This Row],[Tonnage]],NA())</f>
        <v>277.68</v>
      </c>
      <c r="J9143">
        <f t="shared" si="428"/>
        <v>10</v>
      </c>
    </row>
    <row r="9144" spans="1:10">
      <c r="A9144" t="s">
        <v>187</v>
      </c>
      <c r="B9144" t="s">
        <v>33</v>
      </c>
      <c r="C9144" s="60">
        <v>45200</v>
      </c>
      <c r="D9144" s="3">
        <f>Table1[[#This Row],[End Year]]-1</f>
        <v>2023</v>
      </c>
      <c r="E9144" s="3">
        <f t="shared" si="426"/>
        <v>2024</v>
      </c>
      <c r="F9144" s="1" t="str">
        <f t="shared" si="427"/>
        <v>2023/2024</v>
      </c>
      <c r="G9144">
        <v>58022</v>
      </c>
      <c r="H9144" t="s">
        <v>96</v>
      </c>
      <c r="I9144">
        <f>IFERROR(INDEX(Lookup_Misc!$A$1:$C$7,MATCH(Table1[[#This Row],[Product]],Lookup_Misc!$B$1:$B$7,0),3)*Table1[[#This Row],[Tonnage]],NA())</f>
        <v>26690.120000000003</v>
      </c>
      <c r="J9144">
        <f t="shared" si="428"/>
        <v>10</v>
      </c>
    </row>
    <row r="9145" spans="1:10">
      <c r="A9145" t="s">
        <v>185</v>
      </c>
      <c r="B9145" t="s">
        <v>33</v>
      </c>
      <c r="C9145" s="60">
        <v>45200</v>
      </c>
      <c r="D9145" s="3">
        <f>Table1[[#This Row],[End Year]]-1</f>
        <v>2023</v>
      </c>
      <c r="E9145" s="3">
        <f t="shared" si="426"/>
        <v>2024</v>
      </c>
      <c r="F9145" s="1" t="str">
        <f t="shared" si="427"/>
        <v>2023/2024</v>
      </c>
      <c r="G9145">
        <v>46</v>
      </c>
      <c r="H9145" t="s">
        <v>86</v>
      </c>
      <c r="I9145">
        <f>IFERROR(INDEX(Lookup_Misc!$A$1:$C$7,MATCH(Table1[[#This Row],[Product]],Lookup_Misc!$B$1:$B$7,0),3)*Table1[[#This Row],[Tonnage]],NA())</f>
        <v>21.16</v>
      </c>
      <c r="J9145">
        <f t="shared" si="428"/>
        <v>10</v>
      </c>
    </row>
    <row r="9146" spans="1:10">
      <c r="A9146" t="s">
        <v>186</v>
      </c>
      <c r="B9146" t="s">
        <v>33</v>
      </c>
      <c r="C9146" s="60">
        <v>45200</v>
      </c>
      <c r="D9146" s="3">
        <f>Table1[[#This Row],[End Year]]-1</f>
        <v>2023</v>
      </c>
      <c r="E9146" s="3">
        <f t="shared" si="426"/>
        <v>2024</v>
      </c>
      <c r="F9146" s="1" t="str">
        <f t="shared" si="427"/>
        <v>2023/2024</v>
      </c>
      <c r="G9146">
        <v>31</v>
      </c>
      <c r="H9146" t="s">
        <v>75</v>
      </c>
      <c r="I9146">
        <f>IFERROR(INDEX(Lookup_Misc!$A$1:$C$7,MATCH(Table1[[#This Row],[Product]],Lookup_Misc!$B$1:$B$7,0),3)*Table1[[#This Row],[Tonnage]],NA())</f>
        <v>16.12</v>
      </c>
      <c r="J9146">
        <f t="shared" si="428"/>
        <v>10</v>
      </c>
    </row>
    <row r="9147" spans="1:10">
      <c r="A9147" t="s">
        <v>186</v>
      </c>
      <c r="B9147" t="s">
        <v>33</v>
      </c>
      <c r="C9147" s="60">
        <v>45200</v>
      </c>
      <c r="D9147" s="3">
        <f>Table1[[#This Row],[End Year]]-1</f>
        <v>2023</v>
      </c>
      <c r="E9147" s="3">
        <f t="shared" si="426"/>
        <v>2024</v>
      </c>
      <c r="F9147" s="1" t="str">
        <f t="shared" si="427"/>
        <v>2023/2024</v>
      </c>
      <c r="G9147">
        <v>38346</v>
      </c>
      <c r="H9147" t="s">
        <v>169</v>
      </c>
      <c r="I9147">
        <f>IFERROR(INDEX(Lookup_Misc!$A$1:$C$7,MATCH(Table1[[#This Row],[Product]],Lookup_Misc!$B$1:$B$7,0),3)*Table1[[#This Row],[Tonnage]],NA())</f>
        <v>19939.920000000002</v>
      </c>
      <c r="J9147">
        <f t="shared" si="428"/>
        <v>10</v>
      </c>
    </row>
    <row r="9148" spans="1:10">
      <c r="A9148" t="s">
        <v>189</v>
      </c>
      <c r="B9148" t="s">
        <v>33</v>
      </c>
      <c r="C9148" s="60">
        <v>45200</v>
      </c>
      <c r="D9148" s="3">
        <f>Table1[[#This Row],[End Year]]-1</f>
        <v>2023</v>
      </c>
      <c r="E9148" s="3">
        <f t="shared" si="426"/>
        <v>2024</v>
      </c>
      <c r="F9148" s="1" t="str">
        <f t="shared" si="427"/>
        <v>2023/2024</v>
      </c>
      <c r="G9148">
        <v>236</v>
      </c>
      <c r="H9148" t="s">
        <v>60</v>
      </c>
      <c r="I9148">
        <f>IFERROR(INDEX(Lookup_Misc!$A$1:$C$7,MATCH(Table1[[#This Row],[Product]],Lookup_Misc!$B$1:$B$7,0),3)*Table1[[#This Row],[Tonnage]],NA())</f>
        <v>94.4</v>
      </c>
      <c r="J9148">
        <f t="shared" si="428"/>
        <v>10</v>
      </c>
    </row>
    <row r="9149" spans="1:10">
      <c r="A9149" t="s">
        <v>186</v>
      </c>
      <c r="B9149" t="s">
        <v>123</v>
      </c>
      <c r="C9149" s="60">
        <v>45200</v>
      </c>
      <c r="D9149" s="3">
        <f>Table1[[#This Row],[End Year]]-1</f>
        <v>2023</v>
      </c>
      <c r="E9149" s="3">
        <f t="shared" si="426"/>
        <v>2024</v>
      </c>
      <c r="F9149" s="1" t="str">
        <f t="shared" si="427"/>
        <v>2023/2024</v>
      </c>
      <c r="G9149">
        <v>1365</v>
      </c>
      <c r="H9149" t="s">
        <v>79</v>
      </c>
      <c r="I9149">
        <f>IFERROR(INDEX(Lookup_Misc!$A$1:$C$7,MATCH(Table1[[#This Row],[Product]],Lookup_Misc!$B$1:$B$7,0),3)*Table1[[#This Row],[Tonnage]],NA())</f>
        <v>709.80000000000007</v>
      </c>
      <c r="J9149">
        <f t="shared" si="428"/>
        <v>10</v>
      </c>
    </row>
    <row r="9150" spans="1:10">
      <c r="A9150" t="s">
        <v>189</v>
      </c>
      <c r="B9150" t="s">
        <v>123</v>
      </c>
      <c r="C9150" s="60">
        <v>45200</v>
      </c>
      <c r="D9150" s="3">
        <f>Table1[[#This Row],[End Year]]-1</f>
        <v>2023</v>
      </c>
      <c r="E9150" s="3">
        <f t="shared" si="426"/>
        <v>2024</v>
      </c>
      <c r="F9150" s="1" t="str">
        <f t="shared" si="427"/>
        <v>2023/2024</v>
      </c>
      <c r="G9150">
        <v>7000</v>
      </c>
      <c r="H9150" t="s">
        <v>113</v>
      </c>
      <c r="I9150">
        <f>IFERROR(INDEX(Lookup_Misc!$A$1:$C$7,MATCH(Table1[[#This Row],[Product]],Lookup_Misc!$B$1:$B$7,0),3)*Table1[[#This Row],[Tonnage]],NA())</f>
        <v>2800</v>
      </c>
      <c r="J9150">
        <f t="shared" si="428"/>
        <v>10</v>
      </c>
    </row>
    <row r="9151" spans="1:10">
      <c r="A9151" t="s">
        <v>188</v>
      </c>
      <c r="B9151" t="s">
        <v>123</v>
      </c>
      <c r="C9151" s="60">
        <v>45200</v>
      </c>
      <c r="D9151" s="3">
        <f>Table1[[#This Row],[End Year]]-1</f>
        <v>2023</v>
      </c>
      <c r="E9151" s="3">
        <f t="shared" si="426"/>
        <v>2024</v>
      </c>
      <c r="F9151" s="1" t="str">
        <f t="shared" si="427"/>
        <v>2023/2024</v>
      </c>
      <c r="G9151">
        <v>1600</v>
      </c>
      <c r="H9151" t="s">
        <v>133</v>
      </c>
      <c r="I9151">
        <f>IFERROR(INDEX(Lookup_Misc!$A$1:$C$7,MATCH(Table1[[#This Row],[Product]],Lookup_Misc!$B$1:$B$7,0),3)*Table1[[#This Row],[Tonnage]],NA())</f>
        <v>288</v>
      </c>
      <c r="J9151">
        <f t="shared" si="428"/>
        <v>10</v>
      </c>
    </row>
    <row r="9152" spans="1:10">
      <c r="A9152" t="s">
        <v>185</v>
      </c>
      <c r="B9152" t="s">
        <v>123</v>
      </c>
      <c r="C9152" s="60">
        <v>45200</v>
      </c>
      <c r="D9152" s="3">
        <f>Table1[[#This Row],[End Year]]-1</f>
        <v>2023</v>
      </c>
      <c r="E9152" s="3">
        <f t="shared" si="426"/>
        <v>2024</v>
      </c>
      <c r="F9152" s="1" t="str">
        <f t="shared" si="427"/>
        <v>2023/2024</v>
      </c>
      <c r="G9152">
        <v>11</v>
      </c>
      <c r="H9152" t="s">
        <v>60</v>
      </c>
      <c r="I9152">
        <f>IFERROR(INDEX(Lookup_Misc!$A$1:$C$7,MATCH(Table1[[#This Row],[Product]],Lookup_Misc!$B$1:$B$7,0),3)*Table1[[#This Row],[Tonnage]],NA())</f>
        <v>5.0600000000000005</v>
      </c>
      <c r="J9152">
        <f t="shared" si="428"/>
        <v>10</v>
      </c>
    </row>
    <row r="9153" spans="1:10">
      <c r="A9153" t="s">
        <v>185</v>
      </c>
      <c r="B9153" t="s">
        <v>123</v>
      </c>
      <c r="C9153" s="60">
        <v>45200</v>
      </c>
      <c r="D9153" s="3">
        <f>Table1[[#This Row],[End Year]]-1</f>
        <v>2023</v>
      </c>
      <c r="E9153" s="3">
        <f t="shared" si="426"/>
        <v>2024</v>
      </c>
      <c r="F9153" s="1" t="str">
        <f t="shared" si="427"/>
        <v>2023/2024</v>
      </c>
      <c r="G9153">
        <v>4727</v>
      </c>
      <c r="H9153" t="s">
        <v>116</v>
      </c>
      <c r="I9153">
        <f>IFERROR(INDEX(Lookup_Misc!$A$1:$C$7,MATCH(Table1[[#This Row],[Product]],Lookup_Misc!$B$1:$B$7,0),3)*Table1[[#This Row],[Tonnage]],NA())</f>
        <v>2174.42</v>
      </c>
      <c r="J9153">
        <f t="shared" si="428"/>
        <v>10</v>
      </c>
    </row>
    <row r="9154" spans="1:10">
      <c r="A9154" t="s">
        <v>189</v>
      </c>
      <c r="B9154" t="s">
        <v>123</v>
      </c>
      <c r="C9154" s="60">
        <v>45200</v>
      </c>
      <c r="D9154" s="3">
        <f>Table1[[#This Row],[End Year]]-1</f>
        <v>2023</v>
      </c>
      <c r="E9154" s="3">
        <f t="shared" si="426"/>
        <v>2024</v>
      </c>
      <c r="F9154" s="1" t="str">
        <f t="shared" si="427"/>
        <v>2023/2024</v>
      </c>
      <c r="G9154">
        <v>77</v>
      </c>
      <c r="H9154" t="s">
        <v>79</v>
      </c>
      <c r="I9154">
        <f>IFERROR(INDEX(Lookup_Misc!$A$1:$C$7,MATCH(Table1[[#This Row],[Product]],Lookup_Misc!$B$1:$B$7,0),3)*Table1[[#This Row],[Tonnage]],NA())</f>
        <v>30.8</v>
      </c>
      <c r="J9154">
        <f t="shared" si="428"/>
        <v>10</v>
      </c>
    </row>
    <row r="9155" spans="1:10">
      <c r="A9155" t="s">
        <v>188</v>
      </c>
      <c r="B9155" t="s">
        <v>123</v>
      </c>
      <c r="C9155" s="60">
        <v>45200</v>
      </c>
      <c r="D9155" s="3">
        <f>Table1[[#This Row],[End Year]]-1</f>
        <v>2023</v>
      </c>
      <c r="E9155" s="3">
        <f t="shared" si="426"/>
        <v>2024</v>
      </c>
      <c r="F9155" s="1" t="str">
        <f t="shared" si="427"/>
        <v>2023/2024</v>
      </c>
      <c r="G9155">
        <v>1000</v>
      </c>
      <c r="H9155" t="s">
        <v>142</v>
      </c>
      <c r="I9155">
        <f>IFERROR(INDEX(Lookup_Misc!$A$1:$C$7,MATCH(Table1[[#This Row],[Product]],Lookup_Misc!$B$1:$B$7,0),3)*Table1[[#This Row],[Tonnage]],NA())</f>
        <v>180</v>
      </c>
      <c r="J9155">
        <f t="shared" si="428"/>
        <v>10</v>
      </c>
    </row>
    <row r="9156" spans="1:10">
      <c r="A9156" t="s">
        <v>186</v>
      </c>
      <c r="B9156" t="s">
        <v>123</v>
      </c>
      <c r="C9156" s="60">
        <v>45200</v>
      </c>
      <c r="D9156" s="3">
        <f>Table1[[#This Row],[End Year]]-1</f>
        <v>2023</v>
      </c>
      <c r="E9156" s="3">
        <f t="shared" si="426"/>
        <v>2024</v>
      </c>
      <c r="F9156" s="1" t="str">
        <f t="shared" si="427"/>
        <v>2023/2024</v>
      </c>
      <c r="G9156">
        <v>2827</v>
      </c>
      <c r="H9156" t="s">
        <v>88</v>
      </c>
      <c r="I9156">
        <f>IFERROR(INDEX(Lookup_Misc!$A$1:$C$7,MATCH(Table1[[#This Row],[Product]],Lookup_Misc!$B$1:$B$7,0),3)*Table1[[#This Row],[Tonnage]],NA())</f>
        <v>1470.04</v>
      </c>
      <c r="J9156">
        <f t="shared" si="428"/>
        <v>10</v>
      </c>
    </row>
    <row r="9157" spans="1:10">
      <c r="A9157" t="s">
        <v>189</v>
      </c>
      <c r="B9157" t="s">
        <v>123</v>
      </c>
      <c r="C9157" s="60">
        <v>45200</v>
      </c>
      <c r="D9157" s="3">
        <f>Table1[[#This Row],[End Year]]-1</f>
        <v>2023</v>
      </c>
      <c r="E9157" s="3">
        <f t="shared" si="426"/>
        <v>2024</v>
      </c>
      <c r="F9157" s="1" t="str">
        <f t="shared" si="427"/>
        <v>2023/2024</v>
      </c>
      <c r="G9157">
        <v>54556</v>
      </c>
      <c r="H9157" t="s">
        <v>60</v>
      </c>
      <c r="I9157">
        <f>IFERROR(INDEX(Lookup_Misc!$A$1:$C$7,MATCH(Table1[[#This Row],[Product]],Lookup_Misc!$B$1:$B$7,0),3)*Table1[[#This Row],[Tonnage]],NA())</f>
        <v>21822.400000000001</v>
      </c>
      <c r="J9157">
        <f t="shared" si="428"/>
        <v>10</v>
      </c>
    </row>
    <row r="9158" spans="1:10">
      <c r="A9158" t="s">
        <v>186</v>
      </c>
      <c r="B9158" t="s">
        <v>123</v>
      </c>
      <c r="C9158" s="60">
        <v>45200</v>
      </c>
      <c r="D9158" s="3">
        <f>Table1[[#This Row],[End Year]]-1</f>
        <v>2023</v>
      </c>
      <c r="E9158" s="3">
        <f t="shared" ref="E9158:E9221" si="429">IF(AND(MONTH(C9158)&gt;=7,MONTH(C9158)&lt;=12),YEAR(C9158)+1,YEAR(C9158))</f>
        <v>2024</v>
      </c>
      <c r="F9158" s="1" t="str">
        <f t="shared" ref="F9158:F9221" si="430">D9158&amp;"/"&amp;E9158</f>
        <v>2023/2024</v>
      </c>
      <c r="G9158">
        <v>2419</v>
      </c>
      <c r="H9158" t="s">
        <v>116</v>
      </c>
      <c r="I9158">
        <f>IFERROR(INDEX(Lookup_Misc!$A$1:$C$7,MATCH(Table1[[#This Row],[Product]],Lookup_Misc!$B$1:$B$7,0),3)*Table1[[#This Row],[Tonnage]],NA())</f>
        <v>1257.8800000000001</v>
      </c>
      <c r="J9158">
        <f t="shared" ref="J9158:J9221" si="431">MONTH(C9158)</f>
        <v>10</v>
      </c>
    </row>
    <row r="9159" spans="1:10">
      <c r="A9159" t="s">
        <v>189</v>
      </c>
      <c r="B9159" t="s">
        <v>123</v>
      </c>
      <c r="C9159" s="60">
        <v>45200</v>
      </c>
      <c r="D9159" s="3">
        <f>Table1[[#This Row],[End Year]]-1</f>
        <v>2023</v>
      </c>
      <c r="E9159" s="3">
        <f t="shared" si="429"/>
        <v>2024</v>
      </c>
      <c r="F9159" s="1" t="str">
        <f t="shared" si="430"/>
        <v>2023/2024</v>
      </c>
      <c r="G9159">
        <v>190</v>
      </c>
      <c r="H9159" t="s">
        <v>90</v>
      </c>
      <c r="I9159">
        <f>IFERROR(INDEX(Lookup_Misc!$A$1:$C$7,MATCH(Table1[[#This Row],[Product]],Lookup_Misc!$B$1:$B$7,0),3)*Table1[[#This Row],[Tonnage]],NA())</f>
        <v>76</v>
      </c>
      <c r="J9159">
        <f t="shared" si="431"/>
        <v>10</v>
      </c>
    </row>
    <row r="9160" spans="1:10">
      <c r="A9160" t="s">
        <v>188</v>
      </c>
      <c r="B9160" t="s">
        <v>123</v>
      </c>
      <c r="C9160" s="60">
        <v>45200</v>
      </c>
      <c r="D9160" s="3">
        <f>Table1[[#This Row],[End Year]]-1</f>
        <v>2023</v>
      </c>
      <c r="E9160" s="3">
        <f t="shared" si="429"/>
        <v>2024</v>
      </c>
      <c r="F9160" s="1" t="str">
        <f t="shared" si="430"/>
        <v>2023/2024</v>
      </c>
      <c r="G9160">
        <v>1600</v>
      </c>
      <c r="H9160" t="s">
        <v>130</v>
      </c>
      <c r="I9160">
        <f>IFERROR(INDEX(Lookup_Misc!$A$1:$C$7,MATCH(Table1[[#This Row],[Product]],Lookup_Misc!$B$1:$B$7,0),3)*Table1[[#This Row],[Tonnage]],NA())</f>
        <v>288</v>
      </c>
      <c r="J9160">
        <f t="shared" si="431"/>
        <v>10</v>
      </c>
    </row>
    <row r="9161" spans="1:10">
      <c r="A9161" t="s">
        <v>186</v>
      </c>
      <c r="B9161" t="s">
        <v>123</v>
      </c>
      <c r="C9161" s="60">
        <v>45200</v>
      </c>
      <c r="D9161" s="3">
        <f>Table1[[#This Row],[End Year]]-1</f>
        <v>2023</v>
      </c>
      <c r="E9161" s="3">
        <f t="shared" si="429"/>
        <v>2024</v>
      </c>
      <c r="F9161" s="1" t="str">
        <f t="shared" si="430"/>
        <v>2023/2024</v>
      </c>
      <c r="G9161">
        <v>7</v>
      </c>
      <c r="H9161" t="s">
        <v>149</v>
      </c>
      <c r="I9161">
        <f>IFERROR(INDEX(Lookup_Misc!$A$1:$C$7,MATCH(Table1[[#This Row],[Product]],Lookup_Misc!$B$1:$B$7,0),3)*Table1[[#This Row],[Tonnage]],NA())</f>
        <v>3.64</v>
      </c>
      <c r="J9161">
        <f t="shared" si="431"/>
        <v>10</v>
      </c>
    </row>
    <row r="9162" spans="1:10">
      <c r="A9162" t="s">
        <v>185</v>
      </c>
      <c r="B9162" t="s">
        <v>123</v>
      </c>
      <c r="C9162" s="60">
        <v>45200</v>
      </c>
      <c r="D9162" s="3">
        <f>Table1[[#This Row],[End Year]]-1</f>
        <v>2023</v>
      </c>
      <c r="E9162" s="3">
        <f t="shared" si="429"/>
        <v>2024</v>
      </c>
      <c r="F9162" s="1" t="str">
        <f t="shared" si="430"/>
        <v>2023/2024</v>
      </c>
      <c r="G9162">
        <v>6599</v>
      </c>
      <c r="H9162" t="s">
        <v>79</v>
      </c>
      <c r="I9162">
        <f>IFERROR(INDEX(Lookup_Misc!$A$1:$C$7,MATCH(Table1[[#This Row],[Product]],Lookup_Misc!$B$1:$B$7,0),3)*Table1[[#This Row],[Tonnage]],NA())</f>
        <v>3035.54</v>
      </c>
      <c r="J9162">
        <f t="shared" si="431"/>
        <v>10</v>
      </c>
    </row>
    <row r="9163" spans="1:10">
      <c r="A9163" t="s">
        <v>185</v>
      </c>
      <c r="B9163" t="s">
        <v>123</v>
      </c>
      <c r="C9163" s="60">
        <v>45200</v>
      </c>
      <c r="D9163" s="3">
        <f>Table1[[#This Row],[End Year]]-1</f>
        <v>2023</v>
      </c>
      <c r="E9163" s="3">
        <f t="shared" si="429"/>
        <v>2024</v>
      </c>
      <c r="F9163" s="1" t="str">
        <f t="shared" si="430"/>
        <v>2023/2024</v>
      </c>
      <c r="G9163">
        <v>1</v>
      </c>
      <c r="H9163" t="s">
        <v>101</v>
      </c>
      <c r="I9163">
        <f>IFERROR(INDEX(Lookup_Misc!$A$1:$C$7,MATCH(Table1[[#This Row],[Product]],Lookup_Misc!$B$1:$B$7,0),3)*Table1[[#This Row],[Tonnage]],NA())</f>
        <v>0.46</v>
      </c>
      <c r="J9163">
        <f t="shared" si="431"/>
        <v>10</v>
      </c>
    </row>
    <row r="9164" spans="1:10">
      <c r="A9164" t="s">
        <v>186</v>
      </c>
      <c r="B9164" t="s">
        <v>123</v>
      </c>
      <c r="C9164" s="60">
        <v>45200</v>
      </c>
      <c r="D9164" s="3">
        <f>Table1[[#This Row],[End Year]]-1</f>
        <v>2023</v>
      </c>
      <c r="E9164" s="3">
        <f t="shared" si="429"/>
        <v>2024</v>
      </c>
      <c r="F9164" s="1" t="str">
        <f t="shared" si="430"/>
        <v>2023/2024</v>
      </c>
      <c r="G9164">
        <v>116256</v>
      </c>
      <c r="H9164" t="s">
        <v>60</v>
      </c>
      <c r="I9164">
        <f>IFERROR(INDEX(Lookup_Misc!$A$1:$C$7,MATCH(Table1[[#This Row],[Product]],Lookup_Misc!$B$1:$B$7,0),3)*Table1[[#This Row],[Tonnage]],NA())</f>
        <v>60453.120000000003</v>
      </c>
      <c r="J9164">
        <f t="shared" si="431"/>
        <v>10</v>
      </c>
    </row>
    <row r="9165" spans="1:10">
      <c r="A9165" t="s">
        <v>189</v>
      </c>
      <c r="B9165" t="s">
        <v>123</v>
      </c>
      <c r="C9165" s="60">
        <v>45200</v>
      </c>
      <c r="D9165" s="3">
        <f>Table1[[#This Row],[End Year]]-1</f>
        <v>2023</v>
      </c>
      <c r="E9165" s="3">
        <f t="shared" si="429"/>
        <v>2024</v>
      </c>
      <c r="F9165" s="1" t="str">
        <f t="shared" si="430"/>
        <v>2023/2024</v>
      </c>
      <c r="G9165">
        <v>59</v>
      </c>
      <c r="H9165" t="s">
        <v>129</v>
      </c>
      <c r="I9165">
        <f>IFERROR(INDEX(Lookup_Misc!$A$1:$C$7,MATCH(Table1[[#This Row],[Product]],Lookup_Misc!$B$1:$B$7,0),3)*Table1[[#This Row],[Tonnage]],NA())</f>
        <v>23.6</v>
      </c>
      <c r="J9165">
        <f t="shared" si="431"/>
        <v>10</v>
      </c>
    </row>
    <row r="9166" spans="1:10">
      <c r="A9166" t="s">
        <v>189</v>
      </c>
      <c r="B9166" t="s">
        <v>123</v>
      </c>
      <c r="C9166" s="60">
        <v>45200</v>
      </c>
      <c r="D9166" s="3">
        <f>Table1[[#This Row],[End Year]]-1</f>
        <v>2023</v>
      </c>
      <c r="E9166" s="3">
        <f t="shared" si="429"/>
        <v>2024</v>
      </c>
      <c r="F9166" s="1" t="str">
        <f t="shared" si="430"/>
        <v>2023/2024</v>
      </c>
      <c r="G9166">
        <v>29</v>
      </c>
      <c r="H9166" t="s">
        <v>92</v>
      </c>
      <c r="I9166">
        <f>IFERROR(INDEX(Lookup_Misc!$A$1:$C$7,MATCH(Table1[[#This Row],[Product]],Lookup_Misc!$B$1:$B$7,0),3)*Table1[[#This Row],[Tonnage]],NA())</f>
        <v>11.600000000000001</v>
      </c>
      <c r="J9166">
        <f t="shared" si="431"/>
        <v>10</v>
      </c>
    </row>
    <row r="9167" spans="1:10">
      <c r="A9167" t="s">
        <v>185</v>
      </c>
      <c r="B9167" t="s">
        <v>123</v>
      </c>
      <c r="C9167" s="60">
        <v>45200</v>
      </c>
      <c r="D9167" s="3">
        <f>Table1[[#This Row],[End Year]]-1</f>
        <v>2023</v>
      </c>
      <c r="E9167" s="3">
        <f t="shared" si="429"/>
        <v>2024</v>
      </c>
      <c r="F9167" s="1" t="str">
        <f t="shared" si="430"/>
        <v>2023/2024</v>
      </c>
      <c r="G9167">
        <v>110</v>
      </c>
      <c r="H9167" t="s">
        <v>155</v>
      </c>
      <c r="I9167">
        <f>IFERROR(INDEX(Lookup_Misc!$A$1:$C$7,MATCH(Table1[[#This Row],[Product]],Lookup_Misc!$B$1:$B$7,0),3)*Table1[[#This Row],[Tonnage]],NA())</f>
        <v>50.6</v>
      </c>
      <c r="J9167">
        <f t="shared" si="431"/>
        <v>10</v>
      </c>
    </row>
    <row r="9168" spans="1:10">
      <c r="A9168" t="s">
        <v>189</v>
      </c>
      <c r="B9168" t="s">
        <v>123</v>
      </c>
      <c r="C9168" s="60">
        <v>45200</v>
      </c>
      <c r="D9168" s="3">
        <f>Table1[[#This Row],[End Year]]-1</f>
        <v>2023</v>
      </c>
      <c r="E9168" s="3">
        <f t="shared" si="429"/>
        <v>2024</v>
      </c>
      <c r="F9168" s="1" t="str">
        <f t="shared" si="430"/>
        <v>2023/2024</v>
      </c>
      <c r="G9168">
        <v>18</v>
      </c>
      <c r="H9168" t="s">
        <v>89</v>
      </c>
      <c r="I9168">
        <f>IFERROR(INDEX(Lookup_Misc!$A$1:$C$7,MATCH(Table1[[#This Row],[Product]],Lookup_Misc!$B$1:$B$7,0),3)*Table1[[#This Row],[Tonnage]],NA())</f>
        <v>7.2</v>
      </c>
      <c r="J9168">
        <f t="shared" si="431"/>
        <v>10</v>
      </c>
    </row>
    <row r="9169" spans="1:10">
      <c r="A9169" t="s">
        <v>186</v>
      </c>
      <c r="B9169" t="s">
        <v>123</v>
      </c>
      <c r="C9169" s="60">
        <v>45200</v>
      </c>
      <c r="D9169" s="3">
        <f>Table1[[#This Row],[End Year]]-1</f>
        <v>2023</v>
      </c>
      <c r="E9169" s="3">
        <f t="shared" si="429"/>
        <v>2024</v>
      </c>
      <c r="F9169" s="1" t="str">
        <f t="shared" si="430"/>
        <v>2023/2024</v>
      </c>
      <c r="G9169">
        <v>10800</v>
      </c>
      <c r="H9169" t="s">
        <v>87</v>
      </c>
      <c r="I9169">
        <f>IFERROR(INDEX(Lookup_Misc!$A$1:$C$7,MATCH(Table1[[#This Row],[Product]],Lookup_Misc!$B$1:$B$7,0),3)*Table1[[#This Row],[Tonnage]],NA())</f>
        <v>5616</v>
      </c>
      <c r="J9169">
        <f t="shared" si="431"/>
        <v>10</v>
      </c>
    </row>
    <row r="9170" spans="1:10">
      <c r="A9170" t="s">
        <v>188</v>
      </c>
      <c r="B9170" t="s">
        <v>123</v>
      </c>
      <c r="C9170" s="60">
        <v>45200</v>
      </c>
      <c r="D9170" s="3">
        <f>Table1[[#This Row],[End Year]]-1</f>
        <v>2023</v>
      </c>
      <c r="E9170" s="3">
        <f t="shared" si="429"/>
        <v>2024</v>
      </c>
      <c r="F9170" s="1" t="str">
        <f t="shared" si="430"/>
        <v>2023/2024</v>
      </c>
      <c r="G9170">
        <v>2800</v>
      </c>
      <c r="H9170" t="s">
        <v>125</v>
      </c>
      <c r="I9170">
        <f>IFERROR(INDEX(Lookup_Misc!$A$1:$C$7,MATCH(Table1[[#This Row],[Product]],Lookup_Misc!$B$1:$B$7,0),3)*Table1[[#This Row],[Tonnage]],NA())</f>
        <v>504</v>
      </c>
      <c r="J9170">
        <f t="shared" si="431"/>
        <v>10</v>
      </c>
    </row>
    <row r="9171" spans="1:10">
      <c r="A9171" t="s">
        <v>189</v>
      </c>
      <c r="B9171" t="s">
        <v>123</v>
      </c>
      <c r="C9171" s="60">
        <v>45200</v>
      </c>
      <c r="D9171" s="3">
        <f>Table1[[#This Row],[End Year]]-1</f>
        <v>2023</v>
      </c>
      <c r="E9171" s="3">
        <f t="shared" si="429"/>
        <v>2024</v>
      </c>
      <c r="F9171" s="1" t="str">
        <f t="shared" si="430"/>
        <v>2023/2024</v>
      </c>
      <c r="G9171">
        <v>71</v>
      </c>
      <c r="H9171" t="s">
        <v>86</v>
      </c>
      <c r="I9171">
        <f>IFERROR(INDEX(Lookup_Misc!$A$1:$C$7,MATCH(Table1[[#This Row],[Product]],Lookup_Misc!$B$1:$B$7,0),3)*Table1[[#This Row],[Tonnage]],NA())</f>
        <v>28.400000000000002</v>
      </c>
      <c r="J9171">
        <f t="shared" si="431"/>
        <v>10</v>
      </c>
    </row>
    <row r="9172" spans="1:10">
      <c r="A9172" t="s">
        <v>185</v>
      </c>
      <c r="B9172" t="s">
        <v>123</v>
      </c>
      <c r="C9172" s="60">
        <v>45200</v>
      </c>
      <c r="D9172" s="3">
        <f>Table1[[#This Row],[End Year]]-1</f>
        <v>2023</v>
      </c>
      <c r="E9172" s="3">
        <f t="shared" si="429"/>
        <v>2024</v>
      </c>
      <c r="F9172" s="1" t="str">
        <f t="shared" si="430"/>
        <v>2023/2024</v>
      </c>
      <c r="G9172">
        <v>3000</v>
      </c>
      <c r="H9172" t="s">
        <v>133</v>
      </c>
      <c r="I9172">
        <f>IFERROR(INDEX(Lookup_Misc!$A$1:$C$7,MATCH(Table1[[#This Row],[Product]],Lookup_Misc!$B$1:$B$7,0),3)*Table1[[#This Row],[Tonnage]],NA())</f>
        <v>1380</v>
      </c>
      <c r="J9172">
        <f t="shared" si="431"/>
        <v>10</v>
      </c>
    </row>
    <row r="9173" spans="1:10">
      <c r="A9173" t="s">
        <v>186</v>
      </c>
      <c r="B9173" t="s">
        <v>123</v>
      </c>
      <c r="C9173" s="60">
        <v>45200</v>
      </c>
      <c r="D9173" s="3">
        <f>Table1[[#This Row],[End Year]]-1</f>
        <v>2023</v>
      </c>
      <c r="E9173" s="3">
        <f t="shared" si="429"/>
        <v>2024</v>
      </c>
      <c r="F9173" s="1" t="str">
        <f t="shared" si="430"/>
        <v>2023/2024</v>
      </c>
      <c r="G9173">
        <v>8000</v>
      </c>
      <c r="H9173" t="s">
        <v>144</v>
      </c>
      <c r="I9173">
        <f>IFERROR(INDEX(Lookup_Misc!$A$1:$C$7,MATCH(Table1[[#This Row],[Product]],Lookup_Misc!$B$1:$B$7,0),3)*Table1[[#This Row],[Tonnage]],NA())</f>
        <v>4160</v>
      </c>
      <c r="J9173">
        <f t="shared" si="431"/>
        <v>10</v>
      </c>
    </row>
    <row r="9174" spans="1:10">
      <c r="A9174" t="s">
        <v>187</v>
      </c>
      <c r="B9174" t="s">
        <v>33</v>
      </c>
      <c r="C9174" s="60">
        <v>45231</v>
      </c>
      <c r="D9174" s="3">
        <f>Table1[[#This Row],[End Year]]-1</f>
        <v>2023</v>
      </c>
      <c r="E9174" s="3">
        <f t="shared" si="429"/>
        <v>2024</v>
      </c>
      <c r="F9174" s="1" t="str">
        <f t="shared" si="430"/>
        <v>2023/2024</v>
      </c>
      <c r="G9174">
        <v>10795</v>
      </c>
      <c r="H9174" t="s">
        <v>96</v>
      </c>
      <c r="I9174">
        <f>IFERROR(INDEX(Lookup_Misc!$A$1:$C$7,MATCH(Table1[[#This Row],[Product]],Lookup_Misc!$B$1:$B$7,0),3)*Table1[[#This Row],[Tonnage]],NA())</f>
        <v>4965.7</v>
      </c>
      <c r="J9174">
        <f t="shared" si="431"/>
        <v>11</v>
      </c>
    </row>
    <row r="9175" spans="1:10">
      <c r="A9175" t="s">
        <v>185</v>
      </c>
      <c r="B9175" t="s">
        <v>33</v>
      </c>
      <c r="C9175" s="60">
        <v>45231</v>
      </c>
      <c r="D9175" s="3">
        <f>Table1[[#This Row],[End Year]]-1</f>
        <v>2023</v>
      </c>
      <c r="E9175" s="3">
        <f t="shared" si="429"/>
        <v>2024</v>
      </c>
      <c r="F9175" s="1" t="str">
        <f t="shared" si="430"/>
        <v>2023/2024</v>
      </c>
      <c r="G9175">
        <v>5</v>
      </c>
      <c r="H9175" t="s">
        <v>87</v>
      </c>
      <c r="I9175">
        <f>IFERROR(INDEX(Lookup_Misc!$A$1:$C$7,MATCH(Table1[[#This Row],[Product]],Lookup_Misc!$B$1:$B$7,0),3)*Table1[[#This Row],[Tonnage]],NA())</f>
        <v>2.3000000000000003</v>
      </c>
      <c r="J9175">
        <f t="shared" si="431"/>
        <v>11</v>
      </c>
    </row>
    <row r="9176" spans="1:10">
      <c r="A9176" t="s">
        <v>186</v>
      </c>
      <c r="B9176" t="s">
        <v>33</v>
      </c>
      <c r="C9176" s="60">
        <v>45231</v>
      </c>
      <c r="D9176" s="3">
        <f>Table1[[#This Row],[End Year]]-1</f>
        <v>2023</v>
      </c>
      <c r="E9176" s="3">
        <f t="shared" si="429"/>
        <v>2024</v>
      </c>
      <c r="F9176" s="1" t="str">
        <f t="shared" si="430"/>
        <v>2023/2024</v>
      </c>
      <c r="G9176">
        <v>1</v>
      </c>
      <c r="H9176" t="s">
        <v>75</v>
      </c>
      <c r="I9176">
        <f>IFERROR(INDEX(Lookup_Misc!$A$1:$C$7,MATCH(Table1[[#This Row],[Product]],Lookup_Misc!$B$1:$B$7,0),3)*Table1[[#This Row],[Tonnage]],NA())</f>
        <v>0.52</v>
      </c>
      <c r="J9176">
        <f t="shared" si="431"/>
        <v>11</v>
      </c>
    </row>
    <row r="9177" spans="1:10">
      <c r="A9177" t="s">
        <v>186</v>
      </c>
      <c r="B9177" t="s">
        <v>33</v>
      </c>
      <c r="C9177" s="60">
        <v>45231</v>
      </c>
      <c r="D9177" s="3">
        <f>Table1[[#This Row],[End Year]]-1</f>
        <v>2023</v>
      </c>
      <c r="E9177" s="3">
        <f t="shared" si="429"/>
        <v>2024</v>
      </c>
      <c r="F9177" s="1" t="str">
        <f t="shared" si="430"/>
        <v>2023/2024</v>
      </c>
      <c r="G9177">
        <v>44</v>
      </c>
      <c r="H9177" t="s">
        <v>119</v>
      </c>
      <c r="I9177">
        <f>IFERROR(INDEX(Lookup_Misc!$A$1:$C$7,MATCH(Table1[[#This Row],[Product]],Lookup_Misc!$B$1:$B$7,0),3)*Table1[[#This Row],[Tonnage]],NA())</f>
        <v>22.880000000000003</v>
      </c>
      <c r="J9177">
        <f t="shared" si="431"/>
        <v>11</v>
      </c>
    </row>
    <row r="9178" spans="1:10">
      <c r="A9178" t="s">
        <v>185</v>
      </c>
      <c r="B9178" t="s">
        <v>33</v>
      </c>
      <c r="C9178" s="60">
        <v>45231</v>
      </c>
      <c r="D9178" s="3">
        <f>Table1[[#This Row],[End Year]]-1</f>
        <v>2023</v>
      </c>
      <c r="E9178" s="3">
        <f t="shared" si="429"/>
        <v>2024</v>
      </c>
      <c r="F9178" s="1" t="str">
        <f t="shared" si="430"/>
        <v>2023/2024</v>
      </c>
      <c r="G9178">
        <v>103</v>
      </c>
      <c r="H9178" t="s">
        <v>86</v>
      </c>
      <c r="I9178">
        <f>IFERROR(INDEX(Lookup_Misc!$A$1:$C$7,MATCH(Table1[[#This Row],[Product]],Lookup_Misc!$B$1:$B$7,0),3)*Table1[[#This Row],[Tonnage]],NA())</f>
        <v>47.38</v>
      </c>
      <c r="J9178">
        <f t="shared" si="431"/>
        <v>11</v>
      </c>
    </row>
    <row r="9179" spans="1:10">
      <c r="A9179" t="s">
        <v>189</v>
      </c>
      <c r="B9179" t="s">
        <v>33</v>
      </c>
      <c r="C9179" s="60">
        <v>45231</v>
      </c>
      <c r="D9179" s="3">
        <f>Table1[[#This Row],[End Year]]-1</f>
        <v>2023</v>
      </c>
      <c r="E9179" s="3">
        <f t="shared" si="429"/>
        <v>2024</v>
      </c>
      <c r="F9179" s="1" t="str">
        <f t="shared" si="430"/>
        <v>2023/2024</v>
      </c>
      <c r="G9179">
        <v>33</v>
      </c>
      <c r="H9179" t="s">
        <v>96</v>
      </c>
      <c r="I9179">
        <f>IFERROR(INDEX(Lookup_Misc!$A$1:$C$7,MATCH(Table1[[#This Row],[Product]],Lookup_Misc!$B$1:$B$7,0),3)*Table1[[#This Row],[Tonnage]],NA())</f>
        <v>13.200000000000001</v>
      </c>
      <c r="J9179">
        <f t="shared" si="431"/>
        <v>11</v>
      </c>
    </row>
    <row r="9180" spans="1:10">
      <c r="A9180" t="s">
        <v>186</v>
      </c>
      <c r="B9180" t="s">
        <v>33</v>
      </c>
      <c r="C9180" s="60">
        <v>45231</v>
      </c>
      <c r="D9180" s="3">
        <f>Table1[[#This Row],[End Year]]-1</f>
        <v>2023</v>
      </c>
      <c r="E9180" s="3">
        <f t="shared" si="429"/>
        <v>2024</v>
      </c>
      <c r="F9180" s="1" t="str">
        <f t="shared" si="430"/>
        <v>2023/2024</v>
      </c>
      <c r="G9180">
        <v>321</v>
      </c>
      <c r="H9180" t="s">
        <v>96</v>
      </c>
      <c r="I9180">
        <f>IFERROR(INDEX(Lookup_Misc!$A$1:$C$7,MATCH(Table1[[#This Row],[Product]],Lookup_Misc!$B$1:$B$7,0),3)*Table1[[#This Row],[Tonnage]],NA())</f>
        <v>166.92000000000002</v>
      </c>
      <c r="J9180">
        <f t="shared" si="431"/>
        <v>11</v>
      </c>
    </row>
    <row r="9181" spans="1:10">
      <c r="A9181" t="s">
        <v>186</v>
      </c>
      <c r="B9181" t="s">
        <v>33</v>
      </c>
      <c r="C9181" s="60">
        <v>45231</v>
      </c>
      <c r="D9181" s="3">
        <f>Table1[[#This Row],[End Year]]-1</f>
        <v>2023</v>
      </c>
      <c r="E9181" s="3">
        <f t="shared" si="429"/>
        <v>2024</v>
      </c>
      <c r="F9181" s="1" t="str">
        <f t="shared" si="430"/>
        <v>2023/2024</v>
      </c>
      <c r="G9181">
        <v>9</v>
      </c>
      <c r="H9181" t="s">
        <v>88</v>
      </c>
      <c r="I9181">
        <f>IFERROR(INDEX(Lookup_Misc!$A$1:$C$7,MATCH(Table1[[#This Row],[Product]],Lookup_Misc!$B$1:$B$7,0),3)*Table1[[#This Row],[Tonnage]],NA())</f>
        <v>4.68</v>
      </c>
      <c r="J9181">
        <f t="shared" si="431"/>
        <v>11</v>
      </c>
    </row>
    <row r="9182" spans="1:10">
      <c r="A9182" t="s">
        <v>186</v>
      </c>
      <c r="B9182" t="s">
        <v>33</v>
      </c>
      <c r="C9182" s="60">
        <v>45231</v>
      </c>
      <c r="D9182" s="3">
        <f>Table1[[#This Row],[End Year]]-1</f>
        <v>2023</v>
      </c>
      <c r="E9182" s="3">
        <f t="shared" si="429"/>
        <v>2024</v>
      </c>
      <c r="F9182" s="1" t="str">
        <f t="shared" si="430"/>
        <v>2023/2024</v>
      </c>
      <c r="G9182">
        <v>933</v>
      </c>
      <c r="H9182" t="s">
        <v>60</v>
      </c>
      <c r="I9182">
        <f>IFERROR(INDEX(Lookup_Misc!$A$1:$C$7,MATCH(Table1[[#This Row],[Product]],Lookup_Misc!$B$1:$B$7,0),3)*Table1[[#This Row],[Tonnage]],NA())</f>
        <v>485.16</v>
      </c>
      <c r="J9182">
        <f t="shared" si="431"/>
        <v>11</v>
      </c>
    </row>
    <row r="9183" spans="1:10">
      <c r="A9183" t="s">
        <v>189</v>
      </c>
      <c r="B9183" t="s">
        <v>33</v>
      </c>
      <c r="C9183" s="60">
        <v>45231</v>
      </c>
      <c r="D9183" s="3">
        <f>Table1[[#This Row],[End Year]]-1</f>
        <v>2023</v>
      </c>
      <c r="E9183" s="3">
        <f t="shared" si="429"/>
        <v>2024</v>
      </c>
      <c r="F9183" s="1" t="str">
        <f t="shared" si="430"/>
        <v>2023/2024</v>
      </c>
      <c r="G9183">
        <v>201</v>
      </c>
      <c r="H9183" t="s">
        <v>60</v>
      </c>
      <c r="I9183">
        <f>IFERROR(INDEX(Lookup_Misc!$A$1:$C$7,MATCH(Table1[[#This Row],[Product]],Lookup_Misc!$B$1:$B$7,0),3)*Table1[[#This Row],[Tonnage]],NA())</f>
        <v>80.400000000000006</v>
      </c>
      <c r="J9183">
        <f t="shared" si="431"/>
        <v>11</v>
      </c>
    </row>
    <row r="9184" spans="1:10">
      <c r="A9184" t="s">
        <v>189</v>
      </c>
      <c r="B9184" t="s">
        <v>33</v>
      </c>
      <c r="C9184" s="60">
        <v>45231</v>
      </c>
      <c r="D9184" s="3">
        <f>Table1[[#This Row],[End Year]]-1</f>
        <v>2023</v>
      </c>
      <c r="E9184" s="3">
        <f t="shared" si="429"/>
        <v>2024</v>
      </c>
      <c r="F9184" s="1" t="str">
        <f t="shared" si="430"/>
        <v>2023/2024</v>
      </c>
      <c r="G9184">
        <v>33</v>
      </c>
      <c r="H9184" t="s">
        <v>79</v>
      </c>
      <c r="I9184">
        <f>IFERROR(INDEX(Lookup_Misc!$A$1:$C$7,MATCH(Table1[[#This Row],[Product]],Lookup_Misc!$B$1:$B$7,0),3)*Table1[[#This Row],[Tonnage]],NA())</f>
        <v>13.200000000000001</v>
      </c>
      <c r="J9184">
        <f t="shared" si="431"/>
        <v>11</v>
      </c>
    </row>
    <row r="9185" spans="1:10">
      <c r="A9185" t="s">
        <v>186</v>
      </c>
      <c r="B9185" t="s">
        <v>33</v>
      </c>
      <c r="C9185" s="60">
        <v>45231</v>
      </c>
      <c r="D9185" s="3">
        <f>Table1[[#This Row],[End Year]]-1</f>
        <v>2023</v>
      </c>
      <c r="E9185" s="3">
        <f t="shared" si="429"/>
        <v>2024</v>
      </c>
      <c r="F9185" s="1" t="str">
        <f t="shared" si="430"/>
        <v>2023/2024</v>
      </c>
      <c r="G9185">
        <v>20163</v>
      </c>
      <c r="H9185" t="s">
        <v>151</v>
      </c>
      <c r="I9185">
        <f>IFERROR(INDEX(Lookup_Misc!$A$1:$C$7,MATCH(Table1[[#This Row],[Product]],Lookup_Misc!$B$1:$B$7,0),3)*Table1[[#This Row],[Tonnage]],NA())</f>
        <v>10484.76</v>
      </c>
      <c r="J9185">
        <f t="shared" si="431"/>
        <v>11</v>
      </c>
    </row>
    <row r="9186" spans="1:10">
      <c r="A9186" t="s">
        <v>185</v>
      </c>
      <c r="B9186" t="s">
        <v>33</v>
      </c>
      <c r="C9186" s="60">
        <v>45231</v>
      </c>
      <c r="D9186" s="3">
        <f>Table1[[#This Row],[End Year]]-1</f>
        <v>2023</v>
      </c>
      <c r="E9186" s="3">
        <f t="shared" si="429"/>
        <v>2024</v>
      </c>
      <c r="F9186" s="1" t="str">
        <f t="shared" si="430"/>
        <v>2023/2024</v>
      </c>
      <c r="G9186">
        <v>7911</v>
      </c>
      <c r="H9186" t="s">
        <v>79</v>
      </c>
      <c r="I9186">
        <f>IFERROR(INDEX(Lookup_Misc!$A$1:$C$7,MATCH(Table1[[#This Row],[Product]],Lookup_Misc!$B$1:$B$7,0),3)*Table1[[#This Row],[Tonnage]],NA())</f>
        <v>3639.06</v>
      </c>
      <c r="J9186">
        <f t="shared" si="431"/>
        <v>11</v>
      </c>
    </row>
    <row r="9187" spans="1:10">
      <c r="A9187" t="s">
        <v>185</v>
      </c>
      <c r="B9187" t="s">
        <v>33</v>
      </c>
      <c r="C9187" s="60">
        <v>45231</v>
      </c>
      <c r="D9187" s="3">
        <f>Table1[[#This Row],[End Year]]-1</f>
        <v>2023</v>
      </c>
      <c r="E9187" s="3">
        <f t="shared" si="429"/>
        <v>2024</v>
      </c>
      <c r="F9187" s="1" t="str">
        <f t="shared" si="430"/>
        <v>2023/2024</v>
      </c>
      <c r="G9187">
        <v>370</v>
      </c>
      <c r="H9187" t="s">
        <v>119</v>
      </c>
      <c r="I9187">
        <f>IFERROR(INDEX(Lookup_Misc!$A$1:$C$7,MATCH(Table1[[#This Row],[Product]],Lookup_Misc!$B$1:$B$7,0),3)*Table1[[#This Row],[Tonnage]],NA())</f>
        <v>170.20000000000002</v>
      </c>
      <c r="J9187">
        <f t="shared" si="431"/>
        <v>11</v>
      </c>
    </row>
    <row r="9188" spans="1:10">
      <c r="A9188" t="s">
        <v>189</v>
      </c>
      <c r="B9188" t="s">
        <v>33</v>
      </c>
      <c r="C9188" s="60">
        <v>45231</v>
      </c>
      <c r="D9188" s="3">
        <f>Table1[[#This Row],[End Year]]-1</f>
        <v>2023</v>
      </c>
      <c r="E9188" s="3">
        <f t="shared" si="429"/>
        <v>2024</v>
      </c>
      <c r="F9188" s="1" t="str">
        <f t="shared" si="430"/>
        <v>2023/2024</v>
      </c>
      <c r="G9188">
        <v>1</v>
      </c>
      <c r="H9188" t="s">
        <v>74</v>
      </c>
      <c r="I9188">
        <f>IFERROR(INDEX(Lookup_Misc!$A$1:$C$7,MATCH(Table1[[#This Row],[Product]],Lookup_Misc!$B$1:$B$7,0),3)*Table1[[#This Row],[Tonnage]],NA())</f>
        <v>0.4</v>
      </c>
      <c r="J9188">
        <f t="shared" si="431"/>
        <v>11</v>
      </c>
    </row>
    <row r="9189" spans="1:10">
      <c r="A9189" t="s">
        <v>186</v>
      </c>
      <c r="B9189" t="s">
        <v>33</v>
      </c>
      <c r="C9189" s="60">
        <v>45231</v>
      </c>
      <c r="D9189" s="3">
        <f>Table1[[#This Row],[End Year]]-1</f>
        <v>2023</v>
      </c>
      <c r="E9189" s="3">
        <f t="shared" si="429"/>
        <v>2024</v>
      </c>
      <c r="F9189" s="1" t="str">
        <f t="shared" si="430"/>
        <v>2023/2024</v>
      </c>
      <c r="G9189">
        <v>140</v>
      </c>
      <c r="H9189" t="s">
        <v>86</v>
      </c>
      <c r="I9189">
        <f>IFERROR(INDEX(Lookup_Misc!$A$1:$C$7,MATCH(Table1[[#This Row],[Product]],Lookup_Misc!$B$1:$B$7,0),3)*Table1[[#This Row],[Tonnage]],NA())</f>
        <v>72.8</v>
      </c>
      <c r="J9189">
        <f t="shared" si="431"/>
        <v>11</v>
      </c>
    </row>
    <row r="9190" spans="1:10">
      <c r="A9190" t="s">
        <v>189</v>
      </c>
      <c r="B9190" t="s">
        <v>33</v>
      </c>
      <c r="C9190" s="60">
        <v>45231</v>
      </c>
      <c r="D9190" s="3">
        <f>Table1[[#This Row],[End Year]]-1</f>
        <v>2023</v>
      </c>
      <c r="E9190" s="3">
        <f t="shared" si="429"/>
        <v>2024</v>
      </c>
      <c r="F9190" s="1" t="str">
        <f t="shared" si="430"/>
        <v>2023/2024</v>
      </c>
      <c r="G9190">
        <v>80</v>
      </c>
      <c r="H9190" t="s">
        <v>113</v>
      </c>
      <c r="I9190">
        <f>IFERROR(INDEX(Lookup_Misc!$A$1:$C$7,MATCH(Table1[[#This Row],[Product]],Lookup_Misc!$B$1:$B$7,0),3)*Table1[[#This Row],[Tonnage]],NA())</f>
        <v>32</v>
      </c>
      <c r="J9190">
        <f t="shared" si="431"/>
        <v>11</v>
      </c>
    </row>
    <row r="9191" spans="1:10">
      <c r="A9191" t="s">
        <v>186</v>
      </c>
      <c r="B9191" t="s">
        <v>33</v>
      </c>
      <c r="C9191" s="60">
        <v>45231</v>
      </c>
      <c r="D9191" s="3">
        <f>Table1[[#This Row],[End Year]]-1</f>
        <v>2023</v>
      </c>
      <c r="E9191" s="3">
        <f t="shared" si="429"/>
        <v>2024</v>
      </c>
      <c r="F9191" s="1" t="str">
        <f t="shared" si="430"/>
        <v>2023/2024</v>
      </c>
      <c r="G9191">
        <v>24339</v>
      </c>
      <c r="H9191" t="s">
        <v>79</v>
      </c>
      <c r="I9191">
        <f>IFERROR(INDEX(Lookup_Misc!$A$1:$C$7,MATCH(Table1[[#This Row],[Product]],Lookup_Misc!$B$1:$B$7,0),3)*Table1[[#This Row],[Tonnage]],NA())</f>
        <v>12656.28</v>
      </c>
      <c r="J9191">
        <f t="shared" si="431"/>
        <v>11</v>
      </c>
    </row>
    <row r="9192" spans="1:10">
      <c r="A9192" t="s">
        <v>189</v>
      </c>
      <c r="B9192" t="s">
        <v>33</v>
      </c>
      <c r="C9192" s="60">
        <v>45231</v>
      </c>
      <c r="D9192" s="3">
        <f>Table1[[#This Row],[End Year]]-1</f>
        <v>2023</v>
      </c>
      <c r="E9192" s="3">
        <f t="shared" si="429"/>
        <v>2024</v>
      </c>
      <c r="F9192" s="1" t="str">
        <f t="shared" si="430"/>
        <v>2023/2024</v>
      </c>
      <c r="G9192">
        <v>67</v>
      </c>
      <c r="H9192" t="s">
        <v>86</v>
      </c>
      <c r="I9192">
        <f>IFERROR(INDEX(Lookup_Misc!$A$1:$C$7,MATCH(Table1[[#This Row],[Product]],Lookup_Misc!$B$1:$B$7,0),3)*Table1[[#This Row],[Tonnage]],NA())</f>
        <v>26.8</v>
      </c>
      <c r="J9192">
        <f t="shared" si="431"/>
        <v>11</v>
      </c>
    </row>
    <row r="9193" spans="1:10">
      <c r="A9193" t="s">
        <v>185</v>
      </c>
      <c r="B9193" t="s">
        <v>33</v>
      </c>
      <c r="C9193" s="60">
        <v>45231</v>
      </c>
      <c r="D9193" s="3">
        <f>Table1[[#This Row],[End Year]]-1</f>
        <v>2023</v>
      </c>
      <c r="E9193" s="3">
        <f t="shared" si="429"/>
        <v>2024</v>
      </c>
      <c r="F9193" s="1" t="str">
        <f t="shared" si="430"/>
        <v>2023/2024</v>
      </c>
      <c r="G9193">
        <v>274</v>
      </c>
      <c r="H9193" t="s">
        <v>60</v>
      </c>
      <c r="I9193">
        <f>IFERROR(INDEX(Lookup_Misc!$A$1:$C$7,MATCH(Table1[[#This Row],[Product]],Lookup_Misc!$B$1:$B$7,0),3)*Table1[[#This Row],[Tonnage]],NA())</f>
        <v>126.04</v>
      </c>
      <c r="J9193">
        <f t="shared" si="431"/>
        <v>11</v>
      </c>
    </row>
    <row r="9194" spans="1:10">
      <c r="A9194" t="s">
        <v>189</v>
      </c>
      <c r="B9194" t="s">
        <v>123</v>
      </c>
      <c r="C9194" s="60">
        <v>45231</v>
      </c>
      <c r="D9194" s="3">
        <f>Table1[[#This Row],[End Year]]-1</f>
        <v>2023</v>
      </c>
      <c r="E9194" s="3">
        <f t="shared" si="429"/>
        <v>2024</v>
      </c>
      <c r="F9194" s="1" t="str">
        <f t="shared" si="430"/>
        <v>2023/2024</v>
      </c>
      <c r="G9194">
        <v>2</v>
      </c>
      <c r="H9194" t="s">
        <v>137</v>
      </c>
      <c r="I9194">
        <f>IFERROR(INDEX(Lookup_Misc!$A$1:$C$7,MATCH(Table1[[#This Row],[Product]],Lookup_Misc!$B$1:$B$7,0),3)*Table1[[#This Row],[Tonnage]],NA())</f>
        <v>0.8</v>
      </c>
      <c r="J9194">
        <f t="shared" si="431"/>
        <v>11</v>
      </c>
    </row>
    <row r="9195" spans="1:10">
      <c r="A9195" t="s">
        <v>189</v>
      </c>
      <c r="B9195" t="s">
        <v>123</v>
      </c>
      <c r="C9195" s="60">
        <v>45231</v>
      </c>
      <c r="D9195" s="3">
        <f>Table1[[#This Row],[End Year]]-1</f>
        <v>2023</v>
      </c>
      <c r="E9195" s="3">
        <f t="shared" si="429"/>
        <v>2024</v>
      </c>
      <c r="F9195" s="1" t="str">
        <f t="shared" si="430"/>
        <v>2023/2024</v>
      </c>
      <c r="G9195">
        <v>235</v>
      </c>
      <c r="H9195" t="s">
        <v>129</v>
      </c>
      <c r="I9195">
        <f>IFERROR(INDEX(Lookup_Misc!$A$1:$C$7,MATCH(Table1[[#This Row],[Product]],Lookup_Misc!$B$1:$B$7,0),3)*Table1[[#This Row],[Tonnage]],NA())</f>
        <v>94</v>
      </c>
      <c r="J9195">
        <f t="shared" si="431"/>
        <v>11</v>
      </c>
    </row>
    <row r="9196" spans="1:10">
      <c r="A9196" t="s">
        <v>189</v>
      </c>
      <c r="B9196" t="s">
        <v>123</v>
      </c>
      <c r="C9196" s="60">
        <v>45231</v>
      </c>
      <c r="D9196" s="3">
        <f>Table1[[#This Row],[End Year]]-1</f>
        <v>2023</v>
      </c>
      <c r="E9196" s="3">
        <f t="shared" si="429"/>
        <v>2024</v>
      </c>
      <c r="F9196" s="1" t="str">
        <f t="shared" si="430"/>
        <v>2023/2024</v>
      </c>
      <c r="G9196">
        <v>212</v>
      </c>
      <c r="H9196" t="s">
        <v>86</v>
      </c>
      <c r="I9196">
        <f>IFERROR(INDEX(Lookup_Misc!$A$1:$C$7,MATCH(Table1[[#This Row],[Product]],Lookup_Misc!$B$1:$B$7,0),3)*Table1[[#This Row],[Tonnage]],NA())</f>
        <v>84.800000000000011</v>
      </c>
      <c r="J9196">
        <f t="shared" si="431"/>
        <v>11</v>
      </c>
    </row>
    <row r="9197" spans="1:10">
      <c r="A9197" t="s">
        <v>188</v>
      </c>
      <c r="B9197" t="s">
        <v>123</v>
      </c>
      <c r="C9197" s="60">
        <v>45231</v>
      </c>
      <c r="D9197" s="3">
        <f>Table1[[#This Row],[End Year]]-1</f>
        <v>2023</v>
      </c>
      <c r="E9197" s="3">
        <f t="shared" si="429"/>
        <v>2024</v>
      </c>
      <c r="F9197" s="1" t="str">
        <f t="shared" si="430"/>
        <v>2023/2024</v>
      </c>
      <c r="G9197">
        <v>400</v>
      </c>
      <c r="H9197" t="s">
        <v>88</v>
      </c>
      <c r="I9197">
        <f>IFERROR(INDEX(Lookup_Misc!$A$1:$C$7,MATCH(Table1[[#This Row],[Product]],Lookup_Misc!$B$1:$B$7,0),3)*Table1[[#This Row],[Tonnage]],NA())</f>
        <v>72</v>
      </c>
      <c r="J9197">
        <f t="shared" si="431"/>
        <v>11</v>
      </c>
    </row>
    <row r="9198" spans="1:10">
      <c r="A9198" t="s">
        <v>188</v>
      </c>
      <c r="B9198" t="s">
        <v>123</v>
      </c>
      <c r="C9198" s="60">
        <v>45231</v>
      </c>
      <c r="D9198" s="3">
        <f>Table1[[#This Row],[End Year]]-1</f>
        <v>2023</v>
      </c>
      <c r="E9198" s="3">
        <f t="shared" si="429"/>
        <v>2024</v>
      </c>
      <c r="F9198" s="1" t="str">
        <f t="shared" si="430"/>
        <v>2023/2024</v>
      </c>
      <c r="G9198">
        <v>282</v>
      </c>
      <c r="H9198" t="s">
        <v>60</v>
      </c>
      <c r="I9198">
        <f>IFERROR(INDEX(Lookup_Misc!$A$1:$C$7,MATCH(Table1[[#This Row],[Product]],Lookup_Misc!$B$1:$B$7,0),3)*Table1[[#This Row],[Tonnage]],NA())</f>
        <v>50.76</v>
      </c>
      <c r="J9198">
        <f t="shared" si="431"/>
        <v>11</v>
      </c>
    </row>
    <row r="9199" spans="1:10">
      <c r="A9199" t="s">
        <v>185</v>
      </c>
      <c r="B9199" t="s">
        <v>123</v>
      </c>
      <c r="C9199" s="60">
        <v>45231</v>
      </c>
      <c r="D9199" s="3">
        <f>Table1[[#This Row],[End Year]]-1</f>
        <v>2023</v>
      </c>
      <c r="E9199" s="3">
        <f t="shared" si="429"/>
        <v>2024</v>
      </c>
      <c r="F9199" s="1" t="str">
        <f t="shared" si="430"/>
        <v>2023/2024</v>
      </c>
      <c r="G9199">
        <v>27500</v>
      </c>
      <c r="H9199" t="s">
        <v>128</v>
      </c>
      <c r="I9199">
        <f>IFERROR(INDEX(Lookup_Misc!$A$1:$C$7,MATCH(Table1[[#This Row],[Product]],Lookup_Misc!$B$1:$B$7,0),3)*Table1[[#This Row],[Tonnage]],NA())</f>
        <v>12650</v>
      </c>
      <c r="J9199">
        <f t="shared" si="431"/>
        <v>11</v>
      </c>
    </row>
    <row r="9200" spans="1:10">
      <c r="A9200" t="s">
        <v>185</v>
      </c>
      <c r="B9200" t="s">
        <v>123</v>
      </c>
      <c r="C9200" s="60">
        <v>45231</v>
      </c>
      <c r="D9200" s="3">
        <f>Table1[[#This Row],[End Year]]-1</f>
        <v>2023</v>
      </c>
      <c r="E9200" s="3">
        <f t="shared" si="429"/>
        <v>2024</v>
      </c>
      <c r="F9200" s="1" t="str">
        <f t="shared" si="430"/>
        <v>2023/2024</v>
      </c>
      <c r="G9200">
        <v>18071</v>
      </c>
      <c r="H9200" t="s">
        <v>60</v>
      </c>
      <c r="I9200">
        <f>IFERROR(INDEX(Lookup_Misc!$A$1:$C$7,MATCH(Table1[[#This Row],[Product]],Lookup_Misc!$B$1:$B$7,0),3)*Table1[[#This Row],[Tonnage]],NA())</f>
        <v>8312.66</v>
      </c>
      <c r="J9200">
        <f t="shared" si="431"/>
        <v>11</v>
      </c>
    </row>
    <row r="9201" spans="1:10">
      <c r="A9201" t="s">
        <v>186</v>
      </c>
      <c r="B9201" t="s">
        <v>123</v>
      </c>
      <c r="C9201" s="60">
        <v>45231</v>
      </c>
      <c r="D9201" s="3">
        <f>Table1[[#This Row],[End Year]]-1</f>
        <v>2023</v>
      </c>
      <c r="E9201" s="3">
        <f t="shared" si="429"/>
        <v>2024</v>
      </c>
      <c r="F9201" s="1" t="str">
        <f t="shared" si="430"/>
        <v>2023/2024</v>
      </c>
      <c r="G9201">
        <v>1</v>
      </c>
      <c r="H9201" t="s">
        <v>146</v>
      </c>
      <c r="I9201">
        <f>IFERROR(INDEX(Lookup_Misc!$A$1:$C$7,MATCH(Table1[[#This Row],[Product]],Lookup_Misc!$B$1:$B$7,0),3)*Table1[[#This Row],[Tonnage]],NA())</f>
        <v>0.52</v>
      </c>
      <c r="J9201">
        <f t="shared" si="431"/>
        <v>11</v>
      </c>
    </row>
    <row r="9202" spans="1:10">
      <c r="A9202" t="s">
        <v>189</v>
      </c>
      <c r="B9202" t="s">
        <v>123</v>
      </c>
      <c r="C9202" s="60">
        <v>45231</v>
      </c>
      <c r="D9202" s="3">
        <f>Table1[[#This Row],[End Year]]-1</f>
        <v>2023</v>
      </c>
      <c r="E9202" s="3">
        <f t="shared" si="429"/>
        <v>2024</v>
      </c>
      <c r="F9202" s="1" t="str">
        <f t="shared" si="430"/>
        <v>2023/2024</v>
      </c>
      <c r="G9202">
        <v>66671</v>
      </c>
      <c r="H9202" t="s">
        <v>60</v>
      </c>
      <c r="I9202">
        <f>IFERROR(INDEX(Lookup_Misc!$A$1:$C$7,MATCH(Table1[[#This Row],[Product]],Lookup_Misc!$B$1:$B$7,0),3)*Table1[[#This Row],[Tonnage]],NA())</f>
        <v>26668.400000000001</v>
      </c>
      <c r="J9202">
        <f t="shared" si="431"/>
        <v>11</v>
      </c>
    </row>
    <row r="9203" spans="1:10">
      <c r="A9203" t="s">
        <v>186</v>
      </c>
      <c r="B9203" t="s">
        <v>123</v>
      </c>
      <c r="C9203" s="60">
        <v>45231</v>
      </c>
      <c r="D9203" s="3">
        <f>Table1[[#This Row],[End Year]]-1</f>
        <v>2023</v>
      </c>
      <c r="E9203" s="3">
        <f t="shared" si="429"/>
        <v>2024</v>
      </c>
      <c r="F9203" s="1" t="str">
        <f t="shared" si="430"/>
        <v>2023/2024</v>
      </c>
      <c r="G9203">
        <v>17149</v>
      </c>
      <c r="H9203" t="s">
        <v>113</v>
      </c>
      <c r="I9203">
        <f>IFERROR(INDEX(Lookup_Misc!$A$1:$C$7,MATCH(Table1[[#This Row],[Product]],Lookup_Misc!$B$1:$B$7,0),3)*Table1[[#This Row],[Tonnage]],NA())</f>
        <v>8917.48</v>
      </c>
      <c r="J9203">
        <f t="shared" si="431"/>
        <v>11</v>
      </c>
    </row>
    <row r="9204" spans="1:10">
      <c r="A9204" t="s">
        <v>186</v>
      </c>
      <c r="B9204" t="s">
        <v>123</v>
      </c>
      <c r="C9204" s="60">
        <v>45231</v>
      </c>
      <c r="D9204" s="3">
        <f>Table1[[#This Row],[End Year]]-1</f>
        <v>2023</v>
      </c>
      <c r="E9204" s="3">
        <f t="shared" si="429"/>
        <v>2024</v>
      </c>
      <c r="F9204" s="1" t="str">
        <f t="shared" si="430"/>
        <v>2023/2024</v>
      </c>
      <c r="G9204">
        <v>736</v>
      </c>
      <c r="H9204" t="s">
        <v>79</v>
      </c>
      <c r="I9204">
        <f>IFERROR(INDEX(Lookup_Misc!$A$1:$C$7,MATCH(Table1[[#This Row],[Product]],Lookup_Misc!$B$1:$B$7,0),3)*Table1[[#This Row],[Tonnage]],NA())</f>
        <v>382.72</v>
      </c>
      <c r="J9204">
        <f t="shared" si="431"/>
        <v>11</v>
      </c>
    </row>
    <row r="9205" spans="1:10">
      <c r="A9205" t="s">
        <v>186</v>
      </c>
      <c r="B9205" t="s">
        <v>123</v>
      </c>
      <c r="C9205" s="60">
        <v>45231</v>
      </c>
      <c r="D9205" s="3">
        <f>Table1[[#This Row],[End Year]]-1</f>
        <v>2023</v>
      </c>
      <c r="E9205" s="3">
        <f t="shared" si="429"/>
        <v>2024</v>
      </c>
      <c r="F9205" s="1" t="str">
        <f t="shared" si="430"/>
        <v>2023/2024</v>
      </c>
      <c r="G9205">
        <v>139456</v>
      </c>
      <c r="H9205" t="s">
        <v>60</v>
      </c>
      <c r="I9205">
        <f>IFERROR(INDEX(Lookup_Misc!$A$1:$C$7,MATCH(Table1[[#This Row],[Product]],Lookup_Misc!$B$1:$B$7,0),3)*Table1[[#This Row],[Tonnage]],NA())</f>
        <v>72517.119999999995</v>
      </c>
      <c r="J9205">
        <f t="shared" si="431"/>
        <v>11</v>
      </c>
    </row>
    <row r="9206" spans="1:10">
      <c r="A9206" t="s">
        <v>189</v>
      </c>
      <c r="B9206" t="s">
        <v>123</v>
      </c>
      <c r="C9206" s="60">
        <v>45231</v>
      </c>
      <c r="D9206" s="3">
        <f>Table1[[#This Row],[End Year]]-1</f>
        <v>2023</v>
      </c>
      <c r="E9206" s="3">
        <f t="shared" si="429"/>
        <v>2024</v>
      </c>
      <c r="F9206" s="1" t="str">
        <f t="shared" si="430"/>
        <v>2023/2024</v>
      </c>
      <c r="G9206">
        <v>1</v>
      </c>
      <c r="H9206" t="s">
        <v>135</v>
      </c>
      <c r="I9206">
        <f>IFERROR(INDEX(Lookup_Misc!$A$1:$C$7,MATCH(Table1[[#This Row],[Product]],Lookup_Misc!$B$1:$B$7,0),3)*Table1[[#This Row],[Tonnage]],NA())</f>
        <v>0.4</v>
      </c>
      <c r="J9206">
        <f t="shared" si="431"/>
        <v>11</v>
      </c>
    </row>
    <row r="9207" spans="1:10">
      <c r="A9207" t="s">
        <v>189</v>
      </c>
      <c r="B9207" t="s">
        <v>123</v>
      </c>
      <c r="C9207" s="60">
        <v>45231</v>
      </c>
      <c r="D9207" s="3">
        <f>Table1[[#This Row],[End Year]]-1</f>
        <v>2023</v>
      </c>
      <c r="E9207" s="3">
        <f t="shared" si="429"/>
        <v>2024</v>
      </c>
      <c r="F9207" s="1" t="str">
        <f t="shared" si="430"/>
        <v>2023/2024</v>
      </c>
      <c r="G9207">
        <v>52398</v>
      </c>
      <c r="H9207" t="s">
        <v>113</v>
      </c>
      <c r="I9207">
        <f>IFERROR(INDEX(Lookup_Misc!$A$1:$C$7,MATCH(Table1[[#This Row],[Product]],Lookup_Misc!$B$1:$B$7,0),3)*Table1[[#This Row],[Tonnage]],NA())</f>
        <v>20959.2</v>
      </c>
      <c r="J9207">
        <f t="shared" si="431"/>
        <v>11</v>
      </c>
    </row>
    <row r="9208" spans="1:10">
      <c r="A9208" t="s">
        <v>189</v>
      </c>
      <c r="B9208" t="s">
        <v>123</v>
      </c>
      <c r="C9208" s="60">
        <v>45231</v>
      </c>
      <c r="D9208" s="3">
        <f>Table1[[#This Row],[End Year]]-1</f>
        <v>2023</v>
      </c>
      <c r="E9208" s="3">
        <f t="shared" si="429"/>
        <v>2024</v>
      </c>
      <c r="F9208" s="1" t="str">
        <f t="shared" si="430"/>
        <v>2023/2024</v>
      </c>
      <c r="G9208">
        <v>8</v>
      </c>
      <c r="H9208" t="s">
        <v>143</v>
      </c>
      <c r="I9208">
        <f>IFERROR(INDEX(Lookup_Misc!$A$1:$C$7,MATCH(Table1[[#This Row],[Product]],Lookup_Misc!$B$1:$B$7,0),3)*Table1[[#This Row],[Tonnage]],NA())</f>
        <v>3.2</v>
      </c>
      <c r="J9208">
        <f t="shared" si="431"/>
        <v>11</v>
      </c>
    </row>
    <row r="9209" spans="1:10">
      <c r="A9209" t="s">
        <v>189</v>
      </c>
      <c r="B9209" t="s">
        <v>123</v>
      </c>
      <c r="C9209" s="60">
        <v>45231</v>
      </c>
      <c r="D9209" s="3">
        <f>Table1[[#This Row],[End Year]]-1</f>
        <v>2023</v>
      </c>
      <c r="E9209" s="3">
        <f t="shared" si="429"/>
        <v>2024</v>
      </c>
      <c r="F9209" s="1" t="str">
        <f t="shared" si="430"/>
        <v>2023/2024</v>
      </c>
      <c r="G9209">
        <v>5000</v>
      </c>
      <c r="H9209" t="s">
        <v>144</v>
      </c>
      <c r="I9209">
        <f>IFERROR(INDEX(Lookup_Misc!$A$1:$C$7,MATCH(Table1[[#This Row],[Product]],Lookup_Misc!$B$1:$B$7,0),3)*Table1[[#This Row],[Tonnage]],NA())</f>
        <v>2000</v>
      </c>
      <c r="J9209">
        <f t="shared" si="431"/>
        <v>11</v>
      </c>
    </row>
    <row r="9210" spans="1:10">
      <c r="A9210" t="s">
        <v>189</v>
      </c>
      <c r="B9210" t="s">
        <v>123</v>
      </c>
      <c r="C9210" s="60">
        <v>45231</v>
      </c>
      <c r="D9210" s="3">
        <f>Table1[[#This Row],[End Year]]-1</f>
        <v>2023</v>
      </c>
      <c r="E9210" s="3">
        <f t="shared" si="429"/>
        <v>2024</v>
      </c>
      <c r="F9210" s="1" t="str">
        <f t="shared" si="430"/>
        <v>2023/2024</v>
      </c>
      <c r="G9210">
        <v>25</v>
      </c>
      <c r="H9210" t="s">
        <v>98</v>
      </c>
      <c r="I9210">
        <f>IFERROR(INDEX(Lookup_Misc!$A$1:$C$7,MATCH(Table1[[#This Row],[Product]],Lookup_Misc!$B$1:$B$7,0),3)*Table1[[#This Row],[Tonnage]],NA())</f>
        <v>10</v>
      </c>
      <c r="J9210">
        <f t="shared" si="431"/>
        <v>11</v>
      </c>
    </row>
    <row r="9211" spans="1:10">
      <c r="A9211" t="s">
        <v>185</v>
      </c>
      <c r="B9211" t="s">
        <v>123</v>
      </c>
      <c r="C9211" s="60">
        <v>45231</v>
      </c>
      <c r="D9211" s="3">
        <f>Table1[[#This Row],[End Year]]-1</f>
        <v>2023</v>
      </c>
      <c r="E9211" s="3">
        <f t="shared" si="429"/>
        <v>2024</v>
      </c>
      <c r="F9211" s="1" t="str">
        <f t="shared" si="430"/>
        <v>2023/2024</v>
      </c>
      <c r="G9211">
        <v>3499</v>
      </c>
      <c r="H9211" t="s">
        <v>113</v>
      </c>
      <c r="I9211">
        <f>IFERROR(INDEX(Lookup_Misc!$A$1:$C$7,MATCH(Table1[[#This Row],[Product]],Lookup_Misc!$B$1:$B$7,0),3)*Table1[[#This Row],[Tonnage]],NA())</f>
        <v>1609.54</v>
      </c>
      <c r="J9211">
        <f t="shared" si="431"/>
        <v>11</v>
      </c>
    </row>
    <row r="9212" spans="1:10">
      <c r="A9212" t="s">
        <v>185</v>
      </c>
      <c r="B9212" t="s">
        <v>123</v>
      </c>
      <c r="C9212" s="60">
        <v>45231</v>
      </c>
      <c r="D9212" s="3">
        <f>Table1[[#This Row],[End Year]]-1</f>
        <v>2023</v>
      </c>
      <c r="E9212" s="3">
        <f t="shared" si="429"/>
        <v>2024</v>
      </c>
      <c r="F9212" s="1" t="str">
        <f t="shared" si="430"/>
        <v>2023/2024</v>
      </c>
      <c r="G9212">
        <v>10000</v>
      </c>
      <c r="H9212" t="s">
        <v>144</v>
      </c>
      <c r="I9212">
        <f>IFERROR(INDEX(Lookup_Misc!$A$1:$C$7,MATCH(Table1[[#This Row],[Product]],Lookup_Misc!$B$1:$B$7,0),3)*Table1[[#This Row],[Tonnage]],NA())</f>
        <v>4600</v>
      </c>
      <c r="J9212">
        <f t="shared" si="431"/>
        <v>11</v>
      </c>
    </row>
    <row r="9213" spans="1:10">
      <c r="A9213" t="s">
        <v>189</v>
      </c>
      <c r="B9213" t="s">
        <v>123</v>
      </c>
      <c r="C9213" s="60">
        <v>45231</v>
      </c>
      <c r="D9213" s="3">
        <f>Table1[[#This Row],[End Year]]-1</f>
        <v>2023</v>
      </c>
      <c r="E9213" s="3">
        <f t="shared" si="429"/>
        <v>2024</v>
      </c>
      <c r="F9213" s="1" t="str">
        <f t="shared" si="430"/>
        <v>2023/2024</v>
      </c>
      <c r="G9213">
        <v>38</v>
      </c>
      <c r="H9213" t="s">
        <v>79</v>
      </c>
      <c r="I9213">
        <f>IFERROR(INDEX(Lookup_Misc!$A$1:$C$7,MATCH(Table1[[#This Row],[Product]],Lookup_Misc!$B$1:$B$7,0),3)*Table1[[#This Row],[Tonnage]],NA())</f>
        <v>15.200000000000001</v>
      </c>
      <c r="J9213">
        <f t="shared" si="431"/>
        <v>11</v>
      </c>
    </row>
    <row r="9214" spans="1:10">
      <c r="A9214" t="s">
        <v>189</v>
      </c>
      <c r="B9214" t="s">
        <v>123</v>
      </c>
      <c r="C9214" s="60">
        <v>45231</v>
      </c>
      <c r="D9214" s="3">
        <f>Table1[[#This Row],[End Year]]-1</f>
        <v>2023</v>
      </c>
      <c r="E9214" s="3">
        <f t="shared" si="429"/>
        <v>2024</v>
      </c>
      <c r="F9214" s="1" t="str">
        <f t="shared" si="430"/>
        <v>2023/2024</v>
      </c>
      <c r="G9214">
        <v>402</v>
      </c>
      <c r="H9214" t="s">
        <v>90</v>
      </c>
      <c r="I9214">
        <f>IFERROR(INDEX(Lookup_Misc!$A$1:$C$7,MATCH(Table1[[#This Row],[Product]],Lookup_Misc!$B$1:$B$7,0),3)*Table1[[#This Row],[Tonnage]],NA())</f>
        <v>160.80000000000001</v>
      </c>
      <c r="J9214">
        <f t="shared" si="431"/>
        <v>11</v>
      </c>
    </row>
    <row r="9215" spans="1:10">
      <c r="A9215" t="s">
        <v>186</v>
      </c>
      <c r="B9215" t="s">
        <v>33</v>
      </c>
      <c r="C9215" s="60">
        <v>45261</v>
      </c>
      <c r="D9215" s="3">
        <f>Table1[[#This Row],[End Year]]-1</f>
        <v>2023</v>
      </c>
      <c r="E9215" s="3">
        <f t="shared" si="429"/>
        <v>2024</v>
      </c>
      <c r="F9215" s="1" t="str">
        <f t="shared" si="430"/>
        <v>2023/2024</v>
      </c>
      <c r="G9215">
        <v>416</v>
      </c>
      <c r="H9215" t="s">
        <v>87</v>
      </c>
      <c r="I9215">
        <f>IFERROR(INDEX(Lookup_Misc!$A$1:$C$7,MATCH(Table1[[#This Row],[Product]],Lookup_Misc!$B$1:$B$7,0),3)*Table1[[#This Row],[Tonnage]],NA())</f>
        <v>216.32</v>
      </c>
      <c r="J9215">
        <f t="shared" si="431"/>
        <v>12</v>
      </c>
    </row>
    <row r="9216" spans="1:10">
      <c r="A9216" t="s">
        <v>185</v>
      </c>
      <c r="B9216" t="s">
        <v>33</v>
      </c>
      <c r="C9216" s="60">
        <v>45261</v>
      </c>
      <c r="D9216" s="3">
        <f>Table1[[#This Row],[End Year]]-1</f>
        <v>2023</v>
      </c>
      <c r="E9216" s="3">
        <f t="shared" si="429"/>
        <v>2024</v>
      </c>
      <c r="F9216" s="1" t="str">
        <f t="shared" si="430"/>
        <v>2023/2024</v>
      </c>
      <c r="G9216">
        <v>158</v>
      </c>
      <c r="H9216" t="s">
        <v>119</v>
      </c>
      <c r="I9216">
        <f>IFERROR(INDEX(Lookup_Misc!$A$1:$C$7,MATCH(Table1[[#This Row],[Product]],Lookup_Misc!$B$1:$B$7,0),3)*Table1[[#This Row],[Tonnage]],NA())</f>
        <v>72.680000000000007</v>
      </c>
      <c r="J9216">
        <f t="shared" si="431"/>
        <v>12</v>
      </c>
    </row>
    <row r="9217" spans="1:10">
      <c r="A9217" t="s">
        <v>189</v>
      </c>
      <c r="B9217" t="s">
        <v>33</v>
      </c>
      <c r="C9217" s="60">
        <v>45261</v>
      </c>
      <c r="D9217" s="3">
        <f>Table1[[#This Row],[End Year]]-1</f>
        <v>2023</v>
      </c>
      <c r="E9217" s="3">
        <f t="shared" si="429"/>
        <v>2024</v>
      </c>
      <c r="F9217" s="1" t="str">
        <f t="shared" si="430"/>
        <v>2023/2024</v>
      </c>
      <c r="G9217">
        <v>15</v>
      </c>
      <c r="H9217" t="s">
        <v>94</v>
      </c>
      <c r="I9217">
        <f>IFERROR(INDEX(Lookup_Misc!$A$1:$C$7,MATCH(Table1[[#This Row],[Product]],Lookup_Misc!$B$1:$B$7,0),3)*Table1[[#This Row],[Tonnage]],NA())</f>
        <v>6</v>
      </c>
      <c r="J9217">
        <f t="shared" si="431"/>
        <v>12</v>
      </c>
    </row>
    <row r="9218" spans="1:10">
      <c r="A9218" t="s">
        <v>185</v>
      </c>
      <c r="B9218" t="s">
        <v>33</v>
      </c>
      <c r="C9218" s="60">
        <v>45261</v>
      </c>
      <c r="D9218" s="3">
        <f>Table1[[#This Row],[End Year]]-1</f>
        <v>2023</v>
      </c>
      <c r="E9218" s="3">
        <f t="shared" si="429"/>
        <v>2024</v>
      </c>
      <c r="F9218" s="1" t="str">
        <f t="shared" si="430"/>
        <v>2023/2024</v>
      </c>
      <c r="G9218">
        <v>22</v>
      </c>
      <c r="H9218" t="s">
        <v>79</v>
      </c>
      <c r="I9218">
        <f>IFERROR(INDEX(Lookup_Misc!$A$1:$C$7,MATCH(Table1[[#This Row],[Product]],Lookup_Misc!$B$1:$B$7,0),3)*Table1[[#This Row],[Tonnage]],NA())</f>
        <v>10.120000000000001</v>
      </c>
      <c r="J9218">
        <f t="shared" si="431"/>
        <v>12</v>
      </c>
    </row>
    <row r="9219" spans="1:10">
      <c r="A9219" t="s">
        <v>189</v>
      </c>
      <c r="B9219" t="s">
        <v>33</v>
      </c>
      <c r="C9219" s="60">
        <v>45261</v>
      </c>
      <c r="D9219" s="3">
        <f>Table1[[#This Row],[End Year]]-1</f>
        <v>2023</v>
      </c>
      <c r="E9219" s="3">
        <f t="shared" si="429"/>
        <v>2024</v>
      </c>
      <c r="F9219" s="1" t="str">
        <f t="shared" si="430"/>
        <v>2023/2024</v>
      </c>
      <c r="G9219">
        <v>166</v>
      </c>
      <c r="H9219" t="s">
        <v>60</v>
      </c>
      <c r="I9219">
        <f>IFERROR(INDEX(Lookup_Misc!$A$1:$C$7,MATCH(Table1[[#This Row],[Product]],Lookup_Misc!$B$1:$B$7,0),3)*Table1[[#This Row],[Tonnage]],NA())</f>
        <v>66.400000000000006</v>
      </c>
      <c r="J9219">
        <f t="shared" si="431"/>
        <v>12</v>
      </c>
    </row>
    <row r="9220" spans="1:10">
      <c r="A9220" t="s">
        <v>186</v>
      </c>
      <c r="B9220" t="s">
        <v>33</v>
      </c>
      <c r="C9220" s="60">
        <v>45261</v>
      </c>
      <c r="D9220" s="3">
        <f>Table1[[#This Row],[End Year]]-1</f>
        <v>2023</v>
      </c>
      <c r="E9220" s="3">
        <f t="shared" si="429"/>
        <v>2024</v>
      </c>
      <c r="F9220" s="1" t="str">
        <f t="shared" si="430"/>
        <v>2023/2024</v>
      </c>
      <c r="G9220">
        <v>145</v>
      </c>
      <c r="H9220" t="s">
        <v>96</v>
      </c>
      <c r="I9220">
        <f>IFERROR(INDEX(Lookup_Misc!$A$1:$C$7,MATCH(Table1[[#This Row],[Product]],Lookup_Misc!$B$1:$B$7,0),3)*Table1[[#This Row],[Tonnage]],NA())</f>
        <v>75.400000000000006</v>
      </c>
      <c r="J9220">
        <f t="shared" si="431"/>
        <v>12</v>
      </c>
    </row>
    <row r="9221" spans="1:10">
      <c r="A9221" t="s">
        <v>185</v>
      </c>
      <c r="B9221" t="s">
        <v>33</v>
      </c>
      <c r="C9221" s="60">
        <v>45261</v>
      </c>
      <c r="D9221" s="3">
        <f>Table1[[#This Row],[End Year]]-1</f>
        <v>2023</v>
      </c>
      <c r="E9221" s="3">
        <f t="shared" si="429"/>
        <v>2024</v>
      </c>
      <c r="F9221" s="1" t="str">
        <f t="shared" si="430"/>
        <v>2023/2024</v>
      </c>
      <c r="G9221">
        <v>240</v>
      </c>
      <c r="H9221" t="s">
        <v>86</v>
      </c>
      <c r="I9221">
        <f>IFERROR(INDEX(Lookup_Misc!$A$1:$C$7,MATCH(Table1[[#This Row],[Product]],Lookup_Misc!$B$1:$B$7,0),3)*Table1[[#This Row],[Tonnage]],NA())</f>
        <v>110.4</v>
      </c>
      <c r="J9221">
        <f t="shared" si="431"/>
        <v>12</v>
      </c>
    </row>
    <row r="9222" spans="1:10">
      <c r="A9222" t="s">
        <v>186</v>
      </c>
      <c r="B9222" t="s">
        <v>33</v>
      </c>
      <c r="C9222" s="60">
        <v>45261</v>
      </c>
      <c r="D9222" s="3">
        <f>Table1[[#This Row],[End Year]]-1</f>
        <v>2023</v>
      </c>
      <c r="E9222" s="3">
        <f t="shared" ref="E9222:E9285" si="432">IF(AND(MONTH(C9222)&gt;=7,MONTH(C9222)&lt;=12),YEAR(C9222)+1,YEAR(C9222))</f>
        <v>2024</v>
      </c>
      <c r="F9222" s="1" t="str">
        <f t="shared" ref="F9222:F9285" si="433">D9222&amp;"/"&amp;E9222</f>
        <v>2023/2024</v>
      </c>
      <c r="G9222">
        <v>19735</v>
      </c>
      <c r="H9222" t="s">
        <v>114</v>
      </c>
      <c r="I9222">
        <f>IFERROR(INDEX(Lookup_Misc!$A$1:$C$7,MATCH(Table1[[#This Row],[Product]],Lookup_Misc!$B$1:$B$7,0),3)*Table1[[#This Row],[Tonnage]],NA())</f>
        <v>10262.200000000001</v>
      </c>
      <c r="J9222">
        <f t="shared" ref="J9222:J9285" si="434">MONTH(C9222)</f>
        <v>12</v>
      </c>
    </row>
    <row r="9223" spans="1:10">
      <c r="A9223" t="s">
        <v>189</v>
      </c>
      <c r="B9223" t="s">
        <v>33</v>
      </c>
      <c r="C9223" s="60">
        <v>45261</v>
      </c>
      <c r="D9223" s="3">
        <f>Table1[[#This Row],[End Year]]-1</f>
        <v>2023</v>
      </c>
      <c r="E9223" s="3">
        <f t="shared" si="432"/>
        <v>2024</v>
      </c>
      <c r="F9223" s="1" t="str">
        <f t="shared" si="433"/>
        <v>2023/2024</v>
      </c>
      <c r="G9223">
        <v>4</v>
      </c>
      <c r="H9223" t="s">
        <v>96</v>
      </c>
      <c r="I9223">
        <f>IFERROR(INDEX(Lookup_Misc!$A$1:$C$7,MATCH(Table1[[#This Row],[Product]],Lookup_Misc!$B$1:$B$7,0),3)*Table1[[#This Row],[Tonnage]],NA())</f>
        <v>1.6</v>
      </c>
      <c r="J9223">
        <f t="shared" si="434"/>
        <v>12</v>
      </c>
    </row>
    <row r="9224" spans="1:10">
      <c r="A9224" t="s">
        <v>186</v>
      </c>
      <c r="B9224" t="s">
        <v>33</v>
      </c>
      <c r="C9224" s="60">
        <v>45261</v>
      </c>
      <c r="D9224" s="3">
        <f>Table1[[#This Row],[End Year]]-1</f>
        <v>2023</v>
      </c>
      <c r="E9224" s="3">
        <f t="shared" si="432"/>
        <v>2024</v>
      </c>
      <c r="F9224" s="1" t="str">
        <f t="shared" si="433"/>
        <v>2023/2024</v>
      </c>
      <c r="G9224">
        <v>249</v>
      </c>
      <c r="H9224" t="s">
        <v>60</v>
      </c>
      <c r="I9224">
        <f>IFERROR(INDEX(Lookup_Misc!$A$1:$C$7,MATCH(Table1[[#This Row],[Product]],Lookup_Misc!$B$1:$B$7,0),3)*Table1[[#This Row],[Tonnage]],NA())</f>
        <v>129.48000000000002</v>
      </c>
      <c r="J9224">
        <f t="shared" si="434"/>
        <v>12</v>
      </c>
    </row>
    <row r="9225" spans="1:10">
      <c r="A9225" t="s">
        <v>189</v>
      </c>
      <c r="B9225" t="s">
        <v>33</v>
      </c>
      <c r="C9225" s="60">
        <v>45261</v>
      </c>
      <c r="D9225" s="3">
        <f>Table1[[#This Row],[End Year]]-1</f>
        <v>2023</v>
      </c>
      <c r="E9225" s="3">
        <f t="shared" si="432"/>
        <v>2024</v>
      </c>
      <c r="F9225" s="1" t="str">
        <f t="shared" si="433"/>
        <v>2023/2024</v>
      </c>
      <c r="G9225">
        <v>3</v>
      </c>
      <c r="H9225" t="s">
        <v>105</v>
      </c>
      <c r="I9225">
        <f>IFERROR(INDEX(Lookup_Misc!$A$1:$C$7,MATCH(Table1[[#This Row],[Product]],Lookup_Misc!$B$1:$B$7,0),3)*Table1[[#This Row],[Tonnage]],NA())</f>
        <v>1.2000000000000002</v>
      </c>
      <c r="J9225">
        <f t="shared" si="434"/>
        <v>12</v>
      </c>
    </row>
    <row r="9226" spans="1:10">
      <c r="A9226" t="s">
        <v>186</v>
      </c>
      <c r="B9226" t="s">
        <v>33</v>
      </c>
      <c r="C9226" s="60">
        <v>45261</v>
      </c>
      <c r="D9226" s="3">
        <f>Table1[[#This Row],[End Year]]-1</f>
        <v>2023</v>
      </c>
      <c r="E9226" s="3">
        <f t="shared" si="432"/>
        <v>2024</v>
      </c>
      <c r="F9226" s="1" t="str">
        <f t="shared" si="433"/>
        <v>2023/2024</v>
      </c>
      <c r="G9226">
        <v>2</v>
      </c>
      <c r="H9226" t="s">
        <v>88</v>
      </c>
      <c r="I9226">
        <f>IFERROR(INDEX(Lookup_Misc!$A$1:$C$7,MATCH(Table1[[#This Row],[Product]],Lookup_Misc!$B$1:$B$7,0),3)*Table1[[#This Row],[Tonnage]],NA())</f>
        <v>1.04</v>
      </c>
      <c r="J9226">
        <f t="shared" si="434"/>
        <v>12</v>
      </c>
    </row>
    <row r="9227" spans="1:10">
      <c r="A9227" t="s">
        <v>185</v>
      </c>
      <c r="B9227" t="s">
        <v>33</v>
      </c>
      <c r="C9227" s="60">
        <v>45261</v>
      </c>
      <c r="D9227" s="3">
        <f>Table1[[#This Row],[End Year]]-1</f>
        <v>2023</v>
      </c>
      <c r="E9227" s="3">
        <f t="shared" si="432"/>
        <v>2024</v>
      </c>
      <c r="F9227" s="1" t="str">
        <f t="shared" si="433"/>
        <v>2023/2024</v>
      </c>
      <c r="G9227">
        <v>279</v>
      </c>
      <c r="H9227" t="s">
        <v>60</v>
      </c>
      <c r="I9227">
        <f>IFERROR(INDEX(Lookup_Misc!$A$1:$C$7,MATCH(Table1[[#This Row],[Product]],Lookup_Misc!$B$1:$B$7,0),3)*Table1[[#This Row],[Tonnage]],NA())</f>
        <v>128.34</v>
      </c>
      <c r="J9227">
        <f t="shared" si="434"/>
        <v>12</v>
      </c>
    </row>
    <row r="9228" spans="1:10">
      <c r="A9228" t="s">
        <v>186</v>
      </c>
      <c r="B9228" t="s">
        <v>33</v>
      </c>
      <c r="C9228" s="60">
        <v>45261</v>
      </c>
      <c r="D9228" s="3">
        <f>Table1[[#This Row],[End Year]]-1</f>
        <v>2023</v>
      </c>
      <c r="E9228" s="3">
        <f t="shared" si="432"/>
        <v>2024</v>
      </c>
      <c r="F9228" s="1" t="str">
        <f t="shared" si="433"/>
        <v>2023/2024</v>
      </c>
      <c r="G9228">
        <v>36869</v>
      </c>
      <c r="H9228" t="s">
        <v>82</v>
      </c>
      <c r="I9228">
        <f>IFERROR(INDEX(Lookup_Misc!$A$1:$C$7,MATCH(Table1[[#This Row],[Product]],Lookup_Misc!$B$1:$B$7,0),3)*Table1[[#This Row],[Tonnage]],NA())</f>
        <v>19171.88</v>
      </c>
      <c r="J9228">
        <f t="shared" si="434"/>
        <v>12</v>
      </c>
    </row>
    <row r="9229" spans="1:10">
      <c r="A9229" t="s">
        <v>186</v>
      </c>
      <c r="B9229" t="s">
        <v>33</v>
      </c>
      <c r="C9229" s="60">
        <v>45261</v>
      </c>
      <c r="D9229" s="3">
        <f>Table1[[#This Row],[End Year]]-1</f>
        <v>2023</v>
      </c>
      <c r="E9229" s="3">
        <f t="shared" si="432"/>
        <v>2024</v>
      </c>
      <c r="F9229" s="1" t="str">
        <f t="shared" si="433"/>
        <v>2023/2024</v>
      </c>
      <c r="G9229">
        <v>4093</v>
      </c>
      <c r="H9229" t="s">
        <v>79</v>
      </c>
      <c r="I9229">
        <f>IFERROR(INDEX(Lookup_Misc!$A$1:$C$7,MATCH(Table1[[#This Row],[Product]],Lookup_Misc!$B$1:$B$7,0),3)*Table1[[#This Row],[Tonnage]],NA())</f>
        <v>2128.36</v>
      </c>
      <c r="J9229">
        <f t="shared" si="434"/>
        <v>12</v>
      </c>
    </row>
    <row r="9230" spans="1:10">
      <c r="A9230" t="s">
        <v>186</v>
      </c>
      <c r="B9230" t="s">
        <v>33</v>
      </c>
      <c r="C9230" s="60">
        <v>45261</v>
      </c>
      <c r="D9230" s="3">
        <f>Table1[[#This Row],[End Year]]-1</f>
        <v>2023</v>
      </c>
      <c r="E9230" s="3">
        <f t="shared" si="432"/>
        <v>2024</v>
      </c>
      <c r="F9230" s="1" t="str">
        <f t="shared" si="433"/>
        <v>2023/2024</v>
      </c>
      <c r="G9230">
        <v>514</v>
      </c>
      <c r="H9230" t="s">
        <v>86</v>
      </c>
      <c r="I9230">
        <f>IFERROR(INDEX(Lookup_Misc!$A$1:$C$7,MATCH(Table1[[#This Row],[Product]],Lookup_Misc!$B$1:$B$7,0),3)*Table1[[#This Row],[Tonnage]],NA())</f>
        <v>267.28000000000003</v>
      </c>
      <c r="J9230">
        <f t="shared" si="434"/>
        <v>12</v>
      </c>
    </row>
    <row r="9231" spans="1:10">
      <c r="A9231" t="s">
        <v>186</v>
      </c>
      <c r="B9231" t="s">
        <v>123</v>
      </c>
      <c r="C9231" s="60">
        <v>45261</v>
      </c>
      <c r="D9231" s="3">
        <f>Table1[[#This Row],[End Year]]-1</f>
        <v>2023</v>
      </c>
      <c r="E9231" s="3">
        <f t="shared" si="432"/>
        <v>2024</v>
      </c>
      <c r="F9231" s="1" t="str">
        <f t="shared" si="433"/>
        <v>2023/2024</v>
      </c>
      <c r="G9231">
        <v>6199</v>
      </c>
      <c r="H9231" t="s">
        <v>113</v>
      </c>
      <c r="I9231">
        <f>IFERROR(INDEX(Lookup_Misc!$A$1:$C$7,MATCH(Table1[[#This Row],[Product]],Lookup_Misc!$B$1:$B$7,0),3)*Table1[[#This Row],[Tonnage]],NA())</f>
        <v>3223.48</v>
      </c>
      <c r="J9231">
        <f t="shared" si="434"/>
        <v>12</v>
      </c>
    </row>
    <row r="9232" spans="1:10">
      <c r="A9232" t="s">
        <v>186</v>
      </c>
      <c r="B9232" t="s">
        <v>123</v>
      </c>
      <c r="C9232" s="60">
        <v>45261</v>
      </c>
      <c r="D9232" s="3">
        <f>Table1[[#This Row],[End Year]]-1</f>
        <v>2023</v>
      </c>
      <c r="E9232" s="3">
        <f t="shared" si="432"/>
        <v>2024</v>
      </c>
      <c r="F9232" s="1" t="str">
        <f t="shared" si="433"/>
        <v>2023/2024</v>
      </c>
      <c r="G9232">
        <v>1779</v>
      </c>
      <c r="H9232" t="s">
        <v>79</v>
      </c>
      <c r="I9232">
        <f>IFERROR(INDEX(Lookup_Misc!$A$1:$C$7,MATCH(Table1[[#This Row],[Product]],Lookup_Misc!$B$1:$B$7,0),3)*Table1[[#This Row],[Tonnage]],NA())</f>
        <v>925.08</v>
      </c>
      <c r="J9232">
        <f t="shared" si="434"/>
        <v>12</v>
      </c>
    </row>
    <row r="9233" spans="1:10">
      <c r="A9233" t="s">
        <v>186</v>
      </c>
      <c r="B9233" t="s">
        <v>123</v>
      </c>
      <c r="C9233" s="60">
        <v>45261</v>
      </c>
      <c r="D9233" s="3">
        <f>Table1[[#This Row],[End Year]]-1</f>
        <v>2023</v>
      </c>
      <c r="E9233" s="3">
        <f t="shared" si="432"/>
        <v>2024</v>
      </c>
      <c r="F9233" s="1" t="str">
        <f t="shared" si="433"/>
        <v>2023/2024</v>
      </c>
      <c r="G9233">
        <v>2</v>
      </c>
      <c r="H9233" t="s">
        <v>75</v>
      </c>
      <c r="I9233">
        <f>IFERROR(INDEX(Lookup_Misc!$A$1:$C$7,MATCH(Table1[[#This Row],[Product]],Lookup_Misc!$B$1:$B$7,0),3)*Table1[[#This Row],[Tonnage]],NA())</f>
        <v>1.04</v>
      </c>
      <c r="J9233">
        <f t="shared" si="434"/>
        <v>12</v>
      </c>
    </row>
    <row r="9234" spans="1:10">
      <c r="A9234" t="s">
        <v>188</v>
      </c>
      <c r="B9234" t="s">
        <v>123</v>
      </c>
      <c r="C9234" s="60">
        <v>45261</v>
      </c>
      <c r="D9234" s="3">
        <f>Table1[[#This Row],[End Year]]-1</f>
        <v>2023</v>
      </c>
      <c r="E9234" s="3">
        <f t="shared" si="432"/>
        <v>2024</v>
      </c>
      <c r="F9234" s="1" t="str">
        <f t="shared" si="433"/>
        <v>2023/2024</v>
      </c>
      <c r="G9234">
        <v>7166</v>
      </c>
      <c r="H9234" t="s">
        <v>116</v>
      </c>
      <c r="I9234">
        <f>IFERROR(INDEX(Lookup_Misc!$A$1:$C$7,MATCH(Table1[[#This Row],[Product]],Lookup_Misc!$B$1:$B$7,0),3)*Table1[[#This Row],[Tonnage]],NA())</f>
        <v>1289.8799999999999</v>
      </c>
      <c r="J9234">
        <f t="shared" si="434"/>
        <v>12</v>
      </c>
    </row>
    <row r="9235" spans="1:10">
      <c r="A9235" t="s">
        <v>189</v>
      </c>
      <c r="B9235" t="s">
        <v>123</v>
      </c>
      <c r="C9235" s="60">
        <v>45261</v>
      </c>
      <c r="D9235" s="3">
        <f>Table1[[#This Row],[End Year]]-1</f>
        <v>2023</v>
      </c>
      <c r="E9235" s="3">
        <f t="shared" si="432"/>
        <v>2024</v>
      </c>
      <c r="F9235" s="1" t="str">
        <f t="shared" si="433"/>
        <v>2023/2024</v>
      </c>
      <c r="G9235">
        <v>48</v>
      </c>
      <c r="H9235" t="s">
        <v>79</v>
      </c>
      <c r="I9235">
        <f>IFERROR(INDEX(Lookup_Misc!$A$1:$C$7,MATCH(Table1[[#This Row],[Product]],Lookup_Misc!$B$1:$B$7,0),3)*Table1[[#This Row],[Tonnage]],NA())</f>
        <v>19.200000000000003</v>
      </c>
      <c r="J9235">
        <f t="shared" si="434"/>
        <v>12</v>
      </c>
    </row>
    <row r="9236" spans="1:10">
      <c r="A9236" t="s">
        <v>185</v>
      </c>
      <c r="B9236" t="s">
        <v>123</v>
      </c>
      <c r="C9236" s="60">
        <v>45261</v>
      </c>
      <c r="D9236" s="3">
        <f>Table1[[#This Row],[End Year]]-1</f>
        <v>2023</v>
      </c>
      <c r="E9236" s="3">
        <f t="shared" si="432"/>
        <v>2024</v>
      </c>
      <c r="F9236" s="1" t="str">
        <f t="shared" si="433"/>
        <v>2023/2024</v>
      </c>
      <c r="G9236">
        <v>4809</v>
      </c>
      <c r="H9236" t="s">
        <v>116</v>
      </c>
      <c r="I9236">
        <f>IFERROR(INDEX(Lookup_Misc!$A$1:$C$7,MATCH(Table1[[#This Row],[Product]],Lookup_Misc!$B$1:$B$7,0),3)*Table1[[#This Row],[Tonnage]],NA())</f>
        <v>2212.14</v>
      </c>
      <c r="J9236">
        <f t="shared" si="434"/>
        <v>12</v>
      </c>
    </row>
    <row r="9237" spans="1:10">
      <c r="A9237" t="s">
        <v>189</v>
      </c>
      <c r="B9237" t="s">
        <v>123</v>
      </c>
      <c r="C9237" s="60">
        <v>45261</v>
      </c>
      <c r="D9237" s="3">
        <f>Table1[[#This Row],[End Year]]-1</f>
        <v>2023</v>
      </c>
      <c r="E9237" s="3">
        <f t="shared" si="432"/>
        <v>2024</v>
      </c>
      <c r="F9237" s="1" t="str">
        <f t="shared" si="433"/>
        <v>2023/2024</v>
      </c>
      <c r="G9237">
        <v>13</v>
      </c>
      <c r="H9237" t="s">
        <v>88</v>
      </c>
      <c r="I9237">
        <f>IFERROR(INDEX(Lookup_Misc!$A$1:$C$7,MATCH(Table1[[#This Row],[Product]],Lookup_Misc!$B$1:$B$7,0),3)*Table1[[#This Row],[Tonnage]],NA())</f>
        <v>5.2</v>
      </c>
      <c r="J9237">
        <f t="shared" si="434"/>
        <v>12</v>
      </c>
    </row>
    <row r="9238" spans="1:10">
      <c r="A9238" t="s">
        <v>189</v>
      </c>
      <c r="B9238" t="s">
        <v>123</v>
      </c>
      <c r="C9238" s="60">
        <v>45261</v>
      </c>
      <c r="D9238" s="3">
        <f>Table1[[#This Row],[End Year]]-1</f>
        <v>2023</v>
      </c>
      <c r="E9238" s="3">
        <f t="shared" si="432"/>
        <v>2024</v>
      </c>
      <c r="F9238" s="1" t="str">
        <f t="shared" si="433"/>
        <v>2023/2024</v>
      </c>
      <c r="G9238">
        <v>45109</v>
      </c>
      <c r="H9238" t="s">
        <v>113</v>
      </c>
      <c r="I9238">
        <f>IFERROR(INDEX(Lookup_Misc!$A$1:$C$7,MATCH(Table1[[#This Row],[Product]],Lookup_Misc!$B$1:$B$7,0),3)*Table1[[#This Row],[Tonnage]],NA())</f>
        <v>18043.600000000002</v>
      </c>
      <c r="J9238">
        <f t="shared" si="434"/>
        <v>12</v>
      </c>
    </row>
    <row r="9239" spans="1:10">
      <c r="A9239" t="s">
        <v>189</v>
      </c>
      <c r="B9239" t="s">
        <v>123</v>
      </c>
      <c r="C9239" s="60">
        <v>45261</v>
      </c>
      <c r="D9239" s="3">
        <f>Table1[[#This Row],[End Year]]-1</f>
        <v>2023</v>
      </c>
      <c r="E9239" s="3">
        <f t="shared" si="432"/>
        <v>2024</v>
      </c>
      <c r="F9239" s="1" t="str">
        <f t="shared" si="433"/>
        <v>2023/2024</v>
      </c>
      <c r="G9239">
        <v>63408</v>
      </c>
      <c r="H9239" t="s">
        <v>60</v>
      </c>
      <c r="I9239">
        <f>IFERROR(INDEX(Lookup_Misc!$A$1:$C$7,MATCH(Table1[[#This Row],[Product]],Lookup_Misc!$B$1:$B$7,0),3)*Table1[[#This Row],[Tonnage]],NA())</f>
        <v>25363.200000000001</v>
      </c>
      <c r="J9239">
        <f t="shared" si="434"/>
        <v>12</v>
      </c>
    </row>
    <row r="9240" spans="1:10">
      <c r="A9240" t="s">
        <v>185</v>
      </c>
      <c r="B9240" t="s">
        <v>123</v>
      </c>
      <c r="C9240" s="60">
        <v>45261</v>
      </c>
      <c r="D9240" s="3">
        <f>Table1[[#This Row],[End Year]]-1</f>
        <v>2023</v>
      </c>
      <c r="E9240" s="3">
        <f t="shared" si="432"/>
        <v>2024</v>
      </c>
      <c r="F9240" s="1" t="str">
        <f t="shared" si="433"/>
        <v>2023/2024</v>
      </c>
      <c r="G9240">
        <v>15159</v>
      </c>
      <c r="H9240" t="s">
        <v>60</v>
      </c>
      <c r="I9240">
        <f>IFERROR(INDEX(Lookup_Misc!$A$1:$C$7,MATCH(Table1[[#This Row],[Product]],Lookup_Misc!$B$1:$B$7,0),3)*Table1[[#This Row],[Tonnage]],NA())</f>
        <v>6973.14</v>
      </c>
      <c r="J9240">
        <f t="shared" si="434"/>
        <v>12</v>
      </c>
    </row>
    <row r="9241" spans="1:10">
      <c r="A9241" t="s">
        <v>188</v>
      </c>
      <c r="B9241" t="s">
        <v>123</v>
      </c>
      <c r="C9241" s="60">
        <v>45261</v>
      </c>
      <c r="D9241" s="3">
        <f>Table1[[#This Row],[End Year]]-1</f>
        <v>2023</v>
      </c>
      <c r="E9241" s="3">
        <f t="shared" si="432"/>
        <v>2024</v>
      </c>
      <c r="F9241" s="1" t="str">
        <f t="shared" si="433"/>
        <v>2023/2024</v>
      </c>
      <c r="G9241">
        <v>1380</v>
      </c>
      <c r="H9241" t="s">
        <v>88</v>
      </c>
      <c r="I9241">
        <f>IFERROR(INDEX(Lookup_Misc!$A$1:$C$7,MATCH(Table1[[#This Row],[Product]],Lookup_Misc!$B$1:$B$7,0),3)*Table1[[#This Row],[Tonnage]],NA())</f>
        <v>248.39999999999998</v>
      </c>
      <c r="J9241">
        <f t="shared" si="434"/>
        <v>12</v>
      </c>
    </row>
    <row r="9242" spans="1:10">
      <c r="A9242" t="s">
        <v>189</v>
      </c>
      <c r="B9242" t="s">
        <v>123</v>
      </c>
      <c r="C9242" s="60">
        <v>45261</v>
      </c>
      <c r="D9242" s="3">
        <f>Table1[[#This Row],[End Year]]-1</f>
        <v>2023</v>
      </c>
      <c r="E9242" s="3">
        <f t="shared" si="432"/>
        <v>2024</v>
      </c>
      <c r="F9242" s="1" t="str">
        <f t="shared" si="433"/>
        <v>2023/2024</v>
      </c>
      <c r="G9242">
        <v>67</v>
      </c>
      <c r="H9242" t="s">
        <v>86</v>
      </c>
      <c r="I9242">
        <f>IFERROR(INDEX(Lookup_Misc!$A$1:$C$7,MATCH(Table1[[#This Row],[Product]],Lookup_Misc!$B$1:$B$7,0),3)*Table1[[#This Row],[Tonnage]],NA())</f>
        <v>26.8</v>
      </c>
      <c r="J9242">
        <f t="shared" si="434"/>
        <v>12</v>
      </c>
    </row>
    <row r="9243" spans="1:10">
      <c r="A9243" t="s">
        <v>186</v>
      </c>
      <c r="B9243" t="s">
        <v>123</v>
      </c>
      <c r="C9243" s="60">
        <v>45261</v>
      </c>
      <c r="D9243" s="3">
        <f>Table1[[#This Row],[End Year]]-1</f>
        <v>2023</v>
      </c>
      <c r="E9243" s="3">
        <f t="shared" si="432"/>
        <v>2024</v>
      </c>
      <c r="F9243" s="1" t="str">
        <f t="shared" si="433"/>
        <v>2023/2024</v>
      </c>
      <c r="G9243">
        <v>8210</v>
      </c>
      <c r="H9243" t="s">
        <v>92</v>
      </c>
      <c r="I9243">
        <f>IFERROR(INDEX(Lookup_Misc!$A$1:$C$7,MATCH(Table1[[#This Row],[Product]],Lookup_Misc!$B$1:$B$7,0),3)*Table1[[#This Row],[Tonnage]],NA())</f>
        <v>4269.2</v>
      </c>
      <c r="J9243">
        <f t="shared" si="434"/>
        <v>12</v>
      </c>
    </row>
    <row r="9244" spans="1:10">
      <c r="A9244" t="s">
        <v>185</v>
      </c>
      <c r="B9244" t="s">
        <v>123</v>
      </c>
      <c r="C9244" s="60">
        <v>45261</v>
      </c>
      <c r="D9244" s="3">
        <f>Table1[[#This Row],[End Year]]-1</f>
        <v>2023</v>
      </c>
      <c r="E9244" s="3">
        <f t="shared" si="432"/>
        <v>2024</v>
      </c>
      <c r="F9244" s="1" t="str">
        <f t="shared" si="433"/>
        <v>2023/2024</v>
      </c>
      <c r="G9244">
        <v>95</v>
      </c>
      <c r="H9244" t="s">
        <v>87</v>
      </c>
      <c r="I9244">
        <f>IFERROR(INDEX(Lookup_Misc!$A$1:$C$7,MATCH(Table1[[#This Row],[Product]],Lookup_Misc!$B$1:$B$7,0),3)*Table1[[#This Row],[Tonnage]],NA())</f>
        <v>43.7</v>
      </c>
      <c r="J9244">
        <f t="shared" si="434"/>
        <v>12</v>
      </c>
    </row>
    <row r="9245" spans="1:10">
      <c r="A9245" t="s">
        <v>186</v>
      </c>
      <c r="B9245" t="s">
        <v>123</v>
      </c>
      <c r="C9245" s="60">
        <v>45261</v>
      </c>
      <c r="D9245" s="3">
        <f>Table1[[#This Row],[End Year]]-1</f>
        <v>2023</v>
      </c>
      <c r="E9245" s="3">
        <f t="shared" si="432"/>
        <v>2024</v>
      </c>
      <c r="F9245" s="1" t="str">
        <f t="shared" si="433"/>
        <v>2023/2024</v>
      </c>
      <c r="G9245">
        <v>14999</v>
      </c>
      <c r="H9245" t="s">
        <v>89</v>
      </c>
      <c r="I9245">
        <f>IFERROR(INDEX(Lookup_Misc!$A$1:$C$7,MATCH(Table1[[#This Row],[Product]],Lookup_Misc!$B$1:$B$7,0),3)*Table1[[#This Row],[Tonnage]],NA())</f>
        <v>7799.4800000000005</v>
      </c>
      <c r="J9245">
        <f t="shared" si="434"/>
        <v>12</v>
      </c>
    </row>
    <row r="9246" spans="1:10">
      <c r="A9246" t="s">
        <v>189</v>
      </c>
      <c r="B9246" t="s">
        <v>123</v>
      </c>
      <c r="C9246" s="60">
        <v>45261</v>
      </c>
      <c r="D9246" s="3">
        <f>Table1[[#This Row],[End Year]]-1</f>
        <v>2023</v>
      </c>
      <c r="E9246" s="3">
        <f t="shared" si="432"/>
        <v>2024</v>
      </c>
      <c r="F9246" s="1" t="str">
        <f t="shared" si="433"/>
        <v>2023/2024</v>
      </c>
      <c r="G9246">
        <v>4400</v>
      </c>
      <c r="H9246" t="s">
        <v>92</v>
      </c>
      <c r="I9246">
        <f>IFERROR(INDEX(Lookup_Misc!$A$1:$C$7,MATCH(Table1[[#This Row],[Product]],Lookup_Misc!$B$1:$B$7,0),3)*Table1[[#This Row],[Tonnage]],NA())</f>
        <v>1760</v>
      </c>
      <c r="J9246">
        <f t="shared" si="434"/>
        <v>12</v>
      </c>
    </row>
    <row r="9247" spans="1:10">
      <c r="A9247" t="s">
        <v>188</v>
      </c>
      <c r="B9247" t="s">
        <v>123</v>
      </c>
      <c r="C9247" s="60">
        <v>45261</v>
      </c>
      <c r="D9247" s="3">
        <f>Table1[[#This Row],[End Year]]-1</f>
        <v>2023</v>
      </c>
      <c r="E9247" s="3">
        <f t="shared" si="432"/>
        <v>2024</v>
      </c>
      <c r="F9247" s="1" t="str">
        <f t="shared" si="433"/>
        <v>2023/2024</v>
      </c>
      <c r="G9247">
        <v>1300</v>
      </c>
      <c r="H9247" t="s">
        <v>145</v>
      </c>
      <c r="I9247">
        <f>IFERROR(INDEX(Lookup_Misc!$A$1:$C$7,MATCH(Table1[[#This Row],[Product]],Lookup_Misc!$B$1:$B$7,0),3)*Table1[[#This Row],[Tonnage]],NA())</f>
        <v>234</v>
      </c>
      <c r="J9247">
        <f t="shared" si="434"/>
        <v>12</v>
      </c>
    </row>
    <row r="9248" spans="1:10">
      <c r="A9248" t="s">
        <v>189</v>
      </c>
      <c r="B9248" t="s">
        <v>123</v>
      </c>
      <c r="C9248" s="60">
        <v>45261</v>
      </c>
      <c r="D9248" s="3">
        <f>Table1[[#This Row],[End Year]]-1</f>
        <v>2023</v>
      </c>
      <c r="E9248" s="3">
        <f t="shared" si="432"/>
        <v>2024</v>
      </c>
      <c r="F9248" s="1" t="str">
        <f t="shared" si="433"/>
        <v>2023/2024</v>
      </c>
      <c r="G9248">
        <v>13</v>
      </c>
      <c r="H9248" t="s">
        <v>98</v>
      </c>
      <c r="I9248">
        <f>IFERROR(INDEX(Lookup_Misc!$A$1:$C$7,MATCH(Table1[[#This Row],[Product]],Lookup_Misc!$B$1:$B$7,0),3)*Table1[[#This Row],[Tonnage]],NA())</f>
        <v>5.2</v>
      </c>
      <c r="J9248">
        <f t="shared" si="434"/>
        <v>12</v>
      </c>
    </row>
    <row r="9249" spans="1:10">
      <c r="A9249" t="s">
        <v>189</v>
      </c>
      <c r="B9249" t="s">
        <v>123</v>
      </c>
      <c r="C9249" s="60">
        <v>45261</v>
      </c>
      <c r="D9249" s="3">
        <f>Table1[[#This Row],[End Year]]-1</f>
        <v>2023</v>
      </c>
      <c r="E9249" s="3">
        <f t="shared" si="432"/>
        <v>2024</v>
      </c>
      <c r="F9249" s="1" t="str">
        <f t="shared" si="433"/>
        <v>2023/2024</v>
      </c>
      <c r="G9249">
        <v>18</v>
      </c>
      <c r="H9249" t="s">
        <v>89</v>
      </c>
      <c r="I9249">
        <f>IFERROR(INDEX(Lookup_Misc!$A$1:$C$7,MATCH(Table1[[#This Row],[Product]],Lookup_Misc!$B$1:$B$7,0),3)*Table1[[#This Row],[Tonnage]],NA())</f>
        <v>7.2</v>
      </c>
      <c r="J9249">
        <f t="shared" si="434"/>
        <v>12</v>
      </c>
    </row>
    <row r="9250" spans="1:10">
      <c r="A9250" t="s">
        <v>185</v>
      </c>
      <c r="B9250" t="s">
        <v>123</v>
      </c>
      <c r="C9250" s="60">
        <v>45261</v>
      </c>
      <c r="D9250" s="3">
        <f>Table1[[#This Row],[End Year]]-1</f>
        <v>2023</v>
      </c>
      <c r="E9250" s="3">
        <f t="shared" si="432"/>
        <v>2024</v>
      </c>
      <c r="F9250" s="1" t="str">
        <f t="shared" si="433"/>
        <v>2023/2024</v>
      </c>
      <c r="G9250">
        <v>52</v>
      </c>
      <c r="H9250" t="s">
        <v>145</v>
      </c>
      <c r="I9250">
        <f>IFERROR(INDEX(Lookup_Misc!$A$1:$C$7,MATCH(Table1[[#This Row],[Product]],Lookup_Misc!$B$1:$B$7,0),3)*Table1[[#This Row],[Tonnage]],NA())</f>
        <v>23.92</v>
      </c>
      <c r="J9250">
        <f t="shared" si="434"/>
        <v>12</v>
      </c>
    </row>
    <row r="9251" spans="1:10">
      <c r="A9251" t="s">
        <v>186</v>
      </c>
      <c r="B9251" t="s">
        <v>123</v>
      </c>
      <c r="C9251" s="60">
        <v>45261</v>
      </c>
      <c r="D9251" s="3">
        <f>Table1[[#This Row],[End Year]]-1</f>
        <v>2023</v>
      </c>
      <c r="E9251" s="3">
        <f t="shared" si="432"/>
        <v>2024</v>
      </c>
      <c r="F9251" s="1" t="str">
        <f t="shared" si="433"/>
        <v>2023/2024</v>
      </c>
      <c r="G9251">
        <v>34925</v>
      </c>
      <c r="H9251" t="s">
        <v>90</v>
      </c>
      <c r="I9251">
        <f>IFERROR(INDEX(Lookup_Misc!$A$1:$C$7,MATCH(Table1[[#This Row],[Product]],Lookup_Misc!$B$1:$B$7,0),3)*Table1[[#This Row],[Tonnage]],NA())</f>
        <v>18161</v>
      </c>
      <c r="J9251">
        <f t="shared" si="434"/>
        <v>12</v>
      </c>
    </row>
    <row r="9252" spans="1:10">
      <c r="A9252" t="s">
        <v>189</v>
      </c>
      <c r="B9252" t="s">
        <v>123</v>
      </c>
      <c r="C9252" s="60">
        <v>45261</v>
      </c>
      <c r="D9252" s="3">
        <f>Table1[[#This Row],[End Year]]-1</f>
        <v>2023</v>
      </c>
      <c r="E9252" s="3">
        <f t="shared" si="432"/>
        <v>2024</v>
      </c>
      <c r="F9252" s="1" t="str">
        <f t="shared" si="433"/>
        <v>2023/2024</v>
      </c>
      <c r="G9252">
        <v>236</v>
      </c>
      <c r="H9252" t="s">
        <v>129</v>
      </c>
      <c r="I9252">
        <f>IFERROR(INDEX(Lookup_Misc!$A$1:$C$7,MATCH(Table1[[#This Row],[Product]],Lookup_Misc!$B$1:$B$7,0),3)*Table1[[#This Row],[Tonnage]],NA())</f>
        <v>94.4</v>
      </c>
      <c r="J9252">
        <f t="shared" si="434"/>
        <v>12</v>
      </c>
    </row>
    <row r="9253" spans="1:10">
      <c r="A9253" t="s">
        <v>189</v>
      </c>
      <c r="B9253" t="s">
        <v>123</v>
      </c>
      <c r="C9253" s="60">
        <v>45261</v>
      </c>
      <c r="D9253" s="3">
        <f>Table1[[#This Row],[End Year]]-1</f>
        <v>2023</v>
      </c>
      <c r="E9253" s="3">
        <f t="shared" si="432"/>
        <v>2024</v>
      </c>
      <c r="F9253" s="1" t="str">
        <f t="shared" si="433"/>
        <v>2023/2024</v>
      </c>
      <c r="G9253">
        <v>4</v>
      </c>
      <c r="H9253" t="s">
        <v>137</v>
      </c>
      <c r="I9253">
        <f>IFERROR(INDEX(Lookup_Misc!$A$1:$C$7,MATCH(Table1[[#This Row],[Product]],Lookup_Misc!$B$1:$B$7,0),3)*Table1[[#This Row],[Tonnage]],NA())</f>
        <v>1.6</v>
      </c>
      <c r="J9253">
        <f t="shared" si="434"/>
        <v>12</v>
      </c>
    </row>
    <row r="9254" spans="1:10">
      <c r="A9254" t="s">
        <v>186</v>
      </c>
      <c r="B9254" t="s">
        <v>123</v>
      </c>
      <c r="C9254" s="60">
        <v>45261</v>
      </c>
      <c r="D9254" s="3">
        <f>Table1[[#This Row],[End Year]]-1</f>
        <v>2023</v>
      </c>
      <c r="E9254" s="3">
        <f t="shared" si="432"/>
        <v>2024</v>
      </c>
      <c r="F9254" s="1" t="str">
        <f t="shared" si="433"/>
        <v>2023/2024</v>
      </c>
      <c r="G9254">
        <v>165317</v>
      </c>
      <c r="H9254" t="s">
        <v>60</v>
      </c>
      <c r="I9254">
        <f>IFERROR(INDEX(Lookup_Misc!$A$1:$C$7,MATCH(Table1[[#This Row],[Product]],Lookup_Misc!$B$1:$B$7,0),3)*Table1[[#This Row],[Tonnage]],NA())</f>
        <v>85964.84</v>
      </c>
      <c r="J9254">
        <f t="shared" si="434"/>
        <v>12</v>
      </c>
    </row>
    <row r="9255" spans="1:10">
      <c r="A9255" t="s">
        <v>185</v>
      </c>
      <c r="B9255" t="s">
        <v>123</v>
      </c>
      <c r="C9255" s="60">
        <v>45261</v>
      </c>
      <c r="D9255" s="3">
        <f>Table1[[#This Row],[End Year]]-1</f>
        <v>2023</v>
      </c>
      <c r="E9255" s="3">
        <f t="shared" si="432"/>
        <v>2024</v>
      </c>
      <c r="F9255" s="1" t="str">
        <f t="shared" si="433"/>
        <v>2023/2024</v>
      </c>
      <c r="G9255">
        <v>8799</v>
      </c>
      <c r="H9255" t="s">
        <v>113</v>
      </c>
      <c r="I9255">
        <f>IFERROR(INDEX(Lookup_Misc!$A$1:$C$7,MATCH(Table1[[#This Row],[Product]],Lookup_Misc!$B$1:$B$7,0),3)*Table1[[#This Row],[Tonnage]],NA())</f>
        <v>4047.54</v>
      </c>
      <c r="J9255">
        <f t="shared" si="434"/>
        <v>12</v>
      </c>
    </row>
    <row r="9256" spans="1:10">
      <c r="A9256" t="s">
        <v>189</v>
      </c>
      <c r="B9256" t="s">
        <v>123</v>
      </c>
      <c r="C9256" s="60">
        <v>45261</v>
      </c>
      <c r="D9256" s="3">
        <f>Table1[[#This Row],[End Year]]-1</f>
        <v>2023</v>
      </c>
      <c r="E9256" s="3">
        <f t="shared" si="432"/>
        <v>2024</v>
      </c>
      <c r="F9256" s="1" t="str">
        <f t="shared" si="433"/>
        <v>2023/2024</v>
      </c>
      <c r="G9256">
        <v>151</v>
      </c>
      <c r="H9256" t="s">
        <v>90</v>
      </c>
      <c r="I9256">
        <f>IFERROR(INDEX(Lookup_Misc!$A$1:$C$7,MATCH(Table1[[#This Row],[Product]],Lookup_Misc!$B$1:$B$7,0),3)*Table1[[#This Row],[Tonnage]],NA())</f>
        <v>60.400000000000006</v>
      </c>
      <c r="J9256">
        <f t="shared" si="434"/>
        <v>12</v>
      </c>
    </row>
    <row r="9257" spans="1:10">
      <c r="A9257" t="s">
        <v>186</v>
      </c>
      <c r="B9257" t="s">
        <v>123</v>
      </c>
      <c r="C9257" s="60">
        <v>45261</v>
      </c>
      <c r="D9257" s="3">
        <f>Table1[[#This Row],[End Year]]-1</f>
        <v>2023</v>
      </c>
      <c r="E9257" s="3">
        <f t="shared" si="432"/>
        <v>2024</v>
      </c>
      <c r="F9257" s="1" t="str">
        <f t="shared" si="433"/>
        <v>2023/2024</v>
      </c>
      <c r="G9257">
        <v>16016</v>
      </c>
      <c r="H9257" t="s">
        <v>116</v>
      </c>
      <c r="I9257">
        <f>IFERROR(INDEX(Lookup_Misc!$A$1:$C$7,MATCH(Table1[[#This Row],[Product]],Lookup_Misc!$B$1:$B$7,0),3)*Table1[[#This Row],[Tonnage]],NA())</f>
        <v>8328.32</v>
      </c>
      <c r="J9257">
        <f t="shared" si="434"/>
        <v>12</v>
      </c>
    </row>
    <row r="9258" spans="1:10">
      <c r="A9258" t="s">
        <v>185</v>
      </c>
      <c r="B9258" t="s">
        <v>33</v>
      </c>
      <c r="C9258" s="60">
        <v>45292</v>
      </c>
      <c r="D9258" s="3">
        <f>Table1[[#This Row],[End Year]]-1</f>
        <v>2023</v>
      </c>
      <c r="E9258" s="3">
        <f t="shared" si="432"/>
        <v>2024</v>
      </c>
      <c r="F9258" s="1" t="str">
        <f t="shared" si="433"/>
        <v>2023/2024</v>
      </c>
      <c r="G9258">
        <v>52</v>
      </c>
      <c r="H9258" t="s">
        <v>119</v>
      </c>
      <c r="I9258">
        <f>IFERROR(INDEX(Lookup_Misc!$A$1:$C$7,MATCH(Table1[[#This Row],[Product]],Lookup_Misc!$B$1:$B$7,0),3)*Table1[[#This Row],[Tonnage]],NA())</f>
        <v>23.92</v>
      </c>
      <c r="J9258">
        <f t="shared" si="434"/>
        <v>1</v>
      </c>
    </row>
    <row r="9259" spans="1:10">
      <c r="A9259" t="s">
        <v>185</v>
      </c>
      <c r="B9259" t="s">
        <v>33</v>
      </c>
      <c r="C9259" s="60">
        <v>45292</v>
      </c>
      <c r="D9259" s="3">
        <f>Table1[[#This Row],[End Year]]-1</f>
        <v>2023</v>
      </c>
      <c r="E9259" s="3">
        <f t="shared" si="432"/>
        <v>2024</v>
      </c>
      <c r="F9259" s="1" t="str">
        <f t="shared" si="433"/>
        <v>2023/2024</v>
      </c>
      <c r="G9259">
        <v>136</v>
      </c>
      <c r="H9259" t="s">
        <v>60</v>
      </c>
      <c r="I9259">
        <f>IFERROR(INDEX(Lookup_Misc!$A$1:$C$7,MATCH(Table1[[#This Row],[Product]],Lookup_Misc!$B$1:$B$7,0),3)*Table1[[#This Row],[Tonnage]],NA())</f>
        <v>62.56</v>
      </c>
      <c r="J9259">
        <f t="shared" si="434"/>
        <v>1</v>
      </c>
    </row>
    <row r="9260" spans="1:10">
      <c r="A9260" t="s">
        <v>185</v>
      </c>
      <c r="B9260" t="s">
        <v>33</v>
      </c>
      <c r="C9260" s="60">
        <v>45292</v>
      </c>
      <c r="D9260" s="3">
        <f>Table1[[#This Row],[End Year]]-1</f>
        <v>2023</v>
      </c>
      <c r="E9260" s="3">
        <f t="shared" si="432"/>
        <v>2024</v>
      </c>
      <c r="F9260" s="1" t="str">
        <f t="shared" si="433"/>
        <v>2023/2024</v>
      </c>
      <c r="G9260">
        <v>16713</v>
      </c>
      <c r="H9260" t="s">
        <v>79</v>
      </c>
      <c r="I9260">
        <f>IFERROR(INDEX(Lookup_Misc!$A$1:$C$7,MATCH(Table1[[#This Row],[Product]],Lookup_Misc!$B$1:$B$7,0),3)*Table1[[#This Row],[Tonnage]],NA())</f>
        <v>7687.9800000000005</v>
      </c>
      <c r="J9260">
        <f t="shared" si="434"/>
        <v>1</v>
      </c>
    </row>
    <row r="9261" spans="1:10">
      <c r="A9261" t="s">
        <v>185</v>
      </c>
      <c r="B9261" t="s">
        <v>33</v>
      </c>
      <c r="C9261" s="60">
        <v>45292</v>
      </c>
      <c r="D9261" s="3">
        <f>Table1[[#This Row],[End Year]]-1</f>
        <v>2023</v>
      </c>
      <c r="E9261" s="3">
        <f t="shared" si="432"/>
        <v>2024</v>
      </c>
      <c r="F9261" s="1" t="str">
        <f t="shared" si="433"/>
        <v>2023/2024</v>
      </c>
      <c r="G9261">
        <v>49130</v>
      </c>
      <c r="H9261" t="s">
        <v>126</v>
      </c>
      <c r="I9261">
        <f>IFERROR(INDEX(Lookup_Misc!$A$1:$C$7,MATCH(Table1[[#This Row],[Product]],Lookup_Misc!$B$1:$B$7,0),3)*Table1[[#This Row],[Tonnage]],NA())</f>
        <v>22599.8</v>
      </c>
      <c r="J9261">
        <f t="shared" si="434"/>
        <v>1</v>
      </c>
    </row>
    <row r="9262" spans="1:10">
      <c r="A9262" t="s">
        <v>185</v>
      </c>
      <c r="B9262" t="s">
        <v>33</v>
      </c>
      <c r="C9262" s="60">
        <v>45292</v>
      </c>
      <c r="D9262" s="3">
        <f>Table1[[#This Row],[End Year]]-1</f>
        <v>2023</v>
      </c>
      <c r="E9262" s="3">
        <f t="shared" si="432"/>
        <v>2024</v>
      </c>
      <c r="F9262" s="1" t="str">
        <f t="shared" si="433"/>
        <v>2023/2024</v>
      </c>
      <c r="G9262">
        <v>9980</v>
      </c>
      <c r="H9262" t="s">
        <v>82</v>
      </c>
      <c r="I9262">
        <f>IFERROR(INDEX(Lookup_Misc!$A$1:$C$7,MATCH(Table1[[#This Row],[Product]],Lookup_Misc!$B$1:$B$7,0),3)*Table1[[#This Row],[Tonnage]],NA())</f>
        <v>4590.8</v>
      </c>
      <c r="J9262">
        <f t="shared" si="434"/>
        <v>1</v>
      </c>
    </row>
    <row r="9263" spans="1:10">
      <c r="A9263" t="s">
        <v>185</v>
      </c>
      <c r="B9263" t="s">
        <v>33</v>
      </c>
      <c r="C9263" s="60">
        <v>45292</v>
      </c>
      <c r="D9263" s="3">
        <f>Table1[[#This Row],[End Year]]-1</f>
        <v>2023</v>
      </c>
      <c r="E9263" s="3">
        <f t="shared" si="432"/>
        <v>2024</v>
      </c>
      <c r="F9263" s="1" t="str">
        <f t="shared" si="433"/>
        <v>2023/2024</v>
      </c>
      <c r="G9263">
        <v>96</v>
      </c>
      <c r="H9263" t="s">
        <v>86</v>
      </c>
      <c r="I9263">
        <f>IFERROR(INDEX(Lookup_Misc!$A$1:$C$7,MATCH(Table1[[#This Row],[Product]],Lookup_Misc!$B$1:$B$7,0),3)*Table1[[#This Row],[Tonnage]],NA())</f>
        <v>44.160000000000004</v>
      </c>
      <c r="J9263">
        <f t="shared" si="434"/>
        <v>1</v>
      </c>
    </row>
    <row r="9264" spans="1:10">
      <c r="A9264" t="s">
        <v>185</v>
      </c>
      <c r="B9264" t="s">
        <v>123</v>
      </c>
      <c r="C9264" s="60">
        <v>45292</v>
      </c>
      <c r="D9264" s="3">
        <f>Table1[[#This Row],[End Year]]-1</f>
        <v>2023</v>
      </c>
      <c r="E9264" s="3">
        <f t="shared" si="432"/>
        <v>2024</v>
      </c>
      <c r="F9264" s="1" t="str">
        <f t="shared" si="433"/>
        <v>2023/2024</v>
      </c>
      <c r="G9264">
        <v>1349</v>
      </c>
      <c r="H9264" t="s">
        <v>60</v>
      </c>
      <c r="I9264">
        <f>IFERROR(INDEX(Lookup_Misc!$A$1:$C$7,MATCH(Table1[[#This Row],[Product]],Lookup_Misc!$B$1:$B$7,0),3)*Table1[[#This Row],[Tonnage]],NA())</f>
        <v>620.54000000000008</v>
      </c>
      <c r="J9264">
        <f t="shared" si="434"/>
        <v>1</v>
      </c>
    </row>
    <row r="9265" spans="1:10">
      <c r="A9265" t="s">
        <v>185</v>
      </c>
      <c r="B9265" t="s">
        <v>123</v>
      </c>
      <c r="C9265" s="60">
        <v>45292</v>
      </c>
      <c r="D9265" s="3">
        <f>Table1[[#This Row],[End Year]]-1</f>
        <v>2023</v>
      </c>
      <c r="E9265" s="3">
        <f t="shared" si="432"/>
        <v>2024</v>
      </c>
      <c r="F9265" s="1" t="str">
        <f t="shared" si="433"/>
        <v>2023/2024</v>
      </c>
      <c r="G9265">
        <v>3300</v>
      </c>
      <c r="H9265" t="s">
        <v>131</v>
      </c>
      <c r="I9265">
        <f>IFERROR(INDEX(Lookup_Misc!$A$1:$C$7,MATCH(Table1[[#This Row],[Product]],Lookup_Misc!$B$1:$B$7,0),3)*Table1[[#This Row],[Tonnage]],NA())</f>
        <v>1518</v>
      </c>
      <c r="J9265">
        <f t="shared" si="434"/>
        <v>1</v>
      </c>
    </row>
    <row r="9266" spans="1:10">
      <c r="A9266" t="s">
        <v>185</v>
      </c>
      <c r="B9266" t="s">
        <v>123</v>
      </c>
      <c r="C9266" s="60">
        <v>45292</v>
      </c>
      <c r="D9266" s="3">
        <f>Table1[[#This Row],[End Year]]-1</f>
        <v>2023</v>
      </c>
      <c r="E9266" s="3">
        <f t="shared" si="432"/>
        <v>2024</v>
      </c>
      <c r="F9266" s="1" t="str">
        <f t="shared" si="433"/>
        <v>2023/2024</v>
      </c>
      <c r="G9266">
        <v>5500</v>
      </c>
      <c r="H9266" t="s">
        <v>116</v>
      </c>
      <c r="I9266">
        <f>IFERROR(INDEX(Lookup_Misc!$A$1:$C$7,MATCH(Table1[[#This Row],[Product]],Lookup_Misc!$B$1:$B$7,0),3)*Table1[[#This Row],[Tonnage]],NA())</f>
        <v>2530</v>
      </c>
      <c r="J9266">
        <f t="shared" si="434"/>
        <v>1</v>
      </c>
    </row>
    <row r="9267" spans="1:10">
      <c r="A9267" t="s">
        <v>185</v>
      </c>
      <c r="B9267" t="s">
        <v>123</v>
      </c>
      <c r="C9267" s="60">
        <v>45292</v>
      </c>
      <c r="D9267" s="3">
        <f>Table1[[#This Row],[End Year]]-1</f>
        <v>2023</v>
      </c>
      <c r="E9267" s="3">
        <f t="shared" si="432"/>
        <v>2024</v>
      </c>
      <c r="F9267" s="1" t="str">
        <f t="shared" si="433"/>
        <v>2023/2024</v>
      </c>
      <c r="G9267">
        <v>29</v>
      </c>
      <c r="H9267" t="s">
        <v>137</v>
      </c>
      <c r="I9267">
        <f>IFERROR(INDEX(Lookup_Misc!$A$1:$C$7,MATCH(Table1[[#This Row],[Product]],Lookup_Misc!$B$1:$B$7,0),3)*Table1[[#This Row],[Tonnage]],NA())</f>
        <v>13.34</v>
      </c>
      <c r="J9267">
        <f t="shared" si="434"/>
        <v>1</v>
      </c>
    </row>
    <row r="9268" spans="1:10">
      <c r="A9268" t="s">
        <v>185</v>
      </c>
      <c r="B9268" t="s">
        <v>123</v>
      </c>
      <c r="C9268" s="60">
        <v>45292</v>
      </c>
      <c r="D9268" s="3">
        <f>Table1[[#This Row],[End Year]]-1</f>
        <v>2023</v>
      </c>
      <c r="E9268" s="3">
        <f t="shared" si="432"/>
        <v>2024</v>
      </c>
      <c r="F9268" s="1" t="str">
        <f t="shared" si="433"/>
        <v>2023/2024</v>
      </c>
      <c r="G9268">
        <v>5000</v>
      </c>
      <c r="H9268" t="s">
        <v>113</v>
      </c>
      <c r="I9268">
        <f>IFERROR(INDEX(Lookup_Misc!$A$1:$C$7,MATCH(Table1[[#This Row],[Product]],Lookup_Misc!$B$1:$B$7,0),3)*Table1[[#This Row],[Tonnage]],NA())</f>
        <v>2300</v>
      </c>
      <c r="J9268">
        <f t="shared" si="434"/>
        <v>1</v>
      </c>
    </row>
    <row r="9269" spans="1:10">
      <c r="A9269" t="s">
        <v>186</v>
      </c>
      <c r="B9269" t="s">
        <v>33</v>
      </c>
      <c r="C9269" s="60">
        <v>45292</v>
      </c>
      <c r="D9269" s="3">
        <f>Table1[[#This Row],[End Year]]-1</f>
        <v>2023</v>
      </c>
      <c r="E9269" s="3">
        <f t="shared" si="432"/>
        <v>2024</v>
      </c>
      <c r="F9269" s="1" t="str">
        <f t="shared" si="433"/>
        <v>2023/2024</v>
      </c>
      <c r="G9269">
        <v>25</v>
      </c>
      <c r="H9269" t="s">
        <v>119</v>
      </c>
      <c r="I9269">
        <f>IFERROR(INDEX(Lookup_Misc!$A$1:$C$7,MATCH(Table1[[#This Row],[Product]],Lookup_Misc!$B$1:$B$7,0),3)*Table1[[#This Row],[Tonnage]],NA())</f>
        <v>13</v>
      </c>
      <c r="J9269">
        <f t="shared" si="434"/>
        <v>1</v>
      </c>
    </row>
    <row r="9270" spans="1:10">
      <c r="A9270" t="s">
        <v>186</v>
      </c>
      <c r="B9270" t="s">
        <v>33</v>
      </c>
      <c r="C9270" s="60">
        <v>45292</v>
      </c>
      <c r="D9270" s="3">
        <f>Table1[[#This Row],[End Year]]-1</f>
        <v>2023</v>
      </c>
      <c r="E9270" s="3">
        <f t="shared" si="432"/>
        <v>2024</v>
      </c>
      <c r="F9270" s="1" t="str">
        <f t="shared" si="433"/>
        <v>2023/2024</v>
      </c>
      <c r="G9270">
        <v>677</v>
      </c>
      <c r="H9270" t="s">
        <v>95</v>
      </c>
      <c r="I9270">
        <f>IFERROR(INDEX(Lookup_Misc!$A$1:$C$7,MATCH(Table1[[#This Row],[Product]],Lookup_Misc!$B$1:$B$7,0),3)*Table1[[#This Row],[Tonnage]],NA())</f>
        <v>352.04</v>
      </c>
      <c r="J9270">
        <f t="shared" si="434"/>
        <v>1</v>
      </c>
    </row>
    <row r="9271" spans="1:10">
      <c r="A9271" t="s">
        <v>186</v>
      </c>
      <c r="B9271" t="s">
        <v>33</v>
      </c>
      <c r="C9271" s="60">
        <v>45292</v>
      </c>
      <c r="D9271" s="3">
        <f>Table1[[#This Row],[End Year]]-1</f>
        <v>2023</v>
      </c>
      <c r="E9271" s="3">
        <f t="shared" si="432"/>
        <v>2024</v>
      </c>
      <c r="F9271" s="1" t="str">
        <f t="shared" si="433"/>
        <v>2023/2024</v>
      </c>
      <c r="G9271">
        <v>42674</v>
      </c>
      <c r="H9271" t="s">
        <v>169</v>
      </c>
      <c r="I9271">
        <f>IFERROR(INDEX(Lookup_Misc!$A$1:$C$7,MATCH(Table1[[#This Row],[Product]],Lookup_Misc!$B$1:$B$7,0),3)*Table1[[#This Row],[Tonnage]],NA())</f>
        <v>22190.48</v>
      </c>
      <c r="J9271">
        <f t="shared" si="434"/>
        <v>1</v>
      </c>
    </row>
    <row r="9272" spans="1:10">
      <c r="A9272" t="s">
        <v>186</v>
      </c>
      <c r="B9272" t="s">
        <v>33</v>
      </c>
      <c r="C9272" s="60">
        <v>45292</v>
      </c>
      <c r="D9272" s="3">
        <f>Table1[[#This Row],[End Year]]-1</f>
        <v>2023</v>
      </c>
      <c r="E9272" s="3">
        <f t="shared" si="432"/>
        <v>2024</v>
      </c>
      <c r="F9272" s="1" t="str">
        <f t="shared" si="433"/>
        <v>2023/2024</v>
      </c>
      <c r="G9272">
        <v>403</v>
      </c>
      <c r="H9272" t="s">
        <v>60</v>
      </c>
      <c r="I9272">
        <f>IFERROR(INDEX(Lookup_Misc!$A$1:$C$7,MATCH(Table1[[#This Row],[Product]],Lookup_Misc!$B$1:$B$7,0),3)*Table1[[#This Row],[Tonnage]],NA())</f>
        <v>209.56</v>
      </c>
      <c r="J9272">
        <f t="shared" si="434"/>
        <v>1</v>
      </c>
    </row>
    <row r="9273" spans="1:10">
      <c r="A9273" t="s">
        <v>186</v>
      </c>
      <c r="B9273" t="s">
        <v>33</v>
      </c>
      <c r="C9273" s="60">
        <v>45292</v>
      </c>
      <c r="D9273" s="3">
        <f>Table1[[#This Row],[End Year]]-1</f>
        <v>2023</v>
      </c>
      <c r="E9273" s="3">
        <f t="shared" si="432"/>
        <v>2024</v>
      </c>
      <c r="F9273" s="1" t="str">
        <f t="shared" si="433"/>
        <v>2023/2024</v>
      </c>
      <c r="G9273">
        <v>33197</v>
      </c>
      <c r="H9273" t="s">
        <v>79</v>
      </c>
      <c r="I9273">
        <f>IFERROR(INDEX(Lookup_Misc!$A$1:$C$7,MATCH(Table1[[#This Row],[Product]],Lookup_Misc!$B$1:$B$7,0),3)*Table1[[#This Row],[Tonnage]],NA())</f>
        <v>17262.440000000002</v>
      </c>
      <c r="J9273">
        <f t="shared" si="434"/>
        <v>1</v>
      </c>
    </row>
    <row r="9274" spans="1:10">
      <c r="A9274" t="s">
        <v>186</v>
      </c>
      <c r="B9274" t="s">
        <v>33</v>
      </c>
      <c r="C9274" s="60">
        <v>45292</v>
      </c>
      <c r="D9274" s="3">
        <f>Table1[[#This Row],[End Year]]-1</f>
        <v>2023</v>
      </c>
      <c r="E9274" s="3">
        <f t="shared" si="432"/>
        <v>2024</v>
      </c>
      <c r="F9274" s="1" t="str">
        <f t="shared" si="433"/>
        <v>2023/2024</v>
      </c>
      <c r="G9274">
        <v>5</v>
      </c>
      <c r="H9274" t="s">
        <v>88</v>
      </c>
      <c r="I9274">
        <f>IFERROR(INDEX(Lookup_Misc!$A$1:$C$7,MATCH(Table1[[#This Row],[Product]],Lookup_Misc!$B$1:$B$7,0),3)*Table1[[#This Row],[Tonnage]],NA())</f>
        <v>2.6</v>
      </c>
      <c r="J9274">
        <f t="shared" si="434"/>
        <v>1</v>
      </c>
    </row>
    <row r="9275" spans="1:10">
      <c r="A9275" t="s">
        <v>186</v>
      </c>
      <c r="B9275" t="s">
        <v>33</v>
      </c>
      <c r="C9275" s="60">
        <v>45292</v>
      </c>
      <c r="D9275" s="3">
        <f>Table1[[#This Row],[End Year]]-1</f>
        <v>2023</v>
      </c>
      <c r="E9275" s="3">
        <f t="shared" si="432"/>
        <v>2024</v>
      </c>
      <c r="F9275" s="1" t="str">
        <f t="shared" si="433"/>
        <v>2023/2024</v>
      </c>
      <c r="G9275">
        <v>44000</v>
      </c>
      <c r="H9275" t="s">
        <v>82</v>
      </c>
      <c r="I9275">
        <f>IFERROR(INDEX(Lookup_Misc!$A$1:$C$7,MATCH(Table1[[#This Row],[Product]],Lookup_Misc!$B$1:$B$7,0),3)*Table1[[#This Row],[Tonnage]],NA())</f>
        <v>22880</v>
      </c>
      <c r="J9275">
        <f t="shared" si="434"/>
        <v>1</v>
      </c>
    </row>
    <row r="9276" spans="1:10">
      <c r="A9276" t="s">
        <v>186</v>
      </c>
      <c r="B9276" t="s">
        <v>33</v>
      </c>
      <c r="C9276" s="60">
        <v>45292</v>
      </c>
      <c r="D9276" s="3">
        <f>Table1[[#This Row],[End Year]]-1</f>
        <v>2023</v>
      </c>
      <c r="E9276" s="3">
        <f t="shared" si="432"/>
        <v>2024</v>
      </c>
      <c r="F9276" s="1" t="str">
        <f t="shared" si="433"/>
        <v>2023/2024</v>
      </c>
      <c r="G9276">
        <v>466</v>
      </c>
      <c r="H9276" t="s">
        <v>86</v>
      </c>
      <c r="I9276">
        <f>IFERROR(INDEX(Lookup_Misc!$A$1:$C$7,MATCH(Table1[[#This Row],[Product]],Lookup_Misc!$B$1:$B$7,0),3)*Table1[[#This Row],[Tonnage]],NA())</f>
        <v>242.32000000000002</v>
      </c>
      <c r="J9276">
        <f t="shared" si="434"/>
        <v>1</v>
      </c>
    </row>
    <row r="9277" spans="1:10">
      <c r="A9277" t="s">
        <v>186</v>
      </c>
      <c r="B9277" t="s">
        <v>33</v>
      </c>
      <c r="C9277" s="60">
        <v>45292</v>
      </c>
      <c r="D9277" s="3">
        <f>Table1[[#This Row],[End Year]]-1</f>
        <v>2023</v>
      </c>
      <c r="E9277" s="3">
        <f t="shared" si="432"/>
        <v>2024</v>
      </c>
      <c r="F9277" s="1" t="str">
        <f t="shared" si="433"/>
        <v>2023/2024</v>
      </c>
      <c r="G9277">
        <v>2</v>
      </c>
      <c r="H9277" t="s">
        <v>89</v>
      </c>
      <c r="I9277">
        <f>IFERROR(INDEX(Lookup_Misc!$A$1:$C$7,MATCH(Table1[[#This Row],[Product]],Lookup_Misc!$B$1:$B$7,0),3)*Table1[[#This Row],[Tonnage]],NA())</f>
        <v>1.04</v>
      </c>
      <c r="J9277">
        <f t="shared" si="434"/>
        <v>1</v>
      </c>
    </row>
    <row r="9278" spans="1:10">
      <c r="A9278" t="s">
        <v>186</v>
      </c>
      <c r="B9278" t="s">
        <v>33</v>
      </c>
      <c r="C9278" s="60">
        <v>45292</v>
      </c>
      <c r="D9278" s="3">
        <f>Table1[[#This Row],[End Year]]-1</f>
        <v>2023</v>
      </c>
      <c r="E9278" s="3">
        <f t="shared" si="432"/>
        <v>2024</v>
      </c>
      <c r="F9278" s="1" t="str">
        <f t="shared" si="433"/>
        <v>2023/2024</v>
      </c>
      <c r="G9278">
        <v>11</v>
      </c>
      <c r="H9278" t="s">
        <v>90</v>
      </c>
      <c r="I9278">
        <f>IFERROR(INDEX(Lookup_Misc!$A$1:$C$7,MATCH(Table1[[#This Row],[Product]],Lookup_Misc!$B$1:$B$7,0),3)*Table1[[#This Row],[Tonnage]],NA())</f>
        <v>5.7200000000000006</v>
      </c>
      <c r="J9278">
        <f t="shared" si="434"/>
        <v>1</v>
      </c>
    </row>
    <row r="9279" spans="1:10">
      <c r="A9279" t="s">
        <v>186</v>
      </c>
      <c r="B9279" t="s">
        <v>123</v>
      </c>
      <c r="C9279" s="60">
        <v>45292</v>
      </c>
      <c r="D9279" s="3">
        <f>Table1[[#This Row],[End Year]]-1</f>
        <v>2023</v>
      </c>
      <c r="E9279" s="3">
        <f t="shared" si="432"/>
        <v>2024</v>
      </c>
      <c r="F9279" s="1" t="str">
        <f t="shared" si="433"/>
        <v>2023/2024</v>
      </c>
      <c r="G9279">
        <v>116427</v>
      </c>
      <c r="H9279" t="s">
        <v>60</v>
      </c>
      <c r="I9279">
        <f>IFERROR(INDEX(Lookup_Misc!$A$1:$C$7,MATCH(Table1[[#This Row],[Product]],Lookup_Misc!$B$1:$B$7,0),3)*Table1[[#This Row],[Tonnage]],NA())</f>
        <v>60542.04</v>
      </c>
      <c r="J9279">
        <f t="shared" si="434"/>
        <v>1</v>
      </c>
    </row>
    <row r="9280" spans="1:10">
      <c r="A9280" t="s">
        <v>186</v>
      </c>
      <c r="B9280" t="s">
        <v>123</v>
      </c>
      <c r="C9280" s="60">
        <v>45292</v>
      </c>
      <c r="D9280" s="3">
        <f>Table1[[#This Row],[End Year]]-1</f>
        <v>2023</v>
      </c>
      <c r="E9280" s="3">
        <f t="shared" si="432"/>
        <v>2024</v>
      </c>
      <c r="F9280" s="1" t="str">
        <f t="shared" si="433"/>
        <v>2023/2024</v>
      </c>
      <c r="G9280">
        <v>994</v>
      </c>
      <c r="H9280" t="s">
        <v>79</v>
      </c>
      <c r="I9280">
        <f>IFERROR(INDEX(Lookup_Misc!$A$1:$C$7,MATCH(Table1[[#This Row],[Product]],Lookup_Misc!$B$1:$B$7,0),3)*Table1[[#This Row],[Tonnage]],NA())</f>
        <v>516.88</v>
      </c>
      <c r="J9280">
        <f t="shared" si="434"/>
        <v>1</v>
      </c>
    </row>
    <row r="9281" spans="1:10">
      <c r="A9281" t="s">
        <v>186</v>
      </c>
      <c r="B9281" t="s">
        <v>123</v>
      </c>
      <c r="C9281" s="60">
        <v>45292</v>
      </c>
      <c r="D9281" s="3">
        <f>Table1[[#This Row],[End Year]]-1</f>
        <v>2023</v>
      </c>
      <c r="E9281" s="3">
        <f t="shared" si="432"/>
        <v>2024</v>
      </c>
      <c r="F9281" s="1" t="str">
        <f t="shared" si="433"/>
        <v>2023/2024</v>
      </c>
      <c r="G9281">
        <v>1100</v>
      </c>
      <c r="H9281" t="s">
        <v>116</v>
      </c>
      <c r="I9281">
        <f>IFERROR(INDEX(Lookup_Misc!$A$1:$C$7,MATCH(Table1[[#This Row],[Product]],Lookup_Misc!$B$1:$B$7,0),3)*Table1[[#This Row],[Tonnage]],NA())</f>
        <v>572</v>
      </c>
      <c r="J9281">
        <f t="shared" si="434"/>
        <v>1</v>
      </c>
    </row>
    <row r="9282" spans="1:10">
      <c r="A9282" t="s">
        <v>186</v>
      </c>
      <c r="B9282" t="s">
        <v>123</v>
      </c>
      <c r="C9282" s="60">
        <v>45292</v>
      </c>
      <c r="D9282" s="3">
        <f>Table1[[#This Row],[End Year]]-1</f>
        <v>2023</v>
      </c>
      <c r="E9282" s="3">
        <f t="shared" si="432"/>
        <v>2024</v>
      </c>
      <c r="F9282" s="1" t="str">
        <f t="shared" si="433"/>
        <v>2023/2024</v>
      </c>
      <c r="G9282">
        <v>1100</v>
      </c>
      <c r="H9282" t="s">
        <v>86</v>
      </c>
      <c r="I9282">
        <f>IFERROR(INDEX(Lookup_Misc!$A$1:$C$7,MATCH(Table1[[#This Row],[Product]],Lookup_Misc!$B$1:$B$7,0),3)*Table1[[#This Row],[Tonnage]],NA())</f>
        <v>572</v>
      </c>
      <c r="J9282">
        <f t="shared" si="434"/>
        <v>1</v>
      </c>
    </row>
    <row r="9283" spans="1:10">
      <c r="A9283" t="s">
        <v>189</v>
      </c>
      <c r="B9283" t="s">
        <v>33</v>
      </c>
      <c r="C9283" s="60">
        <v>45292</v>
      </c>
      <c r="D9283" s="3">
        <f>Table1[[#This Row],[End Year]]-1</f>
        <v>2023</v>
      </c>
      <c r="E9283" s="3">
        <f t="shared" si="432"/>
        <v>2024</v>
      </c>
      <c r="F9283" s="1" t="str">
        <f t="shared" si="433"/>
        <v>2023/2024</v>
      </c>
      <c r="G9283">
        <v>98</v>
      </c>
      <c r="H9283" t="s">
        <v>74</v>
      </c>
      <c r="I9283">
        <f>IFERROR(INDEX(Lookup_Misc!$A$1:$C$7,MATCH(Table1[[#This Row],[Product]],Lookup_Misc!$B$1:$B$7,0),3)*Table1[[#This Row],[Tonnage]],NA())</f>
        <v>39.200000000000003</v>
      </c>
      <c r="J9283">
        <f t="shared" si="434"/>
        <v>1</v>
      </c>
    </row>
    <row r="9284" spans="1:10">
      <c r="A9284" t="s">
        <v>189</v>
      </c>
      <c r="B9284" t="s">
        <v>33</v>
      </c>
      <c r="C9284" s="60">
        <v>45292</v>
      </c>
      <c r="D9284" s="3">
        <f>Table1[[#This Row],[End Year]]-1</f>
        <v>2023</v>
      </c>
      <c r="E9284" s="3">
        <f t="shared" si="432"/>
        <v>2024</v>
      </c>
      <c r="F9284" s="1" t="str">
        <f t="shared" si="433"/>
        <v>2023/2024</v>
      </c>
      <c r="G9284">
        <v>310</v>
      </c>
      <c r="H9284" t="s">
        <v>60</v>
      </c>
      <c r="I9284">
        <f>IFERROR(INDEX(Lookup_Misc!$A$1:$C$7,MATCH(Table1[[#This Row],[Product]],Lookup_Misc!$B$1:$B$7,0),3)*Table1[[#This Row],[Tonnage]],NA())</f>
        <v>124</v>
      </c>
      <c r="J9284">
        <f t="shared" si="434"/>
        <v>1</v>
      </c>
    </row>
    <row r="9285" spans="1:10">
      <c r="A9285" t="s">
        <v>189</v>
      </c>
      <c r="B9285" t="s">
        <v>123</v>
      </c>
      <c r="C9285" s="60">
        <v>45292</v>
      </c>
      <c r="D9285" s="3">
        <f>Table1[[#This Row],[End Year]]-1</f>
        <v>2023</v>
      </c>
      <c r="E9285" s="3">
        <f t="shared" si="432"/>
        <v>2024</v>
      </c>
      <c r="F9285" s="1" t="str">
        <f t="shared" si="433"/>
        <v>2023/2024</v>
      </c>
      <c r="G9285">
        <v>18</v>
      </c>
      <c r="H9285" t="s">
        <v>87</v>
      </c>
      <c r="I9285">
        <f>IFERROR(INDEX(Lookup_Misc!$A$1:$C$7,MATCH(Table1[[#This Row],[Product]],Lookup_Misc!$B$1:$B$7,0),3)*Table1[[#This Row],[Tonnage]],NA())</f>
        <v>7.2</v>
      </c>
      <c r="J9285">
        <f t="shared" si="434"/>
        <v>1</v>
      </c>
    </row>
    <row r="9286" spans="1:10">
      <c r="A9286" t="s">
        <v>189</v>
      </c>
      <c r="B9286" t="s">
        <v>123</v>
      </c>
      <c r="C9286" s="60">
        <v>45292</v>
      </c>
      <c r="D9286" s="3">
        <f>Table1[[#This Row],[End Year]]-1</f>
        <v>2023</v>
      </c>
      <c r="E9286" s="3">
        <f t="shared" ref="E9286:E9349" si="435">IF(AND(MONTH(C9286)&gt;=7,MONTH(C9286)&lt;=12),YEAR(C9286)+1,YEAR(C9286))</f>
        <v>2024</v>
      </c>
      <c r="F9286" s="1" t="str">
        <f t="shared" ref="F9286:F9349" si="436">D9286&amp;"/"&amp;E9286</f>
        <v>2023/2024</v>
      </c>
      <c r="G9286">
        <v>24</v>
      </c>
      <c r="H9286" t="s">
        <v>101</v>
      </c>
      <c r="I9286">
        <f>IFERROR(INDEX(Lookup_Misc!$A$1:$C$7,MATCH(Table1[[#This Row],[Product]],Lookup_Misc!$B$1:$B$7,0),3)*Table1[[#This Row],[Tonnage]],NA())</f>
        <v>9.6000000000000014</v>
      </c>
      <c r="J9286">
        <f t="shared" ref="J9286:J9349" si="437">MONTH(C9286)</f>
        <v>1</v>
      </c>
    </row>
    <row r="9287" spans="1:10">
      <c r="A9287" t="s">
        <v>189</v>
      </c>
      <c r="B9287" t="s">
        <v>123</v>
      </c>
      <c r="C9287" s="60">
        <v>45292</v>
      </c>
      <c r="D9287" s="3">
        <f>Table1[[#This Row],[End Year]]-1</f>
        <v>2023</v>
      </c>
      <c r="E9287" s="3">
        <f t="shared" si="435"/>
        <v>2024</v>
      </c>
      <c r="F9287" s="1" t="str">
        <f t="shared" si="436"/>
        <v>2023/2024</v>
      </c>
      <c r="G9287">
        <v>11872</v>
      </c>
      <c r="H9287" t="s">
        <v>60</v>
      </c>
      <c r="I9287">
        <f>IFERROR(INDEX(Lookup_Misc!$A$1:$C$7,MATCH(Table1[[#This Row],[Product]],Lookup_Misc!$B$1:$B$7,0),3)*Table1[[#This Row],[Tonnage]],NA())</f>
        <v>4748.8</v>
      </c>
      <c r="J9287">
        <f t="shared" si="437"/>
        <v>1</v>
      </c>
    </row>
    <row r="9288" spans="1:10">
      <c r="A9288" t="s">
        <v>189</v>
      </c>
      <c r="B9288" t="s">
        <v>123</v>
      </c>
      <c r="C9288" s="60">
        <v>45292</v>
      </c>
      <c r="D9288" s="3">
        <f>Table1[[#This Row],[End Year]]-1</f>
        <v>2023</v>
      </c>
      <c r="E9288" s="3">
        <f t="shared" si="435"/>
        <v>2024</v>
      </c>
      <c r="F9288" s="1" t="str">
        <f t="shared" si="436"/>
        <v>2023/2024</v>
      </c>
      <c r="G9288">
        <v>228</v>
      </c>
      <c r="H9288" t="s">
        <v>79</v>
      </c>
      <c r="I9288">
        <f>IFERROR(INDEX(Lookup_Misc!$A$1:$C$7,MATCH(Table1[[#This Row],[Product]],Lookup_Misc!$B$1:$B$7,0),3)*Table1[[#This Row],[Tonnage]],NA())</f>
        <v>91.2</v>
      </c>
      <c r="J9288">
        <f t="shared" si="437"/>
        <v>1</v>
      </c>
    </row>
    <row r="9289" spans="1:10">
      <c r="A9289" t="s">
        <v>189</v>
      </c>
      <c r="B9289" t="s">
        <v>123</v>
      </c>
      <c r="C9289" s="60">
        <v>45292</v>
      </c>
      <c r="D9289" s="3">
        <f>Table1[[#This Row],[End Year]]-1</f>
        <v>2023</v>
      </c>
      <c r="E9289" s="3">
        <f t="shared" si="435"/>
        <v>2024</v>
      </c>
      <c r="F9289" s="1" t="str">
        <f t="shared" si="436"/>
        <v>2023/2024</v>
      </c>
      <c r="G9289">
        <v>4</v>
      </c>
      <c r="H9289" t="s">
        <v>130</v>
      </c>
      <c r="I9289">
        <f>IFERROR(INDEX(Lookup_Misc!$A$1:$C$7,MATCH(Table1[[#This Row],[Product]],Lookup_Misc!$B$1:$B$7,0),3)*Table1[[#This Row],[Tonnage]],NA())</f>
        <v>1.6</v>
      </c>
      <c r="J9289">
        <f t="shared" si="437"/>
        <v>1</v>
      </c>
    </row>
    <row r="9290" spans="1:10">
      <c r="A9290" t="s">
        <v>189</v>
      </c>
      <c r="B9290" t="s">
        <v>123</v>
      </c>
      <c r="C9290" s="60">
        <v>45292</v>
      </c>
      <c r="D9290" s="3">
        <f>Table1[[#This Row],[End Year]]-1</f>
        <v>2023</v>
      </c>
      <c r="E9290" s="3">
        <f t="shared" si="435"/>
        <v>2024</v>
      </c>
      <c r="F9290" s="1" t="str">
        <f t="shared" si="436"/>
        <v>2023/2024</v>
      </c>
      <c r="G9290">
        <v>2</v>
      </c>
      <c r="H9290" t="s">
        <v>137</v>
      </c>
      <c r="I9290">
        <f>IFERROR(INDEX(Lookup_Misc!$A$1:$C$7,MATCH(Table1[[#This Row],[Product]],Lookup_Misc!$B$1:$B$7,0),3)*Table1[[#This Row],[Tonnage]],NA())</f>
        <v>0.8</v>
      </c>
      <c r="J9290">
        <f t="shared" si="437"/>
        <v>1</v>
      </c>
    </row>
    <row r="9291" spans="1:10">
      <c r="A9291" t="s">
        <v>189</v>
      </c>
      <c r="B9291" t="s">
        <v>123</v>
      </c>
      <c r="C9291" s="60">
        <v>45292</v>
      </c>
      <c r="D9291" s="3">
        <f>Table1[[#This Row],[End Year]]-1</f>
        <v>2023</v>
      </c>
      <c r="E9291" s="3">
        <f t="shared" si="435"/>
        <v>2024</v>
      </c>
      <c r="F9291" s="1" t="str">
        <f t="shared" si="436"/>
        <v>2023/2024</v>
      </c>
      <c r="G9291">
        <v>30920</v>
      </c>
      <c r="H9291" t="s">
        <v>113</v>
      </c>
      <c r="I9291">
        <f>IFERROR(INDEX(Lookup_Misc!$A$1:$C$7,MATCH(Table1[[#This Row],[Product]],Lookup_Misc!$B$1:$B$7,0),3)*Table1[[#This Row],[Tonnage]],NA())</f>
        <v>12368</v>
      </c>
      <c r="J9291">
        <f t="shared" si="437"/>
        <v>1</v>
      </c>
    </row>
    <row r="9292" spans="1:10">
      <c r="A9292" t="s">
        <v>189</v>
      </c>
      <c r="B9292" t="s">
        <v>123</v>
      </c>
      <c r="C9292" s="60">
        <v>45292</v>
      </c>
      <c r="D9292" s="3">
        <f>Table1[[#This Row],[End Year]]-1</f>
        <v>2023</v>
      </c>
      <c r="E9292" s="3">
        <f t="shared" si="435"/>
        <v>2024</v>
      </c>
      <c r="F9292" s="1" t="str">
        <f t="shared" si="436"/>
        <v>2023/2024</v>
      </c>
      <c r="G9292">
        <v>334</v>
      </c>
      <c r="H9292" t="s">
        <v>93</v>
      </c>
      <c r="I9292">
        <f>IFERROR(INDEX(Lookup_Misc!$A$1:$C$7,MATCH(Table1[[#This Row],[Product]],Lookup_Misc!$B$1:$B$7,0),3)*Table1[[#This Row],[Tonnage]],NA())</f>
        <v>133.6</v>
      </c>
      <c r="J9292">
        <f t="shared" si="437"/>
        <v>1</v>
      </c>
    </row>
    <row r="9293" spans="1:10">
      <c r="A9293" t="s">
        <v>189</v>
      </c>
      <c r="B9293" t="s">
        <v>123</v>
      </c>
      <c r="C9293" s="60">
        <v>45292</v>
      </c>
      <c r="D9293" s="3">
        <f>Table1[[#This Row],[End Year]]-1</f>
        <v>2023</v>
      </c>
      <c r="E9293" s="3">
        <f t="shared" si="435"/>
        <v>2024</v>
      </c>
      <c r="F9293" s="1" t="str">
        <f t="shared" si="436"/>
        <v>2023/2024</v>
      </c>
      <c r="G9293">
        <v>284</v>
      </c>
      <c r="H9293" t="s">
        <v>86</v>
      </c>
      <c r="I9293">
        <f>IFERROR(INDEX(Lookup_Misc!$A$1:$C$7,MATCH(Table1[[#This Row],[Product]],Lookup_Misc!$B$1:$B$7,0),3)*Table1[[#This Row],[Tonnage]],NA())</f>
        <v>113.60000000000001</v>
      </c>
      <c r="J9293">
        <f t="shared" si="437"/>
        <v>1</v>
      </c>
    </row>
    <row r="9294" spans="1:10">
      <c r="A9294" t="s">
        <v>189</v>
      </c>
      <c r="B9294" t="s">
        <v>123</v>
      </c>
      <c r="C9294" s="60">
        <v>45292</v>
      </c>
      <c r="D9294" s="3">
        <f>Table1[[#This Row],[End Year]]-1</f>
        <v>2023</v>
      </c>
      <c r="E9294" s="3">
        <f t="shared" si="435"/>
        <v>2024</v>
      </c>
      <c r="F9294" s="1" t="str">
        <f t="shared" si="436"/>
        <v>2023/2024</v>
      </c>
      <c r="G9294">
        <v>136</v>
      </c>
      <c r="H9294" t="s">
        <v>90</v>
      </c>
      <c r="I9294">
        <f>IFERROR(INDEX(Lookup_Misc!$A$1:$C$7,MATCH(Table1[[#This Row],[Product]],Lookup_Misc!$B$1:$B$7,0),3)*Table1[[#This Row],[Tonnage]],NA())</f>
        <v>54.400000000000006</v>
      </c>
      <c r="J9294">
        <f t="shared" si="437"/>
        <v>1</v>
      </c>
    </row>
    <row r="9295" spans="1:10">
      <c r="A9295" t="s">
        <v>187</v>
      </c>
      <c r="B9295" t="s">
        <v>33</v>
      </c>
      <c r="C9295" s="60">
        <v>45292</v>
      </c>
      <c r="D9295" s="3">
        <f>Table1[[#This Row],[End Year]]-1</f>
        <v>2023</v>
      </c>
      <c r="E9295" s="3">
        <f t="shared" si="435"/>
        <v>2024</v>
      </c>
      <c r="F9295" s="1" t="str">
        <f t="shared" si="436"/>
        <v>2023/2024</v>
      </c>
      <c r="G9295">
        <v>25850</v>
      </c>
      <c r="H9295" t="s">
        <v>151</v>
      </c>
      <c r="I9295">
        <f>IFERROR(INDEX(Lookup_Misc!$A$1:$C$7,MATCH(Table1[[#This Row],[Product]],Lookup_Misc!$B$1:$B$7,0),3)*Table1[[#This Row],[Tonnage]],NA())</f>
        <v>11891</v>
      </c>
      <c r="J9295">
        <f t="shared" si="437"/>
        <v>1</v>
      </c>
    </row>
    <row r="9296" spans="1:10">
      <c r="A9296" t="s">
        <v>187</v>
      </c>
      <c r="B9296" t="s">
        <v>33</v>
      </c>
      <c r="C9296" s="60">
        <v>45292</v>
      </c>
      <c r="D9296" s="3">
        <f>Table1[[#This Row],[End Year]]-1</f>
        <v>2023</v>
      </c>
      <c r="E9296" s="3">
        <f t="shared" si="435"/>
        <v>2024</v>
      </c>
      <c r="F9296" s="1" t="str">
        <f t="shared" si="436"/>
        <v>2023/2024</v>
      </c>
      <c r="G9296">
        <v>32025</v>
      </c>
      <c r="H9296" t="s">
        <v>173</v>
      </c>
      <c r="I9296">
        <f>IFERROR(INDEX(Lookup_Misc!$A$1:$C$7,MATCH(Table1[[#This Row],[Product]],Lookup_Misc!$B$1:$B$7,0),3)*Table1[[#This Row],[Tonnage]],NA())</f>
        <v>14731.5</v>
      </c>
      <c r="J9296">
        <f t="shared" si="437"/>
        <v>1</v>
      </c>
    </row>
    <row r="9297" spans="1:10">
      <c r="A9297" t="s">
        <v>187</v>
      </c>
      <c r="B9297" t="s">
        <v>33</v>
      </c>
      <c r="C9297" s="60">
        <v>45292</v>
      </c>
      <c r="D9297" s="3">
        <f>Table1[[#This Row],[End Year]]-1</f>
        <v>2023</v>
      </c>
      <c r="E9297" s="3">
        <f t="shared" si="435"/>
        <v>2024</v>
      </c>
      <c r="F9297" s="1" t="str">
        <f t="shared" si="436"/>
        <v>2023/2024</v>
      </c>
      <c r="G9297">
        <v>82391</v>
      </c>
      <c r="H9297" t="s">
        <v>96</v>
      </c>
      <c r="I9297">
        <f>IFERROR(INDEX(Lookup_Misc!$A$1:$C$7,MATCH(Table1[[#This Row],[Product]],Lookup_Misc!$B$1:$B$7,0),3)*Table1[[#This Row],[Tonnage]],NA())</f>
        <v>37899.86</v>
      </c>
      <c r="J9297">
        <f t="shared" si="437"/>
        <v>1</v>
      </c>
    </row>
    <row r="9298" spans="1:10">
      <c r="A9298" t="s">
        <v>188</v>
      </c>
      <c r="B9298" t="s">
        <v>33</v>
      </c>
      <c r="C9298" s="60">
        <v>45292</v>
      </c>
      <c r="D9298" s="3">
        <f>Table1[[#This Row],[End Year]]-1</f>
        <v>2023</v>
      </c>
      <c r="E9298" s="3">
        <f t="shared" si="435"/>
        <v>2024</v>
      </c>
      <c r="F9298" s="1" t="str">
        <f t="shared" si="436"/>
        <v>2023/2024</v>
      </c>
      <c r="G9298">
        <v>5</v>
      </c>
      <c r="H9298" t="s">
        <v>86</v>
      </c>
      <c r="I9298">
        <f>IFERROR(INDEX(Lookup_Misc!$A$1:$C$7,MATCH(Table1[[#This Row],[Product]],Lookup_Misc!$B$1:$B$7,0),3)*Table1[[#This Row],[Tonnage]],NA())</f>
        <v>0.89999999999999991</v>
      </c>
      <c r="J9298">
        <f t="shared" si="437"/>
        <v>1</v>
      </c>
    </row>
    <row r="9299" spans="1:10">
      <c r="A9299" t="s">
        <v>188</v>
      </c>
      <c r="B9299" t="s">
        <v>123</v>
      </c>
      <c r="C9299" s="60">
        <v>45292</v>
      </c>
      <c r="D9299" s="3">
        <f>Table1[[#This Row],[End Year]]-1</f>
        <v>2023</v>
      </c>
      <c r="E9299" s="3">
        <f t="shared" si="435"/>
        <v>2024</v>
      </c>
      <c r="F9299" s="1" t="str">
        <f t="shared" si="436"/>
        <v>2023/2024</v>
      </c>
      <c r="G9299">
        <v>15</v>
      </c>
      <c r="H9299" t="s">
        <v>86</v>
      </c>
      <c r="I9299">
        <f>IFERROR(INDEX(Lookup_Misc!$A$1:$C$7,MATCH(Table1[[#This Row],[Product]],Lookup_Misc!$B$1:$B$7,0),3)*Table1[[#This Row],[Tonnage]],NA())</f>
        <v>2.6999999999999997</v>
      </c>
      <c r="J9299">
        <f t="shared" si="437"/>
        <v>1</v>
      </c>
    </row>
    <row r="9300" spans="1:10">
      <c r="A9300" t="s">
        <v>188</v>
      </c>
      <c r="B9300" t="s">
        <v>123</v>
      </c>
      <c r="C9300" s="60">
        <v>45292</v>
      </c>
      <c r="D9300" s="3">
        <f>Table1[[#This Row],[End Year]]-1</f>
        <v>2023</v>
      </c>
      <c r="E9300" s="3">
        <f t="shared" si="435"/>
        <v>2024</v>
      </c>
      <c r="F9300" s="1" t="str">
        <f t="shared" si="436"/>
        <v>2023/2024</v>
      </c>
      <c r="G9300">
        <v>3</v>
      </c>
      <c r="H9300" t="s">
        <v>106</v>
      </c>
      <c r="I9300">
        <f>IFERROR(INDEX(Lookup_Misc!$A$1:$C$7,MATCH(Table1[[#This Row],[Product]],Lookup_Misc!$B$1:$B$7,0),3)*Table1[[#This Row],[Tonnage]],NA())</f>
        <v>0.54</v>
      </c>
      <c r="J9300">
        <f t="shared" si="437"/>
        <v>1</v>
      </c>
    </row>
    <row r="9301" spans="1:10">
      <c r="A9301" t="s">
        <v>187</v>
      </c>
      <c r="B9301" t="s">
        <v>65</v>
      </c>
      <c r="C9301" s="60">
        <v>45323</v>
      </c>
      <c r="D9301" s="3">
        <f>Table1[[#This Row],[End Year]]-1</f>
        <v>2023</v>
      </c>
      <c r="E9301" s="3">
        <f t="shared" si="435"/>
        <v>2024</v>
      </c>
      <c r="F9301" s="1" t="str">
        <f t="shared" si="436"/>
        <v>2023/2024</v>
      </c>
      <c r="G9301">
        <v>18600</v>
      </c>
      <c r="H9301" t="s">
        <v>78</v>
      </c>
      <c r="I9301">
        <f>IFERROR(INDEX(Lookup_Misc!$A$1:$C$7,MATCH(Table1[[#This Row],[Product]],Lookup_Misc!$B$1:$B$7,0),3)*Table1[[#This Row],[Tonnage]],NA())</f>
        <v>8556</v>
      </c>
      <c r="J9301">
        <f t="shared" si="437"/>
        <v>2</v>
      </c>
    </row>
    <row r="9302" spans="1:10">
      <c r="A9302" t="s">
        <v>185</v>
      </c>
      <c r="B9302" t="s">
        <v>65</v>
      </c>
      <c r="C9302" s="60">
        <v>45323</v>
      </c>
      <c r="D9302" s="3">
        <f>Table1[[#This Row],[End Year]]-1</f>
        <v>2023</v>
      </c>
      <c r="E9302" s="3">
        <f t="shared" si="435"/>
        <v>2024</v>
      </c>
      <c r="F9302" s="1" t="str">
        <f t="shared" si="436"/>
        <v>2023/2024</v>
      </c>
      <c r="G9302">
        <v>15</v>
      </c>
      <c r="H9302" t="s">
        <v>87</v>
      </c>
      <c r="I9302">
        <f>IFERROR(INDEX(Lookup_Misc!$A$1:$C$7,MATCH(Table1[[#This Row],[Product]],Lookup_Misc!$B$1:$B$7,0),3)*Table1[[#This Row],[Tonnage]],NA())</f>
        <v>6.9</v>
      </c>
      <c r="J9302">
        <f t="shared" si="437"/>
        <v>2</v>
      </c>
    </row>
    <row r="9303" spans="1:10">
      <c r="A9303" t="s">
        <v>185</v>
      </c>
      <c r="B9303" t="s">
        <v>65</v>
      </c>
      <c r="C9303" s="60">
        <v>45323</v>
      </c>
      <c r="D9303" s="3">
        <f>Table1[[#This Row],[End Year]]-1</f>
        <v>2023</v>
      </c>
      <c r="E9303" s="3">
        <f t="shared" si="435"/>
        <v>2024</v>
      </c>
      <c r="F9303" s="1" t="str">
        <f t="shared" si="436"/>
        <v>2023/2024</v>
      </c>
      <c r="G9303">
        <v>72</v>
      </c>
      <c r="H9303" t="s">
        <v>119</v>
      </c>
      <c r="I9303">
        <f>IFERROR(INDEX(Lookup_Misc!$A$1:$C$7,MATCH(Table1[[#This Row],[Product]],Lookup_Misc!$B$1:$B$7,0),3)*Table1[[#This Row],[Tonnage]],NA())</f>
        <v>33.120000000000005</v>
      </c>
      <c r="J9303">
        <f t="shared" si="437"/>
        <v>2</v>
      </c>
    </row>
    <row r="9304" spans="1:10">
      <c r="A9304" t="s">
        <v>185</v>
      </c>
      <c r="B9304" t="s">
        <v>65</v>
      </c>
      <c r="C9304" s="60">
        <v>45323</v>
      </c>
      <c r="D9304" s="3">
        <f>Table1[[#This Row],[End Year]]-1</f>
        <v>2023</v>
      </c>
      <c r="E9304" s="3">
        <f t="shared" si="435"/>
        <v>2024</v>
      </c>
      <c r="F9304" s="1" t="str">
        <f t="shared" si="436"/>
        <v>2023/2024</v>
      </c>
      <c r="G9304">
        <v>100</v>
      </c>
      <c r="H9304" t="s">
        <v>95</v>
      </c>
      <c r="I9304">
        <f>IFERROR(INDEX(Lookup_Misc!$A$1:$C$7,MATCH(Table1[[#This Row],[Product]],Lookup_Misc!$B$1:$B$7,0),3)*Table1[[#This Row],[Tonnage]],NA())</f>
        <v>46</v>
      </c>
      <c r="J9304">
        <f t="shared" si="437"/>
        <v>2</v>
      </c>
    </row>
    <row r="9305" spans="1:10">
      <c r="A9305" t="s">
        <v>185</v>
      </c>
      <c r="B9305" t="s">
        <v>65</v>
      </c>
      <c r="C9305" s="60">
        <v>45323</v>
      </c>
      <c r="D9305" s="3">
        <f>Table1[[#This Row],[End Year]]-1</f>
        <v>2023</v>
      </c>
      <c r="E9305" s="3">
        <f t="shared" si="435"/>
        <v>2024</v>
      </c>
      <c r="F9305" s="1" t="str">
        <f t="shared" si="436"/>
        <v>2023/2024</v>
      </c>
      <c r="G9305">
        <v>35000</v>
      </c>
      <c r="H9305" t="s">
        <v>78</v>
      </c>
      <c r="I9305">
        <f>IFERROR(INDEX(Lookup_Misc!$A$1:$C$7,MATCH(Table1[[#This Row],[Product]],Lookup_Misc!$B$1:$B$7,0),3)*Table1[[#This Row],[Tonnage]],NA())</f>
        <v>16100</v>
      </c>
      <c r="J9305">
        <f t="shared" si="437"/>
        <v>2</v>
      </c>
    </row>
    <row r="9306" spans="1:10">
      <c r="A9306" t="s">
        <v>185</v>
      </c>
      <c r="B9306" t="s">
        <v>65</v>
      </c>
      <c r="C9306" s="60">
        <v>45323</v>
      </c>
      <c r="D9306" s="3">
        <f>Table1[[#This Row],[End Year]]-1</f>
        <v>2023</v>
      </c>
      <c r="E9306" s="3">
        <f t="shared" si="435"/>
        <v>2024</v>
      </c>
      <c r="F9306" s="1" t="str">
        <f t="shared" si="436"/>
        <v>2023/2024</v>
      </c>
      <c r="G9306">
        <v>312</v>
      </c>
      <c r="H9306" t="s">
        <v>60</v>
      </c>
      <c r="I9306">
        <f>IFERROR(INDEX(Lookup_Misc!$A$1:$C$7,MATCH(Table1[[#This Row],[Product]],Lookup_Misc!$B$1:$B$7,0),3)*Table1[[#This Row],[Tonnage]],NA())</f>
        <v>143.52000000000001</v>
      </c>
      <c r="J9306">
        <f t="shared" si="437"/>
        <v>2</v>
      </c>
    </row>
    <row r="9307" spans="1:10">
      <c r="A9307" t="s">
        <v>185</v>
      </c>
      <c r="B9307" t="s">
        <v>65</v>
      </c>
      <c r="C9307" s="60">
        <v>45323</v>
      </c>
      <c r="D9307" s="3">
        <f>Table1[[#This Row],[End Year]]-1</f>
        <v>2023</v>
      </c>
      <c r="E9307" s="3">
        <f t="shared" si="435"/>
        <v>2024</v>
      </c>
      <c r="F9307" s="1" t="str">
        <f t="shared" si="436"/>
        <v>2023/2024</v>
      </c>
      <c r="G9307">
        <v>16212</v>
      </c>
      <c r="H9307" t="s">
        <v>79</v>
      </c>
      <c r="I9307">
        <f>IFERROR(INDEX(Lookup_Misc!$A$1:$C$7,MATCH(Table1[[#This Row],[Product]],Lookup_Misc!$B$1:$B$7,0),3)*Table1[[#This Row],[Tonnage]],NA())</f>
        <v>7457.52</v>
      </c>
      <c r="J9307">
        <f t="shared" si="437"/>
        <v>2</v>
      </c>
    </row>
    <row r="9308" spans="1:10">
      <c r="A9308" t="s">
        <v>185</v>
      </c>
      <c r="B9308" t="s">
        <v>65</v>
      </c>
      <c r="C9308" s="60">
        <v>45323</v>
      </c>
      <c r="D9308" s="3">
        <f>Table1[[#This Row],[End Year]]-1</f>
        <v>2023</v>
      </c>
      <c r="E9308" s="3">
        <f t="shared" si="435"/>
        <v>2024</v>
      </c>
      <c r="F9308" s="1" t="str">
        <f t="shared" si="436"/>
        <v>2023/2024</v>
      </c>
      <c r="G9308">
        <v>77566</v>
      </c>
      <c r="H9308" t="s">
        <v>126</v>
      </c>
      <c r="I9308">
        <f>IFERROR(INDEX(Lookup_Misc!$A$1:$C$7,MATCH(Table1[[#This Row],[Product]],Lookup_Misc!$B$1:$B$7,0),3)*Table1[[#This Row],[Tonnage]],NA())</f>
        <v>35680.36</v>
      </c>
      <c r="J9308">
        <f t="shared" si="437"/>
        <v>2</v>
      </c>
    </row>
    <row r="9309" spans="1:10">
      <c r="A9309" t="s">
        <v>185</v>
      </c>
      <c r="B9309" t="s">
        <v>65</v>
      </c>
      <c r="C9309" s="60">
        <v>45323</v>
      </c>
      <c r="D9309" s="3">
        <f>Table1[[#This Row],[End Year]]-1</f>
        <v>2023</v>
      </c>
      <c r="E9309" s="3">
        <f t="shared" si="435"/>
        <v>2024</v>
      </c>
      <c r="F9309" s="1" t="str">
        <f t="shared" si="436"/>
        <v>2023/2024</v>
      </c>
      <c r="G9309">
        <v>176044</v>
      </c>
      <c r="H9309" t="s">
        <v>82</v>
      </c>
      <c r="I9309">
        <f>IFERROR(INDEX(Lookup_Misc!$A$1:$C$7,MATCH(Table1[[#This Row],[Product]],Lookup_Misc!$B$1:$B$7,0),3)*Table1[[#This Row],[Tonnage]],NA())</f>
        <v>80980.240000000005</v>
      </c>
      <c r="J9309">
        <f t="shared" si="437"/>
        <v>2</v>
      </c>
    </row>
    <row r="9310" spans="1:10">
      <c r="A9310" t="s">
        <v>189</v>
      </c>
      <c r="B9310" t="s">
        <v>65</v>
      </c>
      <c r="C9310" s="60">
        <v>45323</v>
      </c>
      <c r="D9310" s="3">
        <f>Table1[[#This Row],[End Year]]-1</f>
        <v>2023</v>
      </c>
      <c r="E9310" s="3">
        <f t="shared" si="435"/>
        <v>2024</v>
      </c>
      <c r="F9310" s="1" t="str">
        <f t="shared" si="436"/>
        <v>2023/2024</v>
      </c>
      <c r="G9310">
        <v>137</v>
      </c>
      <c r="H9310" t="s">
        <v>103</v>
      </c>
      <c r="I9310">
        <f>IFERROR(INDEX(Lookup_Misc!$A$1:$C$7,MATCH(Table1[[#This Row],[Product]],Lookup_Misc!$B$1:$B$7,0),3)*Table1[[#This Row],[Tonnage]],NA())</f>
        <v>54.800000000000004</v>
      </c>
      <c r="J9310">
        <f t="shared" si="437"/>
        <v>2</v>
      </c>
    </row>
    <row r="9311" spans="1:10">
      <c r="A9311" t="s">
        <v>189</v>
      </c>
      <c r="B9311" t="s">
        <v>65</v>
      </c>
      <c r="C9311" s="60">
        <v>45323</v>
      </c>
      <c r="D9311" s="3">
        <f>Table1[[#This Row],[End Year]]-1</f>
        <v>2023</v>
      </c>
      <c r="E9311" s="3">
        <f t="shared" si="435"/>
        <v>2024</v>
      </c>
      <c r="F9311" s="1" t="str">
        <f t="shared" si="436"/>
        <v>2023/2024</v>
      </c>
      <c r="G9311">
        <v>328</v>
      </c>
      <c r="H9311" t="s">
        <v>60</v>
      </c>
      <c r="I9311">
        <f>IFERROR(INDEX(Lookup_Misc!$A$1:$C$7,MATCH(Table1[[#This Row],[Product]],Lookup_Misc!$B$1:$B$7,0),3)*Table1[[#This Row],[Tonnage]],NA())</f>
        <v>131.20000000000002</v>
      </c>
      <c r="J9311">
        <f t="shared" si="437"/>
        <v>2</v>
      </c>
    </row>
    <row r="9312" spans="1:10">
      <c r="A9312" t="s">
        <v>189</v>
      </c>
      <c r="B9312" t="s">
        <v>65</v>
      </c>
      <c r="C9312" s="60">
        <v>45323</v>
      </c>
      <c r="D9312" s="3">
        <f>Table1[[#This Row],[End Year]]-1</f>
        <v>2023</v>
      </c>
      <c r="E9312" s="3">
        <f t="shared" si="435"/>
        <v>2024</v>
      </c>
      <c r="F9312" s="1" t="str">
        <f t="shared" si="436"/>
        <v>2023/2024</v>
      </c>
      <c r="G9312">
        <v>95</v>
      </c>
      <c r="H9312" t="s">
        <v>79</v>
      </c>
      <c r="I9312">
        <f>IFERROR(INDEX(Lookup_Misc!$A$1:$C$7,MATCH(Table1[[#This Row],[Product]],Lookup_Misc!$B$1:$B$7,0),3)*Table1[[#This Row],[Tonnage]],NA())</f>
        <v>38</v>
      </c>
      <c r="J9312">
        <f t="shared" si="437"/>
        <v>2</v>
      </c>
    </row>
    <row r="9313" spans="1:10">
      <c r="A9313" t="s">
        <v>189</v>
      </c>
      <c r="B9313" t="s">
        <v>65</v>
      </c>
      <c r="C9313" s="60">
        <v>45323</v>
      </c>
      <c r="D9313" s="3">
        <f>Table1[[#This Row],[End Year]]-1</f>
        <v>2023</v>
      </c>
      <c r="E9313" s="3">
        <f t="shared" si="435"/>
        <v>2024</v>
      </c>
      <c r="F9313" s="1" t="str">
        <f t="shared" si="436"/>
        <v>2023/2024</v>
      </c>
      <c r="G9313">
        <v>93</v>
      </c>
      <c r="H9313" t="s">
        <v>113</v>
      </c>
      <c r="I9313">
        <f>IFERROR(INDEX(Lookup_Misc!$A$1:$C$7,MATCH(Table1[[#This Row],[Product]],Lookup_Misc!$B$1:$B$7,0),3)*Table1[[#This Row],[Tonnage]],NA())</f>
        <v>37.200000000000003</v>
      </c>
      <c r="J9313">
        <f t="shared" si="437"/>
        <v>2</v>
      </c>
    </row>
    <row r="9314" spans="1:10">
      <c r="A9314" t="s">
        <v>189</v>
      </c>
      <c r="B9314" t="s">
        <v>65</v>
      </c>
      <c r="C9314" s="60">
        <v>45323</v>
      </c>
      <c r="D9314" s="3">
        <f>Table1[[#This Row],[End Year]]-1</f>
        <v>2023</v>
      </c>
      <c r="E9314" s="3">
        <f t="shared" si="435"/>
        <v>2024</v>
      </c>
      <c r="F9314" s="1" t="str">
        <f t="shared" si="436"/>
        <v>2023/2024</v>
      </c>
      <c r="G9314">
        <v>20</v>
      </c>
      <c r="H9314" t="s">
        <v>86</v>
      </c>
      <c r="I9314">
        <f>IFERROR(INDEX(Lookup_Misc!$A$1:$C$7,MATCH(Table1[[#This Row],[Product]],Lookup_Misc!$B$1:$B$7,0),3)*Table1[[#This Row],[Tonnage]],NA())</f>
        <v>8</v>
      </c>
      <c r="J9314">
        <f t="shared" si="437"/>
        <v>2</v>
      </c>
    </row>
    <row r="9315" spans="1:10">
      <c r="A9315" t="s">
        <v>186</v>
      </c>
      <c r="B9315" t="s">
        <v>65</v>
      </c>
      <c r="C9315" s="60">
        <v>45323</v>
      </c>
      <c r="D9315" s="3">
        <f>Table1[[#This Row],[End Year]]-1</f>
        <v>2023</v>
      </c>
      <c r="E9315" s="3">
        <f t="shared" si="435"/>
        <v>2024</v>
      </c>
      <c r="F9315" s="1" t="str">
        <f t="shared" si="436"/>
        <v>2023/2024</v>
      </c>
      <c r="G9315">
        <v>15</v>
      </c>
      <c r="H9315" t="s">
        <v>75</v>
      </c>
      <c r="I9315">
        <f>IFERROR(INDEX(Lookup_Misc!$A$1:$C$7,MATCH(Table1[[#This Row],[Product]],Lookup_Misc!$B$1:$B$7,0),3)*Table1[[#This Row],[Tonnage]],NA())</f>
        <v>7.8000000000000007</v>
      </c>
      <c r="J9315">
        <f t="shared" si="437"/>
        <v>2</v>
      </c>
    </row>
    <row r="9316" spans="1:10">
      <c r="A9316" t="s">
        <v>186</v>
      </c>
      <c r="B9316" t="s">
        <v>65</v>
      </c>
      <c r="C9316" s="60">
        <v>45323</v>
      </c>
      <c r="D9316" s="3">
        <f>Table1[[#This Row],[End Year]]-1</f>
        <v>2023</v>
      </c>
      <c r="E9316" s="3">
        <f t="shared" si="435"/>
        <v>2024</v>
      </c>
      <c r="F9316" s="1" t="str">
        <f t="shared" si="436"/>
        <v>2023/2024</v>
      </c>
      <c r="G9316">
        <v>50</v>
      </c>
      <c r="H9316" t="s">
        <v>87</v>
      </c>
      <c r="I9316">
        <f>IFERROR(INDEX(Lookup_Misc!$A$1:$C$7,MATCH(Table1[[#This Row],[Product]],Lookup_Misc!$B$1:$B$7,0),3)*Table1[[#This Row],[Tonnage]],NA())</f>
        <v>26</v>
      </c>
      <c r="J9316">
        <f t="shared" si="437"/>
        <v>2</v>
      </c>
    </row>
    <row r="9317" spans="1:10">
      <c r="A9317" t="s">
        <v>186</v>
      </c>
      <c r="B9317" t="s">
        <v>65</v>
      </c>
      <c r="C9317" s="60">
        <v>45323</v>
      </c>
      <c r="D9317" s="3">
        <f>Table1[[#This Row],[End Year]]-1</f>
        <v>2023</v>
      </c>
      <c r="E9317" s="3">
        <f t="shared" si="435"/>
        <v>2024</v>
      </c>
      <c r="F9317" s="1" t="str">
        <f t="shared" si="436"/>
        <v>2023/2024</v>
      </c>
      <c r="G9317">
        <v>24</v>
      </c>
      <c r="H9317" t="s">
        <v>119</v>
      </c>
      <c r="I9317">
        <f>IFERROR(INDEX(Lookup_Misc!$A$1:$C$7,MATCH(Table1[[#This Row],[Product]],Lookup_Misc!$B$1:$B$7,0),3)*Table1[[#This Row],[Tonnage]],NA())</f>
        <v>12.48</v>
      </c>
      <c r="J9317">
        <f t="shared" si="437"/>
        <v>2</v>
      </c>
    </row>
    <row r="9318" spans="1:10">
      <c r="A9318" t="s">
        <v>186</v>
      </c>
      <c r="B9318" t="s">
        <v>65</v>
      </c>
      <c r="C9318" s="60">
        <v>45323</v>
      </c>
      <c r="D9318" s="3">
        <f>Table1[[#This Row],[End Year]]-1</f>
        <v>2023</v>
      </c>
      <c r="E9318" s="3">
        <f t="shared" si="435"/>
        <v>2024</v>
      </c>
      <c r="F9318" s="1" t="str">
        <f t="shared" si="436"/>
        <v>2023/2024</v>
      </c>
      <c r="G9318">
        <v>622</v>
      </c>
      <c r="H9318" t="s">
        <v>95</v>
      </c>
      <c r="I9318">
        <f>IFERROR(INDEX(Lookup_Misc!$A$1:$C$7,MATCH(Table1[[#This Row],[Product]],Lookup_Misc!$B$1:$B$7,0),3)*Table1[[#This Row],[Tonnage]],NA())</f>
        <v>323.44</v>
      </c>
      <c r="J9318">
        <f t="shared" si="437"/>
        <v>2</v>
      </c>
    </row>
    <row r="9319" spans="1:10">
      <c r="A9319" t="s">
        <v>186</v>
      </c>
      <c r="B9319" t="s">
        <v>65</v>
      </c>
      <c r="C9319" s="60">
        <v>45323</v>
      </c>
      <c r="D9319" s="3">
        <f>Table1[[#This Row],[End Year]]-1</f>
        <v>2023</v>
      </c>
      <c r="E9319" s="3">
        <f t="shared" si="435"/>
        <v>2024</v>
      </c>
      <c r="F9319" s="1" t="str">
        <f t="shared" si="436"/>
        <v>2023/2024</v>
      </c>
      <c r="G9319">
        <v>19</v>
      </c>
      <c r="H9319" t="s">
        <v>169</v>
      </c>
      <c r="I9319">
        <f>IFERROR(INDEX(Lookup_Misc!$A$1:$C$7,MATCH(Table1[[#This Row],[Product]],Lookup_Misc!$B$1:$B$7,0),3)*Table1[[#This Row],[Tonnage]],NA())</f>
        <v>9.8800000000000008</v>
      </c>
      <c r="J9319">
        <f t="shared" si="437"/>
        <v>2</v>
      </c>
    </row>
    <row r="9320" spans="1:10">
      <c r="A9320" t="s">
        <v>186</v>
      </c>
      <c r="B9320" t="s">
        <v>65</v>
      </c>
      <c r="C9320" s="60">
        <v>45323</v>
      </c>
      <c r="D9320" s="3">
        <f>Table1[[#This Row],[End Year]]-1</f>
        <v>2023</v>
      </c>
      <c r="E9320" s="3">
        <f t="shared" si="435"/>
        <v>2024</v>
      </c>
      <c r="F9320" s="1" t="str">
        <f t="shared" si="436"/>
        <v>2023/2024</v>
      </c>
      <c r="G9320">
        <v>27124</v>
      </c>
      <c r="H9320" t="s">
        <v>162</v>
      </c>
      <c r="I9320">
        <f>IFERROR(INDEX(Lookup_Misc!$A$1:$C$7,MATCH(Table1[[#This Row],[Product]],Lookup_Misc!$B$1:$B$7,0),3)*Table1[[#This Row],[Tonnage]],NA())</f>
        <v>14104.480000000001</v>
      </c>
      <c r="J9320">
        <f t="shared" si="437"/>
        <v>2</v>
      </c>
    </row>
    <row r="9321" spans="1:10">
      <c r="A9321" t="s">
        <v>186</v>
      </c>
      <c r="B9321" t="s">
        <v>65</v>
      </c>
      <c r="C9321" s="60">
        <v>45323</v>
      </c>
      <c r="D9321" s="3">
        <f>Table1[[#This Row],[End Year]]-1</f>
        <v>2023</v>
      </c>
      <c r="E9321" s="3">
        <f t="shared" si="435"/>
        <v>2024</v>
      </c>
      <c r="F9321" s="1" t="str">
        <f t="shared" si="436"/>
        <v>2023/2024</v>
      </c>
      <c r="G9321">
        <v>272</v>
      </c>
      <c r="H9321" t="s">
        <v>60</v>
      </c>
      <c r="I9321">
        <f>IFERROR(INDEX(Lookup_Misc!$A$1:$C$7,MATCH(Table1[[#This Row],[Product]],Lookup_Misc!$B$1:$B$7,0),3)*Table1[[#This Row],[Tonnage]],NA())</f>
        <v>141.44</v>
      </c>
      <c r="J9321">
        <f t="shared" si="437"/>
        <v>2</v>
      </c>
    </row>
    <row r="9322" spans="1:10">
      <c r="A9322" t="s">
        <v>186</v>
      </c>
      <c r="B9322" t="s">
        <v>65</v>
      </c>
      <c r="C9322" s="60">
        <v>45323</v>
      </c>
      <c r="D9322" s="3">
        <f>Table1[[#This Row],[End Year]]-1</f>
        <v>2023</v>
      </c>
      <c r="E9322" s="3">
        <f t="shared" si="435"/>
        <v>2024</v>
      </c>
      <c r="F9322" s="1" t="str">
        <f t="shared" si="436"/>
        <v>2023/2024</v>
      </c>
      <c r="G9322">
        <v>34250</v>
      </c>
      <c r="H9322" t="s">
        <v>79</v>
      </c>
      <c r="I9322">
        <f>IFERROR(INDEX(Lookup_Misc!$A$1:$C$7,MATCH(Table1[[#This Row],[Product]],Lookup_Misc!$B$1:$B$7,0),3)*Table1[[#This Row],[Tonnage]],NA())</f>
        <v>17810</v>
      </c>
      <c r="J9322">
        <f t="shared" si="437"/>
        <v>2</v>
      </c>
    </row>
    <row r="9323" spans="1:10">
      <c r="A9323" t="s">
        <v>186</v>
      </c>
      <c r="B9323" t="s">
        <v>65</v>
      </c>
      <c r="C9323" s="60">
        <v>45323</v>
      </c>
      <c r="D9323" s="3">
        <f>Table1[[#This Row],[End Year]]-1</f>
        <v>2023</v>
      </c>
      <c r="E9323" s="3">
        <f t="shared" si="435"/>
        <v>2024</v>
      </c>
      <c r="F9323" s="1" t="str">
        <f t="shared" si="436"/>
        <v>2023/2024</v>
      </c>
      <c r="G9323">
        <v>12</v>
      </c>
      <c r="H9323" t="s">
        <v>88</v>
      </c>
      <c r="I9323">
        <f>IFERROR(INDEX(Lookup_Misc!$A$1:$C$7,MATCH(Table1[[#This Row],[Product]],Lookup_Misc!$B$1:$B$7,0),3)*Table1[[#This Row],[Tonnage]],NA())</f>
        <v>6.24</v>
      </c>
      <c r="J9323">
        <f t="shared" si="437"/>
        <v>2</v>
      </c>
    </row>
    <row r="9324" spans="1:10">
      <c r="A9324" t="s">
        <v>186</v>
      </c>
      <c r="B9324" t="s">
        <v>65</v>
      </c>
      <c r="C9324" s="60">
        <v>45323</v>
      </c>
      <c r="D9324" s="3">
        <f>Table1[[#This Row],[End Year]]-1</f>
        <v>2023</v>
      </c>
      <c r="E9324" s="3">
        <f t="shared" si="435"/>
        <v>2024</v>
      </c>
      <c r="F9324" s="1" t="str">
        <f t="shared" si="436"/>
        <v>2023/2024</v>
      </c>
      <c r="G9324">
        <v>12</v>
      </c>
      <c r="H9324" t="s">
        <v>113</v>
      </c>
      <c r="I9324">
        <f>IFERROR(INDEX(Lookup_Misc!$A$1:$C$7,MATCH(Table1[[#This Row],[Product]],Lookup_Misc!$B$1:$B$7,0),3)*Table1[[#This Row],[Tonnage]],NA())</f>
        <v>6.24</v>
      </c>
      <c r="J9324">
        <f t="shared" si="437"/>
        <v>2</v>
      </c>
    </row>
    <row r="9325" spans="1:10">
      <c r="A9325" t="s">
        <v>186</v>
      </c>
      <c r="B9325" t="s">
        <v>65</v>
      </c>
      <c r="C9325" s="60">
        <v>45323</v>
      </c>
      <c r="D9325" s="3">
        <f>Table1[[#This Row],[End Year]]-1</f>
        <v>2023</v>
      </c>
      <c r="E9325" s="3">
        <f t="shared" si="435"/>
        <v>2024</v>
      </c>
      <c r="F9325" s="1" t="str">
        <f t="shared" si="436"/>
        <v>2023/2024</v>
      </c>
      <c r="G9325">
        <v>156</v>
      </c>
      <c r="H9325" t="s">
        <v>86</v>
      </c>
      <c r="I9325">
        <f>IFERROR(INDEX(Lookup_Misc!$A$1:$C$7,MATCH(Table1[[#This Row],[Product]],Lookup_Misc!$B$1:$B$7,0),3)*Table1[[#This Row],[Tonnage]],NA())</f>
        <v>81.12</v>
      </c>
      <c r="J9325">
        <f t="shared" si="437"/>
        <v>2</v>
      </c>
    </row>
    <row r="9326" spans="1:10">
      <c r="A9326" t="s">
        <v>186</v>
      </c>
      <c r="B9326" t="s">
        <v>65</v>
      </c>
      <c r="C9326" s="60">
        <v>45323</v>
      </c>
      <c r="D9326" s="3">
        <f>Table1[[#This Row],[End Year]]-1</f>
        <v>2023</v>
      </c>
      <c r="E9326" s="3">
        <f t="shared" si="435"/>
        <v>2024</v>
      </c>
      <c r="F9326" s="1" t="str">
        <f t="shared" si="436"/>
        <v>2023/2024</v>
      </c>
      <c r="G9326">
        <v>3</v>
      </c>
      <c r="H9326" t="s">
        <v>89</v>
      </c>
      <c r="I9326">
        <f>IFERROR(INDEX(Lookup_Misc!$A$1:$C$7,MATCH(Table1[[#This Row],[Product]],Lookup_Misc!$B$1:$B$7,0),3)*Table1[[#This Row],[Tonnage]],NA())</f>
        <v>1.56</v>
      </c>
      <c r="J9326">
        <f t="shared" si="437"/>
        <v>2</v>
      </c>
    </row>
    <row r="9327" spans="1:10">
      <c r="A9327" t="s">
        <v>186</v>
      </c>
      <c r="B9327" t="s">
        <v>65</v>
      </c>
      <c r="C9327" s="60">
        <v>45323</v>
      </c>
      <c r="D9327" s="3">
        <f>Table1[[#This Row],[End Year]]-1</f>
        <v>2023</v>
      </c>
      <c r="E9327" s="3">
        <f t="shared" si="435"/>
        <v>2024</v>
      </c>
      <c r="F9327" s="1" t="str">
        <f t="shared" si="436"/>
        <v>2023/2024</v>
      </c>
      <c r="G9327">
        <v>10</v>
      </c>
      <c r="H9327" t="s">
        <v>106</v>
      </c>
      <c r="I9327">
        <f>IFERROR(INDEX(Lookup_Misc!$A$1:$C$7,MATCH(Table1[[#This Row],[Product]],Lookup_Misc!$B$1:$B$7,0),3)*Table1[[#This Row],[Tonnage]],NA())</f>
        <v>5.2</v>
      </c>
      <c r="J9327">
        <f t="shared" si="437"/>
        <v>2</v>
      </c>
    </row>
    <row r="9328" spans="1:10">
      <c r="A9328" t="s">
        <v>187</v>
      </c>
      <c r="B9328" t="s">
        <v>66</v>
      </c>
      <c r="C9328" s="60">
        <v>45323</v>
      </c>
      <c r="D9328" s="3">
        <f>Table1[[#This Row],[End Year]]-1</f>
        <v>2023</v>
      </c>
      <c r="E9328" s="3">
        <f t="shared" si="435"/>
        <v>2024</v>
      </c>
      <c r="F9328" s="1" t="str">
        <f t="shared" si="436"/>
        <v>2023/2024</v>
      </c>
      <c r="G9328">
        <v>20</v>
      </c>
      <c r="H9328" t="s">
        <v>79</v>
      </c>
      <c r="I9328">
        <f>IFERROR(INDEX(Lookup_Misc!$A$1:$C$7,MATCH(Table1[[#This Row],[Product]],Lookup_Misc!$B$1:$B$7,0),3)*Table1[[#This Row],[Tonnage]],NA())</f>
        <v>9.2000000000000011</v>
      </c>
      <c r="J9328">
        <f t="shared" si="437"/>
        <v>2</v>
      </c>
    </row>
    <row r="9329" spans="1:10">
      <c r="A9329" t="s">
        <v>185</v>
      </c>
      <c r="B9329" t="s">
        <v>66</v>
      </c>
      <c r="C9329" s="60">
        <v>45323</v>
      </c>
      <c r="D9329" s="3">
        <f>Table1[[#This Row],[End Year]]-1</f>
        <v>2023</v>
      </c>
      <c r="E9329" s="3">
        <f t="shared" si="435"/>
        <v>2024</v>
      </c>
      <c r="F9329" s="1" t="str">
        <f t="shared" si="436"/>
        <v>2023/2024</v>
      </c>
      <c r="G9329">
        <v>14</v>
      </c>
      <c r="H9329" t="s">
        <v>119</v>
      </c>
      <c r="I9329">
        <f>IFERROR(INDEX(Lookup_Misc!$A$1:$C$7,MATCH(Table1[[#This Row],[Product]],Lookup_Misc!$B$1:$B$7,0),3)*Table1[[#This Row],[Tonnage]],NA())</f>
        <v>6.44</v>
      </c>
      <c r="J9329">
        <f t="shared" si="437"/>
        <v>2</v>
      </c>
    </row>
    <row r="9330" spans="1:10">
      <c r="A9330" t="s">
        <v>185</v>
      </c>
      <c r="B9330" t="s">
        <v>66</v>
      </c>
      <c r="C9330" s="60">
        <v>45323</v>
      </c>
      <c r="D9330" s="3">
        <f>Table1[[#This Row],[End Year]]-1</f>
        <v>2023</v>
      </c>
      <c r="E9330" s="3">
        <f t="shared" si="435"/>
        <v>2024</v>
      </c>
      <c r="F9330" s="1" t="str">
        <f t="shared" si="436"/>
        <v>2023/2024</v>
      </c>
      <c r="G9330">
        <v>2146</v>
      </c>
      <c r="H9330" t="s">
        <v>60</v>
      </c>
      <c r="I9330">
        <f>IFERROR(INDEX(Lookup_Misc!$A$1:$C$7,MATCH(Table1[[#This Row],[Product]],Lookup_Misc!$B$1:$B$7,0),3)*Table1[[#This Row],[Tonnage]],NA())</f>
        <v>987.16000000000008</v>
      </c>
      <c r="J9330">
        <f t="shared" si="437"/>
        <v>2</v>
      </c>
    </row>
    <row r="9331" spans="1:10">
      <c r="A9331" t="s">
        <v>185</v>
      </c>
      <c r="B9331" t="s">
        <v>66</v>
      </c>
      <c r="C9331" s="60">
        <v>45323</v>
      </c>
      <c r="D9331" s="3">
        <f>Table1[[#This Row],[End Year]]-1</f>
        <v>2023</v>
      </c>
      <c r="E9331" s="3">
        <f t="shared" si="435"/>
        <v>2024</v>
      </c>
      <c r="F9331" s="1" t="str">
        <f t="shared" si="436"/>
        <v>2023/2024</v>
      </c>
      <c r="G9331">
        <v>4955</v>
      </c>
      <c r="H9331" t="s">
        <v>79</v>
      </c>
      <c r="I9331">
        <f>IFERROR(INDEX(Lookup_Misc!$A$1:$C$7,MATCH(Table1[[#This Row],[Product]],Lookup_Misc!$B$1:$B$7,0),3)*Table1[[#This Row],[Tonnage]],NA())</f>
        <v>2279.3000000000002</v>
      </c>
      <c r="J9331">
        <f t="shared" si="437"/>
        <v>2</v>
      </c>
    </row>
    <row r="9332" spans="1:10">
      <c r="A9332" t="s">
        <v>185</v>
      </c>
      <c r="B9332" t="s">
        <v>66</v>
      </c>
      <c r="C9332" s="60">
        <v>45323</v>
      </c>
      <c r="D9332" s="3">
        <f>Table1[[#This Row],[End Year]]-1</f>
        <v>2023</v>
      </c>
      <c r="E9332" s="3">
        <f t="shared" si="435"/>
        <v>2024</v>
      </c>
      <c r="F9332" s="1" t="str">
        <f t="shared" si="436"/>
        <v>2023/2024</v>
      </c>
      <c r="G9332">
        <v>144</v>
      </c>
      <c r="H9332" t="s">
        <v>155</v>
      </c>
      <c r="I9332">
        <f>IFERROR(INDEX(Lookup_Misc!$A$1:$C$7,MATCH(Table1[[#This Row],[Product]],Lookup_Misc!$B$1:$B$7,0),3)*Table1[[#This Row],[Tonnage]],NA())</f>
        <v>66.240000000000009</v>
      </c>
      <c r="J9332">
        <f t="shared" si="437"/>
        <v>2</v>
      </c>
    </row>
    <row r="9333" spans="1:10">
      <c r="A9333" t="s">
        <v>185</v>
      </c>
      <c r="B9333" t="s">
        <v>66</v>
      </c>
      <c r="C9333" s="60">
        <v>45323</v>
      </c>
      <c r="D9333" s="3">
        <f>Table1[[#This Row],[End Year]]-1</f>
        <v>2023</v>
      </c>
      <c r="E9333" s="3">
        <f t="shared" si="435"/>
        <v>2024</v>
      </c>
      <c r="F9333" s="1" t="str">
        <f t="shared" si="436"/>
        <v>2023/2024</v>
      </c>
      <c r="G9333">
        <v>4069</v>
      </c>
      <c r="H9333" t="s">
        <v>116</v>
      </c>
      <c r="I9333">
        <f>IFERROR(INDEX(Lookup_Misc!$A$1:$C$7,MATCH(Table1[[#This Row],[Product]],Lookup_Misc!$B$1:$B$7,0),3)*Table1[[#This Row],[Tonnage]],NA())</f>
        <v>1871.74</v>
      </c>
      <c r="J9333">
        <f t="shared" si="437"/>
        <v>2</v>
      </c>
    </row>
    <row r="9334" spans="1:10">
      <c r="A9334" t="s">
        <v>185</v>
      </c>
      <c r="B9334" t="s">
        <v>66</v>
      </c>
      <c r="C9334" s="60">
        <v>45323</v>
      </c>
      <c r="D9334" s="3">
        <f>Table1[[#This Row],[End Year]]-1</f>
        <v>2023</v>
      </c>
      <c r="E9334" s="3">
        <f t="shared" si="435"/>
        <v>2024</v>
      </c>
      <c r="F9334" s="1" t="str">
        <f t="shared" si="436"/>
        <v>2023/2024</v>
      </c>
      <c r="G9334">
        <v>12513</v>
      </c>
      <c r="H9334" t="s">
        <v>128</v>
      </c>
      <c r="I9334">
        <f>IFERROR(INDEX(Lookup_Misc!$A$1:$C$7,MATCH(Table1[[#This Row],[Product]],Lookup_Misc!$B$1:$B$7,0),3)*Table1[[#This Row],[Tonnage]],NA())</f>
        <v>5755.9800000000005</v>
      </c>
      <c r="J9334">
        <f t="shared" si="437"/>
        <v>2</v>
      </c>
    </row>
    <row r="9335" spans="1:10">
      <c r="A9335" t="s">
        <v>185</v>
      </c>
      <c r="B9335" t="s">
        <v>66</v>
      </c>
      <c r="C9335" s="60">
        <v>45323</v>
      </c>
      <c r="D9335" s="3">
        <f>Table1[[#This Row],[End Year]]-1</f>
        <v>2023</v>
      </c>
      <c r="E9335" s="3">
        <f t="shared" si="435"/>
        <v>2024</v>
      </c>
      <c r="F9335" s="1" t="str">
        <f t="shared" si="436"/>
        <v>2023/2024</v>
      </c>
      <c r="G9335">
        <v>18343</v>
      </c>
      <c r="H9335" t="s">
        <v>113</v>
      </c>
      <c r="I9335">
        <f>IFERROR(INDEX(Lookup_Misc!$A$1:$C$7,MATCH(Table1[[#This Row],[Product]],Lookup_Misc!$B$1:$B$7,0),3)*Table1[[#This Row],[Tonnage]],NA())</f>
        <v>8437.7800000000007</v>
      </c>
      <c r="J9335">
        <f t="shared" si="437"/>
        <v>2</v>
      </c>
    </row>
    <row r="9336" spans="1:10">
      <c r="A9336" t="s">
        <v>185</v>
      </c>
      <c r="B9336" t="s">
        <v>66</v>
      </c>
      <c r="C9336" s="60">
        <v>45323</v>
      </c>
      <c r="D9336" s="3">
        <f>Table1[[#This Row],[End Year]]-1</f>
        <v>2023</v>
      </c>
      <c r="E9336" s="3">
        <f t="shared" si="435"/>
        <v>2024</v>
      </c>
      <c r="F9336" s="1" t="str">
        <f t="shared" si="436"/>
        <v>2023/2024</v>
      </c>
      <c r="G9336">
        <v>24409</v>
      </c>
      <c r="H9336" t="s">
        <v>144</v>
      </c>
      <c r="I9336">
        <f>IFERROR(INDEX(Lookup_Misc!$A$1:$C$7,MATCH(Table1[[#This Row],[Product]],Lookup_Misc!$B$1:$B$7,0),3)*Table1[[#This Row],[Tonnage]],NA())</f>
        <v>11228.140000000001</v>
      </c>
      <c r="J9336">
        <f t="shared" si="437"/>
        <v>2</v>
      </c>
    </row>
    <row r="9337" spans="1:10">
      <c r="A9337" t="s">
        <v>188</v>
      </c>
      <c r="B9337" t="s">
        <v>66</v>
      </c>
      <c r="C9337" s="60">
        <v>45323</v>
      </c>
      <c r="D9337" s="3">
        <f>Table1[[#This Row],[End Year]]-1</f>
        <v>2023</v>
      </c>
      <c r="E9337" s="3">
        <f t="shared" si="435"/>
        <v>2024</v>
      </c>
      <c r="F9337" s="1" t="str">
        <f t="shared" si="436"/>
        <v>2023/2024</v>
      </c>
      <c r="G9337">
        <v>194</v>
      </c>
      <c r="H9337" t="s">
        <v>60</v>
      </c>
      <c r="I9337">
        <f>IFERROR(INDEX(Lookup_Misc!$A$1:$C$7,MATCH(Table1[[#This Row],[Product]],Lookup_Misc!$B$1:$B$7,0),3)*Table1[[#This Row],[Tonnage]],NA())</f>
        <v>34.92</v>
      </c>
      <c r="J9337">
        <f t="shared" si="437"/>
        <v>2</v>
      </c>
    </row>
    <row r="9338" spans="1:10">
      <c r="A9338" t="s">
        <v>188</v>
      </c>
      <c r="B9338" t="s">
        <v>66</v>
      </c>
      <c r="C9338" s="60">
        <v>45323</v>
      </c>
      <c r="D9338" s="3">
        <f>Table1[[#This Row],[End Year]]-1</f>
        <v>2023</v>
      </c>
      <c r="E9338" s="3">
        <f t="shared" si="435"/>
        <v>2024</v>
      </c>
      <c r="F9338" s="1" t="str">
        <f t="shared" si="436"/>
        <v>2023/2024</v>
      </c>
      <c r="G9338">
        <v>13</v>
      </c>
      <c r="H9338" t="s">
        <v>86</v>
      </c>
      <c r="I9338">
        <f>IFERROR(INDEX(Lookup_Misc!$A$1:$C$7,MATCH(Table1[[#This Row],[Product]],Lookup_Misc!$B$1:$B$7,0),3)*Table1[[#This Row],[Tonnage]],NA())</f>
        <v>2.34</v>
      </c>
      <c r="J9338">
        <f t="shared" si="437"/>
        <v>2</v>
      </c>
    </row>
    <row r="9339" spans="1:10">
      <c r="A9339" t="s">
        <v>189</v>
      </c>
      <c r="B9339" t="s">
        <v>66</v>
      </c>
      <c r="C9339" s="60">
        <v>45323</v>
      </c>
      <c r="D9339" s="3">
        <f>Table1[[#This Row],[End Year]]-1</f>
        <v>2023</v>
      </c>
      <c r="E9339" s="3">
        <f t="shared" si="435"/>
        <v>2024</v>
      </c>
      <c r="F9339" s="1" t="str">
        <f t="shared" si="436"/>
        <v>2023/2024</v>
      </c>
      <c r="G9339">
        <v>1306</v>
      </c>
      <c r="H9339" t="s">
        <v>132</v>
      </c>
      <c r="I9339">
        <f>IFERROR(INDEX(Lookup_Misc!$A$1:$C$7,MATCH(Table1[[#This Row],[Product]],Lookup_Misc!$B$1:$B$7,0),3)*Table1[[#This Row],[Tonnage]],NA())</f>
        <v>522.4</v>
      </c>
      <c r="J9339">
        <f t="shared" si="437"/>
        <v>2</v>
      </c>
    </row>
    <row r="9340" spans="1:10">
      <c r="A9340" t="s">
        <v>189</v>
      </c>
      <c r="B9340" t="s">
        <v>66</v>
      </c>
      <c r="C9340" s="60">
        <v>45323</v>
      </c>
      <c r="D9340" s="3">
        <f>Table1[[#This Row],[End Year]]-1</f>
        <v>2023</v>
      </c>
      <c r="E9340" s="3">
        <f t="shared" si="435"/>
        <v>2024</v>
      </c>
      <c r="F9340" s="1" t="str">
        <f t="shared" si="436"/>
        <v>2023/2024</v>
      </c>
      <c r="G9340">
        <v>55640</v>
      </c>
      <c r="H9340" t="s">
        <v>60</v>
      </c>
      <c r="I9340">
        <f>IFERROR(INDEX(Lookup_Misc!$A$1:$C$7,MATCH(Table1[[#This Row],[Product]],Lookup_Misc!$B$1:$B$7,0),3)*Table1[[#This Row],[Tonnage]],NA())</f>
        <v>22256</v>
      </c>
      <c r="J9340">
        <f t="shared" si="437"/>
        <v>2</v>
      </c>
    </row>
    <row r="9341" spans="1:10">
      <c r="A9341" t="s">
        <v>189</v>
      </c>
      <c r="B9341" t="s">
        <v>66</v>
      </c>
      <c r="C9341" s="60">
        <v>45323</v>
      </c>
      <c r="D9341" s="3">
        <f>Table1[[#This Row],[End Year]]-1</f>
        <v>2023</v>
      </c>
      <c r="E9341" s="3">
        <f t="shared" si="435"/>
        <v>2024</v>
      </c>
      <c r="F9341" s="1" t="str">
        <f t="shared" si="436"/>
        <v>2023/2024</v>
      </c>
      <c r="G9341">
        <v>12649</v>
      </c>
      <c r="H9341" t="s">
        <v>79</v>
      </c>
      <c r="I9341">
        <f>IFERROR(INDEX(Lookup_Misc!$A$1:$C$7,MATCH(Table1[[#This Row],[Product]],Lookup_Misc!$B$1:$B$7,0),3)*Table1[[#This Row],[Tonnage]],NA())</f>
        <v>5059.6000000000004</v>
      </c>
      <c r="J9341">
        <f t="shared" si="437"/>
        <v>2</v>
      </c>
    </row>
    <row r="9342" spans="1:10">
      <c r="A9342" t="s">
        <v>189</v>
      </c>
      <c r="B9342" t="s">
        <v>66</v>
      </c>
      <c r="C9342" s="60">
        <v>45323</v>
      </c>
      <c r="D9342" s="3">
        <f>Table1[[#This Row],[End Year]]-1</f>
        <v>2023</v>
      </c>
      <c r="E9342" s="3">
        <f t="shared" si="435"/>
        <v>2024</v>
      </c>
      <c r="F9342" s="1" t="str">
        <f t="shared" si="436"/>
        <v>2023/2024</v>
      </c>
      <c r="G9342">
        <v>2</v>
      </c>
      <c r="H9342" t="s">
        <v>146</v>
      </c>
      <c r="I9342">
        <f>IFERROR(INDEX(Lookup_Misc!$A$1:$C$7,MATCH(Table1[[#This Row],[Product]],Lookup_Misc!$B$1:$B$7,0),3)*Table1[[#This Row],[Tonnage]],NA())</f>
        <v>0.8</v>
      </c>
      <c r="J9342">
        <f t="shared" si="437"/>
        <v>2</v>
      </c>
    </row>
    <row r="9343" spans="1:10">
      <c r="A9343" t="s">
        <v>189</v>
      </c>
      <c r="B9343" t="s">
        <v>66</v>
      </c>
      <c r="C9343" s="60">
        <v>45323</v>
      </c>
      <c r="D9343" s="3">
        <f>Table1[[#This Row],[End Year]]-1</f>
        <v>2023</v>
      </c>
      <c r="E9343" s="3">
        <f t="shared" si="435"/>
        <v>2024</v>
      </c>
      <c r="F9343" s="1" t="str">
        <f t="shared" si="436"/>
        <v>2023/2024</v>
      </c>
      <c r="G9343">
        <v>9</v>
      </c>
      <c r="H9343" t="s">
        <v>88</v>
      </c>
      <c r="I9343">
        <f>IFERROR(INDEX(Lookup_Misc!$A$1:$C$7,MATCH(Table1[[#This Row],[Product]],Lookup_Misc!$B$1:$B$7,0),3)*Table1[[#This Row],[Tonnage]],NA())</f>
        <v>3.6</v>
      </c>
      <c r="J9343">
        <f t="shared" si="437"/>
        <v>2</v>
      </c>
    </row>
    <row r="9344" spans="1:10">
      <c r="A9344" t="s">
        <v>189</v>
      </c>
      <c r="B9344" t="s">
        <v>66</v>
      </c>
      <c r="C9344" s="60">
        <v>45323</v>
      </c>
      <c r="D9344" s="3">
        <f>Table1[[#This Row],[End Year]]-1</f>
        <v>2023</v>
      </c>
      <c r="E9344" s="3">
        <f t="shared" si="435"/>
        <v>2024</v>
      </c>
      <c r="F9344" s="1" t="str">
        <f t="shared" si="436"/>
        <v>2023/2024</v>
      </c>
      <c r="G9344">
        <v>19065</v>
      </c>
      <c r="H9344" t="s">
        <v>113</v>
      </c>
      <c r="I9344">
        <f>IFERROR(INDEX(Lookup_Misc!$A$1:$C$7,MATCH(Table1[[#This Row],[Product]],Lookup_Misc!$B$1:$B$7,0),3)*Table1[[#This Row],[Tonnage]],NA())</f>
        <v>7626</v>
      </c>
      <c r="J9344">
        <f t="shared" si="437"/>
        <v>2</v>
      </c>
    </row>
    <row r="9345" spans="1:10">
      <c r="A9345" t="s">
        <v>189</v>
      </c>
      <c r="B9345" t="s">
        <v>66</v>
      </c>
      <c r="C9345" s="60">
        <v>45323</v>
      </c>
      <c r="D9345" s="3">
        <f>Table1[[#This Row],[End Year]]-1</f>
        <v>2023</v>
      </c>
      <c r="E9345" s="3">
        <f t="shared" si="435"/>
        <v>2024</v>
      </c>
      <c r="F9345" s="1" t="str">
        <f t="shared" si="436"/>
        <v>2023/2024</v>
      </c>
      <c r="G9345">
        <v>2500</v>
      </c>
      <c r="H9345" t="s">
        <v>108</v>
      </c>
      <c r="I9345">
        <f>IFERROR(INDEX(Lookup_Misc!$A$1:$C$7,MATCH(Table1[[#This Row],[Product]],Lookup_Misc!$B$1:$B$7,0),3)*Table1[[#This Row],[Tonnage]],NA())</f>
        <v>1000</v>
      </c>
      <c r="J9345">
        <f t="shared" si="437"/>
        <v>2</v>
      </c>
    </row>
    <row r="9346" spans="1:10">
      <c r="A9346" t="s">
        <v>189</v>
      </c>
      <c r="B9346" t="s">
        <v>66</v>
      </c>
      <c r="C9346" s="60">
        <v>45323</v>
      </c>
      <c r="D9346" s="3">
        <f>Table1[[#This Row],[End Year]]-1</f>
        <v>2023</v>
      </c>
      <c r="E9346" s="3">
        <f t="shared" si="435"/>
        <v>2024</v>
      </c>
      <c r="F9346" s="1" t="str">
        <f t="shared" si="436"/>
        <v>2023/2024</v>
      </c>
      <c r="G9346">
        <v>58</v>
      </c>
      <c r="H9346" t="s">
        <v>93</v>
      </c>
      <c r="I9346">
        <f>IFERROR(INDEX(Lookup_Misc!$A$1:$C$7,MATCH(Table1[[#This Row],[Product]],Lookup_Misc!$B$1:$B$7,0),3)*Table1[[#This Row],[Tonnage]],NA())</f>
        <v>23.200000000000003</v>
      </c>
      <c r="J9346">
        <f t="shared" si="437"/>
        <v>2</v>
      </c>
    </row>
    <row r="9347" spans="1:10">
      <c r="A9347" t="s">
        <v>189</v>
      </c>
      <c r="B9347" t="s">
        <v>66</v>
      </c>
      <c r="C9347" s="60">
        <v>45323</v>
      </c>
      <c r="D9347" s="3">
        <f>Table1[[#This Row],[End Year]]-1</f>
        <v>2023</v>
      </c>
      <c r="E9347" s="3">
        <f t="shared" si="435"/>
        <v>2024</v>
      </c>
      <c r="F9347" s="1" t="str">
        <f t="shared" si="436"/>
        <v>2023/2024</v>
      </c>
      <c r="G9347">
        <v>212</v>
      </c>
      <c r="H9347" t="s">
        <v>86</v>
      </c>
      <c r="I9347">
        <f>IFERROR(INDEX(Lookup_Misc!$A$1:$C$7,MATCH(Table1[[#This Row],[Product]],Lookup_Misc!$B$1:$B$7,0),3)*Table1[[#This Row],[Tonnage]],NA())</f>
        <v>84.800000000000011</v>
      </c>
      <c r="J9347">
        <f t="shared" si="437"/>
        <v>2</v>
      </c>
    </row>
    <row r="9348" spans="1:10">
      <c r="A9348" t="s">
        <v>189</v>
      </c>
      <c r="B9348" t="s">
        <v>66</v>
      </c>
      <c r="C9348" s="60">
        <v>45323</v>
      </c>
      <c r="D9348" s="3">
        <f>Table1[[#This Row],[End Year]]-1</f>
        <v>2023</v>
      </c>
      <c r="E9348" s="3">
        <f t="shared" si="435"/>
        <v>2024</v>
      </c>
      <c r="F9348" s="1" t="str">
        <f t="shared" si="436"/>
        <v>2023/2024</v>
      </c>
      <c r="G9348">
        <v>34</v>
      </c>
      <c r="H9348" t="s">
        <v>98</v>
      </c>
      <c r="I9348">
        <f>IFERROR(INDEX(Lookup_Misc!$A$1:$C$7,MATCH(Table1[[#This Row],[Product]],Lookup_Misc!$B$1:$B$7,0),3)*Table1[[#This Row],[Tonnage]],NA())</f>
        <v>13.600000000000001</v>
      </c>
      <c r="J9348">
        <f t="shared" si="437"/>
        <v>2</v>
      </c>
    </row>
    <row r="9349" spans="1:10">
      <c r="A9349" t="s">
        <v>189</v>
      </c>
      <c r="B9349" t="s">
        <v>66</v>
      </c>
      <c r="C9349" s="60">
        <v>45323</v>
      </c>
      <c r="D9349" s="3">
        <f>Table1[[#This Row],[End Year]]-1</f>
        <v>2023</v>
      </c>
      <c r="E9349" s="3">
        <f t="shared" si="435"/>
        <v>2024</v>
      </c>
      <c r="F9349" s="1" t="str">
        <f t="shared" si="436"/>
        <v>2023/2024</v>
      </c>
      <c r="G9349">
        <v>57</v>
      </c>
      <c r="H9349" t="s">
        <v>90</v>
      </c>
      <c r="I9349">
        <f>IFERROR(INDEX(Lookup_Misc!$A$1:$C$7,MATCH(Table1[[#This Row],[Product]],Lookup_Misc!$B$1:$B$7,0),3)*Table1[[#This Row],[Tonnage]],NA())</f>
        <v>22.8</v>
      </c>
      <c r="J9349">
        <f t="shared" si="437"/>
        <v>2</v>
      </c>
    </row>
    <row r="9350" spans="1:10">
      <c r="A9350" t="s">
        <v>186</v>
      </c>
      <c r="B9350" t="s">
        <v>66</v>
      </c>
      <c r="C9350" s="60">
        <v>45323</v>
      </c>
      <c r="D9350" s="3">
        <f>Table1[[#This Row],[End Year]]-1</f>
        <v>2023</v>
      </c>
      <c r="E9350" s="3">
        <f t="shared" ref="E9350:E9357" si="438">IF(AND(MONTH(C9350)&gt;=7,MONTH(C9350)&lt;=12),YEAR(C9350)+1,YEAR(C9350))</f>
        <v>2024</v>
      </c>
      <c r="F9350" s="1" t="str">
        <f t="shared" ref="F9350:F9357" si="439">D9350&amp;"/"&amp;E9350</f>
        <v>2023/2024</v>
      </c>
      <c r="G9350">
        <v>800</v>
      </c>
      <c r="H9350" t="s">
        <v>87</v>
      </c>
      <c r="I9350">
        <f>IFERROR(INDEX(Lookup_Misc!$A$1:$C$7,MATCH(Table1[[#This Row],[Product]],Lookup_Misc!$B$1:$B$7,0),3)*Table1[[#This Row],[Tonnage]],NA())</f>
        <v>416</v>
      </c>
      <c r="J9350">
        <f t="shared" ref="J9350:J9357" si="440">MONTH(C9350)</f>
        <v>2</v>
      </c>
    </row>
    <row r="9351" spans="1:10">
      <c r="A9351" t="s">
        <v>186</v>
      </c>
      <c r="B9351" t="s">
        <v>66</v>
      </c>
      <c r="C9351" s="60">
        <v>45323</v>
      </c>
      <c r="D9351" s="3">
        <f>Table1[[#This Row],[End Year]]-1</f>
        <v>2023</v>
      </c>
      <c r="E9351" s="3">
        <f t="shared" si="438"/>
        <v>2024</v>
      </c>
      <c r="F9351" s="1" t="str">
        <f t="shared" si="439"/>
        <v>2023/2024</v>
      </c>
      <c r="G9351">
        <v>15</v>
      </c>
      <c r="H9351" t="s">
        <v>119</v>
      </c>
      <c r="I9351">
        <f>IFERROR(INDEX(Lookup_Misc!$A$1:$C$7,MATCH(Table1[[#This Row],[Product]],Lookup_Misc!$B$1:$B$7,0),3)*Table1[[#This Row],[Tonnage]],NA())</f>
        <v>7.8000000000000007</v>
      </c>
      <c r="J9351">
        <f t="shared" si="440"/>
        <v>2</v>
      </c>
    </row>
    <row r="9352" spans="1:10">
      <c r="A9352" t="s">
        <v>186</v>
      </c>
      <c r="B9352" t="s">
        <v>66</v>
      </c>
      <c r="C9352" s="60">
        <v>45323</v>
      </c>
      <c r="D9352" s="3">
        <f>Table1[[#This Row],[End Year]]-1</f>
        <v>2023</v>
      </c>
      <c r="E9352" s="3">
        <f t="shared" si="438"/>
        <v>2024</v>
      </c>
      <c r="F9352" s="1" t="str">
        <f t="shared" si="439"/>
        <v>2023/2024</v>
      </c>
      <c r="G9352">
        <v>129285</v>
      </c>
      <c r="H9352" t="s">
        <v>60</v>
      </c>
      <c r="I9352">
        <f>IFERROR(INDEX(Lookup_Misc!$A$1:$C$7,MATCH(Table1[[#This Row],[Product]],Lookup_Misc!$B$1:$B$7,0),3)*Table1[[#This Row],[Tonnage]],NA())</f>
        <v>67228.2</v>
      </c>
      <c r="J9352">
        <f t="shared" si="440"/>
        <v>2</v>
      </c>
    </row>
    <row r="9353" spans="1:10">
      <c r="A9353" t="s">
        <v>186</v>
      </c>
      <c r="B9353" t="s">
        <v>66</v>
      </c>
      <c r="C9353" s="60">
        <v>45323</v>
      </c>
      <c r="D9353" s="3">
        <f>Table1[[#This Row],[End Year]]-1</f>
        <v>2023</v>
      </c>
      <c r="E9353" s="3">
        <f t="shared" si="438"/>
        <v>2024</v>
      </c>
      <c r="F9353" s="1" t="str">
        <f t="shared" si="439"/>
        <v>2023/2024</v>
      </c>
      <c r="G9353">
        <v>3751</v>
      </c>
      <c r="H9353" t="s">
        <v>79</v>
      </c>
      <c r="I9353">
        <f>IFERROR(INDEX(Lookup_Misc!$A$1:$C$7,MATCH(Table1[[#This Row],[Product]],Lookup_Misc!$B$1:$B$7,0),3)*Table1[[#This Row],[Tonnage]],NA())</f>
        <v>1950.52</v>
      </c>
      <c r="J9353">
        <f t="shared" si="440"/>
        <v>2</v>
      </c>
    </row>
    <row r="9354" spans="1:10">
      <c r="A9354" t="s">
        <v>186</v>
      </c>
      <c r="B9354" t="s">
        <v>66</v>
      </c>
      <c r="C9354" s="60">
        <v>45323</v>
      </c>
      <c r="D9354" s="3">
        <f>Table1[[#This Row],[End Year]]-1</f>
        <v>2023</v>
      </c>
      <c r="E9354" s="3">
        <f t="shared" si="438"/>
        <v>2024</v>
      </c>
      <c r="F9354" s="1" t="str">
        <f t="shared" si="439"/>
        <v>2023/2024</v>
      </c>
      <c r="G9354">
        <v>2</v>
      </c>
      <c r="H9354" t="s">
        <v>142</v>
      </c>
      <c r="I9354">
        <f>IFERROR(INDEX(Lookup_Misc!$A$1:$C$7,MATCH(Table1[[#This Row],[Product]],Lookup_Misc!$B$1:$B$7,0),3)*Table1[[#This Row],[Tonnage]],NA())</f>
        <v>1.04</v>
      </c>
      <c r="J9354">
        <f t="shared" si="440"/>
        <v>2</v>
      </c>
    </row>
    <row r="9355" spans="1:10">
      <c r="A9355" t="s">
        <v>186</v>
      </c>
      <c r="B9355" t="s">
        <v>66</v>
      </c>
      <c r="C9355" s="60">
        <v>45323</v>
      </c>
      <c r="D9355" s="3">
        <f>Table1[[#This Row],[End Year]]-1</f>
        <v>2023</v>
      </c>
      <c r="E9355" s="3">
        <f t="shared" si="438"/>
        <v>2024</v>
      </c>
      <c r="F9355" s="1" t="str">
        <f t="shared" si="439"/>
        <v>2023/2024</v>
      </c>
      <c r="G9355">
        <v>3010</v>
      </c>
      <c r="H9355" t="s">
        <v>116</v>
      </c>
      <c r="I9355">
        <f>IFERROR(INDEX(Lookup_Misc!$A$1:$C$7,MATCH(Table1[[#This Row],[Product]],Lookup_Misc!$B$1:$B$7,0),3)*Table1[[#This Row],[Tonnage]],NA())</f>
        <v>1565.2</v>
      </c>
      <c r="J9355">
        <f t="shared" si="440"/>
        <v>2</v>
      </c>
    </row>
    <row r="9356" spans="1:10">
      <c r="A9356" t="s">
        <v>186</v>
      </c>
      <c r="B9356" t="s">
        <v>66</v>
      </c>
      <c r="C9356" s="60">
        <v>45323</v>
      </c>
      <c r="D9356" s="3">
        <f>Table1[[#This Row],[End Year]]-1</f>
        <v>2023</v>
      </c>
      <c r="E9356" s="3">
        <f t="shared" si="438"/>
        <v>2024</v>
      </c>
      <c r="F9356" s="1" t="str">
        <f t="shared" si="439"/>
        <v>2023/2024</v>
      </c>
      <c r="G9356">
        <v>10138</v>
      </c>
      <c r="H9356" t="s">
        <v>113</v>
      </c>
      <c r="I9356">
        <f>IFERROR(INDEX(Lookup_Misc!$A$1:$C$7,MATCH(Table1[[#This Row],[Product]],Lookup_Misc!$B$1:$B$7,0),3)*Table1[[#This Row],[Tonnage]],NA())</f>
        <v>5271.76</v>
      </c>
      <c r="J9356">
        <f t="shared" si="440"/>
        <v>2</v>
      </c>
    </row>
    <row r="9357" spans="1:10">
      <c r="A9357" t="s">
        <v>186</v>
      </c>
      <c r="B9357" t="s">
        <v>66</v>
      </c>
      <c r="C9357" s="60">
        <v>45323</v>
      </c>
      <c r="D9357" s="3">
        <f>Table1[[#This Row],[End Year]]-1</f>
        <v>2023</v>
      </c>
      <c r="E9357" s="3">
        <f t="shared" si="438"/>
        <v>2024</v>
      </c>
      <c r="F9357" s="1" t="str">
        <f t="shared" si="439"/>
        <v>2023/2024</v>
      </c>
      <c r="G9357">
        <v>31176</v>
      </c>
      <c r="H9357" t="s">
        <v>90</v>
      </c>
      <c r="I9357">
        <f>IFERROR(INDEX(Lookup_Misc!$A$1:$C$7,MATCH(Table1[[#This Row],[Product]],Lookup_Misc!$B$1:$B$7,0),3)*Table1[[#This Row],[Tonnage]],NA())</f>
        <v>16211.52</v>
      </c>
      <c r="J9357">
        <f t="shared" si="440"/>
        <v>2</v>
      </c>
    </row>
    <row r="9358" spans="1:10">
      <c r="A9358" t="s">
        <v>189</v>
      </c>
      <c r="B9358" t="s">
        <v>65</v>
      </c>
      <c r="C9358" s="1">
        <v>45352</v>
      </c>
      <c r="D9358" s="3">
        <f>Table1[[#This Row],[End Year]]-1</f>
        <v>2023</v>
      </c>
      <c r="E9358" s="3">
        <f t="shared" ref="E9358:E9386" si="441">IF(AND(MONTH(C9358)&gt;=7,MONTH(C9358)&lt;=12),YEAR(C9358)+1,YEAR(C9358))</f>
        <v>2024</v>
      </c>
      <c r="F9358" s="1" t="str">
        <f t="shared" ref="F9358:F9386" si="442">D9358&amp;"/"&amp;E9358</f>
        <v>2023/2024</v>
      </c>
      <c r="G9358">
        <v>18</v>
      </c>
      <c r="H9358" t="s">
        <v>74</v>
      </c>
      <c r="I9358" s="68">
        <f>IFERROR(INDEX(Lookup_Misc!$A$1:$C$7,MATCH(Table1[[#This Row],[Product]],Lookup_Misc!$B$1:$B$7,0),3)*Table1[[#This Row],[Tonnage]],NA())</f>
        <v>7.2</v>
      </c>
      <c r="J9358" s="68">
        <f t="shared" ref="J9358:J9386" si="443">MONTH(C9358)</f>
        <v>3</v>
      </c>
    </row>
    <row r="9359" spans="1:10">
      <c r="A9359" t="s">
        <v>185</v>
      </c>
      <c r="B9359" t="s">
        <v>65</v>
      </c>
      <c r="C9359" s="1">
        <v>45352</v>
      </c>
      <c r="D9359" s="3">
        <f>Table1[[#This Row],[End Year]]-1</f>
        <v>2023</v>
      </c>
      <c r="E9359" s="3">
        <f t="shared" si="441"/>
        <v>2024</v>
      </c>
      <c r="F9359" s="1" t="str">
        <f t="shared" si="442"/>
        <v>2023/2024</v>
      </c>
      <c r="G9359">
        <v>37</v>
      </c>
      <c r="H9359" t="s">
        <v>75</v>
      </c>
      <c r="I9359" s="68">
        <f>IFERROR(INDEX(Lookup_Misc!$A$1:$C$7,MATCH(Table1[[#This Row],[Product]],Lookup_Misc!$B$1:$B$7,0),3)*Table1[[#This Row],[Tonnage]],NA())</f>
        <v>17.02</v>
      </c>
      <c r="J9359" s="68">
        <f t="shared" si="443"/>
        <v>3</v>
      </c>
    </row>
    <row r="9360" spans="1:10">
      <c r="A9360" t="s">
        <v>188</v>
      </c>
      <c r="B9360" t="s">
        <v>65</v>
      </c>
      <c r="C9360" s="1">
        <v>45352</v>
      </c>
      <c r="D9360" s="3">
        <f>Table1[[#This Row],[End Year]]-1</f>
        <v>2023</v>
      </c>
      <c r="E9360" s="3">
        <f t="shared" si="441"/>
        <v>2024</v>
      </c>
      <c r="F9360" s="1" t="str">
        <f t="shared" si="442"/>
        <v>2023/2024</v>
      </c>
      <c r="G9360">
        <v>1</v>
      </c>
      <c r="H9360" t="s">
        <v>79</v>
      </c>
      <c r="I9360" s="68">
        <f>IFERROR(INDEX(Lookup_Misc!$A$1:$C$7,MATCH(Table1[[#This Row],[Product]],Lookup_Misc!$B$1:$B$7,0),3)*Table1[[#This Row],[Tonnage]],NA())</f>
        <v>0.18</v>
      </c>
      <c r="J9360" s="68">
        <f t="shared" si="443"/>
        <v>3</v>
      </c>
    </row>
    <row r="9361" spans="1:10">
      <c r="A9361" t="s">
        <v>185</v>
      </c>
      <c r="B9361" t="s">
        <v>65</v>
      </c>
      <c r="C9361" s="1">
        <v>45352</v>
      </c>
      <c r="D9361" s="3">
        <f>Table1[[#This Row],[End Year]]-1</f>
        <v>2023</v>
      </c>
      <c r="E9361" s="3">
        <f t="shared" si="441"/>
        <v>2024</v>
      </c>
      <c r="F9361" s="1" t="str">
        <f t="shared" si="442"/>
        <v>2023/2024</v>
      </c>
      <c r="G9361">
        <v>253</v>
      </c>
      <c r="H9361" t="s">
        <v>87</v>
      </c>
      <c r="I9361" s="68">
        <f>IFERROR(INDEX(Lookup_Misc!$A$1:$C$7,MATCH(Table1[[#This Row],[Product]],Lookup_Misc!$B$1:$B$7,0),3)*Table1[[#This Row],[Tonnage]],NA())</f>
        <v>116.38000000000001</v>
      </c>
      <c r="J9361" s="68">
        <f t="shared" si="443"/>
        <v>3</v>
      </c>
    </row>
    <row r="9362" spans="1:10">
      <c r="A9362" t="s">
        <v>189</v>
      </c>
      <c r="B9362" t="s">
        <v>65</v>
      </c>
      <c r="C9362" s="1">
        <v>45352</v>
      </c>
      <c r="D9362" s="3">
        <f>Table1[[#This Row],[End Year]]-1</f>
        <v>2023</v>
      </c>
      <c r="E9362" s="3">
        <f t="shared" si="441"/>
        <v>2024</v>
      </c>
      <c r="F9362" s="1" t="str">
        <f t="shared" si="442"/>
        <v>2023/2024</v>
      </c>
      <c r="G9362">
        <v>32</v>
      </c>
      <c r="H9362" t="s">
        <v>103</v>
      </c>
      <c r="I9362" s="68">
        <f>IFERROR(INDEX(Lookup_Misc!$A$1:$C$7,MATCH(Table1[[#This Row],[Product]],Lookup_Misc!$B$1:$B$7,0),3)*Table1[[#This Row],[Tonnage]],NA())</f>
        <v>12.8</v>
      </c>
      <c r="J9362" s="68">
        <f t="shared" si="443"/>
        <v>3</v>
      </c>
    </row>
    <row r="9363" spans="1:10">
      <c r="A9363" t="s">
        <v>188</v>
      </c>
      <c r="B9363" t="s">
        <v>65</v>
      </c>
      <c r="C9363" s="1">
        <v>45352</v>
      </c>
      <c r="D9363" s="3">
        <f>Table1[[#This Row],[End Year]]-1</f>
        <v>2023</v>
      </c>
      <c r="E9363" s="3">
        <f t="shared" si="441"/>
        <v>2024</v>
      </c>
      <c r="F9363" s="1" t="str">
        <f t="shared" si="442"/>
        <v>2023/2024</v>
      </c>
      <c r="G9363">
        <v>4</v>
      </c>
      <c r="H9363" t="s">
        <v>86</v>
      </c>
      <c r="I9363" s="68">
        <f>IFERROR(INDEX(Lookup_Misc!$A$1:$C$7,MATCH(Table1[[#This Row],[Product]],Lookup_Misc!$B$1:$B$7,0),3)*Table1[[#This Row],[Tonnage]],NA())</f>
        <v>0.72</v>
      </c>
      <c r="J9363" s="68">
        <f t="shared" si="443"/>
        <v>3</v>
      </c>
    </row>
    <row r="9364" spans="1:10">
      <c r="A9364" t="s">
        <v>185</v>
      </c>
      <c r="B9364" t="s">
        <v>65</v>
      </c>
      <c r="C9364" s="1">
        <v>45352</v>
      </c>
      <c r="D9364" s="3">
        <f>Table1[[#This Row],[End Year]]-1</f>
        <v>2023</v>
      </c>
      <c r="E9364" s="3">
        <f t="shared" si="441"/>
        <v>2024</v>
      </c>
      <c r="F9364" s="1" t="str">
        <f t="shared" si="442"/>
        <v>2023/2024</v>
      </c>
      <c r="G9364">
        <v>108</v>
      </c>
      <c r="H9364" t="s">
        <v>119</v>
      </c>
      <c r="I9364" s="68">
        <f>IFERROR(INDEX(Lookup_Misc!$A$1:$C$7,MATCH(Table1[[#This Row],[Product]],Lookup_Misc!$B$1:$B$7,0),3)*Table1[[#This Row],[Tonnage]],NA())</f>
        <v>49.68</v>
      </c>
      <c r="J9364" s="68">
        <f t="shared" si="443"/>
        <v>3</v>
      </c>
    </row>
    <row r="9365" spans="1:10">
      <c r="A9365" t="s">
        <v>189</v>
      </c>
      <c r="B9365" t="s">
        <v>65</v>
      </c>
      <c r="C9365" s="1">
        <v>45352</v>
      </c>
      <c r="D9365" s="3">
        <f>Table1[[#This Row],[End Year]]-1</f>
        <v>2023</v>
      </c>
      <c r="E9365" s="3">
        <f t="shared" si="441"/>
        <v>2024</v>
      </c>
      <c r="F9365" s="1" t="str">
        <f t="shared" si="442"/>
        <v>2023/2024</v>
      </c>
      <c r="G9365">
        <v>192</v>
      </c>
      <c r="H9365" t="s">
        <v>60</v>
      </c>
      <c r="I9365" s="68">
        <f>IFERROR(INDEX(Lookup_Misc!$A$1:$C$7,MATCH(Table1[[#This Row],[Product]],Lookup_Misc!$B$1:$B$7,0),3)*Table1[[#This Row],[Tonnage]],NA())</f>
        <v>76.800000000000011</v>
      </c>
      <c r="J9365" s="68">
        <f t="shared" si="443"/>
        <v>3</v>
      </c>
    </row>
    <row r="9366" spans="1:10">
      <c r="A9366" t="s">
        <v>185</v>
      </c>
      <c r="B9366" t="s">
        <v>65</v>
      </c>
      <c r="C9366" s="1">
        <v>45352</v>
      </c>
      <c r="D9366" s="3">
        <f>Table1[[#This Row],[End Year]]-1</f>
        <v>2023</v>
      </c>
      <c r="E9366" s="3">
        <f t="shared" si="441"/>
        <v>2024</v>
      </c>
      <c r="F9366" s="1" t="str">
        <f t="shared" si="442"/>
        <v>2023/2024</v>
      </c>
      <c r="G9366">
        <v>260</v>
      </c>
      <c r="H9366" t="s">
        <v>95</v>
      </c>
      <c r="I9366" s="68">
        <f>IFERROR(INDEX(Lookup_Misc!$A$1:$C$7,MATCH(Table1[[#This Row],[Product]],Lookup_Misc!$B$1:$B$7,0),3)*Table1[[#This Row],[Tonnage]],NA())</f>
        <v>119.60000000000001</v>
      </c>
      <c r="J9366" s="68">
        <f t="shared" si="443"/>
        <v>3</v>
      </c>
    </row>
    <row r="9367" spans="1:10">
      <c r="A9367" t="s">
        <v>189</v>
      </c>
      <c r="B9367" t="s">
        <v>65</v>
      </c>
      <c r="C9367" s="1">
        <v>45352</v>
      </c>
      <c r="D9367" s="3">
        <f>Table1[[#This Row],[End Year]]-1</f>
        <v>2023</v>
      </c>
      <c r="E9367" s="3">
        <f t="shared" si="441"/>
        <v>2024</v>
      </c>
      <c r="F9367" s="1" t="str">
        <f t="shared" si="442"/>
        <v>2023/2024</v>
      </c>
      <c r="G9367">
        <v>93</v>
      </c>
      <c r="H9367" t="s">
        <v>79</v>
      </c>
      <c r="I9367" s="68">
        <f>IFERROR(INDEX(Lookup_Misc!$A$1:$C$7,MATCH(Table1[[#This Row],[Product]],Lookup_Misc!$B$1:$B$7,0),3)*Table1[[#This Row],[Tonnage]],NA())</f>
        <v>37.200000000000003</v>
      </c>
      <c r="J9367" s="68">
        <f t="shared" si="443"/>
        <v>3</v>
      </c>
    </row>
    <row r="9368" spans="1:10">
      <c r="A9368" t="s">
        <v>185</v>
      </c>
      <c r="B9368" t="s">
        <v>65</v>
      </c>
      <c r="C9368" s="1">
        <v>45352</v>
      </c>
      <c r="D9368" s="3">
        <f>Table1[[#This Row],[End Year]]-1</f>
        <v>2023</v>
      </c>
      <c r="E9368" s="3">
        <f t="shared" si="441"/>
        <v>2024</v>
      </c>
      <c r="F9368" s="1" t="str">
        <f t="shared" si="442"/>
        <v>2023/2024</v>
      </c>
      <c r="G9368">
        <v>40000</v>
      </c>
      <c r="H9368" t="s">
        <v>78</v>
      </c>
      <c r="I9368" s="68">
        <f>IFERROR(INDEX(Lookup_Misc!$A$1:$C$7,MATCH(Table1[[#This Row],[Product]],Lookup_Misc!$B$1:$B$7,0),3)*Table1[[#This Row],[Tonnage]],NA())</f>
        <v>18400</v>
      </c>
      <c r="J9368" s="68">
        <f t="shared" si="443"/>
        <v>3</v>
      </c>
    </row>
    <row r="9369" spans="1:10">
      <c r="A9369" t="s">
        <v>189</v>
      </c>
      <c r="B9369" t="s">
        <v>65</v>
      </c>
      <c r="C9369" s="1">
        <v>45352</v>
      </c>
      <c r="D9369" s="3">
        <f>Table1[[#This Row],[End Year]]-1</f>
        <v>2023</v>
      </c>
      <c r="E9369" s="3">
        <f t="shared" si="441"/>
        <v>2024</v>
      </c>
      <c r="F9369" s="1" t="str">
        <f t="shared" si="442"/>
        <v>2023/2024</v>
      </c>
      <c r="G9369">
        <v>40</v>
      </c>
      <c r="H9369" t="s">
        <v>86</v>
      </c>
      <c r="I9369" s="68">
        <f>IFERROR(INDEX(Lookup_Misc!$A$1:$C$7,MATCH(Table1[[#This Row],[Product]],Lookup_Misc!$B$1:$B$7,0),3)*Table1[[#This Row],[Tonnage]],NA())</f>
        <v>16</v>
      </c>
      <c r="J9369" s="68">
        <f t="shared" si="443"/>
        <v>3</v>
      </c>
    </row>
    <row r="9370" spans="1:10">
      <c r="A9370" t="s">
        <v>185</v>
      </c>
      <c r="B9370" t="s">
        <v>65</v>
      </c>
      <c r="C9370" s="1">
        <v>45352</v>
      </c>
      <c r="D9370" s="3">
        <f>Table1[[#This Row],[End Year]]-1</f>
        <v>2023</v>
      </c>
      <c r="E9370" s="3">
        <f t="shared" si="441"/>
        <v>2024</v>
      </c>
      <c r="F9370" s="1" t="str">
        <f t="shared" si="442"/>
        <v>2023/2024</v>
      </c>
      <c r="G9370">
        <v>641</v>
      </c>
      <c r="H9370" t="s">
        <v>60</v>
      </c>
      <c r="I9370" s="68">
        <f>IFERROR(INDEX(Lookup_Misc!$A$1:$C$7,MATCH(Table1[[#This Row],[Product]],Lookup_Misc!$B$1:$B$7,0),3)*Table1[[#This Row],[Tonnage]],NA())</f>
        <v>294.86</v>
      </c>
      <c r="J9370" s="68">
        <f t="shared" si="443"/>
        <v>3</v>
      </c>
    </row>
    <row r="9371" spans="1:10">
      <c r="A9371" t="s">
        <v>185</v>
      </c>
      <c r="B9371" t="s">
        <v>65</v>
      </c>
      <c r="C9371" s="1">
        <v>45352</v>
      </c>
      <c r="D9371" s="3">
        <f>Table1[[#This Row],[End Year]]-1</f>
        <v>2023</v>
      </c>
      <c r="E9371" s="3">
        <f t="shared" si="441"/>
        <v>2024</v>
      </c>
      <c r="F9371" s="1" t="str">
        <f t="shared" si="442"/>
        <v>2023/2024</v>
      </c>
      <c r="G9371">
        <v>585</v>
      </c>
      <c r="H9371" t="s">
        <v>79</v>
      </c>
      <c r="I9371" s="68">
        <f>IFERROR(INDEX(Lookup_Misc!$A$1:$C$7,MATCH(Table1[[#This Row],[Product]],Lookup_Misc!$B$1:$B$7,0),3)*Table1[[#This Row],[Tonnage]],NA())</f>
        <v>269.10000000000002</v>
      </c>
      <c r="J9371" s="68">
        <f t="shared" si="443"/>
        <v>3</v>
      </c>
    </row>
    <row r="9372" spans="1:10">
      <c r="A9372" t="s">
        <v>185</v>
      </c>
      <c r="B9372" t="s">
        <v>65</v>
      </c>
      <c r="C9372" s="1">
        <v>45352</v>
      </c>
      <c r="D9372" s="3">
        <f>Table1[[#This Row],[End Year]]-1</f>
        <v>2023</v>
      </c>
      <c r="E9372" s="3">
        <f t="shared" si="441"/>
        <v>2024</v>
      </c>
      <c r="F9372" s="1" t="str">
        <f t="shared" si="442"/>
        <v>2023/2024</v>
      </c>
      <c r="G9372">
        <v>32387</v>
      </c>
      <c r="H9372" t="s">
        <v>126</v>
      </c>
      <c r="I9372" s="68">
        <f>IFERROR(INDEX(Lookup_Misc!$A$1:$C$7,MATCH(Table1[[#This Row],[Product]],Lookup_Misc!$B$1:$B$7,0),3)*Table1[[#This Row],[Tonnage]],NA())</f>
        <v>14898.02</v>
      </c>
      <c r="J9372" s="68">
        <f t="shared" si="443"/>
        <v>3</v>
      </c>
    </row>
    <row r="9373" spans="1:10">
      <c r="A9373" t="s">
        <v>185</v>
      </c>
      <c r="B9373" t="s">
        <v>65</v>
      </c>
      <c r="C9373" s="1">
        <v>45352</v>
      </c>
      <c r="D9373" s="3">
        <f>Table1[[#This Row],[End Year]]-1</f>
        <v>2023</v>
      </c>
      <c r="E9373" s="3">
        <f t="shared" si="441"/>
        <v>2024</v>
      </c>
      <c r="F9373" s="1" t="str">
        <f t="shared" si="442"/>
        <v>2023/2024</v>
      </c>
      <c r="G9373">
        <v>189573</v>
      </c>
      <c r="H9373" t="s">
        <v>82</v>
      </c>
      <c r="I9373" s="68">
        <f>IFERROR(INDEX(Lookup_Misc!$A$1:$C$7,MATCH(Table1[[#This Row],[Product]],Lookup_Misc!$B$1:$B$7,0),3)*Table1[[#This Row],[Tonnage]],NA())</f>
        <v>87203.58</v>
      </c>
      <c r="J9373" s="68">
        <f t="shared" si="443"/>
        <v>3</v>
      </c>
    </row>
    <row r="9374" spans="1:10">
      <c r="A9374" t="s">
        <v>187</v>
      </c>
      <c r="B9374" t="s">
        <v>65</v>
      </c>
      <c r="C9374" s="1">
        <v>45352</v>
      </c>
      <c r="D9374" s="3">
        <f>Table1[[#This Row],[End Year]]-1</f>
        <v>2023</v>
      </c>
      <c r="E9374" s="3">
        <f t="shared" si="441"/>
        <v>2024</v>
      </c>
      <c r="F9374" s="1" t="str">
        <f t="shared" si="442"/>
        <v>2023/2024</v>
      </c>
      <c r="G9374">
        <v>41517</v>
      </c>
      <c r="H9374" t="s">
        <v>151</v>
      </c>
      <c r="I9374" s="68">
        <f>IFERROR(INDEX(Lookup_Misc!$A$1:$C$7,MATCH(Table1[[#This Row],[Product]],Lookup_Misc!$B$1:$B$7,0),3)*Table1[[#This Row],[Tonnage]],NA())</f>
        <v>19097.82</v>
      </c>
      <c r="J9374" s="68">
        <f t="shared" si="443"/>
        <v>3</v>
      </c>
    </row>
    <row r="9375" spans="1:10">
      <c r="A9375" t="s">
        <v>187</v>
      </c>
      <c r="B9375" t="s">
        <v>65</v>
      </c>
      <c r="C9375" s="1">
        <v>45352</v>
      </c>
      <c r="D9375" s="3">
        <f>Table1[[#This Row],[End Year]]-1</f>
        <v>2023</v>
      </c>
      <c r="E9375" s="3">
        <f t="shared" si="441"/>
        <v>2024</v>
      </c>
      <c r="F9375" s="1" t="str">
        <f t="shared" si="442"/>
        <v>2023/2024</v>
      </c>
      <c r="G9375">
        <v>13500</v>
      </c>
      <c r="H9375" t="s">
        <v>78</v>
      </c>
      <c r="I9375" s="68">
        <f>IFERROR(INDEX(Lookup_Misc!$A$1:$C$7,MATCH(Table1[[#This Row],[Product]],Lookup_Misc!$B$1:$B$7,0),3)*Table1[[#This Row],[Tonnage]],NA())</f>
        <v>6210</v>
      </c>
      <c r="J9375" s="68">
        <f t="shared" si="443"/>
        <v>3</v>
      </c>
    </row>
    <row r="9376" spans="1:10">
      <c r="A9376" t="s">
        <v>187</v>
      </c>
      <c r="B9376" t="s">
        <v>65</v>
      </c>
      <c r="C9376" s="1">
        <v>45352</v>
      </c>
      <c r="D9376" s="3">
        <f>Table1[[#This Row],[End Year]]-1</f>
        <v>2023</v>
      </c>
      <c r="E9376" s="3">
        <f t="shared" si="441"/>
        <v>2024</v>
      </c>
      <c r="F9376" s="1" t="str">
        <f t="shared" si="442"/>
        <v>2023/2024</v>
      </c>
      <c r="G9376">
        <v>47838</v>
      </c>
      <c r="H9376" t="s">
        <v>96</v>
      </c>
      <c r="I9376" s="68">
        <f>IFERROR(INDEX(Lookup_Misc!$A$1:$C$7,MATCH(Table1[[#This Row],[Product]],Lookup_Misc!$B$1:$B$7,0),3)*Table1[[#This Row],[Tonnage]],NA())</f>
        <v>22005.48</v>
      </c>
      <c r="J9376" s="68">
        <f t="shared" si="443"/>
        <v>3</v>
      </c>
    </row>
    <row r="9377" spans="1:10">
      <c r="A9377" t="s">
        <v>186</v>
      </c>
      <c r="B9377" t="s">
        <v>65</v>
      </c>
      <c r="C9377" s="1">
        <v>45352</v>
      </c>
      <c r="D9377" s="3">
        <f>Table1[[#This Row],[End Year]]-1</f>
        <v>2023</v>
      </c>
      <c r="E9377" s="3">
        <f t="shared" si="441"/>
        <v>2024</v>
      </c>
      <c r="F9377" s="1" t="str">
        <f t="shared" si="442"/>
        <v>2023/2024</v>
      </c>
      <c r="G9377">
        <v>140</v>
      </c>
      <c r="H9377" t="s">
        <v>95</v>
      </c>
      <c r="I9377" s="68">
        <f>IFERROR(INDEX(Lookup_Misc!$A$1:$C$7,MATCH(Table1[[#This Row],[Product]],Lookup_Misc!$B$1:$B$7,0),3)*Table1[[#This Row],[Tonnage]],NA())</f>
        <v>72.8</v>
      </c>
      <c r="J9377" s="68">
        <f t="shared" si="443"/>
        <v>3</v>
      </c>
    </row>
    <row r="9378" spans="1:10">
      <c r="A9378" t="s">
        <v>186</v>
      </c>
      <c r="B9378" t="s">
        <v>65</v>
      </c>
      <c r="C9378" s="1">
        <v>45352</v>
      </c>
      <c r="D9378" s="3">
        <f>Table1[[#This Row],[End Year]]-1</f>
        <v>2023</v>
      </c>
      <c r="E9378" s="3">
        <f t="shared" si="441"/>
        <v>2024</v>
      </c>
      <c r="F9378" s="1" t="str">
        <f t="shared" si="442"/>
        <v>2023/2024</v>
      </c>
      <c r="G9378">
        <v>33</v>
      </c>
      <c r="H9378" t="s">
        <v>151</v>
      </c>
      <c r="I9378" s="68">
        <f>IFERROR(INDEX(Lookup_Misc!$A$1:$C$7,MATCH(Table1[[#This Row],[Product]],Lookup_Misc!$B$1:$B$7,0),3)*Table1[[#This Row],[Tonnage]],NA())</f>
        <v>17.16</v>
      </c>
      <c r="J9378" s="68">
        <f t="shared" si="443"/>
        <v>3</v>
      </c>
    </row>
    <row r="9379" spans="1:10">
      <c r="A9379" t="s">
        <v>186</v>
      </c>
      <c r="B9379" t="s">
        <v>65</v>
      </c>
      <c r="C9379" s="1">
        <v>45352</v>
      </c>
      <c r="D9379" s="3">
        <f>Table1[[#This Row],[End Year]]-1</f>
        <v>2023</v>
      </c>
      <c r="E9379" s="3">
        <f t="shared" si="441"/>
        <v>2024</v>
      </c>
      <c r="F9379" s="1" t="str">
        <f t="shared" si="442"/>
        <v>2023/2024</v>
      </c>
      <c r="G9379">
        <v>27500</v>
      </c>
      <c r="H9379" t="s">
        <v>132</v>
      </c>
      <c r="I9379" s="68">
        <f>IFERROR(INDEX(Lookup_Misc!$A$1:$C$7,MATCH(Table1[[#This Row],[Product]],Lookup_Misc!$B$1:$B$7,0),3)*Table1[[#This Row],[Tonnage]],NA())</f>
        <v>14300</v>
      </c>
      <c r="J9379" s="68">
        <f t="shared" si="443"/>
        <v>3</v>
      </c>
    </row>
    <row r="9380" spans="1:10">
      <c r="A9380" t="s">
        <v>186</v>
      </c>
      <c r="B9380" t="s">
        <v>65</v>
      </c>
      <c r="C9380" s="1">
        <v>45352</v>
      </c>
      <c r="D9380" s="3">
        <f>Table1[[#This Row],[End Year]]-1</f>
        <v>2023</v>
      </c>
      <c r="E9380" s="3">
        <f t="shared" si="441"/>
        <v>2024</v>
      </c>
      <c r="F9380" s="1" t="str">
        <f t="shared" si="442"/>
        <v>2023/2024</v>
      </c>
      <c r="G9380">
        <v>593</v>
      </c>
      <c r="H9380" t="s">
        <v>60</v>
      </c>
      <c r="I9380" s="68">
        <f>IFERROR(INDEX(Lookup_Misc!$A$1:$C$7,MATCH(Table1[[#This Row],[Product]],Lookup_Misc!$B$1:$B$7,0),3)*Table1[[#This Row],[Tonnage]],NA())</f>
        <v>308.36</v>
      </c>
      <c r="J9380" s="68">
        <f t="shared" si="443"/>
        <v>3</v>
      </c>
    </row>
    <row r="9381" spans="1:10">
      <c r="A9381" t="s">
        <v>186</v>
      </c>
      <c r="B9381" t="s">
        <v>65</v>
      </c>
      <c r="C9381" s="1">
        <v>45352</v>
      </c>
      <c r="D9381" s="3">
        <f>Table1[[#This Row],[End Year]]-1</f>
        <v>2023</v>
      </c>
      <c r="E9381" s="3">
        <f t="shared" si="441"/>
        <v>2024</v>
      </c>
      <c r="F9381" s="1" t="str">
        <f t="shared" si="442"/>
        <v>2023/2024</v>
      </c>
      <c r="G9381">
        <v>719</v>
      </c>
      <c r="H9381" t="s">
        <v>79</v>
      </c>
      <c r="I9381" s="68">
        <f>IFERROR(INDEX(Lookup_Misc!$A$1:$C$7,MATCH(Table1[[#This Row],[Product]],Lookup_Misc!$B$1:$B$7,0),3)*Table1[[#This Row],[Tonnage]],NA())</f>
        <v>373.88</v>
      </c>
      <c r="J9381" s="68">
        <f t="shared" si="443"/>
        <v>3</v>
      </c>
    </row>
    <row r="9382" spans="1:10">
      <c r="A9382" t="s">
        <v>186</v>
      </c>
      <c r="B9382" t="s">
        <v>65</v>
      </c>
      <c r="C9382" s="1">
        <v>45352</v>
      </c>
      <c r="D9382" s="3">
        <f>Table1[[#This Row],[End Year]]-1</f>
        <v>2023</v>
      </c>
      <c r="E9382" s="3">
        <f t="shared" si="441"/>
        <v>2024</v>
      </c>
      <c r="F9382" s="1" t="str">
        <f t="shared" si="442"/>
        <v>2023/2024</v>
      </c>
      <c r="G9382">
        <v>625</v>
      </c>
      <c r="H9382" t="s">
        <v>125</v>
      </c>
      <c r="I9382" s="68">
        <f>IFERROR(INDEX(Lookup_Misc!$A$1:$C$7,MATCH(Table1[[#This Row],[Product]],Lookup_Misc!$B$1:$B$7,0),3)*Table1[[#This Row],[Tonnage]],NA())</f>
        <v>325</v>
      </c>
      <c r="J9382" s="68">
        <f t="shared" si="443"/>
        <v>3</v>
      </c>
    </row>
    <row r="9383" spans="1:10">
      <c r="A9383" t="s">
        <v>186</v>
      </c>
      <c r="B9383" t="s">
        <v>65</v>
      </c>
      <c r="C9383" s="1">
        <v>45352</v>
      </c>
      <c r="D9383" s="3">
        <f>Table1[[#This Row],[End Year]]-1</f>
        <v>2023</v>
      </c>
      <c r="E9383" s="3">
        <f t="shared" si="441"/>
        <v>2024</v>
      </c>
      <c r="F9383" s="1" t="str">
        <f t="shared" si="442"/>
        <v>2023/2024</v>
      </c>
      <c r="G9383">
        <v>22</v>
      </c>
      <c r="H9383" t="s">
        <v>88</v>
      </c>
      <c r="I9383" s="68">
        <f>IFERROR(INDEX(Lookup_Misc!$A$1:$C$7,MATCH(Table1[[#This Row],[Product]],Lookup_Misc!$B$1:$B$7,0),3)*Table1[[#This Row],[Tonnage]],NA())</f>
        <v>11.440000000000001</v>
      </c>
      <c r="J9383" s="68">
        <f t="shared" si="443"/>
        <v>3</v>
      </c>
    </row>
    <row r="9384" spans="1:10">
      <c r="A9384" t="s">
        <v>186</v>
      </c>
      <c r="B9384" t="s">
        <v>65</v>
      </c>
      <c r="C9384" s="1">
        <v>45352</v>
      </c>
      <c r="D9384" s="3">
        <f>Table1[[#This Row],[End Year]]-1</f>
        <v>2023</v>
      </c>
      <c r="E9384" s="3">
        <f t="shared" si="441"/>
        <v>2024</v>
      </c>
      <c r="F9384" s="1" t="str">
        <f t="shared" si="442"/>
        <v>2023/2024</v>
      </c>
      <c r="G9384">
        <v>670</v>
      </c>
      <c r="H9384" t="s">
        <v>96</v>
      </c>
      <c r="I9384" s="68">
        <f>IFERROR(INDEX(Lookup_Misc!$A$1:$C$7,MATCH(Table1[[#This Row],[Product]],Lookup_Misc!$B$1:$B$7,0),3)*Table1[[#This Row],[Tonnage]],NA())</f>
        <v>348.40000000000003</v>
      </c>
      <c r="J9384" s="68">
        <f t="shared" si="443"/>
        <v>3</v>
      </c>
    </row>
    <row r="9385" spans="1:10">
      <c r="A9385" t="s">
        <v>186</v>
      </c>
      <c r="B9385" t="s">
        <v>65</v>
      </c>
      <c r="C9385" s="1">
        <v>45352</v>
      </c>
      <c r="D9385" s="3">
        <f>Table1[[#This Row],[End Year]]-1</f>
        <v>2023</v>
      </c>
      <c r="E9385" s="3">
        <f t="shared" si="441"/>
        <v>2024</v>
      </c>
      <c r="F9385" s="1" t="str">
        <f t="shared" si="442"/>
        <v>2023/2024</v>
      </c>
      <c r="G9385">
        <v>17600</v>
      </c>
      <c r="H9385" t="s">
        <v>82</v>
      </c>
      <c r="I9385" s="68">
        <f>IFERROR(INDEX(Lookup_Misc!$A$1:$C$7,MATCH(Table1[[#This Row],[Product]],Lookup_Misc!$B$1:$B$7,0),3)*Table1[[#This Row],[Tonnage]],NA())</f>
        <v>9152</v>
      </c>
      <c r="J9385" s="68">
        <f t="shared" si="443"/>
        <v>3</v>
      </c>
    </row>
    <row r="9386" spans="1:10">
      <c r="A9386" t="s">
        <v>186</v>
      </c>
      <c r="B9386" t="s">
        <v>65</v>
      </c>
      <c r="C9386" s="1">
        <v>45352</v>
      </c>
      <c r="D9386" s="3">
        <f>Table1[[#This Row],[End Year]]-1</f>
        <v>2023</v>
      </c>
      <c r="E9386" s="3">
        <f t="shared" si="441"/>
        <v>2024</v>
      </c>
      <c r="F9386" s="1" t="str">
        <f t="shared" si="442"/>
        <v>2023/2024</v>
      </c>
      <c r="G9386">
        <v>1</v>
      </c>
      <c r="H9386" t="s">
        <v>89</v>
      </c>
      <c r="I9386" s="68">
        <f>IFERROR(INDEX(Lookup_Misc!$A$1:$C$7,MATCH(Table1[[#This Row],[Product]],Lookup_Misc!$B$1:$B$7,0),3)*Table1[[#This Row],[Tonnage]],NA())</f>
        <v>0.52</v>
      </c>
      <c r="J9386" s="68">
        <f t="shared" si="443"/>
        <v>3</v>
      </c>
    </row>
    <row r="9387" spans="1:10">
      <c r="A9387" t="s">
        <v>187</v>
      </c>
      <c r="B9387" t="s">
        <v>66</v>
      </c>
      <c r="C9387" s="60">
        <v>45352</v>
      </c>
      <c r="D9387" s="3">
        <f>Table1[[#This Row],[End Year]]-1</f>
        <v>2023</v>
      </c>
      <c r="E9387" s="3">
        <f t="shared" ref="E9387:E9419" si="444">IF(AND(MONTH(C9387)&gt;=7,MONTH(C9387)&lt;=12),YEAR(C9387)+1,YEAR(C9387))</f>
        <v>2024</v>
      </c>
      <c r="F9387" s="1" t="str">
        <f t="shared" ref="F9387:F9419" si="445">D9387&amp;"/"&amp;E9387</f>
        <v>2023/2024</v>
      </c>
      <c r="G9387">
        <v>24</v>
      </c>
      <c r="H9387" t="s">
        <v>133</v>
      </c>
      <c r="I9387" s="68">
        <f>IFERROR(INDEX(Lookup_Misc!$A$1:$C$7,MATCH(Table1[[#This Row],[Product]],Lookup_Misc!$B$1:$B$7,0),3)*Table1[[#This Row],[Tonnage]],NA())</f>
        <v>11.040000000000001</v>
      </c>
      <c r="J9387" s="68">
        <f t="shared" ref="J9387:J9419" si="446">MONTH(C9387)</f>
        <v>3</v>
      </c>
    </row>
    <row r="9388" spans="1:10">
      <c r="A9388" t="s">
        <v>185</v>
      </c>
      <c r="B9388" t="s">
        <v>66</v>
      </c>
      <c r="C9388" s="60">
        <v>45352</v>
      </c>
      <c r="D9388" s="3">
        <f>Table1[[#This Row],[End Year]]-1</f>
        <v>2023</v>
      </c>
      <c r="E9388" s="3">
        <f t="shared" si="444"/>
        <v>2024</v>
      </c>
      <c r="F9388" s="1" t="str">
        <f t="shared" si="445"/>
        <v>2023/2024</v>
      </c>
      <c r="G9388">
        <v>757</v>
      </c>
      <c r="H9388" t="s">
        <v>60</v>
      </c>
      <c r="I9388" s="68">
        <f>IFERROR(INDEX(Lookup_Misc!$A$1:$C$7,MATCH(Table1[[#This Row],[Product]],Lookup_Misc!$B$1:$B$7,0),3)*Table1[[#This Row],[Tonnage]],NA())</f>
        <v>348.22</v>
      </c>
      <c r="J9388" s="68">
        <f t="shared" si="446"/>
        <v>3</v>
      </c>
    </row>
    <row r="9389" spans="1:10">
      <c r="A9389" t="s">
        <v>189</v>
      </c>
      <c r="B9389" t="s">
        <v>66</v>
      </c>
      <c r="C9389" s="60">
        <v>45352</v>
      </c>
      <c r="D9389" s="3">
        <f>Table1[[#This Row],[End Year]]-1</f>
        <v>2023</v>
      </c>
      <c r="E9389" s="3">
        <f t="shared" si="444"/>
        <v>2024</v>
      </c>
      <c r="F9389" s="1" t="str">
        <f t="shared" si="445"/>
        <v>2023/2024</v>
      </c>
      <c r="G9389">
        <v>301</v>
      </c>
      <c r="H9389" t="s">
        <v>132</v>
      </c>
      <c r="I9389" s="68">
        <f>IFERROR(INDEX(Lookup_Misc!$A$1:$C$7,MATCH(Table1[[#This Row],[Product]],Lookup_Misc!$B$1:$B$7,0),3)*Table1[[#This Row],[Tonnage]],NA())</f>
        <v>120.4</v>
      </c>
      <c r="J9389" s="68">
        <f t="shared" si="446"/>
        <v>3</v>
      </c>
    </row>
    <row r="9390" spans="1:10">
      <c r="A9390" t="s">
        <v>186</v>
      </c>
      <c r="B9390" t="s">
        <v>66</v>
      </c>
      <c r="C9390" s="60">
        <v>45352</v>
      </c>
      <c r="D9390" s="3">
        <f>Table1[[#This Row],[End Year]]-1</f>
        <v>2023</v>
      </c>
      <c r="E9390" s="3">
        <f t="shared" si="444"/>
        <v>2024</v>
      </c>
      <c r="F9390" s="1" t="str">
        <f t="shared" si="445"/>
        <v>2023/2024</v>
      </c>
      <c r="G9390">
        <v>42</v>
      </c>
      <c r="H9390" t="s">
        <v>74</v>
      </c>
      <c r="I9390" s="68">
        <f>IFERROR(INDEX(Lookup_Misc!$A$1:$C$7,MATCH(Table1[[#This Row],[Product]],Lookup_Misc!$B$1:$B$7,0),3)*Table1[[#This Row],[Tonnage]],NA())</f>
        <v>21.84</v>
      </c>
      <c r="J9390" s="68">
        <f t="shared" si="446"/>
        <v>3</v>
      </c>
    </row>
    <row r="9391" spans="1:10">
      <c r="A9391" t="s">
        <v>185</v>
      </c>
      <c r="B9391" t="s">
        <v>66</v>
      </c>
      <c r="C9391" s="60">
        <v>45352</v>
      </c>
      <c r="D9391" s="3">
        <f>Table1[[#This Row],[End Year]]-1</f>
        <v>2023</v>
      </c>
      <c r="E9391" s="3">
        <f t="shared" si="444"/>
        <v>2024</v>
      </c>
      <c r="F9391" s="1" t="str">
        <f t="shared" si="445"/>
        <v>2023/2024</v>
      </c>
      <c r="G9391">
        <v>9000</v>
      </c>
      <c r="H9391" t="s">
        <v>79</v>
      </c>
      <c r="I9391" s="68">
        <f>IFERROR(INDEX(Lookup_Misc!$A$1:$C$7,MATCH(Table1[[#This Row],[Product]],Lookup_Misc!$B$1:$B$7,0),3)*Table1[[#This Row],[Tonnage]],NA())</f>
        <v>4140</v>
      </c>
      <c r="J9391" s="68">
        <f t="shared" si="446"/>
        <v>3</v>
      </c>
    </row>
    <row r="9392" spans="1:10">
      <c r="A9392" t="s">
        <v>189</v>
      </c>
      <c r="B9392" t="s">
        <v>66</v>
      </c>
      <c r="C9392" s="60">
        <v>45352</v>
      </c>
      <c r="D9392" s="3">
        <f>Table1[[#This Row],[End Year]]-1</f>
        <v>2023</v>
      </c>
      <c r="E9392" s="3">
        <f t="shared" si="444"/>
        <v>2024</v>
      </c>
      <c r="F9392" s="1" t="str">
        <f t="shared" si="445"/>
        <v>2023/2024</v>
      </c>
      <c r="G9392">
        <v>86659</v>
      </c>
      <c r="H9392" t="s">
        <v>60</v>
      </c>
      <c r="I9392" s="68">
        <f>IFERROR(INDEX(Lookup_Misc!$A$1:$C$7,MATCH(Table1[[#This Row],[Product]],Lookup_Misc!$B$1:$B$7,0),3)*Table1[[#This Row],[Tonnage]],NA())</f>
        <v>34663.599999999999</v>
      </c>
      <c r="J9392" s="68">
        <f t="shared" si="446"/>
        <v>3</v>
      </c>
    </row>
    <row r="9393" spans="1:10">
      <c r="A9393" t="s">
        <v>186</v>
      </c>
      <c r="B9393" t="s">
        <v>66</v>
      </c>
      <c r="C9393" s="60">
        <v>45352</v>
      </c>
      <c r="D9393" s="3">
        <f>Table1[[#This Row],[End Year]]-1</f>
        <v>2023</v>
      </c>
      <c r="E9393" s="3">
        <f t="shared" si="444"/>
        <v>2024</v>
      </c>
      <c r="F9393" s="1" t="str">
        <f t="shared" si="445"/>
        <v>2023/2024</v>
      </c>
      <c r="G9393">
        <v>740</v>
      </c>
      <c r="H9393" t="s">
        <v>87</v>
      </c>
      <c r="I9393" s="68">
        <f>IFERROR(INDEX(Lookup_Misc!$A$1:$C$7,MATCH(Table1[[#This Row],[Product]],Lookup_Misc!$B$1:$B$7,0),3)*Table1[[#This Row],[Tonnage]],NA())</f>
        <v>384.8</v>
      </c>
      <c r="J9393" s="68">
        <f t="shared" si="446"/>
        <v>3</v>
      </c>
    </row>
    <row r="9394" spans="1:10">
      <c r="A9394" t="s">
        <v>185</v>
      </c>
      <c r="B9394" t="s">
        <v>66</v>
      </c>
      <c r="C9394" s="60">
        <v>45352</v>
      </c>
      <c r="D9394" s="3">
        <f>Table1[[#This Row],[End Year]]-1</f>
        <v>2023</v>
      </c>
      <c r="E9394" s="3">
        <f t="shared" si="444"/>
        <v>2024</v>
      </c>
      <c r="F9394" s="1" t="str">
        <f t="shared" si="445"/>
        <v>2023/2024</v>
      </c>
      <c r="G9394">
        <v>5055</v>
      </c>
      <c r="H9394" t="s">
        <v>133</v>
      </c>
      <c r="I9394" s="68">
        <f>IFERROR(INDEX(Lookup_Misc!$A$1:$C$7,MATCH(Table1[[#This Row],[Product]],Lookup_Misc!$B$1:$B$7,0),3)*Table1[[#This Row],[Tonnage]],NA())</f>
        <v>2325.3000000000002</v>
      </c>
      <c r="J9394" s="68">
        <f t="shared" si="446"/>
        <v>3</v>
      </c>
    </row>
    <row r="9395" spans="1:10">
      <c r="A9395" t="s">
        <v>189</v>
      </c>
      <c r="B9395" t="s">
        <v>66</v>
      </c>
      <c r="C9395" s="60">
        <v>45352</v>
      </c>
      <c r="D9395" s="3">
        <f>Table1[[#This Row],[End Year]]-1</f>
        <v>2023</v>
      </c>
      <c r="E9395" s="3">
        <f t="shared" si="444"/>
        <v>2024</v>
      </c>
      <c r="F9395" s="1" t="str">
        <f t="shared" si="445"/>
        <v>2023/2024</v>
      </c>
      <c r="G9395">
        <v>5747</v>
      </c>
      <c r="H9395" t="s">
        <v>79</v>
      </c>
      <c r="I9395" s="68">
        <f>IFERROR(INDEX(Lookup_Misc!$A$1:$C$7,MATCH(Table1[[#This Row],[Product]],Lookup_Misc!$B$1:$B$7,0),3)*Table1[[#This Row],[Tonnage]],NA())</f>
        <v>2298.8000000000002</v>
      </c>
      <c r="J9395" s="68">
        <f t="shared" si="446"/>
        <v>3</v>
      </c>
    </row>
    <row r="9396" spans="1:10">
      <c r="A9396" t="s">
        <v>185</v>
      </c>
      <c r="B9396" t="s">
        <v>66</v>
      </c>
      <c r="C9396" s="60">
        <v>45352</v>
      </c>
      <c r="D9396" s="3">
        <f>Table1[[#This Row],[End Year]]-1</f>
        <v>2023</v>
      </c>
      <c r="E9396" s="3">
        <f t="shared" si="444"/>
        <v>2024</v>
      </c>
      <c r="F9396" s="1" t="str">
        <f t="shared" si="445"/>
        <v>2023/2024</v>
      </c>
      <c r="G9396">
        <v>9961</v>
      </c>
      <c r="H9396" t="s">
        <v>116</v>
      </c>
      <c r="I9396" s="68">
        <f>IFERROR(INDEX(Lookup_Misc!$A$1:$C$7,MATCH(Table1[[#This Row],[Product]],Lookup_Misc!$B$1:$B$7,0),3)*Table1[[#This Row],[Tonnage]],NA())</f>
        <v>4582.0600000000004</v>
      </c>
      <c r="J9396" s="68">
        <f t="shared" si="446"/>
        <v>3</v>
      </c>
    </row>
    <row r="9397" spans="1:10">
      <c r="A9397" t="s">
        <v>186</v>
      </c>
      <c r="B9397" t="s">
        <v>66</v>
      </c>
      <c r="C9397" s="60">
        <v>45352</v>
      </c>
      <c r="D9397" s="3">
        <f>Table1[[#This Row],[End Year]]-1</f>
        <v>2023</v>
      </c>
      <c r="E9397" s="3">
        <f t="shared" si="444"/>
        <v>2024</v>
      </c>
      <c r="F9397" s="1" t="str">
        <f t="shared" si="445"/>
        <v>2023/2024</v>
      </c>
      <c r="G9397">
        <v>1</v>
      </c>
      <c r="H9397" t="s">
        <v>119</v>
      </c>
      <c r="I9397" s="68">
        <f>IFERROR(INDEX(Lookup_Misc!$A$1:$C$7,MATCH(Table1[[#This Row],[Product]],Lookup_Misc!$B$1:$B$7,0),3)*Table1[[#This Row],[Tonnage]],NA())</f>
        <v>0.52</v>
      </c>
      <c r="J9397" s="68">
        <f t="shared" si="446"/>
        <v>3</v>
      </c>
    </row>
    <row r="9398" spans="1:10">
      <c r="A9398" t="s">
        <v>185</v>
      </c>
      <c r="B9398" t="s">
        <v>66</v>
      </c>
      <c r="C9398" s="60">
        <v>45352</v>
      </c>
      <c r="D9398" s="3">
        <f>Table1[[#This Row],[End Year]]-1</f>
        <v>2023</v>
      </c>
      <c r="E9398" s="3">
        <f t="shared" si="444"/>
        <v>2024</v>
      </c>
      <c r="F9398" s="1" t="str">
        <f t="shared" si="445"/>
        <v>2023/2024</v>
      </c>
      <c r="G9398">
        <v>29</v>
      </c>
      <c r="H9398" t="s">
        <v>137</v>
      </c>
      <c r="I9398" s="68">
        <f>IFERROR(INDEX(Lookup_Misc!$A$1:$C$7,MATCH(Table1[[#This Row],[Product]],Lookup_Misc!$B$1:$B$7,0),3)*Table1[[#This Row],[Tonnage]],NA())</f>
        <v>13.34</v>
      </c>
      <c r="J9398" s="68">
        <f t="shared" si="446"/>
        <v>3</v>
      </c>
    </row>
    <row r="9399" spans="1:10">
      <c r="A9399" t="s">
        <v>189</v>
      </c>
      <c r="B9399" t="s">
        <v>66</v>
      </c>
      <c r="C9399" s="60">
        <v>45352</v>
      </c>
      <c r="D9399" s="3">
        <f>Table1[[#This Row],[End Year]]-1</f>
        <v>2023</v>
      </c>
      <c r="E9399" s="3">
        <f t="shared" si="444"/>
        <v>2024</v>
      </c>
      <c r="F9399" s="1" t="str">
        <f t="shared" si="445"/>
        <v>2023/2024</v>
      </c>
      <c r="G9399">
        <v>1</v>
      </c>
      <c r="H9399" t="s">
        <v>88</v>
      </c>
      <c r="I9399" s="68">
        <f>IFERROR(INDEX(Lookup_Misc!$A$1:$C$7,MATCH(Table1[[#This Row],[Product]],Lookup_Misc!$B$1:$B$7,0),3)*Table1[[#This Row],[Tonnage]],NA())</f>
        <v>0.4</v>
      </c>
      <c r="J9399" s="68">
        <f t="shared" si="446"/>
        <v>3</v>
      </c>
    </row>
    <row r="9400" spans="1:10">
      <c r="A9400" t="s">
        <v>186</v>
      </c>
      <c r="B9400" t="s">
        <v>66</v>
      </c>
      <c r="C9400" s="60">
        <v>45352</v>
      </c>
      <c r="D9400" s="3">
        <f>Table1[[#This Row],[End Year]]-1</f>
        <v>2023</v>
      </c>
      <c r="E9400" s="3">
        <f t="shared" si="444"/>
        <v>2024</v>
      </c>
      <c r="F9400" s="1" t="str">
        <f t="shared" si="445"/>
        <v>2023/2024</v>
      </c>
      <c r="G9400">
        <v>1</v>
      </c>
      <c r="H9400" t="s">
        <v>132</v>
      </c>
      <c r="I9400" s="68">
        <f>IFERROR(INDEX(Lookup_Misc!$A$1:$C$7,MATCH(Table1[[#This Row],[Product]],Lookup_Misc!$B$1:$B$7,0),3)*Table1[[#This Row],[Tonnage]],NA())</f>
        <v>0.52</v>
      </c>
      <c r="J9400" s="68">
        <f t="shared" si="446"/>
        <v>3</v>
      </c>
    </row>
    <row r="9401" spans="1:10">
      <c r="A9401" t="s">
        <v>185</v>
      </c>
      <c r="B9401" t="s">
        <v>66</v>
      </c>
      <c r="C9401" s="60">
        <v>45352</v>
      </c>
      <c r="D9401" s="3">
        <f>Table1[[#This Row],[End Year]]-1</f>
        <v>2023</v>
      </c>
      <c r="E9401" s="3">
        <f t="shared" si="444"/>
        <v>2024</v>
      </c>
      <c r="F9401" s="1" t="str">
        <f t="shared" si="445"/>
        <v>2023/2024</v>
      </c>
      <c r="G9401">
        <v>5499</v>
      </c>
      <c r="H9401" t="s">
        <v>144</v>
      </c>
      <c r="I9401" s="68">
        <f>IFERROR(INDEX(Lookup_Misc!$A$1:$C$7,MATCH(Table1[[#This Row],[Product]],Lookup_Misc!$B$1:$B$7,0),3)*Table1[[#This Row],[Tonnage]],NA())</f>
        <v>2529.54</v>
      </c>
      <c r="J9401" s="68">
        <f t="shared" si="446"/>
        <v>3</v>
      </c>
    </row>
    <row r="9402" spans="1:10">
      <c r="A9402" t="s">
        <v>189</v>
      </c>
      <c r="B9402" t="s">
        <v>66</v>
      </c>
      <c r="C9402" s="60">
        <v>45352</v>
      </c>
      <c r="D9402" s="3">
        <f>Table1[[#This Row],[End Year]]-1</f>
        <v>2023</v>
      </c>
      <c r="E9402" s="3">
        <f t="shared" si="444"/>
        <v>2024</v>
      </c>
      <c r="F9402" s="1" t="str">
        <f t="shared" si="445"/>
        <v>2023/2024</v>
      </c>
      <c r="G9402">
        <v>2023</v>
      </c>
      <c r="H9402" t="s">
        <v>116</v>
      </c>
      <c r="I9402" s="68">
        <f>IFERROR(INDEX(Lookup_Misc!$A$1:$C$7,MATCH(Table1[[#This Row],[Product]],Lookup_Misc!$B$1:$B$7,0),3)*Table1[[#This Row],[Tonnage]],NA())</f>
        <v>809.2</v>
      </c>
      <c r="J9402" s="68">
        <f t="shared" si="446"/>
        <v>3</v>
      </c>
    </row>
    <row r="9403" spans="1:10">
      <c r="A9403" t="s">
        <v>185</v>
      </c>
      <c r="B9403" t="s">
        <v>66</v>
      </c>
      <c r="C9403" s="60">
        <v>45352</v>
      </c>
      <c r="D9403" s="3">
        <f>Table1[[#This Row],[End Year]]-1</f>
        <v>2023</v>
      </c>
      <c r="E9403" s="3">
        <f t="shared" si="444"/>
        <v>2024</v>
      </c>
      <c r="F9403" s="1" t="str">
        <f t="shared" si="445"/>
        <v>2023/2024</v>
      </c>
      <c r="G9403">
        <v>1058</v>
      </c>
      <c r="H9403" t="s">
        <v>86</v>
      </c>
      <c r="I9403" s="68">
        <f>IFERROR(INDEX(Lookup_Misc!$A$1:$C$7,MATCH(Table1[[#This Row],[Product]],Lookup_Misc!$B$1:$B$7,0),3)*Table1[[#This Row],[Tonnage]],NA())</f>
        <v>486.68</v>
      </c>
      <c r="J9403" s="68">
        <f t="shared" si="446"/>
        <v>3</v>
      </c>
    </row>
    <row r="9404" spans="1:10">
      <c r="A9404" t="s">
        <v>186</v>
      </c>
      <c r="B9404" t="s">
        <v>66</v>
      </c>
      <c r="C9404" s="60">
        <v>45352</v>
      </c>
      <c r="D9404" s="3">
        <f>Table1[[#This Row],[End Year]]-1</f>
        <v>2023</v>
      </c>
      <c r="E9404" s="3">
        <f t="shared" si="444"/>
        <v>2024</v>
      </c>
      <c r="F9404" s="1" t="str">
        <f t="shared" si="445"/>
        <v>2023/2024</v>
      </c>
      <c r="G9404">
        <v>171516</v>
      </c>
      <c r="H9404" t="s">
        <v>60</v>
      </c>
      <c r="I9404" s="68">
        <f>IFERROR(INDEX(Lookup_Misc!$A$1:$C$7,MATCH(Table1[[#This Row],[Product]],Lookup_Misc!$B$1:$B$7,0),3)*Table1[[#This Row],[Tonnage]],NA())</f>
        <v>89188.32</v>
      </c>
      <c r="J9404" s="68">
        <f t="shared" si="446"/>
        <v>3</v>
      </c>
    </row>
    <row r="9405" spans="1:10">
      <c r="A9405" t="s">
        <v>189</v>
      </c>
      <c r="B9405" t="s">
        <v>66</v>
      </c>
      <c r="C9405" s="60">
        <v>45352</v>
      </c>
      <c r="D9405" s="3">
        <f>Table1[[#This Row],[End Year]]-1</f>
        <v>2023</v>
      </c>
      <c r="E9405" s="3">
        <f t="shared" si="444"/>
        <v>2024</v>
      </c>
      <c r="F9405" s="1" t="str">
        <f t="shared" si="445"/>
        <v>2023/2024</v>
      </c>
      <c r="G9405">
        <v>44130</v>
      </c>
      <c r="H9405" t="s">
        <v>113</v>
      </c>
      <c r="I9405" s="68">
        <f>IFERROR(INDEX(Lookup_Misc!$A$1:$C$7,MATCH(Table1[[#This Row],[Product]],Lookup_Misc!$B$1:$B$7,0),3)*Table1[[#This Row],[Tonnage]],NA())</f>
        <v>17652</v>
      </c>
      <c r="J9405" s="68">
        <f t="shared" si="446"/>
        <v>3</v>
      </c>
    </row>
    <row r="9406" spans="1:10">
      <c r="A9406" t="s">
        <v>186</v>
      </c>
      <c r="B9406" t="s">
        <v>66</v>
      </c>
      <c r="C9406" s="60">
        <v>45352</v>
      </c>
      <c r="D9406" s="3">
        <f>Table1[[#This Row],[End Year]]-1</f>
        <v>2023</v>
      </c>
      <c r="E9406" s="3">
        <f t="shared" si="444"/>
        <v>2024</v>
      </c>
      <c r="F9406" s="1" t="str">
        <f t="shared" si="445"/>
        <v>2023/2024</v>
      </c>
      <c r="G9406">
        <v>1273</v>
      </c>
      <c r="H9406" t="s">
        <v>79</v>
      </c>
      <c r="I9406" s="68">
        <f>IFERROR(INDEX(Lookup_Misc!$A$1:$C$7,MATCH(Table1[[#This Row],[Product]],Lookup_Misc!$B$1:$B$7,0),3)*Table1[[#This Row],[Tonnage]],NA())</f>
        <v>661.96</v>
      </c>
      <c r="J9406" s="68">
        <f t="shared" si="446"/>
        <v>3</v>
      </c>
    </row>
    <row r="9407" spans="1:10">
      <c r="A9407" t="s">
        <v>189</v>
      </c>
      <c r="B9407" t="s">
        <v>66</v>
      </c>
      <c r="C9407" s="60">
        <v>45352</v>
      </c>
      <c r="D9407" s="3">
        <f>Table1[[#This Row],[End Year]]-1</f>
        <v>2023</v>
      </c>
      <c r="E9407" s="3">
        <f t="shared" si="444"/>
        <v>2024</v>
      </c>
      <c r="F9407" s="1" t="str">
        <f t="shared" si="445"/>
        <v>2023/2024</v>
      </c>
      <c r="G9407">
        <v>37</v>
      </c>
      <c r="H9407" t="s">
        <v>93</v>
      </c>
      <c r="I9407" s="68">
        <f>IFERROR(INDEX(Lookup_Misc!$A$1:$C$7,MATCH(Table1[[#This Row],[Product]],Lookup_Misc!$B$1:$B$7,0),3)*Table1[[#This Row],[Tonnage]],NA())</f>
        <v>14.8</v>
      </c>
      <c r="J9407" s="68">
        <f t="shared" si="446"/>
        <v>3</v>
      </c>
    </row>
    <row r="9408" spans="1:10">
      <c r="A9408" t="s">
        <v>186</v>
      </c>
      <c r="B9408" t="s">
        <v>66</v>
      </c>
      <c r="C9408" s="60">
        <v>45352</v>
      </c>
      <c r="D9408" s="3">
        <f>Table1[[#This Row],[End Year]]-1</f>
        <v>2023</v>
      </c>
      <c r="E9408" s="3">
        <f t="shared" si="444"/>
        <v>2024</v>
      </c>
      <c r="F9408" s="1" t="str">
        <f t="shared" si="445"/>
        <v>2023/2024</v>
      </c>
      <c r="G9408">
        <v>26</v>
      </c>
      <c r="H9408" t="s">
        <v>88</v>
      </c>
      <c r="I9408" s="68">
        <f>IFERROR(INDEX(Lookup_Misc!$A$1:$C$7,MATCH(Table1[[#This Row],[Product]],Lookup_Misc!$B$1:$B$7,0),3)*Table1[[#This Row],[Tonnage]],NA())</f>
        <v>13.52</v>
      </c>
      <c r="J9408" s="68">
        <f t="shared" si="446"/>
        <v>3</v>
      </c>
    </row>
    <row r="9409" spans="1:10">
      <c r="A9409" t="s">
        <v>189</v>
      </c>
      <c r="B9409" t="s">
        <v>66</v>
      </c>
      <c r="C9409" s="60">
        <v>45352</v>
      </c>
      <c r="D9409" s="3">
        <f>Table1[[#This Row],[End Year]]-1</f>
        <v>2023</v>
      </c>
      <c r="E9409" s="3">
        <f t="shared" si="444"/>
        <v>2024</v>
      </c>
      <c r="F9409" s="1" t="str">
        <f t="shared" si="445"/>
        <v>2023/2024</v>
      </c>
      <c r="G9409">
        <v>5</v>
      </c>
      <c r="H9409" t="s">
        <v>102</v>
      </c>
      <c r="I9409" s="68">
        <f>IFERROR(INDEX(Lookup_Misc!$A$1:$C$7,MATCH(Table1[[#This Row],[Product]],Lookup_Misc!$B$1:$B$7,0),3)*Table1[[#This Row],[Tonnage]],NA())</f>
        <v>2</v>
      </c>
      <c r="J9409" s="68">
        <f t="shared" si="446"/>
        <v>3</v>
      </c>
    </row>
    <row r="9410" spans="1:10">
      <c r="A9410" t="s">
        <v>186</v>
      </c>
      <c r="B9410" t="s">
        <v>66</v>
      </c>
      <c r="C9410" s="60">
        <v>45352</v>
      </c>
      <c r="D9410" s="3">
        <f>Table1[[#This Row],[End Year]]-1</f>
        <v>2023</v>
      </c>
      <c r="E9410" s="3">
        <f t="shared" si="444"/>
        <v>2024</v>
      </c>
      <c r="F9410" s="1" t="str">
        <f t="shared" si="445"/>
        <v>2023/2024</v>
      </c>
      <c r="G9410">
        <v>7588</v>
      </c>
      <c r="H9410" t="s">
        <v>116</v>
      </c>
      <c r="I9410" s="68">
        <f>IFERROR(INDEX(Lookup_Misc!$A$1:$C$7,MATCH(Table1[[#This Row],[Product]],Lookup_Misc!$B$1:$B$7,0),3)*Table1[[#This Row],[Tonnage]],NA())</f>
        <v>3945.76</v>
      </c>
      <c r="J9410" s="68">
        <f t="shared" si="446"/>
        <v>3</v>
      </c>
    </row>
    <row r="9411" spans="1:10">
      <c r="A9411" t="s">
        <v>186</v>
      </c>
      <c r="B9411" t="s">
        <v>66</v>
      </c>
      <c r="C9411" s="60">
        <v>45352</v>
      </c>
      <c r="D9411" s="3">
        <f>Table1[[#This Row],[End Year]]-1</f>
        <v>2023</v>
      </c>
      <c r="E9411" s="3">
        <f t="shared" si="444"/>
        <v>2024</v>
      </c>
      <c r="F9411" s="1" t="str">
        <f t="shared" si="445"/>
        <v>2023/2024</v>
      </c>
      <c r="G9411">
        <v>4601</v>
      </c>
      <c r="H9411" t="s">
        <v>113</v>
      </c>
      <c r="I9411" s="68">
        <f>IFERROR(INDEX(Lookup_Misc!$A$1:$C$7,MATCH(Table1[[#This Row],[Product]],Lookup_Misc!$B$1:$B$7,0),3)*Table1[[#This Row],[Tonnage]],NA())</f>
        <v>2392.52</v>
      </c>
      <c r="J9411" s="68">
        <f t="shared" si="446"/>
        <v>3</v>
      </c>
    </row>
    <row r="9412" spans="1:10">
      <c r="A9412" t="s">
        <v>189</v>
      </c>
      <c r="B9412" t="s">
        <v>66</v>
      </c>
      <c r="C9412" s="60">
        <v>45352</v>
      </c>
      <c r="D9412" s="3">
        <f>Table1[[#This Row],[End Year]]-1</f>
        <v>2023</v>
      </c>
      <c r="E9412" s="3">
        <f t="shared" si="444"/>
        <v>2024</v>
      </c>
      <c r="F9412" s="1" t="str">
        <f t="shared" si="445"/>
        <v>2023/2024</v>
      </c>
      <c r="G9412">
        <v>75</v>
      </c>
      <c r="H9412" t="s">
        <v>86</v>
      </c>
      <c r="I9412" s="68">
        <f>IFERROR(INDEX(Lookup_Misc!$A$1:$C$7,MATCH(Table1[[#This Row],[Product]],Lookup_Misc!$B$1:$B$7,0),3)*Table1[[#This Row],[Tonnage]],NA())</f>
        <v>30</v>
      </c>
      <c r="J9412" s="68">
        <f t="shared" si="446"/>
        <v>3</v>
      </c>
    </row>
    <row r="9413" spans="1:10">
      <c r="A9413" t="s">
        <v>189</v>
      </c>
      <c r="B9413" t="s">
        <v>66</v>
      </c>
      <c r="C9413" s="60">
        <v>45352</v>
      </c>
      <c r="D9413" s="3">
        <f>Table1[[#This Row],[End Year]]-1</f>
        <v>2023</v>
      </c>
      <c r="E9413" s="3">
        <f t="shared" si="444"/>
        <v>2024</v>
      </c>
      <c r="F9413" s="1" t="str">
        <f t="shared" si="445"/>
        <v>2023/2024</v>
      </c>
      <c r="G9413">
        <v>52</v>
      </c>
      <c r="H9413" t="s">
        <v>98</v>
      </c>
      <c r="I9413" s="68">
        <f>IFERROR(INDEX(Lookup_Misc!$A$1:$C$7,MATCH(Table1[[#This Row],[Product]],Lookup_Misc!$B$1:$B$7,0),3)*Table1[[#This Row],[Tonnage]],NA())</f>
        <v>20.8</v>
      </c>
      <c r="J9413" s="68">
        <f t="shared" si="446"/>
        <v>3</v>
      </c>
    </row>
    <row r="9414" spans="1:10">
      <c r="A9414" t="s">
        <v>189</v>
      </c>
      <c r="B9414" t="s">
        <v>66</v>
      </c>
      <c r="C9414" s="60">
        <v>45352</v>
      </c>
      <c r="D9414" s="3">
        <f>Table1[[#This Row],[End Year]]-1</f>
        <v>2023</v>
      </c>
      <c r="E9414" s="3">
        <f t="shared" si="444"/>
        <v>2024</v>
      </c>
      <c r="F9414" s="1" t="str">
        <f t="shared" si="445"/>
        <v>2023/2024</v>
      </c>
      <c r="G9414">
        <v>3</v>
      </c>
      <c r="H9414" t="s">
        <v>106</v>
      </c>
      <c r="I9414" s="68">
        <f>IFERROR(INDEX(Lookup_Misc!$A$1:$C$7,MATCH(Table1[[#This Row],[Product]],Lookup_Misc!$B$1:$B$7,0),3)*Table1[[#This Row],[Tonnage]],NA())</f>
        <v>1.2000000000000002</v>
      </c>
      <c r="J9414" s="68">
        <f t="shared" si="446"/>
        <v>3</v>
      </c>
    </row>
    <row r="9415" spans="1:10">
      <c r="A9415" t="s">
        <v>189</v>
      </c>
      <c r="B9415" t="s">
        <v>66</v>
      </c>
      <c r="C9415" s="60">
        <v>45352</v>
      </c>
      <c r="D9415" s="3">
        <f>Table1[[#This Row],[End Year]]-1</f>
        <v>2023</v>
      </c>
      <c r="E9415" s="3">
        <f t="shared" si="444"/>
        <v>2024</v>
      </c>
      <c r="F9415" s="1" t="str">
        <f t="shared" si="445"/>
        <v>2023/2024</v>
      </c>
      <c r="G9415">
        <v>229</v>
      </c>
      <c r="H9415" t="s">
        <v>90</v>
      </c>
      <c r="I9415" s="68">
        <f>IFERROR(INDEX(Lookup_Misc!$A$1:$C$7,MATCH(Table1[[#This Row],[Product]],Lookup_Misc!$B$1:$B$7,0),3)*Table1[[#This Row],[Tonnage]],NA())</f>
        <v>91.600000000000009</v>
      </c>
      <c r="J9415" s="68">
        <f t="shared" si="446"/>
        <v>3</v>
      </c>
    </row>
    <row r="9416" spans="1:10">
      <c r="A9416" t="s">
        <v>188</v>
      </c>
      <c r="B9416" t="s">
        <v>66</v>
      </c>
      <c r="C9416" s="60">
        <v>45352</v>
      </c>
      <c r="D9416" s="3">
        <f>Table1[[#This Row],[End Year]]-1</f>
        <v>2023</v>
      </c>
      <c r="E9416" s="3">
        <f t="shared" si="444"/>
        <v>2024</v>
      </c>
      <c r="F9416" s="1" t="str">
        <f t="shared" si="445"/>
        <v>2023/2024</v>
      </c>
      <c r="G9416">
        <v>305</v>
      </c>
      <c r="H9416" t="s">
        <v>60</v>
      </c>
      <c r="I9416" s="68">
        <f>IFERROR(INDEX(Lookup_Misc!$A$1:$C$7,MATCH(Table1[[#This Row],[Product]],Lookup_Misc!$B$1:$B$7,0),3)*Table1[[#This Row],[Tonnage]],NA())</f>
        <v>54.9</v>
      </c>
      <c r="J9416" s="68">
        <f t="shared" si="446"/>
        <v>3</v>
      </c>
    </row>
    <row r="9417" spans="1:10">
      <c r="A9417" t="s">
        <v>188</v>
      </c>
      <c r="B9417" t="s">
        <v>66</v>
      </c>
      <c r="C9417" s="60">
        <v>45352</v>
      </c>
      <c r="D9417" s="3">
        <f>Table1[[#This Row],[End Year]]-1</f>
        <v>2023</v>
      </c>
      <c r="E9417" s="3">
        <f t="shared" si="444"/>
        <v>2024</v>
      </c>
      <c r="F9417" s="1" t="str">
        <f t="shared" si="445"/>
        <v>2023/2024</v>
      </c>
      <c r="G9417">
        <v>4500</v>
      </c>
      <c r="H9417" t="s">
        <v>125</v>
      </c>
      <c r="I9417" s="68">
        <f>IFERROR(INDEX(Lookup_Misc!$A$1:$C$7,MATCH(Table1[[#This Row],[Product]],Lookup_Misc!$B$1:$B$7,0),3)*Table1[[#This Row],[Tonnage]],NA())</f>
        <v>810</v>
      </c>
      <c r="J9417" s="68">
        <f t="shared" si="446"/>
        <v>3</v>
      </c>
    </row>
    <row r="9418" spans="1:10">
      <c r="A9418" t="s">
        <v>188</v>
      </c>
      <c r="B9418" t="s">
        <v>66</v>
      </c>
      <c r="C9418" s="60">
        <v>45352</v>
      </c>
      <c r="D9418" s="3">
        <f>Table1[[#This Row],[End Year]]-1</f>
        <v>2023</v>
      </c>
      <c r="E9418" s="3">
        <f t="shared" si="444"/>
        <v>2024</v>
      </c>
      <c r="F9418" s="1" t="str">
        <f t="shared" si="445"/>
        <v>2023/2024</v>
      </c>
      <c r="G9418">
        <v>1500</v>
      </c>
      <c r="H9418" t="s">
        <v>133</v>
      </c>
      <c r="I9418" s="68">
        <f>IFERROR(INDEX(Lookup_Misc!$A$1:$C$7,MATCH(Table1[[#This Row],[Product]],Lookup_Misc!$B$1:$B$7,0),3)*Table1[[#This Row],[Tonnage]],NA())</f>
        <v>270</v>
      </c>
      <c r="J9418" s="68">
        <f t="shared" si="446"/>
        <v>3</v>
      </c>
    </row>
    <row r="9419" spans="1:10">
      <c r="A9419" t="s">
        <v>188</v>
      </c>
      <c r="B9419" t="s">
        <v>66</v>
      </c>
      <c r="C9419" s="60">
        <v>45352</v>
      </c>
      <c r="D9419" s="3">
        <f>Table1[[#This Row],[End Year]]-1</f>
        <v>2023</v>
      </c>
      <c r="E9419" s="3">
        <f t="shared" si="444"/>
        <v>2024</v>
      </c>
      <c r="F9419" s="1" t="str">
        <f t="shared" si="445"/>
        <v>2023/2024</v>
      </c>
      <c r="G9419">
        <v>1000</v>
      </c>
      <c r="H9419" t="s">
        <v>130</v>
      </c>
      <c r="I9419" s="68">
        <f>IFERROR(INDEX(Lookup_Misc!$A$1:$C$7,MATCH(Table1[[#This Row],[Product]],Lookup_Misc!$B$1:$B$7,0),3)*Table1[[#This Row],[Tonnage]],NA())</f>
        <v>180</v>
      </c>
      <c r="J9419" s="68">
        <f t="shared" si="446"/>
        <v>3</v>
      </c>
    </row>
    <row r="9420" spans="1:10">
      <c r="A9420" t="s">
        <v>186</v>
      </c>
      <c r="B9420" t="s">
        <v>33</v>
      </c>
      <c r="C9420" s="60">
        <v>45383</v>
      </c>
      <c r="D9420" s="3">
        <f>Table1[[#This Row],[End Year]]-1</f>
        <v>2023</v>
      </c>
      <c r="E9420" s="3">
        <f t="shared" ref="E9420:E9451" si="447">IF(AND(MONTH(C9420)&gt;=7,MONTH(C9420)&lt;=12),YEAR(C9420)+1,YEAR(C9420))</f>
        <v>2024</v>
      </c>
      <c r="F9420" s="1" t="str">
        <f t="shared" ref="F9420:F9451" si="448">D9420&amp;"/"&amp;E9420</f>
        <v>2023/2024</v>
      </c>
      <c r="G9420">
        <v>157</v>
      </c>
      <c r="H9420" t="s">
        <v>119</v>
      </c>
      <c r="I9420" s="68">
        <f>IFERROR(INDEX(Lookup_Misc!$A$1:$C$7,MATCH(Table1[[#This Row],[Product]],Lookup_Misc!$B$1:$B$7,0),3)*Table1[[#This Row],[Tonnage]],NA())</f>
        <v>81.64</v>
      </c>
      <c r="J9420" s="68">
        <f t="shared" ref="J9420:J9451" si="449">MONTH(C9420)</f>
        <v>4</v>
      </c>
    </row>
    <row r="9421" spans="1:10">
      <c r="A9421" t="s">
        <v>189</v>
      </c>
      <c r="B9421" t="s">
        <v>33</v>
      </c>
      <c r="C9421" s="60">
        <v>45383</v>
      </c>
      <c r="D9421" s="3">
        <f>Table1[[#This Row],[End Year]]-1</f>
        <v>2023</v>
      </c>
      <c r="E9421" s="3">
        <f t="shared" si="447"/>
        <v>2024</v>
      </c>
      <c r="F9421" s="1" t="str">
        <f t="shared" si="448"/>
        <v>2023/2024</v>
      </c>
      <c r="G9421">
        <v>115</v>
      </c>
      <c r="H9421" t="s">
        <v>90</v>
      </c>
      <c r="I9421" s="68">
        <f>IFERROR(INDEX(Lookup_Misc!$A$1:$C$7,MATCH(Table1[[#This Row],[Product]],Lookup_Misc!$B$1:$B$7,0),3)*Table1[[#This Row],[Tonnage]],NA())</f>
        <v>46</v>
      </c>
      <c r="J9421" s="68">
        <f t="shared" si="449"/>
        <v>4</v>
      </c>
    </row>
    <row r="9422" spans="1:10">
      <c r="A9422" t="s">
        <v>187</v>
      </c>
      <c r="B9422" t="s">
        <v>33</v>
      </c>
      <c r="C9422" s="60">
        <v>45383</v>
      </c>
      <c r="D9422" s="3">
        <f>Table1[[#This Row],[End Year]]-1</f>
        <v>2023</v>
      </c>
      <c r="E9422" s="3">
        <f t="shared" si="447"/>
        <v>2024</v>
      </c>
      <c r="F9422" s="1" t="str">
        <f t="shared" si="448"/>
        <v>2023/2024</v>
      </c>
      <c r="G9422">
        <v>352</v>
      </c>
      <c r="H9422" t="s">
        <v>79</v>
      </c>
      <c r="I9422" s="68">
        <f>IFERROR(INDEX(Lookup_Misc!$A$1:$C$7,MATCH(Table1[[#This Row],[Product]],Lookup_Misc!$B$1:$B$7,0),3)*Table1[[#This Row],[Tonnage]],NA())</f>
        <v>161.92000000000002</v>
      </c>
      <c r="J9422" s="68">
        <f t="shared" si="449"/>
        <v>4</v>
      </c>
    </row>
    <row r="9423" spans="1:10">
      <c r="A9423" t="s">
        <v>185</v>
      </c>
      <c r="B9423" t="s">
        <v>33</v>
      </c>
      <c r="C9423" s="60">
        <v>45383</v>
      </c>
      <c r="D9423" s="3">
        <f>Table1[[#This Row],[End Year]]-1</f>
        <v>2023</v>
      </c>
      <c r="E9423" s="3">
        <f t="shared" si="447"/>
        <v>2024</v>
      </c>
      <c r="F9423" s="1" t="str">
        <f t="shared" si="448"/>
        <v>2023/2024</v>
      </c>
      <c r="G9423">
        <v>79</v>
      </c>
      <c r="H9423" t="s">
        <v>87</v>
      </c>
      <c r="I9423" s="68">
        <f>IFERROR(INDEX(Lookup_Misc!$A$1:$C$7,MATCH(Table1[[#This Row],[Product]],Lookup_Misc!$B$1:$B$7,0),3)*Table1[[#This Row],[Tonnage]],NA())</f>
        <v>36.340000000000003</v>
      </c>
      <c r="J9423" s="68">
        <f t="shared" si="449"/>
        <v>4</v>
      </c>
    </row>
    <row r="9424" spans="1:10">
      <c r="A9424" t="s">
        <v>185</v>
      </c>
      <c r="B9424" t="s">
        <v>33</v>
      </c>
      <c r="C9424" s="60">
        <v>45383</v>
      </c>
      <c r="D9424" s="3">
        <f>Table1[[#This Row],[End Year]]-1</f>
        <v>2023</v>
      </c>
      <c r="E9424" s="3">
        <f t="shared" si="447"/>
        <v>2024</v>
      </c>
      <c r="F9424" s="1" t="str">
        <f t="shared" si="448"/>
        <v>2023/2024</v>
      </c>
      <c r="G9424">
        <v>62100</v>
      </c>
      <c r="H9424" t="s">
        <v>82</v>
      </c>
      <c r="I9424" s="68">
        <f>IFERROR(INDEX(Lookup_Misc!$A$1:$C$7,MATCH(Table1[[#This Row],[Product]],Lookup_Misc!$B$1:$B$7,0),3)*Table1[[#This Row],[Tonnage]],NA())</f>
        <v>28566</v>
      </c>
      <c r="J9424" s="68">
        <f t="shared" si="449"/>
        <v>4</v>
      </c>
    </row>
    <row r="9425" spans="1:10">
      <c r="A9425" t="s">
        <v>186</v>
      </c>
      <c r="B9425" t="s">
        <v>33</v>
      </c>
      <c r="C9425" s="60">
        <v>45383</v>
      </c>
      <c r="D9425" s="3">
        <f>Table1[[#This Row],[End Year]]-1</f>
        <v>2023</v>
      </c>
      <c r="E9425" s="3">
        <f t="shared" si="447"/>
        <v>2024</v>
      </c>
      <c r="F9425" s="1" t="str">
        <f t="shared" si="448"/>
        <v>2023/2024</v>
      </c>
      <c r="G9425">
        <v>100</v>
      </c>
      <c r="H9425" t="s">
        <v>96</v>
      </c>
      <c r="I9425" s="68">
        <f>IFERROR(INDEX(Lookup_Misc!$A$1:$C$7,MATCH(Table1[[#This Row],[Product]],Lookup_Misc!$B$1:$B$7,0),3)*Table1[[#This Row],[Tonnage]],NA())</f>
        <v>52</v>
      </c>
      <c r="J9425" s="68">
        <f t="shared" si="449"/>
        <v>4</v>
      </c>
    </row>
    <row r="9426" spans="1:10">
      <c r="A9426" t="s">
        <v>188</v>
      </c>
      <c r="B9426" t="s">
        <v>33</v>
      </c>
      <c r="C9426" s="60">
        <v>45383</v>
      </c>
      <c r="D9426" s="3">
        <f>Table1[[#This Row],[End Year]]-1</f>
        <v>2023</v>
      </c>
      <c r="E9426" s="3">
        <f t="shared" si="447"/>
        <v>2024</v>
      </c>
      <c r="F9426" s="1" t="str">
        <f t="shared" si="448"/>
        <v>2023/2024</v>
      </c>
      <c r="G9426">
        <v>4</v>
      </c>
      <c r="H9426" t="s">
        <v>86</v>
      </c>
      <c r="I9426" s="68">
        <f>IFERROR(INDEX(Lookup_Misc!$A$1:$C$7,MATCH(Table1[[#This Row],[Product]],Lookup_Misc!$B$1:$B$7,0),3)*Table1[[#This Row],[Tonnage]],NA())</f>
        <v>0.72</v>
      </c>
      <c r="J9426" s="68">
        <f t="shared" si="449"/>
        <v>4</v>
      </c>
    </row>
    <row r="9427" spans="1:10">
      <c r="A9427" t="s">
        <v>189</v>
      </c>
      <c r="B9427" t="s">
        <v>33</v>
      </c>
      <c r="C9427" s="60">
        <v>45383</v>
      </c>
      <c r="D9427" s="3">
        <f>Table1[[#This Row],[End Year]]-1</f>
        <v>2023</v>
      </c>
      <c r="E9427" s="3">
        <f t="shared" si="447"/>
        <v>2024</v>
      </c>
      <c r="F9427" s="1" t="str">
        <f t="shared" si="448"/>
        <v>2023/2024</v>
      </c>
      <c r="G9427">
        <v>232</v>
      </c>
      <c r="H9427" t="s">
        <v>79</v>
      </c>
      <c r="I9427" s="68">
        <f>IFERROR(INDEX(Lookup_Misc!$A$1:$C$7,MATCH(Table1[[#This Row],[Product]],Lookup_Misc!$B$1:$B$7,0),3)*Table1[[#This Row],[Tonnage]],NA())</f>
        <v>92.800000000000011</v>
      </c>
      <c r="J9427" s="68">
        <f t="shared" si="449"/>
        <v>4</v>
      </c>
    </row>
    <row r="9428" spans="1:10">
      <c r="A9428" t="s">
        <v>186</v>
      </c>
      <c r="B9428" t="s">
        <v>33</v>
      </c>
      <c r="C9428" s="60">
        <v>45383</v>
      </c>
      <c r="D9428" s="3">
        <f>Table1[[#This Row],[End Year]]-1</f>
        <v>2023</v>
      </c>
      <c r="E9428" s="3">
        <f t="shared" si="447"/>
        <v>2024</v>
      </c>
      <c r="F9428" s="1" t="str">
        <f t="shared" si="448"/>
        <v>2023/2024</v>
      </c>
      <c r="G9428">
        <v>76</v>
      </c>
      <c r="H9428" t="s">
        <v>169</v>
      </c>
      <c r="I9428" s="68">
        <f>IFERROR(INDEX(Lookup_Misc!$A$1:$C$7,MATCH(Table1[[#This Row],[Product]],Lookup_Misc!$B$1:$B$7,0),3)*Table1[[#This Row],[Tonnage]],NA())</f>
        <v>39.520000000000003</v>
      </c>
      <c r="J9428" s="68">
        <f t="shared" si="449"/>
        <v>4</v>
      </c>
    </row>
    <row r="9429" spans="1:10">
      <c r="A9429" t="s">
        <v>186</v>
      </c>
      <c r="B9429" t="s">
        <v>33</v>
      </c>
      <c r="C9429" s="60">
        <v>45383</v>
      </c>
      <c r="D9429" s="3">
        <f>Table1[[#This Row],[End Year]]-1</f>
        <v>2023</v>
      </c>
      <c r="E9429" s="3">
        <f t="shared" si="447"/>
        <v>2024</v>
      </c>
      <c r="F9429" s="1" t="str">
        <f t="shared" si="448"/>
        <v>2023/2024</v>
      </c>
      <c r="G9429">
        <v>55000</v>
      </c>
      <c r="H9429" t="s">
        <v>82</v>
      </c>
      <c r="I9429" s="68">
        <f>IFERROR(INDEX(Lookup_Misc!$A$1:$C$7,MATCH(Table1[[#This Row],[Product]],Lookup_Misc!$B$1:$B$7,0),3)*Table1[[#This Row],[Tonnage]],NA())</f>
        <v>28600</v>
      </c>
      <c r="J9429" s="68">
        <f t="shared" si="449"/>
        <v>4</v>
      </c>
    </row>
    <row r="9430" spans="1:10">
      <c r="A9430" t="s">
        <v>189</v>
      </c>
      <c r="B9430" t="s">
        <v>33</v>
      </c>
      <c r="C9430" s="60">
        <v>45383</v>
      </c>
      <c r="D9430" s="3">
        <f>Table1[[#This Row],[End Year]]-1</f>
        <v>2023</v>
      </c>
      <c r="E9430" s="3">
        <f t="shared" si="447"/>
        <v>2024</v>
      </c>
      <c r="F9430" s="1" t="str">
        <f t="shared" si="448"/>
        <v>2023/2024</v>
      </c>
      <c r="G9430">
        <v>437</v>
      </c>
      <c r="H9430" t="s">
        <v>113</v>
      </c>
      <c r="I9430" s="68">
        <f>IFERROR(INDEX(Lookup_Misc!$A$1:$C$7,MATCH(Table1[[#This Row],[Product]],Lookup_Misc!$B$1:$B$7,0),3)*Table1[[#This Row],[Tonnage]],NA())</f>
        <v>174.8</v>
      </c>
      <c r="J9430" s="68">
        <f t="shared" si="449"/>
        <v>4</v>
      </c>
    </row>
    <row r="9431" spans="1:10">
      <c r="A9431" t="s">
        <v>186</v>
      </c>
      <c r="B9431" t="s">
        <v>33</v>
      </c>
      <c r="C9431" s="60">
        <v>45383</v>
      </c>
      <c r="D9431" s="3">
        <f>Table1[[#This Row],[End Year]]-1</f>
        <v>2023</v>
      </c>
      <c r="E9431" s="3">
        <f t="shared" si="447"/>
        <v>2024</v>
      </c>
      <c r="F9431" s="1" t="str">
        <f t="shared" si="448"/>
        <v>2023/2024</v>
      </c>
      <c r="G9431">
        <v>56</v>
      </c>
      <c r="H9431" t="s">
        <v>84</v>
      </c>
      <c r="I9431" s="68">
        <f>IFERROR(INDEX(Lookup_Misc!$A$1:$C$7,MATCH(Table1[[#This Row],[Product]],Lookup_Misc!$B$1:$B$7,0),3)*Table1[[#This Row],[Tonnage]],NA())</f>
        <v>29.12</v>
      </c>
      <c r="J9431" s="68">
        <f t="shared" si="449"/>
        <v>4</v>
      </c>
    </row>
    <row r="9432" spans="1:10">
      <c r="A9432" t="s">
        <v>185</v>
      </c>
      <c r="B9432" t="s">
        <v>33</v>
      </c>
      <c r="C9432" s="60">
        <v>45383</v>
      </c>
      <c r="D9432" s="3">
        <f>Table1[[#This Row],[End Year]]-1</f>
        <v>2023</v>
      </c>
      <c r="E9432" s="3">
        <f t="shared" si="447"/>
        <v>2024</v>
      </c>
      <c r="F9432" s="1" t="str">
        <f t="shared" si="448"/>
        <v>2023/2024</v>
      </c>
      <c r="G9432">
        <v>77</v>
      </c>
      <c r="H9432" t="s">
        <v>79</v>
      </c>
      <c r="I9432" s="68">
        <f>IFERROR(INDEX(Lookup_Misc!$A$1:$C$7,MATCH(Table1[[#This Row],[Product]],Lookup_Misc!$B$1:$B$7,0),3)*Table1[[#This Row],[Tonnage]],NA())</f>
        <v>35.42</v>
      </c>
      <c r="J9432" s="68">
        <f t="shared" si="449"/>
        <v>4</v>
      </c>
    </row>
    <row r="9433" spans="1:10">
      <c r="A9433" t="s">
        <v>187</v>
      </c>
      <c r="B9433" t="s">
        <v>33</v>
      </c>
      <c r="C9433" s="60">
        <v>45383</v>
      </c>
      <c r="D9433" s="3">
        <f>Table1[[#This Row],[End Year]]-1</f>
        <v>2023</v>
      </c>
      <c r="E9433" s="3">
        <f t="shared" si="447"/>
        <v>2024</v>
      </c>
      <c r="F9433" s="1" t="str">
        <f t="shared" si="448"/>
        <v>2023/2024</v>
      </c>
      <c r="G9433">
        <v>27214</v>
      </c>
      <c r="H9433" t="s">
        <v>96</v>
      </c>
      <c r="I9433" s="68">
        <f>IFERROR(INDEX(Lookup_Misc!$A$1:$C$7,MATCH(Table1[[#This Row],[Product]],Lookup_Misc!$B$1:$B$7,0),3)*Table1[[#This Row],[Tonnage]],NA())</f>
        <v>12518.44</v>
      </c>
      <c r="J9433" s="68">
        <f t="shared" si="449"/>
        <v>4</v>
      </c>
    </row>
    <row r="9434" spans="1:10">
      <c r="A9434" t="s">
        <v>189</v>
      </c>
      <c r="B9434" t="s">
        <v>33</v>
      </c>
      <c r="C9434" s="60">
        <v>45383</v>
      </c>
      <c r="D9434" s="3">
        <f>Table1[[#This Row],[End Year]]-1</f>
        <v>2023</v>
      </c>
      <c r="E9434" s="3">
        <f t="shared" si="447"/>
        <v>2024</v>
      </c>
      <c r="F9434" s="1" t="str">
        <f t="shared" si="448"/>
        <v>2023/2024</v>
      </c>
      <c r="G9434">
        <v>433</v>
      </c>
      <c r="H9434" t="s">
        <v>60</v>
      </c>
      <c r="I9434" s="68">
        <f>IFERROR(INDEX(Lookup_Misc!$A$1:$C$7,MATCH(Table1[[#This Row],[Product]],Lookup_Misc!$B$1:$B$7,0),3)*Table1[[#This Row],[Tonnage]],NA())</f>
        <v>173.20000000000002</v>
      </c>
      <c r="J9434" s="68">
        <f t="shared" si="449"/>
        <v>4</v>
      </c>
    </row>
    <row r="9435" spans="1:10">
      <c r="A9435" t="s">
        <v>185</v>
      </c>
      <c r="B9435" t="s">
        <v>33</v>
      </c>
      <c r="C9435" s="60">
        <v>45383</v>
      </c>
      <c r="D9435" s="3">
        <f>Table1[[#This Row],[End Year]]-1</f>
        <v>2023</v>
      </c>
      <c r="E9435" s="3">
        <f t="shared" si="447"/>
        <v>2024</v>
      </c>
      <c r="F9435" s="1" t="str">
        <f t="shared" si="448"/>
        <v>2023/2024</v>
      </c>
      <c r="G9435">
        <v>2</v>
      </c>
      <c r="H9435" t="s">
        <v>93</v>
      </c>
      <c r="I9435" s="68">
        <f>IFERROR(INDEX(Lookup_Misc!$A$1:$C$7,MATCH(Table1[[#This Row],[Product]],Lookup_Misc!$B$1:$B$7,0),3)*Table1[[#This Row],[Tonnage]],NA())</f>
        <v>0.92</v>
      </c>
      <c r="J9435" s="68">
        <f t="shared" si="449"/>
        <v>4</v>
      </c>
    </row>
    <row r="9436" spans="1:10">
      <c r="A9436" t="s">
        <v>185</v>
      </c>
      <c r="B9436" t="s">
        <v>33</v>
      </c>
      <c r="C9436" s="60">
        <v>45383</v>
      </c>
      <c r="D9436" s="3">
        <f>Table1[[#This Row],[End Year]]-1</f>
        <v>2023</v>
      </c>
      <c r="E9436" s="3">
        <f t="shared" si="447"/>
        <v>2024</v>
      </c>
      <c r="F9436" s="1" t="str">
        <f t="shared" si="448"/>
        <v>2023/2024</v>
      </c>
      <c r="G9436">
        <v>20</v>
      </c>
      <c r="H9436" t="s">
        <v>95</v>
      </c>
      <c r="I9436" s="68">
        <f>IFERROR(INDEX(Lookup_Misc!$A$1:$C$7,MATCH(Table1[[#This Row],[Product]],Lookup_Misc!$B$1:$B$7,0),3)*Table1[[#This Row],[Tonnage]],NA())</f>
        <v>9.2000000000000011</v>
      </c>
      <c r="J9436" s="68">
        <f t="shared" si="449"/>
        <v>4</v>
      </c>
    </row>
    <row r="9437" spans="1:10">
      <c r="A9437" t="s">
        <v>185</v>
      </c>
      <c r="B9437" t="s">
        <v>33</v>
      </c>
      <c r="C9437" s="60">
        <v>45383</v>
      </c>
      <c r="D9437" s="3">
        <f>Table1[[#This Row],[End Year]]-1</f>
        <v>2023</v>
      </c>
      <c r="E9437" s="3">
        <f t="shared" si="447"/>
        <v>2024</v>
      </c>
      <c r="F9437" s="1" t="str">
        <f t="shared" si="448"/>
        <v>2023/2024</v>
      </c>
      <c r="G9437">
        <v>60</v>
      </c>
      <c r="H9437" t="s">
        <v>151</v>
      </c>
      <c r="I9437" s="68">
        <f>IFERROR(INDEX(Lookup_Misc!$A$1:$C$7,MATCH(Table1[[#This Row],[Product]],Lookup_Misc!$B$1:$B$7,0),3)*Table1[[#This Row],[Tonnage]],NA())</f>
        <v>27.6</v>
      </c>
      <c r="J9437" s="68">
        <f t="shared" si="449"/>
        <v>4</v>
      </c>
    </row>
    <row r="9438" spans="1:10">
      <c r="A9438" t="s">
        <v>186</v>
      </c>
      <c r="B9438" t="s">
        <v>33</v>
      </c>
      <c r="C9438" s="60">
        <v>45383</v>
      </c>
      <c r="D9438" s="3">
        <f>Table1[[#This Row],[End Year]]-1</f>
        <v>2023</v>
      </c>
      <c r="E9438" s="3">
        <f t="shared" si="447"/>
        <v>2024</v>
      </c>
      <c r="F9438" s="1" t="str">
        <f t="shared" si="448"/>
        <v>2023/2024</v>
      </c>
      <c r="G9438">
        <v>54443</v>
      </c>
      <c r="H9438" t="s">
        <v>151</v>
      </c>
      <c r="I9438" s="68">
        <f>IFERROR(INDEX(Lookup_Misc!$A$1:$C$7,MATCH(Table1[[#This Row],[Product]],Lookup_Misc!$B$1:$B$7,0),3)*Table1[[#This Row],[Tonnage]],NA())</f>
        <v>28310.36</v>
      </c>
      <c r="J9438" s="68">
        <f t="shared" si="449"/>
        <v>4</v>
      </c>
    </row>
    <row r="9439" spans="1:10">
      <c r="A9439" t="s">
        <v>186</v>
      </c>
      <c r="B9439" t="s">
        <v>33</v>
      </c>
      <c r="C9439" s="60">
        <v>45383</v>
      </c>
      <c r="D9439" s="3">
        <f>Table1[[#This Row],[End Year]]-1</f>
        <v>2023</v>
      </c>
      <c r="E9439" s="3">
        <f t="shared" si="447"/>
        <v>2024</v>
      </c>
      <c r="F9439" s="1" t="str">
        <f t="shared" si="448"/>
        <v>2023/2024</v>
      </c>
      <c r="G9439">
        <v>1946</v>
      </c>
      <c r="H9439" t="s">
        <v>60</v>
      </c>
      <c r="I9439" s="68">
        <f>IFERROR(INDEX(Lookup_Misc!$A$1:$C$7,MATCH(Table1[[#This Row],[Product]],Lookup_Misc!$B$1:$B$7,0),3)*Table1[[#This Row],[Tonnage]],NA())</f>
        <v>1011.9200000000001</v>
      </c>
      <c r="J9439" s="68">
        <f t="shared" si="449"/>
        <v>4</v>
      </c>
    </row>
    <row r="9440" spans="1:10">
      <c r="A9440" t="s">
        <v>185</v>
      </c>
      <c r="B9440" t="s">
        <v>33</v>
      </c>
      <c r="C9440" s="60">
        <v>45383</v>
      </c>
      <c r="D9440" s="3">
        <f>Table1[[#This Row],[End Year]]-1</f>
        <v>2023</v>
      </c>
      <c r="E9440" s="3">
        <f t="shared" si="447"/>
        <v>2024</v>
      </c>
      <c r="F9440" s="1" t="str">
        <f t="shared" si="448"/>
        <v>2023/2024</v>
      </c>
      <c r="G9440">
        <v>1426</v>
      </c>
      <c r="H9440" t="s">
        <v>60</v>
      </c>
      <c r="I9440" s="68">
        <f>IFERROR(INDEX(Lookup_Misc!$A$1:$C$7,MATCH(Table1[[#This Row],[Product]],Lookup_Misc!$B$1:$B$7,0),3)*Table1[[#This Row],[Tonnage]],NA())</f>
        <v>655.96</v>
      </c>
      <c r="J9440" s="68">
        <f t="shared" si="449"/>
        <v>4</v>
      </c>
    </row>
    <row r="9441" spans="1:10">
      <c r="A9441" t="s">
        <v>186</v>
      </c>
      <c r="B9441" t="s">
        <v>33</v>
      </c>
      <c r="C9441" s="60">
        <v>45383</v>
      </c>
      <c r="D9441" s="3">
        <f>Table1[[#This Row],[End Year]]-1</f>
        <v>2023</v>
      </c>
      <c r="E9441" s="3">
        <f t="shared" si="447"/>
        <v>2024</v>
      </c>
      <c r="F9441" s="1" t="str">
        <f t="shared" si="448"/>
        <v>2023/2024</v>
      </c>
      <c r="G9441">
        <v>416</v>
      </c>
      <c r="H9441" t="s">
        <v>95</v>
      </c>
      <c r="I9441" s="68">
        <f>IFERROR(INDEX(Lookup_Misc!$A$1:$C$7,MATCH(Table1[[#This Row],[Product]],Lookup_Misc!$B$1:$B$7,0),3)*Table1[[#This Row],[Tonnage]],NA())</f>
        <v>216.32</v>
      </c>
      <c r="J9441" s="68">
        <f t="shared" si="449"/>
        <v>4</v>
      </c>
    </row>
    <row r="9442" spans="1:10">
      <c r="A9442" t="s">
        <v>186</v>
      </c>
      <c r="B9442" t="s">
        <v>33</v>
      </c>
      <c r="C9442" s="60">
        <v>45383</v>
      </c>
      <c r="D9442" s="3">
        <f>Table1[[#This Row],[End Year]]-1</f>
        <v>2023</v>
      </c>
      <c r="E9442" s="3">
        <f t="shared" si="447"/>
        <v>2024</v>
      </c>
      <c r="F9442" s="1" t="str">
        <f t="shared" si="448"/>
        <v>2023/2024</v>
      </c>
      <c r="G9442">
        <v>105</v>
      </c>
      <c r="H9442" t="s">
        <v>86</v>
      </c>
      <c r="I9442" s="68">
        <f>IFERROR(INDEX(Lookup_Misc!$A$1:$C$7,MATCH(Table1[[#This Row],[Product]],Lookup_Misc!$B$1:$B$7,0),3)*Table1[[#This Row],[Tonnage]],NA())</f>
        <v>54.6</v>
      </c>
      <c r="J9442" s="68">
        <f t="shared" si="449"/>
        <v>4</v>
      </c>
    </row>
    <row r="9443" spans="1:10">
      <c r="A9443" t="s">
        <v>186</v>
      </c>
      <c r="B9443" t="s">
        <v>33</v>
      </c>
      <c r="C9443" s="60">
        <v>45383</v>
      </c>
      <c r="D9443" s="3">
        <f>Table1[[#This Row],[End Year]]-1</f>
        <v>2023</v>
      </c>
      <c r="E9443" s="3">
        <f t="shared" si="447"/>
        <v>2024</v>
      </c>
      <c r="F9443" s="1" t="str">
        <f t="shared" si="448"/>
        <v>2023/2024</v>
      </c>
      <c r="G9443">
        <v>20999</v>
      </c>
      <c r="H9443" t="s">
        <v>168</v>
      </c>
      <c r="I9443" s="68">
        <f>IFERROR(INDEX(Lookup_Misc!$A$1:$C$7,MATCH(Table1[[#This Row],[Product]],Lookup_Misc!$B$1:$B$7,0),3)*Table1[[#This Row],[Tonnage]],NA())</f>
        <v>10919.48</v>
      </c>
      <c r="J9443" s="68">
        <f t="shared" si="449"/>
        <v>4</v>
      </c>
    </row>
    <row r="9444" spans="1:10">
      <c r="A9444" t="s">
        <v>185</v>
      </c>
      <c r="B9444" t="s">
        <v>33</v>
      </c>
      <c r="C9444" s="60">
        <v>45383</v>
      </c>
      <c r="D9444" s="3">
        <f>Table1[[#This Row],[End Year]]-1</f>
        <v>2023</v>
      </c>
      <c r="E9444" s="3">
        <f t="shared" si="447"/>
        <v>2024</v>
      </c>
      <c r="F9444" s="1" t="str">
        <f t="shared" si="448"/>
        <v>2023/2024</v>
      </c>
      <c r="G9444">
        <v>74</v>
      </c>
      <c r="H9444" t="s">
        <v>119</v>
      </c>
      <c r="I9444" s="68">
        <f>IFERROR(INDEX(Lookup_Misc!$A$1:$C$7,MATCH(Table1[[#This Row],[Product]],Lookup_Misc!$B$1:$B$7,0),3)*Table1[[#This Row],[Tonnage]],NA())</f>
        <v>34.04</v>
      </c>
      <c r="J9444" s="68">
        <f t="shared" si="449"/>
        <v>4</v>
      </c>
    </row>
    <row r="9445" spans="1:10">
      <c r="A9445" t="s">
        <v>186</v>
      </c>
      <c r="B9445" t="s">
        <v>33</v>
      </c>
      <c r="C9445" s="60">
        <v>45383</v>
      </c>
      <c r="D9445" s="3">
        <f>Table1[[#This Row],[End Year]]-1</f>
        <v>2023</v>
      </c>
      <c r="E9445" s="3">
        <f t="shared" si="447"/>
        <v>2024</v>
      </c>
      <c r="F9445" s="1" t="str">
        <f t="shared" si="448"/>
        <v>2023/2024</v>
      </c>
      <c r="G9445">
        <v>1770</v>
      </c>
      <c r="H9445" t="s">
        <v>79</v>
      </c>
      <c r="I9445" s="68">
        <f>IFERROR(INDEX(Lookup_Misc!$A$1:$C$7,MATCH(Table1[[#This Row],[Product]],Lookup_Misc!$B$1:$B$7,0),3)*Table1[[#This Row],[Tonnage]],NA())</f>
        <v>920.4</v>
      </c>
      <c r="J9445" s="68">
        <f t="shared" si="449"/>
        <v>4</v>
      </c>
    </row>
    <row r="9446" spans="1:10">
      <c r="A9446" t="s">
        <v>186</v>
      </c>
      <c r="B9446" t="s">
        <v>33</v>
      </c>
      <c r="C9446" s="60">
        <v>45383</v>
      </c>
      <c r="D9446" s="3">
        <f>Table1[[#This Row],[End Year]]-1</f>
        <v>2023</v>
      </c>
      <c r="E9446" s="3">
        <f t="shared" si="447"/>
        <v>2024</v>
      </c>
      <c r="F9446" s="1" t="str">
        <f t="shared" si="448"/>
        <v>2023/2024</v>
      </c>
      <c r="G9446">
        <v>4</v>
      </c>
      <c r="H9446" t="s">
        <v>89</v>
      </c>
      <c r="I9446" s="68">
        <f>IFERROR(INDEX(Lookup_Misc!$A$1:$C$7,MATCH(Table1[[#This Row],[Product]],Lookup_Misc!$B$1:$B$7,0),3)*Table1[[#This Row],[Tonnage]],NA())</f>
        <v>2.08</v>
      </c>
      <c r="J9446" s="68">
        <f t="shared" si="449"/>
        <v>4</v>
      </c>
    </row>
    <row r="9447" spans="1:10">
      <c r="A9447" t="s">
        <v>189</v>
      </c>
      <c r="B9447" t="s">
        <v>123</v>
      </c>
      <c r="C9447" s="60">
        <v>45383</v>
      </c>
      <c r="D9447" s="3">
        <f>Table1[[#This Row],[End Year]]-1</f>
        <v>2023</v>
      </c>
      <c r="E9447" s="3">
        <f t="shared" si="447"/>
        <v>2024</v>
      </c>
      <c r="F9447" s="1" t="str">
        <f t="shared" si="448"/>
        <v>2023/2024</v>
      </c>
      <c r="G9447">
        <v>10000</v>
      </c>
      <c r="H9447" t="s">
        <v>113</v>
      </c>
      <c r="I9447" s="68">
        <f>IFERROR(INDEX(Lookup_Misc!$A$1:$C$7,MATCH(Table1[[#This Row],[Product]],Lookup_Misc!$B$1:$B$7,0),3)*Table1[[#This Row],[Tonnage]],NA())</f>
        <v>4000</v>
      </c>
      <c r="J9447" s="68">
        <f t="shared" si="449"/>
        <v>4</v>
      </c>
    </row>
    <row r="9448" spans="1:10">
      <c r="A9448" t="s">
        <v>189</v>
      </c>
      <c r="B9448" t="s">
        <v>123</v>
      </c>
      <c r="C9448" s="60">
        <v>45383</v>
      </c>
      <c r="D9448" s="3">
        <f>Table1[[#This Row],[End Year]]-1</f>
        <v>2023</v>
      </c>
      <c r="E9448" s="3">
        <f t="shared" si="447"/>
        <v>2024</v>
      </c>
      <c r="F9448" s="1" t="str">
        <f t="shared" si="448"/>
        <v>2023/2024</v>
      </c>
      <c r="G9448">
        <v>47</v>
      </c>
      <c r="H9448" t="s">
        <v>87</v>
      </c>
      <c r="I9448" s="68">
        <f>IFERROR(INDEX(Lookup_Misc!$A$1:$C$7,MATCH(Table1[[#This Row],[Product]],Lookup_Misc!$B$1:$B$7,0),3)*Table1[[#This Row],[Tonnage]],NA())</f>
        <v>18.8</v>
      </c>
      <c r="J9448" s="68">
        <f t="shared" si="449"/>
        <v>4</v>
      </c>
    </row>
    <row r="9449" spans="1:10">
      <c r="A9449" t="s">
        <v>189</v>
      </c>
      <c r="B9449" t="s">
        <v>123</v>
      </c>
      <c r="C9449" s="60">
        <v>45383</v>
      </c>
      <c r="D9449" s="3">
        <f>Table1[[#This Row],[End Year]]-1</f>
        <v>2023</v>
      </c>
      <c r="E9449" s="3">
        <f t="shared" si="447"/>
        <v>2024</v>
      </c>
      <c r="F9449" s="1" t="str">
        <f t="shared" si="448"/>
        <v>2023/2024</v>
      </c>
      <c r="G9449">
        <v>74590</v>
      </c>
      <c r="H9449" t="s">
        <v>60</v>
      </c>
      <c r="I9449" s="68">
        <f>IFERROR(INDEX(Lookup_Misc!$A$1:$C$7,MATCH(Table1[[#This Row],[Product]],Lookup_Misc!$B$1:$B$7,0),3)*Table1[[#This Row],[Tonnage]],NA())</f>
        <v>29836</v>
      </c>
      <c r="J9449" s="68">
        <f t="shared" si="449"/>
        <v>4</v>
      </c>
    </row>
    <row r="9450" spans="1:10">
      <c r="A9450" t="s">
        <v>189</v>
      </c>
      <c r="B9450" t="s">
        <v>123</v>
      </c>
      <c r="C9450" s="60">
        <v>45383</v>
      </c>
      <c r="D9450" s="3">
        <f>Table1[[#This Row],[End Year]]-1</f>
        <v>2023</v>
      </c>
      <c r="E9450" s="3">
        <f t="shared" si="447"/>
        <v>2024</v>
      </c>
      <c r="F9450" s="1" t="str">
        <f t="shared" si="448"/>
        <v>2023/2024</v>
      </c>
      <c r="G9450">
        <v>139</v>
      </c>
      <c r="H9450" t="s">
        <v>170</v>
      </c>
      <c r="I9450" s="68">
        <f>IFERROR(INDEX(Lookup_Misc!$A$1:$C$7,MATCH(Table1[[#This Row],[Product]],Lookup_Misc!$B$1:$B$7,0),3)*Table1[[#This Row],[Tonnage]],NA())</f>
        <v>55.6</v>
      </c>
      <c r="J9450" s="68">
        <f t="shared" si="449"/>
        <v>4</v>
      </c>
    </row>
    <row r="9451" spans="1:10">
      <c r="A9451" t="s">
        <v>186</v>
      </c>
      <c r="B9451" t="s">
        <v>123</v>
      </c>
      <c r="C9451" s="60">
        <v>45383</v>
      </c>
      <c r="D9451" s="3">
        <f>Table1[[#This Row],[End Year]]-1</f>
        <v>2023</v>
      </c>
      <c r="E9451" s="3">
        <f t="shared" si="447"/>
        <v>2024</v>
      </c>
      <c r="F9451" s="1" t="str">
        <f t="shared" si="448"/>
        <v>2023/2024</v>
      </c>
      <c r="G9451">
        <v>1200</v>
      </c>
      <c r="H9451" t="s">
        <v>87</v>
      </c>
      <c r="I9451" s="68">
        <f>IFERROR(INDEX(Lookup_Misc!$A$1:$C$7,MATCH(Table1[[#This Row],[Product]],Lookup_Misc!$B$1:$B$7,0),3)*Table1[[#This Row],[Tonnage]],NA())</f>
        <v>624</v>
      </c>
      <c r="J9451" s="68">
        <f t="shared" si="449"/>
        <v>4</v>
      </c>
    </row>
    <row r="9452" spans="1:10">
      <c r="A9452" t="s">
        <v>185</v>
      </c>
      <c r="B9452" t="s">
        <v>123</v>
      </c>
      <c r="C9452" s="60">
        <v>45383</v>
      </c>
      <c r="D9452" s="3">
        <f>Table1[[#This Row],[End Year]]-1</f>
        <v>2023</v>
      </c>
      <c r="E9452" s="3">
        <f t="shared" ref="E9452:E9475" si="450">IF(AND(MONTH(C9452)&gt;=7,MONTH(C9452)&lt;=12),YEAR(C9452)+1,YEAR(C9452))</f>
        <v>2024</v>
      </c>
      <c r="F9452" s="1" t="str">
        <f t="shared" ref="F9452:F9475" si="451">D9452&amp;"/"&amp;E9452</f>
        <v>2023/2024</v>
      </c>
      <c r="G9452">
        <v>2000</v>
      </c>
      <c r="H9452" t="s">
        <v>108</v>
      </c>
      <c r="I9452" s="68">
        <f>IFERROR(INDEX(Lookup_Misc!$A$1:$C$7,MATCH(Table1[[#This Row],[Product]],Lookup_Misc!$B$1:$B$7,0),3)*Table1[[#This Row],[Tonnage]],NA())</f>
        <v>920</v>
      </c>
      <c r="J9452" s="68">
        <f t="shared" ref="J9452:J9475" si="452">MONTH(C9452)</f>
        <v>4</v>
      </c>
    </row>
    <row r="9453" spans="1:10">
      <c r="A9453" t="s">
        <v>185</v>
      </c>
      <c r="B9453" t="s">
        <v>123</v>
      </c>
      <c r="C9453" s="60">
        <v>45383</v>
      </c>
      <c r="D9453" s="3">
        <f>Table1[[#This Row],[End Year]]-1</f>
        <v>2023</v>
      </c>
      <c r="E9453" s="3">
        <f t="shared" si="450"/>
        <v>2024</v>
      </c>
      <c r="F9453" s="1" t="str">
        <f t="shared" si="451"/>
        <v>2023/2024</v>
      </c>
      <c r="G9453">
        <v>299</v>
      </c>
      <c r="H9453" t="s">
        <v>131</v>
      </c>
      <c r="I9453" s="68">
        <f>IFERROR(INDEX(Lookup_Misc!$A$1:$C$7,MATCH(Table1[[#This Row],[Product]],Lookup_Misc!$B$1:$B$7,0),3)*Table1[[#This Row],[Tonnage]],NA())</f>
        <v>137.54</v>
      </c>
      <c r="J9453" s="68">
        <f t="shared" si="452"/>
        <v>4</v>
      </c>
    </row>
    <row r="9454" spans="1:10">
      <c r="A9454" t="s">
        <v>189</v>
      </c>
      <c r="B9454" t="s">
        <v>123</v>
      </c>
      <c r="C9454" s="60">
        <v>45383</v>
      </c>
      <c r="D9454" s="3">
        <f>Table1[[#This Row],[End Year]]-1</f>
        <v>2023</v>
      </c>
      <c r="E9454" s="3">
        <f t="shared" si="450"/>
        <v>2024</v>
      </c>
      <c r="F9454" s="1" t="str">
        <f t="shared" si="451"/>
        <v>2023/2024</v>
      </c>
      <c r="G9454">
        <v>127</v>
      </c>
      <c r="H9454" t="s">
        <v>79</v>
      </c>
      <c r="I9454" s="68">
        <f>IFERROR(INDEX(Lookup_Misc!$A$1:$C$7,MATCH(Table1[[#This Row],[Product]],Lookup_Misc!$B$1:$B$7,0),3)*Table1[[#This Row],[Tonnage]],NA())</f>
        <v>50.800000000000004</v>
      </c>
      <c r="J9454" s="68">
        <f t="shared" si="452"/>
        <v>4</v>
      </c>
    </row>
    <row r="9455" spans="1:10">
      <c r="A9455" t="s">
        <v>189</v>
      </c>
      <c r="B9455" t="s">
        <v>123</v>
      </c>
      <c r="C9455" s="60">
        <v>45383</v>
      </c>
      <c r="D9455" s="3">
        <f>Table1[[#This Row],[End Year]]-1</f>
        <v>2023</v>
      </c>
      <c r="E9455" s="3">
        <f t="shared" si="450"/>
        <v>2024</v>
      </c>
      <c r="F9455" s="1" t="str">
        <f t="shared" si="451"/>
        <v>2023/2024</v>
      </c>
      <c r="G9455">
        <v>288</v>
      </c>
      <c r="H9455" t="s">
        <v>90</v>
      </c>
      <c r="I9455" s="68">
        <f>IFERROR(INDEX(Lookup_Misc!$A$1:$C$7,MATCH(Table1[[#This Row],[Product]],Lookup_Misc!$B$1:$B$7,0),3)*Table1[[#This Row],[Tonnage]],NA())</f>
        <v>115.2</v>
      </c>
      <c r="J9455" s="68">
        <f t="shared" si="452"/>
        <v>4</v>
      </c>
    </row>
    <row r="9456" spans="1:10">
      <c r="A9456" t="s">
        <v>189</v>
      </c>
      <c r="B9456" t="s">
        <v>123</v>
      </c>
      <c r="C9456" s="60">
        <v>45383</v>
      </c>
      <c r="D9456" s="3">
        <f>Table1[[#This Row],[End Year]]-1</f>
        <v>2023</v>
      </c>
      <c r="E9456" s="3">
        <f t="shared" si="450"/>
        <v>2024</v>
      </c>
      <c r="F9456" s="1" t="str">
        <f t="shared" si="451"/>
        <v>2023/2024</v>
      </c>
      <c r="G9456">
        <v>95</v>
      </c>
      <c r="H9456" t="s">
        <v>92</v>
      </c>
      <c r="I9456" s="68">
        <f>IFERROR(INDEX(Lookup_Misc!$A$1:$C$7,MATCH(Table1[[#This Row],[Product]],Lookup_Misc!$B$1:$B$7,0),3)*Table1[[#This Row],[Tonnage]],NA())</f>
        <v>38</v>
      </c>
      <c r="J9456" s="68">
        <f t="shared" si="452"/>
        <v>4</v>
      </c>
    </row>
    <row r="9457" spans="1:10">
      <c r="A9457" t="s">
        <v>188</v>
      </c>
      <c r="B9457" t="s">
        <v>123</v>
      </c>
      <c r="C9457" s="60">
        <v>45383</v>
      </c>
      <c r="D9457" s="3">
        <f>Table1[[#This Row],[End Year]]-1</f>
        <v>2023</v>
      </c>
      <c r="E9457" s="3">
        <f t="shared" si="450"/>
        <v>2024</v>
      </c>
      <c r="F9457" s="1" t="str">
        <f t="shared" si="451"/>
        <v>2023/2024</v>
      </c>
      <c r="G9457">
        <v>1</v>
      </c>
      <c r="H9457" t="s">
        <v>60</v>
      </c>
      <c r="I9457" s="68">
        <f>IFERROR(INDEX(Lookup_Misc!$A$1:$C$7,MATCH(Table1[[#This Row],[Product]],Lookup_Misc!$B$1:$B$7,0),3)*Table1[[#This Row],[Tonnage]],NA())</f>
        <v>0.18</v>
      </c>
      <c r="J9457" s="68">
        <f t="shared" si="452"/>
        <v>4</v>
      </c>
    </row>
    <row r="9458" spans="1:10">
      <c r="A9458" t="s">
        <v>189</v>
      </c>
      <c r="B9458" t="s">
        <v>123</v>
      </c>
      <c r="C9458" s="60">
        <v>45383</v>
      </c>
      <c r="D9458" s="3">
        <f>Table1[[#This Row],[End Year]]-1</f>
        <v>2023</v>
      </c>
      <c r="E9458" s="3">
        <f t="shared" si="450"/>
        <v>2024</v>
      </c>
      <c r="F9458" s="1" t="str">
        <f t="shared" si="451"/>
        <v>2023/2024</v>
      </c>
      <c r="G9458">
        <v>12</v>
      </c>
      <c r="H9458" t="s">
        <v>101</v>
      </c>
      <c r="I9458" s="68">
        <f>IFERROR(INDEX(Lookup_Misc!$A$1:$C$7,MATCH(Table1[[#This Row],[Product]],Lookup_Misc!$B$1:$B$7,0),3)*Table1[[#This Row],[Tonnage]],NA())</f>
        <v>4.8000000000000007</v>
      </c>
      <c r="J9458" s="68">
        <f t="shared" si="452"/>
        <v>4</v>
      </c>
    </row>
    <row r="9459" spans="1:10">
      <c r="A9459" t="s">
        <v>189</v>
      </c>
      <c r="B9459" t="s">
        <v>123</v>
      </c>
      <c r="C9459" s="60">
        <v>45383</v>
      </c>
      <c r="D9459" s="3">
        <f>Table1[[#This Row],[End Year]]-1</f>
        <v>2023</v>
      </c>
      <c r="E9459" s="3">
        <f t="shared" si="450"/>
        <v>2024</v>
      </c>
      <c r="F9459" s="1" t="str">
        <f t="shared" si="451"/>
        <v>2023/2024</v>
      </c>
      <c r="G9459">
        <v>57</v>
      </c>
      <c r="H9459" t="s">
        <v>93</v>
      </c>
      <c r="I9459" s="68">
        <f>IFERROR(INDEX(Lookup_Misc!$A$1:$C$7,MATCH(Table1[[#This Row],[Product]],Lookup_Misc!$B$1:$B$7,0),3)*Table1[[#This Row],[Tonnage]],NA())</f>
        <v>22.8</v>
      </c>
      <c r="J9459" s="68">
        <f t="shared" si="452"/>
        <v>4</v>
      </c>
    </row>
    <row r="9460" spans="1:10">
      <c r="A9460" t="s">
        <v>185</v>
      </c>
      <c r="B9460" t="s">
        <v>123</v>
      </c>
      <c r="C9460" s="60">
        <v>45383</v>
      </c>
      <c r="D9460" s="3">
        <f>Table1[[#This Row],[End Year]]-1</f>
        <v>2023</v>
      </c>
      <c r="E9460" s="3">
        <f t="shared" si="450"/>
        <v>2024</v>
      </c>
      <c r="F9460" s="1" t="str">
        <f t="shared" si="451"/>
        <v>2023/2024</v>
      </c>
      <c r="G9460">
        <v>5000</v>
      </c>
      <c r="H9460" t="s">
        <v>144</v>
      </c>
      <c r="I9460" s="68">
        <f>IFERROR(INDEX(Lookup_Misc!$A$1:$C$7,MATCH(Table1[[#This Row],[Product]],Lookup_Misc!$B$1:$B$7,0),3)*Table1[[#This Row],[Tonnage]],NA())</f>
        <v>2300</v>
      </c>
      <c r="J9460" s="68">
        <f t="shared" si="452"/>
        <v>4</v>
      </c>
    </row>
    <row r="9461" spans="1:10">
      <c r="A9461" t="s">
        <v>189</v>
      </c>
      <c r="B9461" t="s">
        <v>123</v>
      </c>
      <c r="C9461" s="60">
        <v>45383</v>
      </c>
      <c r="D9461" s="3">
        <f>Table1[[#This Row],[End Year]]-1</f>
        <v>2023</v>
      </c>
      <c r="E9461" s="3">
        <f t="shared" si="450"/>
        <v>2024</v>
      </c>
      <c r="F9461" s="1" t="str">
        <f t="shared" si="451"/>
        <v>2023/2024</v>
      </c>
      <c r="G9461">
        <v>355</v>
      </c>
      <c r="H9461" t="s">
        <v>132</v>
      </c>
      <c r="I9461" s="68">
        <f>IFERROR(INDEX(Lookup_Misc!$A$1:$C$7,MATCH(Table1[[#This Row],[Product]],Lookup_Misc!$B$1:$B$7,0),3)*Table1[[#This Row],[Tonnage]],NA())</f>
        <v>142</v>
      </c>
      <c r="J9461" s="68">
        <f t="shared" si="452"/>
        <v>4</v>
      </c>
    </row>
    <row r="9462" spans="1:10">
      <c r="A9462" t="s">
        <v>188</v>
      </c>
      <c r="B9462" t="s">
        <v>123</v>
      </c>
      <c r="C9462" s="60">
        <v>45383</v>
      </c>
      <c r="D9462" s="3">
        <f>Table1[[#This Row],[End Year]]-1</f>
        <v>2023</v>
      </c>
      <c r="E9462" s="3">
        <f t="shared" si="450"/>
        <v>2024</v>
      </c>
      <c r="F9462" s="1" t="str">
        <f t="shared" si="451"/>
        <v>2023/2024</v>
      </c>
      <c r="G9462">
        <v>7</v>
      </c>
      <c r="H9462" t="s">
        <v>86</v>
      </c>
      <c r="I9462" s="68">
        <f>IFERROR(INDEX(Lookup_Misc!$A$1:$C$7,MATCH(Table1[[#This Row],[Product]],Lookup_Misc!$B$1:$B$7,0),3)*Table1[[#This Row],[Tonnage]],NA())</f>
        <v>1.26</v>
      </c>
      <c r="J9462" s="68">
        <f t="shared" si="452"/>
        <v>4</v>
      </c>
    </row>
    <row r="9463" spans="1:10">
      <c r="A9463" t="s">
        <v>186</v>
      </c>
      <c r="B9463" t="s">
        <v>123</v>
      </c>
      <c r="C9463" s="60">
        <v>45383</v>
      </c>
      <c r="D9463" s="3">
        <f>Table1[[#This Row],[End Year]]-1</f>
        <v>2023</v>
      </c>
      <c r="E9463" s="3">
        <f t="shared" si="450"/>
        <v>2024</v>
      </c>
      <c r="F9463" s="1" t="str">
        <f t="shared" si="451"/>
        <v>2023/2024</v>
      </c>
      <c r="G9463">
        <v>3</v>
      </c>
      <c r="H9463" t="s">
        <v>88</v>
      </c>
      <c r="I9463" s="68">
        <f>IFERROR(INDEX(Lookup_Misc!$A$1:$C$7,MATCH(Table1[[#This Row],[Product]],Lookup_Misc!$B$1:$B$7,0),3)*Table1[[#This Row],[Tonnage]],NA())</f>
        <v>1.56</v>
      </c>
      <c r="J9463" s="68">
        <f t="shared" si="452"/>
        <v>4</v>
      </c>
    </row>
    <row r="9464" spans="1:10">
      <c r="A9464" t="s">
        <v>185</v>
      </c>
      <c r="B9464" t="s">
        <v>123</v>
      </c>
      <c r="C9464" s="60">
        <v>45383</v>
      </c>
      <c r="D9464" s="3">
        <f>Table1[[#This Row],[End Year]]-1</f>
        <v>2023</v>
      </c>
      <c r="E9464" s="3">
        <f t="shared" si="450"/>
        <v>2024</v>
      </c>
      <c r="F9464" s="1" t="str">
        <f t="shared" si="451"/>
        <v>2023/2024</v>
      </c>
      <c r="G9464">
        <v>2200</v>
      </c>
      <c r="H9464" t="s">
        <v>73</v>
      </c>
      <c r="I9464" s="68">
        <f>IFERROR(INDEX(Lookup_Misc!$A$1:$C$7,MATCH(Table1[[#This Row],[Product]],Lookup_Misc!$B$1:$B$7,0),3)*Table1[[#This Row],[Tonnage]],NA())</f>
        <v>1012</v>
      </c>
      <c r="J9464" s="68">
        <f t="shared" si="452"/>
        <v>4</v>
      </c>
    </row>
    <row r="9465" spans="1:10">
      <c r="A9465" t="s">
        <v>188</v>
      </c>
      <c r="B9465" t="s">
        <v>123</v>
      </c>
      <c r="C9465" s="60">
        <v>45383</v>
      </c>
      <c r="D9465" s="3">
        <f>Table1[[#This Row],[End Year]]-1</f>
        <v>2023</v>
      </c>
      <c r="E9465" s="3">
        <f t="shared" si="450"/>
        <v>2024</v>
      </c>
      <c r="F9465" s="1" t="str">
        <f t="shared" si="451"/>
        <v>2023/2024</v>
      </c>
      <c r="G9465">
        <v>7006</v>
      </c>
      <c r="H9465" t="s">
        <v>116</v>
      </c>
      <c r="I9465" s="68">
        <f>IFERROR(INDEX(Lookup_Misc!$A$1:$C$7,MATCH(Table1[[#This Row],[Product]],Lookup_Misc!$B$1:$B$7,0),3)*Table1[[#This Row],[Tonnage]],NA())</f>
        <v>1261.08</v>
      </c>
      <c r="J9465" s="68">
        <f t="shared" si="452"/>
        <v>4</v>
      </c>
    </row>
    <row r="9466" spans="1:10">
      <c r="A9466" t="s">
        <v>189</v>
      </c>
      <c r="B9466" t="s">
        <v>123</v>
      </c>
      <c r="C9466" s="60">
        <v>45383</v>
      </c>
      <c r="D9466" s="3">
        <f>Table1[[#This Row],[End Year]]-1</f>
        <v>2023</v>
      </c>
      <c r="E9466" s="3">
        <f t="shared" si="450"/>
        <v>2024</v>
      </c>
      <c r="F9466" s="1" t="str">
        <f t="shared" si="451"/>
        <v>2023/2024</v>
      </c>
      <c r="G9466">
        <v>10</v>
      </c>
      <c r="H9466" t="s">
        <v>88</v>
      </c>
      <c r="I9466" s="68">
        <f>IFERROR(INDEX(Lookup_Misc!$A$1:$C$7,MATCH(Table1[[#This Row],[Product]],Lookup_Misc!$B$1:$B$7,0),3)*Table1[[#This Row],[Tonnage]],NA())</f>
        <v>4</v>
      </c>
      <c r="J9466" s="68">
        <f t="shared" si="452"/>
        <v>4</v>
      </c>
    </row>
    <row r="9467" spans="1:10">
      <c r="A9467" t="s">
        <v>189</v>
      </c>
      <c r="B9467" t="s">
        <v>123</v>
      </c>
      <c r="C9467" s="60">
        <v>45383</v>
      </c>
      <c r="D9467" s="3">
        <f>Table1[[#This Row],[End Year]]-1</f>
        <v>2023</v>
      </c>
      <c r="E9467" s="3">
        <f t="shared" si="450"/>
        <v>2024</v>
      </c>
      <c r="F9467" s="1" t="str">
        <f t="shared" si="451"/>
        <v>2023/2024</v>
      </c>
      <c r="G9467">
        <v>15</v>
      </c>
      <c r="H9467" t="s">
        <v>94</v>
      </c>
      <c r="I9467" s="68">
        <f>IFERROR(INDEX(Lookup_Misc!$A$1:$C$7,MATCH(Table1[[#This Row],[Product]],Lookup_Misc!$B$1:$B$7,0),3)*Table1[[#This Row],[Tonnage]],NA())</f>
        <v>6</v>
      </c>
      <c r="J9467" s="68">
        <f t="shared" si="452"/>
        <v>4</v>
      </c>
    </row>
    <row r="9468" spans="1:10">
      <c r="A9468" t="s">
        <v>189</v>
      </c>
      <c r="B9468" t="s">
        <v>123</v>
      </c>
      <c r="C9468" s="60">
        <v>45383</v>
      </c>
      <c r="D9468" s="3">
        <f>Table1[[#This Row],[End Year]]-1</f>
        <v>2023</v>
      </c>
      <c r="E9468" s="3">
        <f t="shared" si="450"/>
        <v>2024</v>
      </c>
      <c r="F9468" s="1" t="str">
        <f t="shared" si="451"/>
        <v>2023/2024</v>
      </c>
      <c r="G9468">
        <v>6</v>
      </c>
      <c r="H9468" t="s">
        <v>142</v>
      </c>
      <c r="I9468" s="68">
        <f>IFERROR(INDEX(Lookup_Misc!$A$1:$C$7,MATCH(Table1[[#This Row],[Product]],Lookup_Misc!$B$1:$B$7,0),3)*Table1[[#This Row],[Tonnage]],NA())</f>
        <v>2.4000000000000004</v>
      </c>
      <c r="J9468" s="68">
        <f t="shared" si="452"/>
        <v>4</v>
      </c>
    </row>
    <row r="9469" spans="1:10">
      <c r="A9469" t="s">
        <v>185</v>
      </c>
      <c r="B9469" t="s">
        <v>123</v>
      </c>
      <c r="C9469" s="60">
        <v>45383</v>
      </c>
      <c r="D9469" s="3">
        <f>Table1[[#This Row],[End Year]]-1</f>
        <v>2023</v>
      </c>
      <c r="E9469" s="3">
        <f t="shared" si="450"/>
        <v>2024</v>
      </c>
      <c r="F9469" s="1" t="str">
        <f t="shared" si="451"/>
        <v>2023/2024</v>
      </c>
      <c r="G9469">
        <v>5531</v>
      </c>
      <c r="H9469" t="s">
        <v>60</v>
      </c>
      <c r="I9469" s="68">
        <f>IFERROR(INDEX(Lookup_Misc!$A$1:$C$7,MATCH(Table1[[#This Row],[Product]],Lookup_Misc!$B$1:$B$7,0),3)*Table1[[#This Row],[Tonnage]],NA())</f>
        <v>2544.2600000000002</v>
      </c>
      <c r="J9469" s="68">
        <f t="shared" si="452"/>
        <v>4</v>
      </c>
    </row>
    <row r="9470" spans="1:10">
      <c r="A9470" t="s">
        <v>186</v>
      </c>
      <c r="B9470" t="s">
        <v>123</v>
      </c>
      <c r="C9470" s="60">
        <v>45383</v>
      </c>
      <c r="D9470" s="3">
        <f>Table1[[#This Row],[End Year]]-1</f>
        <v>2023</v>
      </c>
      <c r="E9470" s="3">
        <f t="shared" si="450"/>
        <v>2024</v>
      </c>
      <c r="F9470" s="1" t="str">
        <f t="shared" si="451"/>
        <v>2023/2024</v>
      </c>
      <c r="G9470">
        <v>469</v>
      </c>
      <c r="H9470" t="s">
        <v>86</v>
      </c>
      <c r="I9470" s="68">
        <f>IFERROR(INDEX(Lookup_Misc!$A$1:$C$7,MATCH(Table1[[#This Row],[Product]],Lookup_Misc!$B$1:$B$7,0),3)*Table1[[#This Row],[Tonnage]],NA())</f>
        <v>243.88</v>
      </c>
      <c r="J9470" s="68">
        <f t="shared" si="452"/>
        <v>4</v>
      </c>
    </row>
    <row r="9471" spans="1:10">
      <c r="A9471" t="s">
        <v>185</v>
      </c>
      <c r="B9471" t="s">
        <v>123</v>
      </c>
      <c r="C9471" s="60">
        <v>45383</v>
      </c>
      <c r="D9471" s="3">
        <f>Table1[[#This Row],[End Year]]-1</f>
        <v>2023</v>
      </c>
      <c r="E9471" s="3">
        <f t="shared" si="450"/>
        <v>2024</v>
      </c>
      <c r="F9471" s="1" t="str">
        <f t="shared" si="451"/>
        <v>2023/2024</v>
      </c>
      <c r="G9471">
        <v>15</v>
      </c>
      <c r="H9471" t="s">
        <v>119</v>
      </c>
      <c r="I9471" s="68">
        <f>IFERROR(INDEX(Lookup_Misc!$A$1:$C$7,MATCH(Table1[[#This Row],[Product]],Lookup_Misc!$B$1:$B$7,0),3)*Table1[[#This Row],[Tonnage]],NA())</f>
        <v>6.9</v>
      </c>
      <c r="J9471" s="68">
        <f t="shared" si="452"/>
        <v>4</v>
      </c>
    </row>
    <row r="9472" spans="1:10">
      <c r="A9472" t="s">
        <v>186</v>
      </c>
      <c r="B9472" t="s">
        <v>123</v>
      </c>
      <c r="C9472" s="60">
        <v>45383</v>
      </c>
      <c r="D9472" s="3">
        <f>Table1[[#This Row],[End Year]]-1</f>
        <v>2023</v>
      </c>
      <c r="E9472" s="3">
        <f t="shared" si="450"/>
        <v>2024</v>
      </c>
      <c r="F9472" s="1" t="str">
        <f t="shared" si="451"/>
        <v>2023/2024</v>
      </c>
      <c r="G9472">
        <v>188099</v>
      </c>
      <c r="H9472" t="s">
        <v>60</v>
      </c>
      <c r="I9472" s="68">
        <f>IFERROR(INDEX(Lookup_Misc!$A$1:$C$7,MATCH(Table1[[#This Row],[Product]],Lookup_Misc!$B$1:$B$7,0),3)*Table1[[#This Row],[Tonnage]],NA())</f>
        <v>97811.48000000001</v>
      </c>
      <c r="J9472" s="68">
        <f t="shared" si="452"/>
        <v>4</v>
      </c>
    </row>
    <row r="9473" spans="1:10">
      <c r="A9473" t="s">
        <v>189</v>
      </c>
      <c r="B9473" t="s">
        <v>123</v>
      </c>
      <c r="C9473" s="60">
        <v>45383</v>
      </c>
      <c r="D9473" s="3">
        <f>Table1[[#This Row],[End Year]]-1</f>
        <v>2023</v>
      </c>
      <c r="E9473" s="3">
        <f t="shared" si="450"/>
        <v>2024</v>
      </c>
      <c r="F9473" s="1" t="str">
        <f t="shared" si="451"/>
        <v>2023/2024</v>
      </c>
      <c r="G9473">
        <v>42</v>
      </c>
      <c r="H9473" t="s">
        <v>98</v>
      </c>
      <c r="I9473" s="68">
        <f>IFERROR(INDEX(Lookup_Misc!$A$1:$C$7,MATCH(Table1[[#This Row],[Product]],Lookup_Misc!$B$1:$B$7,0),3)*Table1[[#This Row],[Tonnage]],NA())</f>
        <v>16.8</v>
      </c>
      <c r="J9473" s="68">
        <f t="shared" si="452"/>
        <v>4</v>
      </c>
    </row>
    <row r="9474" spans="1:10">
      <c r="A9474" t="s">
        <v>186</v>
      </c>
      <c r="B9474" t="s">
        <v>123</v>
      </c>
      <c r="C9474" s="60">
        <v>45383</v>
      </c>
      <c r="D9474" s="3">
        <f>Table1[[#This Row],[End Year]]-1</f>
        <v>2023</v>
      </c>
      <c r="E9474" s="3">
        <f t="shared" si="450"/>
        <v>2024</v>
      </c>
      <c r="F9474" s="1" t="str">
        <f t="shared" si="451"/>
        <v>2023/2024</v>
      </c>
      <c r="G9474">
        <v>802</v>
      </c>
      <c r="H9474" t="s">
        <v>79</v>
      </c>
      <c r="I9474" s="68">
        <f>IFERROR(INDEX(Lookup_Misc!$A$1:$C$7,MATCH(Table1[[#This Row],[Product]],Lookup_Misc!$B$1:$B$7,0),3)*Table1[[#This Row],[Tonnage]],NA())</f>
        <v>417.04</v>
      </c>
      <c r="J9474" s="68">
        <f t="shared" si="452"/>
        <v>4</v>
      </c>
    </row>
    <row r="9475" spans="1:10">
      <c r="A9475" t="s">
        <v>185</v>
      </c>
      <c r="B9475" t="s">
        <v>123</v>
      </c>
      <c r="C9475" s="60">
        <v>45383</v>
      </c>
      <c r="D9475" s="3">
        <f>Table1[[#This Row],[End Year]]-1</f>
        <v>2023</v>
      </c>
      <c r="E9475" s="3">
        <f t="shared" si="450"/>
        <v>2024</v>
      </c>
      <c r="F9475" s="1" t="str">
        <f t="shared" si="451"/>
        <v>2023/2024</v>
      </c>
      <c r="G9475">
        <v>3298</v>
      </c>
      <c r="H9475" t="s">
        <v>79</v>
      </c>
      <c r="I9475" s="68">
        <f>IFERROR(INDEX(Lookup_Misc!$A$1:$C$7,MATCH(Table1[[#This Row],[Product]],Lookup_Misc!$B$1:$B$7,0),3)*Table1[[#This Row],[Tonnage]],NA())</f>
        <v>1517.0800000000002</v>
      </c>
      <c r="J9475" s="68">
        <f t="shared" si="452"/>
        <v>4</v>
      </c>
    </row>
    <row r="9476" spans="1:10">
      <c r="A9476" t="s">
        <v>185</v>
      </c>
      <c r="B9476" t="s">
        <v>33</v>
      </c>
      <c r="C9476" s="60">
        <v>45413</v>
      </c>
      <c r="D9476" s="3">
        <f>Table1[[#This Row],[End Year]]-1</f>
        <v>2023</v>
      </c>
      <c r="E9476" s="3">
        <f t="shared" ref="E9476:E9507" si="453">IF(AND(MONTH(C9476)&gt;=7,MONTH(C9476)&lt;=12),YEAR(C9476)+1,YEAR(C9476))</f>
        <v>2024</v>
      </c>
      <c r="F9476" s="1" t="str">
        <f t="shared" ref="F9476:F9507" si="454">D9476&amp;"/"&amp;E9476</f>
        <v>2023/2024</v>
      </c>
      <c r="G9476">
        <v>35</v>
      </c>
      <c r="H9476" t="s">
        <v>75</v>
      </c>
      <c r="I9476" s="68">
        <f>IFERROR(INDEX(Lookup_Misc!$A$1:$C$7,MATCH(Table1[[#This Row],[Product]],Lookup_Misc!$B$1:$B$7,0),3)*Table1[[#This Row],[Tonnage]],NA())</f>
        <v>16.100000000000001</v>
      </c>
      <c r="J9476" s="68">
        <f t="shared" ref="J9476:J9507" si="455">MONTH(C9476)</f>
        <v>5</v>
      </c>
    </row>
    <row r="9477" spans="1:10">
      <c r="A9477" t="s">
        <v>185</v>
      </c>
      <c r="B9477" t="s">
        <v>33</v>
      </c>
      <c r="C9477" s="60">
        <v>45413</v>
      </c>
      <c r="D9477" s="3">
        <f>Table1[[#This Row],[End Year]]-1</f>
        <v>2023</v>
      </c>
      <c r="E9477" s="3">
        <f t="shared" si="453"/>
        <v>2024</v>
      </c>
      <c r="F9477" s="1" t="str">
        <f t="shared" si="454"/>
        <v>2023/2024</v>
      </c>
      <c r="G9477">
        <v>165</v>
      </c>
      <c r="H9477" t="s">
        <v>119</v>
      </c>
      <c r="I9477" s="68">
        <f>IFERROR(INDEX(Lookup_Misc!$A$1:$C$7,MATCH(Table1[[#This Row],[Product]],Lookup_Misc!$B$1:$B$7,0),3)*Table1[[#This Row],[Tonnage]],NA())</f>
        <v>75.900000000000006</v>
      </c>
      <c r="J9477" s="68">
        <f t="shared" si="455"/>
        <v>5</v>
      </c>
    </row>
    <row r="9478" spans="1:10">
      <c r="A9478" t="s">
        <v>189</v>
      </c>
      <c r="B9478" t="s">
        <v>33</v>
      </c>
      <c r="C9478" s="60">
        <v>45413</v>
      </c>
      <c r="D9478" s="3">
        <f>Table1[[#This Row],[End Year]]-1</f>
        <v>2023</v>
      </c>
      <c r="E9478" s="3">
        <f t="shared" si="453"/>
        <v>2024</v>
      </c>
      <c r="F9478" s="1" t="str">
        <f t="shared" si="454"/>
        <v>2023/2024</v>
      </c>
      <c r="G9478">
        <v>21</v>
      </c>
      <c r="H9478" t="s">
        <v>79</v>
      </c>
      <c r="I9478" s="68">
        <f>IFERROR(INDEX(Lookup_Misc!$A$1:$C$7,MATCH(Table1[[#This Row],[Product]],Lookup_Misc!$B$1:$B$7,0),3)*Table1[[#This Row],[Tonnage]],NA())</f>
        <v>8.4</v>
      </c>
      <c r="J9478" s="68">
        <f t="shared" si="455"/>
        <v>5</v>
      </c>
    </row>
    <row r="9479" spans="1:10">
      <c r="A9479" t="s">
        <v>188</v>
      </c>
      <c r="B9479" t="s">
        <v>33</v>
      </c>
      <c r="C9479" s="60">
        <v>45413</v>
      </c>
      <c r="D9479" s="3">
        <f>Table1[[#This Row],[End Year]]-1</f>
        <v>2023</v>
      </c>
      <c r="E9479" s="3">
        <f t="shared" si="453"/>
        <v>2024</v>
      </c>
      <c r="F9479" s="1" t="str">
        <f t="shared" si="454"/>
        <v>2023/2024</v>
      </c>
      <c r="G9479">
        <v>122</v>
      </c>
      <c r="H9479" t="s">
        <v>79</v>
      </c>
      <c r="I9479" s="68">
        <f>IFERROR(INDEX(Lookup_Misc!$A$1:$C$7,MATCH(Table1[[#This Row],[Product]],Lookup_Misc!$B$1:$B$7,0),3)*Table1[[#This Row],[Tonnage]],NA())</f>
        <v>21.96</v>
      </c>
      <c r="J9479" s="68">
        <f t="shared" si="455"/>
        <v>5</v>
      </c>
    </row>
    <row r="9480" spans="1:10">
      <c r="A9480" t="s">
        <v>186</v>
      </c>
      <c r="B9480" t="s">
        <v>33</v>
      </c>
      <c r="C9480" s="60">
        <v>45413</v>
      </c>
      <c r="D9480" s="3">
        <f>Table1[[#This Row],[End Year]]-1</f>
        <v>2023</v>
      </c>
      <c r="E9480" s="3">
        <f t="shared" si="453"/>
        <v>2024</v>
      </c>
      <c r="F9480" s="1" t="str">
        <f t="shared" si="454"/>
        <v>2023/2024</v>
      </c>
      <c r="G9480">
        <v>95</v>
      </c>
      <c r="H9480" t="s">
        <v>119</v>
      </c>
      <c r="I9480" s="68">
        <f>IFERROR(INDEX(Lookup_Misc!$A$1:$C$7,MATCH(Table1[[#This Row],[Product]],Lookup_Misc!$B$1:$B$7,0),3)*Table1[[#This Row],[Tonnage]],NA())</f>
        <v>49.4</v>
      </c>
      <c r="J9480" s="68">
        <f t="shared" si="455"/>
        <v>5</v>
      </c>
    </row>
    <row r="9481" spans="1:10">
      <c r="A9481" t="s">
        <v>186</v>
      </c>
      <c r="B9481" t="s">
        <v>33</v>
      </c>
      <c r="C9481" s="60">
        <v>45413</v>
      </c>
      <c r="D9481" s="3">
        <f>Table1[[#This Row],[End Year]]-1</f>
        <v>2023</v>
      </c>
      <c r="E9481" s="3">
        <f t="shared" si="453"/>
        <v>2024</v>
      </c>
      <c r="F9481" s="1" t="str">
        <f t="shared" si="454"/>
        <v>2023/2024</v>
      </c>
      <c r="G9481">
        <v>1</v>
      </c>
      <c r="H9481" t="s">
        <v>75</v>
      </c>
      <c r="I9481" s="68">
        <f>IFERROR(INDEX(Lookup_Misc!$A$1:$C$7,MATCH(Table1[[#This Row],[Product]],Lookup_Misc!$B$1:$B$7,0),3)*Table1[[#This Row],[Tonnage]],NA())</f>
        <v>0.52</v>
      </c>
      <c r="J9481" s="68">
        <f t="shared" si="455"/>
        <v>5</v>
      </c>
    </row>
    <row r="9482" spans="1:10">
      <c r="A9482" t="s">
        <v>186</v>
      </c>
      <c r="B9482" t="s">
        <v>33</v>
      </c>
      <c r="C9482" s="60">
        <v>45413</v>
      </c>
      <c r="D9482" s="3">
        <f>Table1[[#This Row],[End Year]]-1</f>
        <v>2023</v>
      </c>
      <c r="E9482" s="3">
        <f t="shared" si="453"/>
        <v>2024</v>
      </c>
      <c r="F9482" s="1" t="str">
        <f t="shared" si="454"/>
        <v>2023/2024</v>
      </c>
      <c r="G9482">
        <v>300</v>
      </c>
      <c r="H9482" t="s">
        <v>114</v>
      </c>
      <c r="I9482" s="68">
        <f>IFERROR(INDEX(Lookup_Misc!$A$1:$C$7,MATCH(Table1[[#This Row],[Product]],Lookup_Misc!$B$1:$B$7,0),3)*Table1[[#This Row],[Tonnage]],NA())</f>
        <v>156</v>
      </c>
      <c r="J9482" s="68">
        <f t="shared" si="455"/>
        <v>5</v>
      </c>
    </row>
    <row r="9483" spans="1:10">
      <c r="A9483" t="s">
        <v>185</v>
      </c>
      <c r="B9483" t="s">
        <v>33</v>
      </c>
      <c r="C9483" s="60">
        <v>45413</v>
      </c>
      <c r="D9483" s="3">
        <f>Table1[[#This Row],[End Year]]-1</f>
        <v>2023</v>
      </c>
      <c r="E9483" s="3">
        <f t="shared" si="453"/>
        <v>2024</v>
      </c>
      <c r="F9483" s="1" t="str">
        <f t="shared" si="454"/>
        <v>2023/2024</v>
      </c>
      <c r="G9483">
        <v>4067</v>
      </c>
      <c r="H9483" t="s">
        <v>60</v>
      </c>
      <c r="I9483" s="68">
        <f>IFERROR(INDEX(Lookup_Misc!$A$1:$C$7,MATCH(Table1[[#This Row],[Product]],Lookup_Misc!$B$1:$B$7,0),3)*Table1[[#This Row],[Tonnage]],NA())</f>
        <v>1870.8200000000002</v>
      </c>
      <c r="J9483" s="68">
        <f t="shared" si="455"/>
        <v>5</v>
      </c>
    </row>
    <row r="9484" spans="1:10">
      <c r="A9484" t="s">
        <v>185</v>
      </c>
      <c r="B9484" t="s">
        <v>33</v>
      </c>
      <c r="C9484" s="60">
        <v>45413</v>
      </c>
      <c r="D9484" s="3">
        <f>Table1[[#This Row],[End Year]]-1</f>
        <v>2023</v>
      </c>
      <c r="E9484" s="3">
        <f t="shared" si="453"/>
        <v>2024</v>
      </c>
      <c r="F9484" s="1" t="str">
        <f t="shared" si="454"/>
        <v>2023/2024</v>
      </c>
      <c r="G9484">
        <v>267</v>
      </c>
      <c r="H9484" t="s">
        <v>87</v>
      </c>
      <c r="I9484" s="68">
        <f>IFERROR(INDEX(Lookup_Misc!$A$1:$C$7,MATCH(Table1[[#This Row],[Product]],Lookup_Misc!$B$1:$B$7,0),3)*Table1[[#This Row],[Tonnage]],NA())</f>
        <v>122.82000000000001</v>
      </c>
      <c r="J9484" s="68">
        <f t="shared" si="455"/>
        <v>5</v>
      </c>
    </row>
    <row r="9485" spans="1:10">
      <c r="A9485" t="s">
        <v>186</v>
      </c>
      <c r="B9485" t="s">
        <v>33</v>
      </c>
      <c r="C9485" s="60">
        <v>45413</v>
      </c>
      <c r="D9485" s="3">
        <f>Table1[[#This Row],[End Year]]-1</f>
        <v>2023</v>
      </c>
      <c r="E9485" s="3">
        <f t="shared" si="453"/>
        <v>2024</v>
      </c>
      <c r="F9485" s="1" t="str">
        <f t="shared" si="454"/>
        <v>2023/2024</v>
      </c>
      <c r="G9485">
        <v>208</v>
      </c>
      <c r="H9485" t="s">
        <v>87</v>
      </c>
      <c r="I9485" s="68">
        <f>IFERROR(INDEX(Lookup_Misc!$A$1:$C$7,MATCH(Table1[[#This Row],[Product]],Lookup_Misc!$B$1:$B$7,0),3)*Table1[[#This Row],[Tonnage]],NA())</f>
        <v>108.16</v>
      </c>
      <c r="J9485" s="68">
        <f t="shared" si="455"/>
        <v>5</v>
      </c>
    </row>
    <row r="9486" spans="1:10">
      <c r="A9486" t="s">
        <v>186</v>
      </c>
      <c r="B9486" t="s">
        <v>33</v>
      </c>
      <c r="C9486" s="60">
        <v>45413</v>
      </c>
      <c r="D9486" s="3">
        <f>Table1[[#This Row],[End Year]]-1</f>
        <v>2023</v>
      </c>
      <c r="E9486" s="3">
        <f t="shared" si="453"/>
        <v>2024</v>
      </c>
      <c r="F9486" s="1" t="str">
        <f t="shared" si="454"/>
        <v>2023/2024</v>
      </c>
      <c r="G9486">
        <v>1</v>
      </c>
      <c r="H9486" t="s">
        <v>89</v>
      </c>
      <c r="I9486" s="68">
        <f>IFERROR(INDEX(Lookup_Misc!$A$1:$C$7,MATCH(Table1[[#This Row],[Product]],Lookup_Misc!$B$1:$B$7,0),3)*Table1[[#This Row],[Tonnage]],NA())</f>
        <v>0.52</v>
      </c>
      <c r="J9486" s="68">
        <f t="shared" si="455"/>
        <v>5</v>
      </c>
    </row>
    <row r="9487" spans="1:10">
      <c r="A9487" t="s">
        <v>186</v>
      </c>
      <c r="B9487" t="s">
        <v>33</v>
      </c>
      <c r="C9487" s="60">
        <v>45413</v>
      </c>
      <c r="D9487" s="3">
        <f>Table1[[#This Row],[End Year]]-1</f>
        <v>2023</v>
      </c>
      <c r="E9487" s="3">
        <f t="shared" si="453"/>
        <v>2024</v>
      </c>
      <c r="F9487" s="1" t="str">
        <f t="shared" si="454"/>
        <v>2023/2024</v>
      </c>
      <c r="G9487">
        <v>4217</v>
      </c>
      <c r="H9487" t="s">
        <v>60</v>
      </c>
      <c r="I9487" s="68">
        <f>IFERROR(INDEX(Lookup_Misc!$A$1:$C$7,MATCH(Table1[[#This Row],[Product]],Lookup_Misc!$B$1:$B$7,0),3)*Table1[[#This Row],[Tonnage]],NA())</f>
        <v>2192.84</v>
      </c>
      <c r="J9487" s="68">
        <f t="shared" si="455"/>
        <v>5</v>
      </c>
    </row>
    <row r="9488" spans="1:10">
      <c r="A9488" t="s">
        <v>185</v>
      </c>
      <c r="B9488" t="s">
        <v>33</v>
      </c>
      <c r="C9488" s="60">
        <v>45413</v>
      </c>
      <c r="D9488" s="3">
        <f>Table1[[#This Row],[End Year]]-1</f>
        <v>2023</v>
      </c>
      <c r="E9488" s="3">
        <f t="shared" si="453"/>
        <v>2024</v>
      </c>
      <c r="F9488" s="1" t="str">
        <f t="shared" si="454"/>
        <v>2023/2024</v>
      </c>
      <c r="G9488">
        <v>90</v>
      </c>
      <c r="H9488" t="s">
        <v>151</v>
      </c>
      <c r="I9488" s="68">
        <f>IFERROR(INDEX(Lookup_Misc!$A$1:$C$7,MATCH(Table1[[#This Row],[Product]],Lookup_Misc!$B$1:$B$7,0),3)*Table1[[#This Row],[Tonnage]],NA())</f>
        <v>41.4</v>
      </c>
      <c r="J9488" s="68">
        <f t="shared" si="455"/>
        <v>5</v>
      </c>
    </row>
    <row r="9489" spans="1:10">
      <c r="A9489" t="s">
        <v>189</v>
      </c>
      <c r="B9489" t="s">
        <v>33</v>
      </c>
      <c r="C9489" s="60">
        <v>45413</v>
      </c>
      <c r="D9489" s="3">
        <f>Table1[[#This Row],[End Year]]-1</f>
        <v>2023</v>
      </c>
      <c r="E9489" s="3">
        <f t="shared" si="453"/>
        <v>2024</v>
      </c>
      <c r="F9489" s="1" t="str">
        <f t="shared" si="454"/>
        <v>2023/2024</v>
      </c>
      <c r="G9489">
        <v>58</v>
      </c>
      <c r="H9489" t="s">
        <v>86</v>
      </c>
      <c r="I9489" s="68">
        <f>IFERROR(INDEX(Lookup_Misc!$A$1:$C$7,MATCH(Table1[[#This Row],[Product]],Lookup_Misc!$B$1:$B$7,0),3)*Table1[[#This Row],[Tonnage]],NA())</f>
        <v>23.200000000000003</v>
      </c>
      <c r="J9489" s="68">
        <f t="shared" si="455"/>
        <v>5</v>
      </c>
    </row>
    <row r="9490" spans="1:10">
      <c r="A9490" t="s">
        <v>185</v>
      </c>
      <c r="B9490" t="s">
        <v>33</v>
      </c>
      <c r="C9490" s="60">
        <v>45413</v>
      </c>
      <c r="D9490" s="3">
        <f>Table1[[#This Row],[End Year]]-1</f>
        <v>2023</v>
      </c>
      <c r="E9490" s="3">
        <f t="shared" si="453"/>
        <v>2024</v>
      </c>
      <c r="F9490" s="1" t="str">
        <f t="shared" si="454"/>
        <v>2023/2024</v>
      </c>
      <c r="G9490">
        <v>679</v>
      </c>
      <c r="H9490" t="s">
        <v>95</v>
      </c>
      <c r="I9490" s="68">
        <f>IFERROR(INDEX(Lookup_Misc!$A$1:$C$7,MATCH(Table1[[#This Row],[Product]],Lookup_Misc!$B$1:$B$7,0),3)*Table1[[#This Row],[Tonnage]],NA())</f>
        <v>312.34000000000003</v>
      </c>
      <c r="J9490" s="68">
        <f t="shared" si="455"/>
        <v>5</v>
      </c>
    </row>
    <row r="9491" spans="1:10">
      <c r="A9491" t="s">
        <v>189</v>
      </c>
      <c r="B9491" t="s">
        <v>33</v>
      </c>
      <c r="C9491" s="60">
        <v>45413</v>
      </c>
      <c r="D9491" s="3">
        <f>Table1[[#This Row],[End Year]]-1</f>
        <v>2023</v>
      </c>
      <c r="E9491" s="3">
        <f t="shared" si="453"/>
        <v>2024</v>
      </c>
      <c r="F9491" s="1" t="str">
        <f t="shared" si="454"/>
        <v>2023/2024</v>
      </c>
      <c r="G9491">
        <v>1</v>
      </c>
      <c r="H9491" t="s">
        <v>74</v>
      </c>
      <c r="I9491" s="68">
        <f>IFERROR(INDEX(Lookup_Misc!$A$1:$C$7,MATCH(Table1[[#This Row],[Product]],Lookup_Misc!$B$1:$B$7,0),3)*Table1[[#This Row],[Tonnage]],NA())</f>
        <v>0.4</v>
      </c>
      <c r="J9491" s="68">
        <f t="shared" si="455"/>
        <v>5</v>
      </c>
    </row>
    <row r="9492" spans="1:10">
      <c r="A9492" t="s">
        <v>186</v>
      </c>
      <c r="B9492" t="s">
        <v>33</v>
      </c>
      <c r="C9492" s="60">
        <v>45413</v>
      </c>
      <c r="D9492" s="3">
        <f>Table1[[#This Row],[End Year]]-1</f>
        <v>2023</v>
      </c>
      <c r="E9492" s="3">
        <f t="shared" si="453"/>
        <v>2024</v>
      </c>
      <c r="F9492" s="1" t="str">
        <f t="shared" si="454"/>
        <v>2023/2024</v>
      </c>
      <c r="G9492">
        <v>533</v>
      </c>
      <c r="H9492" t="s">
        <v>95</v>
      </c>
      <c r="I9492" s="68">
        <f>IFERROR(INDEX(Lookup_Misc!$A$1:$C$7,MATCH(Table1[[#This Row],[Product]],Lookup_Misc!$B$1:$B$7,0),3)*Table1[[#This Row],[Tonnage]],NA())</f>
        <v>277.16000000000003</v>
      </c>
      <c r="J9492" s="68">
        <f t="shared" si="455"/>
        <v>5</v>
      </c>
    </row>
    <row r="9493" spans="1:10">
      <c r="A9493" t="s">
        <v>186</v>
      </c>
      <c r="B9493" t="s">
        <v>33</v>
      </c>
      <c r="C9493" s="60">
        <v>45413</v>
      </c>
      <c r="D9493" s="3">
        <f>Table1[[#This Row],[End Year]]-1</f>
        <v>2023</v>
      </c>
      <c r="E9493" s="3">
        <f t="shared" si="453"/>
        <v>2024</v>
      </c>
      <c r="F9493" s="1" t="str">
        <f t="shared" si="454"/>
        <v>2023/2024</v>
      </c>
      <c r="G9493">
        <v>7587</v>
      </c>
      <c r="H9493" t="s">
        <v>151</v>
      </c>
      <c r="I9493" s="68">
        <f>IFERROR(INDEX(Lookup_Misc!$A$1:$C$7,MATCH(Table1[[#This Row],[Product]],Lookup_Misc!$B$1:$B$7,0),3)*Table1[[#This Row],[Tonnage]],NA())</f>
        <v>3945.2400000000002</v>
      </c>
      <c r="J9493" s="68">
        <f t="shared" si="455"/>
        <v>5</v>
      </c>
    </row>
    <row r="9494" spans="1:10">
      <c r="A9494" t="s">
        <v>189</v>
      </c>
      <c r="B9494" t="s">
        <v>33</v>
      </c>
      <c r="C9494" s="60">
        <v>45413</v>
      </c>
      <c r="D9494" s="3">
        <f>Table1[[#This Row],[End Year]]-1</f>
        <v>2023</v>
      </c>
      <c r="E9494" s="3">
        <f t="shared" si="453"/>
        <v>2024</v>
      </c>
      <c r="F9494" s="1" t="str">
        <f t="shared" si="454"/>
        <v>2023/2024</v>
      </c>
      <c r="G9494">
        <v>4</v>
      </c>
      <c r="H9494" t="s">
        <v>96</v>
      </c>
      <c r="I9494" s="68">
        <f>IFERROR(INDEX(Lookup_Misc!$A$1:$C$7,MATCH(Table1[[#This Row],[Product]],Lookup_Misc!$B$1:$B$7,0),3)*Table1[[#This Row],[Tonnage]],NA())</f>
        <v>1.6</v>
      </c>
      <c r="J9494" s="68">
        <f t="shared" si="455"/>
        <v>5</v>
      </c>
    </row>
    <row r="9495" spans="1:10">
      <c r="A9495" t="s">
        <v>186</v>
      </c>
      <c r="B9495" t="s">
        <v>33</v>
      </c>
      <c r="C9495" s="60">
        <v>45413</v>
      </c>
      <c r="D9495" s="3">
        <f>Table1[[#This Row],[End Year]]-1</f>
        <v>2023</v>
      </c>
      <c r="E9495" s="3">
        <f t="shared" si="453"/>
        <v>2024</v>
      </c>
      <c r="F9495" s="1" t="str">
        <f t="shared" si="454"/>
        <v>2023/2024</v>
      </c>
      <c r="G9495">
        <v>135</v>
      </c>
      <c r="H9495" t="s">
        <v>86</v>
      </c>
      <c r="I9495" s="68">
        <f>IFERROR(INDEX(Lookup_Misc!$A$1:$C$7,MATCH(Table1[[#This Row],[Product]],Lookup_Misc!$B$1:$B$7,0),3)*Table1[[#This Row],[Tonnage]],NA())</f>
        <v>70.2</v>
      </c>
      <c r="J9495" s="68">
        <f t="shared" si="455"/>
        <v>5</v>
      </c>
    </row>
    <row r="9496" spans="1:10">
      <c r="A9496" t="s">
        <v>186</v>
      </c>
      <c r="B9496" t="s">
        <v>33</v>
      </c>
      <c r="C9496" s="60">
        <v>45413</v>
      </c>
      <c r="D9496" s="3">
        <f>Table1[[#This Row],[End Year]]-1</f>
        <v>2023</v>
      </c>
      <c r="E9496" s="3">
        <f t="shared" si="453"/>
        <v>2024</v>
      </c>
      <c r="F9496" s="1" t="str">
        <f t="shared" si="454"/>
        <v>2023/2024</v>
      </c>
      <c r="G9496">
        <v>100</v>
      </c>
      <c r="H9496" t="s">
        <v>84</v>
      </c>
      <c r="I9496" s="68">
        <f>IFERROR(INDEX(Lookup_Misc!$A$1:$C$7,MATCH(Table1[[#This Row],[Product]],Lookup_Misc!$B$1:$B$7,0),3)*Table1[[#This Row],[Tonnage]],NA())</f>
        <v>52</v>
      </c>
      <c r="J9496" s="68">
        <f t="shared" si="455"/>
        <v>5</v>
      </c>
    </row>
    <row r="9497" spans="1:10">
      <c r="A9497" t="s">
        <v>185</v>
      </c>
      <c r="B9497" t="s">
        <v>33</v>
      </c>
      <c r="C9497" s="60">
        <v>45413</v>
      </c>
      <c r="D9497" s="3">
        <f>Table1[[#This Row],[End Year]]-1</f>
        <v>2023</v>
      </c>
      <c r="E9497" s="3">
        <f t="shared" si="453"/>
        <v>2024</v>
      </c>
      <c r="F9497" s="1" t="str">
        <f t="shared" si="454"/>
        <v>2023/2024</v>
      </c>
      <c r="G9497">
        <v>470</v>
      </c>
      <c r="H9497" t="s">
        <v>79</v>
      </c>
      <c r="I9497" s="68">
        <f>IFERROR(INDEX(Lookup_Misc!$A$1:$C$7,MATCH(Table1[[#This Row],[Product]],Lookup_Misc!$B$1:$B$7,0),3)*Table1[[#This Row],[Tonnage]],NA())</f>
        <v>216.20000000000002</v>
      </c>
      <c r="J9497" s="68">
        <f t="shared" si="455"/>
        <v>5</v>
      </c>
    </row>
    <row r="9498" spans="1:10">
      <c r="A9498" t="s">
        <v>186</v>
      </c>
      <c r="B9498" t="s">
        <v>33</v>
      </c>
      <c r="C9498" s="60">
        <v>45413</v>
      </c>
      <c r="D9498" s="3">
        <f>Table1[[#This Row],[End Year]]-1</f>
        <v>2023</v>
      </c>
      <c r="E9498" s="3">
        <f t="shared" si="453"/>
        <v>2024</v>
      </c>
      <c r="F9498" s="1" t="str">
        <f t="shared" si="454"/>
        <v>2023/2024</v>
      </c>
      <c r="G9498">
        <v>2374</v>
      </c>
      <c r="H9498" t="s">
        <v>79</v>
      </c>
      <c r="I9498" s="68">
        <f>IFERROR(INDEX(Lookup_Misc!$A$1:$C$7,MATCH(Table1[[#This Row],[Product]],Lookup_Misc!$B$1:$B$7,0),3)*Table1[[#This Row],[Tonnage]],NA())</f>
        <v>1234.48</v>
      </c>
      <c r="J9498" s="68">
        <f t="shared" si="455"/>
        <v>5</v>
      </c>
    </row>
    <row r="9499" spans="1:10">
      <c r="A9499" t="s">
        <v>189</v>
      </c>
      <c r="B9499" t="s">
        <v>33</v>
      </c>
      <c r="C9499" s="60">
        <v>45413</v>
      </c>
      <c r="D9499" s="3">
        <f>Table1[[#This Row],[End Year]]-1</f>
        <v>2023</v>
      </c>
      <c r="E9499" s="3">
        <f t="shared" si="453"/>
        <v>2024</v>
      </c>
      <c r="F9499" s="1" t="str">
        <f t="shared" si="454"/>
        <v>2023/2024</v>
      </c>
      <c r="G9499">
        <v>27</v>
      </c>
      <c r="H9499" t="s">
        <v>94</v>
      </c>
      <c r="I9499" s="68">
        <f>IFERROR(INDEX(Lookup_Misc!$A$1:$C$7,MATCH(Table1[[#This Row],[Product]],Lookup_Misc!$B$1:$B$7,0),3)*Table1[[#This Row],[Tonnage]],NA())</f>
        <v>10.8</v>
      </c>
      <c r="J9499" s="68">
        <f t="shared" si="455"/>
        <v>5</v>
      </c>
    </row>
    <row r="9500" spans="1:10">
      <c r="A9500" t="s">
        <v>189</v>
      </c>
      <c r="B9500" t="s">
        <v>33</v>
      </c>
      <c r="C9500" s="60">
        <v>45413</v>
      </c>
      <c r="D9500" s="3">
        <f>Table1[[#This Row],[End Year]]-1</f>
        <v>2023</v>
      </c>
      <c r="E9500" s="3">
        <f t="shared" si="453"/>
        <v>2024</v>
      </c>
      <c r="F9500" s="1" t="str">
        <f t="shared" si="454"/>
        <v>2023/2024</v>
      </c>
      <c r="G9500">
        <v>628</v>
      </c>
      <c r="H9500" t="s">
        <v>60</v>
      </c>
      <c r="I9500" s="68">
        <f>IFERROR(INDEX(Lookup_Misc!$A$1:$C$7,MATCH(Table1[[#This Row],[Product]],Lookup_Misc!$B$1:$B$7,0),3)*Table1[[#This Row],[Tonnage]],NA())</f>
        <v>251.20000000000002</v>
      </c>
      <c r="J9500" s="68">
        <f t="shared" si="455"/>
        <v>5</v>
      </c>
    </row>
    <row r="9501" spans="1:10">
      <c r="A9501" t="s">
        <v>186</v>
      </c>
      <c r="B9501" t="s">
        <v>33</v>
      </c>
      <c r="C9501" s="60">
        <v>45413</v>
      </c>
      <c r="D9501" s="3">
        <f>Table1[[#This Row],[End Year]]-1</f>
        <v>2023</v>
      </c>
      <c r="E9501" s="3">
        <f t="shared" si="453"/>
        <v>2024</v>
      </c>
      <c r="F9501" s="1" t="str">
        <f t="shared" si="454"/>
        <v>2023/2024</v>
      </c>
      <c r="G9501">
        <v>33</v>
      </c>
      <c r="H9501" t="s">
        <v>74</v>
      </c>
      <c r="I9501" s="68">
        <f>IFERROR(INDEX(Lookup_Misc!$A$1:$C$7,MATCH(Table1[[#This Row],[Product]],Lookup_Misc!$B$1:$B$7,0),3)*Table1[[#This Row],[Tonnage]],NA())</f>
        <v>17.16</v>
      </c>
      <c r="J9501" s="68">
        <f t="shared" si="455"/>
        <v>5</v>
      </c>
    </row>
    <row r="9502" spans="1:10">
      <c r="A9502" t="s">
        <v>185</v>
      </c>
      <c r="B9502" t="s">
        <v>123</v>
      </c>
      <c r="C9502" s="60">
        <v>45413</v>
      </c>
      <c r="D9502" s="3">
        <f>Table1[[#This Row],[End Year]]-1</f>
        <v>2023</v>
      </c>
      <c r="E9502" s="3">
        <f t="shared" si="453"/>
        <v>2024</v>
      </c>
      <c r="F9502" s="1" t="str">
        <f t="shared" si="454"/>
        <v>2023/2024</v>
      </c>
      <c r="G9502">
        <v>8</v>
      </c>
      <c r="H9502" t="s">
        <v>60</v>
      </c>
      <c r="I9502" s="68">
        <f>IFERROR(INDEX(Lookup_Misc!$A$1:$C$7,MATCH(Table1[[#This Row],[Product]],Lookup_Misc!$B$1:$B$7,0),3)*Table1[[#This Row],[Tonnage]],NA())</f>
        <v>3.68</v>
      </c>
      <c r="J9502" s="68">
        <f t="shared" si="455"/>
        <v>5</v>
      </c>
    </row>
    <row r="9503" spans="1:10">
      <c r="A9503" t="s">
        <v>189</v>
      </c>
      <c r="B9503" t="s">
        <v>123</v>
      </c>
      <c r="C9503" s="60">
        <v>45413</v>
      </c>
      <c r="D9503" s="3">
        <f>Table1[[#This Row],[End Year]]-1</f>
        <v>2023</v>
      </c>
      <c r="E9503" s="3">
        <f t="shared" si="453"/>
        <v>2024</v>
      </c>
      <c r="F9503" s="1" t="str">
        <f t="shared" si="454"/>
        <v>2023/2024</v>
      </c>
      <c r="G9503">
        <v>4</v>
      </c>
      <c r="H9503" t="s">
        <v>152</v>
      </c>
      <c r="I9503" s="68">
        <f>IFERROR(INDEX(Lookup_Misc!$A$1:$C$7,MATCH(Table1[[#This Row],[Product]],Lookup_Misc!$B$1:$B$7,0),3)*Table1[[#This Row],[Tonnage]],NA())</f>
        <v>1.6</v>
      </c>
      <c r="J9503" s="68">
        <f t="shared" si="455"/>
        <v>5</v>
      </c>
    </row>
    <row r="9504" spans="1:10">
      <c r="A9504" t="s">
        <v>186</v>
      </c>
      <c r="B9504" t="s">
        <v>123</v>
      </c>
      <c r="C9504" s="60">
        <v>45413</v>
      </c>
      <c r="D9504" s="3">
        <f>Table1[[#This Row],[End Year]]-1</f>
        <v>2023</v>
      </c>
      <c r="E9504" s="3">
        <f t="shared" si="453"/>
        <v>2024</v>
      </c>
      <c r="F9504" s="1" t="str">
        <f t="shared" si="454"/>
        <v>2023/2024</v>
      </c>
      <c r="G9504">
        <v>545</v>
      </c>
      <c r="H9504" t="s">
        <v>86</v>
      </c>
      <c r="I9504" s="68">
        <f>IFERROR(INDEX(Lookup_Misc!$A$1:$C$7,MATCH(Table1[[#This Row],[Product]],Lookup_Misc!$B$1:$B$7,0),3)*Table1[[#This Row],[Tonnage]],NA())</f>
        <v>283.40000000000003</v>
      </c>
      <c r="J9504" s="68">
        <f t="shared" si="455"/>
        <v>5</v>
      </c>
    </row>
    <row r="9505" spans="1:10">
      <c r="A9505" t="s">
        <v>186</v>
      </c>
      <c r="B9505" t="s">
        <v>123</v>
      </c>
      <c r="C9505" s="60">
        <v>45413</v>
      </c>
      <c r="D9505" s="3">
        <f>Table1[[#This Row],[End Year]]-1</f>
        <v>2023</v>
      </c>
      <c r="E9505" s="3">
        <f t="shared" si="453"/>
        <v>2024</v>
      </c>
      <c r="F9505" s="1" t="str">
        <f t="shared" si="454"/>
        <v>2023/2024</v>
      </c>
      <c r="G9505">
        <v>40</v>
      </c>
      <c r="H9505" t="s">
        <v>77</v>
      </c>
      <c r="I9505" s="68">
        <f>IFERROR(INDEX(Lookup_Misc!$A$1:$C$7,MATCH(Table1[[#This Row],[Product]],Lookup_Misc!$B$1:$B$7,0),3)*Table1[[#This Row],[Tonnage]],NA())</f>
        <v>20.8</v>
      </c>
      <c r="J9505" s="68">
        <f t="shared" si="455"/>
        <v>5</v>
      </c>
    </row>
    <row r="9506" spans="1:10">
      <c r="A9506" t="s">
        <v>188</v>
      </c>
      <c r="B9506" t="s">
        <v>123</v>
      </c>
      <c r="C9506" s="60">
        <v>45413</v>
      </c>
      <c r="D9506" s="3">
        <f>Table1[[#This Row],[End Year]]-1</f>
        <v>2023</v>
      </c>
      <c r="E9506" s="3">
        <f t="shared" si="453"/>
        <v>2024</v>
      </c>
      <c r="F9506" s="1" t="str">
        <f t="shared" si="454"/>
        <v>2023/2024</v>
      </c>
      <c r="G9506">
        <v>1500</v>
      </c>
      <c r="H9506" t="s">
        <v>88</v>
      </c>
      <c r="I9506" s="68">
        <f>IFERROR(INDEX(Lookup_Misc!$A$1:$C$7,MATCH(Table1[[#This Row],[Product]],Lookup_Misc!$B$1:$B$7,0),3)*Table1[[#This Row],[Tonnage]],NA())</f>
        <v>270</v>
      </c>
      <c r="J9506" s="68">
        <f t="shared" si="455"/>
        <v>5</v>
      </c>
    </row>
    <row r="9507" spans="1:10">
      <c r="A9507" t="s">
        <v>189</v>
      </c>
      <c r="B9507" t="s">
        <v>123</v>
      </c>
      <c r="C9507" s="60">
        <v>45413</v>
      </c>
      <c r="D9507" s="3">
        <f>Table1[[#This Row],[End Year]]-1</f>
        <v>2023</v>
      </c>
      <c r="E9507" s="3">
        <f t="shared" si="453"/>
        <v>2024</v>
      </c>
      <c r="F9507" s="1" t="str">
        <f t="shared" si="454"/>
        <v>2023/2024</v>
      </c>
      <c r="G9507">
        <v>1</v>
      </c>
      <c r="H9507" t="s">
        <v>125</v>
      </c>
      <c r="I9507" s="68">
        <f>IFERROR(INDEX(Lookup_Misc!$A$1:$C$7,MATCH(Table1[[#This Row],[Product]],Lookup_Misc!$B$1:$B$7,0),3)*Table1[[#This Row],[Tonnage]],NA())</f>
        <v>0.4</v>
      </c>
      <c r="J9507" s="68">
        <f t="shared" si="455"/>
        <v>5</v>
      </c>
    </row>
    <row r="9508" spans="1:10">
      <c r="A9508" t="s">
        <v>186</v>
      </c>
      <c r="B9508" t="s">
        <v>123</v>
      </c>
      <c r="C9508" s="60">
        <v>45413</v>
      </c>
      <c r="D9508" s="3">
        <f>Table1[[#This Row],[End Year]]-1</f>
        <v>2023</v>
      </c>
      <c r="E9508" s="3">
        <f t="shared" ref="E9508:E9531" si="456">IF(AND(MONTH(C9508)&gt;=7,MONTH(C9508)&lt;=12),YEAR(C9508)+1,YEAR(C9508))</f>
        <v>2024</v>
      </c>
      <c r="F9508" s="1" t="str">
        <f t="shared" ref="F9508:F9531" si="457">D9508&amp;"/"&amp;E9508</f>
        <v>2023/2024</v>
      </c>
      <c r="G9508">
        <v>1324</v>
      </c>
      <c r="H9508" t="s">
        <v>87</v>
      </c>
      <c r="I9508" s="68">
        <f>IFERROR(INDEX(Lookup_Misc!$A$1:$C$7,MATCH(Table1[[#This Row],[Product]],Lookup_Misc!$B$1:$B$7,0),3)*Table1[[#This Row],[Tonnage]],NA())</f>
        <v>688.48</v>
      </c>
      <c r="J9508" s="68">
        <f t="shared" ref="J9508:J9531" si="458">MONTH(C9508)</f>
        <v>5</v>
      </c>
    </row>
    <row r="9509" spans="1:10">
      <c r="A9509" t="s">
        <v>186</v>
      </c>
      <c r="B9509" t="s">
        <v>123</v>
      </c>
      <c r="C9509" s="60">
        <v>45413</v>
      </c>
      <c r="D9509" s="3">
        <f>Table1[[#This Row],[End Year]]-1</f>
        <v>2023</v>
      </c>
      <c r="E9509" s="3">
        <f t="shared" si="456"/>
        <v>2024</v>
      </c>
      <c r="F9509" s="1" t="str">
        <f t="shared" si="457"/>
        <v>2023/2024</v>
      </c>
      <c r="G9509">
        <v>169740</v>
      </c>
      <c r="H9509" t="s">
        <v>60</v>
      </c>
      <c r="I9509" s="68">
        <f>IFERROR(INDEX(Lookup_Misc!$A$1:$C$7,MATCH(Table1[[#This Row],[Product]],Lookup_Misc!$B$1:$B$7,0),3)*Table1[[#This Row],[Tonnage]],NA())</f>
        <v>88264.8</v>
      </c>
      <c r="J9509" s="68">
        <f t="shared" si="458"/>
        <v>5</v>
      </c>
    </row>
    <row r="9510" spans="1:10">
      <c r="A9510" t="s">
        <v>189</v>
      </c>
      <c r="B9510" t="s">
        <v>123</v>
      </c>
      <c r="C9510" s="60">
        <v>45413</v>
      </c>
      <c r="D9510" s="3">
        <f>Table1[[#This Row],[End Year]]-1</f>
        <v>2023</v>
      </c>
      <c r="E9510" s="3">
        <f t="shared" si="456"/>
        <v>2024</v>
      </c>
      <c r="F9510" s="1" t="str">
        <f t="shared" si="457"/>
        <v>2023/2024</v>
      </c>
      <c r="G9510">
        <v>6101</v>
      </c>
      <c r="H9510" t="s">
        <v>128</v>
      </c>
      <c r="I9510" s="68">
        <f>IFERROR(INDEX(Lookup_Misc!$A$1:$C$7,MATCH(Table1[[#This Row],[Product]],Lookup_Misc!$B$1:$B$7,0),3)*Table1[[#This Row],[Tonnage]],NA())</f>
        <v>2440.4</v>
      </c>
      <c r="J9510" s="68">
        <f t="shared" si="458"/>
        <v>5</v>
      </c>
    </row>
    <row r="9511" spans="1:10">
      <c r="A9511" t="s">
        <v>188</v>
      </c>
      <c r="B9511" t="s">
        <v>123</v>
      </c>
      <c r="C9511" s="60">
        <v>45413</v>
      </c>
      <c r="D9511" s="3">
        <f>Table1[[#This Row],[End Year]]-1</f>
        <v>2023</v>
      </c>
      <c r="E9511" s="3">
        <f t="shared" si="456"/>
        <v>2024</v>
      </c>
      <c r="F9511" s="1" t="str">
        <f t="shared" si="457"/>
        <v>2023/2024</v>
      </c>
      <c r="G9511">
        <v>8</v>
      </c>
      <c r="H9511" t="s">
        <v>124</v>
      </c>
      <c r="I9511" s="68">
        <f>IFERROR(INDEX(Lookup_Misc!$A$1:$C$7,MATCH(Table1[[#This Row],[Product]],Lookup_Misc!$B$1:$B$7,0),3)*Table1[[#This Row],[Tonnage]],NA())</f>
        <v>1.44</v>
      </c>
      <c r="J9511" s="68">
        <f t="shared" si="458"/>
        <v>5</v>
      </c>
    </row>
    <row r="9512" spans="1:10">
      <c r="A9512" t="s">
        <v>189</v>
      </c>
      <c r="B9512" t="s">
        <v>123</v>
      </c>
      <c r="C9512" s="60">
        <v>45413</v>
      </c>
      <c r="D9512" s="3">
        <f>Table1[[#This Row],[End Year]]-1</f>
        <v>2023</v>
      </c>
      <c r="E9512" s="3">
        <f t="shared" si="456"/>
        <v>2024</v>
      </c>
      <c r="F9512" s="1" t="str">
        <f t="shared" si="457"/>
        <v>2023/2024</v>
      </c>
      <c r="G9512">
        <v>3500</v>
      </c>
      <c r="H9512" t="s">
        <v>108</v>
      </c>
      <c r="I9512" s="68">
        <f>IFERROR(INDEX(Lookup_Misc!$A$1:$C$7,MATCH(Table1[[#This Row],[Product]],Lookup_Misc!$B$1:$B$7,0),3)*Table1[[#This Row],[Tonnage]],NA())</f>
        <v>1400</v>
      </c>
      <c r="J9512" s="68">
        <f t="shared" si="458"/>
        <v>5</v>
      </c>
    </row>
    <row r="9513" spans="1:10">
      <c r="A9513" t="s">
        <v>186</v>
      </c>
      <c r="B9513" t="s">
        <v>123</v>
      </c>
      <c r="C9513" s="60">
        <v>45413</v>
      </c>
      <c r="D9513" s="3">
        <f>Table1[[#This Row],[End Year]]-1</f>
        <v>2023</v>
      </c>
      <c r="E9513" s="3">
        <f t="shared" si="456"/>
        <v>2024</v>
      </c>
      <c r="F9513" s="1" t="str">
        <f t="shared" si="457"/>
        <v>2023/2024</v>
      </c>
      <c r="G9513">
        <v>22000</v>
      </c>
      <c r="H9513" t="s">
        <v>144</v>
      </c>
      <c r="I9513" s="68">
        <f>IFERROR(INDEX(Lookup_Misc!$A$1:$C$7,MATCH(Table1[[#This Row],[Product]],Lookup_Misc!$B$1:$B$7,0),3)*Table1[[#This Row],[Tonnage]],NA())</f>
        <v>11440</v>
      </c>
      <c r="J9513" s="68">
        <f t="shared" si="458"/>
        <v>5</v>
      </c>
    </row>
    <row r="9514" spans="1:10">
      <c r="A9514" t="s">
        <v>186</v>
      </c>
      <c r="B9514" t="s">
        <v>123</v>
      </c>
      <c r="C9514" s="60">
        <v>45413</v>
      </c>
      <c r="D9514" s="3">
        <f>Table1[[#This Row],[End Year]]-1</f>
        <v>2023</v>
      </c>
      <c r="E9514" s="3">
        <f t="shared" si="456"/>
        <v>2024</v>
      </c>
      <c r="F9514" s="1" t="str">
        <f t="shared" si="457"/>
        <v>2023/2024</v>
      </c>
      <c r="G9514">
        <v>4352</v>
      </c>
      <c r="H9514" t="s">
        <v>116</v>
      </c>
      <c r="I9514" s="68">
        <f>IFERROR(INDEX(Lookup_Misc!$A$1:$C$7,MATCH(Table1[[#This Row],[Product]],Lookup_Misc!$B$1:$B$7,0),3)*Table1[[#This Row],[Tonnage]],NA())</f>
        <v>2263.04</v>
      </c>
      <c r="J9514" s="68">
        <f t="shared" si="458"/>
        <v>5</v>
      </c>
    </row>
    <row r="9515" spans="1:10">
      <c r="A9515" t="s">
        <v>185</v>
      </c>
      <c r="B9515" t="s">
        <v>123</v>
      </c>
      <c r="C9515" s="60">
        <v>45413</v>
      </c>
      <c r="D9515" s="3">
        <f>Table1[[#This Row],[End Year]]-1</f>
        <v>2023</v>
      </c>
      <c r="E9515" s="3">
        <f t="shared" si="456"/>
        <v>2024</v>
      </c>
      <c r="F9515" s="1" t="str">
        <f t="shared" si="457"/>
        <v>2023/2024</v>
      </c>
      <c r="G9515">
        <v>5500</v>
      </c>
      <c r="H9515" t="s">
        <v>116</v>
      </c>
      <c r="I9515" s="68">
        <f>IFERROR(INDEX(Lookup_Misc!$A$1:$C$7,MATCH(Table1[[#This Row],[Product]],Lookup_Misc!$B$1:$B$7,0),3)*Table1[[#This Row],[Tonnage]],NA())</f>
        <v>2530</v>
      </c>
      <c r="J9515" s="68">
        <f t="shared" si="458"/>
        <v>5</v>
      </c>
    </row>
    <row r="9516" spans="1:10">
      <c r="A9516" t="s">
        <v>186</v>
      </c>
      <c r="B9516" t="s">
        <v>123</v>
      </c>
      <c r="C9516" s="60">
        <v>45413</v>
      </c>
      <c r="D9516" s="3">
        <f>Table1[[#This Row],[End Year]]-1</f>
        <v>2023</v>
      </c>
      <c r="E9516" s="3">
        <f t="shared" si="456"/>
        <v>2024</v>
      </c>
      <c r="F9516" s="1" t="str">
        <f t="shared" si="457"/>
        <v>2023/2024</v>
      </c>
      <c r="G9516">
        <v>4</v>
      </c>
      <c r="H9516" t="s">
        <v>142</v>
      </c>
      <c r="I9516" s="68">
        <f>IFERROR(INDEX(Lookup_Misc!$A$1:$C$7,MATCH(Table1[[#This Row],[Product]],Lookup_Misc!$B$1:$B$7,0),3)*Table1[[#This Row],[Tonnage]],NA())</f>
        <v>2.08</v>
      </c>
      <c r="J9516" s="68">
        <f t="shared" si="458"/>
        <v>5</v>
      </c>
    </row>
    <row r="9517" spans="1:10">
      <c r="A9517" t="s">
        <v>189</v>
      </c>
      <c r="B9517" t="s">
        <v>123</v>
      </c>
      <c r="C9517" s="60">
        <v>45413</v>
      </c>
      <c r="D9517" s="3">
        <f>Table1[[#This Row],[End Year]]-1</f>
        <v>2023</v>
      </c>
      <c r="E9517" s="3">
        <f t="shared" si="456"/>
        <v>2024</v>
      </c>
      <c r="F9517" s="1" t="str">
        <f t="shared" si="457"/>
        <v>2023/2024</v>
      </c>
      <c r="G9517">
        <v>85790</v>
      </c>
      <c r="H9517" t="s">
        <v>113</v>
      </c>
      <c r="I9517" s="68">
        <f>IFERROR(INDEX(Lookup_Misc!$A$1:$C$7,MATCH(Table1[[#This Row],[Product]],Lookup_Misc!$B$1:$B$7,0),3)*Table1[[#This Row],[Tonnage]],NA())</f>
        <v>34316</v>
      </c>
      <c r="J9517" s="68">
        <f t="shared" si="458"/>
        <v>5</v>
      </c>
    </row>
    <row r="9518" spans="1:10">
      <c r="A9518" t="s">
        <v>189</v>
      </c>
      <c r="B9518" t="s">
        <v>123</v>
      </c>
      <c r="C9518" s="60">
        <v>45413</v>
      </c>
      <c r="D9518" s="3">
        <f>Table1[[#This Row],[End Year]]-1</f>
        <v>2023</v>
      </c>
      <c r="E9518" s="3">
        <f t="shared" si="456"/>
        <v>2024</v>
      </c>
      <c r="F9518" s="1" t="str">
        <f t="shared" si="457"/>
        <v>2023/2024</v>
      </c>
      <c r="G9518">
        <v>1</v>
      </c>
      <c r="H9518" t="s">
        <v>124</v>
      </c>
      <c r="I9518" s="68">
        <f>IFERROR(INDEX(Lookup_Misc!$A$1:$C$7,MATCH(Table1[[#This Row],[Product]],Lookup_Misc!$B$1:$B$7,0),3)*Table1[[#This Row],[Tonnage]],NA())</f>
        <v>0.4</v>
      </c>
      <c r="J9518" s="68">
        <f t="shared" si="458"/>
        <v>5</v>
      </c>
    </row>
    <row r="9519" spans="1:10">
      <c r="A9519" t="s">
        <v>189</v>
      </c>
      <c r="B9519" t="s">
        <v>123</v>
      </c>
      <c r="C9519" s="60">
        <v>45413</v>
      </c>
      <c r="D9519" s="3">
        <f>Table1[[#This Row],[End Year]]-1</f>
        <v>2023</v>
      </c>
      <c r="E9519" s="3">
        <f t="shared" si="456"/>
        <v>2024</v>
      </c>
      <c r="F9519" s="1" t="str">
        <f t="shared" si="457"/>
        <v>2023/2024</v>
      </c>
      <c r="G9519">
        <v>20</v>
      </c>
      <c r="H9519" t="s">
        <v>90</v>
      </c>
      <c r="I9519" s="68">
        <f>IFERROR(INDEX(Lookup_Misc!$A$1:$C$7,MATCH(Table1[[#This Row],[Product]],Lookup_Misc!$B$1:$B$7,0),3)*Table1[[#This Row],[Tonnage]],NA())</f>
        <v>8</v>
      </c>
      <c r="J9519" s="68">
        <f t="shared" si="458"/>
        <v>5</v>
      </c>
    </row>
    <row r="9520" spans="1:10">
      <c r="A9520" t="s">
        <v>185</v>
      </c>
      <c r="B9520" t="s">
        <v>123</v>
      </c>
      <c r="C9520" s="60">
        <v>45413</v>
      </c>
      <c r="D9520" s="3">
        <f>Table1[[#This Row],[End Year]]-1</f>
        <v>2023</v>
      </c>
      <c r="E9520" s="3">
        <f t="shared" si="456"/>
        <v>2024</v>
      </c>
      <c r="F9520" s="1" t="str">
        <f t="shared" si="457"/>
        <v>2023/2024</v>
      </c>
      <c r="G9520">
        <v>18</v>
      </c>
      <c r="H9520" t="s">
        <v>131</v>
      </c>
      <c r="I9520" s="68">
        <f>IFERROR(INDEX(Lookup_Misc!$A$1:$C$7,MATCH(Table1[[#This Row],[Product]],Lookup_Misc!$B$1:$B$7,0),3)*Table1[[#This Row],[Tonnage]],NA())</f>
        <v>8.2800000000000011</v>
      </c>
      <c r="J9520" s="68">
        <f t="shared" si="458"/>
        <v>5</v>
      </c>
    </row>
    <row r="9521" spans="1:10">
      <c r="A9521" t="s">
        <v>189</v>
      </c>
      <c r="B9521" t="s">
        <v>123</v>
      </c>
      <c r="C9521" s="60">
        <v>45413</v>
      </c>
      <c r="D9521" s="3">
        <f>Table1[[#This Row],[End Year]]-1</f>
        <v>2023</v>
      </c>
      <c r="E9521" s="3">
        <f t="shared" si="456"/>
        <v>2024</v>
      </c>
      <c r="F9521" s="1" t="str">
        <f t="shared" si="457"/>
        <v>2023/2024</v>
      </c>
      <c r="G9521">
        <v>1650</v>
      </c>
      <c r="H9521" t="s">
        <v>116</v>
      </c>
      <c r="I9521" s="68">
        <f>IFERROR(INDEX(Lookup_Misc!$A$1:$C$7,MATCH(Table1[[#This Row],[Product]],Lookup_Misc!$B$1:$B$7,0),3)*Table1[[#This Row],[Tonnage]],NA())</f>
        <v>660</v>
      </c>
      <c r="J9521" s="68">
        <f t="shared" si="458"/>
        <v>5</v>
      </c>
    </row>
    <row r="9522" spans="1:10">
      <c r="A9522" t="s">
        <v>189</v>
      </c>
      <c r="B9522" t="s">
        <v>123</v>
      </c>
      <c r="C9522" s="60">
        <v>45413</v>
      </c>
      <c r="D9522" s="3">
        <f>Table1[[#This Row],[End Year]]-1</f>
        <v>2023</v>
      </c>
      <c r="E9522" s="3">
        <f t="shared" si="456"/>
        <v>2024</v>
      </c>
      <c r="F9522" s="1" t="str">
        <f t="shared" si="457"/>
        <v>2023/2024</v>
      </c>
      <c r="G9522">
        <v>245</v>
      </c>
      <c r="H9522" t="s">
        <v>79</v>
      </c>
      <c r="I9522" s="68">
        <f>IFERROR(INDEX(Lookup_Misc!$A$1:$C$7,MATCH(Table1[[#This Row],[Product]],Lookup_Misc!$B$1:$B$7,0),3)*Table1[[#This Row],[Tonnage]],NA())</f>
        <v>98</v>
      </c>
      <c r="J9522" s="68">
        <f t="shared" si="458"/>
        <v>5</v>
      </c>
    </row>
    <row r="9523" spans="1:10">
      <c r="A9523" t="s">
        <v>189</v>
      </c>
      <c r="B9523" t="s">
        <v>123</v>
      </c>
      <c r="C9523" s="60">
        <v>45413</v>
      </c>
      <c r="D9523" s="3">
        <f>Table1[[#This Row],[End Year]]-1</f>
        <v>2023</v>
      </c>
      <c r="E9523" s="3">
        <f t="shared" si="456"/>
        <v>2024</v>
      </c>
      <c r="F9523" s="1" t="str">
        <f t="shared" si="457"/>
        <v>2023/2024</v>
      </c>
      <c r="G9523">
        <v>64</v>
      </c>
      <c r="H9523" t="s">
        <v>132</v>
      </c>
      <c r="I9523" s="68">
        <f>IFERROR(INDEX(Lookup_Misc!$A$1:$C$7,MATCH(Table1[[#This Row],[Product]],Lookup_Misc!$B$1:$B$7,0),3)*Table1[[#This Row],[Tonnage]],NA())</f>
        <v>25.6</v>
      </c>
      <c r="J9523" s="68">
        <f t="shared" si="458"/>
        <v>5</v>
      </c>
    </row>
    <row r="9524" spans="1:10">
      <c r="A9524" t="s">
        <v>185</v>
      </c>
      <c r="B9524" t="s">
        <v>123</v>
      </c>
      <c r="C9524" s="60">
        <v>45413</v>
      </c>
      <c r="D9524" s="3">
        <f>Table1[[#This Row],[End Year]]-1</f>
        <v>2023</v>
      </c>
      <c r="E9524" s="3">
        <f t="shared" si="456"/>
        <v>2024</v>
      </c>
      <c r="F9524" s="1" t="str">
        <f t="shared" si="457"/>
        <v>2023/2024</v>
      </c>
      <c r="G9524">
        <v>5000</v>
      </c>
      <c r="H9524" t="s">
        <v>133</v>
      </c>
      <c r="I9524" s="68">
        <f>IFERROR(INDEX(Lookup_Misc!$A$1:$C$7,MATCH(Table1[[#This Row],[Product]],Lookup_Misc!$B$1:$B$7,0),3)*Table1[[#This Row],[Tonnage]],NA())</f>
        <v>2300</v>
      </c>
      <c r="J9524" s="68">
        <f t="shared" si="458"/>
        <v>5</v>
      </c>
    </row>
    <row r="9525" spans="1:10">
      <c r="A9525" t="s">
        <v>189</v>
      </c>
      <c r="B9525" t="s">
        <v>123</v>
      </c>
      <c r="C9525" s="60">
        <v>45413</v>
      </c>
      <c r="D9525" s="3">
        <f>Table1[[#This Row],[End Year]]-1</f>
        <v>2023</v>
      </c>
      <c r="E9525" s="3">
        <f t="shared" si="456"/>
        <v>2024</v>
      </c>
      <c r="F9525" s="1" t="str">
        <f t="shared" si="457"/>
        <v>2023/2024</v>
      </c>
      <c r="G9525">
        <v>68207</v>
      </c>
      <c r="H9525" t="s">
        <v>60</v>
      </c>
      <c r="I9525" s="68">
        <f>IFERROR(INDEX(Lookup_Misc!$A$1:$C$7,MATCH(Table1[[#This Row],[Product]],Lookup_Misc!$B$1:$B$7,0),3)*Table1[[#This Row],[Tonnage]],NA())</f>
        <v>27282.800000000003</v>
      </c>
      <c r="J9525" s="68">
        <f t="shared" si="458"/>
        <v>5</v>
      </c>
    </row>
    <row r="9526" spans="1:10">
      <c r="A9526" t="s">
        <v>185</v>
      </c>
      <c r="B9526" t="s">
        <v>123</v>
      </c>
      <c r="C9526" s="60">
        <v>45413</v>
      </c>
      <c r="D9526" s="3">
        <f>Table1[[#This Row],[End Year]]-1</f>
        <v>2023</v>
      </c>
      <c r="E9526" s="3">
        <f t="shared" si="456"/>
        <v>2024</v>
      </c>
      <c r="F9526" s="1" t="str">
        <f t="shared" si="457"/>
        <v>2023/2024</v>
      </c>
      <c r="G9526">
        <v>6499</v>
      </c>
      <c r="H9526" t="s">
        <v>79</v>
      </c>
      <c r="I9526" s="68">
        <f>IFERROR(INDEX(Lookup_Misc!$A$1:$C$7,MATCH(Table1[[#This Row],[Product]],Lookup_Misc!$B$1:$B$7,0),3)*Table1[[#This Row],[Tonnage]],NA())</f>
        <v>2989.54</v>
      </c>
      <c r="J9526" s="68">
        <f t="shared" si="458"/>
        <v>5</v>
      </c>
    </row>
    <row r="9527" spans="1:10">
      <c r="A9527" t="s">
        <v>186</v>
      </c>
      <c r="B9527" t="s">
        <v>123</v>
      </c>
      <c r="C9527" s="60">
        <v>45413</v>
      </c>
      <c r="D9527" s="3">
        <f>Table1[[#This Row],[End Year]]-1</f>
        <v>2023</v>
      </c>
      <c r="E9527" s="3">
        <f t="shared" si="456"/>
        <v>2024</v>
      </c>
      <c r="F9527" s="1" t="str">
        <f t="shared" si="457"/>
        <v>2023/2024</v>
      </c>
      <c r="G9527">
        <v>674</v>
      </c>
      <c r="H9527" t="s">
        <v>79</v>
      </c>
      <c r="I9527" s="68">
        <f>IFERROR(INDEX(Lookup_Misc!$A$1:$C$7,MATCH(Table1[[#This Row],[Product]],Lookup_Misc!$B$1:$B$7,0),3)*Table1[[#This Row],[Tonnage]],NA())</f>
        <v>350.48</v>
      </c>
      <c r="J9527" s="68">
        <f t="shared" si="458"/>
        <v>5</v>
      </c>
    </row>
    <row r="9528" spans="1:10">
      <c r="A9528" t="s">
        <v>185</v>
      </c>
      <c r="B9528" t="s">
        <v>123</v>
      </c>
      <c r="C9528" s="60">
        <v>45413</v>
      </c>
      <c r="D9528" s="3">
        <f>Table1[[#This Row],[End Year]]-1</f>
        <v>2023</v>
      </c>
      <c r="E9528" s="3">
        <f t="shared" si="456"/>
        <v>2024</v>
      </c>
      <c r="F9528" s="1" t="str">
        <f t="shared" si="457"/>
        <v>2023/2024</v>
      </c>
      <c r="G9528">
        <v>14000</v>
      </c>
      <c r="H9528" t="s">
        <v>108</v>
      </c>
      <c r="I9528" s="68">
        <f>IFERROR(INDEX(Lookup_Misc!$A$1:$C$7,MATCH(Table1[[#This Row],[Product]],Lookup_Misc!$B$1:$B$7,0),3)*Table1[[#This Row],[Tonnage]],NA())</f>
        <v>6440</v>
      </c>
      <c r="J9528" s="68">
        <f t="shared" si="458"/>
        <v>5</v>
      </c>
    </row>
    <row r="9529" spans="1:10">
      <c r="A9529" t="s">
        <v>185</v>
      </c>
      <c r="B9529" t="s">
        <v>123</v>
      </c>
      <c r="C9529" s="60">
        <v>45413</v>
      </c>
      <c r="D9529" s="3">
        <f>Table1[[#This Row],[End Year]]-1</f>
        <v>2023</v>
      </c>
      <c r="E9529" s="3">
        <f t="shared" si="456"/>
        <v>2024</v>
      </c>
      <c r="F9529" s="1" t="str">
        <f t="shared" si="457"/>
        <v>2023/2024</v>
      </c>
      <c r="G9529">
        <v>9000</v>
      </c>
      <c r="H9529" t="s">
        <v>113</v>
      </c>
      <c r="I9529" s="68">
        <f>IFERROR(INDEX(Lookup_Misc!$A$1:$C$7,MATCH(Table1[[#This Row],[Product]],Lookup_Misc!$B$1:$B$7,0),3)*Table1[[#This Row],[Tonnage]],NA())</f>
        <v>4140</v>
      </c>
      <c r="J9529" s="68">
        <f t="shared" si="458"/>
        <v>5</v>
      </c>
    </row>
    <row r="9530" spans="1:10">
      <c r="A9530" t="s">
        <v>185</v>
      </c>
      <c r="B9530" t="s">
        <v>123</v>
      </c>
      <c r="C9530" s="60">
        <v>45413</v>
      </c>
      <c r="D9530" s="3">
        <f>Table1[[#This Row],[End Year]]-1</f>
        <v>2023</v>
      </c>
      <c r="E9530" s="3">
        <f t="shared" si="456"/>
        <v>2024</v>
      </c>
      <c r="F9530" s="1" t="str">
        <f t="shared" si="457"/>
        <v>2023/2024</v>
      </c>
      <c r="G9530">
        <v>7151</v>
      </c>
      <c r="H9530" t="s">
        <v>88</v>
      </c>
      <c r="I9530" s="68">
        <f>IFERROR(INDEX(Lookup_Misc!$A$1:$C$7,MATCH(Table1[[#This Row],[Product]],Lookup_Misc!$B$1:$B$7,0),3)*Table1[[#This Row],[Tonnage]],NA())</f>
        <v>3289.46</v>
      </c>
      <c r="J9530" s="68">
        <f t="shared" si="458"/>
        <v>5</v>
      </c>
    </row>
    <row r="9531" spans="1:10">
      <c r="A9531" t="s">
        <v>186</v>
      </c>
      <c r="B9531" t="s">
        <v>123</v>
      </c>
      <c r="C9531" s="60">
        <v>45413</v>
      </c>
      <c r="D9531" s="3">
        <f>Table1[[#This Row],[End Year]]-1</f>
        <v>2023</v>
      </c>
      <c r="E9531" s="3">
        <f t="shared" si="456"/>
        <v>2024</v>
      </c>
      <c r="F9531" s="1" t="str">
        <f t="shared" si="457"/>
        <v>2023/2024</v>
      </c>
      <c r="G9531">
        <v>1</v>
      </c>
      <c r="H9531" t="s">
        <v>113</v>
      </c>
      <c r="I9531" s="68">
        <f>IFERROR(INDEX(Lookup_Misc!$A$1:$C$7,MATCH(Table1[[#This Row],[Product]],Lookup_Misc!$B$1:$B$7,0),3)*Table1[[#This Row],[Tonnage]],NA())</f>
        <v>0.52</v>
      </c>
      <c r="J9531" s="68">
        <f t="shared" si="458"/>
        <v>5</v>
      </c>
    </row>
    <row r="9532" spans="1:10">
      <c r="A9532" t="s">
        <v>189</v>
      </c>
      <c r="B9532" t="s">
        <v>33</v>
      </c>
      <c r="C9532" s="60">
        <v>45444</v>
      </c>
      <c r="D9532" s="3">
        <f>Table1[[#This Row],[End Year]]-1</f>
        <v>2023</v>
      </c>
      <c r="E9532" s="3">
        <f t="shared" ref="E9532:E9563" si="459">IF(AND(MONTH(C9532)&gt;=7,MONTH(C9532)&lt;=12),YEAR(C9532)+1,YEAR(C9532))</f>
        <v>2024</v>
      </c>
      <c r="F9532" s="1" t="str">
        <f t="shared" ref="F9532:F9563" si="460">D9532&amp;"/"&amp;E9532</f>
        <v>2023/2024</v>
      </c>
      <c r="G9532">
        <v>18</v>
      </c>
      <c r="H9532" t="s">
        <v>86</v>
      </c>
      <c r="I9532" s="68">
        <f>IFERROR(INDEX(Lookup_Misc!$A$1:$C$7,MATCH(Table1[[#This Row],[Product]],Lookup_Misc!$B$1:$B$7,0),3)*Table1[[#This Row],[Tonnage]],NA())</f>
        <v>7.2</v>
      </c>
      <c r="J9532" s="68">
        <f t="shared" ref="J9532:J9563" si="461">MONTH(C9532)</f>
        <v>6</v>
      </c>
    </row>
    <row r="9533" spans="1:10">
      <c r="A9533" t="s">
        <v>187</v>
      </c>
      <c r="B9533" t="s">
        <v>33</v>
      </c>
      <c r="C9533" s="60">
        <v>45444</v>
      </c>
      <c r="D9533" s="3">
        <f>Table1[[#This Row],[End Year]]-1</f>
        <v>2023</v>
      </c>
      <c r="E9533" s="3">
        <f t="shared" si="459"/>
        <v>2024</v>
      </c>
      <c r="F9533" s="1" t="str">
        <f t="shared" si="460"/>
        <v>2023/2024</v>
      </c>
      <c r="G9533">
        <v>38389</v>
      </c>
      <c r="H9533" t="s">
        <v>96</v>
      </c>
      <c r="I9533" s="68">
        <f>IFERROR(INDEX(Lookup_Misc!$A$1:$C$7,MATCH(Table1[[#This Row],[Product]],Lookup_Misc!$B$1:$B$7,0),3)*Table1[[#This Row],[Tonnage]],NA())</f>
        <v>17658.940000000002</v>
      </c>
      <c r="J9533" s="68">
        <f t="shared" si="461"/>
        <v>6</v>
      </c>
    </row>
    <row r="9534" spans="1:10">
      <c r="A9534" t="s">
        <v>186</v>
      </c>
      <c r="B9534" t="s">
        <v>33</v>
      </c>
      <c r="C9534" s="60">
        <v>45444</v>
      </c>
      <c r="D9534" s="3">
        <f>Table1[[#This Row],[End Year]]-1</f>
        <v>2023</v>
      </c>
      <c r="E9534" s="3">
        <f t="shared" si="459"/>
        <v>2024</v>
      </c>
      <c r="F9534" s="1" t="str">
        <f t="shared" si="460"/>
        <v>2023/2024</v>
      </c>
      <c r="G9534">
        <v>1</v>
      </c>
      <c r="H9534" t="s">
        <v>89</v>
      </c>
      <c r="I9534" s="68">
        <f>IFERROR(INDEX(Lookup_Misc!$A$1:$C$7,MATCH(Table1[[#This Row],[Product]],Lookup_Misc!$B$1:$B$7,0),3)*Table1[[#This Row],[Tonnage]],NA())</f>
        <v>0.52</v>
      </c>
      <c r="J9534" s="68">
        <f t="shared" si="461"/>
        <v>6</v>
      </c>
    </row>
    <row r="9535" spans="1:10">
      <c r="A9535" t="s">
        <v>186</v>
      </c>
      <c r="B9535" t="s">
        <v>33</v>
      </c>
      <c r="C9535" s="60">
        <v>45444</v>
      </c>
      <c r="D9535" s="3">
        <f>Table1[[#This Row],[End Year]]-1</f>
        <v>2023</v>
      </c>
      <c r="E9535" s="3">
        <f t="shared" si="459"/>
        <v>2024</v>
      </c>
      <c r="F9535" s="1" t="str">
        <f t="shared" si="460"/>
        <v>2023/2024</v>
      </c>
      <c r="G9535">
        <v>731</v>
      </c>
      <c r="H9535" t="s">
        <v>60</v>
      </c>
      <c r="I9535" s="68">
        <f>IFERROR(INDEX(Lookup_Misc!$A$1:$C$7,MATCH(Table1[[#This Row],[Product]],Lookup_Misc!$B$1:$B$7,0),3)*Table1[[#This Row],[Tonnage]],NA())</f>
        <v>380.12</v>
      </c>
      <c r="J9535" s="68">
        <f t="shared" si="461"/>
        <v>6</v>
      </c>
    </row>
    <row r="9536" spans="1:10">
      <c r="A9536" t="s">
        <v>186</v>
      </c>
      <c r="B9536" t="s">
        <v>33</v>
      </c>
      <c r="C9536" s="60">
        <v>45444</v>
      </c>
      <c r="D9536" s="3">
        <f>Table1[[#This Row],[End Year]]-1</f>
        <v>2023</v>
      </c>
      <c r="E9536" s="3">
        <f t="shared" si="459"/>
        <v>2024</v>
      </c>
      <c r="F9536" s="1" t="str">
        <f t="shared" si="460"/>
        <v>2023/2024</v>
      </c>
      <c r="G9536">
        <v>788</v>
      </c>
      <c r="H9536" t="s">
        <v>86</v>
      </c>
      <c r="I9536" s="68">
        <f>IFERROR(INDEX(Lookup_Misc!$A$1:$C$7,MATCH(Table1[[#This Row],[Product]],Lookup_Misc!$B$1:$B$7,0),3)*Table1[[#This Row],[Tonnage]],NA())</f>
        <v>409.76</v>
      </c>
      <c r="J9536" s="68">
        <f t="shared" si="461"/>
        <v>6</v>
      </c>
    </row>
    <row r="9537" spans="1:10">
      <c r="A9537" t="s">
        <v>186</v>
      </c>
      <c r="B9537" t="s">
        <v>33</v>
      </c>
      <c r="C9537" s="60">
        <v>45444</v>
      </c>
      <c r="D9537" s="3">
        <f>Table1[[#This Row],[End Year]]-1</f>
        <v>2023</v>
      </c>
      <c r="E9537" s="3">
        <f t="shared" si="459"/>
        <v>2024</v>
      </c>
      <c r="F9537" s="1" t="str">
        <f t="shared" si="460"/>
        <v>2023/2024</v>
      </c>
      <c r="G9537">
        <v>30249</v>
      </c>
      <c r="H9537" t="s">
        <v>82</v>
      </c>
      <c r="I9537" s="68">
        <f>IFERROR(INDEX(Lookup_Misc!$A$1:$C$7,MATCH(Table1[[#This Row],[Product]],Lookup_Misc!$B$1:$B$7,0),3)*Table1[[#This Row],[Tonnage]],NA())</f>
        <v>15729.480000000001</v>
      </c>
      <c r="J9537" s="68">
        <f t="shared" si="461"/>
        <v>6</v>
      </c>
    </row>
    <row r="9538" spans="1:10">
      <c r="A9538" t="s">
        <v>186</v>
      </c>
      <c r="B9538" t="s">
        <v>33</v>
      </c>
      <c r="C9538" s="60">
        <v>45444</v>
      </c>
      <c r="D9538" s="3">
        <f>Table1[[#This Row],[End Year]]-1</f>
        <v>2023</v>
      </c>
      <c r="E9538" s="3">
        <f t="shared" si="459"/>
        <v>2024</v>
      </c>
      <c r="F9538" s="1" t="str">
        <f t="shared" si="460"/>
        <v>2023/2024</v>
      </c>
      <c r="G9538">
        <v>342</v>
      </c>
      <c r="H9538" t="s">
        <v>96</v>
      </c>
      <c r="I9538" s="68">
        <f>IFERROR(INDEX(Lookup_Misc!$A$1:$C$7,MATCH(Table1[[#This Row],[Product]],Lookup_Misc!$B$1:$B$7,0),3)*Table1[[#This Row],[Tonnage]],NA())</f>
        <v>177.84</v>
      </c>
      <c r="J9538" s="68">
        <f t="shared" si="461"/>
        <v>6</v>
      </c>
    </row>
    <row r="9539" spans="1:10">
      <c r="A9539" t="s">
        <v>185</v>
      </c>
      <c r="B9539" t="s">
        <v>33</v>
      </c>
      <c r="C9539" s="60">
        <v>45444</v>
      </c>
      <c r="D9539" s="3">
        <f>Table1[[#This Row],[End Year]]-1</f>
        <v>2023</v>
      </c>
      <c r="E9539" s="3">
        <f t="shared" si="459"/>
        <v>2024</v>
      </c>
      <c r="F9539" s="1" t="str">
        <f t="shared" si="460"/>
        <v>2023/2024</v>
      </c>
      <c r="G9539">
        <v>1</v>
      </c>
      <c r="H9539" t="s">
        <v>93</v>
      </c>
      <c r="I9539" s="68">
        <f>IFERROR(INDEX(Lookup_Misc!$A$1:$C$7,MATCH(Table1[[#This Row],[Product]],Lookup_Misc!$B$1:$B$7,0),3)*Table1[[#This Row],[Tonnage]],NA())</f>
        <v>0.46</v>
      </c>
      <c r="J9539" s="68">
        <f t="shared" si="461"/>
        <v>6</v>
      </c>
    </row>
    <row r="9540" spans="1:10">
      <c r="A9540" t="s">
        <v>185</v>
      </c>
      <c r="B9540" t="s">
        <v>33</v>
      </c>
      <c r="C9540" s="60">
        <v>45444</v>
      </c>
      <c r="D9540" s="3">
        <f>Table1[[#This Row],[End Year]]-1</f>
        <v>2023</v>
      </c>
      <c r="E9540" s="3">
        <f t="shared" si="459"/>
        <v>2024</v>
      </c>
      <c r="F9540" s="1" t="str">
        <f t="shared" si="460"/>
        <v>2023/2024</v>
      </c>
      <c r="G9540">
        <v>55000</v>
      </c>
      <c r="H9540" t="s">
        <v>126</v>
      </c>
      <c r="I9540" s="68">
        <f>IFERROR(INDEX(Lookup_Misc!$A$1:$C$7,MATCH(Table1[[#This Row],[Product]],Lookup_Misc!$B$1:$B$7,0),3)*Table1[[#This Row],[Tonnage]],NA())</f>
        <v>25300</v>
      </c>
      <c r="J9540" s="68">
        <f t="shared" si="461"/>
        <v>6</v>
      </c>
    </row>
    <row r="9541" spans="1:10">
      <c r="A9541" t="s">
        <v>185</v>
      </c>
      <c r="B9541" t="s">
        <v>33</v>
      </c>
      <c r="C9541" s="60">
        <v>45444</v>
      </c>
      <c r="D9541" s="3">
        <f>Table1[[#This Row],[End Year]]-1</f>
        <v>2023</v>
      </c>
      <c r="E9541" s="3">
        <f t="shared" si="459"/>
        <v>2024</v>
      </c>
      <c r="F9541" s="1" t="str">
        <f t="shared" si="460"/>
        <v>2023/2024</v>
      </c>
      <c r="G9541">
        <v>254</v>
      </c>
      <c r="H9541" t="s">
        <v>79</v>
      </c>
      <c r="I9541" s="68">
        <f>IFERROR(INDEX(Lookup_Misc!$A$1:$C$7,MATCH(Table1[[#This Row],[Product]],Lookup_Misc!$B$1:$B$7,0),3)*Table1[[#This Row],[Tonnage]],NA())</f>
        <v>116.84</v>
      </c>
      <c r="J9541" s="68">
        <f t="shared" si="461"/>
        <v>6</v>
      </c>
    </row>
    <row r="9542" spans="1:10">
      <c r="A9542" t="s">
        <v>186</v>
      </c>
      <c r="B9542" t="s">
        <v>33</v>
      </c>
      <c r="C9542" s="60">
        <v>45444</v>
      </c>
      <c r="D9542" s="3">
        <f>Table1[[#This Row],[End Year]]-1</f>
        <v>2023</v>
      </c>
      <c r="E9542" s="3">
        <f t="shared" si="459"/>
        <v>2024</v>
      </c>
      <c r="F9542" s="1" t="str">
        <f t="shared" si="460"/>
        <v>2023/2024</v>
      </c>
      <c r="G9542">
        <v>21305</v>
      </c>
      <c r="H9542" t="s">
        <v>151</v>
      </c>
      <c r="I9542" s="68">
        <f>IFERROR(INDEX(Lookup_Misc!$A$1:$C$7,MATCH(Table1[[#This Row],[Product]],Lookup_Misc!$B$1:$B$7,0),3)*Table1[[#This Row],[Tonnage]],NA())</f>
        <v>11078.6</v>
      </c>
      <c r="J9542" s="68">
        <f t="shared" si="461"/>
        <v>6</v>
      </c>
    </row>
    <row r="9543" spans="1:10">
      <c r="A9543" t="s">
        <v>185</v>
      </c>
      <c r="B9543" t="s">
        <v>33</v>
      </c>
      <c r="C9543" s="60">
        <v>45444</v>
      </c>
      <c r="D9543" s="3">
        <f>Table1[[#This Row],[End Year]]-1</f>
        <v>2023</v>
      </c>
      <c r="E9543" s="3">
        <f t="shared" si="459"/>
        <v>2024</v>
      </c>
      <c r="F9543" s="1" t="str">
        <f t="shared" si="460"/>
        <v>2023/2024</v>
      </c>
      <c r="G9543">
        <v>549</v>
      </c>
      <c r="H9543" t="s">
        <v>60</v>
      </c>
      <c r="I9543" s="68">
        <f>IFERROR(INDEX(Lookup_Misc!$A$1:$C$7,MATCH(Table1[[#This Row],[Product]],Lookup_Misc!$B$1:$B$7,0),3)*Table1[[#This Row],[Tonnage]],NA())</f>
        <v>252.54000000000002</v>
      </c>
      <c r="J9543" s="68">
        <f t="shared" si="461"/>
        <v>6</v>
      </c>
    </row>
    <row r="9544" spans="1:10">
      <c r="A9544" t="s">
        <v>185</v>
      </c>
      <c r="B9544" t="s">
        <v>33</v>
      </c>
      <c r="C9544" s="60">
        <v>45444</v>
      </c>
      <c r="D9544" s="3">
        <f>Table1[[#This Row],[End Year]]-1</f>
        <v>2023</v>
      </c>
      <c r="E9544" s="3">
        <f t="shared" si="459"/>
        <v>2024</v>
      </c>
      <c r="F9544" s="1" t="str">
        <f t="shared" si="460"/>
        <v>2023/2024</v>
      </c>
      <c r="G9544">
        <v>213</v>
      </c>
      <c r="H9544" t="s">
        <v>87</v>
      </c>
      <c r="I9544" s="68">
        <f>IFERROR(INDEX(Lookup_Misc!$A$1:$C$7,MATCH(Table1[[#This Row],[Product]],Lookup_Misc!$B$1:$B$7,0),3)*Table1[[#This Row],[Tonnage]],NA())</f>
        <v>97.98</v>
      </c>
      <c r="J9544" s="68">
        <f t="shared" si="461"/>
        <v>6</v>
      </c>
    </row>
    <row r="9545" spans="1:10">
      <c r="A9545" t="s">
        <v>185</v>
      </c>
      <c r="B9545" t="s">
        <v>33</v>
      </c>
      <c r="C9545" s="60">
        <v>45444</v>
      </c>
      <c r="D9545" s="3">
        <f>Table1[[#This Row],[End Year]]-1</f>
        <v>2023</v>
      </c>
      <c r="E9545" s="3">
        <f t="shared" si="459"/>
        <v>2024</v>
      </c>
      <c r="F9545" s="1" t="str">
        <f t="shared" si="460"/>
        <v>2023/2024</v>
      </c>
      <c r="G9545">
        <v>21</v>
      </c>
      <c r="H9545" t="s">
        <v>75</v>
      </c>
      <c r="I9545" s="68">
        <f>IFERROR(INDEX(Lookup_Misc!$A$1:$C$7,MATCH(Table1[[#This Row],[Product]],Lookup_Misc!$B$1:$B$7,0),3)*Table1[[#This Row],[Tonnage]],NA())</f>
        <v>9.66</v>
      </c>
      <c r="J9545" s="68">
        <f t="shared" si="461"/>
        <v>6</v>
      </c>
    </row>
    <row r="9546" spans="1:10">
      <c r="A9546" t="s">
        <v>185</v>
      </c>
      <c r="B9546" t="s">
        <v>33</v>
      </c>
      <c r="C9546" s="60">
        <v>45444</v>
      </c>
      <c r="D9546" s="3">
        <f>Table1[[#This Row],[End Year]]-1</f>
        <v>2023</v>
      </c>
      <c r="E9546" s="3">
        <f t="shared" si="459"/>
        <v>2024</v>
      </c>
      <c r="F9546" s="1" t="str">
        <f t="shared" si="460"/>
        <v>2023/2024</v>
      </c>
      <c r="G9546">
        <v>36</v>
      </c>
      <c r="H9546" t="s">
        <v>119</v>
      </c>
      <c r="I9546" s="68">
        <f>IFERROR(INDEX(Lookup_Misc!$A$1:$C$7,MATCH(Table1[[#This Row],[Product]],Lookup_Misc!$B$1:$B$7,0),3)*Table1[[#This Row],[Tonnage]],NA())</f>
        <v>16.560000000000002</v>
      </c>
      <c r="J9546" s="68">
        <f t="shared" si="461"/>
        <v>6</v>
      </c>
    </row>
    <row r="9547" spans="1:10">
      <c r="A9547" t="s">
        <v>186</v>
      </c>
      <c r="B9547" t="s">
        <v>33</v>
      </c>
      <c r="C9547" s="60">
        <v>45444</v>
      </c>
      <c r="D9547" s="3">
        <f>Table1[[#This Row],[End Year]]-1</f>
        <v>2023</v>
      </c>
      <c r="E9547" s="3">
        <f t="shared" si="459"/>
        <v>2024</v>
      </c>
      <c r="F9547" s="1" t="str">
        <f t="shared" si="460"/>
        <v>2023/2024</v>
      </c>
      <c r="G9547">
        <v>5</v>
      </c>
      <c r="H9547" t="s">
        <v>75</v>
      </c>
      <c r="I9547" s="68">
        <f>IFERROR(INDEX(Lookup_Misc!$A$1:$C$7,MATCH(Table1[[#This Row],[Product]],Lookup_Misc!$B$1:$B$7,0),3)*Table1[[#This Row],[Tonnage]],NA())</f>
        <v>2.6</v>
      </c>
      <c r="J9547" s="68">
        <f t="shared" si="461"/>
        <v>6</v>
      </c>
    </row>
    <row r="9548" spans="1:10">
      <c r="A9548" t="s">
        <v>189</v>
      </c>
      <c r="B9548" t="s">
        <v>33</v>
      </c>
      <c r="C9548" s="60">
        <v>45444</v>
      </c>
      <c r="D9548" s="3">
        <f>Table1[[#This Row],[End Year]]-1</f>
        <v>2023</v>
      </c>
      <c r="E9548" s="3">
        <f t="shared" si="459"/>
        <v>2024</v>
      </c>
      <c r="F9548" s="1" t="str">
        <f t="shared" si="460"/>
        <v>2023/2024</v>
      </c>
      <c r="G9548">
        <v>23</v>
      </c>
      <c r="H9548" t="s">
        <v>79</v>
      </c>
      <c r="I9548" s="68">
        <f>IFERROR(INDEX(Lookup_Misc!$A$1:$C$7,MATCH(Table1[[#This Row],[Product]],Lookup_Misc!$B$1:$B$7,0),3)*Table1[[#This Row],[Tonnage]],NA())</f>
        <v>9.2000000000000011</v>
      </c>
      <c r="J9548" s="68">
        <f t="shared" si="461"/>
        <v>6</v>
      </c>
    </row>
    <row r="9549" spans="1:10">
      <c r="A9549" t="s">
        <v>185</v>
      </c>
      <c r="B9549" t="s">
        <v>33</v>
      </c>
      <c r="C9549" s="60">
        <v>45444</v>
      </c>
      <c r="D9549" s="3">
        <f>Table1[[#This Row],[End Year]]-1</f>
        <v>2023</v>
      </c>
      <c r="E9549" s="3">
        <f t="shared" si="459"/>
        <v>2024</v>
      </c>
      <c r="F9549" s="1" t="str">
        <f t="shared" si="460"/>
        <v>2023/2024</v>
      </c>
      <c r="G9549">
        <v>44390</v>
      </c>
      <c r="H9549" t="s">
        <v>82</v>
      </c>
      <c r="I9549" s="68">
        <f>IFERROR(INDEX(Lookup_Misc!$A$1:$C$7,MATCH(Table1[[#This Row],[Product]],Lookup_Misc!$B$1:$B$7,0),3)*Table1[[#This Row],[Tonnage]],NA())</f>
        <v>20419.400000000001</v>
      </c>
      <c r="J9549" s="68">
        <f t="shared" si="461"/>
        <v>6</v>
      </c>
    </row>
    <row r="9550" spans="1:10">
      <c r="A9550" t="s">
        <v>186</v>
      </c>
      <c r="B9550" t="s">
        <v>33</v>
      </c>
      <c r="C9550" s="60">
        <v>45444</v>
      </c>
      <c r="D9550" s="3">
        <f>Table1[[#This Row],[End Year]]-1</f>
        <v>2023</v>
      </c>
      <c r="E9550" s="3">
        <f t="shared" si="459"/>
        <v>2024</v>
      </c>
      <c r="F9550" s="1" t="str">
        <f t="shared" si="460"/>
        <v>2023/2024</v>
      </c>
      <c r="G9550">
        <v>43</v>
      </c>
      <c r="H9550" t="s">
        <v>119</v>
      </c>
      <c r="I9550" s="68">
        <f>IFERROR(INDEX(Lookup_Misc!$A$1:$C$7,MATCH(Table1[[#This Row],[Product]],Lookup_Misc!$B$1:$B$7,0),3)*Table1[[#This Row],[Tonnage]],NA())</f>
        <v>22.36</v>
      </c>
      <c r="J9550" s="68">
        <f t="shared" si="461"/>
        <v>6</v>
      </c>
    </row>
    <row r="9551" spans="1:10">
      <c r="A9551" t="s">
        <v>185</v>
      </c>
      <c r="B9551" t="s">
        <v>33</v>
      </c>
      <c r="C9551" s="60">
        <v>45444</v>
      </c>
      <c r="D9551" s="3">
        <f>Table1[[#This Row],[End Year]]-1</f>
        <v>2023</v>
      </c>
      <c r="E9551" s="3">
        <f t="shared" si="459"/>
        <v>2024</v>
      </c>
      <c r="F9551" s="1" t="str">
        <f t="shared" si="460"/>
        <v>2023/2024</v>
      </c>
      <c r="G9551">
        <v>40000</v>
      </c>
      <c r="H9551" t="s">
        <v>169</v>
      </c>
      <c r="I9551" s="68">
        <f>IFERROR(INDEX(Lookup_Misc!$A$1:$C$7,MATCH(Table1[[#This Row],[Product]],Lookup_Misc!$B$1:$B$7,0),3)*Table1[[#This Row],[Tonnage]],NA())</f>
        <v>18400</v>
      </c>
      <c r="J9551" s="68">
        <f t="shared" si="461"/>
        <v>6</v>
      </c>
    </row>
    <row r="9552" spans="1:10">
      <c r="A9552" t="s">
        <v>186</v>
      </c>
      <c r="B9552" t="s">
        <v>33</v>
      </c>
      <c r="C9552" s="60">
        <v>45444</v>
      </c>
      <c r="D9552" s="3">
        <f>Table1[[#This Row],[End Year]]-1</f>
        <v>2023</v>
      </c>
      <c r="E9552" s="3">
        <f t="shared" si="459"/>
        <v>2024</v>
      </c>
      <c r="F9552" s="1" t="str">
        <f t="shared" si="460"/>
        <v>2023/2024</v>
      </c>
      <c r="G9552">
        <v>36967</v>
      </c>
      <c r="H9552" t="s">
        <v>79</v>
      </c>
      <c r="I9552" s="68">
        <f>IFERROR(INDEX(Lookup_Misc!$A$1:$C$7,MATCH(Table1[[#This Row],[Product]],Lookup_Misc!$B$1:$B$7,0),3)*Table1[[#This Row],[Tonnage]],NA())</f>
        <v>19222.84</v>
      </c>
      <c r="J9552" s="68">
        <f t="shared" si="461"/>
        <v>6</v>
      </c>
    </row>
    <row r="9553" spans="1:10">
      <c r="A9553" t="s">
        <v>189</v>
      </c>
      <c r="B9553" t="s">
        <v>33</v>
      </c>
      <c r="C9553" s="60">
        <v>45444</v>
      </c>
      <c r="D9553" s="3">
        <f>Table1[[#This Row],[End Year]]-1</f>
        <v>2023</v>
      </c>
      <c r="E9553" s="3">
        <f t="shared" si="459"/>
        <v>2024</v>
      </c>
      <c r="F9553" s="1" t="str">
        <f t="shared" si="460"/>
        <v>2023/2024</v>
      </c>
      <c r="G9553">
        <v>241</v>
      </c>
      <c r="H9553" t="s">
        <v>60</v>
      </c>
      <c r="I9553" s="68">
        <f>IFERROR(INDEX(Lookup_Misc!$A$1:$C$7,MATCH(Table1[[#This Row],[Product]],Lookup_Misc!$B$1:$B$7,0),3)*Table1[[#This Row],[Tonnage]],NA())</f>
        <v>96.4</v>
      </c>
      <c r="J9553" s="68">
        <f t="shared" si="461"/>
        <v>6</v>
      </c>
    </row>
    <row r="9554" spans="1:10">
      <c r="A9554" t="s">
        <v>187</v>
      </c>
      <c r="B9554" t="s">
        <v>33</v>
      </c>
      <c r="C9554" s="60">
        <v>45444</v>
      </c>
      <c r="D9554" s="3">
        <f>Table1[[#This Row],[End Year]]-1</f>
        <v>2023</v>
      </c>
      <c r="E9554" s="3">
        <f t="shared" si="459"/>
        <v>2024</v>
      </c>
      <c r="F9554" s="1" t="str">
        <f t="shared" si="460"/>
        <v>2023/2024</v>
      </c>
      <c r="G9554">
        <v>27500</v>
      </c>
      <c r="H9554" t="s">
        <v>151</v>
      </c>
      <c r="I9554" s="68">
        <f>IFERROR(INDEX(Lookup_Misc!$A$1:$C$7,MATCH(Table1[[#This Row],[Product]],Lookup_Misc!$B$1:$B$7,0),3)*Table1[[#This Row],[Tonnage]],NA())</f>
        <v>12650</v>
      </c>
      <c r="J9554" s="68">
        <f t="shared" si="461"/>
        <v>6</v>
      </c>
    </row>
    <row r="9555" spans="1:10">
      <c r="A9555" t="s">
        <v>186</v>
      </c>
      <c r="B9555" t="s">
        <v>33</v>
      </c>
      <c r="C9555" s="60">
        <v>45444</v>
      </c>
      <c r="D9555" s="3">
        <f>Table1[[#This Row],[End Year]]-1</f>
        <v>2023</v>
      </c>
      <c r="E9555" s="3">
        <f t="shared" si="459"/>
        <v>2024</v>
      </c>
      <c r="F9555" s="1" t="str">
        <f t="shared" si="460"/>
        <v>2023/2024</v>
      </c>
      <c r="G9555">
        <v>1301</v>
      </c>
      <c r="H9555" t="s">
        <v>95</v>
      </c>
      <c r="I9555" s="68">
        <f>IFERROR(INDEX(Lookup_Misc!$A$1:$C$7,MATCH(Table1[[#This Row],[Product]],Lookup_Misc!$B$1:$B$7,0),3)*Table1[[#This Row],[Tonnage]],NA())</f>
        <v>676.52</v>
      </c>
      <c r="J9555" s="68">
        <f t="shared" si="461"/>
        <v>6</v>
      </c>
    </row>
    <row r="9556" spans="1:10">
      <c r="A9556" t="s">
        <v>185</v>
      </c>
      <c r="B9556" t="s">
        <v>33</v>
      </c>
      <c r="C9556" s="60">
        <v>45444</v>
      </c>
      <c r="D9556" s="3">
        <f>Table1[[#This Row],[End Year]]-1</f>
        <v>2023</v>
      </c>
      <c r="E9556" s="3">
        <f t="shared" si="459"/>
        <v>2024</v>
      </c>
      <c r="F9556" s="1" t="str">
        <f t="shared" si="460"/>
        <v>2023/2024</v>
      </c>
      <c r="G9556">
        <v>235</v>
      </c>
      <c r="H9556" t="s">
        <v>95</v>
      </c>
      <c r="I9556" s="68">
        <f>IFERROR(INDEX(Lookup_Misc!$A$1:$C$7,MATCH(Table1[[#This Row],[Product]],Lookup_Misc!$B$1:$B$7,0),3)*Table1[[#This Row],[Tonnage]],NA())</f>
        <v>108.10000000000001</v>
      </c>
      <c r="J9556" s="68">
        <f t="shared" si="461"/>
        <v>6</v>
      </c>
    </row>
    <row r="9557" spans="1:10">
      <c r="A9557" t="s">
        <v>189</v>
      </c>
      <c r="B9557" t="s">
        <v>33</v>
      </c>
      <c r="C9557" s="60">
        <v>45444</v>
      </c>
      <c r="D9557" s="3">
        <f>Table1[[#This Row],[End Year]]-1</f>
        <v>2023</v>
      </c>
      <c r="E9557" s="3">
        <f t="shared" si="459"/>
        <v>2024</v>
      </c>
      <c r="F9557" s="1" t="str">
        <f t="shared" si="460"/>
        <v>2023/2024</v>
      </c>
      <c r="G9557">
        <v>4</v>
      </c>
      <c r="H9557" t="s">
        <v>94</v>
      </c>
      <c r="I9557" s="68">
        <f>IFERROR(INDEX(Lookup_Misc!$A$1:$C$7,MATCH(Table1[[#This Row],[Product]],Lookup_Misc!$B$1:$B$7,0),3)*Table1[[#This Row],[Tonnage]],NA())</f>
        <v>1.6</v>
      </c>
      <c r="J9557" s="68">
        <f t="shared" si="461"/>
        <v>6</v>
      </c>
    </row>
    <row r="9558" spans="1:10">
      <c r="A9558" t="s">
        <v>189</v>
      </c>
      <c r="B9558" t="s">
        <v>123</v>
      </c>
      <c r="C9558" s="60">
        <v>45444</v>
      </c>
      <c r="D9558" s="3">
        <f>Table1[[#This Row],[End Year]]-1</f>
        <v>2023</v>
      </c>
      <c r="E9558" s="3">
        <f t="shared" si="459"/>
        <v>2024</v>
      </c>
      <c r="F9558" s="1" t="str">
        <f t="shared" si="460"/>
        <v>2023/2024</v>
      </c>
      <c r="G9558">
        <v>1200</v>
      </c>
      <c r="H9558" t="s">
        <v>92</v>
      </c>
      <c r="I9558" s="68">
        <f>IFERROR(INDEX(Lookup_Misc!$A$1:$C$7,MATCH(Table1[[#This Row],[Product]],Lookup_Misc!$B$1:$B$7,0),3)*Table1[[#This Row],[Tonnage]],NA())</f>
        <v>480</v>
      </c>
      <c r="J9558" s="68">
        <f t="shared" si="461"/>
        <v>6</v>
      </c>
    </row>
    <row r="9559" spans="1:10">
      <c r="A9559" t="s">
        <v>186</v>
      </c>
      <c r="B9559" t="s">
        <v>123</v>
      </c>
      <c r="C9559" s="60">
        <v>45444</v>
      </c>
      <c r="D9559" s="3">
        <f>Table1[[#This Row],[End Year]]-1</f>
        <v>2023</v>
      </c>
      <c r="E9559" s="3">
        <f t="shared" si="459"/>
        <v>2024</v>
      </c>
      <c r="F9559" s="1" t="str">
        <f t="shared" si="460"/>
        <v>2023/2024</v>
      </c>
      <c r="G9559">
        <v>30</v>
      </c>
      <c r="H9559" t="s">
        <v>77</v>
      </c>
      <c r="I9559" s="68">
        <f>IFERROR(INDEX(Lookup_Misc!$A$1:$C$7,MATCH(Table1[[#This Row],[Product]],Lookup_Misc!$B$1:$B$7,0),3)*Table1[[#This Row],[Tonnage]],NA())</f>
        <v>15.600000000000001</v>
      </c>
      <c r="J9559" s="68">
        <f t="shared" si="461"/>
        <v>6</v>
      </c>
    </row>
    <row r="9560" spans="1:10">
      <c r="A9560" t="s">
        <v>186</v>
      </c>
      <c r="B9560" t="s">
        <v>123</v>
      </c>
      <c r="C9560" s="60">
        <v>45444</v>
      </c>
      <c r="D9560" s="3">
        <f>Table1[[#This Row],[End Year]]-1</f>
        <v>2023</v>
      </c>
      <c r="E9560" s="3">
        <f t="shared" si="459"/>
        <v>2024</v>
      </c>
      <c r="F9560" s="1" t="str">
        <f t="shared" si="460"/>
        <v>2023/2024</v>
      </c>
      <c r="G9560">
        <v>5000</v>
      </c>
      <c r="H9560" t="s">
        <v>113</v>
      </c>
      <c r="I9560" s="68">
        <f>IFERROR(INDEX(Lookup_Misc!$A$1:$C$7,MATCH(Table1[[#This Row],[Product]],Lookup_Misc!$B$1:$B$7,0),3)*Table1[[#This Row],[Tonnage]],NA())</f>
        <v>2600</v>
      </c>
      <c r="J9560" s="68">
        <f t="shared" si="461"/>
        <v>6</v>
      </c>
    </row>
    <row r="9561" spans="1:10">
      <c r="A9561" t="s">
        <v>189</v>
      </c>
      <c r="B9561" t="s">
        <v>123</v>
      </c>
      <c r="C9561" s="60">
        <v>45444</v>
      </c>
      <c r="D9561" s="3">
        <f>Table1[[#This Row],[End Year]]-1</f>
        <v>2023</v>
      </c>
      <c r="E9561" s="3">
        <f t="shared" si="459"/>
        <v>2024</v>
      </c>
      <c r="F9561" s="1" t="str">
        <f t="shared" si="460"/>
        <v>2023/2024</v>
      </c>
      <c r="G9561">
        <v>6</v>
      </c>
      <c r="H9561" t="s">
        <v>116</v>
      </c>
      <c r="I9561" s="68">
        <f>IFERROR(INDEX(Lookup_Misc!$A$1:$C$7,MATCH(Table1[[#This Row],[Product]],Lookup_Misc!$B$1:$B$7,0),3)*Table1[[#This Row],[Tonnage]],NA())</f>
        <v>2.4000000000000004</v>
      </c>
      <c r="J9561" s="68">
        <f t="shared" si="461"/>
        <v>6</v>
      </c>
    </row>
    <row r="9562" spans="1:10">
      <c r="A9562" t="s">
        <v>189</v>
      </c>
      <c r="B9562" t="s">
        <v>123</v>
      </c>
      <c r="C9562" s="60">
        <v>45444</v>
      </c>
      <c r="D9562" s="3">
        <f>Table1[[#This Row],[End Year]]-1</f>
        <v>2023</v>
      </c>
      <c r="E9562" s="3">
        <f t="shared" si="459"/>
        <v>2024</v>
      </c>
      <c r="F9562" s="1" t="str">
        <f t="shared" si="460"/>
        <v>2023/2024</v>
      </c>
      <c r="G9562">
        <v>4</v>
      </c>
      <c r="H9562" t="s">
        <v>137</v>
      </c>
      <c r="I9562" s="68">
        <f>IFERROR(INDEX(Lookup_Misc!$A$1:$C$7,MATCH(Table1[[#This Row],[Product]],Lookup_Misc!$B$1:$B$7,0),3)*Table1[[#This Row],[Tonnage]],NA())</f>
        <v>1.6</v>
      </c>
      <c r="J9562" s="68">
        <f t="shared" si="461"/>
        <v>6</v>
      </c>
    </row>
    <row r="9563" spans="1:10">
      <c r="A9563" t="s">
        <v>189</v>
      </c>
      <c r="B9563" t="s">
        <v>123</v>
      </c>
      <c r="C9563" s="60">
        <v>45444</v>
      </c>
      <c r="D9563" s="3">
        <f>Table1[[#This Row],[End Year]]-1</f>
        <v>2023</v>
      </c>
      <c r="E9563" s="3">
        <f t="shared" si="459"/>
        <v>2024</v>
      </c>
      <c r="F9563" s="1" t="str">
        <f t="shared" si="460"/>
        <v>2023/2024</v>
      </c>
      <c r="G9563">
        <v>3</v>
      </c>
      <c r="H9563" t="s">
        <v>125</v>
      </c>
      <c r="I9563" s="68">
        <f>IFERROR(INDEX(Lookup_Misc!$A$1:$C$7,MATCH(Table1[[#This Row],[Product]],Lookup_Misc!$B$1:$B$7,0),3)*Table1[[#This Row],[Tonnage]],NA())</f>
        <v>1.2000000000000002</v>
      </c>
      <c r="J9563" s="68">
        <f t="shared" si="461"/>
        <v>6</v>
      </c>
    </row>
    <row r="9564" spans="1:10">
      <c r="A9564" t="s">
        <v>186</v>
      </c>
      <c r="B9564" t="s">
        <v>123</v>
      </c>
      <c r="C9564" s="60">
        <v>45444</v>
      </c>
      <c r="D9564" s="3">
        <f>Table1[[#This Row],[End Year]]-1</f>
        <v>2023</v>
      </c>
      <c r="E9564" s="3">
        <f t="shared" ref="E9564:E9581" si="462">IF(AND(MONTH(C9564)&gt;=7,MONTH(C9564)&lt;=12),YEAR(C9564)+1,YEAR(C9564))</f>
        <v>2024</v>
      </c>
      <c r="F9564" s="1" t="str">
        <f t="shared" ref="F9564:F9581" si="463">D9564&amp;"/"&amp;E9564</f>
        <v>2023/2024</v>
      </c>
      <c r="G9564">
        <v>270</v>
      </c>
      <c r="H9564" t="s">
        <v>87</v>
      </c>
      <c r="I9564" s="68">
        <f>IFERROR(INDEX(Lookup_Misc!$A$1:$C$7,MATCH(Table1[[#This Row],[Product]],Lookup_Misc!$B$1:$B$7,0),3)*Table1[[#This Row],[Tonnage]],NA())</f>
        <v>140.4</v>
      </c>
      <c r="J9564" s="68">
        <f t="shared" ref="J9564:J9581" si="464">MONTH(C9564)</f>
        <v>6</v>
      </c>
    </row>
    <row r="9565" spans="1:10">
      <c r="A9565" t="s">
        <v>189</v>
      </c>
      <c r="B9565" t="s">
        <v>123</v>
      </c>
      <c r="C9565" s="60">
        <v>45444</v>
      </c>
      <c r="D9565" s="3">
        <f>Table1[[#This Row],[End Year]]-1</f>
        <v>2023</v>
      </c>
      <c r="E9565" s="3">
        <f t="shared" si="462"/>
        <v>2024</v>
      </c>
      <c r="F9565" s="1" t="str">
        <f t="shared" si="463"/>
        <v>2023/2024</v>
      </c>
      <c r="G9565">
        <v>213</v>
      </c>
      <c r="H9565" t="s">
        <v>79</v>
      </c>
      <c r="I9565" s="68">
        <f>IFERROR(INDEX(Lookup_Misc!$A$1:$C$7,MATCH(Table1[[#This Row],[Product]],Lookup_Misc!$B$1:$B$7,0),3)*Table1[[#This Row],[Tonnage]],NA())</f>
        <v>85.2</v>
      </c>
      <c r="J9565" s="68">
        <f t="shared" si="464"/>
        <v>6</v>
      </c>
    </row>
    <row r="9566" spans="1:10">
      <c r="A9566" t="s">
        <v>188</v>
      </c>
      <c r="B9566" t="s">
        <v>123</v>
      </c>
      <c r="C9566" s="60">
        <v>45444</v>
      </c>
      <c r="D9566" s="3">
        <f>Table1[[#This Row],[End Year]]-1</f>
        <v>2023</v>
      </c>
      <c r="E9566" s="3">
        <f t="shared" si="462"/>
        <v>2024</v>
      </c>
      <c r="F9566" s="1" t="str">
        <f t="shared" si="463"/>
        <v>2023/2024</v>
      </c>
      <c r="G9566">
        <v>99</v>
      </c>
      <c r="H9566" t="s">
        <v>60</v>
      </c>
      <c r="I9566" s="68">
        <f>IFERROR(INDEX(Lookup_Misc!$A$1:$C$7,MATCH(Table1[[#This Row],[Product]],Lookup_Misc!$B$1:$B$7,0),3)*Table1[[#This Row],[Tonnage]],NA())</f>
        <v>17.82</v>
      </c>
      <c r="J9566" s="68">
        <f t="shared" si="464"/>
        <v>6</v>
      </c>
    </row>
    <row r="9567" spans="1:10">
      <c r="A9567" t="s">
        <v>185</v>
      </c>
      <c r="B9567" t="s">
        <v>123</v>
      </c>
      <c r="C9567" s="60">
        <v>45444</v>
      </c>
      <c r="D9567" s="3">
        <f>Table1[[#This Row],[End Year]]-1</f>
        <v>2023</v>
      </c>
      <c r="E9567" s="3">
        <f t="shared" si="462"/>
        <v>2024</v>
      </c>
      <c r="F9567" s="1" t="str">
        <f t="shared" si="463"/>
        <v>2023/2024</v>
      </c>
      <c r="G9567">
        <v>1431</v>
      </c>
      <c r="H9567" t="s">
        <v>60</v>
      </c>
      <c r="I9567" s="68">
        <f>IFERROR(INDEX(Lookup_Misc!$A$1:$C$7,MATCH(Table1[[#This Row],[Product]],Lookup_Misc!$B$1:$B$7,0),3)*Table1[[#This Row],[Tonnage]],NA())</f>
        <v>658.26</v>
      </c>
      <c r="J9567" s="68">
        <f t="shared" si="464"/>
        <v>6</v>
      </c>
    </row>
    <row r="9568" spans="1:10">
      <c r="A9568" t="s">
        <v>189</v>
      </c>
      <c r="B9568" t="s">
        <v>123</v>
      </c>
      <c r="C9568" s="60">
        <v>45444</v>
      </c>
      <c r="D9568" s="3">
        <f>Table1[[#This Row],[End Year]]-1</f>
        <v>2023</v>
      </c>
      <c r="E9568" s="3">
        <f t="shared" si="462"/>
        <v>2024</v>
      </c>
      <c r="F9568" s="1" t="str">
        <f t="shared" si="463"/>
        <v>2023/2024</v>
      </c>
      <c r="G9568">
        <v>1</v>
      </c>
      <c r="H9568" t="s">
        <v>205</v>
      </c>
      <c r="I9568" s="68">
        <f>IFERROR(INDEX(Lookup_Misc!$A$1:$C$7,MATCH(Table1[[#This Row],[Product]],Lookup_Misc!$B$1:$B$7,0),3)*Table1[[#This Row],[Tonnage]],NA())</f>
        <v>0.4</v>
      </c>
      <c r="J9568" s="68">
        <f t="shared" si="464"/>
        <v>6</v>
      </c>
    </row>
    <row r="9569" spans="1:10">
      <c r="A9569" t="s">
        <v>189</v>
      </c>
      <c r="B9569" t="s">
        <v>123</v>
      </c>
      <c r="C9569" s="60">
        <v>45444</v>
      </c>
      <c r="D9569" s="3">
        <f>Table1[[#This Row],[End Year]]-1</f>
        <v>2023</v>
      </c>
      <c r="E9569" s="3">
        <f t="shared" si="462"/>
        <v>2024</v>
      </c>
      <c r="F9569" s="1" t="str">
        <f t="shared" si="463"/>
        <v>2023/2024</v>
      </c>
      <c r="G9569">
        <v>19</v>
      </c>
      <c r="H9569" t="s">
        <v>98</v>
      </c>
      <c r="I9569" s="68">
        <f>IFERROR(INDEX(Lookup_Misc!$A$1:$C$7,MATCH(Table1[[#This Row],[Product]],Lookup_Misc!$B$1:$B$7,0),3)*Table1[[#This Row],[Tonnage]],NA())</f>
        <v>7.6000000000000005</v>
      </c>
      <c r="J9569" s="68">
        <f t="shared" si="464"/>
        <v>6</v>
      </c>
    </row>
    <row r="9570" spans="1:10">
      <c r="A9570" t="s">
        <v>186</v>
      </c>
      <c r="B9570" t="s">
        <v>123</v>
      </c>
      <c r="C9570" s="60">
        <v>45444</v>
      </c>
      <c r="D9570" s="3">
        <f>Table1[[#This Row],[End Year]]-1</f>
        <v>2023</v>
      </c>
      <c r="E9570" s="3">
        <f t="shared" si="462"/>
        <v>2024</v>
      </c>
      <c r="F9570" s="1" t="str">
        <f t="shared" si="463"/>
        <v>2023/2024</v>
      </c>
      <c r="G9570">
        <v>40274</v>
      </c>
      <c r="H9570" t="s">
        <v>60</v>
      </c>
      <c r="I9570" s="68">
        <f>IFERROR(INDEX(Lookup_Misc!$A$1:$C$7,MATCH(Table1[[#This Row],[Product]],Lookup_Misc!$B$1:$B$7,0),3)*Table1[[#This Row],[Tonnage]],NA())</f>
        <v>20942.48</v>
      </c>
      <c r="J9570" s="68">
        <f t="shared" si="464"/>
        <v>6</v>
      </c>
    </row>
    <row r="9571" spans="1:10">
      <c r="A9571" t="s">
        <v>189</v>
      </c>
      <c r="B9571" t="s">
        <v>123</v>
      </c>
      <c r="C9571" s="60">
        <v>45444</v>
      </c>
      <c r="D9571" s="3">
        <f>Table1[[#This Row],[End Year]]-1</f>
        <v>2023</v>
      </c>
      <c r="E9571" s="3">
        <f t="shared" si="462"/>
        <v>2024</v>
      </c>
      <c r="F9571" s="1" t="str">
        <f t="shared" si="463"/>
        <v>2023/2024</v>
      </c>
      <c r="G9571">
        <v>1722</v>
      </c>
      <c r="H9571" t="s">
        <v>60</v>
      </c>
      <c r="I9571" s="68">
        <f>IFERROR(INDEX(Lookup_Misc!$A$1:$C$7,MATCH(Table1[[#This Row],[Product]],Lookup_Misc!$B$1:$B$7,0),3)*Table1[[#This Row],[Tonnage]],NA())</f>
        <v>688.80000000000007</v>
      </c>
      <c r="J9571" s="68">
        <f t="shared" si="464"/>
        <v>6</v>
      </c>
    </row>
    <row r="9572" spans="1:10">
      <c r="A9572" t="s">
        <v>185</v>
      </c>
      <c r="B9572" t="s">
        <v>123</v>
      </c>
      <c r="C9572" s="60">
        <v>45444</v>
      </c>
      <c r="D9572" s="3">
        <f>Table1[[#This Row],[End Year]]-1</f>
        <v>2023</v>
      </c>
      <c r="E9572" s="3">
        <f t="shared" si="462"/>
        <v>2024</v>
      </c>
      <c r="F9572" s="1" t="str">
        <f t="shared" si="463"/>
        <v>2023/2024</v>
      </c>
      <c r="G9572">
        <v>7201</v>
      </c>
      <c r="H9572" t="s">
        <v>133</v>
      </c>
      <c r="I9572" s="68">
        <f>IFERROR(INDEX(Lookup_Misc!$A$1:$C$7,MATCH(Table1[[#This Row],[Product]],Lookup_Misc!$B$1:$B$7,0),3)*Table1[[#This Row],[Tonnage]],NA())</f>
        <v>3312.46</v>
      </c>
      <c r="J9572" s="68">
        <f t="shared" si="464"/>
        <v>6</v>
      </c>
    </row>
    <row r="9573" spans="1:10">
      <c r="A9573" t="s">
        <v>189</v>
      </c>
      <c r="B9573" t="s">
        <v>123</v>
      </c>
      <c r="C9573" s="60">
        <v>45444</v>
      </c>
      <c r="D9573" s="3">
        <f>Table1[[#This Row],[End Year]]-1</f>
        <v>2023</v>
      </c>
      <c r="E9573" s="3">
        <f t="shared" si="462"/>
        <v>2024</v>
      </c>
      <c r="F9573" s="1" t="str">
        <f t="shared" si="463"/>
        <v>2023/2024</v>
      </c>
      <c r="G9573">
        <v>36</v>
      </c>
      <c r="H9573" t="s">
        <v>89</v>
      </c>
      <c r="I9573" s="68">
        <f>IFERROR(INDEX(Lookup_Misc!$A$1:$C$7,MATCH(Table1[[#This Row],[Product]],Lookup_Misc!$B$1:$B$7,0),3)*Table1[[#This Row],[Tonnage]],NA())</f>
        <v>14.4</v>
      </c>
      <c r="J9573" s="68">
        <f t="shared" si="464"/>
        <v>6</v>
      </c>
    </row>
    <row r="9574" spans="1:10">
      <c r="A9574" t="s">
        <v>186</v>
      </c>
      <c r="B9574" t="s">
        <v>123</v>
      </c>
      <c r="C9574" s="60">
        <v>45444</v>
      </c>
      <c r="D9574" s="3">
        <f>Table1[[#This Row],[End Year]]-1</f>
        <v>2023</v>
      </c>
      <c r="E9574" s="3">
        <f t="shared" si="462"/>
        <v>2024</v>
      </c>
      <c r="F9574" s="1" t="str">
        <f t="shared" si="463"/>
        <v>2023/2024</v>
      </c>
      <c r="G9574">
        <v>4235</v>
      </c>
      <c r="H9574" t="s">
        <v>116</v>
      </c>
      <c r="I9574" s="68">
        <f>IFERROR(INDEX(Lookup_Misc!$A$1:$C$7,MATCH(Table1[[#This Row],[Product]],Lookup_Misc!$B$1:$B$7,0),3)*Table1[[#This Row],[Tonnage]],NA())</f>
        <v>2202.2000000000003</v>
      </c>
      <c r="J9574" s="68">
        <f t="shared" si="464"/>
        <v>6</v>
      </c>
    </row>
    <row r="9575" spans="1:10">
      <c r="A9575" t="s">
        <v>189</v>
      </c>
      <c r="B9575" t="s">
        <v>123</v>
      </c>
      <c r="C9575" s="60">
        <v>45444</v>
      </c>
      <c r="D9575" s="3">
        <f>Table1[[#This Row],[End Year]]-1</f>
        <v>2023</v>
      </c>
      <c r="E9575" s="3">
        <f t="shared" si="462"/>
        <v>2024</v>
      </c>
      <c r="F9575" s="1" t="str">
        <f t="shared" si="463"/>
        <v>2023/2024</v>
      </c>
      <c r="G9575">
        <v>2</v>
      </c>
      <c r="H9575" t="s">
        <v>143</v>
      </c>
      <c r="I9575" s="68">
        <f>IFERROR(INDEX(Lookup_Misc!$A$1:$C$7,MATCH(Table1[[#This Row],[Product]],Lookup_Misc!$B$1:$B$7,0),3)*Table1[[#This Row],[Tonnage]],NA())</f>
        <v>0.8</v>
      </c>
      <c r="J9575" s="68">
        <f t="shared" si="464"/>
        <v>6</v>
      </c>
    </row>
    <row r="9576" spans="1:10">
      <c r="A9576" t="s">
        <v>186</v>
      </c>
      <c r="B9576" t="s">
        <v>123</v>
      </c>
      <c r="C9576" s="60">
        <v>45444</v>
      </c>
      <c r="D9576" s="3">
        <f>Table1[[#This Row],[End Year]]-1</f>
        <v>2023</v>
      </c>
      <c r="E9576" s="3">
        <f t="shared" si="462"/>
        <v>2024</v>
      </c>
      <c r="F9576" s="1" t="str">
        <f t="shared" si="463"/>
        <v>2023/2024</v>
      </c>
      <c r="G9576">
        <v>208</v>
      </c>
      <c r="H9576" t="s">
        <v>79</v>
      </c>
      <c r="I9576" s="68">
        <f>IFERROR(INDEX(Lookup_Misc!$A$1:$C$7,MATCH(Table1[[#This Row],[Product]],Lookup_Misc!$B$1:$B$7,0),3)*Table1[[#This Row],[Tonnage]],NA())</f>
        <v>108.16</v>
      </c>
      <c r="J9576" s="68">
        <f t="shared" si="464"/>
        <v>6</v>
      </c>
    </row>
    <row r="9577" spans="1:10">
      <c r="A9577" t="s">
        <v>189</v>
      </c>
      <c r="B9577" t="s">
        <v>123</v>
      </c>
      <c r="C9577" s="60">
        <v>45444</v>
      </c>
      <c r="D9577" s="3">
        <f>Table1[[#This Row],[End Year]]-1</f>
        <v>2023</v>
      </c>
      <c r="E9577" s="3">
        <f t="shared" si="462"/>
        <v>2024</v>
      </c>
      <c r="F9577" s="1" t="str">
        <f t="shared" si="463"/>
        <v>2023/2024</v>
      </c>
      <c r="G9577">
        <v>4</v>
      </c>
      <c r="H9577" t="s">
        <v>88</v>
      </c>
      <c r="I9577" s="68">
        <f>IFERROR(INDEX(Lookup_Misc!$A$1:$C$7,MATCH(Table1[[#This Row],[Product]],Lookup_Misc!$B$1:$B$7,0),3)*Table1[[#This Row],[Tonnage]],NA())</f>
        <v>1.6</v>
      </c>
      <c r="J9577" s="68">
        <f t="shared" si="464"/>
        <v>6</v>
      </c>
    </row>
    <row r="9578" spans="1:10">
      <c r="A9578" t="s">
        <v>186</v>
      </c>
      <c r="B9578" t="s">
        <v>123</v>
      </c>
      <c r="C9578" s="60">
        <v>45444</v>
      </c>
      <c r="D9578" s="3">
        <f>Table1[[#This Row],[End Year]]-1</f>
        <v>2023</v>
      </c>
      <c r="E9578" s="3">
        <f t="shared" si="462"/>
        <v>2024</v>
      </c>
      <c r="F9578" s="1" t="str">
        <f t="shared" si="463"/>
        <v>2023/2024</v>
      </c>
      <c r="G9578">
        <v>28</v>
      </c>
      <c r="H9578" t="s">
        <v>86</v>
      </c>
      <c r="I9578" s="68">
        <f>IFERROR(INDEX(Lookup_Misc!$A$1:$C$7,MATCH(Table1[[#This Row],[Product]],Lookup_Misc!$B$1:$B$7,0),3)*Table1[[#This Row],[Tonnage]],NA())</f>
        <v>14.56</v>
      </c>
      <c r="J9578" s="68">
        <f t="shared" si="464"/>
        <v>6</v>
      </c>
    </row>
    <row r="9579" spans="1:10">
      <c r="A9579" t="s">
        <v>185</v>
      </c>
      <c r="B9579" t="s">
        <v>123</v>
      </c>
      <c r="C9579" s="60">
        <v>45444</v>
      </c>
      <c r="D9579" s="3">
        <f>Table1[[#This Row],[End Year]]-1</f>
        <v>2023</v>
      </c>
      <c r="E9579" s="3">
        <f t="shared" si="462"/>
        <v>2024</v>
      </c>
      <c r="F9579" s="1" t="str">
        <f t="shared" si="463"/>
        <v>2023/2024</v>
      </c>
      <c r="G9579">
        <v>11482</v>
      </c>
      <c r="H9579" t="s">
        <v>116</v>
      </c>
      <c r="I9579" s="68">
        <f>IFERROR(INDEX(Lookup_Misc!$A$1:$C$7,MATCH(Table1[[#This Row],[Product]],Lookup_Misc!$B$1:$B$7,0),3)*Table1[[#This Row],[Tonnage]],NA())</f>
        <v>5281.72</v>
      </c>
      <c r="J9579" s="68">
        <f t="shared" si="464"/>
        <v>6</v>
      </c>
    </row>
    <row r="9580" spans="1:10">
      <c r="A9580" t="s">
        <v>185</v>
      </c>
      <c r="B9580" t="s">
        <v>123</v>
      </c>
      <c r="C9580" s="60">
        <v>45444</v>
      </c>
      <c r="D9580" s="3">
        <f>Table1[[#This Row],[End Year]]-1</f>
        <v>2023</v>
      </c>
      <c r="E9580" s="3">
        <f t="shared" si="462"/>
        <v>2024</v>
      </c>
      <c r="F9580" s="1" t="str">
        <f t="shared" si="463"/>
        <v>2023/2024</v>
      </c>
      <c r="G9580">
        <v>6521</v>
      </c>
      <c r="H9580" t="s">
        <v>108</v>
      </c>
      <c r="I9580" s="68">
        <f>IFERROR(INDEX(Lookup_Misc!$A$1:$C$7,MATCH(Table1[[#This Row],[Product]],Lookup_Misc!$B$1:$B$7,0),3)*Table1[[#This Row],[Tonnage]],NA())</f>
        <v>2999.6600000000003</v>
      </c>
      <c r="J9580" s="68">
        <f t="shared" si="464"/>
        <v>6</v>
      </c>
    </row>
    <row r="9581" spans="1:10">
      <c r="A9581" t="s">
        <v>189</v>
      </c>
      <c r="B9581" t="s">
        <v>123</v>
      </c>
      <c r="C9581" s="60">
        <v>45444</v>
      </c>
      <c r="D9581" s="3">
        <f>Table1[[#This Row],[End Year]]-1</f>
        <v>2023</v>
      </c>
      <c r="E9581" s="3">
        <f t="shared" si="462"/>
        <v>2024</v>
      </c>
      <c r="F9581" s="1" t="str">
        <f t="shared" si="463"/>
        <v>2023/2024</v>
      </c>
      <c r="G9581">
        <v>120617</v>
      </c>
      <c r="H9581" t="s">
        <v>113</v>
      </c>
      <c r="I9581" s="68">
        <f>IFERROR(INDEX(Lookup_Misc!$A$1:$C$7,MATCH(Table1[[#This Row],[Product]],Lookup_Misc!$B$1:$B$7,0),3)*Table1[[#This Row],[Tonnage]],NA())</f>
        <v>48246.8</v>
      </c>
      <c r="J9581" s="68">
        <f t="shared" si="464"/>
        <v>6</v>
      </c>
    </row>
    <row r="9582" spans="1:10">
      <c r="A9582" t="s">
        <v>189</v>
      </c>
      <c r="B9582" t="s">
        <v>33</v>
      </c>
      <c r="C9582" s="70">
        <v>45474</v>
      </c>
      <c r="D9582" s="3">
        <f>Table1[[#This Row],[End Year]]-1</f>
        <v>2024</v>
      </c>
      <c r="E9582" s="3">
        <f>IF(AND(MONTH(C9582)&gt;=7,MONTH(C9582)&lt;=12),YEAR(C9582)+1,YEAR(C9582))</f>
        <v>2025</v>
      </c>
      <c r="F9582" s="1" t="str">
        <f>D9582&amp;"/"&amp;E9582</f>
        <v>2024/2025</v>
      </c>
      <c r="G9582">
        <v>107</v>
      </c>
      <c r="H9582" t="s">
        <v>60</v>
      </c>
      <c r="I9582" s="68">
        <f>IFERROR(INDEX(Lookup_Misc!$A$1:$C$7,MATCH(Table1[[#This Row],[Product]],Lookup_Misc!$B$1:$B$7,0),3)*Table1[[#This Row],[Tonnage]],NA())</f>
        <v>42.800000000000004</v>
      </c>
      <c r="J9582" s="68">
        <f>MONTH(C9582)</f>
        <v>7</v>
      </c>
    </row>
    <row r="9583" spans="1:10">
      <c r="A9583" t="s">
        <v>185</v>
      </c>
      <c r="B9583" t="s">
        <v>33</v>
      </c>
      <c r="C9583" s="70">
        <v>45474</v>
      </c>
      <c r="D9583" s="3">
        <f>Table1[[#This Row],[End Year]]-1</f>
        <v>2024</v>
      </c>
      <c r="E9583" s="3">
        <f t="shared" ref="E9583:E9587" si="465">IF(AND(MONTH(C9583)&gt;=7,MONTH(C9583)&lt;=12),YEAR(C9583)+1,YEAR(C9583))</f>
        <v>2025</v>
      </c>
      <c r="F9583" s="1" t="str">
        <f t="shared" ref="F9583:F9587" si="466">D9583&amp;"/"&amp;E9583</f>
        <v>2024/2025</v>
      </c>
      <c r="G9583">
        <v>58</v>
      </c>
      <c r="H9583" t="s">
        <v>93</v>
      </c>
      <c r="I9583" s="68">
        <f>IFERROR(INDEX(Lookup_Misc!$A$1:$C$7,MATCH(Table1[[#This Row],[Product]],Lookup_Misc!$B$1:$B$7,0),3)*Table1[[#This Row],[Tonnage]],NA())</f>
        <v>26.68</v>
      </c>
      <c r="J9583" s="68">
        <f t="shared" ref="J9583:J9587" si="467">MONTH(C9583)</f>
        <v>7</v>
      </c>
    </row>
    <row r="9584" spans="1:10">
      <c r="A9584" t="s">
        <v>186</v>
      </c>
      <c r="B9584" t="s">
        <v>33</v>
      </c>
      <c r="C9584" s="70">
        <v>45474</v>
      </c>
      <c r="D9584" s="3">
        <f>Table1[[#This Row],[End Year]]-1</f>
        <v>2024</v>
      </c>
      <c r="E9584" s="3">
        <f t="shared" si="465"/>
        <v>2025</v>
      </c>
      <c r="F9584" s="1" t="str">
        <f t="shared" si="466"/>
        <v>2024/2025</v>
      </c>
      <c r="G9584">
        <v>1285</v>
      </c>
      <c r="H9584" t="s">
        <v>79</v>
      </c>
      <c r="I9584" s="68">
        <f>IFERROR(INDEX(Lookup_Misc!$A$1:$C$7,MATCH(Table1[[#This Row],[Product]],Lookup_Misc!$B$1:$B$7,0),3)*Table1[[#This Row],[Tonnage]],NA())</f>
        <v>668.2</v>
      </c>
      <c r="J9584" s="68">
        <f t="shared" si="467"/>
        <v>7</v>
      </c>
    </row>
    <row r="9585" spans="1:10">
      <c r="A9585" t="s">
        <v>185</v>
      </c>
      <c r="B9585" t="s">
        <v>33</v>
      </c>
      <c r="C9585" s="70">
        <v>45474</v>
      </c>
      <c r="D9585" s="3">
        <f>Table1[[#This Row],[End Year]]-1</f>
        <v>2024</v>
      </c>
      <c r="E9585" s="3">
        <f t="shared" si="465"/>
        <v>2025</v>
      </c>
      <c r="F9585" s="1" t="str">
        <f t="shared" si="466"/>
        <v>2024/2025</v>
      </c>
      <c r="G9585">
        <v>55003</v>
      </c>
      <c r="H9585" t="s">
        <v>126</v>
      </c>
      <c r="I9585" s="68">
        <f>IFERROR(INDEX(Lookup_Misc!$A$1:$C$7,MATCH(Table1[[#This Row],[Product]],Lookup_Misc!$B$1:$B$7,0),3)*Table1[[#This Row],[Tonnage]],NA())</f>
        <v>25301.38</v>
      </c>
      <c r="J9585" s="68">
        <f t="shared" si="467"/>
        <v>7</v>
      </c>
    </row>
    <row r="9586" spans="1:10">
      <c r="A9586" t="s">
        <v>186</v>
      </c>
      <c r="B9586" t="s">
        <v>33</v>
      </c>
      <c r="C9586" s="70">
        <v>45474</v>
      </c>
      <c r="D9586" s="3">
        <f>Table1[[#This Row],[End Year]]-1</f>
        <v>2024</v>
      </c>
      <c r="E9586" s="3">
        <f t="shared" si="465"/>
        <v>2025</v>
      </c>
      <c r="F9586" s="1" t="str">
        <f t="shared" si="466"/>
        <v>2024/2025</v>
      </c>
      <c r="G9586">
        <v>2</v>
      </c>
      <c r="H9586" t="s">
        <v>89</v>
      </c>
      <c r="I9586" s="68">
        <f>IFERROR(INDEX(Lookup_Misc!$A$1:$C$7,MATCH(Table1[[#This Row],[Product]],Lookup_Misc!$B$1:$B$7,0),3)*Table1[[#This Row],[Tonnage]],NA())</f>
        <v>1.04</v>
      </c>
      <c r="J9586" s="68">
        <f t="shared" si="467"/>
        <v>7</v>
      </c>
    </row>
    <row r="9587" spans="1:10">
      <c r="A9587" t="s">
        <v>187</v>
      </c>
      <c r="B9587" t="s">
        <v>33</v>
      </c>
      <c r="C9587" s="70">
        <v>45474</v>
      </c>
      <c r="D9587" s="3">
        <f>Table1[[#This Row],[End Year]]-1</f>
        <v>2024</v>
      </c>
      <c r="E9587" s="3">
        <f t="shared" si="465"/>
        <v>2025</v>
      </c>
      <c r="F9587" s="1" t="str">
        <f t="shared" si="466"/>
        <v>2024/2025</v>
      </c>
      <c r="G9587">
        <v>35000</v>
      </c>
      <c r="H9587" t="s">
        <v>173</v>
      </c>
      <c r="I9587" s="68">
        <f>IFERROR(INDEX(Lookup_Misc!$A$1:$C$7,MATCH(Table1[[#This Row],[Product]],Lookup_Misc!$B$1:$B$7,0),3)*Table1[[#This Row],[Tonnage]],NA())</f>
        <v>16100</v>
      </c>
      <c r="J9587" s="68">
        <f t="shared" si="467"/>
        <v>7</v>
      </c>
    </row>
    <row r="9588" spans="1:10">
      <c r="A9588" t="s">
        <v>189</v>
      </c>
      <c r="B9588" t="s">
        <v>33</v>
      </c>
      <c r="C9588" s="70">
        <v>45474</v>
      </c>
      <c r="D9588" s="3">
        <f>Table1[[#This Row],[End Year]]-1</f>
        <v>2024</v>
      </c>
      <c r="E9588" s="3">
        <f t="shared" ref="E9588:E9619" si="468">IF(AND(MONTH(C9588)&gt;=7,MONTH(C9588)&lt;=12),YEAR(C9588)+1,YEAR(C9588))</f>
        <v>2025</v>
      </c>
      <c r="F9588" s="1" t="str">
        <f t="shared" ref="F9588:F9619" si="469">D9588&amp;"/"&amp;E9588</f>
        <v>2024/2025</v>
      </c>
      <c r="G9588">
        <v>169</v>
      </c>
      <c r="H9588" t="s">
        <v>74</v>
      </c>
      <c r="I9588" s="68">
        <f>IFERROR(INDEX(Lookup_Misc!$A$1:$C$7,MATCH(Table1[[#This Row],[Product]],Lookup_Misc!$B$1:$B$7,0),3)*Table1[[#This Row],[Tonnage]],NA())</f>
        <v>67.600000000000009</v>
      </c>
      <c r="J9588" s="68">
        <f t="shared" ref="J9588:J9619" si="470">MONTH(C9588)</f>
        <v>7</v>
      </c>
    </row>
    <row r="9589" spans="1:10">
      <c r="A9589" t="s">
        <v>185</v>
      </c>
      <c r="B9589" t="s">
        <v>33</v>
      </c>
      <c r="C9589" s="70">
        <v>45474</v>
      </c>
      <c r="D9589" s="3">
        <f>Table1[[#This Row],[End Year]]-1</f>
        <v>2024</v>
      </c>
      <c r="E9589" s="3">
        <f t="shared" si="468"/>
        <v>2025</v>
      </c>
      <c r="F9589" s="1" t="str">
        <f t="shared" si="469"/>
        <v>2024/2025</v>
      </c>
      <c r="G9589">
        <v>1</v>
      </c>
      <c r="H9589" t="s">
        <v>76</v>
      </c>
      <c r="I9589" s="68">
        <f>IFERROR(INDEX(Lookup_Misc!$A$1:$C$7,MATCH(Table1[[#This Row],[Product]],Lookup_Misc!$B$1:$B$7,0),3)*Table1[[#This Row],[Tonnage]],NA())</f>
        <v>0.46</v>
      </c>
      <c r="J9589" s="68">
        <f t="shared" si="470"/>
        <v>7</v>
      </c>
    </row>
    <row r="9590" spans="1:10">
      <c r="A9590" t="s">
        <v>186</v>
      </c>
      <c r="B9590" t="s">
        <v>33</v>
      </c>
      <c r="C9590" s="70">
        <v>45474</v>
      </c>
      <c r="D9590" s="3">
        <f>Table1[[#This Row],[End Year]]-1</f>
        <v>2024</v>
      </c>
      <c r="E9590" s="3">
        <f t="shared" si="468"/>
        <v>2025</v>
      </c>
      <c r="F9590" s="1" t="str">
        <f t="shared" si="469"/>
        <v>2024/2025</v>
      </c>
      <c r="G9590">
        <v>415</v>
      </c>
      <c r="H9590" t="s">
        <v>96</v>
      </c>
      <c r="I9590" s="68">
        <f>IFERROR(INDEX(Lookup_Misc!$A$1:$C$7,MATCH(Table1[[#This Row],[Product]],Lookup_Misc!$B$1:$B$7,0),3)*Table1[[#This Row],[Tonnage]],NA())</f>
        <v>215.8</v>
      </c>
      <c r="J9590" s="68">
        <f t="shared" si="470"/>
        <v>7</v>
      </c>
    </row>
    <row r="9591" spans="1:10">
      <c r="A9591" t="s">
        <v>186</v>
      </c>
      <c r="B9591" t="s">
        <v>33</v>
      </c>
      <c r="C9591" s="70">
        <v>45474</v>
      </c>
      <c r="D9591" s="3">
        <f>Table1[[#This Row],[End Year]]-1</f>
        <v>2024</v>
      </c>
      <c r="E9591" s="3">
        <f t="shared" si="468"/>
        <v>2025</v>
      </c>
      <c r="F9591" s="1" t="str">
        <f t="shared" si="469"/>
        <v>2024/2025</v>
      </c>
      <c r="G9591">
        <v>20</v>
      </c>
      <c r="H9591" t="s">
        <v>169</v>
      </c>
      <c r="I9591" s="68">
        <f>IFERROR(INDEX(Lookup_Misc!$A$1:$C$7,MATCH(Table1[[#This Row],[Product]],Lookup_Misc!$B$1:$B$7,0),3)*Table1[[#This Row],[Tonnage]],NA())</f>
        <v>10.4</v>
      </c>
      <c r="J9591" s="68">
        <f t="shared" si="470"/>
        <v>7</v>
      </c>
    </row>
    <row r="9592" spans="1:10">
      <c r="A9592" t="s">
        <v>189</v>
      </c>
      <c r="B9592" t="s">
        <v>33</v>
      </c>
      <c r="C9592" s="70">
        <v>45474</v>
      </c>
      <c r="D9592" s="3">
        <f>Table1[[#This Row],[End Year]]-1</f>
        <v>2024</v>
      </c>
      <c r="E9592" s="3">
        <f t="shared" si="468"/>
        <v>2025</v>
      </c>
      <c r="F9592" s="1" t="str">
        <f t="shared" si="469"/>
        <v>2024/2025</v>
      </c>
      <c r="G9592">
        <v>18</v>
      </c>
      <c r="H9592" t="s">
        <v>86</v>
      </c>
      <c r="I9592" s="68">
        <f>IFERROR(INDEX(Lookup_Misc!$A$1:$C$7,MATCH(Table1[[#This Row],[Product]],Lookup_Misc!$B$1:$B$7,0),3)*Table1[[#This Row],[Tonnage]],NA())</f>
        <v>7.2</v>
      </c>
      <c r="J9592" s="68">
        <f t="shared" si="470"/>
        <v>7</v>
      </c>
    </row>
    <row r="9593" spans="1:10">
      <c r="A9593" t="s">
        <v>189</v>
      </c>
      <c r="B9593" t="s">
        <v>33</v>
      </c>
      <c r="C9593" s="70">
        <v>45474</v>
      </c>
      <c r="D9593" s="3">
        <f>Table1[[#This Row],[End Year]]-1</f>
        <v>2024</v>
      </c>
      <c r="E9593" s="3">
        <f t="shared" si="468"/>
        <v>2025</v>
      </c>
      <c r="F9593" s="1" t="str">
        <f t="shared" si="469"/>
        <v>2024/2025</v>
      </c>
      <c r="G9593">
        <v>17</v>
      </c>
      <c r="H9593" t="s">
        <v>79</v>
      </c>
      <c r="I9593" s="68">
        <f>IFERROR(INDEX(Lookup_Misc!$A$1:$C$7,MATCH(Table1[[#This Row],[Product]],Lookup_Misc!$B$1:$B$7,0),3)*Table1[[#This Row],[Tonnage]],NA())</f>
        <v>6.8000000000000007</v>
      </c>
      <c r="J9593" s="68">
        <f t="shared" si="470"/>
        <v>7</v>
      </c>
    </row>
    <row r="9594" spans="1:10">
      <c r="A9594" t="s">
        <v>188</v>
      </c>
      <c r="B9594" t="s">
        <v>33</v>
      </c>
      <c r="C9594" s="70">
        <v>45474</v>
      </c>
      <c r="D9594" s="3">
        <f>Table1[[#This Row],[End Year]]-1</f>
        <v>2024</v>
      </c>
      <c r="E9594" s="3">
        <f t="shared" si="468"/>
        <v>2025</v>
      </c>
      <c r="F9594" s="1" t="str">
        <f t="shared" si="469"/>
        <v>2024/2025</v>
      </c>
      <c r="G9594">
        <v>66</v>
      </c>
      <c r="H9594" t="s">
        <v>79</v>
      </c>
      <c r="I9594" s="68">
        <f>IFERROR(INDEX(Lookup_Misc!$A$1:$C$7,MATCH(Table1[[#This Row],[Product]],Lookup_Misc!$B$1:$B$7,0),3)*Table1[[#This Row],[Tonnage]],NA())</f>
        <v>11.879999999999999</v>
      </c>
      <c r="J9594" s="68">
        <f t="shared" si="470"/>
        <v>7</v>
      </c>
    </row>
    <row r="9595" spans="1:10">
      <c r="A9595" t="s">
        <v>186</v>
      </c>
      <c r="B9595" t="s">
        <v>33</v>
      </c>
      <c r="C9595" s="70">
        <v>45474</v>
      </c>
      <c r="D9595" s="3">
        <f>Table1[[#This Row],[End Year]]-1</f>
        <v>2024</v>
      </c>
      <c r="E9595" s="3">
        <f t="shared" si="468"/>
        <v>2025</v>
      </c>
      <c r="F9595" s="1" t="str">
        <f t="shared" si="469"/>
        <v>2024/2025</v>
      </c>
      <c r="G9595">
        <v>503</v>
      </c>
      <c r="H9595" t="s">
        <v>95</v>
      </c>
      <c r="I9595" s="68">
        <f>IFERROR(INDEX(Lookup_Misc!$A$1:$C$7,MATCH(Table1[[#This Row],[Product]],Lookup_Misc!$B$1:$B$7,0),3)*Table1[[#This Row],[Tonnage]],NA())</f>
        <v>261.56</v>
      </c>
      <c r="J9595" s="68">
        <f t="shared" si="470"/>
        <v>7</v>
      </c>
    </row>
    <row r="9596" spans="1:10">
      <c r="A9596" t="s">
        <v>185</v>
      </c>
      <c r="B9596" t="s">
        <v>33</v>
      </c>
      <c r="C9596" s="70">
        <v>45474</v>
      </c>
      <c r="D9596" s="3">
        <f>Table1[[#This Row],[End Year]]-1</f>
        <v>2024</v>
      </c>
      <c r="E9596" s="3">
        <f t="shared" si="468"/>
        <v>2025</v>
      </c>
      <c r="F9596" s="1" t="str">
        <f t="shared" si="469"/>
        <v>2024/2025</v>
      </c>
      <c r="G9596">
        <v>20</v>
      </c>
      <c r="H9596" t="s">
        <v>86</v>
      </c>
      <c r="I9596" s="68">
        <f>IFERROR(INDEX(Lookup_Misc!$A$1:$C$7,MATCH(Table1[[#This Row],[Product]],Lookup_Misc!$B$1:$B$7,0),3)*Table1[[#This Row],[Tonnage]],NA())</f>
        <v>9.2000000000000011</v>
      </c>
      <c r="J9596" s="68">
        <f t="shared" si="470"/>
        <v>7</v>
      </c>
    </row>
    <row r="9597" spans="1:10">
      <c r="A9597" t="s">
        <v>186</v>
      </c>
      <c r="B9597" t="s">
        <v>33</v>
      </c>
      <c r="C9597" s="70">
        <v>45474</v>
      </c>
      <c r="D9597" s="3">
        <f>Table1[[#This Row],[End Year]]-1</f>
        <v>2024</v>
      </c>
      <c r="E9597" s="3">
        <f t="shared" si="468"/>
        <v>2025</v>
      </c>
      <c r="F9597" s="1" t="str">
        <f t="shared" si="469"/>
        <v>2024/2025</v>
      </c>
      <c r="G9597">
        <v>33</v>
      </c>
      <c r="H9597" t="s">
        <v>114</v>
      </c>
      <c r="I9597" s="68">
        <f>IFERROR(INDEX(Lookup_Misc!$A$1:$C$7,MATCH(Table1[[#This Row],[Product]],Lookup_Misc!$B$1:$B$7,0),3)*Table1[[#This Row],[Tonnage]],NA())</f>
        <v>17.16</v>
      </c>
      <c r="J9597" s="68">
        <f t="shared" si="470"/>
        <v>7</v>
      </c>
    </row>
    <row r="9598" spans="1:10">
      <c r="A9598" t="s">
        <v>186</v>
      </c>
      <c r="B9598" t="s">
        <v>33</v>
      </c>
      <c r="C9598" s="70">
        <v>45474</v>
      </c>
      <c r="D9598" s="3">
        <f>Table1[[#This Row],[End Year]]-1</f>
        <v>2024</v>
      </c>
      <c r="E9598" s="3">
        <f t="shared" si="468"/>
        <v>2025</v>
      </c>
      <c r="F9598" s="1" t="str">
        <f t="shared" si="469"/>
        <v>2024/2025</v>
      </c>
      <c r="G9598">
        <v>12</v>
      </c>
      <c r="H9598" t="s">
        <v>75</v>
      </c>
      <c r="I9598" s="68">
        <f>IFERROR(INDEX(Lookup_Misc!$A$1:$C$7,MATCH(Table1[[#This Row],[Product]],Lookup_Misc!$B$1:$B$7,0),3)*Table1[[#This Row],[Tonnage]],NA())</f>
        <v>6.24</v>
      </c>
      <c r="J9598" s="68">
        <f t="shared" si="470"/>
        <v>7</v>
      </c>
    </row>
    <row r="9599" spans="1:10">
      <c r="A9599" t="s">
        <v>189</v>
      </c>
      <c r="B9599" t="s">
        <v>33</v>
      </c>
      <c r="C9599" s="70">
        <v>45474</v>
      </c>
      <c r="D9599" s="3">
        <f>Table1[[#This Row],[End Year]]-1</f>
        <v>2024</v>
      </c>
      <c r="E9599" s="3">
        <f t="shared" si="468"/>
        <v>2025</v>
      </c>
      <c r="F9599" s="1" t="str">
        <f t="shared" si="469"/>
        <v>2024/2025</v>
      </c>
      <c r="G9599">
        <v>3</v>
      </c>
      <c r="H9599" t="s">
        <v>94</v>
      </c>
      <c r="I9599" s="68">
        <f>IFERROR(INDEX(Lookup_Misc!$A$1:$C$7,MATCH(Table1[[#This Row],[Product]],Lookup_Misc!$B$1:$B$7,0),3)*Table1[[#This Row],[Tonnage]],NA())</f>
        <v>1.2000000000000002</v>
      </c>
      <c r="J9599" s="68">
        <f t="shared" si="470"/>
        <v>7</v>
      </c>
    </row>
    <row r="9600" spans="1:10">
      <c r="A9600" t="s">
        <v>186</v>
      </c>
      <c r="B9600" t="s">
        <v>33</v>
      </c>
      <c r="C9600" s="70">
        <v>45474</v>
      </c>
      <c r="D9600" s="3">
        <f>Table1[[#This Row],[End Year]]-1</f>
        <v>2024</v>
      </c>
      <c r="E9600" s="3">
        <f t="shared" si="468"/>
        <v>2025</v>
      </c>
      <c r="F9600" s="1" t="str">
        <f t="shared" si="469"/>
        <v>2024/2025</v>
      </c>
      <c r="G9600">
        <v>11</v>
      </c>
      <c r="H9600" t="s">
        <v>88</v>
      </c>
      <c r="I9600" s="68">
        <f>IFERROR(INDEX(Lookup_Misc!$A$1:$C$7,MATCH(Table1[[#This Row],[Product]],Lookup_Misc!$B$1:$B$7,0),3)*Table1[[#This Row],[Tonnage]],NA())</f>
        <v>5.7200000000000006</v>
      </c>
      <c r="J9600" s="68">
        <f t="shared" si="470"/>
        <v>7</v>
      </c>
    </row>
    <row r="9601" spans="1:10">
      <c r="A9601" t="s">
        <v>185</v>
      </c>
      <c r="B9601" t="s">
        <v>33</v>
      </c>
      <c r="C9601" s="70">
        <v>45474</v>
      </c>
      <c r="D9601" s="3">
        <f>Table1[[#This Row],[End Year]]-1</f>
        <v>2024</v>
      </c>
      <c r="E9601" s="3">
        <f t="shared" si="468"/>
        <v>2025</v>
      </c>
      <c r="F9601" s="1" t="str">
        <f t="shared" si="469"/>
        <v>2024/2025</v>
      </c>
      <c r="G9601">
        <v>22</v>
      </c>
      <c r="H9601" t="s">
        <v>74</v>
      </c>
      <c r="I9601" s="68">
        <f>IFERROR(INDEX(Lookup_Misc!$A$1:$C$7,MATCH(Table1[[#This Row],[Product]],Lookup_Misc!$B$1:$B$7,0),3)*Table1[[#This Row],[Tonnage]],NA())</f>
        <v>10.120000000000001</v>
      </c>
      <c r="J9601" s="68">
        <f t="shared" si="470"/>
        <v>7</v>
      </c>
    </row>
    <row r="9602" spans="1:10">
      <c r="A9602" t="s">
        <v>185</v>
      </c>
      <c r="B9602" t="s">
        <v>33</v>
      </c>
      <c r="C9602" s="70">
        <v>45474</v>
      </c>
      <c r="D9602" s="3">
        <f>Table1[[#This Row],[End Year]]-1</f>
        <v>2024</v>
      </c>
      <c r="E9602" s="3">
        <f t="shared" si="468"/>
        <v>2025</v>
      </c>
      <c r="F9602" s="1" t="str">
        <f t="shared" si="469"/>
        <v>2024/2025</v>
      </c>
      <c r="G9602">
        <v>80</v>
      </c>
      <c r="H9602" t="s">
        <v>87</v>
      </c>
      <c r="I9602" s="68">
        <f>IFERROR(INDEX(Lookup_Misc!$A$1:$C$7,MATCH(Table1[[#This Row],[Product]],Lookup_Misc!$B$1:$B$7,0),3)*Table1[[#This Row],[Tonnage]],NA())</f>
        <v>36.800000000000004</v>
      </c>
      <c r="J9602" s="68">
        <f t="shared" si="470"/>
        <v>7</v>
      </c>
    </row>
    <row r="9603" spans="1:10">
      <c r="A9603" t="s">
        <v>187</v>
      </c>
      <c r="B9603" t="s">
        <v>33</v>
      </c>
      <c r="C9603" s="70">
        <v>45474</v>
      </c>
      <c r="D9603" s="3">
        <f>Table1[[#This Row],[End Year]]-1</f>
        <v>2024</v>
      </c>
      <c r="E9603" s="3">
        <f t="shared" si="468"/>
        <v>2025</v>
      </c>
      <c r="F9603" s="1" t="str">
        <f t="shared" si="469"/>
        <v>2024/2025</v>
      </c>
      <c r="G9603">
        <v>63684</v>
      </c>
      <c r="H9603" t="s">
        <v>96</v>
      </c>
      <c r="I9603" s="68">
        <f>IFERROR(INDEX(Lookup_Misc!$A$1:$C$7,MATCH(Table1[[#This Row],[Product]],Lookup_Misc!$B$1:$B$7,0),3)*Table1[[#This Row],[Tonnage]],NA())</f>
        <v>29294.640000000003</v>
      </c>
      <c r="J9603" s="68">
        <f t="shared" si="470"/>
        <v>7</v>
      </c>
    </row>
    <row r="9604" spans="1:10">
      <c r="A9604" t="s">
        <v>185</v>
      </c>
      <c r="B9604" t="s">
        <v>33</v>
      </c>
      <c r="C9604" s="70">
        <v>45474</v>
      </c>
      <c r="D9604" s="3">
        <f>Table1[[#This Row],[End Year]]-1</f>
        <v>2024</v>
      </c>
      <c r="E9604" s="3">
        <f t="shared" si="468"/>
        <v>2025</v>
      </c>
      <c r="F9604" s="1" t="str">
        <f t="shared" si="469"/>
        <v>2024/2025</v>
      </c>
      <c r="G9604">
        <v>439</v>
      </c>
      <c r="H9604" t="s">
        <v>60</v>
      </c>
      <c r="I9604" s="68">
        <f>IFERROR(INDEX(Lookup_Misc!$A$1:$C$7,MATCH(Table1[[#This Row],[Product]],Lookup_Misc!$B$1:$B$7,0),3)*Table1[[#This Row],[Tonnage]],NA())</f>
        <v>201.94</v>
      </c>
      <c r="J9604" s="68">
        <f t="shared" si="470"/>
        <v>7</v>
      </c>
    </row>
    <row r="9605" spans="1:10">
      <c r="A9605" t="s">
        <v>186</v>
      </c>
      <c r="B9605" t="s">
        <v>33</v>
      </c>
      <c r="C9605" s="70">
        <v>45474</v>
      </c>
      <c r="D9605" s="3">
        <f>Table1[[#This Row],[End Year]]-1</f>
        <v>2024</v>
      </c>
      <c r="E9605" s="3">
        <f t="shared" si="468"/>
        <v>2025</v>
      </c>
      <c r="F9605" s="1" t="str">
        <f t="shared" si="469"/>
        <v>2024/2025</v>
      </c>
      <c r="G9605">
        <v>527</v>
      </c>
      <c r="H9605" t="s">
        <v>86</v>
      </c>
      <c r="I9605" s="68">
        <f>IFERROR(INDEX(Lookup_Misc!$A$1:$C$7,MATCH(Table1[[#This Row],[Product]],Lookup_Misc!$B$1:$B$7,0),3)*Table1[[#This Row],[Tonnage]],NA())</f>
        <v>274.04000000000002</v>
      </c>
      <c r="J9605" s="68">
        <f t="shared" si="470"/>
        <v>7</v>
      </c>
    </row>
    <row r="9606" spans="1:10">
      <c r="A9606" t="s">
        <v>185</v>
      </c>
      <c r="B9606" t="s">
        <v>33</v>
      </c>
      <c r="C9606" s="70">
        <v>45474</v>
      </c>
      <c r="D9606" s="3">
        <f>Table1[[#This Row],[End Year]]-1</f>
        <v>2024</v>
      </c>
      <c r="E9606" s="3">
        <f t="shared" si="468"/>
        <v>2025</v>
      </c>
      <c r="F9606" s="1" t="str">
        <f t="shared" si="469"/>
        <v>2024/2025</v>
      </c>
      <c r="G9606">
        <v>58</v>
      </c>
      <c r="H9606" t="s">
        <v>114</v>
      </c>
      <c r="I9606" s="68">
        <f>IFERROR(INDEX(Lookup_Misc!$A$1:$C$7,MATCH(Table1[[#This Row],[Product]],Lookup_Misc!$B$1:$B$7,0),3)*Table1[[#This Row],[Tonnage]],NA())</f>
        <v>26.68</v>
      </c>
      <c r="J9606" s="68">
        <f t="shared" si="470"/>
        <v>7</v>
      </c>
    </row>
    <row r="9607" spans="1:10">
      <c r="A9607" t="s">
        <v>185</v>
      </c>
      <c r="B9607" t="s">
        <v>33</v>
      </c>
      <c r="C9607" s="70">
        <v>45474</v>
      </c>
      <c r="D9607" s="3">
        <f>Table1[[#This Row],[End Year]]-1</f>
        <v>2024</v>
      </c>
      <c r="E9607" s="3">
        <f t="shared" si="468"/>
        <v>2025</v>
      </c>
      <c r="F9607" s="1" t="str">
        <f t="shared" si="469"/>
        <v>2024/2025</v>
      </c>
      <c r="G9607">
        <v>724</v>
      </c>
      <c r="H9607" t="s">
        <v>79</v>
      </c>
      <c r="I9607" s="68">
        <f>IFERROR(INDEX(Lookup_Misc!$A$1:$C$7,MATCH(Table1[[#This Row],[Product]],Lookup_Misc!$B$1:$B$7,0),3)*Table1[[#This Row],[Tonnage]],NA())</f>
        <v>333.04</v>
      </c>
      <c r="J9607" s="68">
        <f t="shared" si="470"/>
        <v>7</v>
      </c>
    </row>
    <row r="9608" spans="1:10">
      <c r="A9608" t="s">
        <v>186</v>
      </c>
      <c r="B9608" t="s">
        <v>33</v>
      </c>
      <c r="C9608" s="70">
        <v>45474</v>
      </c>
      <c r="D9608" s="3">
        <f>Table1[[#This Row],[End Year]]-1</f>
        <v>2024</v>
      </c>
      <c r="E9608" s="3">
        <f t="shared" si="468"/>
        <v>2025</v>
      </c>
      <c r="F9608" s="1" t="str">
        <f t="shared" si="469"/>
        <v>2024/2025</v>
      </c>
      <c r="G9608">
        <v>30</v>
      </c>
      <c r="H9608" t="s">
        <v>119</v>
      </c>
      <c r="I9608" s="68">
        <f>IFERROR(INDEX(Lookup_Misc!$A$1:$C$7,MATCH(Table1[[#This Row],[Product]],Lookup_Misc!$B$1:$B$7,0),3)*Table1[[#This Row],[Tonnage]],NA())</f>
        <v>15.600000000000001</v>
      </c>
      <c r="J9608" s="68">
        <f t="shared" si="470"/>
        <v>7</v>
      </c>
    </row>
    <row r="9609" spans="1:10">
      <c r="A9609" t="s">
        <v>186</v>
      </c>
      <c r="B9609" t="s">
        <v>33</v>
      </c>
      <c r="C9609" s="70">
        <v>45474</v>
      </c>
      <c r="D9609" s="3">
        <f>Table1[[#This Row],[End Year]]-1</f>
        <v>2024</v>
      </c>
      <c r="E9609" s="3">
        <f t="shared" si="468"/>
        <v>2025</v>
      </c>
      <c r="F9609" s="1" t="str">
        <f t="shared" si="469"/>
        <v>2024/2025</v>
      </c>
      <c r="G9609">
        <v>8334</v>
      </c>
      <c r="H9609" t="s">
        <v>151</v>
      </c>
      <c r="I9609" s="68">
        <f>IFERROR(INDEX(Lookup_Misc!$A$1:$C$7,MATCH(Table1[[#This Row],[Product]],Lookup_Misc!$B$1:$B$7,0),3)*Table1[[#This Row],[Tonnage]],NA())</f>
        <v>4333.68</v>
      </c>
      <c r="J9609" s="68">
        <f t="shared" si="470"/>
        <v>7</v>
      </c>
    </row>
    <row r="9610" spans="1:10">
      <c r="A9610" t="s">
        <v>185</v>
      </c>
      <c r="B9610" t="s">
        <v>33</v>
      </c>
      <c r="C9610" s="70">
        <v>45474</v>
      </c>
      <c r="D9610" s="3">
        <f>Table1[[#This Row],[End Year]]-1</f>
        <v>2024</v>
      </c>
      <c r="E9610" s="3">
        <f t="shared" si="468"/>
        <v>2025</v>
      </c>
      <c r="F9610" s="1" t="str">
        <f t="shared" si="469"/>
        <v>2024/2025</v>
      </c>
      <c r="G9610">
        <v>126</v>
      </c>
      <c r="H9610" t="s">
        <v>119</v>
      </c>
      <c r="I9610" s="68">
        <f>IFERROR(INDEX(Lookup_Misc!$A$1:$C$7,MATCH(Table1[[#This Row],[Product]],Lookup_Misc!$B$1:$B$7,0),3)*Table1[[#This Row],[Tonnage]],NA())</f>
        <v>57.96</v>
      </c>
      <c r="J9610" s="68">
        <f t="shared" si="470"/>
        <v>7</v>
      </c>
    </row>
    <row r="9611" spans="1:10">
      <c r="A9611" t="s">
        <v>185</v>
      </c>
      <c r="B9611" t="s">
        <v>33</v>
      </c>
      <c r="C9611" s="70">
        <v>45474</v>
      </c>
      <c r="D9611" s="3">
        <f>Table1[[#This Row],[End Year]]-1</f>
        <v>2024</v>
      </c>
      <c r="E9611" s="3">
        <f t="shared" si="468"/>
        <v>2025</v>
      </c>
      <c r="F9611" s="1" t="str">
        <f t="shared" si="469"/>
        <v>2024/2025</v>
      </c>
      <c r="G9611">
        <v>36</v>
      </c>
      <c r="H9611" t="s">
        <v>75</v>
      </c>
      <c r="I9611" s="68">
        <f>IFERROR(INDEX(Lookup_Misc!$A$1:$C$7,MATCH(Table1[[#This Row],[Product]],Lookup_Misc!$B$1:$B$7,0),3)*Table1[[#This Row],[Tonnage]],NA())</f>
        <v>16.560000000000002</v>
      </c>
      <c r="J9611" s="68">
        <f t="shared" si="470"/>
        <v>7</v>
      </c>
    </row>
    <row r="9612" spans="1:10">
      <c r="A9612" t="s">
        <v>186</v>
      </c>
      <c r="B9612" t="s">
        <v>33</v>
      </c>
      <c r="C9612" s="70">
        <v>45474</v>
      </c>
      <c r="D9612" s="3">
        <f>Table1[[#This Row],[End Year]]-1</f>
        <v>2024</v>
      </c>
      <c r="E9612" s="3">
        <f t="shared" si="468"/>
        <v>2025</v>
      </c>
      <c r="F9612" s="1" t="str">
        <f t="shared" si="469"/>
        <v>2024/2025</v>
      </c>
      <c r="G9612">
        <v>782</v>
      </c>
      <c r="H9612" t="s">
        <v>60</v>
      </c>
      <c r="I9612" s="68">
        <f>IFERROR(INDEX(Lookup_Misc!$A$1:$C$7,MATCH(Table1[[#This Row],[Product]],Lookup_Misc!$B$1:$B$7,0),3)*Table1[[#This Row],[Tonnage]],NA())</f>
        <v>406.64</v>
      </c>
      <c r="J9612" s="68">
        <f t="shared" si="470"/>
        <v>7</v>
      </c>
    </row>
    <row r="9613" spans="1:10">
      <c r="A9613" t="s">
        <v>189</v>
      </c>
      <c r="B9613" t="s">
        <v>123</v>
      </c>
      <c r="C9613" s="70">
        <v>45474</v>
      </c>
      <c r="D9613" s="3">
        <f>Table1[[#This Row],[End Year]]-1</f>
        <v>2024</v>
      </c>
      <c r="E9613" s="3">
        <f t="shared" si="468"/>
        <v>2025</v>
      </c>
      <c r="F9613" s="1" t="str">
        <f t="shared" si="469"/>
        <v>2024/2025</v>
      </c>
      <c r="G9613">
        <v>64</v>
      </c>
      <c r="H9613" t="s">
        <v>129</v>
      </c>
      <c r="I9613" s="68">
        <f>IFERROR(INDEX(Lookup_Misc!$A$1:$C$7,MATCH(Table1[[#This Row],[Product]],Lookup_Misc!$B$1:$B$7,0),3)*Table1[[#This Row],[Tonnage]],NA())</f>
        <v>25.6</v>
      </c>
      <c r="J9613" s="68">
        <f t="shared" si="470"/>
        <v>7</v>
      </c>
    </row>
    <row r="9614" spans="1:10">
      <c r="A9614" t="s">
        <v>186</v>
      </c>
      <c r="B9614" t="s">
        <v>123</v>
      </c>
      <c r="C9614" s="70">
        <v>45474</v>
      </c>
      <c r="D9614" s="3">
        <f>Table1[[#This Row],[End Year]]-1</f>
        <v>2024</v>
      </c>
      <c r="E9614" s="3">
        <f t="shared" si="468"/>
        <v>2025</v>
      </c>
      <c r="F9614" s="1" t="str">
        <f t="shared" si="469"/>
        <v>2024/2025</v>
      </c>
      <c r="G9614">
        <v>7</v>
      </c>
      <c r="H9614" t="s">
        <v>142</v>
      </c>
      <c r="I9614" s="68">
        <f>IFERROR(INDEX(Lookup_Misc!$A$1:$C$7,MATCH(Table1[[#This Row],[Product]],Lookup_Misc!$B$1:$B$7,0),3)*Table1[[#This Row],[Tonnage]],NA())</f>
        <v>3.64</v>
      </c>
      <c r="J9614" s="68">
        <f t="shared" si="470"/>
        <v>7</v>
      </c>
    </row>
    <row r="9615" spans="1:10">
      <c r="A9615" t="s">
        <v>186</v>
      </c>
      <c r="B9615" t="s">
        <v>123</v>
      </c>
      <c r="C9615" s="70">
        <v>45474</v>
      </c>
      <c r="D9615" s="3">
        <f>Table1[[#This Row],[End Year]]-1</f>
        <v>2024</v>
      </c>
      <c r="E9615" s="3">
        <f t="shared" si="468"/>
        <v>2025</v>
      </c>
      <c r="F9615" s="1" t="str">
        <f t="shared" si="469"/>
        <v>2024/2025</v>
      </c>
      <c r="G9615">
        <v>3550</v>
      </c>
      <c r="H9615" t="s">
        <v>92</v>
      </c>
      <c r="I9615" s="68">
        <f>IFERROR(INDEX(Lookup_Misc!$A$1:$C$7,MATCH(Table1[[#This Row],[Product]],Lookup_Misc!$B$1:$B$7,0),3)*Table1[[#This Row],[Tonnage]],NA())</f>
        <v>1846</v>
      </c>
      <c r="J9615" s="68">
        <f t="shared" si="470"/>
        <v>7</v>
      </c>
    </row>
    <row r="9616" spans="1:10">
      <c r="A9616" t="s">
        <v>185</v>
      </c>
      <c r="B9616" t="s">
        <v>123</v>
      </c>
      <c r="C9616" s="70">
        <v>45474</v>
      </c>
      <c r="D9616" s="3">
        <f>Table1[[#This Row],[End Year]]-1</f>
        <v>2024</v>
      </c>
      <c r="E9616" s="3">
        <f t="shared" si="468"/>
        <v>2025</v>
      </c>
      <c r="F9616" s="1" t="str">
        <f t="shared" si="469"/>
        <v>2024/2025</v>
      </c>
      <c r="G9616">
        <v>19089</v>
      </c>
      <c r="H9616" t="s">
        <v>128</v>
      </c>
      <c r="I9616" s="68">
        <f>IFERROR(INDEX(Lookup_Misc!$A$1:$C$7,MATCH(Table1[[#This Row],[Product]],Lookup_Misc!$B$1:$B$7,0),3)*Table1[[#This Row],[Tonnage]],NA())</f>
        <v>8780.94</v>
      </c>
      <c r="J9616" s="68">
        <f t="shared" si="470"/>
        <v>7</v>
      </c>
    </row>
    <row r="9617" spans="1:10">
      <c r="A9617" t="s">
        <v>189</v>
      </c>
      <c r="B9617" t="s">
        <v>123</v>
      </c>
      <c r="C9617" s="70">
        <v>45474</v>
      </c>
      <c r="D9617" s="3">
        <f>Table1[[#This Row],[End Year]]-1</f>
        <v>2024</v>
      </c>
      <c r="E9617" s="3">
        <f t="shared" si="468"/>
        <v>2025</v>
      </c>
      <c r="F9617" s="1" t="str">
        <f t="shared" si="469"/>
        <v>2024/2025</v>
      </c>
      <c r="G9617">
        <v>217</v>
      </c>
      <c r="H9617" t="s">
        <v>93</v>
      </c>
      <c r="I9617" s="68">
        <f>IFERROR(INDEX(Lookup_Misc!$A$1:$C$7,MATCH(Table1[[#This Row],[Product]],Lookup_Misc!$B$1:$B$7,0),3)*Table1[[#This Row],[Tonnage]],NA())</f>
        <v>86.800000000000011</v>
      </c>
      <c r="J9617" s="68">
        <f t="shared" si="470"/>
        <v>7</v>
      </c>
    </row>
    <row r="9618" spans="1:10">
      <c r="A9618" t="s">
        <v>189</v>
      </c>
      <c r="B9618" t="s">
        <v>123</v>
      </c>
      <c r="C9618" s="70">
        <v>45474</v>
      </c>
      <c r="D9618" s="3">
        <f>Table1[[#This Row],[End Year]]-1</f>
        <v>2024</v>
      </c>
      <c r="E9618" s="3">
        <f t="shared" si="468"/>
        <v>2025</v>
      </c>
      <c r="F9618" s="1" t="str">
        <f t="shared" si="469"/>
        <v>2024/2025</v>
      </c>
      <c r="G9618">
        <v>4</v>
      </c>
      <c r="H9618" t="s">
        <v>140</v>
      </c>
      <c r="I9618" s="68">
        <f>IFERROR(INDEX(Lookup_Misc!$A$1:$C$7,MATCH(Table1[[#This Row],[Product]],Lookup_Misc!$B$1:$B$7,0),3)*Table1[[#This Row],[Tonnage]],NA())</f>
        <v>1.6</v>
      </c>
      <c r="J9618" s="68">
        <f t="shared" si="470"/>
        <v>7</v>
      </c>
    </row>
    <row r="9619" spans="1:10">
      <c r="A9619" t="s">
        <v>189</v>
      </c>
      <c r="B9619" t="s">
        <v>123</v>
      </c>
      <c r="C9619" s="70">
        <v>45474</v>
      </c>
      <c r="D9619" s="3">
        <f>Table1[[#This Row],[End Year]]-1</f>
        <v>2024</v>
      </c>
      <c r="E9619" s="3">
        <f t="shared" si="468"/>
        <v>2025</v>
      </c>
      <c r="F9619" s="1" t="str">
        <f t="shared" si="469"/>
        <v>2024/2025</v>
      </c>
      <c r="G9619">
        <v>1000</v>
      </c>
      <c r="H9619" t="s">
        <v>92</v>
      </c>
      <c r="I9619" s="68">
        <f>IFERROR(INDEX(Lookup_Misc!$A$1:$C$7,MATCH(Table1[[#This Row],[Product]],Lookup_Misc!$B$1:$B$7,0),3)*Table1[[#This Row],[Tonnage]],NA())</f>
        <v>400</v>
      </c>
      <c r="J9619" s="68">
        <f t="shared" si="470"/>
        <v>7</v>
      </c>
    </row>
    <row r="9620" spans="1:10">
      <c r="A9620" t="s">
        <v>186</v>
      </c>
      <c r="B9620" t="s">
        <v>123</v>
      </c>
      <c r="C9620" s="70">
        <v>45474</v>
      </c>
      <c r="D9620" s="3">
        <f>Table1[[#This Row],[End Year]]-1</f>
        <v>2024</v>
      </c>
      <c r="E9620" s="3">
        <f t="shared" ref="E9620:E9642" si="471">IF(AND(MONTH(C9620)&gt;=7,MONTH(C9620)&lt;=12),YEAR(C9620)+1,YEAR(C9620))</f>
        <v>2025</v>
      </c>
      <c r="F9620" s="1" t="str">
        <f t="shared" ref="F9620:F9642" si="472">D9620&amp;"/"&amp;E9620</f>
        <v>2024/2025</v>
      </c>
      <c r="G9620">
        <v>67672</v>
      </c>
      <c r="H9620" t="s">
        <v>60</v>
      </c>
      <c r="I9620" s="68">
        <f>IFERROR(INDEX(Lookup_Misc!$A$1:$C$7,MATCH(Table1[[#This Row],[Product]],Lookup_Misc!$B$1:$B$7,0),3)*Table1[[#This Row],[Tonnage]],NA())</f>
        <v>35189.440000000002</v>
      </c>
      <c r="J9620" s="68">
        <f t="shared" ref="J9620:J9642" si="473">MONTH(C9620)</f>
        <v>7</v>
      </c>
    </row>
    <row r="9621" spans="1:10">
      <c r="A9621" t="s">
        <v>189</v>
      </c>
      <c r="B9621" t="s">
        <v>123</v>
      </c>
      <c r="C9621" s="70">
        <v>45474</v>
      </c>
      <c r="D9621" s="3">
        <f>Table1[[#This Row],[End Year]]-1</f>
        <v>2024</v>
      </c>
      <c r="E9621" s="3">
        <f t="shared" si="471"/>
        <v>2025</v>
      </c>
      <c r="F9621" s="1" t="str">
        <f t="shared" si="472"/>
        <v>2024/2025</v>
      </c>
      <c r="G9621">
        <v>5044</v>
      </c>
      <c r="H9621" t="s">
        <v>108</v>
      </c>
      <c r="I9621" s="68">
        <f>IFERROR(INDEX(Lookup_Misc!$A$1:$C$7,MATCH(Table1[[#This Row],[Product]],Lookup_Misc!$B$1:$B$7,0),3)*Table1[[#This Row],[Tonnage]],NA())</f>
        <v>2017.6000000000001</v>
      </c>
      <c r="J9621" s="68">
        <f t="shared" si="473"/>
        <v>7</v>
      </c>
    </row>
    <row r="9622" spans="1:10">
      <c r="A9622" t="s">
        <v>189</v>
      </c>
      <c r="B9622" t="s">
        <v>123</v>
      </c>
      <c r="C9622" s="70">
        <v>45474</v>
      </c>
      <c r="D9622" s="3">
        <f>Table1[[#This Row],[End Year]]-1</f>
        <v>2024</v>
      </c>
      <c r="E9622" s="3">
        <f t="shared" si="471"/>
        <v>2025</v>
      </c>
      <c r="F9622" s="1" t="str">
        <f t="shared" si="472"/>
        <v>2024/2025</v>
      </c>
      <c r="G9622">
        <v>141342</v>
      </c>
      <c r="H9622" t="s">
        <v>113</v>
      </c>
      <c r="I9622" s="68">
        <f>IFERROR(INDEX(Lookup_Misc!$A$1:$C$7,MATCH(Table1[[#This Row],[Product]],Lookup_Misc!$B$1:$B$7,0),3)*Table1[[#This Row],[Tonnage]],NA())</f>
        <v>56536.800000000003</v>
      </c>
      <c r="J9622" s="68">
        <f t="shared" si="473"/>
        <v>7</v>
      </c>
    </row>
    <row r="9623" spans="1:10">
      <c r="A9623" t="s">
        <v>185</v>
      </c>
      <c r="B9623" t="s">
        <v>123</v>
      </c>
      <c r="C9623" s="70">
        <v>45474</v>
      </c>
      <c r="D9623" s="3">
        <f>Table1[[#This Row],[End Year]]-1</f>
        <v>2024</v>
      </c>
      <c r="E9623" s="3">
        <f t="shared" si="471"/>
        <v>2025</v>
      </c>
      <c r="F9623" s="1" t="str">
        <f t="shared" si="472"/>
        <v>2024/2025</v>
      </c>
      <c r="G9623">
        <v>4433</v>
      </c>
      <c r="H9623" t="s">
        <v>116</v>
      </c>
      <c r="I9623" s="68">
        <f>IFERROR(INDEX(Lookup_Misc!$A$1:$C$7,MATCH(Table1[[#This Row],[Product]],Lookup_Misc!$B$1:$B$7,0),3)*Table1[[#This Row],[Tonnage]],NA())</f>
        <v>2039.18</v>
      </c>
      <c r="J9623" s="68">
        <f t="shared" si="473"/>
        <v>7</v>
      </c>
    </row>
    <row r="9624" spans="1:10">
      <c r="A9624" t="s">
        <v>185</v>
      </c>
      <c r="B9624" t="s">
        <v>123</v>
      </c>
      <c r="C9624" s="70">
        <v>45474</v>
      </c>
      <c r="D9624" s="3">
        <f>Table1[[#This Row],[End Year]]-1</f>
        <v>2024</v>
      </c>
      <c r="E9624" s="3">
        <f t="shared" si="471"/>
        <v>2025</v>
      </c>
      <c r="F9624" s="1" t="str">
        <f t="shared" si="472"/>
        <v>2024/2025</v>
      </c>
      <c r="G9624">
        <v>79</v>
      </c>
      <c r="H9624" t="s">
        <v>60</v>
      </c>
      <c r="I9624" s="68">
        <f>IFERROR(INDEX(Lookup_Misc!$A$1:$C$7,MATCH(Table1[[#This Row],[Product]],Lookup_Misc!$B$1:$B$7,0),3)*Table1[[#This Row],[Tonnage]],NA())</f>
        <v>36.340000000000003</v>
      </c>
      <c r="J9624" s="68">
        <f t="shared" si="473"/>
        <v>7</v>
      </c>
    </row>
    <row r="9625" spans="1:10">
      <c r="A9625" t="s">
        <v>186</v>
      </c>
      <c r="B9625" t="s">
        <v>123</v>
      </c>
      <c r="C9625" s="70">
        <v>45474</v>
      </c>
      <c r="D9625" s="3">
        <f>Table1[[#This Row],[End Year]]-1</f>
        <v>2024</v>
      </c>
      <c r="E9625" s="3">
        <f t="shared" si="471"/>
        <v>2025</v>
      </c>
      <c r="F9625" s="1" t="str">
        <f t="shared" si="472"/>
        <v>2024/2025</v>
      </c>
      <c r="G9625">
        <v>4347</v>
      </c>
      <c r="H9625" t="s">
        <v>116</v>
      </c>
      <c r="I9625" s="68">
        <f>IFERROR(INDEX(Lookup_Misc!$A$1:$C$7,MATCH(Table1[[#This Row],[Product]],Lookup_Misc!$B$1:$B$7,0),3)*Table1[[#This Row],[Tonnage]],NA())</f>
        <v>2260.44</v>
      </c>
      <c r="J9625" s="68">
        <f t="shared" si="473"/>
        <v>7</v>
      </c>
    </row>
    <row r="9626" spans="1:10">
      <c r="A9626" t="s">
        <v>186</v>
      </c>
      <c r="B9626" t="s">
        <v>123</v>
      </c>
      <c r="C9626" s="70">
        <v>45474</v>
      </c>
      <c r="D9626" s="3">
        <f>Table1[[#This Row],[End Year]]-1</f>
        <v>2024</v>
      </c>
      <c r="E9626" s="3">
        <f t="shared" si="471"/>
        <v>2025</v>
      </c>
      <c r="F9626" s="1" t="str">
        <f t="shared" si="472"/>
        <v>2024/2025</v>
      </c>
      <c r="G9626">
        <v>399</v>
      </c>
      <c r="H9626" t="s">
        <v>79</v>
      </c>
      <c r="I9626" s="68">
        <f>IFERROR(INDEX(Lookup_Misc!$A$1:$C$7,MATCH(Table1[[#This Row],[Product]],Lookup_Misc!$B$1:$B$7,0),3)*Table1[[#This Row],[Tonnage]],NA())</f>
        <v>207.48000000000002</v>
      </c>
      <c r="J9626" s="68">
        <f t="shared" si="473"/>
        <v>7</v>
      </c>
    </row>
    <row r="9627" spans="1:10">
      <c r="A9627" t="s">
        <v>185</v>
      </c>
      <c r="B9627" t="s">
        <v>123</v>
      </c>
      <c r="C9627" s="70">
        <v>45474</v>
      </c>
      <c r="D9627" s="3">
        <f>Table1[[#This Row],[End Year]]-1</f>
        <v>2024</v>
      </c>
      <c r="E9627" s="3">
        <f t="shared" si="471"/>
        <v>2025</v>
      </c>
      <c r="F9627" s="1" t="str">
        <f t="shared" si="472"/>
        <v>2024/2025</v>
      </c>
      <c r="G9627">
        <v>5998</v>
      </c>
      <c r="H9627" t="s">
        <v>108</v>
      </c>
      <c r="I9627" s="68">
        <f>IFERROR(INDEX(Lookup_Misc!$A$1:$C$7,MATCH(Table1[[#This Row],[Product]],Lookup_Misc!$B$1:$B$7,0),3)*Table1[[#This Row],[Tonnage]],NA())</f>
        <v>2759.08</v>
      </c>
      <c r="J9627" s="68">
        <f t="shared" si="473"/>
        <v>7</v>
      </c>
    </row>
    <row r="9628" spans="1:10">
      <c r="A9628" t="s">
        <v>189</v>
      </c>
      <c r="B9628" t="s">
        <v>123</v>
      </c>
      <c r="C9628" s="70">
        <v>45474</v>
      </c>
      <c r="D9628" s="3">
        <f>Table1[[#This Row],[End Year]]-1</f>
        <v>2024</v>
      </c>
      <c r="E9628" s="3">
        <f t="shared" si="471"/>
        <v>2025</v>
      </c>
      <c r="F9628" s="1" t="str">
        <f t="shared" si="472"/>
        <v>2024/2025</v>
      </c>
      <c r="G9628">
        <v>4</v>
      </c>
      <c r="H9628" t="s">
        <v>173</v>
      </c>
      <c r="I9628" s="68">
        <f>IFERROR(INDEX(Lookup_Misc!$A$1:$C$7,MATCH(Table1[[#This Row],[Product]],Lookup_Misc!$B$1:$B$7,0),3)*Table1[[#This Row],[Tonnage]],NA())</f>
        <v>1.6</v>
      </c>
      <c r="J9628" s="68">
        <f t="shared" si="473"/>
        <v>7</v>
      </c>
    </row>
    <row r="9629" spans="1:10">
      <c r="A9629" t="s">
        <v>186</v>
      </c>
      <c r="B9629" t="s">
        <v>123</v>
      </c>
      <c r="C9629" s="70">
        <v>45474</v>
      </c>
      <c r="D9629" s="3">
        <f>Table1[[#This Row],[End Year]]-1</f>
        <v>2024</v>
      </c>
      <c r="E9629" s="3">
        <f t="shared" si="471"/>
        <v>2025</v>
      </c>
      <c r="F9629" s="1" t="str">
        <f t="shared" si="472"/>
        <v>2024/2025</v>
      </c>
      <c r="G9629">
        <v>2</v>
      </c>
      <c r="H9629" t="s">
        <v>90</v>
      </c>
      <c r="I9629" s="68">
        <f>IFERROR(INDEX(Lookup_Misc!$A$1:$C$7,MATCH(Table1[[#This Row],[Product]],Lookup_Misc!$B$1:$B$7,0),3)*Table1[[#This Row],[Tonnage]],NA())</f>
        <v>1.04</v>
      </c>
      <c r="J9629" s="68">
        <f t="shared" si="473"/>
        <v>7</v>
      </c>
    </row>
    <row r="9630" spans="1:10">
      <c r="A9630" t="s">
        <v>189</v>
      </c>
      <c r="B9630" t="s">
        <v>123</v>
      </c>
      <c r="C9630" s="70">
        <v>45474</v>
      </c>
      <c r="D9630" s="3">
        <f>Table1[[#This Row],[End Year]]-1</f>
        <v>2024</v>
      </c>
      <c r="E9630" s="3">
        <f t="shared" si="471"/>
        <v>2025</v>
      </c>
      <c r="F9630" s="1" t="str">
        <f t="shared" si="472"/>
        <v>2024/2025</v>
      </c>
      <c r="G9630">
        <v>19</v>
      </c>
      <c r="H9630" t="s">
        <v>89</v>
      </c>
      <c r="I9630" s="68">
        <f>IFERROR(INDEX(Lookup_Misc!$A$1:$C$7,MATCH(Table1[[#This Row],[Product]],Lookup_Misc!$B$1:$B$7,0),3)*Table1[[#This Row],[Tonnage]],NA())</f>
        <v>7.6000000000000005</v>
      </c>
      <c r="J9630" s="68">
        <f t="shared" si="473"/>
        <v>7</v>
      </c>
    </row>
    <row r="9631" spans="1:10">
      <c r="A9631" t="s">
        <v>189</v>
      </c>
      <c r="B9631" t="s">
        <v>123</v>
      </c>
      <c r="C9631" s="70">
        <v>45474</v>
      </c>
      <c r="D9631" s="3">
        <f>Table1[[#This Row],[End Year]]-1</f>
        <v>2024</v>
      </c>
      <c r="E9631" s="3">
        <f t="shared" si="471"/>
        <v>2025</v>
      </c>
      <c r="F9631" s="1" t="str">
        <f t="shared" si="472"/>
        <v>2024/2025</v>
      </c>
      <c r="G9631">
        <v>11493</v>
      </c>
      <c r="H9631" t="s">
        <v>60</v>
      </c>
      <c r="I9631" s="68">
        <f>IFERROR(INDEX(Lookup_Misc!$A$1:$C$7,MATCH(Table1[[#This Row],[Product]],Lookup_Misc!$B$1:$B$7,0),3)*Table1[[#This Row],[Tonnage]],NA())</f>
        <v>4597.2</v>
      </c>
      <c r="J9631" s="68">
        <f t="shared" si="473"/>
        <v>7</v>
      </c>
    </row>
    <row r="9632" spans="1:10">
      <c r="A9632" t="s">
        <v>185</v>
      </c>
      <c r="B9632" t="s">
        <v>123</v>
      </c>
      <c r="C9632" s="70">
        <v>45474</v>
      </c>
      <c r="D9632" s="3">
        <f>Table1[[#This Row],[End Year]]-1</f>
        <v>2024</v>
      </c>
      <c r="E9632" s="3">
        <f t="shared" si="471"/>
        <v>2025</v>
      </c>
      <c r="F9632" s="1" t="str">
        <f t="shared" si="472"/>
        <v>2024/2025</v>
      </c>
      <c r="G9632">
        <v>5230</v>
      </c>
      <c r="H9632" t="s">
        <v>133</v>
      </c>
      <c r="I9632" s="68">
        <f>IFERROR(INDEX(Lookup_Misc!$A$1:$C$7,MATCH(Table1[[#This Row],[Product]],Lookup_Misc!$B$1:$B$7,0),3)*Table1[[#This Row],[Tonnage]],NA())</f>
        <v>2405.8000000000002</v>
      </c>
      <c r="J9632" s="68">
        <f t="shared" si="473"/>
        <v>7</v>
      </c>
    </row>
    <row r="9633" spans="1:10">
      <c r="A9633" t="s">
        <v>189</v>
      </c>
      <c r="B9633" t="s">
        <v>123</v>
      </c>
      <c r="C9633" s="70">
        <v>45474</v>
      </c>
      <c r="D9633" s="3">
        <f>Table1[[#This Row],[End Year]]-1</f>
        <v>2024</v>
      </c>
      <c r="E9633" s="3">
        <f t="shared" si="471"/>
        <v>2025</v>
      </c>
      <c r="F9633" s="1" t="str">
        <f t="shared" si="472"/>
        <v>2024/2025</v>
      </c>
      <c r="G9633">
        <v>408</v>
      </c>
      <c r="H9633" t="s">
        <v>79</v>
      </c>
      <c r="I9633" s="68">
        <f>IFERROR(INDEX(Lookup_Misc!$A$1:$C$7,MATCH(Table1[[#This Row],[Product]],Lookup_Misc!$B$1:$B$7,0),3)*Table1[[#This Row],[Tonnage]],NA())</f>
        <v>163.20000000000002</v>
      </c>
      <c r="J9633" s="68">
        <f t="shared" si="473"/>
        <v>7</v>
      </c>
    </row>
    <row r="9634" spans="1:10">
      <c r="A9634" t="s">
        <v>188</v>
      </c>
      <c r="B9634" t="s">
        <v>123</v>
      </c>
      <c r="C9634" s="70">
        <v>45474</v>
      </c>
      <c r="D9634" s="3">
        <f>Table1[[#This Row],[End Year]]-1</f>
        <v>2024</v>
      </c>
      <c r="E9634" s="3">
        <f t="shared" si="471"/>
        <v>2025</v>
      </c>
      <c r="F9634" s="1" t="str">
        <f t="shared" si="472"/>
        <v>2024/2025</v>
      </c>
      <c r="G9634">
        <v>3</v>
      </c>
      <c r="H9634" t="s">
        <v>86</v>
      </c>
      <c r="I9634" s="68">
        <f>IFERROR(INDEX(Lookup_Misc!$A$1:$C$7,MATCH(Table1[[#This Row],[Product]],Lookup_Misc!$B$1:$B$7,0),3)*Table1[[#This Row],[Tonnage]],NA())</f>
        <v>0.54</v>
      </c>
      <c r="J9634" s="68">
        <f t="shared" si="473"/>
        <v>7</v>
      </c>
    </row>
    <row r="9635" spans="1:10">
      <c r="A9635" t="s">
        <v>185</v>
      </c>
      <c r="B9635" t="s">
        <v>123</v>
      </c>
      <c r="C9635" s="70">
        <v>45474</v>
      </c>
      <c r="D9635" s="3">
        <f>Table1[[#This Row],[End Year]]-1</f>
        <v>2024</v>
      </c>
      <c r="E9635" s="3">
        <f t="shared" si="471"/>
        <v>2025</v>
      </c>
      <c r="F9635" s="1" t="str">
        <f t="shared" si="472"/>
        <v>2024/2025</v>
      </c>
      <c r="G9635">
        <v>1446</v>
      </c>
      <c r="H9635" t="s">
        <v>88</v>
      </c>
      <c r="I9635" s="68">
        <f>IFERROR(INDEX(Lookup_Misc!$A$1:$C$7,MATCH(Table1[[#This Row],[Product]],Lookup_Misc!$B$1:$B$7,0),3)*Table1[[#This Row],[Tonnage]],NA())</f>
        <v>665.16000000000008</v>
      </c>
      <c r="J9635" s="68">
        <f t="shared" si="473"/>
        <v>7</v>
      </c>
    </row>
    <row r="9636" spans="1:10">
      <c r="A9636" t="s">
        <v>186</v>
      </c>
      <c r="B9636" t="s">
        <v>123</v>
      </c>
      <c r="C9636" s="70">
        <v>45474</v>
      </c>
      <c r="D9636" s="3">
        <f>Table1[[#This Row],[End Year]]-1</f>
        <v>2024</v>
      </c>
      <c r="E9636" s="3">
        <f t="shared" si="471"/>
        <v>2025</v>
      </c>
      <c r="F9636" s="1" t="str">
        <f t="shared" si="472"/>
        <v>2024/2025</v>
      </c>
      <c r="G9636">
        <v>6999</v>
      </c>
      <c r="H9636" t="s">
        <v>113</v>
      </c>
      <c r="I9636" s="68">
        <f>IFERROR(INDEX(Lookup_Misc!$A$1:$C$7,MATCH(Table1[[#This Row],[Product]],Lookup_Misc!$B$1:$B$7,0),3)*Table1[[#This Row],[Tonnage]],NA())</f>
        <v>3639.48</v>
      </c>
      <c r="J9636" s="68">
        <f t="shared" si="473"/>
        <v>7</v>
      </c>
    </row>
    <row r="9637" spans="1:10">
      <c r="A9637" t="s">
        <v>189</v>
      </c>
      <c r="B9637" t="s">
        <v>123</v>
      </c>
      <c r="C9637" s="70">
        <v>45474</v>
      </c>
      <c r="D9637" s="3">
        <f>Table1[[#This Row],[End Year]]-1</f>
        <v>2024</v>
      </c>
      <c r="E9637" s="3">
        <f t="shared" si="471"/>
        <v>2025</v>
      </c>
      <c r="F9637" s="1" t="str">
        <f t="shared" si="472"/>
        <v>2024/2025</v>
      </c>
      <c r="G9637">
        <v>14</v>
      </c>
      <c r="H9637" t="s">
        <v>78</v>
      </c>
      <c r="I9637" s="68">
        <f>IFERROR(INDEX(Lookup_Misc!$A$1:$C$7,MATCH(Table1[[#This Row],[Product]],Lookup_Misc!$B$1:$B$7,0),3)*Table1[[#This Row],[Tonnage]],NA())</f>
        <v>5.6000000000000005</v>
      </c>
      <c r="J9637" s="68">
        <f t="shared" si="473"/>
        <v>7</v>
      </c>
    </row>
    <row r="9638" spans="1:10">
      <c r="A9638" t="s">
        <v>186</v>
      </c>
      <c r="B9638" t="s">
        <v>123</v>
      </c>
      <c r="C9638" s="70">
        <v>45474</v>
      </c>
      <c r="D9638" s="3">
        <f>Table1[[#This Row],[End Year]]-1</f>
        <v>2024</v>
      </c>
      <c r="E9638" s="3">
        <f t="shared" si="471"/>
        <v>2025</v>
      </c>
      <c r="F9638" s="1" t="str">
        <f t="shared" si="472"/>
        <v>2024/2025</v>
      </c>
      <c r="G9638">
        <v>3</v>
      </c>
      <c r="H9638" t="s">
        <v>88</v>
      </c>
      <c r="I9638" s="68">
        <f>IFERROR(INDEX(Lookup_Misc!$A$1:$C$7,MATCH(Table1[[#This Row],[Product]],Lookup_Misc!$B$1:$B$7,0),3)*Table1[[#This Row],[Tonnage]],NA())</f>
        <v>1.56</v>
      </c>
      <c r="J9638" s="68">
        <f t="shared" si="473"/>
        <v>7</v>
      </c>
    </row>
    <row r="9639" spans="1:10">
      <c r="A9639" t="s">
        <v>185</v>
      </c>
      <c r="B9639" t="s">
        <v>123</v>
      </c>
      <c r="C9639" s="70">
        <v>45474</v>
      </c>
      <c r="D9639" s="3">
        <f>Table1[[#This Row],[End Year]]-1</f>
        <v>2024</v>
      </c>
      <c r="E9639" s="3">
        <f t="shared" si="471"/>
        <v>2025</v>
      </c>
      <c r="F9639" s="1" t="str">
        <f t="shared" si="472"/>
        <v>2024/2025</v>
      </c>
      <c r="G9639">
        <v>50</v>
      </c>
      <c r="H9639" t="s">
        <v>155</v>
      </c>
      <c r="I9639" s="68">
        <f>IFERROR(INDEX(Lookup_Misc!$A$1:$C$7,MATCH(Table1[[#This Row],[Product]],Lookup_Misc!$B$1:$B$7,0),3)*Table1[[#This Row],[Tonnage]],NA())</f>
        <v>23</v>
      </c>
      <c r="J9639" s="68">
        <f t="shared" si="473"/>
        <v>7</v>
      </c>
    </row>
    <row r="9640" spans="1:10">
      <c r="A9640" t="s">
        <v>185</v>
      </c>
      <c r="B9640" t="s">
        <v>123</v>
      </c>
      <c r="C9640" s="70">
        <v>45474</v>
      </c>
      <c r="D9640" s="3">
        <f>Table1[[#This Row],[End Year]]-1</f>
        <v>2024</v>
      </c>
      <c r="E9640" s="3">
        <f t="shared" si="471"/>
        <v>2025</v>
      </c>
      <c r="F9640" s="1" t="str">
        <f t="shared" si="472"/>
        <v>2024/2025</v>
      </c>
      <c r="G9640">
        <v>1500</v>
      </c>
      <c r="H9640" t="s">
        <v>145</v>
      </c>
      <c r="I9640" s="68">
        <f>IFERROR(INDEX(Lookup_Misc!$A$1:$C$7,MATCH(Table1[[#This Row],[Product]],Lookup_Misc!$B$1:$B$7,0),3)*Table1[[#This Row],[Tonnage]],NA())</f>
        <v>690</v>
      </c>
      <c r="J9640" s="68">
        <f t="shared" si="473"/>
        <v>7</v>
      </c>
    </row>
    <row r="9641" spans="1:10">
      <c r="A9641" t="s">
        <v>188</v>
      </c>
      <c r="B9641" t="s">
        <v>123</v>
      </c>
      <c r="C9641" s="70">
        <v>45474</v>
      </c>
      <c r="D9641" s="3">
        <f>Table1[[#This Row],[End Year]]-1</f>
        <v>2024</v>
      </c>
      <c r="E9641" s="3">
        <f t="shared" si="471"/>
        <v>2025</v>
      </c>
      <c r="F9641" s="1" t="str">
        <f t="shared" si="472"/>
        <v>2024/2025</v>
      </c>
      <c r="G9641">
        <v>30</v>
      </c>
      <c r="H9641" t="s">
        <v>60</v>
      </c>
      <c r="I9641" s="68">
        <f>IFERROR(INDEX(Lookup_Misc!$A$1:$C$7,MATCH(Table1[[#This Row],[Product]],Lookup_Misc!$B$1:$B$7,0),3)*Table1[[#This Row],[Tonnage]],NA())</f>
        <v>5.3999999999999995</v>
      </c>
      <c r="J9641" s="68">
        <f t="shared" si="473"/>
        <v>7</v>
      </c>
    </row>
    <row r="9642" spans="1:10">
      <c r="A9642" t="s">
        <v>189</v>
      </c>
      <c r="B9642" t="s">
        <v>123</v>
      </c>
      <c r="C9642" s="70">
        <v>45474</v>
      </c>
      <c r="D9642" s="3">
        <f>Table1[[#This Row],[End Year]]-1</f>
        <v>2024</v>
      </c>
      <c r="E9642" s="3">
        <f t="shared" si="471"/>
        <v>2025</v>
      </c>
      <c r="F9642" s="1" t="str">
        <f t="shared" si="472"/>
        <v>2024/2025</v>
      </c>
      <c r="G9642">
        <v>80</v>
      </c>
      <c r="H9642" t="s">
        <v>87</v>
      </c>
      <c r="I9642" s="68">
        <f>IFERROR(INDEX(Lookup_Misc!$A$1:$C$7,MATCH(Table1[[#This Row],[Product]],Lookup_Misc!$B$1:$B$7,0),3)*Table1[[#This Row],[Tonnage]],NA())</f>
        <v>32</v>
      </c>
      <c r="J9642" s="68">
        <f t="shared" si="473"/>
        <v>7</v>
      </c>
    </row>
    <row r="9643" spans="1:10">
      <c r="A9643" t="s">
        <v>189</v>
      </c>
      <c r="B9643" t="s">
        <v>33</v>
      </c>
      <c r="C9643" s="71">
        <v>45505</v>
      </c>
      <c r="D9643" s="3">
        <f>Table1[[#This Row],[End Year]]-1</f>
        <v>2024</v>
      </c>
      <c r="E9643" s="3">
        <f t="shared" ref="E9643:E9674" si="474">IF(AND(MONTH(C9643)&gt;=7,MONTH(C9643)&lt;=12),YEAR(C9643)+1,YEAR(C9643))</f>
        <v>2025</v>
      </c>
      <c r="F9643" s="1" t="str">
        <f t="shared" ref="F9643:F9674" si="475">D9643&amp;"/"&amp;E9643</f>
        <v>2024/2025</v>
      </c>
      <c r="G9643">
        <v>20</v>
      </c>
      <c r="H9643" t="s">
        <v>113</v>
      </c>
      <c r="I9643" s="68">
        <f>IFERROR(INDEX(Lookup_Misc!$A$1:$C$7,MATCH(Table1[[#This Row],[Product]],Lookup_Misc!$B$1:$B$7,0),3)*Table1[[#This Row],[Tonnage]],NA())</f>
        <v>8</v>
      </c>
      <c r="J9643" s="68">
        <f t="shared" ref="J9643:J9674" si="476">MONTH(C9643)</f>
        <v>8</v>
      </c>
    </row>
    <row r="9644" spans="1:10">
      <c r="A9644" t="s">
        <v>186</v>
      </c>
      <c r="B9644" t="s">
        <v>33</v>
      </c>
      <c r="C9644" s="71">
        <v>45505</v>
      </c>
      <c r="D9644" s="3">
        <f>Table1[[#This Row],[End Year]]-1</f>
        <v>2024</v>
      </c>
      <c r="E9644" s="3">
        <f t="shared" si="474"/>
        <v>2025</v>
      </c>
      <c r="F9644" s="1" t="str">
        <f t="shared" si="475"/>
        <v>2024/2025</v>
      </c>
      <c r="G9644">
        <v>36826</v>
      </c>
      <c r="H9644" t="s">
        <v>151</v>
      </c>
      <c r="I9644" s="68">
        <f>IFERROR(INDEX(Lookup_Misc!$A$1:$C$7,MATCH(Table1[[#This Row],[Product]],Lookup_Misc!$B$1:$B$7,0),3)*Table1[[#This Row],[Tonnage]],NA())</f>
        <v>19149.52</v>
      </c>
      <c r="J9644" s="68">
        <f t="shared" si="476"/>
        <v>8</v>
      </c>
    </row>
    <row r="9645" spans="1:10">
      <c r="A9645" t="s">
        <v>185</v>
      </c>
      <c r="B9645" t="s">
        <v>33</v>
      </c>
      <c r="C9645" s="71">
        <v>45505</v>
      </c>
      <c r="D9645" s="3">
        <f>Table1[[#This Row],[End Year]]-1</f>
        <v>2024</v>
      </c>
      <c r="E9645" s="3">
        <f t="shared" si="474"/>
        <v>2025</v>
      </c>
      <c r="F9645" s="1" t="str">
        <f t="shared" si="475"/>
        <v>2024/2025</v>
      </c>
      <c r="G9645">
        <v>388</v>
      </c>
      <c r="H9645" t="s">
        <v>79</v>
      </c>
      <c r="I9645" s="68">
        <f>IFERROR(INDEX(Lookup_Misc!$A$1:$C$7,MATCH(Table1[[#This Row],[Product]],Lookup_Misc!$B$1:$B$7,0),3)*Table1[[#This Row],[Tonnage]],NA())</f>
        <v>178.48000000000002</v>
      </c>
      <c r="J9645" s="68">
        <f t="shared" si="476"/>
        <v>8</v>
      </c>
    </row>
    <row r="9646" spans="1:10">
      <c r="A9646" t="s">
        <v>185</v>
      </c>
      <c r="B9646" t="s">
        <v>33</v>
      </c>
      <c r="C9646" s="71">
        <v>45505</v>
      </c>
      <c r="D9646" s="3">
        <f>Table1[[#This Row],[End Year]]-1</f>
        <v>2024</v>
      </c>
      <c r="E9646" s="3">
        <f t="shared" si="474"/>
        <v>2025</v>
      </c>
      <c r="F9646" s="1" t="str">
        <f t="shared" si="475"/>
        <v>2024/2025</v>
      </c>
      <c r="G9646">
        <v>50164</v>
      </c>
      <c r="H9646" t="s">
        <v>90</v>
      </c>
      <c r="I9646" s="68">
        <f>IFERROR(INDEX(Lookup_Misc!$A$1:$C$7,MATCH(Table1[[#This Row],[Product]],Lookup_Misc!$B$1:$B$7,0),3)*Table1[[#This Row],[Tonnage]],NA())</f>
        <v>23075.440000000002</v>
      </c>
      <c r="J9646" s="68">
        <f t="shared" si="476"/>
        <v>8</v>
      </c>
    </row>
    <row r="9647" spans="1:10">
      <c r="A9647" t="s">
        <v>188</v>
      </c>
      <c r="B9647" t="s">
        <v>33</v>
      </c>
      <c r="C9647" s="71">
        <v>45505</v>
      </c>
      <c r="D9647" s="3">
        <f>Table1[[#This Row],[End Year]]-1</f>
        <v>2024</v>
      </c>
      <c r="E9647" s="3">
        <f t="shared" si="474"/>
        <v>2025</v>
      </c>
      <c r="F9647" s="1" t="str">
        <f t="shared" si="475"/>
        <v>2024/2025</v>
      </c>
      <c r="G9647">
        <v>5</v>
      </c>
      <c r="H9647" t="s">
        <v>86</v>
      </c>
      <c r="I9647" s="68">
        <f>IFERROR(INDEX(Lookup_Misc!$A$1:$C$7,MATCH(Table1[[#This Row],[Product]],Lookup_Misc!$B$1:$B$7,0),3)*Table1[[#This Row],[Tonnage]],NA())</f>
        <v>0.89999999999999991</v>
      </c>
      <c r="J9647" s="68">
        <f t="shared" si="476"/>
        <v>8</v>
      </c>
    </row>
    <row r="9648" spans="1:10">
      <c r="A9648" t="s">
        <v>186</v>
      </c>
      <c r="B9648" t="s">
        <v>33</v>
      </c>
      <c r="C9648" s="71">
        <v>45505</v>
      </c>
      <c r="D9648" s="3">
        <f>Table1[[#This Row],[End Year]]-1</f>
        <v>2024</v>
      </c>
      <c r="E9648" s="3">
        <f t="shared" si="474"/>
        <v>2025</v>
      </c>
      <c r="F9648" s="1" t="str">
        <f t="shared" si="475"/>
        <v>2024/2025</v>
      </c>
      <c r="G9648">
        <v>1949</v>
      </c>
      <c r="H9648" t="s">
        <v>60</v>
      </c>
      <c r="I9648" s="68">
        <f>IFERROR(INDEX(Lookup_Misc!$A$1:$C$7,MATCH(Table1[[#This Row],[Product]],Lookup_Misc!$B$1:$B$7,0),3)*Table1[[#This Row],[Tonnage]],NA())</f>
        <v>1013.48</v>
      </c>
      <c r="J9648" s="68">
        <f t="shared" si="476"/>
        <v>8</v>
      </c>
    </row>
    <row r="9649" spans="1:10">
      <c r="A9649" t="s">
        <v>189</v>
      </c>
      <c r="B9649" t="s">
        <v>33</v>
      </c>
      <c r="C9649" s="71">
        <v>45505</v>
      </c>
      <c r="D9649" s="3">
        <f>Table1[[#This Row],[End Year]]-1</f>
        <v>2024</v>
      </c>
      <c r="E9649" s="3">
        <f t="shared" si="474"/>
        <v>2025</v>
      </c>
      <c r="F9649" s="1" t="str">
        <f t="shared" si="475"/>
        <v>2024/2025</v>
      </c>
      <c r="G9649">
        <v>75</v>
      </c>
      <c r="H9649" t="s">
        <v>60</v>
      </c>
      <c r="I9649" s="68">
        <f>IFERROR(INDEX(Lookup_Misc!$A$1:$C$7,MATCH(Table1[[#This Row],[Product]],Lookup_Misc!$B$1:$B$7,0),3)*Table1[[#This Row],[Tonnage]],NA())</f>
        <v>30</v>
      </c>
      <c r="J9649" s="68">
        <f t="shared" si="476"/>
        <v>8</v>
      </c>
    </row>
    <row r="9650" spans="1:10">
      <c r="A9650" t="s">
        <v>186</v>
      </c>
      <c r="B9650" t="s">
        <v>33</v>
      </c>
      <c r="C9650" s="71">
        <v>45505</v>
      </c>
      <c r="D9650" s="3">
        <f>Table1[[#This Row],[End Year]]-1</f>
        <v>2024</v>
      </c>
      <c r="E9650" s="3">
        <f t="shared" si="474"/>
        <v>2025</v>
      </c>
      <c r="F9650" s="1" t="str">
        <f t="shared" si="475"/>
        <v>2024/2025</v>
      </c>
      <c r="G9650">
        <v>15000</v>
      </c>
      <c r="H9650" t="s">
        <v>90</v>
      </c>
      <c r="I9650" s="68">
        <f>IFERROR(INDEX(Lookup_Misc!$A$1:$C$7,MATCH(Table1[[#This Row],[Product]],Lookup_Misc!$B$1:$B$7,0),3)*Table1[[#This Row],[Tonnage]],NA())</f>
        <v>7800</v>
      </c>
      <c r="J9650" s="68">
        <f t="shared" si="476"/>
        <v>8</v>
      </c>
    </row>
    <row r="9651" spans="1:10">
      <c r="A9651" t="s">
        <v>186</v>
      </c>
      <c r="B9651" t="s">
        <v>33</v>
      </c>
      <c r="C9651" s="71">
        <v>45505</v>
      </c>
      <c r="D9651" s="3">
        <f>Table1[[#This Row],[End Year]]-1</f>
        <v>2024</v>
      </c>
      <c r="E9651" s="3">
        <f t="shared" si="474"/>
        <v>2025</v>
      </c>
      <c r="F9651" s="1" t="str">
        <f t="shared" si="475"/>
        <v>2024/2025</v>
      </c>
      <c r="G9651">
        <v>471</v>
      </c>
      <c r="H9651" t="s">
        <v>95</v>
      </c>
      <c r="I9651" s="68">
        <f>IFERROR(INDEX(Lookup_Misc!$A$1:$C$7,MATCH(Table1[[#This Row],[Product]],Lookup_Misc!$B$1:$B$7,0),3)*Table1[[#This Row],[Tonnage]],NA())</f>
        <v>244.92000000000002</v>
      </c>
      <c r="J9651" s="68">
        <f t="shared" si="476"/>
        <v>8</v>
      </c>
    </row>
    <row r="9652" spans="1:10">
      <c r="A9652" t="s">
        <v>187</v>
      </c>
      <c r="B9652" t="s">
        <v>33</v>
      </c>
      <c r="C9652" s="71">
        <v>45505</v>
      </c>
      <c r="D9652" s="3">
        <f>Table1[[#This Row],[End Year]]-1</f>
        <v>2024</v>
      </c>
      <c r="E9652" s="3">
        <f t="shared" si="474"/>
        <v>2025</v>
      </c>
      <c r="F9652" s="1" t="str">
        <f t="shared" si="475"/>
        <v>2024/2025</v>
      </c>
      <c r="G9652">
        <v>30000</v>
      </c>
      <c r="H9652" t="s">
        <v>151</v>
      </c>
      <c r="I9652" s="68">
        <f>IFERROR(INDEX(Lookup_Misc!$A$1:$C$7,MATCH(Table1[[#This Row],[Product]],Lookup_Misc!$B$1:$B$7,0),3)*Table1[[#This Row],[Tonnage]],NA())</f>
        <v>13800</v>
      </c>
      <c r="J9652" s="68">
        <f t="shared" si="476"/>
        <v>8</v>
      </c>
    </row>
    <row r="9653" spans="1:10">
      <c r="A9653" t="s">
        <v>186</v>
      </c>
      <c r="B9653" t="s">
        <v>33</v>
      </c>
      <c r="C9653" s="71">
        <v>45505</v>
      </c>
      <c r="D9653" s="3">
        <f>Table1[[#This Row],[End Year]]-1</f>
        <v>2024</v>
      </c>
      <c r="E9653" s="3">
        <f t="shared" si="474"/>
        <v>2025</v>
      </c>
      <c r="F9653" s="1" t="str">
        <f t="shared" si="475"/>
        <v>2024/2025</v>
      </c>
      <c r="G9653">
        <v>472</v>
      </c>
      <c r="H9653" t="s">
        <v>86</v>
      </c>
      <c r="I9653" s="68">
        <f>IFERROR(INDEX(Lookup_Misc!$A$1:$C$7,MATCH(Table1[[#This Row],[Product]],Lookup_Misc!$B$1:$B$7,0),3)*Table1[[#This Row],[Tonnage]],NA())</f>
        <v>245.44</v>
      </c>
      <c r="J9653" s="68">
        <f t="shared" si="476"/>
        <v>8</v>
      </c>
    </row>
    <row r="9654" spans="1:10">
      <c r="A9654" t="s">
        <v>185</v>
      </c>
      <c r="B9654" t="s">
        <v>33</v>
      </c>
      <c r="C9654" s="71">
        <v>45505</v>
      </c>
      <c r="D9654" s="3">
        <f>Table1[[#This Row],[End Year]]-1</f>
        <v>2024</v>
      </c>
      <c r="E9654" s="3">
        <f t="shared" si="474"/>
        <v>2025</v>
      </c>
      <c r="F9654" s="1" t="str">
        <f t="shared" si="475"/>
        <v>2024/2025</v>
      </c>
      <c r="G9654">
        <v>18</v>
      </c>
      <c r="H9654" t="s">
        <v>119</v>
      </c>
      <c r="I9654" s="68">
        <f>IFERROR(INDEX(Lookup_Misc!$A$1:$C$7,MATCH(Table1[[#This Row],[Product]],Lookup_Misc!$B$1:$B$7,0),3)*Table1[[#This Row],[Tonnage]],NA())</f>
        <v>8.2800000000000011</v>
      </c>
      <c r="J9654" s="68">
        <f t="shared" si="476"/>
        <v>8</v>
      </c>
    </row>
    <row r="9655" spans="1:10">
      <c r="A9655" t="s">
        <v>186</v>
      </c>
      <c r="B9655" t="s">
        <v>33</v>
      </c>
      <c r="C9655" s="71">
        <v>45505</v>
      </c>
      <c r="D9655" s="3">
        <f>Table1[[#This Row],[End Year]]-1</f>
        <v>2024</v>
      </c>
      <c r="E9655" s="3">
        <f t="shared" si="474"/>
        <v>2025</v>
      </c>
      <c r="F9655" s="1" t="str">
        <f t="shared" si="475"/>
        <v>2024/2025</v>
      </c>
      <c r="G9655">
        <v>1723</v>
      </c>
      <c r="H9655" t="s">
        <v>79</v>
      </c>
      <c r="I9655" s="68">
        <f>IFERROR(INDEX(Lookup_Misc!$A$1:$C$7,MATCH(Table1[[#This Row],[Product]],Lookup_Misc!$B$1:$B$7,0),3)*Table1[[#This Row],[Tonnage]],NA())</f>
        <v>895.96</v>
      </c>
      <c r="J9655" s="68">
        <f t="shared" si="476"/>
        <v>8</v>
      </c>
    </row>
    <row r="9656" spans="1:10">
      <c r="A9656" t="s">
        <v>187</v>
      </c>
      <c r="B9656" t="s">
        <v>33</v>
      </c>
      <c r="C9656" s="71">
        <v>45505</v>
      </c>
      <c r="D9656" s="3">
        <f>Table1[[#This Row],[End Year]]-1</f>
        <v>2024</v>
      </c>
      <c r="E9656" s="3">
        <f t="shared" si="474"/>
        <v>2025</v>
      </c>
      <c r="F9656" s="1" t="str">
        <f t="shared" si="475"/>
        <v>2024/2025</v>
      </c>
      <c r="G9656">
        <v>25299</v>
      </c>
      <c r="H9656" t="s">
        <v>96</v>
      </c>
      <c r="I9656" s="68">
        <f>IFERROR(INDEX(Lookup_Misc!$A$1:$C$7,MATCH(Table1[[#This Row],[Product]],Lookup_Misc!$B$1:$B$7,0),3)*Table1[[#This Row],[Tonnage]],NA())</f>
        <v>11637.54</v>
      </c>
      <c r="J9656" s="68">
        <f t="shared" si="476"/>
        <v>8</v>
      </c>
    </row>
    <row r="9657" spans="1:10">
      <c r="A9657" t="s">
        <v>187</v>
      </c>
      <c r="B9657" t="s">
        <v>33</v>
      </c>
      <c r="C9657" s="71">
        <v>45505</v>
      </c>
      <c r="D9657" s="3">
        <f>Table1[[#This Row],[End Year]]-1</f>
        <v>2024</v>
      </c>
      <c r="E9657" s="3">
        <f t="shared" si="474"/>
        <v>2025</v>
      </c>
      <c r="F9657" s="1" t="str">
        <f t="shared" si="475"/>
        <v>2024/2025</v>
      </c>
      <c r="G9657">
        <v>16500</v>
      </c>
      <c r="H9657" t="s">
        <v>169</v>
      </c>
      <c r="I9657" s="68">
        <f>IFERROR(INDEX(Lookup_Misc!$A$1:$C$7,MATCH(Table1[[#This Row],[Product]],Lookup_Misc!$B$1:$B$7,0),3)*Table1[[#This Row],[Tonnage]],NA())</f>
        <v>7590</v>
      </c>
      <c r="J9657" s="68">
        <f t="shared" si="476"/>
        <v>8</v>
      </c>
    </row>
    <row r="9658" spans="1:10">
      <c r="A9658" t="s">
        <v>187</v>
      </c>
      <c r="B9658" t="s">
        <v>33</v>
      </c>
      <c r="C9658" s="71">
        <v>45505</v>
      </c>
      <c r="D9658" s="3">
        <f>Table1[[#This Row],[End Year]]-1</f>
        <v>2024</v>
      </c>
      <c r="E9658" s="3">
        <f t="shared" si="474"/>
        <v>2025</v>
      </c>
      <c r="F9658" s="1" t="str">
        <f t="shared" si="475"/>
        <v>2024/2025</v>
      </c>
      <c r="G9658">
        <v>7000</v>
      </c>
      <c r="H9658" t="s">
        <v>78</v>
      </c>
      <c r="I9658" s="68">
        <f>IFERROR(INDEX(Lookup_Misc!$A$1:$C$7,MATCH(Table1[[#This Row],[Product]],Lookup_Misc!$B$1:$B$7,0),3)*Table1[[#This Row],[Tonnage]],NA())</f>
        <v>3220</v>
      </c>
      <c r="J9658" s="68">
        <f t="shared" si="476"/>
        <v>8</v>
      </c>
    </row>
    <row r="9659" spans="1:10">
      <c r="A9659" t="s">
        <v>185</v>
      </c>
      <c r="B9659" t="s">
        <v>33</v>
      </c>
      <c r="C9659" s="71">
        <v>45505</v>
      </c>
      <c r="D9659" s="3">
        <f>Table1[[#This Row],[End Year]]-1</f>
        <v>2024</v>
      </c>
      <c r="E9659" s="3">
        <f t="shared" si="474"/>
        <v>2025</v>
      </c>
      <c r="F9659" s="1" t="str">
        <f t="shared" si="475"/>
        <v>2024/2025</v>
      </c>
      <c r="G9659">
        <v>62</v>
      </c>
      <c r="H9659" t="s">
        <v>86</v>
      </c>
      <c r="I9659" s="68">
        <f>IFERROR(INDEX(Lookup_Misc!$A$1:$C$7,MATCH(Table1[[#This Row],[Product]],Lookup_Misc!$B$1:$B$7,0),3)*Table1[[#This Row],[Tonnage]],NA())</f>
        <v>28.52</v>
      </c>
      <c r="J9659" s="68">
        <f t="shared" si="476"/>
        <v>8</v>
      </c>
    </row>
    <row r="9660" spans="1:10">
      <c r="A9660" t="s">
        <v>186</v>
      </c>
      <c r="B9660" t="s">
        <v>33</v>
      </c>
      <c r="C9660" s="71">
        <v>45505</v>
      </c>
      <c r="D9660" s="3">
        <f>Table1[[#This Row],[End Year]]-1</f>
        <v>2024</v>
      </c>
      <c r="E9660" s="3">
        <f t="shared" si="474"/>
        <v>2025</v>
      </c>
      <c r="F9660" s="1" t="str">
        <f t="shared" si="475"/>
        <v>2024/2025</v>
      </c>
      <c r="G9660">
        <v>105</v>
      </c>
      <c r="H9660" t="s">
        <v>119</v>
      </c>
      <c r="I9660" s="68">
        <f>IFERROR(INDEX(Lookup_Misc!$A$1:$C$7,MATCH(Table1[[#This Row],[Product]],Lookup_Misc!$B$1:$B$7,0),3)*Table1[[#This Row],[Tonnage]],NA())</f>
        <v>54.6</v>
      </c>
      <c r="J9660" s="68">
        <f t="shared" si="476"/>
        <v>8</v>
      </c>
    </row>
    <row r="9661" spans="1:10">
      <c r="A9661" t="s">
        <v>186</v>
      </c>
      <c r="B9661" t="s">
        <v>33</v>
      </c>
      <c r="C9661" s="71">
        <v>45505</v>
      </c>
      <c r="D9661" s="3">
        <f>Table1[[#This Row],[End Year]]-1</f>
        <v>2024</v>
      </c>
      <c r="E9661" s="3">
        <f t="shared" si="474"/>
        <v>2025</v>
      </c>
      <c r="F9661" s="1" t="str">
        <f t="shared" si="475"/>
        <v>2024/2025</v>
      </c>
      <c r="G9661">
        <v>48</v>
      </c>
      <c r="H9661" t="s">
        <v>75</v>
      </c>
      <c r="I9661" s="68">
        <f>IFERROR(INDEX(Lookup_Misc!$A$1:$C$7,MATCH(Table1[[#This Row],[Product]],Lookup_Misc!$B$1:$B$7,0),3)*Table1[[#This Row],[Tonnage]],NA())</f>
        <v>24.96</v>
      </c>
      <c r="J9661" s="68">
        <f t="shared" si="476"/>
        <v>8</v>
      </c>
    </row>
    <row r="9662" spans="1:10">
      <c r="A9662" t="s">
        <v>189</v>
      </c>
      <c r="B9662" t="s">
        <v>33</v>
      </c>
      <c r="C9662" s="71">
        <v>45505</v>
      </c>
      <c r="D9662" s="3">
        <f>Table1[[#This Row],[End Year]]-1</f>
        <v>2024</v>
      </c>
      <c r="E9662" s="3">
        <f t="shared" si="474"/>
        <v>2025</v>
      </c>
      <c r="F9662" s="1" t="str">
        <f t="shared" si="475"/>
        <v>2024/2025</v>
      </c>
      <c r="G9662">
        <v>3</v>
      </c>
      <c r="H9662" t="s">
        <v>94</v>
      </c>
      <c r="I9662" s="68">
        <f>IFERROR(INDEX(Lookup_Misc!$A$1:$C$7,MATCH(Table1[[#This Row],[Product]],Lookup_Misc!$B$1:$B$7,0),3)*Table1[[#This Row],[Tonnage]],NA())</f>
        <v>1.2000000000000002</v>
      </c>
      <c r="J9662" s="68">
        <f t="shared" si="476"/>
        <v>8</v>
      </c>
    </row>
    <row r="9663" spans="1:10">
      <c r="A9663" t="s">
        <v>186</v>
      </c>
      <c r="B9663" t="s">
        <v>33</v>
      </c>
      <c r="C9663" s="71">
        <v>45505</v>
      </c>
      <c r="D9663" s="3">
        <f>Table1[[#This Row],[End Year]]-1</f>
        <v>2024</v>
      </c>
      <c r="E9663" s="3">
        <f t="shared" si="474"/>
        <v>2025</v>
      </c>
      <c r="F9663" s="1" t="str">
        <f t="shared" si="475"/>
        <v>2024/2025</v>
      </c>
      <c r="G9663">
        <v>54</v>
      </c>
      <c r="H9663" t="s">
        <v>169</v>
      </c>
      <c r="I9663" s="68">
        <f>IFERROR(INDEX(Lookup_Misc!$A$1:$C$7,MATCH(Table1[[#This Row],[Product]],Lookup_Misc!$B$1:$B$7,0),3)*Table1[[#This Row],[Tonnage]],NA())</f>
        <v>28.080000000000002</v>
      </c>
      <c r="J9663" s="68">
        <f t="shared" si="476"/>
        <v>8</v>
      </c>
    </row>
    <row r="9664" spans="1:10">
      <c r="A9664" t="s">
        <v>185</v>
      </c>
      <c r="B9664" t="s">
        <v>33</v>
      </c>
      <c r="C9664" s="71">
        <v>45505</v>
      </c>
      <c r="D9664" s="3">
        <f>Table1[[#This Row],[End Year]]-1</f>
        <v>2024</v>
      </c>
      <c r="E9664" s="3">
        <f t="shared" si="474"/>
        <v>2025</v>
      </c>
      <c r="F9664" s="1" t="str">
        <f t="shared" si="475"/>
        <v>2024/2025</v>
      </c>
      <c r="G9664">
        <v>197</v>
      </c>
      <c r="H9664" t="s">
        <v>60</v>
      </c>
      <c r="I9664" s="68">
        <f>IFERROR(INDEX(Lookup_Misc!$A$1:$C$7,MATCH(Table1[[#This Row],[Product]],Lookup_Misc!$B$1:$B$7,0),3)*Table1[[#This Row],[Tonnage]],NA())</f>
        <v>90.62</v>
      </c>
      <c r="J9664" s="68">
        <f t="shared" si="476"/>
        <v>8</v>
      </c>
    </row>
    <row r="9665" spans="1:10">
      <c r="A9665" t="s">
        <v>185</v>
      </c>
      <c r="B9665" t="s">
        <v>33</v>
      </c>
      <c r="C9665" s="71">
        <v>45505</v>
      </c>
      <c r="D9665" s="3">
        <f>Table1[[#This Row],[End Year]]-1</f>
        <v>2024</v>
      </c>
      <c r="E9665" s="3">
        <f t="shared" si="474"/>
        <v>2025</v>
      </c>
      <c r="F9665" s="1" t="str">
        <f t="shared" si="475"/>
        <v>2024/2025</v>
      </c>
      <c r="G9665">
        <v>23</v>
      </c>
      <c r="H9665" t="s">
        <v>87</v>
      </c>
      <c r="I9665" s="68">
        <f>IFERROR(INDEX(Lookup_Misc!$A$1:$C$7,MATCH(Table1[[#This Row],[Product]],Lookup_Misc!$B$1:$B$7,0),3)*Table1[[#This Row],[Tonnage]],NA())</f>
        <v>10.58</v>
      </c>
      <c r="J9665" s="68">
        <f t="shared" si="476"/>
        <v>8</v>
      </c>
    </row>
    <row r="9666" spans="1:10">
      <c r="A9666" t="s">
        <v>186</v>
      </c>
      <c r="B9666" t="s">
        <v>33</v>
      </c>
      <c r="C9666" s="71">
        <v>45505</v>
      </c>
      <c r="D9666" s="3">
        <f>Table1[[#This Row],[End Year]]-1</f>
        <v>2024</v>
      </c>
      <c r="E9666" s="3">
        <f t="shared" si="474"/>
        <v>2025</v>
      </c>
      <c r="F9666" s="1" t="str">
        <f t="shared" si="475"/>
        <v>2024/2025</v>
      </c>
      <c r="G9666">
        <v>102</v>
      </c>
      <c r="H9666" t="s">
        <v>96</v>
      </c>
      <c r="I9666" s="68">
        <f>IFERROR(INDEX(Lookup_Misc!$A$1:$C$7,MATCH(Table1[[#This Row],[Product]],Lookup_Misc!$B$1:$B$7,0),3)*Table1[[#This Row],[Tonnage]],NA())</f>
        <v>53.04</v>
      </c>
      <c r="J9666" s="68">
        <f t="shared" si="476"/>
        <v>8</v>
      </c>
    </row>
    <row r="9667" spans="1:10">
      <c r="A9667" t="s">
        <v>189</v>
      </c>
      <c r="B9667" t="s">
        <v>33</v>
      </c>
      <c r="C9667" s="71">
        <v>45505</v>
      </c>
      <c r="D9667" s="3">
        <f>Table1[[#This Row],[End Year]]-1</f>
        <v>2024</v>
      </c>
      <c r="E9667" s="3">
        <f t="shared" si="474"/>
        <v>2025</v>
      </c>
      <c r="F9667" s="1" t="str">
        <f t="shared" si="475"/>
        <v>2024/2025</v>
      </c>
      <c r="G9667">
        <v>18</v>
      </c>
      <c r="H9667" t="s">
        <v>86</v>
      </c>
      <c r="I9667" s="68">
        <f>IFERROR(INDEX(Lookup_Misc!$A$1:$C$7,MATCH(Table1[[#This Row],[Product]],Lookup_Misc!$B$1:$B$7,0),3)*Table1[[#This Row],[Tonnage]],NA())</f>
        <v>7.2</v>
      </c>
      <c r="J9667" s="68">
        <f t="shared" si="476"/>
        <v>8</v>
      </c>
    </row>
    <row r="9668" spans="1:10">
      <c r="A9668" t="s">
        <v>185</v>
      </c>
      <c r="B9668" t="s">
        <v>33</v>
      </c>
      <c r="C9668" s="71">
        <v>45505</v>
      </c>
      <c r="D9668" s="3">
        <f>Table1[[#This Row],[End Year]]-1</f>
        <v>2024</v>
      </c>
      <c r="E9668" s="3">
        <f t="shared" si="474"/>
        <v>2025</v>
      </c>
      <c r="F9668" s="1" t="str">
        <f t="shared" si="475"/>
        <v>2024/2025</v>
      </c>
      <c r="G9668">
        <v>88500</v>
      </c>
      <c r="H9668" t="s">
        <v>82</v>
      </c>
      <c r="I9668" s="68">
        <f>IFERROR(INDEX(Lookup_Misc!$A$1:$C$7,MATCH(Table1[[#This Row],[Product]],Lookup_Misc!$B$1:$B$7,0),3)*Table1[[#This Row],[Tonnage]],NA())</f>
        <v>40710</v>
      </c>
      <c r="J9668" s="68">
        <f t="shared" si="476"/>
        <v>8</v>
      </c>
    </row>
    <row r="9669" spans="1:10">
      <c r="A9669" t="s">
        <v>185</v>
      </c>
      <c r="B9669" t="s">
        <v>33</v>
      </c>
      <c r="C9669" s="71">
        <v>45505</v>
      </c>
      <c r="D9669" s="3">
        <f>Table1[[#This Row],[End Year]]-1</f>
        <v>2024</v>
      </c>
      <c r="E9669" s="3">
        <f t="shared" si="474"/>
        <v>2025</v>
      </c>
      <c r="F9669" s="1" t="str">
        <f t="shared" si="475"/>
        <v>2024/2025</v>
      </c>
      <c r="G9669">
        <v>16506</v>
      </c>
      <c r="H9669" t="s">
        <v>169</v>
      </c>
      <c r="I9669" s="68">
        <f>IFERROR(INDEX(Lookup_Misc!$A$1:$C$7,MATCH(Table1[[#This Row],[Product]],Lookup_Misc!$B$1:$B$7,0),3)*Table1[[#This Row],[Tonnage]],NA())</f>
        <v>7592.76</v>
      </c>
      <c r="J9669" s="68">
        <f t="shared" si="476"/>
        <v>8</v>
      </c>
    </row>
    <row r="9670" spans="1:10">
      <c r="A9670" t="s">
        <v>189</v>
      </c>
      <c r="B9670" t="s">
        <v>33</v>
      </c>
      <c r="C9670" s="71">
        <v>45505</v>
      </c>
      <c r="D9670" s="3">
        <f>Table1[[#This Row],[End Year]]-1</f>
        <v>2024</v>
      </c>
      <c r="E9670" s="3">
        <f t="shared" si="474"/>
        <v>2025</v>
      </c>
      <c r="F9670" s="1" t="str">
        <f t="shared" si="475"/>
        <v>2024/2025</v>
      </c>
      <c r="G9670">
        <v>12</v>
      </c>
      <c r="H9670" t="s">
        <v>79</v>
      </c>
      <c r="I9670" s="68">
        <f>IFERROR(INDEX(Lookup_Misc!$A$1:$C$7,MATCH(Table1[[#This Row],[Product]],Lookup_Misc!$B$1:$B$7,0),3)*Table1[[#This Row],[Tonnage]],NA())</f>
        <v>4.8000000000000007</v>
      </c>
      <c r="J9670" s="68">
        <f t="shared" si="476"/>
        <v>8</v>
      </c>
    </row>
    <row r="9671" spans="1:10">
      <c r="A9671" t="s">
        <v>185</v>
      </c>
      <c r="B9671" t="s">
        <v>33</v>
      </c>
      <c r="C9671" s="71">
        <v>45505</v>
      </c>
      <c r="D9671" s="3">
        <f>Table1[[#This Row],[End Year]]-1</f>
        <v>2024</v>
      </c>
      <c r="E9671" s="3">
        <f t="shared" si="474"/>
        <v>2025</v>
      </c>
      <c r="F9671" s="1" t="str">
        <f t="shared" si="475"/>
        <v>2024/2025</v>
      </c>
      <c r="G9671">
        <v>3</v>
      </c>
      <c r="H9671" t="s">
        <v>76</v>
      </c>
      <c r="I9671" s="68">
        <f>IFERROR(INDEX(Lookup_Misc!$A$1:$C$7,MATCH(Table1[[#This Row],[Product]],Lookup_Misc!$B$1:$B$7,0),3)*Table1[[#This Row],[Tonnage]],NA())</f>
        <v>1.3800000000000001</v>
      </c>
      <c r="J9671" s="68">
        <f t="shared" si="476"/>
        <v>8</v>
      </c>
    </row>
    <row r="9672" spans="1:10">
      <c r="A9672" t="s">
        <v>185</v>
      </c>
      <c r="B9672" t="s">
        <v>33</v>
      </c>
      <c r="C9672" s="71">
        <v>45505</v>
      </c>
      <c r="D9672" s="3">
        <f>Table1[[#This Row],[End Year]]-1</f>
        <v>2024</v>
      </c>
      <c r="E9672" s="3">
        <f t="shared" si="474"/>
        <v>2025</v>
      </c>
      <c r="F9672" s="1" t="str">
        <f t="shared" si="475"/>
        <v>2024/2025</v>
      </c>
      <c r="G9672">
        <v>49500</v>
      </c>
      <c r="H9672" t="s">
        <v>78</v>
      </c>
      <c r="I9672" s="68">
        <f>IFERROR(INDEX(Lookup_Misc!$A$1:$C$7,MATCH(Table1[[#This Row],[Product]],Lookup_Misc!$B$1:$B$7,0),3)*Table1[[#This Row],[Tonnage]],NA())</f>
        <v>22770</v>
      </c>
      <c r="J9672" s="68">
        <f t="shared" si="476"/>
        <v>8</v>
      </c>
    </row>
    <row r="9673" spans="1:10">
      <c r="A9673" t="s">
        <v>186</v>
      </c>
      <c r="B9673" t="s">
        <v>33</v>
      </c>
      <c r="C9673" s="71">
        <v>45505</v>
      </c>
      <c r="D9673" s="3">
        <f>Table1[[#This Row],[End Year]]-1</f>
        <v>2024</v>
      </c>
      <c r="E9673" s="3">
        <f t="shared" si="474"/>
        <v>2025</v>
      </c>
      <c r="F9673" s="1" t="str">
        <f t="shared" si="475"/>
        <v>2024/2025</v>
      </c>
      <c r="G9673">
        <v>9002</v>
      </c>
      <c r="H9673" t="s">
        <v>82</v>
      </c>
      <c r="I9673" s="68">
        <f>IFERROR(INDEX(Lookup_Misc!$A$1:$C$7,MATCH(Table1[[#This Row],[Product]],Lookup_Misc!$B$1:$B$7,0),3)*Table1[[#This Row],[Tonnage]],NA())</f>
        <v>4681.04</v>
      </c>
      <c r="J9673" s="68">
        <f t="shared" si="476"/>
        <v>8</v>
      </c>
    </row>
    <row r="9674" spans="1:10">
      <c r="A9674" t="s">
        <v>189</v>
      </c>
      <c r="B9674" t="s">
        <v>123</v>
      </c>
      <c r="C9674" s="71">
        <v>45505</v>
      </c>
      <c r="D9674" s="3">
        <f>Table1[[#This Row],[End Year]]-1</f>
        <v>2024</v>
      </c>
      <c r="E9674" s="3">
        <f t="shared" si="474"/>
        <v>2025</v>
      </c>
      <c r="F9674" s="1" t="str">
        <f t="shared" si="475"/>
        <v>2024/2025</v>
      </c>
      <c r="G9674">
        <v>20</v>
      </c>
      <c r="H9674" t="s">
        <v>90</v>
      </c>
      <c r="I9674" s="68">
        <f>IFERROR(INDEX(Lookup_Misc!$A$1:$C$7,MATCH(Table1[[#This Row],[Product]],Lookup_Misc!$B$1:$B$7,0),3)*Table1[[#This Row],[Tonnage]],NA())</f>
        <v>8</v>
      </c>
      <c r="J9674" s="68">
        <f t="shared" si="476"/>
        <v>8</v>
      </c>
    </row>
    <row r="9675" spans="1:10">
      <c r="A9675" t="s">
        <v>185</v>
      </c>
      <c r="B9675" t="s">
        <v>123</v>
      </c>
      <c r="C9675" s="71">
        <v>45505</v>
      </c>
      <c r="D9675" s="3">
        <f>Table1[[#This Row],[End Year]]-1</f>
        <v>2024</v>
      </c>
      <c r="E9675" s="3">
        <f t="shared" ref="E9675:E9708" si="477">IF(AND(MONTH(C9675)&gt;=7,MONTH(C9675)&lt;=12),YEAR(C9675)+1,YEAR(C9675))</f>
        <v>2025</v>
      </c>
      <c r="F9675" s="1" t="str">
        <f t="shared" ref="F9675:F9706" si="478">D9675&amp;"/"&amp;E9675</f>
        <v>2024/2025</v>
      </c>
      <c r="G9675">
        <v>2000</v>
      </c>
      <c r="H9675" t="s">
        <v>131</v>
      </c>
      <c r="I9675" s="68">
        <f>IFERROR(INDEX(Lookup_Misc!$A$1:$C$7,MATCH(Table1[[#This Row],[Product]],Lookup_Misc!$B$1:$B$7,0),3)*Table1[[#This Row],[Tonnage]],NA())</f>
        <v>920</v>
      </c>
      <c r="J9675" s="68">
        <f t="shared" ref="J9675:J9708" si="479">MONTH(C9675)</f>
        <v>8</v>
      </c>
    </row>
    <row r="9676" spans="1:10">
      <c r="A9676" t="s">
        <v>188</v>
      </c>
      <c r="B9676" t="s">
        <v>123</v>
      </c>
      <c r="C9676" s="71">
        <v>45505</v>
      </c>
      <c r="D9676" s="3">
        <f>Table1[[#This Row],[End Year]]-1</f>
        <v>2024</v>
      </c>
      <c r="E9676" s="3">
        <f t="shared" si="477"/>
        <v>2025</v>
      </c>
      <c r="F9676" s="1" t="str">
        <f t="shared" si="478"/>
        <v>2024/2025</v>
      </c>
      <c r="G9676">
        <v>91</v>
      </c>
      <c r="H9676" t="s">
        <v>60</v>
      </c>
      <c r="I9676" s="68">
        <f>IFERROR(INDEX(Lookup_Misc!$A$1:$C$7,MATCH(Table1[[#This Row],[Product]],Lookup_Misc!$B$1:$B$7,0),3)*Table1[[#This Row],[Tonnage]],NA())</f>
        <v>16.38</v>
      </c>
      <c r="J9676" s="68">
        <f t="shared" si="479"/>
        <v>8</v>
      </c>
    </row>
    <row r="9677" spans="1:10">
      <c r="A9677" t="s">
        <v>185</v>
      </c>
      <c r="B9677" t="s">
        <v>123</v>
      </c>
      <c r="C9677" s="71">
        <v>45505</v>
      </c>
      <c r="D9677" s="3">
        <f>Table1[[#This Row],[End Year]]-1</f>
        <v>2024</v>
      </c>
      <c r="E9677" s="3">
        <f t="shared" si="477"/>
        <v>2025</v>
      </c>
      <c r="F9677" s="1" t="str">
        <f t="shared" si="478"/>
        <v>2024/2025</v>
      </c>
      <c r="G9677">
        <v>2801</v>
      </c>
      <c r="H9677" t="s">
        <v>133</v>
      </c>
      <c r="I9677" s="68">
        <f>IFERROR(INDEX(Lookup_Misc!$A$1:$C$7,MATCH(Table1[[#This Row],[Product]],Lookup_Misc!$B$1:$B$7,0),3)*Table1[[#This Row],[Tonnage]],NA())</f>
        <v>1288.46</v>
      </c>
      <c r="J9677" s="68">
        <f t="shared" si="479"/>
        <v>8</v>
      </c>
    </row>
    <row r="9678" spans="1:10">
      <c r="A9678" t="s">
        <v>186</v>
      </c>
      <c r="B9678" t="s">
        <v>123</v>
      </c>
      <c r="C9678" s="71">
        <v>45505</v>
      </c>
      <c r="D9678" s="3">
        <f>Table1[[#This Row],[End Year]]-1</f>
        <v>2024</v>
      </c>
      <c r="E9678" s="3">
        <f t="shared" si="477"/>
        <v>2025</v>
      </c>
      <c r="F9678" s="1" t="str">
        <f t="shared" si="478"/>
        <v>2024/2025</v>
      </c>
      <c r="G9678">
        <v>11465</v>
      </c>
      <c r="H9678" t="s">
        <v>116</v>
      </c>
      <c r="I9678" s="68">
        <f>IFERROR(INDEX(Lookup_Misc!$A$1:$C$7,MATCH(Table1[[#This Row],[Product]],Lookup_Misc!$B$1:$B$7,0),3)*Table1[[#This Row],[Tonnage]],NA())</f>
        <v>5961.8</v>
      </c>
      <c r="J9678" s="68">
        <f t="shared" si="479"/>
        <v>8</v>
      </c>
    </row>
    <row r="9679" spans="1:10">
      <c r="A9679" t="s">
        <v>185</v>
      </c>
      <c r="B9679" t="s">
        <v>123</v>
      </c>
      <c r="C9679" s="71">
        <v>45505</v>
      </c>
      <c r="D9679" s="3">
        <f>Table1[[#This Row],[End Year]]-1</f>
        <v>2024</v>
      </c>
      <c r="E9679" s="3">
        <f t="shared" si="477"/>
        <v>2025</v>
      </c>
      <c r="F9679" s="1" t="str">
        <f t="shared" si="478"/>
        <v>2024/2025</v>
      </c>
      <c r="G9679">
        <v>2801</v>
      </c>
      <c r="H9679" t="s">
        <v>88</v>
      </c>
      <c r="I9679" s="68">
        <f>IFERROR(INDEX(Lookup_Misc!$A$1:$C$7,MATCH(Table1[[#This Row],[Product]],Lookup_Misc!$B$1:$B$7,0),3)*Table1[[#This Row],[Tonnage]],NA())</f>
        <v>1288.46</v>
      </c>
      <c r="J9679" s="68">
        <f t="shared" si="479"/>
        <v>8</v>
      </c>
    </row>
    <row r="9680" spans="1:10">
      <c r="A9680" t="s">
        <v>189</v>
      </c>
      <c r="B9680" t="s">
        <v>123</v>
      </c>
      <c r="C9680" s="71">
        <v>45505</v>
      </c>
      <c r="D9680" s="3">
        <f>Table1[[#This Row],[End Year]]-1</f>
        <v>2024</v>
      </c>
      <c r="E9680" s="3">
        <f t="shared" si="477"/>
        <v>2025</v>
      </c>
      <c r="F9680" s="1" t="str">
        <f t="shared" si="478"/>
        <v>2024/2025</v>
      </c>
      <c r="G9680">
        <v>3</v>
      </c>
      <c r="H9680" t="s">
        <v>137</v>
      </c>
      <c r="I9680" s="68">
        <f>IFERROR(INDEX(Lookup_Misc!$A$1:$C$7,MATCH(Table1[[#This Row],[Product]],Lookup_Misc!$B$1:$B$7,0),3)*Table1[[#This Row],[Tonnage]],NA())</f>
        <v>1.2000000000000002</v>
      </c>
      <c r="J9680" s="68">
        <f t="shared" si="479"/>
        <v>8</v>
      </c>
    </row>
    <row r="9681" spans="1:10">
      <c r="A9681" t="s">
        <v>189</v>
      </c>
      <c r="B9681" t="s">
        <v>123</v>
      </c>
      <c r="C9681" s="71">
        <v>45505</v>
      </c>
      <c r="D9681" s="3">
        <f>Table1[[#This Row],[End Year]]-1</f>
        <v>2024</v>
      </c>
      <c r="E9681" s="3">
        <f t="shared" si="477"/>
        <v>2025</v>
      </c>
      <c r="F9681" s="1" t="str">
        <f t="shared" si="478"/>
        <v>2024/2025</v>
      </c>
      <c r="G9681">
        <v>4</v>
      </c>
      <c r="H9681" t="s">
        <v>102</v>
      </c>
      <c r="I9681" s="68">
        <f>IFERROR(INDEX(Lookup_Misc!$A$1:$C$7,MATCH(Table1[[#This Row],[Product]],Lookup_Misc!$B$1:$B$7,0),3)*Table1[[#This Row],[Tonnage]],NA())</f>
        <v>1.6</v>
      </c>
      <c r="J9681" s="68">
        <f t="shared" si="479"/>
        <v>8</v>
      </c>
    </row>
    <row r="9682" spans="1:10">
      <c r="A9682" t="s">
        <v>186</v>
      </c>
      <c r="B9682" t="s">
        <v>123</v>
      </c>
      <c r="C9682" s="71">
        <v>45505</v>
      </c>
      <c r="D9682" s="3">
        <f>Table1[[#This Row],[End Year]]-1</f>
        <v>2024</v>
      </c>
      <c r="E9682" s="3">
        <f t="shared" si="477"/>
        <v>2025</v>
      </c>
      <c r="F9682" s="1" t="str">
        <f t="shared" si="478"/>
        <v>2024/2025</v>
      </c>
      <c r="G9682">
        <v>38487</v>
      </c>
      <c r="H9682" t="s">
        <v>90</v>
      </c>
      <c r="I9682" s="68">
        <f>IFERROR(INDEX(Lookup_Misc!$A$1:$C$7,MATCH(Table1[[#This Row],[Product]],Lookup_Misc!$B$1:$B$7,0),3)*Table1[[#This Row],[Tonnage]],NA())</f>
        <v>20013.240000000002</v>
      </c>
      <c r="J9682" s="68">
        <f t="shared" si="479"/>
        <v>8</v>
      </c>
    </row>
    <row r="9683" spans="1:10">
      <c r="A9683" t="s">
        <v>189</v>
      </c>
      <c r="B9683" t="s">
        <v>123</v>
      </c>
      <c r="C9683" s="71">
        <v>45505</v>
      </c>
      <c r="D9683" s="3">
        <f>Table1[[#This Row],[End Year]]-1</f>
        <v>2024</v>
      </c>
      <c r="E9683" s="3">
        <f t="shared" si="477"/>
        <v>2025</v>
      </c>
      <c r="F9683" s="1" t="str">
        <f t="shared" si="478"/>
        <v>2024/2025</v>
      </c>
      <c r="G9683">
        <v>132</v>
      </c>
      <c r="H9683" t="s">
        <v>87</v>
      </c>
      <c r="I9683" s="68">
        <f>IFERROR(INDEX(Lookup_Misc!$A$1:$C$7,MATCH(Table1[[#This Row],[Product]],Lookup_Misc!$B$1:$B$7,0),3)*Table1[[#This Row],[Tonnage]],NA())</f>
        <v>52.800000000000004</v>
      </c>
      <c r="J9683" s="68">
        <f t="shared" si="479"/>
        <v>8</v>
      </c>
    </row>
    <row r="9684" spans="1:10">
      <c r="A9684" t="s">
        <v>188</v>
      </c>
      <c r="B9684" t="s">
        <v>123</v>
      </c>
      <c r="C9684" s="71">
        <v>45505</v>
      </c>
      <c r="D9684" s="3">
        <f>Table1[[#This Row],[End Year]]-1</f>
        <v>2024</v>
      </c>
      <c r="E9684" s="3">
        <f t="shared" si="477"/>
        <v>2025</v>
      </c>
      <c r="F9684" s="1" t="str">
        <f t="shared" si="478"/>
        <v>2024/2025</v>
      </c>
      <c r="G9684">
        <v>2800</v>
      </c>
      <c r="H9684" t="s">
        <v>125</v>
      </c>
      <c r="I9684" s="68">
        <f>IFERROR(INDEX(Lookup_Misc!$A$1:$C$7,MATCH(Table1[[#This Row],[Product]],Lookup_Misc!$B$1:$B$7,0),3)*Table1[[#This Row],[Tonnage]],NA())</f>
        <v>504</v>
      </c>
      <c r="J9684" s="68">
        <f t="shared" si="479"/>
        <v>8</v>
      </c>
    </row>
    <row r="9685" spans="1:10">
      <c r="A9685" t="s">
        <v>185</v>
      </c>
      <c r="B9685" t="s">
        <v>123</v>
      </c>
      <c r="C9685" s="71">
        <v>45505</v>
      </c>
      <c r="D9685" s="3">
        <f>Table1[[#This Row],[End Year]]-1</f>
        <v>2024</v>
      </c>
      <c r="E9685" s="3">
        <f t="shared" si="477"/>
        <v>2025</v>
      </c>
      <c r="F9685" s="1" t="str">
        <f t="shared" si="478"/>
        <v>2024/2025</v>
      </c>
      <c r="G9685">
        <v>5499</v>
      </c>
      <c r="H9685" t="s">
        <v>116</v>
      </c>
      <c r="I9685" s="68">
        <f>IFERROR(INDEX(Lookup_Misc!$A$1:$C$7,MATCH(Table1[[#This Row],[Product]],Lookup_Misc!$B$1:$B$7,0),3)*Table1[[#This Row],[Tonnage]],NA())</f>
        <v>2529.54</v>
      </c>
      <c r="J9685" s="68">
        <f t="shared" si="479"/>
        <v>8</v>
      </c>
    </row>
    <row r="9686" spans="1:10">
      <c r="A9686" t="s">
        <v>189</v>
      </c>
      <c r="B9686" t="s">
        <v>123</v>
      </c>
      <c r="C9686" s="71">
        <v>45505</v>
      </c>
      <c r="D9686" s="3">
        <f>Table1[[#This Row],[End Year]]-1</f>
        <v>2024</v>
      </c>
      <c r="E9686" s="3">
        <f t="shared" si="477"/>
        <v>2025</v>
      </c>
      <c r="F9686" s="1" t="str">
        <f t="shared" si="478"/>
        <v>2024/2025</v>
      </c>
      <c r="G9686">
        <v>180305</v>
      </c>
      <c r="H9686" t="s">
        <v>113</v>
      </c>
      <c r="I9686" s="68">
        <f>IFERROR(INDEX(Lookup_Misc!$A$1:$C$7,MATCH(Table1[[#This Row],[Product]],Lookup_Misc!$B$1:$B$7,0),3)*Table1[[#This Row],[Tonnage]],NA())</f>
        <v>72122</v>
      </c>
      <c r="J9686" s="68">
        <f t="shared" si="479"/>
        <v>8</v>
      </c>
    </row>
    <row r="9687" spans="1:10">
      <c r="A9687" t="s">
        <v>189</v>
      </c>
      <c r="B9687" t="s">
        <v>123</v>
      </c>
      <c r="C9687" s="71">
        <v>45505</v>
      </c>
      <c r="D9687" s="3">
        <f>Table1[[#This Row],[End Year]]-1</f>
        <v>2024</v>
      </c>
      <c r="E9687" s="3">
        <f t="shared" si="477"/>
        <v>2025</v>
      </c>
      <c r="F9687" s="1" t="str">
        <f t="shared" si="478"/>
        <v>2024/2025</v>
      </c>
      <c r="G9687">
        <v>8</v>
      </c>
      <c r="H9687" t="s">
        <v>128</v>
      </c>
      <c r="I9687" s="68">
        <f>IFERROR(INDEX(Lookup_Misc!$A$1:$C$7,MATCH(Table1[[#This Row],[Product]],Lookup_Misc!$B$1:$B$7,0),3)*Table1[[#This Row],[Tonnage]],NA())</f>
        <v>3.2</v>
      </c>
      <c r="J9687" s="68">
        <f t="shared" si="479"/>
        <v>8</v>
      </c>
    </row>
    <row r="9688" spans="1:10">
      <c r="A9688" t="s">
        <v>189</v>
      </c>
      <c r="B9688" t="s">
        <v>123</v>
      </c>
      <c r="C9688" s="71">
        <v>45505</v>
      </c>
      <c r="D9688" s="3">
        <f>Table1[[#This Row],[End Year]]-1</f>
        <v>2024</v>
      </c>
      <c r="E9688" s="3">
        <f t="shared" si="477"/>
        <v>2025</v>
      </c>
      <c r="F9688" s="1" t="str">
        <f t="shared" si="478"/>
        <v>2024/2025</v>
      </c>
      <c r="G9688">
        <v>38</v>
      </c>
      <c r="H9688" t="s">
        <v>89</v>
      </c>
      <c r="I9688" s="68">
        <f>IFERROR(INDEX(Lookup_Misc!$A$1:$C$7,MATCH(Table1[[#This Row],[Product]],Lookup_Misc!$B$1:$B$7,0),3)*Table1[[#This Row],[Tonnage]],NA())</f>
        <v>15.200000000000001</v>
      </c>
      <c r="J9688" s="68">
        <f t="shared" si="479"/>
        <v>8</v>
      </c>
    </row>
    <row r="9689" spans="1:10">
      <c r="A9689" t="s">
        <v>189</v>
      </c>
      <c r="B9689" t="s">
        <v>123</v>
      </c>
      <c r="C9689" s="71">
        <v>45505</v>
      </c>
      <c r="D9689" s="3">
        <f>Table1[[#This Row],[End Year]]-1</f>
        <v>2024</v>
      </c>
      <c r="E9689" s="3">
        <f t="shared" si="477"/>
        <v>2025</v>
      </c>
      <c r="F9689" s="1" t="str">
        <f t="shared" si="478"/>
        <v>2024/2025</v>
      </c>
      <c r="G9689">
        <v>3165</v>
      </c>
      <c r="H9689" t="s">
        <v>60</v>
      </c>
      <c r="I9689" s="68">
        <f>IFERROR(INDEX(Lookup_Misc!$A$1:$C$7,MATCH(Table1[[#This Row],[Product]],Lookup_Misc!$B$1:$B$7,0),3)*Table1[[#This Row],[Tonnage]],NA())</f>
        <v>1266</v>
      </c>
      <c r="J9689" s="68">
        <f t="shared" si="479"/>
        <v>8</v>
      </c>
    </row>
    <row r="9690" spans="1:10">
      <c r="A9690" t="s">
        <v>188</v>
      </c>
      <c r="B9690" t="s">
        <v>123</v>
      </c>
      <c r="C9690" s="71">
        <v>45505</v>
      </c>
      <c r="D9690" s="3">
        <f>Table1[[#This Row],[End Year]]-1</f>
        <v>2024</v>
      </c>
      <c r="E9690" s="3">
        <f t="shared" si="477"/>
        <v>2025</v>
      </c>
      <c r="F9690" s="1" t="str">
        <f t="shared" si="478"/>
        <v>2024/2025</v>
      </c>
      <c r="G9690">
        <v>1400</v>
      </c>
      <c r="H9690" t="s">
        <v>133</v>
      </c>
      <c r="I9690" s="68">
        <f>IFERROR(INDEX(Lookup_Misc!$A$1:$C$7,MATCH(Table1[[#This Row],[Product]],Lookup_Misc!$B$1:$B$7,0),3)*Table1[[#This Row],[Tonnage]],NA())</f>
        <v>252</v>
      </c>
      <c r="J9690" s="68">
        <f t="shared" si="479"/>
        <v>8</v>
      </c>
    </row>
    <row r="9691" spans="1:10">
      <c r="A9691" t="s">
        <v>187</v>
      </c>
      <c r="B9691" t="s">
        <v>123</v>
      </c>
      <c r="C9691" s="71">
        <v>45505</v>
      </c>
      <c r="D9691" s="3">
        <f>Table1[[#This Row],[End Year]]-1</f>
        <v>2024</v>
      </c>
      <c r="E9691" s="3">
        <f t="shared" si="477"/>
        <v>2025</v>
      </c>
      <c r="F9691" s="1" t="str">
        <f t="shared" si="478"/>
        <v>2024/2025</v>
      </c>
      <c r="G9691">
        <v>2</v>
      </c>
      <c r="H9691" t="s">
        <v>113</v>
      </c>
      <c r="I9691" s="68">
        <f>IFERROR(INDEX(Lookup_Misc!$A$1:$C$7,MATCH(Table1[[#This Row],[Product]],Lookup_Misc!$B$1:$B$7,0),3)*Table1[[#This Row],[Tonnage]],NA())</f>
        <v>0.92</v>
      </c>
      <c r="J9691" s="68">
        <f t="shared" si="479"/>
        <v>8</v>
      </c>
    </row>
    <row r="9692" spans="1:10">
      <c r="A9692" t="s">
        <v>189</v>
      </c>
      <c r="B9692" t="s">
        <v>123</v>
      </c>
      <c r="C9692" s="71">
        <v>45505</v>
      </c>
      <c r="D9692" s="3">
        <f>Table1[[#This Row],[End Year]]-1</f>
        <v>2024</v>
      </c>
      <c r="E9692" s="3">
        <f t="shared" si="477"/>
        <v>2025</v>
      </c>
      <c r="F9692" s="1" t="str">
        <f t="shared" si="478"/>
        <v>2024/2025</v>
      </c>
      <c r="G9692">
        <v>70</v>
      </c>
      <c r="H9692" t="s">
        <v>86</v>
      </c>
      <c r="I9692" s="68">
        <f>IFERROR(INDEX(Lookup_Misc!$A$1:$C$7,MATCH(Table1[[#This Row],[Product]],Lookup_Misc!$B$1:$B$7,0),3)*Table1[[#This Row],[Tonnage]],NA())</f>
        <v>28</v>
      </c>
      <c r="J9692" s="68">
        <f t="shared" si="479"/>
        <v>8</v>
      </c>
    </row>
    <row r="9693" spans="1:10">
      <c r="A9693" t="s">
        <v>189</v>
      </c>
      <c r="B9693" t="s">
        <v>123</v>
      </c>
      <c r="C9693" s="71">
        <v>45505</v>
      </c>
      <c r="D9693" s="3">
        <f>Table1[[#This Row],[End Year]]-1</f>
        <v>2024</v>
      </c>
      <c r="E9693" s="3">
        <f t="shared" si="477"/>
        <v>2025</v>
      </c>
      <c r="F9693" s="1" t="str">
        <f t="shared" si="478"/>
        <v>2024/2025</v>
      </c>
      <c r="G9693">
        <v>11230</v>
      </c>
      <c r="H9693" t="s">
        <v>79</v>
      </c>
      <c r="I9693" s="68">
        <f>IFERROR(INDEX(Lookup_Misc!$A$1:$C$7,MATCH(Table1[[#This Row],[Product]],Lookup_Misc!$B$1:$B$7,0),3)*Table1[[#This Row],[Tonnage]],NA())</f>
        <v>4492</v>
      </c>
      <c r="J9693" s="68">
        <f t="shared" si="479"/>
        <v>8</v>
      </c>
    </row>
    <row r="9694" spans="1:10">
      <c r="A9694" t="s">
        <v>189</v>
      </c>
      <c r="B9694" t="s">
        <v>123</v>
      </c>
      <c r="C9694" s="71">
        <v>45505</v>
      </c>
      <c r="D9694" s="3">
        <f>Table1[[#This Row],[End Year]]-1</f>
        <v>2024</v>
      </c>
      <c r="E9694" s="3">
        <f t="shared" si="477"/>
        <v>2025</v>
      </c>
      <c r="F9694" s="1" t="str">
        <f t="shared" si="478"/>
        <v>2024/2025</v>
      </c>
      <c r="G9694">
        <v>149</v>
      </c>
      <c r="H9694" t="s">
        <v>93</v>
      </c>
      <c r="I9694" s="68">
        <f>IFERROR(INDEX(Lookup_Misc!$A$1:$C$7,MATCH(Table1[[#This Row],[Product]],Lookup_Misc!$B$1:$B$7,0),3)*Table1[[#This Row],[Tonnage]],NA())</f>
        <v>59.6</v>
      </c>
      <c r="J9694" s="68">
        <f t="shared" si="479"/>
        <v>8</v>
      </c>
    </row>
    <row r="9695" spans="1:10">
      <c r="A9695" t="s">
        <v>186</v>
      </c>
      <c r="B9695" t="s">
        <v>123</v>
      </c>
      <c r="C9695" s="71">
        <v>45505</v>
      </c>
      <c r="D9695" s="3">
        <f>Table1[[#This Row],[End Year]]-1</f>
        <v>2024</v>
      </c>
      <c r="E9695" s="3">
        <f t="shared" si="477"/>
        <v>2025</v>
      </c>
      <c r="F9695" s="1" t="str">
        <f t="shared" si="478"/>
        <v>2024/2025</v>
      </c>
      <c r="G9695">
        <v>3429</v>
      </c>
      <c r="H9695" t="s">
        <v>86</v>
      </c>
      <c r="I9695" s="68">
        <f>IFERROR(INDEX(Lookup_Misc!$A$1:$C$7,MATCH(Table1[[#This Row],[Product]],Lookup_Misc!$B$1:$B$7,0),3)*Table1[[#This Row],[Tonnage]],NA())</f>
        <v>1783.0800000000002</v>
      </c>
      <c r="J9695" s="68">
        <f t="shared" si="479"/>
        <v>8</v>
      </c>
    </row>
    <row r="9696" spans="1:10">
      <c r="A9696" t="s">
        <v>185</v>
      </c>
      <c r="B9696" t="s">
        <v>123</v>
      </c>
      <c r="C9696" s="71">
        <v>45505</v>
      </c>
      <c r="D9696" s="3">
        <f>Table1[[#This Row],[End Year]]-1</f>
        <v>2024</v>
      </c>
      <c r="E9696" s="3">
        <f t="shared" si="477"/>
        <v>2025</v>
      </c>
      <c r="F9696" s="1" t="str">
        <f t="shared" si="478"/>
        <v>2024/2025</v>
      </c>
      <c r="G9696">
        <v>196</v>
      </c>
      <c r="H9696" t="s">
        <v>60</v>
      </c>
      <c r="I9696" s="68">
        <f>IFERROR(INDEX(Lookup_Misc!$A$1:$C$7,MATCH(Table1[[#This Row],[Product]],Lookup_Misc!$B$1:$B$7,0),3)*Table1[[#This Row],[Tonnage]],NA())</f>
        <v>90.160000000000011</v>
      </c>
      <c r="J9696" s="68">
        <f t="shared" si="479"/>
        <v>8</v>
      </c>
    </row>
    <row r="9697" spans="1:10">
      <c r="A9697" t="s">
        <v>189</v>
      </c>
      <c r="B9697" t="s">
        <v>123</v>
      </c>
      <c r="C9697" s="71">
        <v>45505</v>
      </c>
      <c r="D9697" s="3">
        <f>Table1[[#This Row],[End Year]]-1</f>
        <v>2024</v>
      </c>
      <c r="E9697" s="3">
        <f t="shared" si="477"/>
        <v>2025</v>
      </c>
      <c r="F9697" s="1" t="str">
        <f t="shared" si="478"/>
        <v>2024/2025</v>
      </c>
      <c r="G9697">
        <v>58</v>
      </c>
      <c r="H9697" t="s">
        <v>98</v>
      </c>
      <c r="I9697" s="68">
        <f>IFERROR(INDEX(Lookup_Misc!$A$1:$C$7,MATCH(Table1[[#This Row],[Product]],Lookup_Misc!$B$1:$B$7,0),3)*Table1[[#This Row],[Tonnage]],NA())</f>
        <v>23.200000000000003</v>
      </c>
      <c r="J9697" s="68">
        <f t="shared" si="479"/>
        <v>8</v>
      </c>
    </row>
    <row r="9698" spans="1:10">
      <c r="A9698" t="s">
        <v>189</v>
      </c>
      <c r="B9698" t="s">
        <v>123</v>
      </c>
      <c r="C9698" s="71">
        <v>45505</v>
      </c>
      <c r="D9698" s="3">
        <f>Table1[[#This Row],[End Year]]-1</f>
        <v>2024</v>
      </c>
      <c r="E9698" s="3">
        <f t="shared" si="477"/>
        <v>2025</v>
      </c>
      <c r="F9698" s="1" t="str">
        <f t="shared" si="478"/>
        <v>2024/2025</v>
      </c>
      <c r="G9698">
        <v>212</v>
      </c>
      <c r="H9698" t="s">
        <v>92</v>
      </c>
      <c r="I9698" s="68">
        <f>IFERROR(INDEX(Lookup_Misc!$A$1:$C$7,MATCH(Table1[[#This Row],[Product]],Lookup_Misc!$B$1:$B$7,0),3)*Table1[[#This Row],[Tonnage]],NA())</f>
        <v>84.800000000000011</v>
      </c>
      <c r="J9698" s="68">
        <f t="shared" si="479"/>
        <v>8</v>
      </c>
    </row>
    <row r="9699" spans="1:10">
      <c r="A9699" t="s">
        <v>186</v>
      </c>
      <c r="B9699" t="s">
        <v>123</v>
      </c>
      <c r="C9699" s="71">
        <v>45505</v>
      </c>
      <c r="D9699" s="3">
        <f>Table1[[#This Row],[End Year]]-1</f>
        <v>2024</v>
      </c>
      <c r="E9699" s="3">
        <f t="shared" si="477"/>
        <v>2025</v>
      </c>
      <c r="F9699" s="1" t="str">
        <f t="shared" si="478"/>
        <v>2024/2025</v>
      </c>
      <c r="G9699">
        <v>29190</v>
      </c>
      <c r="H9699" t="s">
        <v>113</v>
      </c>
      <c r="I9699" s="68">
        <f>IFERROR(INDEX(Lookup_Misc!$A$1:$C$7,MATCH(Table1[[#This Row],[Product]],Lookup_Misc!$B$1:$B$7,0),3)*Table1[[#This Row],[Tonnage]],NA())</f>
        <v>15178.800000000001</v>
      </c>
      <c r="J9699" s="68">
        <f t="shared" si="479"/>
        <v>8</v>
      </c>
    </row>
    <row r="9700" spans="1:10">
      <c r="A9700" t="s">
        <v>189</v>
      </c>
      <c r="B9700" t="s">
        <v>123</v>
      </c>
      <c r="C9700" s="71">
        <v>45505</v>
      </c>
      <c r="D9700" s="3">
        <f>Table1[[#This Row],[End Year]]-1</f>
        <v>2024</v>
      </c>
      <c r="E9700" s="3">
        <f t="shared" si="477"/>
        <v>2025</v>
      </c>
      <c r="F9700" s="1" t="str">
        <f t="shared" si="478"/>
        <v>2024/2025</v>
      </c>
      <c r="G9700">
        <v>3</v>
      </c>
      <c r="H9700" t="s">
        <v>88</v>
      </c>
      <c r="I9700" s="68">
        <f>IFERROR(INDEX(Lookup_Misc!$A$1:$C$7,MATCH(Table1[[#This Row],[Product]],Lookup_Misc!$B$1:$B$7,0),3)*Table1[[#This Row],[Tonnage]],NA())</f>
        <v>1.2000000000000002</v>
      </c>
      <c r="J9700" s="68">
        <f t="shared" si="479"/>
        <v>8</v>
      </c>
    </row>
    <row r="9701" spans="1:10">
      <c r="A9701" t="s">
        <v>185</v>
      </c>
      <c r="B9701" t="s">
        <v>123</v>
      </c>
      <c r="C9701" s="71">
        <v>45505</v>
      </c>
      <c r="D9701" s="3">
        <f>Table1[[#This Row],[End Year]]-1</f>
        <v>2024</v>
      </c>
      <c r="E9701" s="3">
        <f t="shared" si="477"/>
        <v>2025</v>
      </c>
      <c r="F9701" s="1" t="str">
        <f t="shared" si="478"/>
        <v>2024/2025</v>
      </c>
      <c r="G9701">
        <v>33</v>
      </c>
      <c r="H9701" t="s">
        <v>79</v>
      </c>
      <c r="I9701" s="68">
        <f>IFERROR(INDEX(Lookup_Misc!$A$1:$C$7,MATCH(Table1[[#This Row],[Product]],Lookup_Misc!$B$1:$B$7,0),3)*Table1[[#This Row],[Tonnage]],NA())</f>
        <v>15.180000000000001</v>
      </c>
      <c r="J9701" s="68">
        <f t="shared" si="479"/>
        <v>8</v>
      </c>
    </row>
    <row r="9702" spans="1:10">
      <c r="A9702" t="s">
        <v>188</v>
      </c>
      <c r="B9702" t="s">
        <v>123</v>
      </c>
      <c r="C9702" s="71">
        <v>45505</v>
      </c>
      <c r="D9702" s="3">
        <f>Table1[[#This Row],[End Year]]-1</f>
        <v>2024</v>
      </c>
      <c r="E9702" s="3">
        <f t="shared" si="477"/>
        <v>2025</v>
      </c>
      <c r="F9702" s="1" t="str">
        <f t="shared" si="478"/>
        <v>2024/2025</v>
      </c>
      <c r="G9702">
        <v>1600</v>
      </c>
      <c r="H9702" t="s">
        <v>130</v>
      </c>
      <c r="I9702" s="68">
        <f>IFERROR(INDEX(Lookup_Misc!$A$1:$C$7,MATCH(Table1[[#This Row],[Product]],Lookup_Misc!$B$1:$B$7,0),3)*Table1[[#This Row],[Tonnage]],NA())</f>
        <v>288</v>
      </c>
      <c r="J9702" s="68">
        <f t="shared" si="479"/>
        <v>8</v>
      </c>
    </row>
    <row r="9703" spans="1:10">
      <c r="A9703" t="s">
        <v>188</v>
      </c>
      <c r="B9703" t="s">
        <v>123</v>
      </c>
      <c r="C9703" s="71">
        <v>45505</v>
      </c>
      <c r="D9703" s="3">
        <f>Table1[[#This Row],[End Year]]-1</f>
        <v>2024</v>
      </c>
      <c r="E9703" s="3">
        <f t="shared" si="477"/>
        <v>2025</v>
      </c>
      <c r="F9703" s="1" t="str">
        <f t="shared" si="478"/>
        <v>2024/2025</v>
      </c>
      <c r="G9703">
        <v>7000</v>
      </c>
      <c r="H9703" t="s">
        <v>116</v>
      </c>
      <c r="I9703" s="68">
        <f>IFERROR(INDEX(Lookup_Misc!$A$1:$C$7,MATCH(Table1[[#This Row],[Product]],Lookup_Misc!$B$1:$B$7,0),3)*Table1[[#This Row],[Tonnage]],NA())</f>
        <v>1260</v>
      </c>
      <c r="J9703" s="68">
        <f t="shared" si="479"/>
        <v>8</v>
      </c>
    </row>
    <row r="9704" spans="1:10">
      <c r="A9704" t="s">
        <v>186</v>
      </c>
      <c r="B9704" t="s">
        <v>123</v>
      </c>
      <c r="C9704" s="71">
        <v>45505</v>
      </c>
      <c r="D9704" s="3">
        <f>Table1[[#This Row],[End Year]]-1</f>
        <v>2024</v>
      </c>
      <c r="E9704" s="3">
        <f t="shared" si="477"/>
        <v>2025</v>
      </c>
      <c r="F9704" s="1" t="str">
        <f t="shared" si="478"/>
        <v>2024/2025</v>
      </c>
      <c r="G9704">
        <v>56768</v>
      </c>
      <c r="H9704" t="s">
        <v>60</v>
      </c>
      <c r="I9704" s="68">
        <f>IFERROR(INDEX(Lookup_Misc!$A$1:$C$7,MATCH(Table1[[#This Row],[Product]],Lookup_Misc!$B$1:$B$7,0),3)*Table1[[#This Row],[Tonnage]],NA())</f>
        <v>29519.360000000001</v>
      </c>
      <c r="J9704" s="68">
        <f t="shared" si="479"/>
        <v>8</v>
      </c>
    </row>
    <row r="9705" spans="1:10">
      <c r="A9705" t="s">
        <v>188</v>
      </c>
      <c r="B9705" t="s">
        <v>123</v>
      </c>
      <c r="C9705" s="71">
        <v>45505</v>
      </c>
      <c r="D9705" s="3">
        <f>Table1[[#This Row],[End Year]]-1</f>
        <v>2024</v>
      </c>
      <c r="E9705" s="3">
        <f t="shared" si="477"/>
        <v>2025</v>
      </c>
      <c r="F9705" s="1" t="str">
        <f t="shared" si="478"/>
        <v>2024/2025</v>
      </c>
      <c r="G9705">
        <v>1200</v>
      </c>
      <c r="H9705" t="s">
        <v>142</v>
      </c>
      <c r="I9705" s="68">
        <f>IFERROR(INDEX(Lookup_Misc!$A$1:$C$7,MATCH(Table1[[#This Row],[Product]],Lookup_Misc!$B$1:$B$7,0),3)*Table1[[#This Row],[Tonnage]],NA())</f>
        <v>216</v>
      </c>
      <c r="J9705" s="68">
        <f t="shared" si="479"/>
        <v>8</v>
      </c>
    </row>
    <row r="9706" spans="1:10">
      <c r="A9706" t="s">
        <v>186</v>
      </c>
      <c r="B9706" t="s">
        <v>123</v>
      </c>
      <c r="C9706" s="71">
        <v>45505</v>
      </c>
      <c r="D9706" s="3">
        <f>Table1[[#This Row],[End Year]]-1</f>
        <v>2024</v>
      </c>
      <c r="E9706" s="3">
        <f t="shared" si="477"/>
        <v>2025</v>
      </c>
      <c r="F9706" s="1" t="str">
        <f t="shared" si="478"/>
        <v>2024/2025</v>
      </c>
      <c r="G9706">
        <v>6657</v>
      </c>
      <c r="H9706" t="s">
        <v>79</v>
      </c>
      <c r="I9706" s="68">
        <f>IFERROR(INDEX(Lookup_Misc!$A$1:$C$7,MATCH(Table1[[#This Row],[Product]],Lookup_Misc!$B$1:$B$7,0),3)*Table1[[#This Row],[Tonnage]],NA())</f>
        <v>3461.6400000000003</v>
      </c>
      <c r="J9706" s="68">
        <f t="shared" si="479"/>
        <v>8</v>
      </c>
    </row>
    <row r="9707" spans="1:10">
      <c r="A9707" t="s">
        <v>189</v>
      </c>
      <c r="B9707" t="s">
        <v>123</v>
      </c>
      <c r="C9707" s="71">
        <v>45505</v>
      </c>
      <c r="D9707" s="3">
        <f>Table1[[#This Row],[End Year]]-1</f>
        <v>2024</v>
      </c>
      <c r="E9707" s="3">
        <f t="shared" si="477"/>
        <v>2025</v>
      </c>
      <c r="F9707" s="1" t="str">
        <f t="shared" ref="F9707:F9708" si="480">D9707&amp;"/"&amp;E9707</f>
        <v>2024/2025</v>
      </c>
      <c r="G9707">
        <v>169</v>
      </c>
      <c r="H9707" t="s">
        <v>129</v>
      </c>
      <c r="I9707" s="68">
        <f>IFERROR(INDEX(Lookup_Misc!$A$1:$C$7,MATCH(Table1[[#This Row],[Product]],Lookup_Misc!$B$1:$B$7,0),3)*Table1[[#This Row],[Tonnage]],NA())</f>
        <v>67.600000000000009</v>
      </c>
      <c r="J9707" s="68">
        <f t="shared" si="479"/>
        <v>8</v>
      </c>
    </row>
    <row r="9708" spans="1:10">
      <c r="A9708" t="s">
        <v>186</v>
      </c>
      <c r="B9708" t="s">
        <v>123</v>
      </c>
      <c r="C9708" s="71">
        <v>45505</v>
      </c>
      <c r="D9708" s="3">
        <f>Table1[[#This Row],[End Year]]-1</f>
        <v>2024</v>
      </c>
      <c r="E9708" s="3">
        <f t="shared" si="477"/>
        <v>2025</v>
      </c>
      <c r="F9708" s="1" t="str">
        <f t="shared" si="480"/>
        <v>2024/2025</v>
      </c>
      <c r="G9708">
        <v>2</v>
      </c>
      <c r="H9708" t="s">
        <v>75</v>
      </c>
      <c r="I9708" s="68">
        <f>IFERROR(INDEX(Lookup_Misc!$A$1:$C$7,MATCH(Table1[[#This Row],[Product]],Lookup_Misc!$B$1:$B$7,0),3)*Table1[[#This Row],[Tonnage]],NA())</f>
        <v>1.04</v>
      </c>
      <c r="J9708" s="68">
        <f t="shared" si="479"/>
        <v>8</v>
      </c>
    </row>
    <row r="9709" spans="1:10">
      <c r="A9709" t="s">
        <v>186</v>
      </c>
      <c r="B9709" t="s">
        <v>33</v>
      </c>
      <c r="C9709" s="72">
        <v>45536</v>
      </c>
      <c r="D9709" s="3">
        <f>Table1[[#This Row],[End Year]]-1</f>
        <v>2024</v>
      </c>
      <c r="E9709" s="3">
        <f t="shared" ref="E9709:E9740" si="481">IF(AND(MONTH(C9709)&gt;=7,MONTH(C9709)&lt;=12),YEAR(C9709)+1,YEAR(C9709))</f>
        <v>2025</v>
      </c>
      <c r="F9709" s="1" t="str">
        <f t="shared" ref="F9709:F9740" si="482">D9709&amp;"/"&amp;E9709</f>
        <v>2024/2025</v>
      </c>
      <c r="G9709">
        <v>696</v>
      </c>
      <c r="H9709" t="s">
        <v>95</v>
      </c>
      <c r="I9709" s="68">
        <f>IFERROR(INDEX(Lookup_Misc!$A$1:$C$7,MATCH(Table1[[#This Row],[Product]],Lookup_Misc!$B$1:$B$7,0),3)*Table1[[#This Row],[Tonnage]],NA())</f>
        <v>361.92</v>
      </c>
      <c r="J9709" s="68">
        <f t="shared" ref="J9709:J9740" si="483">MONTH(C9709)</f>
        <v>9</v>
      </c>
    </row>
    <row r="9710" spans="1:10">
      <c r="A9710" t="s">
        <v>186</v>
      </c>
      <c r="B9710" t="s">
        <v>33</v>
      </c>
      <c r="C9710" s="72">
        <v>45536</v>
      </c>
      <c r="D9710" s="3">
        <f>Table1[[#This Row],[End Year]]-1</f>
        <v>2024</v>
      </c>
      <c r="E9710" s="3">
        <f t="shared" si="481"/>
        <v>2025</v>
      </c>
      <c r="F9710" s="1" t="str">
        <f t="shared" si="482"/>
        <v>2024/2025</v>
      </c>
      <c r="G9710">
        <v>15260</v>
      </c>
      <c r="H9710" t="s">
        <v>151</v>
      </c>
      <c r="I9710" s="68">
        <f>IFERROR(INDEX(Lookup_Misc!$A$1:$C$7,MATCH(Table1[[#This Row],[Product]],Lookup_Misc!$B$1:$B$7,0),3)*Table1[[#This Row],[Tonnage]],NA())</f>
        <v>7935.2</v>
      </c>
      <c r="J9710" s="68">
        <f t="shared" si="483"/>
        <v>9</v>
      </c>
    </row>
    <row r="9711" spans="1:10">
      <c r="A9711" t="s">
        <v>185</v>
      </c>
      <c r="B9711" t="s">
        <v>33</v>
      </c>
      <c r="C9711" s="72">
        <v>45536</v>
      </c>
      <c r="D9711" s="3">
        <f>Table1[[#This Row],[End Year]]-1</f>
        <v>2024</v>
      </c>
      <c r="E9711" s="3">
        <f t="shared" si="481"/>
        <v>2025</v>
      </c>
      <c r="F9711" s="1" t="str">
        <f t="shared" si="482"/>
        <v>2024/2025</v>
      </c>
      <c r="G9711">
        <v>127</v>
      </c>
      <c r="H9711" t="s">
        <v>79</v>
      </c>
      <c r="I9711" s="68">
        <f>IFERROR(INDEX(Lookup_Misc!$A$1:$C$7,MATCH(Table1[[#This Row],[Product]],Lookup_Misc!$B$1:$B$7,0),3)*Table1[[#This Row],[Tonnage]],NA())</f>
        <v>58.42</v>
      </c>
      <c r="J9711" s="68">
        <f t="shared" si="483"/>
        <v>9</v>
      </c>
    </row>
    <row r="9712" spans="1:10">
      <c r="A9712" t="s">
        <v>186</v>
      </c>
      <c r="B9712" t="s">
        <v>33</v>
      </c>
      <c r="C9712" s="72">
        <v>45536</v>
      </c>
      <c r="D9712" s="3">
        <f>Table1[[#This Row],[End Year]]-1</f>
        <v>2024</v>
      </c>
      <c r="E9712" s="3">
        <f t="shared" si="481"/>
        <v>2025</v>
      </c>
      <c r="F9712" s="1" t="str">
        <f t="shared" si="482"/>
        <v>2024/2025</v>
      </c>
      <c r="G9712">
        <v>1314</v>
      </c>
      <c r="H9712" t="s">
        <v>60</v>
      </c>
      <c r="I9712" s="68">
        <f>IFERROR(INDEX(Lookup_Misc!$A$1:$C$7,MATCH(Table1[[#This Row],[Product]],Lookup_Misc!$B$1:$B$7,0),3)*Table1[[#This Row],[Tonnage]],NA())</f>
        <v>683.28</v>
      </c>
      <c r="J9712" s="68">
        <f t="shared" si="483"/>
        <v>9</v>
      </c>
    </row>
    <row r="9713" spans="1:10">
      <c r="A9713" t="s">
        <v>186</v>
      </c>
      <c r="B9713" t="s">
        <v>33</v>
      </c>
      <c r="C9713" s="72">
        <v>45536</v>
      </c>
      <c r="D9713" s="3">
        <f>Table1[[#This Row],[End Year]]-1</f>
        <v>2024</v>
      </c>
      <c r="E9713" s="3">
        <f t="shared" si="481"/>
        <v>2025</v>
      </c>
      <c r="F9713" s="1" t="str">
        <f t="shared" si="482"/>
        <v>2024/2025</v>
      </c>
      <c r="G9713">
        <v>100</v>
      </c>
      <c r="H9713" t="s">
        <v>84</v>
      </c>
      <c r="I9713" s="68">
        <f>IFERROR(INDEX(Lookup_Misc!$A$1:$C$7,MATCH(Table1[[#This Row],[Product]],Lookup_Misc!$B$1:$B$7,0),3)*Table1[[#This Row],[Tonnage]],NA())</f>
        <v>52</v>
      </c>
      <c r="J9713" s="68">
        <f t="shared" si="483"/>
        <v>9</v>
      </c>
    </row>
    <row r="9714" spans="1:10">
      <c r="A9714" t="s">
        <v>187</v>
      </c>
      <c r="B9714" t="s">
        <v>33</v>
      </c>
      <c r="C9714" s="72">
        <v>45536</v>
      </c>
      <c r="D9714" s="3">
        <f>Table1[[#This Row],[End Year]]-1</f>
        <v>2024</v>
      </c>
      <c r="E9714" s="3">
        <f t="shared" si="481"/>
        <v>2025</v>
      </c>
      <c r="F9714" s="1" t="str">
        <f t="shared" si="482"/>
        <v>2024/2025</v>
      </c>
      <c r="G9714">
        <v>27500</v>
      </c>
      <c r="H9714" t="s">
        <v>173</v>
      </c>
      <c r="I9714" s="68">
        <f>IFERROR(INDEX(Lookup_Misc!$A$1:$C$7,MATCH(Table1[[#This Row],[Product]],Lookup_Misc!$B$1:$B$7,0),3)*Table1[[#This Row],[Tonnage]],NA())</f>
        <v>12650</v>
      </c>
      <c r="J9714" s="68">
        <f t="shared" si="483"/>
        <v>9</v>
      </c>
    </row>
    <row r="9715" spans="1:10">
      <c r="A9715" t="s">
        <v>189</v>
      </c>
      <c r="B9715" t="s">
        <v>33</v>
      </c>
      <c r="C9715" s="72">
        <v>45536</v>
      </c>
      <c r="D9715" s="3">
        <f>Table1[[#This Row],[End Year]]-1</f>
        <v>2024</v>
      </c>
      <c r="E9715" s="3">
        <f t="shared" si="481"/>
        <v>2025</v>
      </c>
      <c r="F9715" s="1" t="str">
        <f t="shared" si="482"/>
        <v>2024/2025</v>
      </c>
      <c r="G9715">
        <v>160</v>
      </c>
      <c r="H9715" t="s">
        <v>113</v>
      </c>
      <c r="I9715" s="68">
        <f>IFERROR(INDEX(Lookup_Misc!$A$1:$C$7,MATCH(Table1[[#This Row],[Product]],Lookup_Misc!$B$1:$B$7,0),3)*Table1[[#This Row],[Tonnage]],NA())</f>
        <v>64</v>
      </c>
      <c r="J9715" s="68">
        <f t="shared" si="483"/>
        <v>9</v>
      </c>
    </row>
    <row r="9716" spans="1:10">
      <c r="A9716" t="s">
        <v>189</v>
      </c>
      <c r="B9716" t="s">
        <v>33</v>
      </c>
      <c r="C9716" s="72">
        <v>45536</v>
      </c>
      <c r="D9716" s="3">
        <f>Table1[[#This Row],[End Year]]-1</f>
        <v>2024</v>
      </c>
      <c r="E9716" s="3">
        <f t="shared" si="481"/>
        <v>2025</v>
      </c>
      <c r="F9716" s="1" t="str">
        <f t="shared" si="482"/>
        <v>2024/2025</v>
      </c>
      <c r="G9716">
        <v>2</v>
      </c>
      <c r="H9716" t="s">
        <v>74</v>
      </c>
      <c r="I9716" s="68">
        <f>IFERROR(INDEX(Lookup_Misc!$A$1:$C$7,MATCH(Table1[[#This Row],[Product]],Lookup_Misc!$B$1:$B$7,0),3)*Table1[[#This Row],[Tonnage]],NA())</f>
        <v>0.8</v>
      </c>
      <c r="J9716" s="68">
        <f t="shared" si="483"/>
        <v>9</v>
      </c>
    </row>
    <row r="9717" spans="1:10">
      <c r="A9717" t="s">
        <v>189</v>
      </c>
      <c r="B9717" t="s">
        <v>33</v>
      </c>
      <c r="C9717" s="72">
        <v>45536</v>
      </c>
      <c r="D9717" s="3">
        <f>Table1[[#This Row],[End Year]]-1</f>
        <v>2024</v>
      </c>
      <c r="E9717" s="3">
        <f t="shared" si="481"/>
        <v>2025</v>
      </c>
      <c r="F9717" s="1" t="str">
        <f t="shared" si="482"/>
        <v>2024/2025</v>
      </c>
      <c r="G9717">
        <v>35907</v>
      </c>
      <c r="H9717" t="s">
        <v>103</v>
      </c>
      <c r="I9717" s="68">
        <f>IFERROR(INDEX(Lookup_Misc!$A$1:$C$7,MATCH(Table1[[#This Row],[Product]],Lookup_Misc!$B$1:$B$7,0),3)*Table1[[#This Row],[Tonnage]],NA())</f>
        <v>14362.800000000001</v>
      </c>
      <c r="J9717" s="68">
        <f t="shared" si="483"/>
        <v>9</v>
      </c>
    </row>
    <row r="9718" spans="1:10">
      <c r="A9718" t="s">
        <v>188</v>
      </c>
      <c r="B9718" t="s">
        <v>33</v>
      </c>
      <c r="C9718" s="72">
        <v>45536</v>
      </c>
      <c r="D9718" s="3">
        <f>Table1[[#This Row],[End Year]]-1</f>
        <v>2024</v>
      </c>
      <c r="E9718" s="3">
        <f t="shared" si="481"/>
        <v>2025</v>
      </c>
      <c r="F9718" s="1" t="str">
        <f t="shared" si="482"/>
        <v>2024/2025</v>
      </c>
      <c r="G9718">
        <v>6</v>
      </c>
      <c r="H9718" t="s">
        <v>86</v>
      </c>
      <c r="I9718" s="68">
        <f>IFERROR(INDEX(Lookup_Misc!$A$1:$C$7,MATCH(Table1[[#This Row],[Product]],Lookup_Misc!$B$1:$B$7,0),3)*Table1[[#This Row],[Tonnage]],NA())</f>
        <v>1.08</v>
      </c>
      <c r="J9718" s="68">
        <f t="shared" si="483"/>
        <v>9</v>
      </c>
    </row>
    <row r="9719" spans="1:10">
      <c r="A9719" t="s">
        <v>187</v>
      </c>
      <c r="B9719" t="s">
        <v>33</v>
      </c>
      <c r="C9719" s="72">
        <v>45536</v>
      </c>
      <c r="D9719" s="3">
        <f>Table1[[#This Row],[End Year]]-1</f>
        <v>2024</v>
      </c>
      <c r="E9719" s="3">
        <f t="shared" si="481"/>
        <v>2025</v>
      </c>
      <c r="F9719" s="1" t="str">
        <f t="shared" si="482"/>
        <v>2024/2025</v>
      </c>
      <c r="G9719">
        <v>21081</v>
      </c>
      <c r="H9719" t="s">
        <v>96</v>
      </c>
      <c r="I9719" s="68">
        <f>IFERROR(INDEX(Lookup_Misc!$A$1:$C$7,MATCH(Table1[[#This Row],[Product]],Lookup_Misc!$B$1:$B$7,0),3)*Table1[[#This Row],[Tonnage]],NA())</f>
        <v>9697.26</v>
      </c>
      <c r="J9719" s="68">
        <f t="shared" si="483"/>
        <v>9</v>
      </c>
    </row>
    <row r="9720" spans="1:10">
      <c r="A9720" t="s">
        <v>185</v>
      </c>
      <c r="B9720" t="s">
        <v>33</v>
      </c>
      <c r="C9720" s="72">
        <v>45536</v>
      </c>
      <c r="D9720" s="3">
        <f>Table1[[#This Row],[End Year]]-1</f>
        <v>2024</v>
      </c>
      <c r="E9720" s="3">
        <f t="shared" si="481"/>
        <v>2025</v>
      </c>
      <c r="F9720" s="1" t="str">
        <f t="shared" si="482"/>
        <v>2024/2025</v>
      </c>
      <c r="G9720">
        <v>5000</v>
      </c>
      <c r="H9720" t="s">
        <v>78</v>
      </c>
      <c r="I9720" s="68">
        <f>IFERROR(INDEX(Lookup_Misc!$A$1:$C$7,MATCH(Table1[[#This Row],[Product]],Lookup_Misc!$B$1:$B$7,0),3)*Table1[[#This Row],[Tonnage]],NA())</f>
        <v>2300</v>
      </c>
      <c r="J9720" s="68">
        <f t="shared" si="483"/>
        <v>9</v>
      </c>
    </row>
    <row r="9721" spans="1:10">
      <c r="A9721" t="s">
        <v>189</v>
      </c>
      <c r="B9721" t="s">
        <v>33</v>
      </c>
      <c r="C9721" s="72">
        <v>45536</v>
      </c>
      <c r="D9721" s="3">
        <f>Table1[[#This Row],[End Year]]-1</f>
        <v>2024</v>
      </c>
      <c r="E9721" s="3">
        <f t="shared" si="481"/>
        <v>2025</v>
      </c>
      <c r="F9721" s="1" t="str">
        <f t="shared" si="482"/>
        <v>2024/2025</v>
      </c>
      <c r="G9721">
        <v>20</v>
      </c>
      <c r="H9721" t="s">
        <v>86</v>
      </c>
      <c r="I9721" s="68">
        <f>IFERROR(INDEX(Lookup_Misc!$A$1:$C$7,MATCH(Table1[[#This Row],[Product]],Lookup_Misc!$B$1:$B$7,0),3)*Table1[[#This Row],[Tonnage]],NA())</f>
        <v>8</v>
      </c>
      <c r="J9721" s="68">
        <f t="shared" si="483"/>
        <v>9</v>
      </c>
    </row>
    <row r="9722" spans="1:10">
      <c r="A9722" t="s">
        <v>186</v>
      </c>
      <c r="B9722" t="s">
        <v>33</v>
      </c>
      <c r="C9722" s="72">
        <v>45536</v>
      </c>
      <c r="D9722" s="3">
        <f>Table1[[#This Row],[End Year]]-1</f>
        <v>2024</v>
      </c>
      <c r="E9722" s="3">
        <f t="shared" si="481"/>
        <v>2025</v>
      </c>
      <c r="F9722" s="1" t="str">
        <f t="shared" si="482"/>
        <v>2024/2025</v>
      </c>
      <c r="G9722">
        <v>878</v>
      </c>
      <c r="H9722" t="s">
        <v>86</v>
      </c>
      <c r="I9722" s="68">
        <f>IFERROR(INDEX(Lookup_Misc!$A$1:$C$7,MATCH(Table1[[#This Row],[Product]],Lookup_Misc!$B$1:$B$7,0),3)*Table1[[#This Row],[Tonnage]],NA())</f>
        <v>456.56</v>
      </c>
      <c r="J9722" s="68">
        <f t="shared" si="483"/>
        <v>9</v>
      </c>
    </row>
    <row r="9723" spans="1:10">
      <c r="A9723" t="s">
        <v>186</v>
      </c>
      <c r="B9723" t="s">
        <v>33</v>
      </c>
      <c r="C9723" s="72">
        <v>45536</v>
      </c>
      <c r="D9723" s="3">
        <f>Table1[[#This Row],[End Year]]-1</f>
        <v>2024</v>
      </c>
      <c r="E9723" s="3">
        <f t="shared" si="481"/>
        <v>2025</v>
      </c>
      <c r="F9723" s="1" t="str">
        <f t="shared" si="482"/>
        <v>2024/2025</v>
      </c>
      <c r="G9723">
        <v>39981</v>
      </c>
      <c r="H9723" t="s">
        <v>79</v>
      </c>
      <c r="I9723" s="68">
        <f>IFERROR(INDEX(Lookup_Misc!$A$1:$C$7,MATCH(Table1[[#This Row],[Product]],Lookup_Misc!$B$1:$B$7,0),3)*Table1[[#This Row],[Tonnage]],NA())</f>
        <v>20790.12</v>
      </c>
      <c r="J9723" s="68">
        <f t="shared" si="483"/>
        <v>9</v>
      </c>
    </row>
    <row r="9724" spans="1:10">
      <c r="A9724" t="s">
        <v>187</v>
      </c>
      <c r="B9724" t="s">
        <v>33</v>
      </c>
      <c r="C9724" s="72">
        <v>45536</v>
      </c>
      <c r="D9724" s="3">
        <f>Table1[[#This Row],[End Year]]-1</f>
        <v>2024</v>
      </c>
      <c r="E9724" s="3">
        <f t="shared" si="481"/>
        <v>2025</v>
      </c>
      <c r="F9724" s="1" t="str">
        <f t="shared" si="482"/>
        <v>2024/2025</v>
      </c>
      <c r="G9724">
        <v>15000</v>
      </c>
      <c r="H9724" t="s">
        <v>78</v>
      </c>
      <c r="I9724" s="68">
        <f>IFERROR(INDEX(Lookup_Misc!$A$1:$C$7,MATCH(Table1[[#This Row],[Product]],Lookup_Misc!$B$1:$B$7,0),3)*Table1[[#This Row],[Tonnage]],NA())</f>
        <v>6900</v>
      </c>
      <c r="J9724" s="68">
        <f t="shared" si="483"/>
        <v>9</v>
      </c>
    </row>
    <row r="9725" spans="1:10">
      <c r="A9725" t="s">
        <v>189</v>
      </c>
      <c r="B9725" t="s">
        <v>33</v>
      </c>
      <c r="C9725" s="72">
        <v>45536</v>
      </c>
      <c r="D9725" s="3">
        <f>Table1[[#This Row],[End Year]]-1</f>
        <v>2024</v>
      </c>
      <c r="E9725" s="3">
        <f t="shared" si="481"/>
        <v>2025</v>
      </c>
      <c r="F9725" s="1" t="str">
        <f t="shared" si="482"/>
        <v>2024/2025</v>
      </c>
      <c r="G9725">
        <v>1</v>
      </c>
      <c r="H9725" t="s">
        <v>87</v>
      </c>
      <c r="I9725" s="68">
        <f>IFERROR(INDEX(Lookup_Misc!$A$1:$C$7,MATCH(Table1[[#This Row],[Product]],Lookup_Misc!$B$1:$B$7,0),3)*Table1[[#This Row],[Tonnage]],NA())</f>
        <v>0.4</v>
      </c>
      <c r="J9725" s="68">
        <f t="shared" si="483"/>
        <v>9</v>
      </c>
    </row>
    <row r="9726" spans="1:10">
      <c r="A9726" t="s">
        <v>186</v>
      </c>
      <c r="B9726" t="s">
        <v>33</v>
      </c>
      <c r="C9726" s="72">
        <v>45536</v>
      </c>
      <c r="D9726" s="3">
        <f>Table1[[#This Row],[End Year]]-1</f>
        <v>2024</v>
      </c>
      <c r="E9726" s="3">
        <f t="shared" si="481"/>
        <v>2025</v>
      </c>
      <c r="F9726" s="1" t="str">
        <f t="shared" si="482"/>
        <v>2024/2025</v>
      </c>
      <c r="G9726">
        <v>105</v>
      </c>
      <c r="H9726" t="s">
        <v>119</v>
      </c>
      <c r="I9726" s="68">
        <f>IFERROR(INDEX(Lookup_Misc!$A$1:$C$7,MATCH(Table1[[#This Row],[Product]],Lookup_Misc!$B$1:$B$7,0),3)*Table1[[#This Row],[Tonnage]],NA())</f>
        <v>54.6</v>
      </c>
      <c r="J9726" s="68">
        <f t="shared" si="483"/>
        <v>9</v>
      </c>
    </row>
    <row r="9727" spans="1:10">
      <c r="A9727" t="s">
        <v>185</v>
      </c>
      <c r="B9727" t="s">
        <v>33</v>
      </c>
      <c r="C9727" s="72">
        <v>45536</v>
      </c>
      <c r="D9727" s="3">
        <f>Table1[[#This Row],[End Year]]-1</f>
        <v>2024</v>
      </c>
      <c r="E9727" s="3">
        <f t="shared" si="481"/>
        <v>2025</v>
      </c>
      <c r="F9727" s="1" t="str">
        <f t="shared" si="482"/>
        <v>2024/2025</v>
      </c>
      <c r="G9727">
        <v>18</v>
      </c>
      <c r="H9727" t="s">
        <v>75</v>
      </c>
      <c r="I9727" s="68">
        <f>IFERROR(INDEX(Lookup_Misc!$A$1:$C$7,MATCH(Table1[[#This Row],[Product]],Lookup_Misc!$B$1:$B$7,0),3)*Table1[[#This Row],[Tonnage]],NA())</f>
        <v>8.2800000000000011</v>
      </c>
      <c r="J9727" s="68">
        <f t="shared" si="483"/>
        <v>9</v>
      </c>
    </row>
    <row r="9728" spans="1:10">
      <c r="A9728" t="s">
        <v>186</v>
      </c>
      <c r="B9728" t="s">
        <v>33</v>
      </c>
      <c r="C9728" s="72">
        <v>45536</v>
      </c>
      <c r="D9728" s="3">
        <f>Table1[[#This Row],[End Year]]-1</f>
        <v>2024</v>
      </c>
      <c r="E9728" s="3">
        <f t="shared" si="481"/>
        <v>2025</v>
      </c>
      <c r="F9728" s="1" t="str">
        <f t="shared" si="482"/>
        <v>2024/2025</v>
      </c>
      <c r="G9728">
        <v>17448</v>
      </c>
      <c r="H9728" t="s">
        <v>98</v>
      </c>
      <c r="I9728" s="68">
        <f>IFERROR(INDEX(Lookup_Misc!$A$1:$C$7,MATCH(Table1[[#This Row],[Product]],Lookup_Misc!$B$1:$B$7,0),3)*Table1[[#This Row],[Tonnage]],NA())</f>
        <v>9072.9600000000009</v>
      </c>
      <c r="J9728" s="68">
        <f t="shared" si="483"/>
        <v>9</v>
      </c>
    </row>
    <row r="9729" spans="1:10">
      <c r="A9729" t="s">
        <v>185</v>
      </c>
      <c r="B9729" t="s">
        <v>33</v>
      </c>
      <c r="C9729" s="72">
        <v>45536</v>
      </c>
      <c r="D9729" s="3">
        <f>Table1[[#This Row],[End Year]]-1</f>
        <v>2024</v>
      </c>
      <c r="E9729" s="3">
        <f t="shared" si="481"/>
        <v>2025</v>
      </c>
      <c r="F9729" s="1" t="str">
        <f t="shared" si="482"/>
        <v>2024/2025</v>
      </c>
      <c r="G9729">
        <v>61258</v>
      </c>
      <c r="H9729" t="s">
        <v>82</v>
      </c>
      <c r="I9729" s="68">
        <f>IFERROR(INDEX(Lookup_Misc!$A$1:$C$7,MATCH(Table1[[#This Row],[Product]],Lookup_Misc!$B$1:$B$7,0),3)*Table1[[#This Row],[Tonnage]],NA())</f>
        <v>28178.68</v>
      </c>
      <c r="J9729" s="68">
        <f t="shared" si="483"/>
        <v>9</v>
      </c>
    </row>
    <row r="9730" spans="1:10">
      <c r="A9730" t="s">
        <v>186</v>
      </c>
      <c r="B9730" t="s">
        <v>33</v>
      </c>
      <c r="C9730" s="72">
        <v>45536</v>
      </c>
      <c r="D9730" s="3">
        <f>Table1[[#This Row],[End Year]]-1</f>
        <v>2024</v>
      </c>
      <c r="E9730" s="3">
        <f t="shared" si="481"/>
        <v>2025</v>
      </c>
      <c r="F9730" s="1" t="str">
        <f t="shared" si="482"/>
        <v>2024/2025</v>
      </c>
      <c r="G9730">
        <v>1</v>
      </c>
      <c r="H9730" t="s">
        <v>75</v>
      </c>
      <c r="I9730" s="68">
        <f>IFERROR(INDEX(Lookup_Misc!$A$1:$C$7,MATCH(Table1[[#This Row],[Product]],Lookup_Misc!$B$1:$B$7,0),3)*Table1[[#This Row],[Tonnage]],NA())</f>
        <v>0.52</v>
      </c>
      <c r="J9730" s="68">
        <f t="shared" si="483"/>
        <v>9</v>
      </c>
    </row>
    <row r="9731" spans="1:10">
      <c r="A9731" t="s">
        <v>189</v>
      </c>
      <c r="B9731" t="s">
        <v>33</v>
      </c>
      <c r="C9731" s="72">
        <v>45536</v>
      </c>
      <c r="D9731" s="3">
        <f>Table1[[#This Row],[End Year]]-1</f>
        <v>2024</v>
      </c>
      <c r="E9731" s="3">
        <f t="shared" si="481"/>
        <v>2025</v>
      </c>
      <c r="F9731" s="1" t="str">
        <f t="shared" si="482"/>
        <v>2024/2025</v>
      </c>
      <c r="G9731">
        <v>2</v>
      </c>
      <c r="H9731" t="s">
        <v>79</v>
      </c>
      <c r="I9731" s="68">
        <f>IFERROR(INDEX(Lookup_Misc!$A$1:$C$7,MATCH(Table1[[#This Row],[Product]],Lookup_Misc!$B$1:$B$7,0),3)*Table1[[#This Row],[Tonnage]],NA())</f>
        <v>0.8</v>
      </c>
      <c r="J9731" s="68">
        <f t="shared" si="483"/>
        <v>9</v>
      </c>
    </row>
    <row r="9732" spans="1:10">
      <c r="A9732" t="s">
        <v>186</v>
      </c>
      <c r="B9732" t="s">
        <v>33</v>
      </c>
      <c r="C9732" s="72">
        <v>45536</v>
      </c>
      <c r="D9732" s="3">
        <f>Table1[[#This Row],[End Year]]-1</f>
        <v>2024</v>
      </c>
      <c r="E9732" s="3">
        <f t="shared" si="481"/>
        <v>2025</v>
      </c>
      <c r="F9732" s="1" t="str">
        <f t="shared" si="482"/>
        <v>2024/2025</v>
      </c>
      <c r="G9732">
        <v>65998</v>
      </c>
      <c r="H9732" t="s">
        <v>82</v>
      </c>
      <c r="I9732" s="68">
        <f>IFERROR(INDEX(Lookup_Misc!$A$1:$C$7,MATCH(Table1[[#This Row],[Product]],Lookup_Misc!$B$1:$B$7,0),3)*Table1[[#This Row],[Tonnage]],NA())</f>
        <v>34318.959999999999</v>
      </c>
      <c r="J9732" s="68">
        <f t="shared" si="483"/>
        <v>9</v>
      </c>
    </row>
    <row r="9733" spans="1:10">
      <c r="A9733" t="s">
        <v>185</v>
      </c>
      <c r="B9733" t="s">
        <v>33</v>
      </c>
      <c r="C9733" s="72">
        <v>45536</v>
      </c>
      <c r="D9733" s="3">
        <f>Table1[[#This Row],[End Year]]-1</f>
        <v>2024</v>
      </c>
      <c r="E9733" s="3">
        <f t="shared" si="481"/>
        <v>2025</v>
      </c>
      <c r="F9733" s="1" t="str">
        <f t="shared" si="482"/>
        <v>2024/2025</v>
      </c>
      <c r="G9733">
        <v>4</v>
      </c>
      <c r="H9733" t="s">
        <v>87</v>
      </c>
      <c r="I9733" s="68">
        <f>IFERROR(INDEX(Lookup_Misc!$A$1:$C$7,MATCH(Table1[[#This Row],[Product]],Lookup_Misc!$B$1:$B$7,0),3)*Table1[[#This Row],[Tonnage]],NA())</f>
        <v>1.84</v>
      </c>
      <c r="J9733" s="68">
        <f t="shared" si="483"/>
        <v>9</v>
      </c>
    </row>
    <row r="9734" spans="1:10">
      <c r="A9734" t="s">
        <v>185</v>
      </c>
      <c r="B9734" t="s">
        <v>33</v>
      </c>
      <c r="C9734" s="72">
        <v>45536</v>
      </c>
      <c r="D9734" s="3">
        <f>Table1[[#This Row],[End Year]]-1</f>
        <v>2024</v>
      </c>
      <c r="E9734" s="3">
        <f t="shared" si="481"/>
        <v>2025</v>
      </c>
      <c r="F9734" s="1" t="str">
        <f t="shared" si="482"/>
        <v>2024/2025</v>
      </c>
      <c r="G9734">
        <v>197</v>
      </c>
      <c r="H9734" t="s">
        <v>119</v>
      </c>
      <c r="I9734" s="68">
        <f>IFERROR(INDEX(Lookup_Misc!$A$1:$C$7,MATCH(Table1[[#This Row],[Product]],Lookup_Misc!$B$1:$B$7,0),3)*Table1[[#This Row],[Tonnage]],NA())</f>
        <v>90.62</v>
      </c>
      <c r="J9734" s="68">
        <f t="shared" si="483"/>
        <v>9</v>
      </c>
    </row>
    <row r="9735" spans="1:10">
      <c r="A9735" t="s">
        <v>185</v>
      </c>
      <c r="B9735" t="s">
        <v>33</v>
      </c>
      <c r="C9735" s="72">
        <v>45536</v>
      </c>
      <c r="D9735" s="3">
        <f>Table1[[#This Row],[End Year]]-1</f>
        <v>2024</v>
      </c>
      <c r="E9735" s="3">
        <f t="shared" si="481"/>
        <v>2025</v>
      </c>
      <c r="F9735" s="1" t="str">
        <f t="shared" si="482"/>
        <v>2024/2025</v>
      </c>
      <c r="G9735">
        <v>143</v>
      </c>
      <c r="H9735" t="s">
        <v>60</v>
      </c>
      <c r="I9735" s="68">
        <f>IFERROR(INDEX(Lookup_Misc!$A$1:$C$7,MATCH(Table1[[#This Row],[Product]],Lookup_Misc!$B$1:$B$7,0),3)*Table1[[#This Row],[Tonnage]],NA())</f>
        <v>65.78</v>
      </c>
      <c r="J9735" s="68">
        <f t="shared" si="483"/>
        <v>9</v>
      </c>
    </row>
    <row r="9736" spans="1:10">
      <c r="A9736" t="s">
        <v>189</v>
      </c>
      <c r="B9736" t="s">
        <v>123</v>
      </c>
      <c r="C9736" s="72">
        <v>45536</v>
      </c>
      <c r="D9736" s="3">
        <f>Table1[[#This Row],[End Year]]-1</f>
        <v>2024</v>
      </c>
      <c r="E9736" s="3">
        <f t="shared" si="481"/>
        <v>2025</v>
      </c>
      <c r="F9736" s="1" t="str">
        <f t="shared" si="482"/>
        <v>2024/2025</v>
      </c>
      <c r="G9736">
        <v>150</v>
      </c>
      <c r="H9736" t="s">
        <v>129</v>
      </c>
      <c r="I9736" s="68">
        <f>IFERROR(INDEX(Lookup_Misc!$A$1:$C$7,MATCH(Table1[[#This Row],[Product]],Lookup_Misc!$B$1:$B$7,0),3)*Table1[[#This Row],[Tonnage]],NA())</f>
        <v>60</v>
      </c>
      <c r="J9736" s="68">
        <f t="shared" si="483"/>
        <v>9</v>
      </c>
    </row>
    <row r="9737" spans="1:10">
      <c r="A9737" t="s">
        <v>185</v>
      </c>
      <c r="B9737" t="s">
        <v>123</v>
      </c>
      <c r="C9737" s="72">
        <v>45536</v>
      </c>
      <c r="D9737" s="3">
        <f>Table1[[#This Row],[End Year]]-1</f>
        <v>2024</v>
      </c>
      <c r="E9737" s="3">
        <f t="shared" si="481"/>
        <v>2025</v>
      </c>
      <c r="F9737" s="1" t="str">
        <f t="shared" si="482"/>
        <v>2024/2025</v>
      </c>
      <c r="G9737">
        <v>11</v>
      </c>
      <c r="H9737" t="s">
        <v>108</v>
      </c>
      <c r="I9737" s="68">
        <f>IFERROR(INDEX(Lookup_Misc!$A$1:$C$7,MATCH(Table1[[#This Row],[Product]],Lookup_Misc!$B$1:$B$7,0),3)*Table1[[#This Row],[Tonnage]],NA())</f>
        <v>5.0600000000000005</v>
      </c>
      <c r="J9737" s="68">
        <f t="shared" si="483"/>
        <v>9</v>
      </c>
    </row>
    <row r="9738" spans="1:10">
      <c r="A9738" t="s">
        <v>186</v>
      </c>
      <c r="B9738" t="s">
        <v>123</v>
      </c>
      <c r="C9738" s="72">
        <v>45536</v>
      </c>
      <c r="D9738" s="3">
        <f>Table1[[#This Row],[End Year]]-1</f>
        <v>2024</v>
      </c>
      <c r="E9738" s="3">
        <f t="shared" si="481"/>
        <v>2025</v>
      </c>
      <c r="F9738" s="1" t="str">
        <f t="shared" si="482"/>
        <v>2024/2025</v>
      </c>
      <c r="G9738">
        <v>2660</v>
      </c>
      <c r="H9738" t="s">
        <v>116</v>
      </c>
      <c r="I9738" s="68">
        <f>IFERROR(INDEX(Lookup_Misc!$A$1:$C$7,MATCH(Table1[[#This Row],[Product]],Lookup_Misc!$B$1:$B$7,0),3)*Table1[[#This Row],[Tonnage]],NA())</f>
        <v>1383.2</v>
      </c>
      <c r="J9738" s="68">
        <f t="shared" si="483"/>
        <v>9</v>
      </c>
    </row>
    <row r="9739" spans="1:10">
      <c r="A9739" t="s">
        <v>185</v>
      </c>
      <c r="B9739" t="s">
        <v>123</v>
      </c>
      <c r="C9739" s="72">
        <v>45536</v>
      </c>
      <c r="D9739" s="3">
        <f>Table1[[#This Row],[End Year]]-1</f>
        <v>2024</v>
      </c>
      <c r="E9739" s="3">
        <f t="shared" si="481"/>
        <v>2025</v>
      </c>
      <c r="F9739" s="1" t="str">
        <f t="shared" si="482"/>
        <v>2024/2025</v>
      </c>
      <c r="G9739">
        <v>10000</v>
      </c>
      <c r="H9739" t="s">
        <v>113</v>
      </c>
      <c r="I9739" s="68">
        <f>IFERROR(INDEX(Lookup_Misc!$A$1:$C$7,MATCH(Table1[[#This Row],[Product]],Lookup_Misc!$B$1:$B$7,0),3)*Table1[[#This Row],[Tonnage]],NA())</f>
        <v>4600</v>
      </c>
      <c r="J9739" s="68">
        <f t="shared" si="483"/>
        <v>9</v>
      </c>
    </row>
    <row r="9740" spans="1:10">
      <c r="A9740" t="s">
        <v>189</v>
      </c>
      <c r="B9740" t="s">
        <v>123</v>
      </c>
      <c r="C9740" s="72">
        <v>45536</v>
      </c>
      <c r="D9740" s="3">
        <f>Table1[[#This Row],[End Year]]-1</f>
        <v>2024</v>
      </c>
      <c r="E9740" s="3">
        <f t="shared" si="481"/>
        <v>2025</v>
      </c>
      <c r="F9740" s="1" t="str">
        <f t="shared" si="482"/>
        <v>2024/2025</v>
      </c>
      <c r="G9740">
        <v>136</v>
      </c>
      <c r="H9740" t="s">
        <v>79</v>
      </c>
      <c r="I9740" s="68">
        <f>IFERROR(INDEX(Lookup_Misc!$A$1:$C$7,MATCH(Table1[[#This Row],[Product]],Lookup_Misc!$B$1:$B$7,0),3)*Table1[[#This Row],[Tonnage]],NA())</f>
        <v>54.400000000000006</v>
      </c>
      <c r="J9740" s="68">
        <f t="shared" si="483"/>
        <v>9</v>
      </c>
    </row>
    <row r="9741" spans="1:10">
      <c r="A9741" t="s">
        <v>185</v>
      </c>
      <c r="B9741" t="s">
        <v>123</v>
      </c>
      <c r="C9741" s="72">
        <v>45536</v>
      </c>
      <c r="D9741" s="3">
        <f>Table1[[#This Row],[End Year]]-1</f>
        <v>2024</v>
      </c>
      <c r="E9741" s="3">
        <f t="shared" ref="E9741:E9760" si="484">IF(AND(MONTH(C9741)&gt;=7,MONTH(C9741)&lt;=12),YEAR(C9741)+1,YEAR(C9741))</f>
        <v>2025</v>
      </c>
      <c r="F9741" s="1" t="str">
        <f t="shared" ref="F9741:F9760" si="485">D9741&amp;"/"&amp;E9741</f>
        <v>2024/2025</v>
      </c>
      <c r="G9741">
        <v>77</v>
      </c>
      <c r="H9741" t="s">
        <v>92</v>
      </c>
      <c r="I9741" s="68">
        <f>IFERROR(INDEX(Lookup_Misc!$A$1:$C$7,MATCH(Table1[[#This Row],[Product]],Lookup_Misc!$B$1:$B$7,0),3)*Table1[[#This Row],[Tonnage]],NA())</f>
        <v>35.42</v>
      </c>
      <c r="J9741" s="68">
        <f t="shared" ref="J9741:J9760" si="486">MONTH(C9741)</f>
        <v>9</v>
      </c>
    </row>
    <row r="9742" spans="1:10">
      <c r="A9742" t="s">
        <v>189</v>
      </c>
      <c r="B9742" t="s">
        <v>123</v>
      </c>
      <c r="C9742" s="72">
        <v>45536</v>
      </c>
      <c r="D9742" s="3">
        <f>Table1[[#This Row],[End Year]]-1</f>
        <v>2024</v>
      </c>
      <c r="E9742" s="3">
        <f t="shared" si="484"/>
        <v>2025</v>
      </c>
      <c r="F9742" s="1" t="str">
        <f t="shared" si="485"/>
        <v>2024/2025</v>
      </c>
      <c r="G9742">
        <v>131</v>
      </c>
      <c r="H9742" t="s">
        <v>89</v>
      </c>
      <c r="I9742" s="68">
        <f>IFERROR(INDEX(Lookup_Misc!$A$1:$C$7,MATCH(Table1[[#This Row],[Product]],Lookup_Misc!$B$1:$B$7,0),3)*Table1[[#This Row],[Tonnage]],NA())</f>
        <v>52.400000000000006</v>
      </c>
      <c r="J9742" s="68">
        <f t="shared" si="486"/>
        <v>9</v>
      </c>
    </row>
    <row r="9743" spans="1:10">
      <c r="A9743" t="s">
        <v>188</v>
      </c>
      <c r="B9743" t="s">
        <v>123</v>
      </c>
      <c r="C9743" s="72">
        <v>45536</v>
      </c>
      <c r="D9743" s="3">
        <f>Table1[[#This Row],[End Year]]-1</f>
        <v>2024</v>
      </c>
      <c r="E9743" s="3">
        <f t="shared" si="484"/>
        <v>2025</v>
      </c>
      <c r="F9743" s="1" t="str">
        <f t="shared" si="485"/>
        <v>2024/2025</v>
      </c>
      <c r="G9743">
        <v>39</v>
      </c>
      <c r="H9743" t="s">
        <v>86</v>
      </c>
      <c r="I9743" s="68">
        <f>IFERROR(INDEX(Lookup_Misc!$A$1:$C$7,MATCH(Table1[[#This Row],[Product]],Lookup_Misc!$B$1:$B$7,0),3)*Table1[[#This Row],[Tonnage]],NA())</f>
        <v>7.02</v>
      </c>
      <c r="J9743" s="68">
        <f t="shared" si="486"/>
        <v>9</v>
      </c>
    </row>
    <row r="9744" spans="1:10">
      <c r="A9744" t="s">
        <v>186</v>
      </c>
      <c r="B9744" t="s">
        <v>123</v>
      </c>
      <c r="C9744" s="72">
        <v>45536</v>
      </c>
      <c r="D9744" s="3">
        <f>Table1[[#This Row],[End Year]]-1</f>
        <v>2024</v>
      </c>
      <c r="E9744" s="3">
        <f t="shared" si="484"/>
        <v>2025</v>
      </c>
      <c r="F9744" s="1" t="str">
        <f t="shared" si="485"/>
        <v>2024/2025</v>
      </c>
      <c r="G9744">
        <v>470</v>
      </c>
      <c r="H9744" t="s">
        <v>86</v>
      </c>
      <c r="I9744" s="68">
        <f>IFERROR(INDEX(Lookup_Misc!$A$1:$C$7,MATCH(Table1[[#This Row],[Product]],Lookup_Misc!$B$1:$B$7,0),3)*Table1[[#This Row],[Tonnage]],NA())</f>
        <v>244.4</v>
      </c>
      <c r="J9744" s="68">
        <f t="shared" si="486"/>
        <v>9</v>
      </c>
    </row>
    <row r="9745" spans="1:10">
      <c r="A9745" t="s">
        <v>185</v>
      </c>
      <c r="B9745" t="s">
        <v>123</v>
      </c>
      <c r="C9745" s="72">
        <v>45536</v>
      </c>
      <c r="D9745" s="3">
        <f>Table1[[#This Row],[End Year]]-1</f>
        <v>2024</v>
      </c>
      <c r="E9745" s="3">
        <f t="shared" si="484"/>
        <v>2025</v>
      </c>
      <c r="F9745" s="1" t="str">
        <f t="shared" si="485"/>
        <v>2024/2025</v>
      </c>
      <c r="G9745">
        <v>2</v>
      </c>
      <c r="H9745" t="s">
        <v>172</v>
      </c>
      <c r="I9745" s="68">
        <f>IFERROR(INDEX(Lookup_Misc!$A$1:$C$7,MATCH(Table1[[#This Row],[Product]],Lookup_Misc!$B$1:$B$7,0),3)*Table1[[#This Row],[Tonnage]],NA())</f>
        <v>0.92</v>
      </c>
      <c r="J9745" s="68">
        <f t="shared" si="486"/>
        <v>9</v>
      </c>
    </row>
    <row r="9746" spans="1:10">
      <c r="A9746" t="s">
        <v>186</v>
      </c>
      <c r="B9746" t="s">
        <v>123</v>
      </c>
      <c r="C9746" s="72">
        <v>45536</v>
      </c>
      <c r="D9746" s="3">
        <f>Table1[[#This Row],[End Year]]-1</f>
        <v>2024</v>
      </c>
      <c r="E9746" s="3">
        <f t="shared" si="484"/>
        <v>2025</v>
      </c>
      <c r="F9746" s="1" t="str">
        <f t="shared" si="485"/>
        <v>2024/2025</v>
      </c>
      <c r="G9746">
        <v>462</v>
      </c>
      <c r="H9746" t="s">
        <v>79</v>
      </c>
      <c r="I9746" s="68">
        <f>IFERROR(INDEX(Lookup_Misc!$A$1:$C$7,MATCH(Table1[[#This Row],[Product]],Lookup_Misc!$B$1:$B$7,0),3)*Table1[[#This Row],[Tonnage]],NA())</f>
        <v>240.24</v>
      </c>
      <c r="J9746" s="68">
        <f t="shared" si="486"/>
        <v>9</v>
      </c>
    </row>
    <row r="9747" spans="1:10">
      <c r="A9747" t="s">
        <v>189</v>
      </c>
      <c r="B9747" t="s">
        <v>123</v>
      </c>
      <c r="C9747" s="72">
        <v>45536</v>
      </c>
      <c r="D9747" s="3">
        <f>Table1[[#This Row],[End Year]]-1</f>
        <v>2024</v>
      </c>
      <c r="E9747" s="3">
        <f t="shared" si="484"/>
        <v>2025</v>
      </c>
      <c r="F9747" s="1" t="str">
        <f t="shared" si="485"/>
        <v>2024/2025</v>
      </c>
      <c r="G9747">
        <v>67</v>
      </c>
      <c r="H9747" t="s">
        <v>86</v>
      </c>
      <c r="I9747" s="68">
        <f>IFERROR(INDEX(Lookup_Misc!$A$1:$C$7,MATCH(Table1[[#This Row],[Product]],Lookup_Misc!$B$1:$B$7,0),3)*Table1[[#This Row],[Tonnage]],NA())</f>
        <v>26.8</v>
      </c>
      <c r="J9747" s="68">
        <f t="shared" si="486"/>
        <v>9</v>
      </c>
    </row>
    <row r="9748" spans="1:10">
      <c r="A9748" t="s">
        <v>189</v>
      </c>
      <c r="B9748" t="s">
        <v>123</v>
      </c>
      <c r="C9748" s="72">
        <v>45536</v>
      </c>
      <c r="D9748" s="3">
        <f>Table1[[#This Row],[End Year]]-1</f>
        <v>2024</v>
      </c>
      <c r="E9748" s="3">
        <f t="shared" si="484"/>
        <v>2025</v>
      </c>
      <c r="F9748" s="1" t="str">
        <f t="shared" si="485"/>
        <v>2024/2025</v>
      </c>
      <c r="G9748">
        <v>129</v>
      </c>
      <c r="H9748" t="s">
        <v>93</v>
      </c>
      <c r="I9748" s="68">
        <f>IFERROR(INDEX(Lookup_Misc!$A$1:$C$7,MATCH(Table1[[#This Row],[Product]],Lookup_Misc!$B$1:$B$7,0),3)*Table1[[#This Row],[Tonnage]],NA())</f>
        <v>51.6</v>
      </c>
      <c r="J9748" s="68">
        <f t="shared" si="486"/>
        <v>9</v>
      </c>
    </row>
    <row r="9749" spans="1:10">
      <c r="A9749" t="s">
        <v>189</v>
      </c>
      <c r="B9749" t="s">
        <v>123</v>
      </c>
      <c r="C9749" s="72">
        <v>45536</v>
      </c>
      <c r="D9749" s="3">
        <f>Table1[[#This Row],[End Year]]-1</f>
        <v>2024</v>
      </c>
      <c r="E9749" s="3">
        <f t="shared" si="484"/>
        <v>2025</v>
      </c>
      <c r="F9749" s="1" t="str">
        <f t="shared" si="485"/>
        <v>2024/2025</v>
      </c>
      <c r="G9749">
        <v>2</v>
      </c>
      <c r="H9749" t="s">
        <v>137</v>
      </c>
      <c r="I9749" s="68">
        <f>IFERROR(INDEX(Lookup_Misc!$A$1:$C$7,MATCH(Table1[[#This Row],[Product]],Lookup_Misc!$B$1:$B$7,0),3)*Table1[[#This Row],[Tonnage]],NA())</f>
        <v>0.8</v>
      </c>
      <c r="J9749" s="68">
        <f t="shared" si="486"/>
        <v>9</v>
      </c>
    </row>
    <row r="9750" spans="1:10">
      <c r="A9750" t="s">
        <v>186</v>
      </c>
      <c r="B9750" t="s">
        <v>123</v>
      </c>
      <c r="C9750" s="72">
        <v>45536</v>
      </c>
      <c r="D9750" s="3">
        <f>Table1[[#This Row],[End Year]]-1</f>
        <v>2024</v>
      </c>
      <c r="E9750" s="3">
        <f t="shared" si="484"/>
        <v>2025</v>
      </c>
      <c r="F9750" s="1" t="str">
        <f t="shared" si="485"/>
        <v>2024/2025</v>
      </c>
      <c r="G9750">
        <v>106291</v>
      </c>
      <c r="H9750" t="s">
        <v>60</v>
      </c>
      <c r="I9750" s="68">
        <f>IFERROR(INDEX(Lookup_Misc!$A$1:$C$7,MATCH(Table1[[#This Row],[Product]],Lookup_Misc!$B$1:$B$7,0),3)*Table1[[#This Row],[Tonnage]],NA())</f>
        <v>55271.32</v>
      </c>
      <c r="J9750" s="68">
        <f t="shared" si="486"/>
        <v>9</v>
      </c>
    </row>
    <row r="9751" spans="1:10">
      <c r="A9751" t="s">
        <v>185</v>
      </c>
      <c r="B9751" t="s">
        <v>123</v>
      </c>
      <c r="C9751" s="72">
        <v>45536</v>
      </c>
      <c r="D9751" s="3">
        <f>Table1[[#This Row],[End Year]]-1</f>
        <v>2024</v>
      </c>
      <c r="E9751" s="3">
        <f t="shared" si="484"/>
        <v>2025</v>
      </c>
      <c r="F9751" s="1" t="str">
        <f t="shared" si="485"/>
        <v>2024/2025</v>
      </c>
      <c r="G9751">
        <v>5396</v>
      </c>
      <c r="H9751" t="s">
        <v>116</v>
      </c>
      <c r="I9751" s="68">
        <f>IFERROR(INDEX(Lookup_Misc!$A$1:$C$7,MATCH(Table1[[#This Row],[Product]],Lookup_Misc!$B$1:$B$7,0),3)*Table1[[#This Row],[Tonnage]],NA())</f>
        <v>2482.1600000000003</v>
      </c>
      <c r="J9751" s="68">
        <f t="shared" si="486"/>
        <v>9</v>
      </c>
    </row>
    <row r="9752" spans="1:10">
      <c r="A9752" t="s">
        <v>189</v>
      </c>
      <c r="B9752" t="s">
        <v>123</v>
      </c>
      <c r="C9752" s="72">
        <v>45536</v>
      </c>
      <c r="D9752" s="3">
        <f>Table1[[#This Row],[End Year]]-1</f>
        <v>2024</v>
      </c>
      <c r="E9752" s="3">
        <f t="shared" si="484"/>
        <v>2025</v>
      </c>
      <c r="F9752" s="1" t="str">
        <f t="shared" si="485"/>
        <v>2024/2025</v>
      </c>
      <c r="G9752">
        <v>5500</v>
      </c>
      <c r="H9752" t="s">
        <v>108</v>
      </c>
      <c r="I9752" s="68">
        <f>IFERROR(INDEX(Lookup_Misc!$A$1:$C$7,MATCH(Table1[[#This Row],[Product]],Lookup_Misc!$B$1:$B$7,0),3)*Table1[[#This Row],[Tonnage]],NA())</f>
        <v>2200</v>
      </c>
      <c r="J9752" s="68">
        <f t="shared" si="486"/>
        <v>9</v>
      </c>
    </row>
    <row r="9753" spans="1:10">
      <c r="A9753" t="s">
        <v>189</v>
      </c>
      <c r="B9753" t="s">
        <v>123</v>
      </c>
      <c r="C9753" s="72">
        <v>45536</v>
      </c>
      <c r="D9753" s="3">
        <f>Table1[[#This Row],[End Year]]-1</f>
        <v>2024</v>
      </c>
      <c r="E9753" s="3">
        <f t="shared" si="484"/>
        <v>2025</v>
      </c>
      <c r="F9753" s="1" t="str">
        <f t="shared" si="485"/>
        <v>2024/2025</v>
      </c>
      <c r="G9753">
        <v>60000</v>
      </c>
      <c r="H9753" t="s">
        <v>113</v>
      </c>
      <c r="I9753" s="68">
        <f>IFERROR(INDEX(Lookup_Misc!$A$1:$C$7,MATCH(Table1[[#This Row],[Product]],Lookup_Misc!$B$1:$B$7,0),3)*Table1[[#This Row],[Tonnage]],NA())</f>
        <v>24000</v>
      </c>
      <c r="J9753" s="68">
        <f t="shared" si="486"/>
        <v>9</v>
      </c>
    </row>
    <row r="9754" spans="1:10">
      <c r="A9754" t="s">
        <v>186</v>
      </c>
      <c r="B9754" t="s">
        <v>123</v>
      </c>
      <c r="C9754" s="72">
        <v>45536</v>
      </c>
      <c r="D9754" s="3">
        <f>Table1[[#This Row],[End Year]]-1</f>
        <v>2024</v>
      </c>
      <c r="E9754" s="3">
        <f t="shared" si="484"/>
        <v>2025</v>
      </c>
      <c r="F9754" s="1" t="str">
        <f t="shared" si="485"/>
        <v>2024/2025</v>
      </c>
      <c r="G9754">
        <v>15000</v>
      </c>
      <c r="H9754" t="s">
        <v>113</v>
      </c>
      <c r="I9754" s="68">
        <f>IFERROR(INDEX(Lookup_Misc!$A$1:$C$7,MATCH(Table1[[#This Row],[Product]],Lookup_Misc!$B$1:$B$7,0),3)*Table1[[#This Row],[Tonnage]],NA())</f>
        <v>7800</v>
      </c>
      <c r="J9754" s="68">
        <f t="shared" si="486"/>
        <v>9</v>
      </c>
    </row>
    <row r="9755" spans="1:10">
      <c r="A9755" t="s">
        <v>186</v>
      </c>
      <c r="B9755" t="s">
        <v>123</v>
      </c>
      <c r="C9755" s="72">
        <v>45536</v>
      </c>
      <c r="D9755" s="3">
        <f>Table1[[#This Row],[End Year]]-1</f>
        <v>2024</v>
      </c>
      <c r="E9755" s="3">
        <f t="shared" si="484"/>
        <v>2025</v>
      </c>
      <c r="F9755" s="1" t="str">
        <f t="shared" si="485"/>
        <v>2024/2025</v>
      </c>
      <c r="G9755">
        <v>8000</v>
      </c>
      <c r="H9755" t="s">
        <v>108</v>
      </c>
      <c r="I9755" s="68">
        <f>IFERROR(INDEX(Lookup_Misc!$A$1:$C$7,MATCH(Table1[[#This Row],[Product]],Lookup_Misc!$B$1:$B$7,0),3)*Table1[[#This Row],[Tonnage]],NA())</f>
        <v>4160</v>
      </c>
      <c r="J9755" s="68">
        <f t="shared" si="486"/>
        <v>9</v>
      </c>
    </row>
    <row r="9756" spans="1:10">
      <c r="A9756" t="s">
        <v>189</v>
      </c>
      <c r="B9756" t="s">
        <v>123</v>
      </c>
      <c r="C9756" s="72">
        <v>45536</v>
      </c>
      <c r="D9756" s="3">
        <f>Table1[[#This Row],[End Year]]-1</f>
        <v>2024</v>
      </c>
      <c r="E9756" s="3">
        <f t="shared" si="484"/>
        <v>2025</v>
      </c>
      <c r="F9756" s="1" t="str">
        <f t="shared" si="485"/>
        <v>2024/2025</v>
      </c>
      <c r="G9756">
        <v>28111</v>
      </c>
      <c r="H9756" t="s">
        <v>60</v>
      </c>
      <c r="I9756" s="68">
        <f>IFERROR(INDEX(Lookup_Misc!$A$1:$C$7,MATCH(Table1[[#This Row],[Product]],Lookup_Misc!$B$1:$B$7,0),3)*Table1[[#This Row],[Tonnage]],NA())</f>
        <v>11244.400000000001</v>
      </c>
      <c r="J9756" s="68">
        <f t="shared" si="486"/>
        <v>9</v>
      </c>
    </row>
    <row r="9757" spans="1:10">
      <c r="A9757" t="s">
        <v>186</v>
      </c>
      <c r="B9757" t="s">
        <v>123</v>
      </c>
      <c r="C9757" s="72">
        <v>45536</v>
      </c>
      <c r="D9757" s="3">
        <f>Table1[[#This Row],[End Year]]-1</f>
        <v>2024</v>
      </c>
      <c r="E9757" s="3">
        <f t="shared" si="484"/>
        <v>2025</v>
      </c>
      <c r="F9757" s="1" t="str">
        <f t="shared" si="485"/>
        <v>2024/2025</v>
      </c>
      <c r="G9757">
        <v>45</v>
      </c>
      <c r="H9757" t="s">
        <v>90</v>
      </c>
      <c r="I9757" s="68">
        <f>IFERROR(INDEX(Lookup_Misc!$A$1:$C$7,MATCH(Table1[[#This Row],[Product]],Lookup_Misc!$B$1:$B$7,0),3)*Table1[[#This Row],[Tonnage]],NA())</f>
        <v>23.400000000000002</v>
      </c>
      <c r="J9757" s="68">
        <f t="shared" si="486"/>
        <v>9</v>
      </c>
    </row>
    <row r="9758" spans="1:10">
      <c r="A9758" t="s">
        <v>189</v>
      </c>
      <c r="B9758" t="s">
        <v>123</v>
      </c>
      <c r="C9758" s="72">
        <v>45536</v>
      </c>
      <c r="D9758" s="3">
        <f>Table1[[#This Row],[End Year]]-1</f>
        <v>2024</v>
      </c>
      <c r="E9758" s="3">
        <f t="shared" si="484"/>
        <v>2025</v>
      </c>
      <c r="F9758" s="1" t="str">
        <f t="shared" si="485"/>
        <v>2024/2025</v>
      </c>
      <c r="G9758">
        <v>9</v>
      </c>
      <c r="H9758" t="s">
        <v>88</v>
      </c>
      <c r="I9758" s="68">
        <f>IFERROR(INDEX(Lookup_Misc!$A$1:$C$7,MATCH(Table1[[#This Row],[Product]],Lookup_Misc!$B$1:$B$7,0),3)*Table1[[#This Row],[Tonnage]],NA())</f>
        <v>3.6</v>
      </c>
      <c r="J9758" s="68">
        <f t="shared" si="486"/>
        <v>9</v>
      </c>
    </row>
    <row r="9759" spans="1:10">
      <c r="A9759" t="s">
        <v>185</v>
      </c>
      <c r="B9759" t="s">
        <v>123</v>
      </c>
      <c r="C9759" s="72">
        <v>45536</v>
      </c>
      <c r="D9759" s="3">
        <f>Table1[[#This Row],[End Year]]-1</f>
        <v>2024</v>
      </c>
      <c r="E9759" s="3">
        <f t="shared" si="484"/>
        <v>2025</v>
      </c>
      <c r="F9759" s="1" t="str">
        <f t="shared" si="485"/>
        <v>2024/2025</v>
      </c>
      <c r="G9759">
        <v>113</v>
      </c>
      <c r="H9759" t="s">
        <v>60</v>
      </c>
      <c r="I9759" s="68">
        <f>IFERROR(INDEX(Lookup_Misc!$A$1:$C$7,MATCH(Table1[[#This Row],[Product]],Lookup_Misc!$B$1:$B$7,0),3)*Table1[[#This Row],[Tonnage]],NA())</f>
        <v>51.980000000000004</v>
      </c>
      <c r="J9759" s="68">
        <f t="shared" si="486"/>
        <v>9</v>
      </c>
    </row>
    <row r="9760" spans="1:10">
      <c r="A9760" t="s">
        <v>189</v>
      </c>
      <c r="B9760" t="s">
        <v>123</v>
      </c>
      <c r="C9760" s="72">
        <v>45536</v>
      </c>
      <c r="D9760" s="3">
        <f>Table1[[#This Row],[End Year]]-1</f>
        <v>2024</v>
      </c>
      <c r="E9760" s="3">
        <f t="shared" si="484"/>
        <v>2025</v>
      </c>
      <c r="F9760" s="1" t="str">
        <f t="shared" si="485"/>
        <v>2024/2025</v>
      </c>
      <c r="G9760">
        <v>301</v>
      </c>
      <c r="H9760" t="s">
        <v>90</v>
      </c>
      <c r="I9760" s="68">
        <f>IFERROR(INDEX(Lookup_Misc!$A$1:$C$7,MATCH(Table1[[#This Row],[Product]],Lookup_Misc!$B$1:$B$7,0),3)*Table1[[#This Row],[Tonnage]],NA())</f>
        <v>120.4</v>
      </c>
      <c r="J9760" s="68">
        <f t="shared" si="486"/>
        <v>9</v>
      </c>
    </row>
    <row r="9761" spans="1:10">
      <c r="A9761" t="s">
        <v>189</v>
      </c>
      <c r="B9761" t="s">
        <v>33</v>
      </c>
      <c r="C9761" s="60">
        <v>45566</v>
      </c>
      <c r="D9761" s="3">
        <f>Table1[[#This Row],[End Year]]-1</f>
        <v>2024</v>
      </c>
      <c r="E9761" s="3">
        <f t="shared" ref="E9761:E9792" si="487">IF(AND(MONTH(C9761)&gt;=7,MONTH(C9761)&lt;=12),YEAR(C9761)+1,YEAR(C9761))</f>
        <v>2025</v>
      </c>
      <c r="F9761" s="1" t="str">
        <f t="shared" ref="F9761:F9792" si="488">D9761&amp;"/"&amp;E9761</f>
        <v>2024/2025</v>
      </c>
      <c r="G9761">
        <v>1</v>
      </c>
      <c r="H9761" t="s">
        <v>96</v>
      </c>
      <c r="I9761" s="68">
        <f>IFERROR(INDEX(Lookup_Misc!$A$1:$C$7,MATCH(Table1[[#This Row],[Product]],Lookup_Misc!$B$1:$B$7,0),3)*Table1[[#This Row],[Tonnage]],NA())</f>
        <v>0.4</v>
      </c>
      <c r="J9761" s="68">
        <f t="shared" ref="J9761:J9792" si="489">MONTH(C9761)</f>
        <v>10</v>
      </c>
    </row>
    <row r="9762" spans="1:10">
      <c r="A9762" t="s">
        <v>186</v>
      </c>
      <c r="B9762" t="s">
        <v>33</v>
      </c>
      <c r="C9762" s="60">
        <v>45566</v>
      </c>
      <c r="D9762" s="3">
        <f>Table1[[#This Row],[End Year]]-1</f>
        <v>2024</v>
      </c>
      <c r="E9762" s="3">
        <f t="shared" si="487"/>
        <v>2025</v>
      </c>
      <c r="F9762" s="1" t="str">
        <f t="shared" si="488"/>
        <v>2024/2025</v>
      </c>
      <c r="G9762">
        <v>69</v>
      </c>
      <c r="H9762" t="s">
        <v>84</v>
      </c>
      <c r="I9762" s="68">
        <f>IFERROR(INDEX(Lookup_Misc!$A$1:$C$7,MATCH(Table1[[#This Row],[Product]],Lookup_Misc!$B$1:$B$7,0),3)*Table1[[#This Row],[Tonnage]],NA())</f>
        <v>35.880000000000003</v>
      </c>
      <c r="J9762" s="68">
        <f t="shared" si="489"/>
        <v>10</v>
      </c>
    </row>
    <row r="9763" spans="1:10">
      <c r="A9763" t="s">
        <v>186</v>
      </c>
      <c r="B9763" t="s">
        <v>33</v>
      </c>
      <c r="C9763" s="60">
        <v>45566</v>
      </c>
      <c r="D9763" s="3">
        <f>Table1[[#This Row],[End Year]]-1</f>
        <v>2024</v>
      </c>
      <c r="E9763" s="3">
        <f t="shared" si="487"/>
        <v>2025</v>
      </c>
      <c r="F9763" s="1" t="str">
        <f t="shared" si="488"/>
        <v>2024/2025</v>
      </c>
      <c r="G9763">
        <v>1116</v>
      </c>
      <c r="H9763" t="s">
        <v>95</v>
      </c>
      <c r="I9763" s="68">
        <f>IFERROR(INDEX(Lookup_Misc!$A$1:$C$7,MATCH(Table1[[#This Row],[Product]],Lookup_Misc!$B$1:$B$7,0),3)*Table1[[#This Row],[Tonnage]],NA())</f>
        <v>580.32000000000005</v>
      </c>
      <c r="J9763" s="68">
        <f t="shared" si="489"/>
        <v>10</v>
      </c>
    </row>
    <row r="9764" spans="1:10">
      <c r="A9764" t="s">
        <v>189</v>
      </c>
      <c r="B9764" t="s">
        <v>33</v>
      </c>
      <c r="C9764" s="60">
        <v>45566</v>
      </c>
      <c r="D9764" s="3">
        <f>Table1[[#This Row],[End Year]]-1</f>
        <v>2024</v>
      </c>
      <c r="E9764" s="3">
        <f t="shared" si="487"/>
        <v>2025</v>
      </c>
      <c r="F9764" s="1" t="str">
        <f t="shared" si="488"/>
        <v>2024/2025</v>
      </c>
      <c r="G9764">
        <v>10</v>
      </c>
      <c r="H9764" t="s">
        <v>113</v>
      </c>
      <c r="I9764" s="68">
        <f>IFERROR(INDEX(Lookup_Misc!$A$1:$C$7,MATCH(Table1[[#This Row],[Product]],Lookup_Misc!$B$1:$B$7,0),3)*Table1[[#This Row],[Tonnage]],NA())</f>
        <v>4</v>
      </c>
      <c r="J9764" s="68">
        <f t="shared" si="489"/>
        <v>10</v>
      </c>
    </row>
    <row r="9765" spans="1:10">
      <c r="A9765" t="s">
        <v>185</v>
      </c>
      <c r="B9765" t="s">
        <v>33</v>
      </c>
      <c r="C9765" s="60">
        <v>45566</v>
      </c>
      <c r="D9765" s="3">
        <f>Table1[[#This Row],[End Year]]-1</f>
        <v>2024</v>
      </c>
      <c r="E9765" s="3">
        <f t="shared" si="487"/>
        <v>2025</v>
      </c>
      <c r="F9765" s="1" t="str">
        <f t="shared" si="488"/>
        <v>2024/2025</v>
      </c>
      <c r="G9765">
        <v>20</v>
      </c>
      <c r="H9765" t="s">
        <v>79</v>
      </c>
      <c r="I9765" s="68">
        <f>IFERROR(INDEX(Lookup_Misc!$A$1:$C$7,MATCH(Table1[[#This Row],[Product]],Lookup_Misc!$B$1:$B$7,0),3)*Table1[[#This Row],[Tonnage]],NA())</f>
        <v>9.2000000000000011</v>
      </c>
      <c r="J9765" s="68">
        <f t="shared" si="489"/>
        <v>10</v>
      </c>
    </row>
    <row r="9766" spans="1:10">
      <c r="A9766" t="s">
        <v>188</v>
      </c>
      <c r="B9766" t="s">
        <v>33</v>
      </c>
      <c r="C9766" s="60">
        <v>45566</v>
      </c>
      <c r="D9766" s="3">
        <f>Table1[[#This Row],[End Year]]-1</f>
        <v>2024</v>
      </c>
      <c r="E9766" s="3">
        <f t="shared" si="487"/>
        <v>2025</v>
      </c>
      <c r="F9766" s="1" t="str">
        <f t="shared" si="488"/>
        <v>2024/2025</v>
      </c>
      <c r="G9766">
        <v>3</v>
      </c>
      <c r="H9766" t="s">
        <v>86</v>
      </c>
      <c r="I9766" s="68">
        <f>IFERROR(INDEX(Lookup_Misc!$A$1:$C$7,MATCH(Table1[[#This Row],[Product]],Lookup_Misc!$B$1:$B$7,0),3)*Table1[[#This Row],[Tonnage]],NA())</f>
        <v>0.54</v>
      </c>
      <c r="J9766" s="68">
        <f t="shared" si="489"/>
        <v>10</v>
      </c>
    </row>
    <row r="9767" spans="1:10">
      <c r="A9767" t="s">
        <v>186</v>
      </c>
      <c r="B9767" t="s">
        <v>33</v>
      </c>
      <c r="C9767" s="60">
        <v>45566</v>
      </c>
      <c r="D9767" s="3">
        <f>Table1[[#This Row],[End Year]]-1</f>
        <v>2024</v>
      </c>
      <c r="E9767" s="3">
        <f t="shared" si="487"/>
        <v>2025</v>
      </c>
      <c r="F9767" s="1" t="str">
        <f t="shared" si="488"/>
        <v>2024/2025</v>
      </c>
      <c r="G9767">
        <v>10</v>
      </c>
      <c r="H9767" t="s">
        <v>88</v>
      </c>
      <c r="I9767" s="68">
        <f>IFERROR(INDEX(Lookup_Misc!$A$1:$C$7,MATCH(Table1[[#This Row],[Product]],Lookup_Misc!$B$1:$B$7,0),3)*Table1[[#This Row],[Tonnage]],NA())</f>
        <v>5.2</v>
      </c>
      <c r="J9767" s="68">
        <f t="shared" si="489"/>
        <v>10</v>
      </c>
    </row>
    <row r="9768" spans="1:10">
      <c r="A9768" t="s">
        <v>186</v>
      </c>
      <c r="B9768" t="s">
        <v>33</v>
      </c>
      <c r="C9768" s="60">
        <v>45566</v>
      </c>
      <c r="D9768" s="3">
        <f>Table1[[#This Row],[End Year]]-1</f>
        <v>2024</v>
      </c>
      <c r="E9768" s="3">
        <f t="shared" si="487"/>
        <v>2025</v>
      </c>
      <c r="F9768" s="1" t="str">
        <f t="shared" si="488"/>
        <v>2024/2025</v>
      </c>
      <c r="G9768">
        <v>49</v>
      </c>
      <c r="H9768" t="s">
        <v>119</v>
      </c>
      <c r="I9768" s="68">
        <f>IFERROR(INDEX(Lookup_Misc!$A$1:$C$7,MATCH(Table1[[#This Row],[Product]],Lookup_Misc!$B$1:$B$7,0),3)*Table1[[#This Row],[Tonnage]],NA())</f>
        <v>25.48</v>
      </c>
      <c r="J9768" s="68">
        <f t="shared" si="489"/>
        <v>10</v>
      </c>
    </row>
    <row r="9769" spans="1:10">
      <c r="A9769" t="s">
        <v>185</v>
      </c>
      <c r="B9769" t="s">
        <v>33</v>
      </c>
      <c r="C9769" s="60">
        <v>45566</v>
      </c>
      <c r="D9769" s="3">
        <f>Table1[[#This Row],[End Year]]-1</f>
        <v>2024</v>
      </c>
      <c r="E9769" s="3">
        <f t="shared" si="487"/>
        <v>2025</v>
      </c>
      <c r="F9769" s="1" t="str">
        <f t="shared" si="488"/>
        <v>2024/2025</v>
      </c>
      <c r="G9769">
        <v>80</v>
      </c>
      <c r="H9769" t="s">
        <v>86</v>
      </c>
      <c r="I9769" s="68">
        <f>IFERROR(INDEX(Lookup_Misc!$A$1:$C$7,MATCH(Table1[[#This Row],[Product]],Lookup_Misc!$B$1:$B$7,0),3)*Table1[[#This Row],[Tonnage]],NA())</f>
        <v>36.800000000000004</v>
      </c>
      <c r="J9769" s="68">
        <f t="shared" si="489"/>
        <v>10</v>
      </c>
    </row>
    <row r="9770" spans="1:10">
      <c r="A9770" t="s">
        <v>185</v>
      </c>
      <c r="B9770" t="s">
        <v>33</v>
      </c>
      <c r="C9770" s="60">
        <v>45566</v>
      </c>
      <c r="D9770" s="3">
        <f>Table1[[#This Row],[End Year]]-1</f>
        <v>2024</v>
      </c>
      <c r="E9770" s="3">
        <f t="shared" si="487"/>
        <v>2025</v>
      </c>
      <c r="F9770" s="1" t="str">
        <f t="shared" si="488"/>
        <v>2024/2025</v>
      </c>
      <c r="G9770">
        <v>41250</v>
      </c>
      <c r="H9770" t="s">
        <v>82</v>
      </c>
      <c r="I9770" s="68">
        <f>IFERROR(INDEX(Lookup_Misc!$A$1:$C$7,MATCH(Table1[[#This Row],[Product]],Lookup_Misc!$B$1:$B$7,0),3)*Table1[[#This Row],[Tonnage]],NA())</f>
        <v>18975</v>
      </c>
      <c r="J9770" s="68">
        <f t="shared" si="489"/>
        <v>10</v>
      </c>
    </row>
    <row r="9771" spans="1:10">
      <c r="A9771" t="s">
        <v>186</v>
      </c>
      <c r="B9771" t="s">
        <v>33</v>
      </c>
      <c r="C9771" s="60">
        <v>45566</v>
      </c>
      <c r="D9771" s="3">
        <f>Table1[[#This Row],[End Year]]-1</f>
        <v>2024</v>
      </c>
      <c r="E9771" s="3">
        <f t="shared" si="487"/>
        <v>2025</v>
      </c>
      <c r="F9771" s="1" t="str">
        <f t="shared" si="488"/>
        <v>2024/2025</v>
      </c>
      <c r="G9771">
        <v>91384</v>
      </c>
      <c r="H9771" t="s">
        <v>79</v>
      </c>
      <c r="I9771" s="68">
        <f>IFERROR(INDEX(Lookup_Misc!$A$1:$C$7,MATCH(Table1[[#This Row],[Product]],Lookup_Misc!$B$1:$B$7,0),3)*Table1[[#This Row],[Tonnage]],NA())</f>
        <v>47519.68</v>
      </c>
      <c r="J9771" s="68">
        <f t="shared" si="489"/>
        <v>10</v>
      </c>
    </row>
    <row r="9772" spans="1:10">
      <c r="A9772" t="s">
        <v>189</v>
      </c>
      <c r="B9772" t="s">
        <v>33</v>
      </c>
      <c r="C9772" s="60">
        <v>45566</v>
      </c>
      <c r="D9772" s="3">
        <f>Table1[[#This Row],[End Year]]-1</f>
        <v>2024</v>
      </c>
      <c r="E9772" s="3">
        <f t="shared" si="487"/>
        <v>2025</v>
      </c>
      <c r="F9772" s="1" t="str">
        <f t="shared" si="488"/>
        <v>2024/2025</v>
      </c>
      <c r="G9772">
        <v>5</v>
      </c>
      <c r="H9772" t="s">
        <v>74</v>
      </c>
      <c r="I9772" s="68">
        <f>IFERROR(INDEX(Lookup_Misc!$A$1:$C$7,MATCH(Table1[[#This Row],[Product]],Lookup_Misc!$B$1:$B$7,0),3)*Table1[[#This Row],[Tonnage]],NA())</f>
        <v>2</v>
      </c>
      <c r="J9772" s="68">
        <f t="shared" si="489"/>
        <v>10</v>
      </c>
    </row>
    <row r="9773" spans="1:10">
      <c r="A9773" t="s">
        <v>186</v>
      </c>
      <c r="B9773" t="s">
        <v>33</v>
      </c>
      <c r="C9773" s="60">
        <v>45566</v>
      </c>
      <c r="D9773" s="3">
        <f>Table1[[#This Row],[End Year]]-1</f>
        <v>2024</v>
      </c>
      <c r="E9773" s="3">
        <f t="shared" si="487"/>
        <v>2025</v>
      </c>
      <c r="F9773" s="1" t="str">
        <f t="shared" si="488"/>
        <v>2024/2025</v>
      </c>
      <c r="G9773">
        <v>681</v>
      </c>
      <c r="H9773" t="s">
        <v>86</v>
      </c>
      <c r="I9773" s="68">
        <f>IFERROR(INDEX(Lookup_Misc!$A$1:$C$7,MATCH(Table1[[#This Row],[Product]],Lookup_Misc!$B$1:$B$7,0),3)*Table1[[#This Row],[Tonnage]],NA())</f>
        <v>354.12</v>
      </c>
      <c r="J9773" s="68">
        <f t="shared" si="489"/>
        <v>10</v>
      </c>
    </row>
    <row r="9774" spans="1:10">
      <c r="A9774" t="s">
        <v>186</v>
      </c>
      <c r="B9774" t="s">
        <v>33</v>
      </c>
      <c r="C9774" s="60">
        <v>45566</v>
      </c>
      <c r="D9774" s="3">
        <f>Table1[[#This Row],[End Year]]-1</f>
        <v>2024</v>
      </c>
      <c r="E9774" s="3">
        <f t="shared" si="487"/>
        <v>2025</v>
      </c>
      <c r="F9774" s="1" t="str">
        <f t="shared" si="488"/>
        <v>2024/2025</v>
      </c>
      <c r="G9774">
        <v>33000</v>
      </c>
      <c r="H9774" t="s">
        <v>82</v>
      </c>
      <c r="I9774" s="68">
        <f>IFERROR(INDEX(Lookup_Misc!$A$1:$C$7,MATCH(Table1[[#This Row],[Product]],Lookup_Misc!$B$1:$B$7,0),3)*Table1[[#This Row],[Tonnage]],NA())</f>
        <v>17160</v>
      </c>
      <c r="J9774" s="68">
        <f t="shared" si="489"/>
        <v>10</v>
      </c>
    </row>
    <row r="9775" spans="1:10">
      <c r="A9775" t="s">
        <v>185</v>
      </c>
      <c r="B9775" t="s">
        <v>33</v>
      </c>
      <c r="C9775" s="60">
        <v>45566</v>
      </c>
      <c r="D9775" s="3">
        <f>Table1[[#This Row],[End Year]]-1</f>
        <v>2024</v>
      </c>
      <c r="E9775" s="3">
        <f t="shared" si="487"/>
        <v>2025</v>
      </c>
      <c r="F9775" s="1" t="str">
        <f t="shared" si="488"/>
        <v>2024/2025</v>
      </c>
      <c r="G9775">
        <v>5</v>
      </c>
      <c r="H9775" t="s">
        <v>87</v>
      </c>
      <c r="I9775" s="68">
        <f>IFERROR(INDEX(Lookup_Misc!$A$1:$C$7,MATCH(Table1[[#This Row],[Product]],Lookup_Misc!$B$1:$B$7,0),3)*Table1[[#This Row],[Tonnage]],NA())</f>
        <v>2.3000000000000003</v>
      </c>
      <c r="J9775" s="68">
        <f t="shared" si="489"/>
        <v>10</v>
      </c>
    </row>
    <row r="9776" spans="1:10">
      <c r="A9776" t="s">
        <v>185</v>
      </c>
      <c r="B9776" t="s">
        <v>33</v>
      </c>
      <c r="C9776" s="60">
        <v>45566</v>
      </c>
      <c r="D9776" s="3">
        <f>Table1[[#This Row],[End Year]]-1</f>
        <v>2024</v>
      </c>
      <c r="E9776" s="3">
        <f t="shared" si="487"/>
        <v>2025</v>
      </c>
      <c r="F9776" s="1" t="str">
        <f t="shared" si="488"/>
        <v>2024/2025</v>
      </c>
      <c r="G9776">
        <v>50</v>
      </c>
      <c r="H9776" t="s">
        <v>119</v>
      </c>
      <c r="I9776" s="68">
        <f>IFERROR(INDEX(Lookup_Misc!$A$1:$C$7,MATCH(Table1[[#This Row],[Product]],Lookup_Misc!$B$1:$B$7,0),3)*Table1[[#This Row],[Tonnage]],NA())</f>
        <v>23</v>
      </c>
      <c r="J9776" s="68">
        <f t="shared" si="489"/>
        <v>10</v>
      </c>
    </row>
    <row r="9777" spans="1:10">
      <c r="A9777" t="s">
        <v>185</v>
      </c>
      <c r="B9777" t="s">
        <v>33</v>
      </c>
      <c r="C9777" s="60">
        <v>45566</v>
      </c>
      <c r="D9777" s="3">
        <f>Table1[[#This Row],[End Year]]-1</f>
        <v>2024</v>
      </c>
      <c r="E9777" s="3">
        <f t="shared" si="487"/>
        <v>2025</v>
      </c>
      <c r="F9777" s="1" t="str">
        <f t="shared" si="488"/>
        <v>2024/2025</v>
      </c>
      <c r="G9777">
        <v>39</v>
      </c>
      <c r="H9777" t="s">
        <v>60</v>
      </c>
      <c r="I9777" s="68">
        <f>IFERROR(INDEX(Lookup_Misc!$A$1:$C$7,MATCH(Table1[[#This Row],[Product]],Lookup_Misc!$B$1:$B$7,0),3)*Table1[[#This Row],[Tonnage]],NA())</f>
        <v>17.940000000000001</v>
      </c>
      <c r="J9777" s="68">
        <f t="shared" si="489"/>
        <v>10</v>
      </c>
    </row>
    <row r="9778" spans="1:10">
      <c r="A9778" t="s">
        <v>189</v>
      </c>
      <c r="B9778" t="s">
        <v>33</v>
      </c>
      <c r="C9778" s="60">
        <v>45566</v>
      </c>
      <c r="D9778" s="3">
        <f>Table1[[#This Row],[End Year]]-1</f>
        <v>2024</v>
      </c>
      <c r="E9778" s="3">
        <f t="shared" si="487"/>
        <v>2025</v>
      </c>
      <c r="F9778" s="1" t="str">
        <f t="shared" si="488"/>
        <v>2024/2025</v>
      </c>
      <c r="G9778">
        <v>1</v>
      </c>
      <c r="H9778" t="s">
        <v>79</v>
      </c>
      <c r="I9778" s="68">
        <f>IFERROR(INDEX(Lookup_Misc!$A$1:$C$7,MATCH(Table1[[#This Row],[Product]],Lookup_Misc!$B$1:$B$7,0),3)*Table1[[#This Row],[Tonnage]],NA())</f>
        <v>0.4</v>
      </c>
      <c r="J9778" s="68">
        <f t="shared" si="489"/>
        <v>10</v>
      </c>
    </row>
    <row r="9779" spans="1:10">
      <c r="A9779" t="s">
        <v>189</v>
      </c>
      <c r="B9779" t="s">
        <v>33</v>
      </c>
      <c r="C9779" s="60">
        <v>45566</v>
      </c>
      <c r="D9779" s="3">
        <f>Table1[[#This Row],[End Year]]-1</f>
        <v>2024</v>
      </c>
      <c r="E9779" s="3">
        <f t="shared" si="487"/>
        <v>2025</v>
      </c>
      <c r="F9779" s="1" t="str">
        <f t="shared" si="488"/>
        <v>2024/2025</v>
      </c>
      <c r="G9779">
        <v>34980</v>
      </c>
      <c r="H9779" t="s">
        <v>103</v>
      </c>
      <c r="I9779" s="68">
        <f>IFERROR(INDEX(Lookup_Misc!$A$1:$C$7,MATCH(Table1[[#This Row],[Product]],Lookup_Misc!$B$1:$B$7,0),3)*Table1[[#This Row],[Tonnage]],NA())</f>
        <v>13992</v>
      </c>
      <c r="J9779" s="68">
        <f t="shared" si="489"/>
        <v>10</v>
      </c>
    </row>
    <row r="9780" spans="1:10">
      <c r="A9780" t="s">
        <v>186</v>
      </c>
      <c r="B9780" t="s">
        <v>33</v>
      </c>
      <c r="C9780" s="60">
        <v>45566</v>
      </c>
      <c r="D9780" s="3">
        <f>Table1[[#This Row],[End Year]]-1</f>
        <v>2024</v>
      </c>
      <c r="E9780" s="3">
        <f t="shared" si="487"/>
        <v>2025</v>
      </c>
      <c r="F9780" s="1" t="str">
        <f t="shared" si="488"/>
        <v>2024/2025</v>
      </c>
      <c r="G9780">
        <v>125</v>
      </c>
      <c r="H9780" t="s">
        <v>96</v>
      </c>
      <c r="I9780" s="68">
        <f>IFERROR(INDEX(Lookup_Misc!$A$1:$C$7,MATCH(Table1[[#This Row],[Product]],Lookup_Misc!$B$1:$B$7,0),3)*Table1[[#This Row],[Tonnage]],NA())</f>
        <v>65</v>
      </c>
      <c r="J9780" s="68">
        <f t="shared" si="489"/>
        <v>10</v>
      </c>
    </row>
    <row r="9781" spans="1:10">
      <c r="A9781" t="s">
        <v>187</v>
      </c>
      <c r="B9781" t="s">
        <v>33</v>
      </c>
      <c r="C9781" s="60">
        <v>45566</v>
      </c>
      <c r="D9781" s="3">
        <f>Table1[[#This Row],[End Year]]-1</f>
        <v>2024</v>
      </c>
      <c r="E9781" s="3">
        <f t="shared" si="487"/>
        <v>2025</v>
      </c>
      <c r="F9781" s="1" t="str">
        <f t="shared" si="488"/>
        <v>2024/2025</v>
      </c>
      <c r="G9781">
        <v>48857</v>
      </c>
      <c r="H9781" t="s">
        <v>96</v>
      </c>
      <c r="I9781" s="68">
        <f>IFERROR(INDEX(Lookup_Misc!$A$1:$C$7,MATCH(Table1[[#This Row],[Product]],Lookup_Misc!$B$1:$B$7,0),3)*Table1[[#This Row],[Tonnage]],NA())</f>
        <v>22474.22</v>
      </c>
      <c r="J9781" s="68">
        <f t="shared" si="489"/>
        <v>10</v>
      </c>
    </row>
    <row r="9782" spans="1:10">
      <c r="A9782" t="s">
        <v>189</v>
      </c>
      <c r="B9782" t="s">
        <v>33</v>
      </c>
      <c r="C9782" s="60">
        <v>45566</v>
      </c>
      <c r="D9782" s="3">
        <f>Table1[[#This Row],[End Year]]-1</f>
        <v>2024</v>
      </c>
      <c r="E9782" s="3">
        <f t="shared" si="487"/>
        <v>2025</v>
      </c>
      <c r="F9782" s="1" t="str">
        <f t="shared" si="488"/>
        <v>2024/2025</v>
      </c>
      <c r="G9782">
        <v>112</v>
      </c>
      <c r="H9782" t="s">
        <v>60</v>
      </c>
      <c r="I9782" s="68">
        <f>IFERROR(INDEX(Lookup_Misc!$A$1:$C$7,MATCH(Table1[[#This Row],[Product]],Lookup_Misc!$B$1:$B$7,0),3)*Table1[[#This Row],[Tonnage]],NA())</f>
        <v>44.800000000000004</v>
      </c>
      <c r="J9782" s="68">
        <f t="shared" si="489"/>
        <v>10</v>
      </c>
    </row>
    <row r="9783" spans="1:10">
      <c r="A9783" t="s">
        <v>186</v>
      </c>
      <c r="B9783" t="s">
        <v>33</v>
      </c>
      <c r="C9783" s="60">
        <v>45566</v>
      </c>
      <c r="D9783" s="3">
        <f>Table1[[#This Row],[End Year]]-1</f>
        <v>2024</v>
      </c>
      <c r="E9783" s="3">
        <f t="shared" si="487"/>
        <v>2025</v>
      </c>
      <c r="F9783" s="1" t="str">
        <f t="shared" si="488"/>
        <v>2024/2025</v>
      </c>
      <c r="G9783">
        <v>44414</v>
      </c>
      <c r="H9783" t="s">
        <v>151</v>
      </c>
      <c r="I9783" s="68">
        <f>IFERROR(INDEX(Lookup_Misc!$A$1:$C$7,MATCH(Table1[[#This Row],[Product]],Lookup_Misc!$B$1:$B$7,0),3)*Table1[[#This Row],[Tonnage]],NA())</f>
        <v>23095.280000000002</v>
      </c>
      <c r="J9783" s="68">
        <f t="shared" si="489"/>
        <v>10</v>
      </c>
    </row>
    <row r="9784" spans="1:10">
      <c r="A9784" t="s">
        <v>186</v>
      </c>
      <c r="B9784" t="s">
        <v>33</v>
      </c>
      <c r="C9784" s="60">
        <v>45566</v>
      </c>
      <c r="D9784" s="3">
        <f>Table1[[#This Row],[End Year]]-1</f>
        <v>2024</v>
      </c>
      <c r="E9784" s="3">
        <f t="shared" si="487"/>
        <v>2025</v>
      </c>
      <c r="F9784" s="1" t="str">
        <f t="shared" si="488"/>
        <v>2024/2025</v>
      </c>
      <c r="G9784">
        <v>1786</v>
      </c>
      <c r="H9784" t="s">
        <v>60</v>
      </c>
      <c r="I9784" s="68">
        <f>IFERROR(INDEX(Lookup_Misc!$A$1:$C$7,MATCH(Table1[[#This Row],[Product]],Lookup_Misc!$B$1:$B$7,0),3)*Table1[[#This Row],[Tonnage]],NA())</f>
        <v>928.72</v>
      </c>
      <c r="J9784" s="68">
        <f t="shared" si="489"/>
        <v>10</v>
      </c>
    </row>
    <row r="9785" spans="1:10">
      <c r="A9785" t="s">
        <v>189</v>
      </c>
      <c r="B9785" t="s">
        <v>123</v>
      </c>
      <c r="C9785" s="60">
        <v>45566</v>
      </c>
      <c r="D9785" s="3">
        <f>Table1[[#This Row],[End Year]]-1</f>
        <v>2024</v>
      </c>
      <c r="E9785" s="3">
        <f t="shared" si="487"/>
        <v>2025</v>
      </c>
      <c r="F9785" s="1" t="str">
        <f t="shared" si="488"/>
        <v>2024/2025</v>
      </c>
      <c r="G9785">
        <v>4</v>
      </c>
      <c r="H9785" t="s">
        <v>137</v>
      </c>
      <c r="I9785" s="68">
        <f>IFERROR(INDEX(Lookup_Misc!$A$1:$C$7,MATCH(Table1[[#This Row],[Product]],Lookup_Misc!$B$1:$B$7,0),3)*Table1[[#This Row],[Tonnage]],NA())</f>
        <v>1.6</v>
      </c>
      <c r="J9785" s="68">
        <f t="shared" si="489"/>
        <v>10</v>
      </c>
    </row>
    <row r="9786" spans="1:10">
      <c r="A9786" t="s">
        <v>189</v>
      </c>
      <c r="B9786" t="s">
        <v>123</v>
      </c>
      <c r="C9786" s="60">
        <v>45566</v>
      </c>
      <c r="D9786" s="3">
        <f>Table1[[#This Row],[End Year]]-1</f>
        <v>2024</v>
      </c>
      <c r="E9786" s="3">
        <f t="shared" si="487"/>
        <v>2025</v>
      </c>
      <c r="F9786" s="1" t="str">
        <f t="shared" si="488"/>
        <v>2024/2025</v>
      </c>
      <c r="G9786">
        <v>159</v>
      </c>
      <c r="H9786" t="s">
        <v>86</v>
      </c>
      <c r="I9786" s="68">
        <f>IFERROR(INDEX(Lookup_Misc!$A$1:$C$7,MATCH(Table1[[#This Row],[Product]],Lookup_Misc!$B$1:$B$7,0),3)*Table1[[#This Row],[Tonnage]],NA())</f>
        <v>63.6</v>
      </c>
      <c r="J9786" s="68">
        <f t="shared" si="489"/>
        <v>10</v>
      </c>
    </row>
    <row r="9787" spans="1:10">
      <c r="A9787" t="s">
        <v>186</v>
      </c>
      <c r="B9787" t="s">
        <v>123</v>
      </c>
      <c r="C9787" s="60">
        <v>45566</v>
      </c>
      <c r="D9787" s="3">
        <f>Table1[[#This Row],[End Year]]-1</f>
        <v>2024</v>
      </c>
      <c r="E9787" s="3">
        <f t="shared" si="487"/>
        <v>2025</v>
      </c>
      <c r="F9787" s="1" t="str">
        <f t="shared" si="488"/>
        <v>2024/2025</v>
      </c>
      <c r="G9787">
        <v>136983</v>
      </c>
      <c r="H9787" t="s">
        <v>60</v>
      </c>
      <c r="I9787" s="68">
        <f>IFERROR(INDEX(Lookup_Misc!$A$1:$C$7,MATCH(Table1[[#This Row],[Product]],Lookup_Misc!$B$1:$B$7,0),3)*Table1[[#This Row],[Tonnage]],NA())</f>
        <v>71231.16</v>
      </c>
      <c r="J9787" s="68">
        <f t="shared" si="489"/>
        <v>10</v>
      </c>
    </row>
    <row r="9788" spans="1:10">
      <c r="A9788" t="s">
        <v>186</v>
      </c>
      <c r="B9788" t="s">
        <v>123</v>
      </c>
      <c r="C9788" s="60">
        <v>45566</v>
      </c>
      <c r="D9788" s="3">
        <f>Table1[[#This Row],[End Year]]-1</f>
        <v>2024</v>
      </c>
      <c r="E9788" s="3">
        <f t="shared" si="487"/>
        <v>2025</v>
      </c>
      <c r="F9788" s="1" t="str">
        <f t="shared" si="488"/>
        <v>2024/2025</v>
      </c>
      <c r="G9788">
        <v>16000</v>
      </c>
      <c r="H9788" t="s">
        <v>113</v>
      </c>
      <c r="I9788" s="68">
        <f>IFERROR(INDEX(Lookup_Misc!$A$1:$C$7,MATCH(Table1[[#This Row],[Product]],Lookup_Misc!$B$1:$B$7,0),3)*Table1[[#This Row],[Tonnage]],NA())</f>
        <v>8320</v>
      </c>
      <c r="J9788" s="68">
        <f t="shared" si="489"/>
        <v>10</v>
      </c>
    </row>
    <row r="9789" spans="1:10">
      <c r="A9789" t="s">
        <v>188</v>
      </c>
      <c r="B9789" t="s">
        <v>123</v>
      </c>
      <c r="C9789" s="60">
        <v>45566</v>
      </c>
      <c r="D9789" s="3">
        <f>Table1[[#This Row],[End Year]]-1</f>
        <v>2024</v>
      </c>
      <c r="E9789" s="3">
        <f t="shared" si="487"/>
        <v>2025</v>
      </c>
      <c r="F9789" s="1" t="str">
        <f t="shared" si="488"/>
        <v>2024/2025</v>
      </c>
      <c r="G9789">
        <v>3500</v>
      </c>
      <c r="H9789" t="s">
        <v>116</v>
      </c>
      <c r="I9789" s="68">
        <f>IFERROR(INDEX(Lookup_Misc!$A$1:$C$7,MATCH(Table1[[#This Row],[Product]],Lookup_Misc!$B$1:$B$7,0),3)*Table1[[#This Row],[Tonnage]],NA())</f>
        <v>630</v>
      </c>
      <c r="J9789" s="68">
        <f t="shared" si="489"/>
        <v>10</v>
      </c>
    </row>
    <row r="9790" spans="1:10">
      <c r="A9790" t="s">
        <v>185</v>
      </c>
      <c r="B9790" t="s">
        <v>123</v>
      </c>
      <c r="C9790" s="60">
        <v>45566</v>
      </c>
      <c r="D9790" s="3">
        <f>Table1[[#This Row],[End Year]]-1</f>
        <v>2024</v>
      </c>
      <c r="E9790" s="3">
        <f t="shared" si="487"/>
        <v>2025</v>
      </c>
      <c r="F9790" s="1" t="str">
        <f t="shared" si="488"/>
        <v>2024/2025</v>
      </c>
      <c r="G9790">
        <v>2309</v>
      </c>
      <c r="H9790" t="s">
        <v>116</v>
      </c>
      <c r="I9790" s="68">
        <f>IFERROR(INDEX(Lookup_Misc!$A$1:$C$7,MATCH(Table1[[#This Row],[Product]],Lookup_Misc!$B$1:$B$7,0),3)*Table1[[#This Row],[Tonnage]],NA())</f>
        <v>1062.1400000000001</v>
      </c>
      <c r="J9790" s="68">
        <f t="shared" si="489"/>
        <v>10</v>
      </c>
    </row>
    <row r="9791" spans="1:10">
      <c r="A9791" t="s">
        <v>189</v>
      </c>
      <c r="B9791" t="s">
        <v>123</v>
      </c>
      <c r="C9791" s="60">
        <v>45566</v>
      </c>
      <c r="D9791" s="3">
        <f>Table1[[#This Row],[End Year]]-1</f>
        <v>2024</v>
      </c>
      <c r="E9791" s="3">
        <f t="shared" si="487"/>
        <v>2025</v>
      </c>
      <c r="F9791" s="1" t="str">
        <f t="shared" si="488"/>
        <v>2024/2025</v>
      </c>
      <c r="G9791">
        <v>13156</v>
      </c>
      <c r="H9791" t="s">
        <v>113</v>
      </c>
      <c r="I9791" s="68">
        <f>IFERROR(INDEX(Lookup_Misc!$A$1:$C$7,MATCH(Table1[[#This Row],[Product]],Lookup_Misc!$B$1:$B$7,0),3)*Table1[[#This Row],[Tonnage]],NA())</f>
        <v>5262.4000000000005</v>
      </c>
      <c r="J9791" s="68">
        <f t="shared" si="489"/>
        <v>10</v>
      </c>
    </row>
    <row r="9792" spans="1:10">
      <c r="A9792" t="s">
        <v>189</v>
      </c>
      <c r="B9792" t="s">
        <v>123</v>
      </c>
      <c r="C9792" s="60">
        <v>45566</v>
      </c>
      <c r="D9792" s="3">
        <f>Table1[[#This Row],[End Year]]-1</f>
        <v>2024</v>
      </c>
      <c r="E9792" s="3">
        <f t="shared" si="487"/>
        <v>2025</v>
      </c>
      <c r="F9792" s="1" t="str">
        <f t="shared" si="488"/>
        <v>2024/2025</v>
      </c>
      <c r="G9792">
        <v>10</v>
      </c>
      <c r="H9792" t="s">
        <v>142</v>
      </c>
      <c r="I9792" s="68">
        <f>IFERROR(INDEX(Lookup_Misc!$A$1:$C$7,MATCH(Table1[[#This Row],[Product]],Lookup_Misc!$B$1:$B$7,0),3)*Table1[[#This Row],[Tonnage]],NA())</f>
        <v>4</v>
      </c>
      <c r="J9792" s="68">
        <f t="shared" si="489"/>
        <v>10</v>
      </c>
    </row>
    <row r="9793" spans="1:10">
      <c r="A9793" t="s">
        <v>188</v>
      </c>
      <c r="B9793" t="s">
        <v>123</v>
      </c>
      <c r="C9793" s="60">
        <v>45566</v>
      </c>
      <c r="D9793" s="3">
        <f>Table1[[#This Row],[End Year]]-1</f>
        <v>2024</v>
      </c>
      <c r="E9793" s="3">
        <f t="shared" ref="E9793:E9809" si="490">IF(AND(MONTH(C9793)&gt;=7,MONTH(C9793)&lt;=12),YEAR(C9793)+1,YEAR(C9793))</f>
        <v>2025</v>
      </c>
      <c r="F9793" s="1" t="str">
        <f t="shared" ref="F9793:F9809" si="491">D9793&amp;"/"&amp;E9793</f>
        <v>2024/2025</v>
      </c>
      <c r="G9793">
        <v>1000</v>
      </c>
      <c r="H9793" t="s">
        <v>130</v>
      </c>
      <c r="I9793" s="68">
        <f>IFERROR(INDEX(Lookup_Misc!$A$1:$C$7,MATCH(Table1[[#This Row],[Product]],Lookup_Misc!$B$1:$B$7,0),3)*Table1[[#This Row],[Tonnage]],NA())</f>
        <v>180</v>
      </c>
      <c r="J9793" s="68">
        <f t="shared" ref="J9793:J9809" si="492">MONTH(C9793)</f>
        <v>10</v>
      </c>
    </row>
    <row r="9794" spans="1:10">
      <c r="A9794" t="s">
        <v>189</v>
      </c>
      <c r="B9794" t="s">
        <v>123</v>
      </c>
      <c r="C9794" s="60">
        <v>45566</v>
      </c>
      <c r="D9794" s="3">
        <f>Table1[[#This Row],[End Year]]-1</f>
        <v>2024</v>
      </c>
      <c r="E9794" s="3">
        <f t="shared" si="490"/>
        <v>2025</v>
      </c>
      <c r="F9794" s="1" t="str">
        <f t="shared" si="491"/>
        <v>2024/2025</v>
      </c>
      <c r="G9794">
        <v>7</v>
      </c>
      <c r="H9794" t="s">
        <v>128</v>
      </c>
      <c r="I9794" s="68">
        <f>IFERROR(INDEX(Lookup_Misc!$A$1:$C$7,MATCH(Table1[[#This Row],[Product]],Lookup_Misc!$B$1:$B$7,0),3)*Table1[[#This Row],[Tonnage]],NA())</f>
        <v>2.8000000000000003</v>
      </c>
      <c r="J9794" s="68">
        <f t="shared" si="492"/>
        <v>10</v>
      </c>
    </row>
    <row r="9795" spans="1:10">
      <c r="A9795" t="s">
        <v>189</v>
      </c>
      <c r="B9795" t="s">
        <v>123</v>
      </c>
      <c r="C9795" s="60">
        <v>45566</v>
      </c>
      <c r="D9795" s="3">
        <f>Table1[[#This Row],[End Year]]-1</f>
        <v>2024</v>
      </c>
      <c r="E9795" s="3">
        <f t="shared" si="490"/>
        <v>2025</v>
      </c>
      <c r="F9795" s="1" t="str">
        <f t="shared" si="491"/>
        <v>2024/2025</v>
      </c>
      <c r="G9795">
        <v>39</v>
      </c>
      <c r="H9795" t="s">
        <v>89</v>
      </c>
      <c r="I9795" s="68">
        <f>IFERROR(INDEX(Lookup_Misc!$A$1:$C$7,MATCH(Table1[[#This Row],[Product]],Lookup_Misc!$B$1:$B$7,0),3)*Table1[[#This Row],[Tonnage]],NA())</f>
        <v>15.600000000000001</v>
      </c>
      <c r="J9795" s="68">
        <f t="shared" si="492"/>
        <v>10</v>
      </c>
    </row>
    <row r="9796" spans="1:10">
      <c r="A9796" t="s">
        <v>189</v>
      </c>
      <c r="B9796" t="s">
        <v>123</v>
      </c>
      <c r="C9796" s="60">
        <v>45566</v>
      </c>
      <c r="D9796" s="3">
        <f>Table1[[#This Row],[End Year]]-1</f>
        <v>2024</v>
      </c>
      <c r="E9796" s="3">
        <f t="shared" si="490"/>
        <v>2025</v>
      </c>
      <c r="F9796" s="1" t="str">
        <f t="shared" si="491"/>
        <v>2024/2025</v>
      </c>
      <c r="G9796">
        <v>4503</v>
      </c>
      <c r="H9796" t="s">
        <v>79</v>
      </c>
      <c r="I9796" s="68">
        <f>IFERROR(INDEX(Lookup_Misc!$A$1:$C$7,MATCH(Table1[[#This Row],[Product]],Lookup_Misc!$B$1:$B$7,0),3)*Table1[[#This Row],[Tonnage]],NA())</f>
        <v>1801.2</v>
      </c>
      <c r="J9796" s="68">
        <f t="shared" si="492"/>
        <v>10</v>
      </c>
    </row>
    <row r="9797" spans="1:10">
      <c r="A9797" t="s">
        <v>189</v>
      </c>
      <c r="B9797" t="s">
        <v>123</v>
      </c>
      <c r="C9797" s="60">
        <v>45566</v>
      </c>
      <c r="D9797" s="3">
        <f>Table1[[#This Row],[End Year]]-1</f>
        <v>2024</v>
      </c>
      <c r="E9797" s="3">
        <f t="shared" si="490"/>
        <v>2025</v>
      </c>
      <c r="F9797" s="1" t="str">
        <f t="shared" si="491"/>
        <v>2024/2025</v>
      </c>
      <c r="G9797">
        <v>22</v>
      </c>
      <c r="H9797" t="s">
        <v>130</v>
      </c>
      <c r="I9797" s="68">
        <f>IFERROR(INDEX(Lookup_Misc!$A$1:$C$7,MATCH(Table1[[#This Row],[Product]],Lookup_Misc!$B$1:$B$7,0),3)*Table1[[#This Row],[Tonnage]],NA())</f>
        <v>8.8000000000000007</v>
      </c>
      <c r="J9797" s="68">
        <f t="shared" si="492"/>
        <v>10</v>
      </c>
    </row>
    <row r="9798" spans="1:10">
      <c r="A9798" t="s">
        <v>186</v>
      </c>
      <c r="B9798" t="s">
        <v>123</v>
      </c>
      <c r="C9798" s="60">
        <v>45566</v>
      </c>
      <c r="D9798" s="3">
        <f>Table1[[#This Row],[End Year]]-1</f>
        <v>2024</v>
      </c>
      <c r="E9798" s="3">
        <f t="shared" si="490"/>
        <v>2025</v>
      </c>
      <c r="F9798" s="1" t="str">
        <f t="shared" si="491"/>
        <v>2024/2025</v>
      </c>
      <c r="G9798">
        <v>946</v>
      </c>
      <c r="H9798" t="s">
        <v>86</v>
      </c>
      <c r="I9798" s="68">
        <f>IFERROR(INDEX(Lookup_Misc!$A$1:$C$7,MATCH(Table1[[#This Row],[Product]],Lookup_Misc!$B$1:$B$7,0),3)*Table1[[#This Row],[Tonnage]],NA())</f>
        <v>491.92</v>
      </c>
      <c r="J9798" s="68">
        <f t="shared" si="492"/>
        <v>10</v>
      </c>
    </row>
    <row r="9799" spans="1:10">
      <c r="A9799" t="s">
        <v>188</v>
      </c>
      <c r="B9799" t="s">
        <v>123</v>
      </c>
      <c r="C9799" s="60">
        <v>45566</v>
      </c>
      <c r="D9799" s="3">
        <f>Table1[[#This Row],[End Year]]-1</f>
        <v>2024</v>
      </c>
      <c r="E9799" s="3">
        <f t="shared" si="490"/>
        <v>2025</v>
      </c>
      <c r="F9799" s="1" t="str">
        <f t="shared" si="491"/>
        <v>2024/2025</v>
      </c>
      <c r="G9799">
        <v>11</v>
      </c>
      <c r="H9799" t="s">
        <v>108</v>
      </c>
      <c r="I9799" s="68">
        <f>IFERROR(INDEX(Lookup_Misc!$A$1:$C$7,MATCH(Table1[[#This Row],[Product]],Lookup_Misc!$B$1:$B$7,0),3)*Table1[[#This Row],[Tonnage]],NA())</f>
        <v>1.98</v>
      </c>
      <c r="J9799" s="68">
        <f t="shared" si="492"/>
        <v>10</v>
      </c>
    </row>
    <row r="9800" spans="1:10">
      <c r="A9800" t="s">
        <v>186</v>
      </c>
      <c r="B9800" t="s">
        <v>123</v>
      </c>
      <c r="C9800" s="60">
        <v>45566</v>
      </c>
      <c r="D9800" s="3">
        <f>Table1[[#This Row],[End Year]]-1</f>
        <v>2024</v>
      </c>
      <c r="E9800" s="3">
        <f t="shared" si="490"/>
        <v>2025</v>
      </c>
      <c r="F9800" s="1" t="str">
        <f t="shared" si="491"/>
        <v>2024/2025</v>
      </c>
      <c r="G9800">
        <v>3079</v>
      </c>
      <c r="H9800" t="s">
        <v>116</v>
      </c>
      <c r="I9800" s="68">
        <f>IFERROR(INDEX(Lookup_Misc!$A$1:$C$7,MATCH(Table1[[#This Row],[Product]],Lookup_Misc!$B$1:$B$7,0),3)*Table1[[#This Row],[Tonnage]],NA())</f>
        <v>1601.0800000000002</v>
      </c>
      <c r="J9800" s="68">
        <f t="shared" si="492"/>
        <v>10</v>
      </c>
    </row>
    <row r="9801" spans="1:10">
      <c r="A9801" t="s">
        <v>186</v>
      </c>
      <c r="B9801" t="s">
        <v>123</v>
      </c>
      <c r="C9801" s="60">
        <v>45566</v>
      </c>
      <c r="D9801" s="3">
        <f>Table1[[#This Row],[End Year]]-1</f>
        <v>2024</v>
      </c>
      <c r="E9801" s="3">
        <f t="shared" si="490"/>
        <v>2025</v>
      </c>
      <c r="F9801" s="1" t="str">
        <f t="shared" si="491"/>
        <v>2024/2025</v>
      </c>
      <c r="G9801">
        <v>6360</v>
      </c>
      <c r="H9801" t="s">
        <v>79</v>
      </c>
      <c r="I9801" s="68">
        <f>IFERROR(INDEX(Lookup_Misc!$A$1:$C$7,MATCH(Table1[[#This Row],[Product]],Lookup_Misc!$B$1:$B$7,0),3)*Table1[[#This Row],[Tonnage]],NA())</f>
        <v>3307.2000000000003</v>
      </c>
      <c r="J9801" s="68">
        <f t="shared" si="492"/>
        <v>10</v>
      </c>
    </row>
    <row r="9802" spans="1:10">
      <c r="A9802" t="s">
        <v>189</v>
      </c>
      <c r="B9802" t="s">
        <v>123</v>
      </c>
      <c r="C9802" s="60">
        <v>45566</v>
      </c>
      <c r="D9802" s="3">
        <f>Table1[[#This Row],[End Year]]-1</f>
        <v>2024</v>
      </c>
      <c r="E9802" s="3">
        <f t="shared" si="490"/>
        <v>2025</v>
      </c>
      <c r="F9802" s="1" t="str">
        <f t="shared" si="491"/>
        <v>2024/2025</v>
      </c>
      <c r="G9802">
        <v>11</v>
      </c>
      <c r="H9802" t="s">
        <v>121</v>
      </c>
      <c r="I9802" s="68">
        <f>IFERROR(INDEX(Lookup_Misc!$A$1:$C$7,MATCH(Table1[[#This Row],[Product]],Lookup_Misc!$B$1:$B$7,0),3)*Table1[[#This Row],[Tonnage]],NA())</f>
        <v>4.4000000000000004</v>
      </c>
      <c r="J9802" s="68">
        <f t="shared" si="492"/>
        <v>10</v>
      </c>
    </row>
    <row r="9803" spans="1:10">
      <c r="A9803" t="s">
        <v>189</v>
      </c>
      <c r="B9803" t="s">
        <v>123</v>
      </c>
      <c r="C9803" s="60">
        <v>45566</v>
      </c>
      <c r="D9803" s="3">
        <f>Table1[[#This Row],[End Year]]-1</f>
        <v>2024</v>
      </c>
      <c r="E9803" s="3">
        <f t="shared" si="490"/>
        <v>2025</v>
      </c>
      <c r="F9803" s="1" t="str">
        <f t="shared" si="491"/>
        <v>2024/2025</v>
      </c>
      <c r="G9803">
        <v>39</v>
      </c>
      <c r="H9803" t="s">
        <v>98</v>
      </c>
      <c r="I9803" s="68">
        <f>IFERROR(INDEX(Lookup_Misc!$A$1:$C$7,MATCH(Table1[[#This Row],[Product]],Lookup_Misc!$B$1:$B$7,0),3)*Table1[[#This Row],[Tonnage]],NA())</f>
        <v>15.600000000000001</v>
      </c>
      <c r="J9803" s="68">
        <f t="shared" si="492"/>
        <v>10</v>
      </c>
    </row>
    <row r="9804" spans="1:10">
      <c r="A9804" t="s">
        <v>185</v>
      </c>
      <c r="B9804" t="s">
        <v>123</v>
      </c>
      <c r="C9804" s="60">
        <v>45566</v>
      </c>
      <c r="D9804" s="3">
        <f>Table1[[#This Row],[End Year]]-1</f>
        <v>2024</v>
      </c>
      <c r="E9804" s="3">
        <f t="shared" si="490"/>
        <v>2025</v>
      </c>
      <c r="F9804" s="1" t="str">
        <f t="shared" si="491"/>
        <v>2024/2025</v>
      </c>
      <c r="G9804">
        <v>907</v>
      </c>
      <c r="H9804" t="s">
        <v>99</v>
      </c>
      <c r="I9804" s="68">
        <f>IFERROR(INDEX(Lookup_Misc!$A$1:$C$7,MATCH(Table1[[#This Row],[Product]],Lookup_Misc!$B$1:$B$7,0),3)*Table1[[#This Row],[Tonnage]],NA())</f>
        <v>417.22</v>
      </c>
      <c r="J9804" s="68">
        <f t="shared" si="492"/>
        <v>10</v>
      </c>
    </row>
    <row r="9805" spans="1:10">
      <c r="A9805" t="s">
        <v>189</v>
      </c>
      <c r="B9805" t="s">
        <v>123</v>
      </c>
      <c r="C9805" s="60">
        <v>45566</v>
      </c>
      <c r="D9805" s="3">
        <f>Table1[[#This Row],[End Year]]-1</f>
        <v>2024</v>
      </c>
      <c r="E9805" s="3">
        <f t="shared" si="490"/>
        <v>2025</v>
      </c>
      <c r="F9805" s="1" t="str">
        <f t="shared" si="491"/>
        <v>2024/2025</v>
      </c>
      <c r="G9805">
        <v>690</v>
      </c>
      <c r="H9805" t="s">
        <v>90</v>
      </c>
      <c r="I9805" s="68">
        <f>IFERROR(INDEX(Lookup_Misc!$A$1:$C$7,MATCH(Table1[[#This Row],[Product]],Lookup_Misc!$B$1:$B$7,0),3)*Table1[[#This Row],[Tonnage]],NA())</f>
        <v>276</v>
      </c>
      <c r="J9805" s="68">
        <f t="shared" si="492"/>
        <v>10</v>
      </c>
    </row>
    <row r="9806" spans="1:10">
      <c r="A9806" t="s">
        <v>188</v>
      </c>
      <c r="B9806" t="s">
        <v>123</v>
      </c>
      <c r="C9806" s="60">
        <v>45566</v>
      </c>
      <c r="D9806" s="3">
        <f>Table1[[#This Row],[End Year]]-1</f>
        <v>2024</v>
      </c>
      <c r="E9806" s="3">
        <f t="shared" si="490"/>
        <v>2025</v>
      </c>
      <c r="F9806" s="1" t="str">
        <f t="shared" si="491"/>
        <v>2024/2025</v>
      </c>
      <c r="G9806">
        <v>1100</v>
      </c>
      <c r="H9806" t="s">
        <v>125</v>
      </c>
      <c r="I9806" s="68">
        <f>IFERROR(INDEX(Lookup_Misc!$A$1:$C$7,MATCH(Table1[[#This Row],[Product]],Lookup_Misc!$B$1:$B$7,0),3)*Table1[[#This Row],[Tonnage]],NA())</f>
        <v>198</v>
      </c>
      <c r="J9806" s="68">
        <f t="shared" si="492"/>
        <v>10</v>
      </c>
    </row>
    <row r="9807" spans="1:10">
      <c r="A9807" t="s">
        <v>189</v>
      </c>
      <c r="B9807" t="s">
        <v>123</v>
      </c>
      <c r="C9807" s="60">
        <v>45566</v>
      </c>
      <c r="D9807" s="3">
        <f>Table1[[#This Row],[End Year]]-1</f>
        <v>2024</v>
      </c>
      <c r="E9807" s="3">
        <f t="shared" si="490"/>
        <v>2025</v>
      </c>
      <c r="F9807" s="1" t="str">
        <f t="shared" si="491"/>
        <v>2024/2025</v>
      </c>
      <c r="G9807">
        <v>42069</v>
      </c>
      <c r="H9807" t="s">
        <v>60</v>
      </c>
      <c r="I9807" s="68">
        <f>IFERROR(INDEX(Lookup_Misc!$A$1:$C$7,MATCH(Table1[[#This Row],[Product]],Lookup_Misc!$B$1:$B$7,0),3)*Table1[[#This Row],[Tonnage]],NA())</f>
        <v>16827.600000000002</v>
      </c>
      <c r="J9807" s="68">
        <f t="shared" si="492"/>
        <v>10</v>
      </c>
    </row>
    <row r="9808" spans="1:10">
      <c r="A9808" t="s">
        <v>188</v>
      </c>
      <c r="B9808" t="s">
        <v>123</v>
      </c>
      <c r="C9808" s="60">
        <v>45566</v>
      </c>
      <c r="D9808" s="3">
        <f>Table1[[#This Row],[End Year]]-1</f>
        <v>2024</v>
      </c>
      <c r="E9808" s="3">
        <f t="shared" si="490"/>
        <v>2025</v>
      </c>
      <c r="F9808" s="1" t="str">
        <f t="shared" si="491"/>
        <v>2024/2025</v>
      </c>
      <c r="G9808">
        <v>1400</v>
      </c>
      <c r="H9808" t="s">
        <v>133</v>
      </c>
      <c r="I9808" s="68">
        <f>IFERROR(INDEX(Lookup_Misc!$A$1:$C$7,MATCH(Table1[[#This Row],[Product]],Lookup_Misc!$B$1:$B$7,0),3)*Table1[[#This Row],[Tonnage]],NA())</f>
        <v>252</v>
      </c>
      <c r="J9808" s="68">
        <f t="shared" si="492"/>
        <v>10</v>
      </c>
    </row>
    <row r="9809" spans="1:10">
      <c r="A9809" t="s">
        <v>185</v>
      </c>
      <c r="B9809" t="s">
        <v>123</v>
      </c>
      <c r="C9809" s="60">
        <v>45566</v>
      </c>
      <c r="D9809" s="3">
        <f>Table1[[#This Row],[End Year]]-1</f>
        <v>2024</v>
      </c>
      <c r="E9809" s="3">
        <f t="shared" si="490"/>
        <v>2025</v>
      </c>
      <c r="F9809" s="1" t="str">
        <f t="shared" si="491"/>
        <v>2024/2025</v>
      </c>
      <c r="G9809">
        <v>6804</v>
      </c>
      <c r="H9809" t="s">
        <v>60</v>
      </c>
      <c r="I9809" s="68">
        <f>IFERROR(INDEX(Lookup_Misc!$A$1:$C$7,MATCH(Table1[[#This Row],[Product]],Lookup_Misc!$B$1:$B$7,0),3)*Table1[[#This Row],[Tonnage]],NA())</f>
        <v>3129.84</v>
      </c>
      <c r="J9809" s="68">
        <f t="shared" si="492"/>
        <v>10</v>
      </c>
    </row>
    <row r="9810" spans="1:10">
      <c r="A9810" t="s">
        <v>189</v>
      </c>
      <c r="B9810" t="s">
        <v>33</v>
      </c>
      <c r="C9810" s="60">
        <v>45597</v>
      </c>
      <c r="D9810" s="3">
        <f>Table1[[#This Row],[End Year]]-1</f>
        <v>2024</v>
      </c>
      <c r="E9810" s="3">
        <f t="shared" ref="E9810:E9841" si="493">IF(AND(MONTH(C9810)&gt;=7,MONTH(C9810)&lt;=12),YEAR(C9810)+1,YEAR(C9810))</f>
        <v>2025</v>
      </c>
      <c r="F9810" s="1" t="str">
        <f t="shared" ref="F9810:F9841" si="494">D9810&amp;"/"&amp;E9810</f>
        <v>2024/2025</v>
      </c>
      <c r="G9810">
        <v>142</v>
      </c>
      <c r="H9810" t="s">
        <v>90</v>
      </c>
      <c r="I9810" s="68">
        <f>IFERROR(INDEX(Lookup_Misc!$A$1:$C$7,MATCH(Table1[[#This Row],[Product]],Lookup_Misc!$B$1:$B$7,0),3)*Table1[[#This Row],[Tonnage]],NA())</f>
        <v>56.800000000000004</v>
      </c>
      <c r="J9810" s="68">
        <f t="shared" ref="J9810:J9841" si="495">MONTH(C9810)</f>
        <v>11</v>
      </c>
    </row>
    <row r="9811" spans="1:10">
      <c r="A9811" t="s">
        <v>186</v>
      </c>
      <c r="B9811" t="s">
        <v>33</v>
      </c>
      <c r="C9811" s="60">
        <v>45597</v>
      </c>
      <c r="D9811" s="3">
        <f>Table1[[#This Row],[End Year]]-1</f>
        <v>2024</v>
      </c>
      <c r="E9811" s="3">
        <f t="shared" si="493"/>
        <v>2025</v>
      </c>
      <c r="F9811" s="1" t="str">
        <f t="shared" si="494"/>
        <v>2024/2025</v>
      </c>
      <c r="G9811">
        <v>36</v>
      </c>
      <c r="H9811" t="s">
        <v>169</v>
      </c>
      <c r="I9811" s="68">
        <f>IFERROR(INDEX(Lookup_Misc!$A$1:$C$7,MATCH(Table1[[#This Row],[Product]],Lookup_Misc!$B$1:$B$7,0),3)*Table1[[#This Row],[Tonnage]],NA())</f>
        <v>18.72</v>
      </c>
      <c r="J9811" s="68">
        <f t="shared" si="495"/>
        <v>11</v>
      </c>
    </row>
    <row r="9812" spans="1:10">
      <c r="A9812" t="s">
        <v>189</v>
      </c>
      <c r="B9812" t="s">
        <v>33</v>
      </c>
      <c r="C9812" s="60">
        <v>45597</v>
      </c>
      <c r="D9812" s="3">
        <f>Table1[[#This Row],[End Year]]-1</f>
        <v>2024</v>
      </c>
      <c r="E9812" s="3">
        <f t="shared" si="493"/>
        <v>2025</v>
      </c>
      <c r="F9812" s="1" t="str">
        <f t="shared" si="494"/>
        <v>2024/2025</v>
      </c>
      <c r="G9812">
        <v>1</v>
      </c>
      <c r="H9812" t="s">
        <v>79</v>
      </c>
      <c r="I9812" s="68">
        <f>IFERROR(INDEX(Lookup_Misc!$A$1:$C$7,MATCH(Table1[[#This Row],[Product]],Lookup_Misc!$B$1:$B$7,0),3)*Table1[[#This Row],[Tonnage]],NA())</f>
        <v>0.4</v>
      </c>
      <c r="J9812" s="68">
        <f t="shared" si="495"/>
        <v>11</v>
      </c>
    </row>
    <row r="9813" spans="1:10">
      <c r="A9813" t="s">
        <v>185</v>
      </c>
      <c r="B9813" t="s">
        <v>33</v>
      </c>
      <c r="C9813" s="60">
        <v>45597</v>
      </c>
      <c r="D9813" s="3">
        <f>Table1[[#This Row],[End Year]]-1</f>
        <v>2024</v>
      </c>
      <c r="E9813" s="3">
        <f t="shared" si="493"/>
        <v>2025</v>
      </c>
      <c r="F9813" s="1" t="str">
        <f t="shared" si="494"/>
        <v>2024/2025</v>
      </c>
      <c r="G9813">
        <v>118</v>
      </c>
      <c r="H9813" t="s">
        <v>60</v>
      </c>
      <c r="I9813" s="68">
        <f>IFERROR(INDEX(Lookup_Misc!$A$1:$C$7,MATCH(Table1[[#This Row],[Product]],Lookup_Misc!$B$1:$B$7,0),3)*Table1[[#This Row],[Tonnage]],NA())</f>
        <v>54.28</v>
      </c>
      <c r="J9813" s="68">
        <f t="shared" si="495"/>
        <v>11</v>
      </c>
    </row>
    <row r="9814" spans="1:10">
      <c r="A9814" t="s">
        <v>186</v>
      </c>
      <c r="B9814" t="s">
        <v>33</v>
      </c>
      <c r="C9814" s="60">
        <v>45597</v>
      </c>
      <c r="D9814" s="3">
        <f>Table1[[#This Row],[End Year]]-1</f>
        <v>2024</v>
      </c>
      <c r="E9814" s="3">
        <f t="shared" si="493"/>
        <v>2025</v>
      </c>
      <c r="F9814" s="1" t="str">
        <f t="shared" si="494"/>
        <v>2024/2025</v>
      </c>
      <c r="G9814">
        <v>933</v>
      </c>
      <c r="H9814" t="s">
        <v>86</v>
      </c>
      <c r="I9814" s="68">
        <f>IFERROR(INDEX(Lookup_Misc!$A$1:$C$7,MATCH(Table1[[#This Row],[Product]],Lookup_Misc!$B$1:$B$7,0),3)*Table1[[#This Row],[Tonnage]],NA())</f>
        <v>485.16</v>
      </c>
      <c r="J9814" s="68">
        <f t="shared" si="495"/>
        <v>11</v>
      </c>
    </row>
    <row r="9815" spans="1:10">
      <c r="A9815" t="s">
        <v>186</v>
      </c>
      <c r="B9815" t="s">
        <v>33</v>
      </c>
      <c r="C9815" s="60">
        <v>45597</v>
      </c>
      <c r="D9815" s="3">
        <f>Table1[[#This Row],[End Year]]-1</f>
        <v>2024</v>
      </c>
      <c r="E9815" s="3">
        <f t="shared" si="493"/>
        <v>2025</v>
      </c>
      <c r="F9815" s="1" t="str">
        <f t="shared" si="494"/>
        <v>2024/2025</v>
      </c>
      <c r="G9815">
        <v>673</v>
      </c>
      <c r="H9815" t="s">
        <v>79</v>
      </c>
      <c r="I9815" s="68">
        <f>IFERROR(INDEX(Lookup_Misc!$A$1:$C$7,MATCH(Table1[[#This Row],[Product]],Lookup_Misc!$B$1:$B$7,0),3)*Table1[[#This Row],[Tonnage]],NA())</f>
        <v>349.96000000000004</v>
      </c>
      <c r="J9815" s="68">
        <f t="shared" si="495"/>
        <v>11</v>
      </c>
    </row>
    <row r="9816" spans="1:10">
      <c r="A9816" t="s">
        <v>186</v>
      </c>
      <c r="B9816" t="s">
        <v>33</v>
      </c>
      <c r="C9816" s="60">
        <v>45597</v>
      </c>
      <c r="D9816" s="3">
        <f>Table1[[#This Row],[End Year]]-1</f>
        <v>2024</v>
      </c>
      <c r="E9816" s="3">
        <f t="shared" si="493"/>
        <v>2025</v>
      </c>
      <c r="F9816" s="1" t="str">
        <f t="shared" si="494"/>
        <v>2024/2025</v>
      </c>
      <c r="G9816">
        <v>15511</v>
      </c>
      <c r="H9816" t="s">
        <v>90</v>
      </c>
      <c r="I9816" s="68">
        <f>IFERROR(INDEX(Lookup_Misc!$A$1:$C$7,MATCH(Table1[[#This Row],[Product]],Lookup_Misc!$B$1:$B$7,0),3)*Table1[[#This Row],[Tonnage]],NA())</f>
        <v>8065.72</v>
      </c>
      <c r="J9816" s="68">
        <f t="shared" si="495"/>
        <v>11</v>
      </c>
    </row>
    <row r="9817" spans="1:10">
      <c r="A9817" t="s">
        <v>186</v>
      </c>
      <c r="B9817" t="s">
        <v>33</v>
      </c>
      <c r="C9817" s="60">
        <v>45597</v>
      </c>
      <c r="D9817" s="3">
        <f>Table1[[#This Row],[End Year]]-1</f>
        <v>2024</v>
      </c>
      <c r="E9817" s="3">
        <f t="shared" si="493"/>
        <v>2025</v>
      </c>
      <c r="F9817" s="1" t="str">
        <f t="shared" si="494"/>
        <v>2024/2025</v>
      </c>
      <c r="G9817">
        <v>342</v>
      </c>
      <c r="H9817" t="s">
        <v>96</v>
      </c>
      <c r="I9817" s="68">
        <f>IFERROR(INDEX(Lookup_Misc!$A$1:$C$7,MATCH(Table1[[#This Row],[Product]],Lookup_Misc!$B$1:$B$7,0),3)*Table1[[#This Row],[Tonnage]],NA())</f>
        <v>177.84</v>
      </c>
      <c r="J9817" s="68">
        <f t="shared" si="495"/>
        <v>11</v>
      </c>
    </row>
    <row r="9818" spans="1:10">
      <c r="A9818" t="s">
        <v>188</v>
      </c>
      <c r="B9818" t="s">
        <v>33</v>
      </c>
      <c r="C9818" s="60">
        <v>45597</v>
      </c>
      <c r="D9818" s="3">
        <f>Table1[[#This Row],[End Year]]-1</f>
        <v>2024</v>
      </c>
      <c r="E9818" s="3">
        <f t="shared" si="493"/>
        <v>2025</v>
      </c>
      <c r="F9818" s="1" t="str">
        <f t="shared" si="494"/>
        <v>2024/2025</v>
      </c>
      <c r="G9818">
        <v>2</v>
      </c>
      <c r="H9818" t="s">
        <v>86</v>
      </c>
      <c r="I9818" s="68">
        <f>IFERROR(INDEX(Lookup_Misc!$A$1:$C$7,MATCH(Table1[[#This Row],[Product]],Lookup_Misc!$B$1:$B$7,0),3)*Table1[[#This Row],[Tonnage]],NA())</f>
        <v>0.36</v>
      </c>
      <c r="J9818" s="68">
        <f t="shared" si="495"/>
        <v>11</v>
      </c>
    </row>
    <row r="9819" spans="1:10">
      <c r="A9819" t="s">
        <v>189</v>
      </c>
      <c r="B9819" t="s">
        <v>33</v>
      </c>
      <c r="C9819" s="60">
        <v>45597</v>
      </c>
      <c r="D9819" s="3">
        <f>Table1[[#This Row],[End Year]]-1</f>
        <v>2024</v>
      </c>
      <c r="E9819" s="3">
        <f t="shared" si="493"/>
        <v>2025</v>
      </c>
      <c r="F9819" s="1" t="str">
        <f t="shared" si="494"/>
        <v>2024/2025</v>
      </c>
      <c r="G9819">
        <v>99</v>
      </c>
      <c r="H9819" t="s">
        <v>60</v>
      </c>
      <c r="I9819" s="68">
        <f>IFERROR(INDEX(Lookup_Misc!$A$1:$C$7,MATCH(Table1[[#This Row],[Product]],Lookup_Misc!$B$1:$B$7,0),3)*Table1[[#This Row],[Tonnage]],NA())</f>
        <v>39.6</v>
      </c>
      <c r="J9819" s="68">
        <f t="shared" si="495"/>
        <v>11</v>
      </c>
    </row>
    <row r="9820" spans="1:10">
      <c r="A9820" t="s">
        <v>185</v>
      </c>
      <c r="B9820" t="s">
        <v>33</v>
      </c>
      <c r="C9820" s="60">
        <v>45597</v>
      </c>
      <c r="D9820" s="3">
        <f>Table1[[#This Row],[End Year]]-1</f>
        <v>2024</v>
      </c>
      <c r="E9820" s="3">
        <f t="shared" si="493"/>
        <v>2025</v>
      </c>
      <c r="F9820" s="1" t="str">
        <f t="shared" si="494"/>
        <v>2024/2025</v>
      </c>
      <c r="G9820">
        <v>160</v>
      </c>
      <c r="H9820" t="s">
        <v>86</v>
      </c>
      <c r="I9820" s="68">
        <f>IFERROR(INDEX(Lookup_Misc!$A$1:$C$7,MATCH(Table1[[#This Row],[Product]],Lookup_Misc!$B$1:$B$7,0),3)*Table1[[#This Row],[Tonnage]],NA())</f>
        <v>73.600000000000009</v>
      </c>
      <c r="J9820" s="68">
        <f t="shared" si="495"/>
        <v>11</v>
      </c>
    </row>
    <row r="9821" spans="1:10">
      <c r="A9821" t="s">
        <v>186</v>
      </c>
      <c r="B9821" t="s">
        <v>33</v>
      </c>
      <c r="C9821" s="60">
        <v>45597</v>
      </c>
      <c r="D9821" s="3">
        <f>Table1[[#This Row],[End Year]]-1</f>
        <v>2024</v>
      </c>
      <c r="E9821" s="3">
        <f t="shared" si="493"/>
        <v>2025</v>
      </c>
      <c r="F9821" s="1" t="str">
        <f t="shared" si="494"/>
        <v>2024/2025</v>
      </c>
      <c r="G9821">
        <v>469</v>
      </c>
      <c r="H9821" t="s">
        <v>60</v>
      </c>
      <c r="I9821" s="68">
        <f>IFERROR(INDEX(Lookup_Misc!$A$1:$C$7,MATCH(Table1[[#This Row],[Product]],Lookup_Misc!$B$1:$B$7,0),3)*Table1[[#This Row],[Tonnage]],NA())</f>
        <v>243.88</v>
      </c>
      <c r="J9821" s="68">
        <f t="shared" si="495"/>
        <v>11</v>
      </c>
    </row>
    <row r="9822" spans="1:10">
      <c r="A9822" t="s">
        <v>186</v>
      </c>
      <c r="B9822" t="s">
        <v>33</v>
      </c>
      <c r="C9822" s="60">
        <v>45597</v>
      </c>
      <c r="D9822" s="3">
        <f>Table1[[#This Row],[End Year]]-1</f>
        <v>2024</v>
      </c>
      <c r="E9822" s="3">
        <f t="shared" si="493"/>
        <v>2025</v>
      </c>
      <c r="F9822" s="1" t="str">
        <f t="shared" si="494"/>
        <v>2024/2025</v>
      </c>
      <c r="G9822">
        <v>15338</v>
      </c>
      <c r="H9822" t="s">
        <v>98</v>
      </c>
      <c r="I9822" s="68">
        <f>IFERROR(INDEX(Lookup_Misc!$A$1:$C$7,MATCH(Table1[[#This Row],[Product]],Lookup_Misc!$B$1:$B$7,0),3)*Table1[[#This Row],[Tonnage]],NA())</f>
        <v>7975.76</v>
      </c>
      <c r="J9822" s="68">
        <f t="shared" si="495"/>
        <v>11</v>
      </c>
    </row>
    <row r="9823" spans="1:10">
      <c r="A9823" t="s">
        <v>185</v>
      </c>
      <c r="B9823" t="s">
        <v>33</v>
      </c>
      <c r="C9823" s="60">
        <v>45597</v>
      </c>
      <c r="D9823" s="3">
        <f>Table1[[#This Row],[End Year]]-1</f>
        <v>2024</v>
      </c>
      <c r="E9823" s="3">
        <f t="shared" si="493"/>
        <v>2025</v>
      </c>
      <c r="F9823" s="1" t="str">
        <f t="shared" si="494"/>
        <v>2024/2025</v>
      </c>
      <c r="G9823">
        <v>624</v>
      </c>
      <c r="H9823" t="s">
        <v>119</v>
      </c>
      <c r="I9823" s="68">
        <f>IFERROR(INDEX(Lookup_Misc!$A$1:$C$7,MATCH(Table1[[#This Row],[Product]],Lookup_Misc!$B$1:$B$7,0),3)*Table1[[#This Row],[Tonnage]],NA())</f>
        <v>287.04000000000002</v>
      </c>
      <c r="J9823" s="68">
        <f t="shared" si="495"/>
        <v>11</v>
      </c>
    </row>
    <row r="9824" spans="1:10">
      <c r="A9824" t="s">
        <v>188</v>
      </c>
      <c r="B9824" t="s">
        <v>33</v>
      </c>
      <c r="C9824" s="60">
        <v>45597</v>
      </c>
      <c r="D9824" s="3">
        <f>Table1[[#This Row],[End Year]]-1</f>
        <v>2024</v>
      </c>
      <c r="E9824" s="3">
        <f t="shared" si="493"/>
        <v>2025</v>
      </c>
      <c r="F9824" s="1" t="str">
        <f t="shared" si="494"/>
        <v>2024/2025</v>
      </c>
      <c r="G9824">
        <v>106</v>
      </c>
      <c r="H9824" t="s">
        <v>79</v>
      </c>
      <c r="I9824" s="68">
        <f>IFERROR(INDEX(Lookup_Misc!$A$1:$C$7,MATCH(Table1[[#This Row],[Product]],Lookup_Misc!$B$1:$B$7,0),3)*Table1[[#This Row],[Tonnage]],NA())</f>
        <v>19.079999999999998</v>
      </c>
      <c r="J9824" s="68">
        <f t="shared" si="495"/>
        <v>11</v>
      </c>
    </row>
    <row r="9825" spans="1:10">
      <c r="A9825" t="s">
        <v>186</v>
      </c>
      <c r="B9825" t="s">
        <v>33</v>
      </c>
      <c r="C9825" s="60">
        <v>45597</v>
      </c>
      <c r="D9825" s="3">
        <f>Table1[[#This Row],[End Year]]-1</f>
        <v>2024</v>
      </c>
      <c r="E9825" s="3">
        <f t="shared" si="493"/>
        <v>2025</v>
      </c>
      <c r="F9825" s="1" t="str">
        <f t="shared" si="494"/>
        <v>2024/2025</v>
      </c>
      <c r="G9825">
        <v>669</v>
      </c>
      <c r="H9825" t="s">
        <v>95</v>
      </c>
      <c r="I9825" s="68">
        <f>IFERROR(INDEX(Lookup_Misc!$A$1:$C$7,MATCH(Table1[[#This Row],[Product]],Lookup_Misc!$B$1:$B$7,0),3)*Table1[[#This Row],[Tonnage]],NA())</f>
        <v>347.88</v>
      </c>
      <c r="J9825" s="68">
        <f t="shared" si="495"/>
        <v>11</v>
      </c>
    </row>
    <row r="9826" spans="1:10">
      <c r="A9826" t="s">
        <v>185</v>
      </c>
      <c r="B9826" t="s">
        <v>33</v>
      </c>
      <c r="C9826" s="60">
        <v>45597</v>
      </c>
      <c r="D9826" s="3">
        <f>Table1[[#This Row],[End Year]]-1</f>
        <v>2024</v>
      </c>
      <c r="E9826" s="3">
        <f t="shared" si="493"/>
        <v>2025</v>
      </c>
      <c r="F9826" s="1" t="str">
        <f t="shared" si="494"/>
        <v>2024/2025</v>
      </c>
      <c r="G9826">
        <v>13505</v>
      </c>
      <c r="H9826" t="s">
        <v>90</v>
      </c>
      <c r="I9826" s="68">
        <f>IFERROR(INDEX(Lookup_Misc!$A$1:$C$7,MATCH(Table1[[#This Row],[Product]],Lookup_Misc!$B$1:$B$7,0),3)*Table1[[#This Row],[Tonnage]],NA())</f>
        <v>6212.3</v>
      </c>
      <c r="J9826" s="68">
        <f t="shared" si="495"/>
        <v>11</v>
      </c>
    </row>
    <row r="9827" spans="1:10">
      <c r="A9827" t="s">
        <v>186</v>
      </c>
      <c r="B9827" t="s">
        <v>33</v>
      </c>
      <c r="C9827" s="60">
        <v>45597</v>
      </c>
      <c r="D9827" s="3">
        <f>Table1[[#This Row],[End Year]]-1</f>
        <v>2024</v>
      </c>
      <c r="E9827" s="3">
        <f t="shared" si="493"/>
        <v>2025</v>
      </c>
      <c r="F9827" s="1" t="str">
        <f t="shared" si="494"/>
        <v>2024/2025</v>
      </c>
      <c r="G9827">
        <v>32196</v>
      </c>
      <c r="H9827" t="s">
        <v>151</v>
      </c>
      <c r="I9827" s="68">
        <f>IFERROR(INDEX(Lookup_Misc!$A$1:$C$7,MATCH(Table1[[#This Row],[Product]],Lookup_Misc!$B$1:$B$7,0),3)*Table1[[#This Row],[Tonnage]],NA())</f>
        <v>16741.920000000002</v>
      </c>
      <c r="J9827" s="68">
        <f t="shared" si="495"/>
        <v>11</v>
      </c>
    </row>
    <row r="9828" spans="1:10">
      <c r="A9828" t="s">
        <v>186</v>
      </c>
      <c r="B9828" t="s">
        <v>33</v>
      </c>
      <c r="C9828" s="60">
        <v>45597</v>
      </c>
      <c r="D9828" s="3">
        <f>Table1[[#This Row],[End Year]]-1</f>
        <v>2024</v>
      </c>
      <c r="E9828" s="3">
        <f t="shared" si="493"/>
        <v>2025</v>
      </c>
      <c r="F9828" s="1" t="str">
        <f t="shared" si="494"/>
        <v>2024/2025</v>
      </c>
      <c r="G9828">
        <v>360</v>
      </c>
      <c r="H9828" t="s">
        <v>119</v>
      </c>
      <c r="I9828" s="68">
        <f>IFERROR(INDEX(Lookup_Misc!$A$1:$C$7,MATCH(Table1[[#This Row],[Product]],Lookup_Misc!$B$1:$B$7,0),3)*Table1[[#This Row],[Tonnage]],NA())</f>
        <v>187.20000000000002</v>
      </c>
      <c r="J9828" s="68">
        <f t="shared" si="495"/>
        <v>11</v>
      </c>
    </row>
    <row r="9829" spans="1:10">
      <c r="A9829" t="s">
        <v>185</v>
      </c>
      <c r="B9829" t="s">
        <v>33</v>
      </c>
      <c r="C9829" s="60">
        <v>45597</v>
      </c>
      <c r="D9829" s="3">
        <f>Table1[[#This Row],[End Year]]-1</f>
        <v>2024</v>
      </c>
      <c r="E9829" s="3">
        <f t="shared" si="493"/>
        <v>2025</v>
      </c>
      <c r="F9829" s="1" t="str">
        <f t="shared" si="494"/>
        <v>2024/2025</v>
      </c>
      <c r="G9829">
        <v>281</v>
      </c>
      <c r="H9829" t="s">
        <v>79</v>
      </c>
      <c r="I9829" s="68">
        <f>IFERROR(INDEX(Lookup_Misc!$A$1:$C$7,MATCH(Table1[[#This Row],[Product]],Lookup_Misc!$B$1:$B$7,0),3)*Table1[[#This Row],[Tonnage]],NA())</f>
        <v>129.26000000000002</v>
      </c>
      <c r="J9829" s="68">
        <f t="shared" si="495"/>
        <v>11</v>
      </c>
    </row>
    <row r="9830" spans="1:10">
      <c r="A9830" t="s">
        <v>189</v>
      </c>
      <c r="B9830" t="s">
        <v>33</v>
      </c>
      <c r="C9830" s="60">
        <v>45597</v>
      </c>
      <c r="D9830" s="3">
        <f>Table1[[#This Row],[End Year]]-1</f>
        <v>2024</v>
      </c>
      <c r="E9830" s="3">
        <f t="shared" si="493"/>
        <v>2025</v>
      </c>
      <c r="F9830" s="1" t="str">
        <f t="shared" si="494"/>
        <v>2024/2025</v>
      </c>
      <c r="G9830">
        <v>36</v>
      </c>
      <c r="H9830" t="s">
        <v>86</v>
      </c>
      <c r="I9830" s="68">
        <f>IFERROR(INDEX(Lookup_Misc!$A$1:$C$7,MATCH(Table1[[#This Row],[Product]],Lookup_Misc!$B$1:$B$7,0),3)*Table1[[#This Row],[Tonnage]],NA())</f>
        <v>14.4</v>
      </c>
      <c r="J9830" s="68">
        <f t="shared" si="495"/>
        <v>11</v>
      </c>
    </row>
    <row r="9831" spans="1:10">
      <c r="A9831" t="s">
        <v>186</v>
      </c>
      <c r="B9831" t="s">
        <v>33</v>
      </c>
      <c r="C9831" s="60">
        <v>45597</v>
      </c>
      <c r="D9831" s="3">
        <f>Table1[[#This Row],[End Year]]-1</f>
        <v>2024</v>
      </c>
      <c r="E9831" s="3">
        <f t="shared" si="493"/>
        <v>2025</v>
      </c>
      <c r="F9831" s="1" t="str">
        <f t="shared" si="494"/>
        <v>2024/2025</v>
      </c>
      <c r="G9831">
        <v>218</v>
      </c>
      <c r="H9831" t="s">
        <v>87</v>
      </c>
      <c r="I9831" s="68">
        <f>IFERROR(INDEX(Lookup_Misc!$A$1:$C$7,MATCH(Table1[[#This Row],[Product]],Lookup_Misc!$B$1:$B$7,0),3)*Table1[[#This Row],[Tonnage]],NA())</f>
        <v>113.36</v>
      </c>
      <c r="J9831" s="68">
        <f t="shared" si="495"/>
        <v>11</v>
      </c>
    </row>
    <row r="9832" spans="1:10">
      <c r="A9832" t="s">
        <v>185</v>
      </c>
      <c r="B9832" t="s">
        <v>33</v>
      </c>
      <c r="C9832" s="60">
        <v>45597</v>
      </c>
      <c r="D9832" s="3">
        <f>Table1[[#This Row],[End Year]]-1</f>
        <v>2024</v>
      </c>
      <c r="E9832" s="3">
        <f t="shared" si="493"/>
        <v>2025</v>
      </c>
      <c r="F9832" s="1" t="str">
        <f t="shared" si="494"/>
        <v>2024/2025</v>
      </c>
      <c r="G9832">
        <v>20</v>
      </c>
      <c r="H9832" t="s">
        <v>95</v>
      </c>
      <c r="I9832" s="68">
        <f>IFERROR(INDEX(Lookup_Misc!$A$1:$C$7,MATCH(Table1[[#This Row],[Product]],Lookup_Misc!$B$1:$B$7,0),3)*Table1[[#This Row],[Tonnage]],NA())</f>
        <v>9.2000000000000011</v>
      </c>
      <c r="J9832" s="68">
        <f t="shared" si="495"/>
        <v>11</v>
      </c>
    </row>
    <row r="9833" spans="1:10">
      <c r="A9833" t="s">
        <v>189</v>
      </c>
      <c r="B9833" t="s">
        <v>33</v>
      </c>
      <c r="C9833" s="60">
        <v>45597</v>
      </c>
      <c r="D9833" s="3">
        <f>Table1[[#This Row],[End Year]]-1</f>
        <v>2024</v>
      </c>
      <c r="E9833" s="3">
        <f t="shared" si="493"/>
        <v>2025</v>
      </c>
      <c r="F9833" s="1" t="str">
        <f t="shared" si="494"/>
        <v>2024/2025</v>
      </c>
      <c r="G9833">
        <v>19</v>
      </c>
      <c r="H9833" t="s">
        <v>74</v>
      </c>
      <c r="I9833" s="68">
        <f>IFERROR(INDEX(Lookup_Misc!$A$1:$C$7,MATCH(Table1[[#This Row],[Product]],Lookup_Misc!$B$1:$B$7,0),3)*Table1[[#This Row],[Tonnage]],NA())</f>
        <v>7.6000000000000005</v>
      </c>
      <c r="J9833" s="68">
        <f t="shared" si="495"/>
        <v>11</v>
      </c>
    </row>
    <row r="9834" spans="1:10">
      <c r="A9834" t="s">
        <v>189</v>
      </c>
      <c r="B9834" t="s">
        <v>33</v>
      </c>
      <c r="C9834" s="60">
        <v>45597</v>
      </c>
      <c r="D9834" s="3">
        <f>Table1[[#This Row],[End Year]]-1</f>
        <v>2024</v>
      </c>
      <c r="E9834" s="3">
        <f t="shared" si="493"/>
        <v>2025</v>
      </c>
      <c r="F9834" s="1" t="str">
        <f t="shared" si="494"/>
        <v>2024/2025</v>
      </c>
      <c r="G9834">
        <v>19</v>
      </c>
      <c r="H9834" t="s">
        <v>113</v>
      </c>
      <c r="I9834" s="68">
        <f>IFERROR(INDEX(Lookup_Misc!$A$1:$C$7,MATCH(Table1[[#This Row],[Product]],Lookup_Misc!$B$1:$B$7,0),3)*Table1[[#This Row],[Tonnage]],NA())</f>
        <v>7.6000000000000005</v>
      </c>
      <c r="J9834" s="68">
        <f t="shared" si="495"/>
        <v>11</v>
      </c>
    </row>
    <row r="9835" spans="1:10">
      <c r="A9835" t="s">
        <v>186</v>
      </c>
      <c r="B9835" t="s">
        <v>123</v>
      </c>
      <c r="C9835" s="60">
        <v>45597</v>
      </c>
      <c r="D9835" s="3">
        <f>Table1[[#This Row],[End Year]]-1</f>
        <v>2024</v>
      </c>
      <c r="E9835" s="3">
        <f t="shared" si="493"/>
        <v>2025</v>
      </c>
      <c r="F9835" s="1" t="str">
        <f t="shared" si="494"/>
        <v>2024/2025</v>
      </c>
      <c r="G9835">
        <v>2</v>
      </c>
      <c r="H9835" t="s">
        <v>88</v>
      </c>
      <c r="I9835" s="68">
        <f>IFERROR(INDEX(Lookup_Misc!$A$1:$C$7,MATCH(Table1[[#This Row],[Product]],Lookup_Misc!$B$1:$B$7,0),3)*Table1[[#This Row],[Tonnage]],NA())</f>
        <v>1.04</v>
      </c>
      <c r="J9835" s="68">
        <f t="shared" si="495"/>
        <v>11</v>
      </c>
    </row>
    <row r="9836" spans="1:10">
      <c r="A9836" t="s">
        <v>189</v>
      </c>
      <c r="B9836" t="s">
        <v>123</v>
      </c>
      <c r="C9836" s="60">
        <v>45597</v>
      </c>
      <c r="D9836" s="3">
        <f>Table1[[#This Row],[End Year]]-1</f>
        <v>2024</v>
      </c>
      <c r="E9836" s="3">
        <f t="shared" si="493"/>
        <v>2025</v>
      </c>
      <c r="F9836" s="1" t="str">
        <f t="shared" si="494"/>
        <v>2024/2025</v>
      </c>
      <c r="G9836">
        <v>38</v>
      </c>
      <c r="H9836" t="s">
        <v>98</v>
      </c>
      <c r="I9836" s="68">
        <f>IFERROR(INDEX(Lookup_Misc!$A$1:$C$7,MATCH(Table1[[#This Row],[Product]],Lookup_Misc!$B$1:$B$7,0),3)*Table1[[#This Row],[Tonnage]],NA())</f>
        <v>15.200000000000001</v>
      </c>
      <c r="J9836" s="68">
        <f t="shared" si="495"/>
        <v>11</v>
      </c>
    </row>
    <row r="9837" spans="1:10">
      <c r="A9837" t="s">
        <v>189</v>
      </c>
      <c r="B9837" t="s">
        <v>123</v>
      </c>
      <c r="C9837" s="60">
        <v>45597</v>
      </c>
      <c r="D9837" s="3">
        <f>Table1[[#This Row],[End Year]]-1</f>
        <v>2024</v>
      </c>
      <c r="E9837" s="3">
        <f t="shared" si="493"/>
        <v>2025</v>
      </c>
      <c r="F9837" s="1" t="str">
        <f t="shared" si="494"/>
        <v>2024/2025</v>
      </c>
      <c r="G9837">
        <v>2</v>
      </c>
      <c r="H9837" t="s">
        <v>93</v>
      </c>
      <c r="I9837" s="68">
        <f>IFERROR(INDEX(Lookup_Misc!$A$1:$C$7,MATCH(Table1[[#This Row],[Product]],Lookup_Misc!$B$1:$B$7,0),3)*Table1[[#This Row],[Tonnage]],NA())</f>
        <v>0.8</v>
      </c>
      <c r="J9837" s="68">
        <f t="shared" si="495"/>
        <v>11</v>
      </c>
    </row>
    <row r="9838" spans="1:10">
      <c r="A9838" t="s">
        <v>185</v>
      </c>
      <c r="B9838" t="s">
        <v>123</v>
      </c>
      <c r="C9838" s="60">
        <v>45597</v>
      </c>
      <c r="D9838" s="3">
        <f>Table1[[#This Row],[End Year]]-1</f>
        <v>2024</v>
      </c>
      <c r="E9838" s="3">
        <f t="shared" si="493"/>
        <v>2025</v>
      </c>
      <c r="F9838" s="1" t="str">
        <f t="shared" si="494"/>
        <v>2024/2025</v>
      </c>
      <c r="G9838">
        <v>5000</v>
      </c>
      <c r="H9838" t="s">
        <v>144</v>
      </c>
      <c r="I9838" s="68">
        <f>IFERROR(INDEX(Lookup_Misc!$A$1:$C$7,MATCH(Table1[[#This Row],[Product]],Lookup_Misc!$B$1:$B$7,0),3)*Table1[[#This Row],[Tonnage]],NA())</f>
        <v>2300</v>
      </c>
      <c r="J9838" s="68">
        <f t="shared" si="495"/>
        <v>11</v>
      </c>
    </row>
    <row r="9839" spans="1:10">
      <c r="A9839" t="s">
        <v>189</v>
      </c>
      <c r="B9839" t="s">
        <v>123</v>
      </c>
      <c r="C9839" s="60">
        <v>45597</v>
      </c>
      <c r="D9839" s="3">
        <f>Table1[[#This Row],[End Year]]-1</f>
        <v>2024</v>
      </c>
      <c r="E9839" s="3">
        <f t="shared" si="493"/>
        <v>2025</v>
      </c>
      <c r="F9839" s="1" t="str">
        <f t="shared" si="494"/>
        <v>2024/2025</v>
      </c>
      <c r="G9839">
        <v>8</v>
      </c>
      <c r="H9839" t="s">
        <v>130</v>
      </c>
      <c r="I9839" s="68">
        <f>IFERROR(INDEX(Lookup_Misc!$A$1:$C$7,MATCH(Table1[[#This Row],[Product]],Lookup_Misc!$B$1:$B$7,0),3)*Table1[[#This Row],[Tonnage]],NA())</f>
        <v>3.2</v>
      </c>
      <c r="J9839" s="68">
        <f t="shared" si="495"/>
        <v>11</v>
      </c>
    </row>
    <row r="9840" spans="1:10">
      <c r="A9840" t="s">
        <v>188</v>
      </c>
      <c r="B9840" t="s">
        <v>123</v>
      </c>
      <c r="C9840" s="60">
        <v>45597</v>
      </c>
      <c r="D9840" s="3">
        <f>Table1[[#This Row],[End Year]]-1</f>
        <v>2024</v>
      </c>
      <c r="E9840" s="3">
        <f t="shared" si="493"/>
        <v>2025</v>
      </c>
      <c r="F9840" s="1" t="str">
        <f t="shared" si="494"/>
        <v>2024/2025</v>
      </c>
      <c r="G9840">
        <v>1</v>
      </c>
      <c r="H9840" t="s">
        <v>158</v>
      </c>
      <c r="I9840" s="68">
        <f>IFERROR(INDEX(Lookup_Misc!$A$1:$C$7,MATCH(Table1[[#This Row],[Product]],Lookup_Misc!$B$1:$B$7,0),3)*Table1[[#This Row],[Tonnage]],NA())</f>
        <v>0.18</v>
      </c>
      <c r="J9840" s="68">
        <f t="shared" si="495"/>
        <v>11</v>
      </c>
    </row>
    <row r="9841" spans="1:10">
      <c r="A9841" t="s">
        <v>189</v>
      </c>
      <c r="B9841" t="s">
        <v>123</v>
      </c>
      <c r="C9841" s="60">
        <v>45597</v>
      </c>
      <c r="D9841" s="3">
        <f>Table1[[#This Row],[End Year]]-1</f>
        <v>2024</v>
      </c>
      <c r="E9841" s="3">
        <f t="shared" si="493"/>
        <v>2025</v>
      </c>
      <c r="F9841" s="1" t="str">
        <f t="shared" si="494"/>
        <v>2024/2025</v>
      </c>
      <c r="G9841">
        <v>160</v>
      </c>
      <c r="H9841" t="s">
        <v>90</v>
      </c>
      <c r="I9841" s="68">
        <f>IFERROR(INDEX(Lookup_Misc!$A$1:$C$7,MATCH(Table1[[#This Row],[Product]],Lookup_Misc!$B$1:$B$7,0),3)*Table1[[#This Row],[Tonnage]],NA())</f>
        <v>64</v>
      </c>
      <c r="J9841" s="68">
        <f t="shared" si="495"/>
        <v>11</v>
      </c>
    </row>
    <row r="9842" spans="1:10">
      <c r="A9842" t="s">
        <v>186</v>
      </c>
      <c r="B9842" t="s">
        <v>123</v>
      </c>
      <c r="C9842" s="60">
        <v>45597</v>
      </c>
      <c r="D9842" s="3">
        <f>Table1[[#This Row],[End Year]]-1</f>
        <v>2024</v>
      </c>
      <c r="E9842" s="3">
        <f t="shared" ref="E9842:E9866" si="496">IF(AND(MONTH(C9842)&gt;=7,MONTH(C9842)&lt;=12),YEAR(C9842)+1,YEAR(C9842))</f>
        <v>2025</v>
      </c>
      <c r="F9842" s="1" t="str">
        <f t="shared" ref="F9842:F9866" si="497">D9842&amp;"/"&amp;E9842</f>
        <v>2024/2025</v>
      </c>
      <c r="G9842">
        <v>4950</v>
      </c>
      <c r="H9842" t="s">
        <v>86</v>
      </c>
      <c r="I9842" s="68">
        <f>IFERROR(INDEX(Lookup_Misc!$A$1:$C$7,MATCH(Table1[[#This Row],[Product]],Lookup_Misc!$B$1:$B$7,0),3)*Table1[[#This Row],[Tonnage]],NA())</f>
        <v>2574</v>
      </c>
      <c r="J9842" s="68">
        <f t="shared" ref="J9842:J9866" si="498">MONTH(C9842)</f>
        <v>11</v>
      </c>
    </row>
    <row r="9843" spans="1:10">
      <c r="A9843" t="s">
        <v>189</v>
      </c>
      <c r="B9843" t="s">
        <v>123</v>
      </c>
      <c r="C9843" s="60">
        <v>45597</v>
      </c>
      <c r="D9843" s="3">
        <f>Table1[[#This Row],[End Year]]-1</f>
        <v>2024</v>
      </c>
      <c r="E9843" s="3">
        <f t="shared" si="496"/>
        <v>2025</v>
      </c>
      <c r="F9843" s="1" t="str">
        <f t="shared" si="497"/>
        <v>2024/2025</v>
      </c>
      <c r="G9843">
        <v>3</v>
      </c>
      <c r="H9843" t="s">
        <v>102</v>
      </c>
      <c r="I9843" s="68">
        <f>IFERROR(INDEX(Lookup_Misc!$A$1:$C$7,MATCH(Table1[[#This Row],[Product]],Lookup_Misc!$B$1:$B$7,0),3)*Table1[[#This Row],[Tonnage]],NA())</f>
        <v>1.2000000000000002</v>
      </c>
      <c r="J9843" s="68">
        <f t="shared" si="498"/>
        <v>11</v>
      </c>
    </row>
    <row r="9844" spans="1:10">
      <c r="A9844" t="s">
        <v>185</v>
      </c>
      <c r="B9844" t="s">
        <v>123</v>
      </c>
      <c r="C9844" s="60">
        <v>45597</v>
      </c>
      <c r="D9844" s="3">
        <f>Table1[[#This Row],[End Year]]-1</f>
        <v>2024</v>
      </c>
      <c r="E9844" s="3">
        <f t="shared" si="496"/>
        <v>2025</v>
      </c>
      <c r="F9844" s="1" t="str">
        <f t="shared" si="497"/>
        <v>2024/2025</v>
      </c>
      <c r="G9844">
        <v>164</v>
      </c>
      <c r="H9844" t="s">
        <v>80</v>
      </c>
      <c r="I9844" s="68">
        <f>IFERROR(INDEX(Lookup_Misc!$A$1:$C$7,MATCH(Table1[[#This Row],[Product]],Lookup_Misc!$B$1:$B$7,0),3)*Table1[[#This Row],[Tonnage]],NA())</f>
        <v>75.44</v>
      </c>
      <c r="J9844" s="68">
        <f t="shared" si="498"/>
        <v>11</v>
      </c>
    </row>
    <row r="9845" spans="1:10">
      <c r="A9845" t="s">
        <v>185</v>
      </c>
      <c r="B9845" t="s">
        <v>123</v>
      </c>
      <c r="C9845" s="60">
        <v>45597</v>
      </c>
      <c r="D9845" s="3">
        <f>Table1[[#This Row],[End Year]]-1</f>
        <v>2024</v>
      </c>
      <c r="E9845" s="3">
        <f t="shared" si="496"/>
        <v>2025</v>
      </c>
      <c r="F9845" s="1" t="str">
        <f t="shared" si="497"/>
        <v>2024/2025</v>
      </c>
      <c r="G9845">
        <v>5463</v>
      </c>
      <c r="H9845" t="s">
        <v>88</v>
      </c>
      <c r="I9845" s="68">
        <f>IFERROR(INDEX(Lookup_Misc!$A$1:$C$7,MATCH(Table1[[#This Row],[Product]],Lookup_Misc!$B$1:$B$7,0),3)*Table1[[#This Row],[Tonnage]],NA())</f>
        <v>2512.98</v>
      </c>
      <c r="J9845" s="68">
        <f t="shared" si="498"/>
        <v>11</v>
      </c>
    </row>
    <row r="9846" spans="1:10">
      <c r="A9846" t="s">
        <v>189</v>
      </c>
      <c r="B9846" t="s">
        <v>123</v>
      </c>
      <c r="C9846" s="60">
        <v>45597</v>
      </c>
      <c r="D9846" s="3">
        <f>Table1[[#This Row],[End Year]]-1</f>
        <v>2024</v>
      </c>
      <c r="E9846" s="3">
        <f t="shared" si="496"/>
        <v>2025</v>
      </c>
      <c r="F9846" s="1" t="str">
        <f t="shared" si="497"/>
        <v>2024/2025</v>
      </c>
      <c r="G9846">
        <v>1</v>
      </c>
      <c r="H9846" t="s">
        <v>121</v>
      </c>
      <c r="I9846" s="68">
        <f>IFERROR(INDEX(Lookup_Misc!$A$1:$C$7,MATCH(Table1[[#This Row],[Product]],Lookup_Misc!$B$1:$B$7,0),3)*Table1[[#This Row],[Tonnage]],NA())</f>
        <v>0.4</v>
      </c>
      <c r="J9846" s="68">
        <f t="shared" si="498"/>
        <v>11</v>
      </c>
    </row>
    <row r="9847" spans="1:10">
      <c r="A9847" t="s">
        <v>185</v>
      </c>
      <c r="B9847" t="s">
        <v>123</v>
      </c>
      <c r="C9847" s="60">
        <v>45597</v>
      </c>
      <c r="D9847" s="3">
        <f>Table1[[#This Row],[End Year]]-1</f>
        <v>2024</v>
      </c>
      <c r="E9847" s="3">
        <f t="shared" si="496"/>
        <v>2025</v>
      </c>
      <c r="F9847" s="1" t="str">
        <f t="shared" si="497"/>
        <v>2024/2025</v>
      </c>
      <c r="G9847">
        <v>3000</v>
      </c>
      <c r="H9847" t="s">
        <v>113</v>
      </c>
      <c r="I9847" s="68">
        <f>IFERROR(INDEX(Lookup_Misc!$A$1:$C$7,MATCH(Table1[[#This Row],[Product]],Lookup_Misc!$B$1:$B$7,0),3)*Table1[[#This Row],[Tonnage]],NA())</f>
        <v>1380</v>
      </c>
      <c r="J9847" s="68">
        <f t="shared" si="498"/>
        <v>11</v>
      </c>
    </row>
    <row r="9848" spans="1:10">
      <c r="A9848" t="s">
        <v>185</v>
      </c>
      <c r="B9848" t="s">
        <v>123</v>
      </c>
      <c r="C9848" s="60">
        <v>45597</v>
      </c>
      <c r="D9848" s="3">
        <f>Table1[[#This Row],[End Year]]-1</f>
        <v>2024</v>
      </c>
      <c r="E9848" s="3">
        <f t="shared" si="496"/>
        <v>2025</v>
      </c>
      <c r="F9848" s="1" t="str">
        <f t="shared" si="497"/>
        <v>2024/2025</v>
      </c>
      <c r="G9848">
        <v>1700</v>
      </c>
      <c r="H9848" t="s">
        <v>145</v>
      </c>
      <c r="I9848" s="68">
        <f>IFERROR(INDEX(Lookup_Misc!$A$1:$C$7,MATCH(Table1[[#This Row],[Product]],Lookup_Misc!$B$1:$B$7,0),3)*Table1[[#This Row],[Tonnage]],NA())</f>
        <v>782</v>
      </c>
      <c r="J9848" s="68">
        <f t="shared" si="498"/>
        <v>11</v>
      </c>
    </row>
    <row r="9849" spans="1:10">
      <c r="A9849" t="s">
        <v>188</v>
      </c>
      <c r="B9849" t="s">
        <v>123</v>
      </c>
      <c r="C9849" s="60">
        <v>45597</v>
      </c>
      <c r="D9849" s="3">
        <f>Table1[[#This Row],[End Year]]-1</f>
        <v>2024</v>
      </c>
      <c r="E9849" s="3">
        <f t="shared" si="496"/>
        <v>2025</v>
      </c>
      <c r="F9849" s="1" t="str">
        <f t="shared" si="497"/>
        <v>2024/2025</v>
      </c>
      <c r="G9849">
        <v>38</v>
      </c>
      <c r="H9849" t="s">
        <v>86</v>
      </c>
      <c r="I9849" s="68">
        <f>IFERROR(INDEX(Lookup_Misc!$A$1:$C$7,MATCH(Table1[[#This Row],[Product]],Lookup_Misc!$B$1:$B$7,0),3)*Table1[[#This Row],[Tonnage]],NA())</f>
        <v>6.84</v>
      </c>
      <c r="J9849" s="68">
        <f t="shared" si="498"/>
        <v>11</v>
      </c>
    </row>
    <row r="9850" spans="1:10">
      <c r="A9850" t="s">
        <v>189</v>
      </c>
      <c r="B9850" t="s">
        <v>123</v>
      </c>
      <c r="C9850" s="60">
        <v>45597</v>
      </c>
      <c r="D9850" s="3">
        <f>Table1[[#This Row],[End Year]]-1</f>
        <v>2024</v>
      </c>
      <c r="E9850" s="3">
        <f t="shared" si="496"/>
        <v>2025</v>
      </c>
      <c r="F9850" s="1" t="str">
        <f t="shared" si="497"/>
        <v>2024/2025</v>
      </c>
      <c r="G9850">
        <v>50259</v>
      </c>
      <c r="H9850" t="s">
        <v>60</v>
      </c>
      <c r="I9850" s="68">
        <f>IFERROR(INDEX(Lookup_Misc!$A$1:$C$7,MATCH(Table1[[#This Row],[Product]],Lookup_Misc!$B$1:$B$7,0),3)*Table1[[#This Row],[Tonnage]],NA())</f>
        <v>20103.600000000002</v>
      </c>
      <c r="J9850" s="68">
        <f t="shared" si="498"/>
        <v>11</v>
      </c>
    </row>
    <row r="9851" spans="1:10">
      <c r="A9851" t="s">
        <v>185</v>
      </c>
      <c r="B9851" t="s">
        <v>123</v>
      </c>
      <c r="C9851" s="60">
        <v>45597</v>
      </c>
      <c r="D9851" s="3">
        <f>Table1[[#This Row],[End Year]]-1</f>
        <v>2024</v>
      </c>
      <c r="E9851" s="3">
        <f t="shared" si="496"/>
        <v>2025</v>
      </c>
      <c r="F9851" s="1" t="str">
        <f t="shared" si="497"/>
        <v>2024/2025</v>
      </c>
      <c r="G9851">
        <v>64</v>
      </c>
      <c r="H9851" t="s">
        <v>79</v>
      </c>
      <c r="I9851" s="68">
        <f>IFERROR(INDEX(Lookup_Misc!$A$1:$C$7,MATCH(Table1[[#This Row],[Product]],Lookup_Misc!$B$1:$B$7,0),3)*Table1[[#This Row],[Tonnage]],NA())</f>
        <v>29.44</v>
      </c>
      <c r="J9851" s="68">
        <f t="shared" si="498"/>
        <v>11</v>
      </c>
    </row>
    <row r="9852" spans="1:10">
      <c r="A9852" t="s">
        <v>186</v>
      </c>
      <c r="B9852" t="s">
        <v>123</v>
      </c>
      <c r="C9852" s="60">
        <v>45597</v>
      </c>
      <c r="D9852" s="3">
        <f>Table1[[#This Row],[End Year]]-1</f>
        <v>2024</v>
      </c>
      <c r="E9852" s="3">
        <f t="shared" si="496"/>
        <v>2025</v>
      </c>
      <c r="F9852" s="1" t="str">
        <f t="shared" si="497"/>
        <v>2024/2025</v>
      </c>
      <c r="G9852">
        <v>48</v>
      </c>
      <c r="H9852" t="s">
        <v>90</v>
      </c>
      <c r="I9852" s="68">
        <f>IFERROR(INDEX(Lookup_Misc!$A$1:$C$7,MATCH(Table1[[#This Row],[Product]],Lookup_Misc!$B$1:$B$7,0),3)*Table1[[#This Row],[Tonnage]],NA())</f>
        <v>24.96</v>
      </c>
      <c r="J9852" s="68">
        <f t="shared" si="498"/>
        <v>11</v>
      </c>
    </row>
    <row r="9853" spans="1:10">
      <c r="A9853" t="s">
        <v>186</v>
      </c>
      <c r="B9853" t="s">
        <v>123</v>
      </c>
      <c r="C9853" s="60">
        <v>45597</v>
      </c>
      <c r="D9853" s="3">
        <f>Table1[[#This Row],[End Year]]-1</f>
        <v>2024</v>
      </c>
      <c r="E9853" s="3">
        <f t="shared" si="496"/>
        <v>2025</v>
      </c>
      <c r="F9853" s="1" t="str">
        <f t="shared" si="497"/>
        <v>2024/2025</v>
      </c>
      <c r="G9853">
        <v>493</v>
      </c>
      <c r="H9853" t="s">
        <v>79</v>
      </c>
      <c r="I9853" s="68">
        <f>IFERROR(INDEX(Lookup_Misc!$A$1:$C$7,MATCH(Table1[[#This Row],[Product]],Lookup_Misc!$B$1:$B$7,0),3)*Table1[[#This Row],[Tonnage]],NA())</f>
        <v>256.36</v>
      </c>
      <c r="J9853" s="68">
        <f t="shared" si="498"/>
        <v>11</v>
      </c>
    </row>
    <row r="9854" spans="1:10">
      <c r="A9854" t="s">
        <v>189</v>
      </c>
      <c r="B9854" t="s">
        <v>123</v>
      </c>
      <c r="C9854" s="60">
        <v>45597</v>
      </c>
      <c r="D9854" s="3">
        <f>Table1[[#This Row],[End Year]]-1</f>
        <v>2024</v>
      </c>
      <c r="E9854" s="3">
        <f t="shared" si="496"/>
        <v>2025</v>
      </c>
      <c r="F9854" s="1" t="str">
        <f t="shared" si="497"/>
        <v>2024/2025</v>
      </c>
      <c r="G9854">
        <v>535</v>
      </c>
      <c r="H9854" t="s">
        <v>86</v>
      </c>
      <c r="I9854" s="68">
        <f>IFERROR(INDEX(Lookup_Misc!$A$1:$C$7,MATCH(Table1[[#This Row],[Product]],Lookup_Misc!$B$1:$B$7,0),3)*Table1[[#This Row],[Tonnage]],NA())</f>
        <v>214</v>
      </c>
      <c r="J9854" s="68">
        <f t="shared" si="498"/>
        <v>11</v>
      </c>
    </row>
    <row r="9855" spans="1:10">
      <c r="A9855" t="s">
        <v>186</v>
      </c>
      <c r="B9855" t="s">
        <v>123</v>
      </c>
      <c r="C9855" s="60">
        <v>45597</v>
      </c>
      <c r="D9855" s="3">
        <f>Table1[[#This Row],[End Year]]-1</f>
        <v>2024</v>
      </c>
      <c r="E9855" s="3">
        <f t="shared" si="496"/>
        <v>2025</v>
      </c>
      <c r="F9855" s="1" t="str">
        <f t="shared" si="497"/>
        <v>2024/2025</v>
      </c>
      <c r="G9855">
        <v>176192</v>
      </c>
      <c r="H9855" t="s">
        <v>60</v>
      </c>
      <c r="I9855" s="68">
        <f>IFERROR(INDEX(Lookup_Misc!$A$1:$C$7,MATCH(Table1[[#This Row],[Product]],Lookup_Misc!$B$1:$B$7,0),3)*Table1[[#This Row],[Tonnage]],NA())</f>
        <v>91619.839999999997</v>
      </c>
      <c r="J9855" s="68">
        <f t="shared" si="498"/>
        <v>11</v>
      </c>
    </row>
    <row r="9856" spans="1:10">
      <c r="A9856" t="s">
        <v>185</v>
      </c>
      <c r="B9856" t="s">
        <v>123</v>
      </c>
      <c r="C9856" s="60">
        <v>45597</v>
      </c>
      <c r="D9856" s="3">
        <f>Table1[[#This Row],[End Year]]-1</f>
        <v>2024</v>
      </c>
      <c r="E9856" s="3">
        <f t="shared" si="496"/>
        <v>2025</v>
      </c>
      <c r="F9856" s="1" t="str">
        <f t="shared" si="497"/>
        <v>2024/2025</v>
      </c>
      <c r="G9856">
        <v>2500</v>
      </c>
      <c r="H9856" t="s">
        <v>133</v>
      </c>
      <c r="I9856" s="68">
        <f>IFERROR(INDEX(Lookup_Misc!$A$1:$C$7,MATCH(Table1[[#This Row],[Product]],Lookup_Misc!$B$1:$B$7,0),3)*Table1[[#This Row],[Tonnage]],NA())</f>
        <v>1150</v>
      </c>
      <c r="J9856" s="68">
        <f t="shared" si="498"/>
        <v>11</v>
      </c>
    </row>
    <row r="9857" spans="1:10">
      <c r="A9857" t="s">
        <v>185</v>
      </c>
      <c r="B9857" t="s">
        <v>123</v>
      </c>
      <c r="C9857" s="60">
        <v>45597</v>
      </c>
      <c r="D9857" s="3">
        <f>Table1[[#This Row],[End Year]]-1</f>
        <v>2024</v>
      </c>
      <c r="E9857" s="3">
        <f t="shared" si="496"/>
        <v>2025</v>
      </c>
      <c r="F9857" s="1" t="str">
        <f t="shared" si="497"/>
        <v>2024/2025</v>
      </c>
      <c r="G9857">
        <v>1</v>
      </c>
      <c r="H9857" t="s">
        <v>76</v>
      </c>
      <c r="I9857" s="68">
        <f>IFERROR(INDEX(Lookup_Misc!$A$1:$C$7,MATCH(Table1[[#This Row],[Product]],Lookup_Misc!$B$1:$B$7,0),3)*Table1[[#This Row],[Tonnage]],NA())</f>
        <v>0.46</v>
      </c>
      <c r="J9857" s="68">
        <f t="shared" si="498"/>
        <v>11</v>
      </c>
    </row>
    <row r="9858" spans="1:10">
      <c r="A9858" t="s">
        <v>189</v>
      </c>
      <c r="B9858" t="s">
        <v>123</v>
      </c>
      <c r="C9858" s="60">
        <v>45597</v>
      </c>
      <c r="D9858" s="3">
        <f>Table1[[#This Row],[End Year]]-1</f>
        <v>2024</v>
      </c>
      <c r="E9858" s="3">
        <f t="shared" si="496"/>
        <v>2025</v>
      </c>
      <c r="F9858" s="1" t="str">
        <f t="shared" si="497"/>
        <v>2024/2025</v>
      </c>
      <c r="G9858">
        <v>23</v>
      </c>
      <c r="H9858" t="s">
        <v>79</v>
      </c>
      <c r="I9858" s="68">
        <f>IFERROR(INDEX(Lookup_Misc!$A$1:$C$7,MATCH(Table1[[#This Row],[Product]],Lookup_Misc!$B$1:$B$7,0),3)*Table1[[#This Row],[Tonnage]],NA())</f>
        <v>9.2000000000000011</v>
      </c>
      <c r="J9858" s="68">
        <f t="shared" si="498"/>
        <v>11</v>
      </c>
    </row>
    <row r="9859" spans="1:10">
      <c r="A9859" t="s">
        <v>185</v>
      </c>
      <c r="B9859" t="s">
        <v>123</v>
      </c>
      <c r="C9859" s="60">
        <v>45597</v>
      </c>
      <c r="D9859" s="3">
        <f>Table1[[#This Row],[End Year]]-1</f>
        <v>2024</v>
      </c>
      <c r="E9859" s="3">
        <f t="shared" si="496"/>
        <v>2025</v>
      </c>
      <c r="F9859" s="1" t="str">
        <f t="shared" si="497"/>
        <v>2024/2025</v>
      </c>
      <c r="G9859">
        <v>25669</v>
      </c>
      <c r="H9859" t="s">
        <v>60</v>
      </c>
      <c r="I9859" s="68">
        <f>IFERROR(INDEX(Lookup_Misc!$A$1:$C$7,MATCH(Table1[[#This Row],[Product]],Lookup_Misc!$B$1:$B$7,0),3)*Table1[[#This Row],[Tonnage]],NA())</f>
        <v>11807.74</v>
      </c>
      <c r="J9859" s="68">
        <f t="shared" si="498"/>
        <v>11</v>
      </c>
    </row>
    <row r="9860" spans="1:10">
      <c r="A9860" t="s">
        <v>189</v>
      </c>
      <c r="B9860" t="s">
        <v>123</v>
      </c>
      <c r="C9860" s="60">
        <v>45597</v>
      </c>
      <c r="D9860" s="3">
        <f>Table1[[#This Row],[End Year]]-1</f>
        <v>2024</v>
      </c>
      <c r="E9860" s="3">
        <f t="shared" si="496"/>
        <v>2025</v>
      </c>
      <c r="F9860" s="1" t="str">
        <f t="shared" si="497"/>
        <v>2024/2025</v>
      </c>
      <c r="G9860">
        <v>4</v>
      </c>
      <c r="H9860" t="s">
        <v>106</v>
      </c>
      <c r="I9860" s="68">
        <f>IFERROR(INDEX(Lookup_Misc!$A$1:$C$7,MATCH(Table1[[#This Row],[Product]],Lookup_Misc!$B$1:$B$7,0),3)*Table1[[#This Row],[Tonnage]],NA())</f>
        <v>1.6</v>
      </c>
      <c r="J9860" s="68">
        <f t="shared" si="498"/>
        <v>11</v>
      </c>
    </row>
    <row r="9861" spans="1:10">
      <c r="A9861" t="s">
        <v>186</v>
      </c>
      <c r="B9861" t="s">
        <v>123</v>
      </c>
      <c r="C9861" s="60">
        <v>45597</v>
      </c>
      <c r="D9861" s="3">
        <f>Table1[[#This Row],[End Year]]-1</f>
        <v>2024</v>
      </c>
      <c r="E9861" s="3">
        <f t="shared" si="496"/>
        <v>2025</v>
      </c>
      <c r="F9861" s="1" t="str">
        <f t="shared" si="497"/>
        <v>2024/2025</v>
      </c>
      <c r="G9861">
        <v>4525</v>
      </c>
      <c r="H9861" t="s">
        <v>116</v>
      </c>
      <c r="I9861" s="68">
        <f>IFERROR(INDEX(Lookup_Misc!$A$1:$C$7,MATCH(Table1[[#This Row],[Product]],Lookup_Misc!$B$1:$B$7,0),3)*Table1[[#This Row],[Tonnage]],NA())</f>
        <v>2353</v>
      </c>
      <c r="J9861" s="68">
        <f t="shared" si="498"/>
        <v>11</v>
      </c>
    </row>
    <row r="9862" spans="1:10">
      <c r="A9862" t="s">
        <v>189</v>
      </c>
      <c r="B9862" t="s">
        <v>123</v>
      </c>
      <c r="C9862" s="60">
        <v>45597</v>
      </c>
      <c r="D9862" s="3">
        <f>Table1[[#This Row],[End Year]]-1</f>
        <v>2024</v>
      </c>
      <c r="E9862" s="3">
        <f t="shared" si="496"/>
        <v>2025</v>
      </c>
      <c r="F9862" s="1" t="str">
        <f t="shared" si="497"/>
        <v>2024/2025</v>
      </c>
      <c r="G9862">
        <v>22</v>
      </c>
      <c r="H9862" t="s">
        <v>92</v>
      </c>
      <c r="I9862" s="68">
        <f>IFERROR(INDEX(Lookup_Misc!$A$1:$C$7,MATCH(Table1[[#This Row],[Product]],Lookup_Misc!$B$1:$B$7,0),3)*Table1[[#This Row],[Tonnage]],NA())</f>
        <v>8.8000000000000007</v>
      </c>
      <c r="J9862" s="68">
        <f t="shared" si="498"/>
        <v>11</v>
      </c>
    </row>
    <row r="9863" spans="1:10">
      <c r="A9863" t="s">
        <v>189</v>
      </c>
      <c r="B9863" t="s">
        <v>123</v>
      </c>
      <c r="C9863" s="60">
        <v>45597</v>
      </c>
      <c r="D9863" s="3">
        <f>Table1[[#This Row],[End Year]]-1</f>
        <v>2024</v>
      </c>
      <c r="E9863" s="3">
        <f t="shared" si="496"/>
        <v>2025</v>
      </c>
      <c r="F9863" s="1" t="str">
        <f t="shared" si="497"/>
        <v>2024/2025</v>
      </c>
      <c r="G9863">
        <v>54150</v>
      </c>
      <c r="H9863" t="s">
        <v>113</v>
      </c>
      <c r="I9863" s="68">
        <f>IFERROR(INDEX(Lookup_Misc!$A$1:$C$7,MATCH(Table1[[#This Row],[Product]],Lookup_Misc!$B$1:$B$7,0),3)*Table1[[#This Row],[Tonnage]],NA())</f>
        <v>21660</v>
      </c>
      <c r="J9863" s="68">
        <f t="shared" si="498"/>
        <v>11</v>
      </c>
    </row>
    <row r="9864" spans="1:10">
      <c r="A9864" t="s">
        <v>189</v>
      </c>
      <c r="B9864" t="s">
        <v>123</v>
      </c>
      <c r="C9864" s="60">
        <v>45597</v>
      </c>
      <c r="D9864" s="3">
        <f>Table1[[#This Row],[End Year]]-1</f>
        <v>2024</v>
      </c>
      <c r="E9864" s="3">
        <f t="shared" si="496"/>
        <v>2025</v>
      </c>
      <c r="F9864" s="1" t="str">
        <f t="shared" si="497"/>
        <v>2024/2025</v>
      </c>
      <c r="G9864">
        <v>1</v>
      </c>
      <c r="H9864" t="s">
        <v>147</v>
      </c>
      <c r="I9864" s="68">
        <f>IFERROR(INDEX(Lookup_Misc!$A$1:$C$7,MATCH(Table1[[#This Row],[Product]],Lookup_Misc!$B$1:$B$7,0),3)*Table1[[#This Row],[Tonnage]],NA())</f>
        <v>0.4</v>
      </c>
      <c r="J9864" s="68">
        <f t="shared" si="498"/>
        <v>11</v>
      </c>
    </row>
    <row r="9865" spans="1:10">
      <c r="A9865" t="s">
        <v>186</v>
      </c>
      <c r="B9865" t="s">
        <v>123</v>
      </c>
      <c r="C9865" s="60">
        <v>45597</v>
      </c>
      <c r="D9865" s="3">
        <f>Table1[[#This Row],[End Year]]-1</f>
        <v>2024</v>
      </c>
      <c r="E9865" s="3">
        <f t="shared" si="496"/>
        <v>2025</v>
      </c>
      <c r="F9865" s="1" t="str">
        <f t="shared" si="497"/>
        <v>2024/2025</v>
      </c>
      <c r="G9865">
        <v>2</v>
      </c>
      <c r="H9865" t="s">
        <v>142</v>
      </c>
      <c r="I9865" s="68">
        <f>IFERROR(INDEX(Lookup_Misc!$A$1:$C$7,MATCH(Table1[[#This Row],[Product]],Lookup_Misc!$B$1:$B$7,0),3)*Table1[[#This Row],[Tonnage]],NA())</f>
        <v>1.04</v>
      </c>
      <c r="J9865" s="68">
        <f t="shared" si="498"/>
        <v>11</v>
      </c>
    </row>
    <row r="9866" spans="1:10">
      <c r="A9866" t="s">
        <v>185</v>
      </c>
      <c r="B9866" t="s">
        <v>123</v>
      </c>
      <c r="C9866" s="60">
        <v>45597</v>
      </c>
      <c r="D9866" s="3">
        <f>Table1[[#This Row],[End Year]]-1</f>
        <v>2024</v>
      </c>
      <c r="E9866" s="3">
        <f t="shared" si="496"/>
        <v>2025</v>
      </c>
      <c r="F9866" s="1" t="str">
        <f t="shared" si="497"/>
        <v>2024/2025</v>
      </c>
      <c r="G9866">
        <v>3291</v>
      </c>
      <c r="H9866" t="s">
        <v>116</v>
      </c>
      <c r="I9866" s="68">
        <f>IFERROR(INDEX(Lookup_Misc!$A$1:$C$7,MATCH(Table1[[#This Row],[Product]],Lookup_Misc!$B$1:$B$7,0),3)*Table1[[#This Row],[Tonnage]],NA())</f>
        <v>1513.8600000000001</v>
      </c>
      <c r="J9866" s="68">
        <f t="shared" si="498"/>
        <v>11</v>
      </c>
    </row>
    <row r="9867" spans="1:10">
      <c r="A9867" t="s">
        <v>185</v>
      </c>
      <c r="B9867" t="s">
        <v>33</v>
      </c>
      <c r="C9867" s="60">
        <v>45627</v>
      </c>
      <c r="D9867" s="3">
        <f>Table1[[#This Row],[End Year]]-1</f>
        <v>2024</v>
      </c>
      <c r="E9867" s="3">
        <f t="shared" ref="E9867:E9898" si="499">IF(AND(MONTH(C9867)&gt;=7,MONTH(C9867)&lt;=12),YEAR(C9867)+1,YEAR(C9867))</f>
        <v>2025</v>
      </c>
      <c r="F9867" s="1" t="str">
        <f t="shared" ref="F9867:F9898" si="500">D9867&amp;"/"&amp;E9867</f>
        <v>2024/2025</v>
      </c>
      <c r="G9867">
        <v>80</v>
      </c>
      <c r="H9867" t="s">
        <v>86</v>
      </c>
      <c r="I9867" s="68">
        <f>IFERROR(INDEX(Lookup_Misc!$A$1:$C$7,MATCH(Table1[[#This Row],[Product]],Lookup_Misc!$B$1:$B$7,0),3)*Table1[[#This Row],[Tonnage]],NA())</f>
        <v>36.800000000000004</v>
      </c>
      <c r="J9867" s="68">
        <f t="shared" ref="J9867:J9898" si="501">MONTH(C9867)</f>
        <v>12</v>
      </c>
    </row>
    <row r="9868" spans="1:10">
      <c r="A9868" t="s">
        <v>186</v>
      </c>
      <c r="B9868" t="s">
        <v>33</v>
      </c>
      <c r="C9868" s="60">
        <v>45627</v>
      </c>
      <c r="D9868" s="3">
        <f>Table1[[#This Row],[End Year]]-1</f>
        <v>2024</v>
      </c>
      <c r="E9868" s="3">
        <f t="shared" si="499"/>
        <v>2025</v>
      </c>
      <c r="F9868" s="1" t="str">
        <f t="shared" si="500"/>
        <v>2024/2025</v>
      </c>
      <c r="G9868">
        <v>113</v>
      </c>
      <c r="H9868" t="s">
        <v>119</v>
      </c>
      <c r="I9868" s="68">
        <f>IFERROR(INDEX(Lookup_Misc!$A$1:$C$7,MATCH(Table1[[#This Row],[Product]],Lookup_Misc!$B$1:$B$7,0),3)*Table1[[#This Row],[Tonnage]],NA())</f>
        <v>58.760000000000005</v>
      </c>
      <c r="J9868" s="68">
        <f t="shared" si="501"/>
        <v>12</v>
      </c>
    </row>
    <row r="9869" spans="1:10">
      <c r="A9869" t="s">
        <v>185</v>
      </c>
      <c r="B9869" t="s">
        <v>33</v>
      </c>
      <c r="C9869" s="60">
        <v>45627</v>
      </c>
      <c r="D9869" s="3">
        <f>Table1[[#This Row],[End Year]]-1</f>
        <v>2024</v>
      </c>
      <c r="E9869" s="3">
        <f t="shared" si="499"/>
        <v>2025</v>
      </c>
      <c r="F9869" s="1" t="str">
        <f t="shared" si="500"/>
        <v>2024/2025</v>
      </c>
      <c r="G9869">
        <v>90</v>
      </c>
      <c r="H9869" t="s">
        <v>119</v>
      </c>
      <c r="I9869" s="68">
        <f>IFERROR(INDEX(Lookup_Misc!$A$1:$C$7,MATCH(Table1[[#This Row],[Product]],Lookup_Misc!$B$1:$B$7,0),3)*Table1[[#This Row],[Tonnage]],NA())</f>
        <v>41.4</v>
      </c>
      <c r="J9869" s="68">
        <f t="shared" si="501"/>
        <v>12</v>
      </c>
    </row>
    <row r="9870" spans="1:10">
      <c r="A9870" t="s">
        <v>186</v>
      </c>
      <c r="B9870" t="s">
        <v>33</v>
      </c>
      <c r="C9870" s="60">
        <v>45627</v>
      </c>
      <c r="D9870" s="3">
        <f>Table1[[#This Row],[End Year]]-1</f>
        <v>2024</v>
      </c>
      <c r="E9870" s="3">
        <f t="shared" si="499"/>
        <v>2025</v>
      </c>
      <c r="F9870" s="1" t="str">
        <f t="shared" si="500"/>
        <v>2024/2025</v>
      </c>
      <c r="G9870">
        <v>1371</v>
      </c>
      <c r="H9870" t="s">
        <v>86</v>
      </c>
      <c r="I9870" s="68">
        <f>IFERROR(INDEX(Lookup_Misc!$A$1:$C$7,MATCH(Table1[[#This Row],[Product]],Lookup_Misc!$B$1:$B$7,0),3)*Table1[[#This Row],[Tonnage]],NA())</f>
        <v>712.92000000000007</v>
      </c>
      <c r="J9870" s="68">
        <f t="shared" si="501"/>
        <v>12</v>
      </c>
    </row>
    <row r="9871" spans="1:10">
      <c r="A9871" t="s">
        <v>186</v>
      </c>
      <c r="B9871" t="s">
        <v>33</v>
      </c>
      <c r="C9871" s="60">
        <v>45627</v>
      </c>
      <c r="D9871" s="3">
        <f>Table1[[#This Row],[End Year]]-1</f>
        <v>2024</v>
      </c>
      <c r="E9871" s="3">
        <f t="shared" si="499"/>
        <v>2025</v>
      </c>
      <c r="F9871" s="1" t="str">
        <f t="shared" si="500"/>
        <v>2024/2025</v>
      </c>
      <c r="G9871">
        <v>27569</v>
      </c>
      <c r="H9871" t="s">
        <v>79</v>
      </c>
      <c r="I9871" s="68">
        <f>IFERROR(INDEX(Lookup_Misc!$A$1:$C$7,MATCH(Table1[[#This Row],[Product]],Lookup_Misc!$B$1:$B$7,0),3)*Table1[[#This Row],[Tonnage]],NA())</f>
        <v>14335.880000000001</v>
      </c>
      <c r="J9871" s="68">
        <f t="shared" si="501"/>
        <v>12</v>
      </c>
    </row>
    <row r="9872" spans="1:10">
      <c r="A9872" t="s">
        <v>186</v>
      </c>
      <c r="B9872" t="s">
        <v>33</v>
      </c>
      <c r="C9872" s="60">
        <v>45627</v>
      </c>
      <c r="D9872" s="3">
        <f>Table1[[#This Row],[End Year]]-1</f>
        <v>2024</v>
      </c>
      <c r="E9872" s="3">
        <f t="shared" si="499"/>
        <v>2025</v>
      </c>
      <c r="F9872" s="1" t="str">
        <f t="shared" si="500"/>
        <v>2024/2025</v>
      </c>
      <c r="G9872">
        <v>2300</v>
      </c>
      <c r="H9872" t="s">
        <v>103</v>
      </c>
      <c r="I9872" s="68">
        <f>IFERROR(INDEX(Lookup_Misc!$A$1:$C$7,MATCH(Table1[[#This Row],[Product]],Lookup_Misc!$B$1:$B$7,0),3)*Table1[[#This Row],[Tonnage]],NA())</f>
        <v>1196</v>
      </c>
      <c r="J9872" s="68">
        <f t="shared" si="501"/>
        <v>12</v>
      </c>
    </row>
    <row r="9873" spans="1:10">
      <c r="A9873" t="s">
        <v>187</v>
      </c>
      <c r="B9873" t="s">
        <v>33</v>
      </c>
      <c r="C9873" s="60">
        <v>45627</v>
      </c>
      <c r="D9873" s="3">
        <f>Table1[[#This Row],[End Year]]-1</f>
        <v>2024</v>
      </c>
      <c r="E9873" s="3">
        <f t="shared" si="499"/>
        <v>2025</v>
      </c>
      <c r="F9873" s="1" t="str">
        <f t="shared" si="500"/>
        <v>2024/2025</v>
      </c>
      <c r="G9873">
        <v>19620</v>
      </c>
      <c r="H9873" t="s">
        <v>96</v>
      </c>
      <c r="I9873" s="68">
        <f>IFERROR(INDEX(Lookup_Misc!$A$1:$C$7,MATCH(Table1[[#This Row],[Product]],Lookup_Misc!$B$1:$B$7,0),3)*Table1[[#This Row],[Tonnage]],NA())</f>
        <v>9025.2000000000007</v>
      </c>
      <c r="J9873" s="68">
        <f t="shared" si="501"/>
        <v>12</v>
      </c>
    </row>
    <row r="9874" spans="1:10">
      <c r="A9874" t="s">
        <v>189</v>
      </c>
      <c r="B9874" t="s">
        <v>33</v>
      </c>
      <c r="C9874" s="60">
        <v>45627</v>
      </c>
      <c r="D9874" s="3">
        <f>Table1[[#This Row],[End Year]]-1</f>
        <v>2024</v>
      </c>
      <c r="E9874" s="3">
        <f t="shared" si="499"/>
        <v>2025</v>
      </c>
      <c r="F9874" s="1" t="str">
        <f t="shared" si="500"/>
        <v>2024/2025</v>
      </c>
      <c r="G9874">
        <v>199</v>
      </c>
      <c r="H9874" t="s">
        <v>113</v>
      </c>
      <c r="I9874" s="68">
        <f>IFERROR(INDEX(Lookup_Misc!$A$1:$C$7,MATCH(Table1[[#This Row],[Product]],Lookup_Misc!$B$1:$B$7,0),3)*Table1[[#This Row],[Tonnage]],NA())</f>
        <v>79.600000000000009</v>
      </c>
      <c r="J9874" s="68">
        <f t="shared" si="501"/>
        <v>12</v>
      </c>
    </row>
    <row r="9875" spans="1:10">
      <c r="A9875" t="s">
        <v>186</v>
      </c>
      <c r="B9875" t="s">
        <v>33</v>
      </c>
      <c r="C9875" s="60">
        <v>45627</v>
      </c>
      <c r="D9875" s="3">
        <f>Table1[[#This Row],[End Year]]-1</f>
        <v>2024</v>
      </c>
      <c r="E9875" s="3">
        <f t="shared" si="499"/>
        <v>2025</v>
      </c>
      <c r="F9875" s="1" t="str">
        <f t="shared" si="500"/>
        <v>2024/2025</v>
      </c>
      <c r="G9875">
        <v>5721</v>
      </c>
      <c r="H9875" t="s">
        <v>151</v>
      </c>
      <c r="I9875" s="68">
        <f>IFERROR(INDEX(Lookup_Misc!$A$1:$C$7,MATCH(Table1[[#This Row],[Product]],Lookup_Misc!$B$1:$B$7,0),3)*Table1[[#This Row],[Tonnage]],NA())</f>
        <v>2974.92</v>
      </c>
      <c r="J9875" s="68">
        <f t="shared" si="501"/>
        <v>12</v>
      </c>
    </row>
    <row r="9876" spans="1:10">
      <c r="A9876" t="s">
        <v>189</v>
      </c>
      <c r="B9876" t="s">
        <v>33</v>
      </c>
      <c r="C9876" s="60">
        <v>45627</v>
      </c>
      <c r="D9876" s="3">
        <f>Table1[[#This Row],[End Year]]-1</f>
        <v>2024</v>
      </c>
      <c r="E9876" s="3">
        <f t="shared" si="499"/>
        <v>2025</v>
      </c>
      <c r="F9876" s="1" t="str">
        <f t="shared" si="500"/>
        <v>2024/2025</v>
      </c>
      <c r="G9876">
        <v>3</v>
      </c>
      <c r="H9876" t="s">
        <v>96</v>
      </c>
      <c r="I9876" s="68">
        <f>IFERROR(INDEX(Lookup_Misc!$A$1:$C$7,MATCH(Table1[[#This Row],[Product]],Lookup_Misc!$B$1:$B$7,0),3)*Table1[[#This Row],[Tonnage]],NA())</f>
        <v>1.2000000000000002</v>
      </c>
      <c r="J9876" s="68">
        <f t="shared" si="501"/>
        <v>12</v>
      </c>
    </row>
    <row r="9877" spans="1:10">
      <c r="A9877" t="s">
        <v>186</v>
      </c>
      <c r="B9877" t="s">
        <v>33</v>
      </c>
      <c r="C9877" s="60">
        <v>45627</v>
      </c>
      <c r="D9877" s="3">
        <f>Table1[[#This Row],[End Year]]-1</f>
        <v>2024</v>
      </c>
      <c r="E9877" s="3">
        <f t="shared" si="499"/>
        <v>2025</v>
      </c>
      <c r="F9877" s="1" t="str">
        <f t="shared" si="500"/>
        <v>2024/2025</v>
      </c>
      <c r="G9877">
        <v>20</v>
      </c>
      <c r="H9877" t="s">
        <v>84</v>
      </c>
      <c r="I9877" s="68">
        <f>IFERROR(INDEX(Lookup_Misc!$A$1:$C$7,MATCH(Table1[[#This Row],[Product]],Lookup_Misc!$B$1:$B$7,0),3)*Table1[[#This Row],[Tonnage]],NA())</f>
        <v>10.4</v>
      </c>
      <c r="J9877" s="68">
        <f t="shared" si="501"/>
        <v>12</v>
      </c>
    </row>
    <row r="9878" spans="1:10">
      <c r="A9878" t="s">
        <v>188</v>
      </c>
      <c r="B9878" t="s">
        <v>33</v>
      </c>
      <c r="C9878" s="60">
        <v>45627</v>
      </c>
      <c r="D9878" s="3">
        <f>Table1[[#This Row],[End Year]]-1</f>
        <v>2024</v>
      </c>
      <c r="E9878" s="3">
        <f t="shared" si="499"/>
        <v>2025</v>
      </c>
      <c r="F9878" s="1" t="str">
        <f t="shared" si="500"/>
        <v>2024/2025</v>
      </c>
      <c r="G9878">
        <v>6</v>
      </c>
      <c r="H9878" t="s">
        <v>86</v>
      </c>
      <c r="I9878" s="68">
        <f>IFERROR(INDEX(Lookup_Misc!$A$1:$C$7,MATCH(Table1[[#This Row],[Product]],Lookup_Misc!$B$1:$B$7,0),3)*Table1[[#This Row],[Tonnage]],NA())</f>
        <v>1.08</v>
      </c>
      <c r="J9878" s="68">
        <f t="shared" si="501"/>
        <v>12</v>
      </c>
    </row>
    <row r="9879" spans="1:10">
      <c r="A9879" t="s">
        <v>185</v>
      </c>
      <c r="B9879" t="s">
        <v>33</v>
      </c>
      <c r="C9879" s="60">
        <v>45627</v>
      </c>
      <c r="D9879" s="3">
        <f>Table1[[#This Row],[End Year]]-1</f>
        <v>2024</v>
      </c>
      <c r="E9879" s="3">
        <f t="shared" si="499"/>
        <v>2025</v>
      </c>
      <c r="F9879" s="1" t="str">
        <f t="shared" si="500"/>
        <v>2024/2025</v>
      </c>
      <c r="G9879">
        <v>10217</v>
      </c>
      <c r="H9879" t="s">
        <v>79</v>
      </c>
      <c r="I9879" s="68">
        <f>IFERROR(INDEX(Lookup_Misc!$A$1:$C$7,MATCH(Table1[[#This Row],[Product]],Lookup_Misc!$B$1:$B$7,0),3)*Table1[[#This Row],[Tonnage]],NA())</f>
        <v>4699.8200000000006</v>
      </c>
      <c r="J9879" s="68">
        <f t="shared" si="501"/>
        <v>12</v>
      </c>
    </row>
    <row r="9880" spans="1:10">
      <c r="A9880" t="s">
        <v>186</v>
      </c>
      <c r="B9880" t="s">
        <v>33</v>
      </c>
      <c r="C9880" s="60">
        <v>45627</v>
      </c>
      <c r="D9880" s="3">
        <f>Table1[[#This Row],[End Year]]-1</f>
        <v>2024</v>
      </c>
      <c r="E9880" s="3">
        <f t="shared" si="499"/>
        <v>2025</v>
      </c>
      <c r="F9880" s="1" t="str">
        <f t="shared" si="500"/>
        <v>2024/2025</v>
      </c>
      <c r="G9880">
        <v>454</v>
      </c>
      <c r="H9880" t="s">
        <v>60</v>
      </c>
      <c r="I9880" s="68">
        <f>IFERROR(INDEX(Lookup_Misc!$A$1:$C$7,MATCH(Table1[[#This Row],[Product]],Lookup_Misc!$B$1:$B$7,0),3)*Table1[[#This Row],[Tonnage]],NA())</f>
        <v>236.08</v>
      </c>
      <c r="J9880" s="68">
        <f t="shared" si="501"/>
        <v>12</v>
      </c>
    </row>
    <row r="9881" spans="1:10">
      <c r="A9881" t="s">
        <v>185</v>
      </c>
      <c r="B9881" t="s">
        <v>33</v>
      </c>
      <c r="C9881" s="60">
        <v>45627</v>
      </c>
      <c r="D9881" s="3">
        <f>Table1[[#This Row],[End Year]]-1</f>
        <v>2024</v>
      </c>
      <c r="E9881" s="3">
        <f t="shared" si="499"/>
        <v>2025</v>
      </c>
      <c r="F9881" s="1" t="str">
        <f t="shared" si="500"/>
        <v>2024/2025</v>
      </c>
      <c r="G9881">
        <v>26</v>
      </c>
      <c r="H9881" t="s">
        <v>95</v>
      </c>
      <c r="I9881" s="68">
        <f>IFERROR(INDEX(Lookup_Misc!$A$1:$C$7,MATCH(Table1[[#This Row],[Product]],Lookup_Misc!$B$1:$B$7,0),3)*Table1[[#This Row],[Tonnage]],NA())</f>
        <v>11.96</v>
      </c>
      <c r="J9881" s="68">
        <f t="shared" si="501"/>
        <v>12</v>
      </c>
    </row>
    <row r="9882" spans="1:10">
      <c r="A9882" t="s">
        <v>189</v>
      </c>
      <c r="B9882" t="s">
        <v>33</v>
      </c>
      <c r="C9882" s="60">
        <v>45627</v>
      </c>
      <c r="D9882" s="3">
        <f>Table1[[#This Row],[End Year]]-1</f>
        <v>2024</v>
      </c>
      <c r="E9882" s="3">
        <f t="shared" si="499"/>
        <v>2025</v>
      </c>
      <c r="F9882" s="1" t="str">
        <f t="shared" si="500"/>
        <v>2024/2025</v>
      </c>
      <c r="G9882">
        <v>199</v>
      </c>
      <c r="H9882" t="s">
        <v>60</v>
      </c>
      <c r="I9882" s="68">
        <f>IFERROR(INDEX(Lookup_Misc!$A$1:$C$7,MATCH(Table1[[#This Row],[Product]],Lookup_Misc!$B$1:$B$7,0),3)*Table1[[#This Row],[Tonnage]],NA())</f>
        <v>79.600000000000009</v>
      </c>
      <c r="J9882" s="68">
        <f t="shared" si="501"/>
        <v>12</v>
      </c>
    </row>
    <row r="9883" spans="1:10">
      <c r="A9883" t="s">
        <v>186</v>
      </c>
      <c r="B9883" t="s">
        <v>33</v>
      </c>
      <c r="C9883" s="60">
        <v>45627</v>
      </c>
      <c r="D9883" s="3">
        <f>Table1[[#This Row],[End Year]]-1</f>
        <v>2024</v>
      </c>
      <c r="E9883" s="3">
        <f t="shared" si="499"/>
        <v>2025</v>
      </c>
      <c r="F9883" s="1" t="str">
        <f t="shared" si="500"/>
        <v>2024/2025</v>
      </c>
      <c r="G9883">
        <v>52</v>
      </c>
      <c r="H9883" t="s">
        <v>95</v>
      </c>
      <c r="I9883" s="68">
        <f>IFERROR(INDEX(Lookup_Misc!$A$1:$C$7,MATCH(Table1[[#This Row],[Product]],Lookup_Misc!$B$1:$B$7,0),3)*Table1[[#This Row],[Tonnage]],NA())</f>
        <v>27.04</v>
      </c>
      <c r="J9883" s="68">
        <f t="shared" si="501"/>
        <v>12</v>
      </c>
    </row>
    <row r="9884" spans="1:10">
      <c r="A9884" t="s">
        <v>186</v>
      </c>
      <c r="B9884" t="s">
        <v>33</v>
      </c>
      <c r="C9884" s="60">
        <v>45627</v>
      </c>
      <c r="D9884" s="3">
        <f>Table1[[#This Row],[End Year]]-1</f>
        <v>2024</v>
      </c>
      <c r="E9884" s="3">
        <f t="shared" si="499"/>
        <v>2025</v>
      </c>
      <c r="F9884" s="1" t="str">
        <f t="shared" si="500"/>
        <v>2024/2025</v>
      </c>
      <c r="G9884">
        <v>72</v>
      </c>
      <c r="H9884" t="s">
        <v>169</v>
      </c>
      <c r="I9884" s="68">
        <f>IFERROR(INDEX(Lookup_Misc!$A$1:$C$7,MATCH(Table1[[#This Row],[Product]],Lookup_Misc!$B$1:$B$7,0),3)*Table1[[#This Row],[Tonnage]],NA())</f>
        <v>37.44</v>
      </c>
      <c r="J9884" s="68">
        <f t="shared" si="501"/>
        <v>12</v>
      </c>
    </row>
    <row r="9885" spans="1:10">
      <c r="A9885" t="s">
        <v>185</v>
      </c>
      <c r="B9885" t="s">
        <v>33</v>
      </c>
      <c r="C9885" s="60">
        <v>45627</v>
      </c>
      <c r="D9885" s="3">
        <f>Table1[[#This Row],[End Year]]-1</f>
        <v>2024</v>
      </c>
      <c r="E9885" s="3">
        <f t="shared" si="499"/>
        <v>2025</v>
      </c>
      <c r="F9885" s="1" t="str">
        <f t="shared" si="500"/>
        <v>2024/2025</v>
      </c>
      <c r="G9885">
        <v>327</v>
      </c>
      <c r="H9885" t="s">
        <v>60</v>
      </c>
      <c r="I9885" s="68">
        <f>IFERROR(INDEX(Lookup_Misc!$A$1:$C$7,MATCH(Table1[[#This Row],[Product]],Lookup_Misc!$B$1:$B$7,0),3)*Table1[[#This Row],[Tonnage]],NA())</f>
        <v>150.42000000000002</v>
      </c>
      <c r="J9885" s="68">
        <f t="shared" si="501"/>
        <v>12</v>
      </c>
    </row>
    <row r="9886" spans="1:10">
      <c r="A9886" t="s">
        <v>185</v>
      </c>
      <c r="B9886" t="s">
        <v>33</v>
      </c>
      <c r="C9886" s="60">
        <v>45627</v>
      </c>
      <c r="D9886" s="3">
        <f>Table1[[#This Row],[End Year]]-1</f>
        <v>2024</v>
      </c>
      <c r="E9886" s="3">
        <f t="shared" si="499"/>
        <v>2025</v>
      </c>
      <c r="F9886" s="1" t="str">
        <f t="shared" si="500"/>
        <v>2024/2025</v>
      </c>
      <c r="G9886">
        <v>1</v>
      </c>
      <c r="H9886" t="s">
        <v>208</v>
      </c>
      <c r="I9886" s="68">
        <f>IFERROR(INDEX(Lookup_Misc!$A$1:$C$7,MATCH(Table1[[#This Row],[Product]],Lookup_Misc!$B$1:$B$7,0),3)*Table1[[#This Row],[Tonnage]],NA())</f>
        <v>0.46</v>
      </c>
      <c r="J9886" s="68">
        <f t="shared" si="501"/>
        <v>12</v>
      </c>
    </row>
    <row r="9887" spans="1:10">
      <c r="A9887" t="s">
        <v>189</v>
      </c>
      <c r="B9887" t="s">
        <v>33</v>
      </c>
      <c r="C9887" s="60">
        <v>45627</v>
      </c>
      <c r="D9887" s="3">
        <f>Table1[[#This Row],[End Year]]-1</f>
        <v>2024</v>
      </c>
      <c r="E9887" s="3">
        <f t="shared" si="499"/>
        <v>2025</v>
      </c>
      <c r="F9887" s="1" t="str">
        <f t="shared" si="500"/>
        <v>2024/2025</v>
      </c>
      <c r="G9887">
        <v>2</v>
      </c>
      <c r="H9887" t="s">
        <v>79</v>
      </c>
      <c r="I9887" s="68">
        <f>IFERROR(INDEX(Lookup_Misc!$A$1:$C$7,MATCH(Table1[[#This Row],[Product]],Lookup_Misc!$B$1:$B$7,0),3)*Table1[[#This Row],[Tonnage]],NA())</f>
        <v>0.8</v>
      </c>
      <c r="J9887" s="68">
        <f t="shared" si="501"/>
        <v>12</v>
      </c>
    </row>
    <row r="9888" spans="1:10">
      <c r="A9888" t="s">
        <v>186</v>
      </c>
      <c r="B9888" t="s">
        <v>33</v>
      </c>
      <c r="C9888" s="60">
        <v>45627</v>
      </c>
      <c r="D9888" s="3">
        <f>Table1[[#This Row],[End Year]]-1</f>
        <v>2024</v>
      </c>
      <c r="E9888" s="3">
        <f t="shared" si="499"/>
        <v>2025</v>
      </c>
      <c r="F9888" s="1" t="str">
        <f t="shared" si="500"/>
        <v>2024/2025</v>
      </c>
      <c r="G9888">
        <v>5</v>
      </c>
      <c r="H9888" t="s">
        <v>96</v>
      </c>
      <c r="I9888" s="68">
        <f>IFERROR(INDEX(Lookup_Misc!$A$1:$C$7,MATCH(Table1[[#This Row],[Product]],Lookup_Misc!$B$1:$B$7,0),3)*Table1[[#This Row],[Tonnage]],NA())</f>
        <v>2.6</v>
      </c>
      <c r="J9888" s="68">
        <f t="shared" si="501"/>
        <v>12</v>
      </c>
    </row>
    <row r="9889" spans="1:10">
      <c r="A9889" t="s">
        <v>189</v>
      </c>
      <c r="B9889" t="s">
        <v>33</v>
      </c>
      <c r="C9889" s="60">
        <v>45627</v>
      </c>
      <c r="D9889" s="3">
        <f>Table1[[#This Row],[End Year]]-1</f>
        <v>2024</v>
      </c>
      <c r="E9889" s="3">
        <f t="shared" si="499"/>
        <v>2025</v>
      </c>
      <c r="F9889" s="1" t="str">
        <f t="shared" si="500"/>
        <v>2024/2025</v>
      </c>
      <c r="G9889">
        <v>20100</v>
      </c>
      <c r="H9889" t="s">
        <v>103</v>
      </c>
      <c r="I9889" s="68">
        <f>IFERROR(INDEX(Lookup_Misc!$A$1:$C$7,MATCH(Table1[[#This Row],[Product]],Lookup_Misc!$B$1:$B$7,0),3)*Table1[[#This Row],[Tonnage]],NA())</f>
        <v>8040</v>
      </c>
      <c r="J9889" s="68">
        <f t="shared" si="501"/>
        <v>12</v>
      </c>
    </row>
    <row r="9890" spans="1:10">
      <c r="A9890" t="s">
        <v>185</v>
      </c>
      <c r="B9890" t="s">
        <v>33</v>
      </c>
      <c r="C9890" s="60">
        <v>45627</v>
      </c>
      <c r="D9890" s="3">
        <f>Table1[[#This Row],[End Year]]-1</f>
        <v>2024</v>
      </c>
      <c r="E9890" s="3">
        <f t="shared" si="499"/>
        <v>2025</v>
      </c>
      <c r="F9890" s="1" t="str">
        <f t="shared" si="500"/>
        <v>2024/2025</v>
      </c>
      <c r="G9890">
        <v>11000</v>
      </c>
      <c r="H9890" t="s">
        <v>82</v>
      </c>
      <c r="I9890" s="68">
        <f>IFERROR(INDEX(Lookup_Misc!$A$1:$C$7,MATCH(Table1[[#This Row],[Product]],Lookup_Misc!$B$1:$B$7,0),3)*Table1[[#This Row],[Tonnage]],NA())</f>
        <v>5060</v>
      </c>
      <c r="J9890" s="68">
        <f t="shared" si="501"/>
        <v>12</v>
      </c>
    </row>
    <row r="9891" spans="1:10">
      <c r="A9891" t="s">
        <v>189</v>
      </c>
      <c r="B9891" t="s">
        <v>33</v>
      </c>
      <c r="C9891" s="60">
        <v>45627</v>
      </c>
      <c r="D9891" s="3">
        <f>Table1[[#This Row],[End Year]]-1</f>
        <v>2024</v>
      </c>
      <c r="E9891" s="3">
        <f t="shared" si="499"/>
        <v>2025</v>
      </c>
      <c r="F9891" s="1" t="str">
        <f t="shared" si="500"/>
        <v>2024/2025</v>
      </c>
      <c r="G9891">
        <v>261</v>
      </c>
      <c r="H9891" t="s">
        <v>74</v>
      </c>
      <c r="I9891" s="68">
        <f>IFERROR(INDEX(Lookup_Misc!$A$1:$C$7,MATCH(Table1[[#This Row],[Product]],Lookup_Misc!$B$1:$B$7,0),3)*Table1[[#This Row],[Tonnage]],NA())</f>
        <v>104.4</v>
      </c>
      <c r="J9891" s="68">
        <f t="shared" si="501"/>
        <v>12</v>
      </c>
    </row>
    <row r="9892" spans="1:10">
      <c r="A9892" t="s">
        <v>189</v>
      </c>
      <c r="B9892" t="s">
        <v>33</v>
      </c>
      <c r="C9892" s="60">
        <v>45627</v>
      </c>
      <c r="D9892" s="3">
        <f>Table1[[#This Row],[End Year]]-1</f>
        <v>2024</v>
      </c>
      <c r="E9892" s="3">
        <f t="shared" si="499"/>
        <v>2025</v>
      </c>
      <c r="F9892" s="1" t="str">
        <f t="shared" si="500"/>
        <v>2024/2025</v>
      </c>
      <c r="G9892">
        <v>21</v>
      </c>
      <c r="H9892" t="s">
        <v>128</v>
      </c>
      <c r="I9892" s="68">
        <f>IFERROR(INDEX(Lookup_Misc!$A$1:$C$7,MATCH(Table1[[#This Row],[Product]],Lookup_Misc!$B$1:$B$7,0),3)*Table1[[#This Row],[Tonnage]],NA())</f>
        <v>8.4</v>
      </c>
      <c r="J9892" s="68">
        <f t="shared" si="501"/>
        <v>12</v>
      </c>
    </row>
    <row r="9893" spans="1:10">
      <c r="A9893" t="s">
        <v>186</v>
      </c>
      <c r="B9893" t="s">
        <v>33</v>
      </c>
      <c r="C9893" s="60">
        <v>45627</v>
      </c>
      <c r="D9893" s="3">
        <f>Table1[[#This Row],[End Year]]-1</f>
        <v>2024</v>
      </c>
      <c r="E9893" s="3">
        <f t="shared" si="499"/>
        <v>2025</v>
      </c>
      <c r="F9893" s="1" t="str">
        <f t="shared" si="500"/>
        <v>2024/2025</v>
      </c>
      <c r="G9893">
        <v>113241</v>
      </c>
      <c r="H9893" t="s">
        <v>82</v>
      </c>
      <c r="I9893" s="68">
        <f>IFERROR(INDEX(Lookup_Misc!$A$1:$C$7,MATCH(Table1[[#This Row],[Product]],Lookup_Misc!$B$1:$B$7,0),3)*Table1[[#This Row],[Tonnage]],NA())</f>
        <v>58885.32</v>
      </c>
      <c r="J9893" s="68">
        <f t="shared" si="501"/>
        <v>12</v>
      </c>
    </row>
    <row r="9894" spans="1:10">
      <c r="A9894" t="s">
        <v>189</v>
      </c>
      <c r="B9894" t="s">
        <v>123</v>
      </c>
      <c r="C9894" s="60">
        <v>45627</v>
      </c>
      <c r="D9894" s="3">
        <f>Table1[[#This Row],[End Year]]-1</f>
        <v>2024</v>
      </c>
      <c r="E9894" s="3">
        <f t="shared" si="499"/>
        <v>2025</v>
      </c>
      <c r="F9894" s="1" t="str">
        <f t="shared" si="500"/>
        <v>2024/2025</v>
      </c>
      <c r="G9894">
        <v>6007</v>
      </c>
      <c r="H9894" t="s">
        <v>128</v>
      </c>
      <c r="I9894" s="68">
        <f>IFERROR(INDEX(Lookup_Misc!$A$1:$C$7,MATCH(Table1[[#This Row],[Product]],Lookup_Misc!$B$1:$B$7,0),3)*Table1[[#This Row],[Tonnage]],NA())</f>
        <v>2402.8000000000002</v>
      </c>
      <c r="J9894" s="68">
        <f t="shared" si="501"/>
        <v>12</v>
      </c>
    </row>
    <row r="9895" spans="1:10">
      <c r="A9895" t="s">
        <v>189</v>
      </c>
      <c r="B9895" t="s">
        <v>123</v>
      </c>
      <c r="C9895" s="60">
        <v>45627</v>
      </c>
      <c r="D9895" s="3">
        <f>Table1[[#This Row],[End Year]]-1</f>
        <v>2024</v>
      </c>
      <c r="E9895" s="3">
        <f t="shared" si="499"/>
        <v>2025</v>
      </c>
      <c r="F9895" s="1" t="str">
        <f t="shared" si="500"/>
        <v>2024/2025</v>
      </c>
      <c r="G9895">
        <v>62997</v>
      </c>
      <c r="H9895" t="s">
        <v>60</v>
      </c>
      <c r="I9895" s="68">
        <f>IFERROR(INDEX(Lookup_Misc!$A$1:$C$7,MATCH(Table1[[#This Row],[Product]],Lookup_Misc!$B$1:$B$7,0),3)*Table1[[#This Row],[Tonnage]],NA())</f>
        <v>25198.800000000003</v>
      </c>
      <c r="J9895" s="68">
        <f t="shared" si="501"/>
        <v>12</v>
      </c>
    </row>
    <row r="9896" spans="1:10">
      <c r="A9896" t="s">
        <v>189</v>
      </c>
      <c r="B9896" t="s">
        <v>123</v>
      </c>
      <c r="C9896" s="60">
        <v>45627</v>
      </c>
      <c r="D9896" s="3">
        <f>Table1[[#This Row],[End Year]]-1</f>
        <v>2024</v>
      </c>
      <c r="E9896" s="3">
        <f t="shared" si="499"/>
        <v>2025</v>
      </c>
      <c r="F9896" s="1" t="str">
        <f t="shared" si="500"/>
        <v>2024/2025</v>
      </c>
      <c r="G9896">
        <v>2</v>
      </c>
      <c r="H9896" t="s">
        <v>77</v>
      </c>
      <c r="I9896" s="68">
        <f>IFERROR(INDEX(Lookup_Misc!$A$1:$C$7,MATCH(Table1[[#This Row],[Product]],Lookup_Misc!$B$1:$B$7,0),3)*Table1[[#This Row],[Tonnage]],NA())</f>
        <v>0.8</v>
      </c>
      <c r="J9896" s="68">
        <f t="shared" si="501"/>
        <v>12</v>
      </c>
    </row>
    <row r="9897" spans="1:10">
      <c r="A9897" t="s">
        <v>186</v>
      </c>
      <c r="B9897" t="s">
        <v>123</v>
      </c>
      <c r="C9897" s="60">
        <v>45627</v>
      </c>
      <c r="D9897" s="3">
        <f>Table1[[#This Row],[End Year]]-1</f>
        <v>2024</v>
      </c>
      <c r="E9897" s="3">
        <f t="shared" si="499"/>
        <v>2025</v>
      </c>
      <c r="F9897" s="1" t="str">
        <f t="shared" si="500"/>
        <v>2024/2025</v>
      </c>
      <c r="G9897">
        <v>800</v>
      </c>
      <c r="H9897" t="s">
        <v>79</v>
      </c>
      <c r="I9897" s="68">
        <f>IFERROR(INDEX(Lookup_Misc!$A$1:$C$7,MATCH(Table1[[#This Row],[Product]],Lookup_Misc!$B$1:$B$7,0),3)*Table1[[#This Row],[Tonnage]],NA())</f>
        <v>416</v>
      </c>
      <c r="J9897" s="68">
        <f t="shared" si="501"/>
        <v>12</v>
      </c>
    </row>
    <row r="9898" spans="1:10">
      <c r="A9898" t="s">
        <v>186</v>
      </c>
      <c r="B9898" t="s">
        <v>123</v>
      </c>
      <c r="C9898" s="60">
        <v>45627</v>
      </c>
      <c r="D9898" s="3">
        <f>Table1[[#This Row],[End Year]]-1</f>
        <v>2024</v>
      </c>
      <c r="E9898" s="3">
        <f t="shared" si="499"/>
        <v>2025</v>
      </c>
      <c r="F9898" s="1" t="str">
        <f t="shared" si="500"/>
        <v>2024/2025</v>
      </c>
      <c r="G9898">
        <v>32998</v>
      </c>
      <c r="H9898" t="s">
        <v>90</v>
      </c>
      <c r="I9898" s="68">
        <f>IFERROR(INDEX(Lookup_Misc!$A$1:$C$7,MATCH(Table1[[#This Row],[Product]],Lookup_Misc!$B$1:$B$7,0),3)*Table1[[#This Row],[Tonnage]],NA())</f>
        <v>17158.96</v>
      </c>
      <c r="J9898" s="68">
        <f t="shared" si="501"/>
        <v>12</v>
      </c>
    </row>
    <row r="9899" spans="1:10">
      <c r="A9899" t="s">
        <v>189</v>
      </c>
      <c r="B9899" t="s">
        <v>123</v>
      </c>
      <c r="C9899" s="60">
        <v>45627</v>
      </c>
      <c r="D9899" s="3">
        <f>Table1[[#This Row],[End Year]]-1</f>
        <v>2024</v>
      </c>
      <c r="E9899" s="3">
        <f t="shared" ref="E9899:E9919" si="502">IF(AND(MONTH(C9899)&gt;=7,MONTH(C9899)&lt;=12),YEAR(C9899)+1,YEAR(C9899))</f>
        <v>2025</v>
      </c>
      <c r="F9899" s="1" t="str">
        <f t="shared" ref="F9899:F9919" si="503">D9899&amp;"/"&amp;E9899</f>
        <v>2024/2025</v>
      </c>
      <c r="G9899">
        <v>38</v>
      </c>
      <c r="H9899" t="s">
        <v>86</v>
      </c>
      <c r="I9899" s="68">
        <f>IFERROR(INDEX(Lookup_Misc!$A$1:$C$7,MATCH(Table1[[#This Row],[Product]],Lookup_Misc!$B$1:$B$7,0),3)*Table1[[#This Row],[Tonnage]],NA())</f>
        <v>15.200000000000001</v>
      </c>
      <c r="J9899" s="68">
        <f t="shared" ref="J9899:J9919" si="504">MONTH(C9899)</f>
        <v>12</v>
      </c>
    </row>
    <row r="9900" spans="1:10">
      <c r="A9900" t="s">
        <v>186</v>
      </c>
      <c r="B9900" t="s">
        <v>123</v>
      </c>
      <c r="C9900" s="60">
        <v>45627</v>
      </c>
      <c r="D9900" s="3">
        <f>Table1[[#This Row],[End Year]]-1</f>
        <v>2024</v>
      </c>
      <c r="E9900" s="3">
        <f t="shared" si="502"/>
        <v>2025</v>
      </c>
      <c r="F9900" s="1" t="str">
        <f t="shared" si="503"/>
        <v>2024/2025</v>
      </c>
      <c r="G9900">
        <v>157445</v>
      </c>
      <c r="H9900" t="s">
        <v>60</v>
      </c>
      <c r="I9900" s="68">
        <f>IFERROR(INDEX(Lookup_Misc!$A$1:$C$7,MATCH(Table1[[#This Row],[Product]],Lookup_Misc!$B$1:$B$7,0),3)*Table1[[#This Row],[Tonnage]],NA())</f>
        <v>81871.400000000009</v>
      </c>
      <c r="J9900" s="68">
        <f t="shared" si="504"/>
        <v>12</v>
      </c>
    </row>
    <row r="9901" spans="1:10">
      <c r="A9901" t="s">
        <v>189</v>
      </c>
      <c r="B9901" t="s">
        <v>123</v>
      </c>
      <c r="C9901" s="60">
        <v>45627</v>
      </c>
      <c r="D9901" s="3">
        <f>Table1[[#This Row],[End Year]]-1</f>
        <v>2024</v>
      </c>
      <c r="E9901" s="3">
        <f t="shared" si="502"/>
        <v>2025</v>
      </c>
      <c r="F9901" s="1" t="str">
        <f t="shared" si="503"/>
        <v>2024/2025</v>
      </c>
      <c r="G9901">
        <v>98</v>
      </c>
      <c r="H9901" t="s">
        <v>79</v>
      </c>
      <c r="I9901" s="68">
        <f>IFERROR(INDEX(Lookup_Misc!$A$1:$C$7,MATCH(Table1[[#This Row],[Product]],Lookup_Misc!$B$1:$B$7,0),3)*Table1[[#This Row],[Tonnage]],NA())</f>
        <v>39.200000000000003</v>
      </c>
      <c r="J9901" s="68">
        <f t="shared" si="504"/>
        <v>12</v>
      </c>
    </row>
    <row r="9902" spans="1:10">
      <c r="A9902" t="s">
        <v>186</v>
      </c>
      <c r="B9902" t="s">
        <v>123</v>
      </c>
      <c r="C9902" s="60">
        <v>45627</v>
      </c>
      <c r="D9902" s="3">
        <f>Table1[[#This Row],[End Year]]-1</f>
        <v>2024</v>
      </c>
      <c r="E9902" s="3">
        <f t="shared" si="502"/>
        <v>2025</v>
      </c>
      <c r="F9902" s="1" t="str">
        <f t="shared" si="503"/>
        <v>2024/2025</v>
      </c>
      <c r="G9902">
        <v>4650</v>
      </c>
      <c r="H9902" t="s">
        <v>87</v>
      </c>
      <c r="I9902" s="68">
        <f>IFERROR(INDEX(Lookup_Misc!$A$1:$C$7,MATCH(Table1[[#This Row],[Product]],Lookup_Misc!$B$1:$B$7,0),3)*Table1[[#This Row],[Tonnage]],NA())</f>
        <v>2418</v>
      </c>
      <c r="J9902" s="68">
        <f t="shared" si="504"/>
        <v>12</v>
      </c>
    </row>
    <row r="9903" spans="1:10">
      <c r="A9903" t="s">
        <v>185</v>
      </c>
      <c r="B9903" t="s">
        <v>123</v>
      </c>
      <c r="C9903" s="60">
        <v>45627</v>
      </c>
      <c r="D9903" s="3">
        <f>Table1[[#This Row],[End Year]]-1</f>
        <v>2024</v>
      </c>
      <c r="E9903" s="3">
        <f t="shared" si="502"/>
        <v>2025</v>
      </c>
      <c r="F9903" s="1" t="str">
        <f t="shared" si="503"/>
        <v>2024/2025</v>
      </c>
      <c r="G9903">
        <v>15689</v>
      </c>
      <c r="H9903" t="s">
        <v>60</v>
      </c>
      <c r="I9903" s="68">
        <f>IFERROR(INDEX(Lookup_Misc!$A$1:$C$7,MATCH(Table1[[#This Row],[Product]],Lookup_Misc!$B$1:$B$7,0),3)*Table1[[#This Row],[Tonnage]],NA())</f>
        <v>7216.9400000000005</v>
      </c>
      <c r="J9903" s="68">
        <f t="shared" si="504"/>
        <v>12</v>
      </c>
    </row>
    <row r="9904" spans="1:10">
      <c r="A9904" t="s">
        <v>189</v>
      </c>
      <c r="B9904" t="s">
        <v>123</v>
      </c>
      <c r="C9904" s="60">
        <v>45627</v>
      </c>
      <c r="D9904" s="3">
        <f>Table1[[#This Row],[End Year]]-1</f>
        <v>2024</v>
      </c>
      <c r="E9904" s="3">
        <f t="shared" si="502"/>
        <v>2025</v>
      </c>
      <c r="F9904" s="1" t="str">
        <f t="shared" si="503"/>
        <v>2024/2025</v>
      </c>
      <c r="G9904">
        <v>64448</v>
      </c>
      <c r="H9904" t="s">
        <v>113</v>
      </c>
      <c r="I9904" s="68">
        <f>IFERROR(INDEX(Lookup_Misc!$A$1:$C$7,MATCH(Table1[[#This Row],[Product]],Lookup_Misc!$B$1:$B$7,0),3)*Table1[[#This Row],[Tonnage]],NA())</f>
        <v>25779.200000000001</v>
      </c>
      <c r="J9904" s="68">
        <f t="shared" si="504"/>
        <v>12</v>
      </c>
    </row>
    <row r="9905" spans="1:10">
      <c r="A9905" t="s">
        <v>186</v>
      </c>
      <c r="B9905" t="s">
        <v>123</v>
      </c>
      <c r="C9905" s="60">
        <v>45627</v>
      </c>
      <c r="D9905" s="3">
        <f>Table1[[#This Row],[End Year]]-1</f>
        <v>2024</v>
      </c>
      <c r="E9905" s="3">
        <f t="shared" si="502"/>
        <v>2025</v>
      </c>
      <c r="F9905" s="1" t="str">
        <f t="shared" si="503"/>
        <v>2024/2025</v>
      </c>
      <c r="G9905">
        <v>8696</v>
      </c>
      <c r="H9905" t="s">
        <v>116</v>
      </c>
      <c r="I9905" s="68">
        <f>IFERROR(INDEX(Lookup_Misc!$A$1:$C$7,MATCH(Table1[[#This Row],[Product]],Lookup_Misc!$B$1:$B$7,0),3)*Table1[[#This Row],[Tonnage]],NA())</f>
        <v>4521.92</v>
      </c>
      <c r="J9905" s="68">
        <f t="shared" si="504"/>
        <v>12</v>
      </c>
    </row>
    <row r="9906" spans="1:10">
      <c r="A9906" t="s">
        <v>185</v>
      </c>
      <c r="B9906" t="s">
        <v>123</v>
      </c>
      <c r="C9906" s="60">
        <v>45627</v>
      </c>
      <c r="D9906" s="3">
        <f>Table1[[#This Row],[End Year]]-1</f>
        <v>2024</v>
      </c>
      <c r="E9906" s="3">
        <f t="shared" si="502"/>
        <v>2025</v>
      </c>
      <c r="F9906" s="1" t="str">
        <f t="shared" si="503"/>
        <v>2024/2025</v>
      </c>
      <c r="G9906">
        <v>10009</v>
      </c>
      <c r="H9906" t="s">
        <v>116</v>
      </c>
      <c r="I9906" s="68">
        <f>IFERROR(INDEX(Lookup_Misc!$A$1:$C$7,MATCH(Table1[[#This Row],[Product]],Lookup_Misc!$B$1:$B$7,0),3)*Table1[[#This Row],[Tonnage]],NA())</f>
        <v>4604.1400000000003</v>
      </c>
      <c r="J9906" s="68">
        <f t="shared" si="504"/>
        <v>12</v>
      </c>
    </row>
    <row r="9907" spans="1:10">
      <c r="A9907" t="s">
        <v>185</v>
      </c>
      <c r="B9907" t="s">
        <v>123</v>
      </c>
      <c r="C9907" s="60">
        <v>45627</v>
      </c>
      <c r="D9907" s="3">
        <f>Table1[[#This Row],[End Year]]-1</f>
        <v>2024</v>
      </c>
      <c r="E9907" s="3">
        <f t="shared" si="502"/>
        <v>2025</v>
      </c>
      <c r="F9907" s="1" t="str">
        <f t="shared" si="503"/>
        <v>2024/2025</v>
      </c>
      <c r="G9907">
        <v>182</v>
      </c>
      <c r="H9907" t="s">
        <v>87</v>
      </c>
      <c r="I9907" s="68">
        <f>IFERROR(INDEX(Lookup_Misc!$A$1:$C$7,MATCH(Table1[[#This Row],[Product]],Lookup_Misc!$B$1:$B$7,0),3)*Table1[[#This Row],[Tonnage]],NA())</f>
        <v>83.72</v>
      </c>
      <c r="J9907" s="68">
        <f t="shared" si="504"/>
        <v>12</v>
      </c>
    </row>
    <row r="9908" spans="1:10">
      <c r="A9908" t="s">
        <v>185</v>
      </c>
      <c r="B9908" t="s">
        <v>123</v>
      </c>
      <c r="C9908" s="60">
        <v>45627</v>
      </c>
      <c r="D9908" s="3">
        <f>Table1[[#This Row],[End Year]]-1</f>
        <v>2024</v>
      </c>
      <c r="E9908" s="3">
        <f t="shared" si="502"/>
        <v>2025</v>
      </c>
      <c r="F9908" s="1" t="str">
        <f t="shared" si="503"/>
        <v>2024/2025</v>
      </c>
      <c r="G9908">
        <v>2750</v>
      </c>
      <c r="H9908" t="s">
        <v>131</v>
      </c>
      <c r="I9908" s="68">
        <f>IFERROR(INDEX(Lookup_Misc!$A$1:$C$7,MATCH(Table1[[#This Row],[Product]],Lookup_Misc!$B$1:$B$7,0),3)*Table1[[#This Row],[Tonnage]],NA())</f>
        <v>1265</v>
      </c>
      <c r="J9908" s="68">
        <f t="shared" si="504"/>
        <v>12</v>
      </c>
    </row>
    <row r="9909" spans="1:10">
      <c r="A9909" t="s">
        <v>189</v>
      </c>
      <c r="B9909" t="s">
        <v>123</v>
      </c>
      <c r="C9909" s="60">
        <v>45627</v>
      </c>
      <c r="D9909" s="3">
        <f>Table1[[#This Row],[End Year]]-1</f>
        <v>2024</v>
      </c>
      <c r="E9909" s="3">
        <f t="shared" si="502"/>
        <v>2025</v>
      </c>
      <c r="F9909" s="1" t="str">
        <f t="shared" si="503"/>
        <v>2024/2025</v>
      </c>
      <c r="G9909">
        <v>550</v>
      </c>
      <c r="H9909" t="s">
        <v>131</v>
      </c>
      <c r="I9909" s="68">
        <f>IFERROR(INDEX(Lookup_Misc!$A$1:$C$7,MATCH(Table1[[#This Row],[Product]],Lookup_Misc!$B$1:$B$7,0),3)*Table1[[#This Row],[Tonnage]],NA())</f>
        <v>220</v>
      </c>
      <c r="J9909" s="68">
        <f t="shared" si="504"/>
        <v>12</v>
      </c>
    </row>
    <row r="9910" spans="1:10">
      <c r="A9910" t="s">
        <v>185</v>
      </c>
      <c r="B9910" t="s">
        <v>123</v>
      </c>
      <c r="C9910" s="60">
        <v>45627</v>
      </c>
      <c r="D9910" s="3">
        <f>Table1[[#This Row],[End Year]]-1</f>
        <v>2024</v>
      </c>
      <c r="E9910" s="3">
        <f t="shared" si="502"/>
        <v>2025</v>
      </c>
      <c r="F9910" s="1" t="str">
        <f t="shared" si="503"/>
        <v>2024/2025</v>
      </c>
      <c r="G9910">
        <v>1</v>
      </c>
      <c r="H9910" t="s">
        <v>118</v>
      </c>
      <c r="I9910" s="68">
        <f>IFERROR(INDEX(Lookup_Misc!$A$1:$C$7,MATCH(Table1[[#This Row],[Product]],Lookup_Misc!$B$1:$B$7,0),3)*Table1[[#This Row],[Tonnage]],NA())</f>
        <v>0.46</v>
      </c>
      <c r="J9910" s="68">
        <f t="shared" si="504"/>
        <v>12</v>
      </c>
    </row>
    <row r="9911" spans="1:10">
      <c r="A9911" t="s">
        <v>186</v>
      </c>
      <c r="B9911" t="s">
        <v>123</v>
      </c>
      <c r="C9911" s="60">
        <v>45627</v>
      </c>
      <c r="D9911" s="3">
        <f>Table1[[#This Row],[End Year]]-1</f>
        <v>2024</v>
      </c>
      <c r="E9911" s="3">
        <f t="shared" si="502"/>
        <v>2025</v>
      </c>
      <c r="F9911" s="1" t="str">
        <f t="shared" si="503"/>
        <v>2024/2025</v>
      </c>
      <c r="G9911">
        <v>2</v>
      </c>
      <c r="H9911" t="s">
        <v>74</v>
      </c>
      <c r="I9911" s="68">
        <f>IFERROR(INDEX(Lookup_Misc!$A$1:$C$7,MATCH(Table1[[#This Row],[Product]],Lookup_Misc!$B$1:$B$7,0),3)*Table1[[#This Row],[Tonnage]],NA())</f>
        <v>1.04</v>
      </c>
      <c r="J9911" s="68">
        <f t="shared" si="504"/>
        <v>12</v>
      </c>
    </row>
    <row r="9912" spans="1:10">
      <c r="A9912" t="s">
        <v>189</v>
      </c>
      <c r="B9912" t="s">
        <v>123</v>
      </c>
      <c r="C9912" s="60">
        <v>45627</v>
      </c>
      <c r="D9912" s="3">
        <f>Table1[[#This Row],[End Year]]-1</f>
        <v>2024</v>
      </c>
      <c r="E9912" s="3">
        <f t="shared" si="502"/>
        <v>2025</v>
      </c>
      <c r="F9912" s="1" t="str">
        <f t="shared" si="503"/>
        <v>2024/2025</v>
      </c>
      <c r="G9912">
        <v>4</v>
      </c>
      <c r="H9912" t="s">
        <v>98</v>
      </c>
      <c r="I9912" s="68">
        <f>IFERROR(INDEX(Lookup_Misc!$A$1:$C$7,MATCH(Table1[[#This Row],[Product]],Lookup_Misc!$B$1:$B$7,0),3)*Table1[[#This Row],[Tonnage]],NA())</f>
        <v>1.6</v>
      </c>
      <c r="J9912" s="68">
        <f t="shared" si="504"/>
        <v>12</v>
      </c>
    </row>
    <row r="9913" spans="1:10">
      <c r="A9913" t="s">
        <v>186</v>
      </c>
      <c r="B9913" t="s">
        <v>123</v>
      </c>
      <c r="C9913" s="60">
        <v>45627</v>
      </c>
      <c r="D9913" s="3">
        <f>Table1[[#This Row],[End Year]]-1</f>
        <v>2024</v>
      </c>
      <c r="E9913" s="3">
        <f t="shared" si="502"/>
        <v>2025</v>
      </c>
      <c r="F9913" s="1" t="str">
        <f t="shared" si="503"/>
        <v>2024/2025</v>
      </c>
      <c r="G9913">
        <v>9998</v>
      </c>
      <c r="H9913" t="s">
        <v>113</v>
      </c>
      <c r="I9913" s="68">
        <f>IFERROR(INDEX(Lookup_Misc!$A$1:$C$7,MATCH(Table1[[#This Row],[Product]],Lookup_Misc!$B$1:$B$7,0),3)*Table1[[#This Row],[Tonnage]],NA())</f>
        <v>5198.96</v>
      </c>
      <c r="J9913" s="68">
        <f t="shared" si="504"/>
        <v>12</v>
      </c>
    </row>
    <row r="9914" spans="1:10">
      <c r="A9914" t="s">
        <v>189</v>
      </c>
      <c r="B9914" t="s">
        <v>123</v>
      </c>
      <c r="C9914" s="60">
        <v>45627</v>
      </c>
      <c r="D9914" s="3">
        <f>Table1[[#This Row],[End Year]]-1</f>
        <v>2024</v>
      </c>
      <c r="E9914" s="3">
        <f t="shared" si="502"/>
        <v>2025</v>
      </c>
      <c r="F9914" s="1" t="str">
        <f t="shared" si="503"/>
        <v>2024/2025</v>
      </c>
      <c r="G9914">
        <v>259</v>
      </c>
      <c r="H9914" t="s">
        <v>90</v>
      </c>
      <c r="I9914" s="68">
        <f>IFERROR(INDEX(Lookup_Misc!$A$1:$C$7,MATCH(Table1[[#This Row],[Product]],Lookup_Misc!$B$1:$B$7,0),3)*Table1[[#This Row],[Tonnage]],NA())</f>
        <v>103.60000000000001</v>
      </c>
      <c r="J9914" s="68">
        <f t="shared" si="504"/>
        <v>12</v>
      </c>
    </row>
    <row r="9915" spans="1:10">
      <c r="A9915" t="s">
        <v>186</v>
      </c>
      <c r="B9915" t="s">
        <v>123</v>
      </c>
      <c r="C9915" s="60">
        <v>45627</v>
      </c>
      <c r="D9915" s="3">
        <f>Table1[[#This Row],[End Year]]-1</f>
        <v>2024</v>
      </c>
      <c r="E9915" s="3">
        <f t="shared" si="502"/>
        <v>2025</v>
      </c>
      <c r="F9915" s="1" t="str">
        <f t="shared" si="503"/>
        <v>2024/2025</v>
      </c>
      <c r="G9915">
        <v>3150</v>
      </c>
      <c r="H9915" t="s">
        <v>86</v>
      </c>
      <c r="I9915" s="68">
        <f>IFERROR(INDEX(Lookup_Misc!$A$1:$C$7,MATCH(Table1[[#This Row],[Product]],Lookup_Misc!$B$1:$B$7,0),3)*Table1[[#This Row],[Tonnage]],NA())</f>
        <v>1638</v>
      </c>
      <c r="J9915" s="68">
        <f t="shared" si="504"/>
        <v>12</v>
      </c>
    </row>
    <row r="9916" spans="1:10">
      <c r="A9916" t="s">
        <v>185</v>
      </c>
      <c r="B9916" t="s">
        <v>123</v>
      </c>
      <c r="C9916" s="60">
        <v>45627</v>
      </c>
      <c r="D9916" s="3">
        <f>Table1[[#This Row],[End Year]]-1</f>
        <v>2024</v>
      </c>
      <c r="E9916" s="3">
        <f t="shared" si="502"/>
        <v>2025</v>
      </c>
      <c r="F9916" s="1" t="str">
        <f t="shared" si="503"/>
        <v>2024/2025</v>
      </c>
      <c r="G9916">
        <v>9354</v>
      </c>
      <c r="H9916" t="s">
        <v>128</v>
      </c>
      <c r="I9916" s="68">
        <f>IFERROR(INDEX(Lookup_Misc!$A$1:$C$7,MATCH(Table1[[#This Row],[Product]],Lookup_Misc!$B$1:$B$7,0),3)*Table1[[#This Row],[Tonnage]],NA())</f>
        <v>4302.84</v>
      </c>
      <c r="J9916" s="68">
        <f t="shared" si="504"/>
        <v>12</v>
      </c>
    </row>
    <row r="9917" spans="1:10">
      <c r="A9917" t="s">
        <v>188</v>
      </c>
      <c r="B9917" t="s">
        <v>123</v>
      </c>
      <c r="C9917" s="60">
        <v>45627</v>
      </c>
      <c r="D9917" s="3">
        <f>Table1[[#This Row],[End Year]]-1</f>
        <v>2024</v>
      </c>
      <c r="E9917" s="3">
        <f t="shared" si="502"/>
        <v>2025</v>
      </c>
      <c r="F9917" s="1" t="str">
        <f t="shared" si="503"/>
        <v>2024/2025</v>
      </c>
      <c r="G9917">
        <v>91</v>
      </c>
      <c r="H9917" t="s">
        <v>60</v>
      </c>
      <c r="I9917" s="68">
        <f>IFERROR(INDEX(Lookup_Misc!$A$1:$C$7,MATCH(Table1[[#This Row],[Product]],Lookup_Misc!$B$1:$B$7,0),3)*Table1[[#This Row],[Tonnage]],NA())</f>
        <v>16.38</v>
      </c>
      <c r="J9917" s="68">
        <f t="shared" si="504"/>
        <v>12</v>
      </c>
    </row>
    <row r="9918" spans="1:10">
      <c r="A9918" t="s">
        <v>185</v>
      </c>
      <c r="B9918" t="s">
        <v>123</v>
      </c>
      <c r="C9918" s="60">
        <v>45627</v>
      </c>
      <c r="D9918" s="3">
        <f>Table1[[#This Row],[End Year]]-1</f>
        <v>2024</v>
      </c>
      <c r="E9918" s="3">
        <f t="shared" si="502"/>
        <v>2025</v>
      </c>
      <c r="F9918" s="1" t="str">
        <f t="shared" si="503"/>
        <v>2024/2025</v>
      </c>
      <c r="G9918">
        <v>8501</v>
      </c>
      <c r="H9918" t="s">
        <v>113</v>
      </c>
      <c r="I9918" s="68">
        <f>IFERROR(INDEX(Lookup_Misc!$A$1:$C$7,MATCH(Table1[[#This Row],[Product]],Lookup_Misc!$B$1:$B$7,0),3)*Table1[[#This Row],[Tonnage]],NA())</f>
        <v>3910.46</v>
      </c>
      <c r="J9918" s="68">
        <f t="shared" si="504"/>
        <v>12</v>
      </c>
    </row>
    <row r="9919" spans="1:10">
      <c r="A9919" t="s">
        <v>189</v>
      </c>
      <c r="B9919" t="s">
        <v>123</v>
      </c>
      <c r="C9919" s="60">
        <v>45627</v>
      </c>
      <c r="D9919" s="3">
        <f>Table1[[#This Row],[End Year]]-1</f>
        <v>2024</v>
      </c>
      <c r="E9919" s="3">
        <f t="shared" si="502"/>
        <v>2025</v>
      </c>
      <c r="F9919" s="1" t="str">
        <f t="shared" si="503"/>
        <v>2024/2025</v>
      </c>
      <c r="G9919">
        <v>2</v>
      </c>
      <c r="H9919" t="s">
        <v>137</v>
      </c>
      <c r="I9919" s="68">
        <f>IFERROR(INDEX(Lookup_Misc!$A$1:$C$7,MATCH(Table1[[#This Row],[Product]],Lookup_Misc!$B$1:$B$7,0),3)*Table1[[#This Row],[Tonnage]],NA())</f>
        <v>0.8</v>
      </c>
      <c r="J9919" s="68">
        <f t="shared" si="504"/>
        <v>12</v>
      </c>
    </row>
    <row r="9920" spans="1:10">
      <c r="A9920" t="s">
        <v>189</v>
      </c>
      <c r="B9920" t="s">
        <v>33</v>
      </c>
      <c r="C9920" s="60">
        <v>45658</v>
      </c>
      <c r="D9920" s="3">
        <f>Table1[[#This Row],[End Year]]-1</f>
        <v>2024</v>
      </c>
      <c r="E9920" s="3">
        <f t="shared" ref="E9920:E9951" si="505">IF(AND(MONTH(C9920)&gt;=7,MONTH(C9920)&lt;=12),YEAR(C9920)+1,YEAR(C9920))</f>
        <v>2025</v>
      </c>
      <c r="F9920" s="1" t="str">
        <f t="shared" ref="F9920:F9951" si="506">D9920&amp;"/"&amp;E9920</f>
        <v>2024/2025</v>
      </c>
      <c r="G9920">
        <v>32</v>
      </c>
      <c r="H9920" t="s">
        <v>86</v>
      </c>
      <c r="I9920" s="68">
        <f>IFERROR(INDEX(Lookup_Misc!$A$1:$C$7,MATCH(Table1[[#This Row],[Product]],Lookup_Misc!$B$1:$B$7,0),3)*Table1[[#This Row],[Tonnage]],NA())</f>
        <v>12.8</v>
      </c>
      <c r="J9920" s="68">
        <f t="shared" ref="J9920:J9951" si="507">MONTH(C9920)</f>
        <v>1</v>
      </c>
    </row>
    <row r="9921" spans="1:10">
      <c r="A9921" t="s">
        <v>186</v>
      </c>
      <c r="B9921" t="s">
        <v>33</v>
      </c>
      <c r="C9921" s="60">
        <v>45658</v>
      </c>
      <c r="D9921" s="3">
        <f>Table1[[#This Row],[End Year]]-1</f>
        <v>2024</v>
      </c>
      <c r="E9921" s="3">
        <f t="shared" si="505"/>
        <v>2025</v>
      </c>
      <c r="F9921" s="1" t="str">
        <f t="shared" si="506"/>
        <v>2024/2025</v>
      </c>
      <c r="G9921">
        <v>482</v>
      </c>
      <c r="H9921" t="s">
        <v>95</v>
      </c>
      <c r="I9921" s="68">
        <f>IFERROR(INDEX(Lookup_Misc!$A$1:$C$7,MATCH(Table1[[#This Row],[Product]],Lookup_Misc!$B$1:$B$7,0),3)*Table1[[#This Row],[Tonnage]],NA())</f>
        <v>250.64000000000001</v>
      </c>
      <c r="J9921" s="68">
        <f t="shared" si="507"/>
        <v>1</v>
      </c>
    </row>
    <row r="9922" spans="1:10">
      <c r="A9922" t="s">
        <v>189</v>
      </c>
      <c r="B9922" t="s">
        <v>33</v>
      </c>
      <c r="C9922" s="60">
        <v>45658</v>
      </c>
      <c r="D9922" s="3">
        <f>Table1[[#This Row],[End Year]]-1</f>
        <v>2024</v>
      </c>
      <c r="E9922" s="3">
        <f t="shared" si="505"/>
        <v>2025</v>
      </c>
      <c r="F9922" s="1" t="str">
        <f t="shared" si="506"/>
        <v>2024/2025</v>
      </c>
      <c r="G9922">
        <v>58</v>
      </c>
      <c r="H9922" t="s">
        <v>113</v>
      </c>
      <c r="I9922" s="68">
        <f>IFERROR(INDEX(Lookup_Misc!$A$1:$C$7,MATCH(Table1[[#This Row],[Product]],Lookup_Misc!$B$1:$B$7,0),3)*Table1[[#This Row],[Tonnage]],NA())</f>
        <v>23.200000000000003</v>
      </c>
      <c r="J9922" s="68">
        <f t="shared" si="507"/>
        <v>1</v>
      </c>
    </row>
    <row r="9923" spans="1:10">
      <c r="A9923" t="s">
        <v>186</v>
      </c>
      <c r="B9923" t="s">
        <v>33</v>
      </c>
      <c r="C9923" s="60">
        <v>45658</v>
      </c>
      <c r="D9923" s="3">
        <f>Table1[[#This Row],[End Year]]-1</f>
        <v>2024</v>
      </c>
      <c r="E9923" s="3">
        <f t="shared" si="505"/>
        <v>2025</v>
      </c>
      <c r="F9923" s="1" t="str">
        <f t="shared" si="506"/>
        <v>2024/2025</v>
      </c>
      <c r="G9923">
        <v>120</v>
      </c>
      <c r="H9923" t="s">
        <v>209</v>
      </c>
      <c r="I9923" s="68">
        <f>IFERROR(INDEX(Lookup_Misc!$A$1:$C$7,MATCH(Table1[[#This Row],[Product]],Lookup_Misc!$B$1:$B$7,0),3)*Table1[[#This Row],[Tonnage]],NA())</f>
        <v>62.400000000000006</v>
      </c>
      <c r="J9923" s="68">
        <f t="shared" si="507"/>
        <v>1</v>
      </c>
    </row>
    <row r="9924" spans="1:10">
      <c r="A9924" t="s">
        <v>186</v>
      </c>
      <c r="B9924" t="s">
        <v>33</v>
      </c>
      <c r="C9924" s="60">
        <v>45658</v>
      </c>
      <c r="D9924" s="3">
        <f>Table1[[#This Row],[End Year]]-1</f>
        <v>2024</v>
      </c>
      <c r="E9924" s="3">
        <f t="shared" si="505"/>
        <v>2025</v>
      </c>
      <c r="F9924" s="1" t="str">
        <f t="shared" si="506"/>
        <v>2024/2025</v>
      </c>
      <c r="G9924">
        <v>311</v>
      </c>
      <c r="H9924" t="s">
        <v>60</v>
      </c>
      <c r="I9924" s="68">
        <f>IFERROR(INDEX(Lookup_Misc!$A$1:$C$7,MATCH(Table1[[#This Row],[Product]],Lookup_Misc!$B$1:$B$7,0),3)*Table1[[#This Row],[Tonnage]],NA())</f>
        <v>161.72</v>
      </c>
      <c r="J9924" s="68">
        <f t="shared" si="507"/>
        <v>1</v>
      </c>
    </row>
    <row r="9925" spans="1:10">
      <c r="A9925" t="s">
        <v>185</v>
      </c>
      <c r="B9925" t="s">
        <v>33</v>
      </c>
      <c r="C9925" s="60">
        <v>45658</v>
      </c>
      <c r="D9925" s="3">
        <f>Table1[[#This Row],[End Year]]-1</f>
        <v>2024</v>
      </c>
      <c r="E9925" s="3">
        <f t="shared" si="505"/>
        <v>2025</v>
      </c>
      <c r="F9925" s="1" t="str">
        <f t="shared" si="506"/>
        <v>2024/2025</v>
      </c>
      <c r="G9925">
        <v>74</v>
      </c>
      <c r="H9925" t="s">
        <v>60</v>
      </c>
      <c r="I9925" s="68">
        <f>IFERROR(INDEX(Lookup_Misc!$A$1:$C$7,MATCH(Table1[[#This Row],[Product]],Lookup_Misc!$B$1:$B$7,0),3)*Table1[[#This Row],[Tonnage]],NA())</f>
        <v>34.04</v>
      </c>
      <c r="J9925" s="68">
        <f t="shared" si="507"/>
        <v>1</v>
      </c>
    </row>
    <row r="9926" spans="1:10">
      <c r="A9926" t="s">
        <v>185</v>
      </c>
      <c r="B9926" t="s">
        <v>33</v>
      </c>
      <c r="C9926" s="60">
        <v>45658</v>
      </c>
      <c r="D9926" s="3">
        <f>Table1[[#This Row],[End Year]]-1</f>
        <v>2024</v>
      </c>
      <c r="E9926" s="3">
        <f t="shared" si="505"/>
        <v>2025</v>
      </c>
      <c r="F9926" s="1" t="str">
        <f t="shared" si="506"/>
        <v>2024/2025</v>
      </c>
      <c r="G9926">
        <v>20</v>
      </c>
      <c r="H9926" t="s">
        <v>95</v>
      </c>
      <c r="I9926" s="68">
        <f>IFERROR(INDEX(Lookup_Misc!$A$1:$C$7,MATCH(Table1[[#This Row],[Product]],Lookup_Misc!$B$1:$B$7,0),3)*Table1[[#This Row],[Tonnage]],NA())</f>
        <v>9.2000000000000011</v>
      </c>
      <c r="J9926" s="68">
        <f t="shared" si="507"/>
        <v>1</v>
      </c>
    </row>
    <row r="9927" spans="1:10">
      <c r="A9927" t="s">
        <v>189</v>
      </c>
      <c r="B9927" t="s">
        <v>33</v>
      </c>
      <c r="C9927" s="60">
        <v>45658</v>
      </c>
      <c r="D9927" s="3">
        <f>Table1[[#This Row],[End Year]]-1</f>
        <v>2024</v>
      </c>
      <c r="E9927" s="3">
        <f t="shared" si="505"/>
        <v>2025</v>
      </c>
      <c r="F9927" s="1" t="str">
        <f t="shared" si="506"/>
        <v>2024/2025</v>
      </c>
      <c r="G9927">
        <v>39</v>
      </c>
      <c r="H9927" t="s">
        <v>73</v>
      </c>
      <c r="I9927" s="68">
        <f>IFERROR(INDEX(Lookup_Misc!$A$1:$C$7,MATCH(Table1[[#This Row],[Product]],Lookup_Misc!$B$1:$B$7,0),3)*Table1[[#This Row],[Tonnage]],NA())</f>
        <v>15.600000000000001</v>
      </c>
      <c r="J9927" s="68">
        <f t="shared" si="507"/>
        <v>1</v>
      </c>
    </row>
    <row r="9928" spans="1:10">
      <c r="A9928" t="s">
        <v>188</v>
      </c>
      <c r="B9928" t="s">
        <v>33</v>
      </c>
      <c r="C9928" s="60">
        <v>45658</v>
      </c>
      <c r="D9928" s="3">
        <f>Table1[[#This Row],[End Year]]-1</f>
        <v>2024</v>
      </c>
      <c r="E9928" s="3">
        <f t="shared" si="505"/>
        <v>2025</v>
      </c>
      <c r="F9928" s="1" t="str">
        <f t="shared" si="506"/>
        <v>2024/2025</v>
      </c>
      <c r="G9928">
        <v>475</v>
      </c>
      <c r="H9928" t="s">
        <v>96</v>
      </c>
      <c r="I9928" s="68">
        <f>IFERROR(INDEX(Lookup_Misc!$A$1:$C$7,MATCH(Table1[[#This Row],[Product]],Lookup_Misc!$B$1:$B$7,0),3)*Table1[[#This Row],[Tonnage]],NA())</f>
        <v>85.5</v>
      </c>
      <c r="J9928" s="68">
        <f t="shared" si="507"/>
        <v>1</v>
      </c>
    </row>
    <row r="9929" spans="1:10">
      <c r="A9929" t="s">
        <v>187</v>
      </c>
      <c r="B9929" t="s">
        <v>33</v>
      </c>
      <c r="C9929" s="60">
        <v>45658</v>
      </c>
      <c r="D9929" s="3">
        <f>Table1[[#This Row],[End Year]]-1</f>
        <v>2024</v>
      </c>
      <c r="E9929" s="3">
        <f t="shared" si="505"/>
        <v>2025</v>
      </c>
      <c r="F9929" s="1" t="str">
        <f t="shared" si="506"/>
        <v>2024/2025</v>
      </c>
      <c r="G9929">
        <v>27500</v>
      </c>
      <c r="H9929" t="s">
        <v>78</v>
      </c>
      <c r="I9929" s="68">
        <f>IFERROR(INDEX(Lookup_Misc!$A$1:$C$7,MATCH(Table1[[#This Row],[Product]],Lookup_Misc!$B$1:$B$7,0),3)*Table1[[#This Row],[Tonnage]],NA())</f>
        <v>12650</v>
      </c>
      <c r="J9929" s="68">
        <f t="shared" si="507"/>
        <v>1</v>
      </c>
    </row>
    <row r="9930" spans="1:10">
      <c r="A9930" t="s">
        <v>185</v>
      </c>
      <c r="B9930" t="s">
        <v>33</v>
      </c>
      <c r="C9930" s="60">
        <v>45658</v>
      </c>
      <c r="D9930" s="3">
        <f>Table1[[#This Row],[End Year]]-1</f>
        <v>2024</v>
      </c>
      <c r="E9930" s="3">
        <f t="shared" si="505"/>
        <v>2025</v>
      </c>
      <c r="F9930" s="1" t="str">
        <f t="shared" si="506"/>
        <v>2024/2025</v>
      </c>
      <c r="G9930">
        <v>126</v>
      </c>
      <c r="H9930" t="s">
        <v>119</v>
      </c>
      <c r="I9930" s="68">
        <f>IFERROR(INDEX(Lookup_Misc!$A$1:$C$7,MATCH(Table1[[#This Row],[Product]],Lookup_Misc!$B$1:$B$7,0),3)*Table1[[#This Row],[Tonnage]],NA())</f>
        <v>57.96</v>
      </c>
      <c r="J9930" s="68">
        <f t="shared" si="507"/>
        <v>1</v>
      </c>
    </row>
    <row r="9931" spans="1:10">
      <c r="A9931" t="s">
        <v>186</v>
      </c>
      <c r="B9931" t="s">
        <v>33</v>
      </c>
      <c r="C9931" s="60">
        <v>45658</v>
      </c>
      <c r="D9931" s="3">
        <f>Table1[[#This Row],[End Year]]-1</f>
        <v>2024</v>
      </c>
      <c r="E9931" s="3">
        <f t="shared" si="505"/>
        <v>2025</v>
      </c>
      <c r="F9931" s="1" t="str">
        <f t="shared" si="506"/>
        <v>2024/2025</v>
      </c>
      <c r="G9931">
        <v>32978</v>
      </c>
      <c r="H9931" t="s">
        <v>162</v>
      </c>
      <c r="I9931" s="68">
        <f>IFERROR(INDEX(Lookup_Misc!$A$1:$C$7,MATCH(Table1[[#This Row],[Product]],Lookup_Misc!$B$1:$B$7,0),3)*Table1[[#This Row],[Tonnage]],NA())</f>
        <v>17148.560000000001</v>
      </c>
      <c r="J9931" s="68">
        <f t="shared" si="507"/>
        <v>1</v>
      </c>
    </row>
    <row r="9932" spans="1:10">
      <c r="A9932" t="s">
        <v>189</v>
      </c>
      <c r="B9932" t="s">
        <v>33</v>
      </c>
      <c r="C9932" s="60">
        <v>45658</v>
      </c>
      <c r="D9932" s="3">
        <f>Table1[[#This Row],[End Year]]-1</f>
        <v>2024</v>
      </c>
      <c r="E9932" s="3">
        <f t="shared" si="505"/>
        <v>2025</v>
      </c>
      <c r="F9932" s="1" t="str">
        <f t="shared" si="506"/>
        <v>2024/2025</v>
      </c>
      <c r="G9932">
        <v>2</v>
      </c>
      <c r="H9932" t="s">
        <v>96</v>
      </c>
      <c r="I9932" s="68">
        <f>IFERROR(INDEX(Lookup_Misc!$A$1:$C$7,MATCH(Table1[[#This Row],[Product]],Lookup_Misc!$B$1:$B$7,0),3)*Table1[[#This Row],[Tonnage]],NA())</f>
        <v>0.8</v>
      </c>
      <c r="J9932" s="68">
        <f t="shared" si="507"/>
        <v>1</v>
      </c>
    </row>
    <row r="9933" spans="1:10">
      <c r="A9933" t="s">
        <v>186</v>
      </c>
      <c r="B9933" t="s">
        <v>33</v>
      </c>
      <c r="C9933" s="60">
        <v>45658</v>
      </c>
      <c r="D9933" s="3">
        <f>Table1[[#This Row],[End Year]]-1</f>
        <v>2024</v>
      </c>
      <c r="E9933" s="3">
        <f t="shared" si="505"/>
        <v>2025</v>
      </c>
      <c r="F9933" s="1" t="str">
        <f t="shared" si="506"/>
        <v>2024/2025</v>
      </c>
      <c r="G9933">
        <v>122</v>
      </c>
      <c r="H9933" t="s">
        <v>86</v>
      </c>
      <c r="I9933" s="68">
        <f>IFERROR(INDEX(Lookup_Misc!$A$1:$C$7,MATCH(Table1[[#This Row],[Product]],Lookup_Misc!$B$1:$B$7,0),3)*Table1[[#This Row],[Tonnage]],NA())</f>
        <v>63.440000000000005</v>
      </c>
      <c r="J9933" s="68">
        <f t="shared" si="507"/>
        <v>1</v>
      </c>
    </row>
    <row r="9934" spans="1:10">
      <c r="A9934" t="s">
        <v>186</v>
      </c>
      <c r="B9934" t="s">
        <v>33</v>
      </c>
      <c r="C9934" s="60">
        <v>45658</v>
      </c>
      <c r="D9934" s="3">
        <f>Table1[[#This Row],[End Year]]-1</f>
        <v>2024</v>
      </c>
      <c r="E9934" s="3">
        <f t="shared" si="505"/>
        <v>2025</v>
      </c>
      <c r="F9934" s="1" t="str">
        <f t="shared" si="506"/>
        <v>2024/2025</v>
      </c>
      <c r="G9934">
        <v>34373</v>
      </c>
      <c r="H9934" t="s">
        <v>79</v>
      </c>
      <c r="I9934" s="68">
        <f>IFERROR(INDEX(Lookup_Misc!$A$1:$C$7,MATCH(Table1[[#This Row],[Product]],Lookup_Misc!$B$1:$B$7,0),3)*Table1[[#This Row],[Tonnage]],NA())</f>
        <v>17873.96</v>
      </c>
      <c r="J9934" s="68">
        <f t="shared" si="507"/>
        <v>1</v>
      </c>
    </row>
    <row r="9935" spans="1:10">
      <c r="A9935" t="s">
        <v>186</v>
      </c>
      <c r="B9935" t="s">
        <v>33</v>
      </c>
      <c r="C9935" s="60">
        <v>45658</v>
      </c>
      <c r="D9935" s="3">
        <f>Table1[[#This Row],[End Year]]-1</f>
        <v>2024</v>
      </c>
      <c r="E9935" s="3">
        <f t="shared" si="505"/>
        <v>2025</v>
      </c>
      <c r="F9935" s="1" t="str">
        <f t="shared" si="506"/>
        <v>2024/2025</v>
      </c>
      <c r="G9935">
        <v>17500</v>
      </c>
      <c r="H9935" t="s">
        <v>103</v>
      </c>
      <c r="I9935" s="68">
        <f>IFERROR(INDEX(Lookup_Misc!$A$1:$C$7,MATCH(Table1[[#This Row],[Product]],Lookup_Misc!$B$1:$B$7,0),3)*Table1[[#This Row],[Tonnage]],NA())</f>
        <v>9100</v>
      </c>
      <c r="J9935" s="68">
        <f t="shared" si="507"/>
        <v>1</v>
      </c>
    </row>
    <row r="9936" spans="1:10">
      <c r="A9936" t="s">
        <v>185</v>
      </c>
      <c r="B9936" t="s">
        <v>33</v>
      </c>
      <c r="C9936" s="60">
        <v>45658</v>
      </c>
      <c r="D9936" s="3">
        <f>Table1[[#This Row],[End Year]]-1</f>
        <v>2024</v>
      </c>
      <c r="E9936" s="3">
        <f t="shared" si="505"/>
        <v>2025</v>
      </c>
      <c r="F9936" s="1" t="str">
        <f t="shared" si="506"/>
        <v>2024/2025</v>
      </c>
      <c r="G9936">
        <v>14399</v>
      </c>
      <c r="H9936" t="s">
        <v>79</v>
      </c>
      <c r="I9936" s="68">
        <f>IFERROR(INDEX(Lookup_Misc!$A$1:$C$7,MATCH(Table1[[#This Row],[Product]],Lookup_Misc!$B$1:$B$7,0),3)*Table1[[#This Row],[Tonnage]],NA())</f>
        <v>6623.54</v>
      </c>
      <c r="J9936" s="68">
        <f t="shared" si="507"/>
        <v>1</v>
      </c>
    </row>
    <row r="9937" spans="1:10">
      <c r="A9937" t="s">
        <v>187</v>
      </c>
      <c r="B9937" t="s">
        <v>33</v>
      </c>
      <c r="C9937" s="60">
        <v>45658</v>
      </c>
      <c r="D9937" s="3">
        <f>Table1[[#This Row],[End Year]]-1</f>
        <v>2024</v>
      </c>
      <c r="E9937" s="3">
        <f t="shared" si="505"/>
        <v>2025</v>
      </c>
      <c r="F9937" s="1" t="str">
        <f t="shared" si="506"/>
        <v>2024/2025</v>
      </c>
      <c r="G9937">
        <v>26608</v>
      </c>
      <c r="H9937" t="s">
        <v>96</v>
      </c>
      <c r="I9937" s="68">
        <f>IFERROR(INDEX(Lookup_Misc!$A$1:$C$7,MATCH(Table1[[#This Row],[Product]],Lookup_Misc!$B$1:$B$7,0),3)*Table1[[#This Row],[Tonnage]],NA())</f>
        <v>12239.68</v>
      </c>
      <c r="J9937" s="68">
        <f t="shared" si="507"/>
        <v>1</v>
      </c>
    </row>
    <row r="9938" spans="1:10">
      <c r="A9938" t="s">
        <v>185</v>
      </c>
      <c r="B9938" t="s">
        <v>33</v>
      </c>
      <c r="C9938" s="60">
        <v>45658</v>
      </c>
      <c r="D9938" s="3">
        <f>Table1[[#This Row],[End Year]]-1</f>
        <v>2024</v>
      </c>
      <c r="E9938" s="3">
        <f t="shared" si="505"/>
        <v>2025</v>
      </c>
      <c r="F9938" s="1" t="str">
        <f t="shared" si="506"/>
        <v>2024/2025</v>
      </c>
      <c r="G9938">
        <v>40</v>
      </c>
      <c r="H9938" t="s">
        <v>86</v>
      </c>
      <c r="I9938" s="68">
        <f>IFERROR(INDEX(Lookup_Misc!$A$1:$C$7,MATCH(Table1[[#This Row],[Product]],Lookup_Misc!$B$1:$B$7,0),3)*Table1[[#This Row],[Tonnage]],NA())</f>
        <v>18.400000000000002</v>
      </c>
      <c r="J9938" s="68">
        <f t="shared" si="507"/>
        <v>1</v>
      </c>
    </row>
    <row r="9939" spans="1:10">
      <c r="A9939" t="s">
        <v>186</v>
      </c>
      <c r="B9939" t="s">
        <v>33</v>
      </c>
      <c r="C9939" s="60">
        <v>45658</v>
      </c>
      <c r="D9939" s="3">
        <f>Table1[[#This Row],[End Year]]-1</f>
        <v>2024</v>
      </c>
      <c r="E9939" s="3">
        <f t="shared" si="505"/>
        <v>2025</v>
      </c>
      <c r="F9939" s="1" t="str">
        <f t="shared" si="506"/>
        <v>2024/2025</v>
      </c>
      <c r="G9939">
        <v>24</v>
      </c>
      <c r="H9939" t="s">
        <v>119</v>
      </c>
      <c r="I9939" s="68">
        <f>IFERROR(INDEX(Lookup_Misc!$A$1:$C$7,MATCH(Table1[[#This Row],[Product]],Lookup_Misc!$B$1:$B$7,0),3)*Table1[[#This Row],[Tonnage]],NA())</f>
        <v>12.48</v>
      </c>
      <c r="J9939" s="68">
        <f t="shared" si="507"/>
        <v>1</v>
      </c>
    </row>
    <row r="9940" spans="1:10">
      <c r="A9940" t="s">
        <v>185</v>
      </c>
      <c r="B9940" t="s">
        <v>33</v>
      </c>
      <c r="C9940" s="60">
        <v>45658</v>
      </c>
      <c r="D9940" s="3">
        <f>Table1[[#This Row],[End Year]]-1</f>
        <v>2024</v>
      </c>
      <c r="E9940" s="3">
        <f t="shared" si="505"/>
        <v>2025</v>
      </c>
      <c r="F9940" s="1" t="str">
        <f t="shared" si="506"/>
        <v>2024/2025</v>
      </c>
      <c r="G9940">
        <v>1</v>
      </c>
      <c r="H9940" t="s">
        <v>75</v>
      </c>
      <c r="I9940" s="68">
        <f>IFERROR(INDEX(Lookup_Misc!$A$1:$C$7,MATCH(Table1[[#This Row],[Product]],Lookup_Misc!$B$1:$B$7,0),3)*Table1[[#This Row],[Tonnage]],NA())</f>
        <v>0.46</v>
      </c>
      <c r="J9940" s="68">
        <f t="shared" si="507"/>
        <v>1</v>
      </c>
    </row>
    <row r="9941" spans="1:10">
      <c r="A9941" t="s">
        <v>186</v>
      </c>
      <c r="B9941" t="s">
        <v>33</v>
      </c>
      <c r="C9941" s="60">
        <v>45658</v>
      </c>
      <c r="D9941" s="3">
        <f>Table1[[#This Row],[End Year]]-1</f>
        <v>2024</v>
      </c>
      <c r="E9941" s="3">
        <f t="shared" si="505"/>
        <v>2025</v>
      </c>
      <c r="F9941" s="1" t="str">
        <f t="shared" si="506"/>
        <v>2024/2025</v>
      </c>
      <c r="G9941">
        <v>175</v>
      </c>
      <c r="H9941" t="s">
        <v>73</v>
      </c>
      <c r="I9941" s="68">
        <f>IFERROR(INDEX(Lookup_Misc!$A$1:$C$7,MATCH(Table1[[#This Row],[Product]],Lookup_Misc!$B$1:$B$7,0),3)*Table1[[#This Row],[Tonnage]],NA())</f>
        <v>91</v>
      </c>
      <c r="J9941" s="68">
        <f t="shared" si="507"/>
        <v>1</v>
      </c>
    </row>
    <row r="9942" spans="1:10">
      <c r="A9942" t="s">
        <v>186</v>
      </c>
      <c r="B9942" t="s">
        <v>33</v>
      </c>
      <c r="C9942" s="60">
        <v>45658</v>
      </c>
      <c r="D9942" s="3">
        <f>Table1[[#This Row],[End Year]]-1</f>
        <v>2024</v>
      </c>
      <c r="E9942" s="3">
        <f t="shared" si="505"/>
        <v>2025</v>
      </c>
      <c r="F9942" s="1" t="str">
        <f t="shared" si="506"/>
        <v>2024/2025</v>
      </c>
      <c r="G9942">
        <v>66000</v>
      </c>
      <c r="H9942" t="s">
        <v>82</v>
      </c>
      <c r="I9942" s="68">
        <f>IFERROR(INDEX(Lookup_Misc!$A$1:$C$7,MATCH(Table1[[#This Row],[Product]],Lookup_Misc!$B$1:$B$7,0),3)*Table1[[#This Row],[Tonnage]],NA())</f>
        <v>34320</v>
      </c>
      <c r="J9942" s="68">
        <f t="shared" si="507"/>
        <v>1</v>
      </c>
    </row>
    <row r="9943" spans="1:10">
      <c r="A9943" t="s">
        <v>189</v>
      </c>
      <c r="B9943" t="s">
        <v>33</v>
      </c>
      <c r="C9943" s="60">
        <v>45658</v>
      </c>
      <c r="D9943" s="3">
        <f>Table1[[#This Row],[End Year]]-1</f>
        <v>2024</v>
      </c>
      <c r="E9943" s="3">
        <f t="shared" si="505"/>
        <v>2025</v>
      </c>
      <c r="F9943" s="1" t="str">
        <f t="shared" si="506"/>
        <v>2024/2025</v>
      </c>
      <c r="G9943">
        <v>205</v>
      </c>
      <c r="H9943" t="s">
        <v>60</v>
      </c>
      <c r="I9943" s="68">
        <f>IFERROR(INDEX(Lookup_Misc!$A$1:$C$7,MATCH(Table1[[#This Row],[Product]],Lookup_Misc!$B$1:$B$7,0),3)*Table1[[#This Row],[Tonnage]],NA())</f>
        <v>82</v>
      </c>
      <c r="J9943" s="68">
        <f t="shared" si="507"/>
        <v>1</v>
      </c>
    </row>
    <row r="9944" spans="1:10">
      <c r="A9944" t="s">
        <v>189</v>
      </c>
      <c r="B9944" t="s">
        <v>33</v>
      </c>
      <c r="C9944" s="60">
        <v>45658</v>
      </c>
      <c r="D9944" s="3">
        <f>Table1[[#This Row],[End Year]]-1</f>
        <v>2024</v>
      </c>
      <c r="E9944" s="3">
        <f t="shared" si="505"/>
        <v>2025</v>
      </c>
      <c r="F9944" s="1" t="str">
        <f t="shared" si="506"/>
        <v>2024/2025</v>
      </c>
      <c r="G9944">
        <v>1</v>
      </c>
      <c r="H9944" t="s">
        <v>79</v>
      </c>
      <c r="I9944" s="68">
        <f>IFERROR(INDEX(Lookup_Misc!$A$1:$C$7,MATCH(Table1[[#This Row],[Product]],Lookup_Misc!$B$1:$B$7,0),3)*Table1[[#This Row],[Tonnage]],NA())</f>
        <v>0.4</v>
      </c>
      <c r="J9944" s="68">
        <f t="shared" si="507"/>
        <v>1</v>
      </c>
    </row>
    <row r="9945" spans="1:10">
      <c r="A9945" t="s">
        <v>188</v>
      </c>
      <c r="B9945" t="s">
        <v>33</v>
      </c>
      <c r="C9945" s="60">
        <v>45658</v>
      </c>
      <c r="D9945" s="3">
        <f>Table1[[#This Row],[End Year]]-1</f>
        <v>2024</v>
      </c>
      <c r="E9945" s="3">
        <f t="shared" si="505"/>
        <v>2025</v>
      </c>
      <c r="F9945" s="1" t="str">
        <f t="shared" si="506"/>
        <v>2024/2025</v>
      </c>
      <c r="G9945">
        <v>7</v>
      </c>
      <c r="H9945" t="s">
        <v>86</v>
      </c>
      <c r="I9945" s="68">
        <f>IFERROR(INDEX(Lookup_Misc!$A$1:$C$7,MATCH(Table1[[#This Row],[Product]],Lookup_Misc!$B$1:$B$7,0),3)*Table1[[#This Row],[Tonnage]],NA())</f>
        <v>1.26</v>
      </c>
      <c r="J9945" s="68">
        <f t="shared" si="507"/>
        <v>1</v>
      </c>
    </row>
    <row r="9946" spans="1:10">
      <c r="A9946" t="s">
        <v>185</v>
      </c>
      <c r="B9946" t="s">
        <v>33</v>
      </c>
      <c r="C9946" s="60">
        <v>45658</v>
      </c>
      <c r="D9946" s="3">
        <f>Table1[[#This Row],[End Year]]-1</f>
        <v>2024</v>
      </c>
      <c r="E9946" s="3">
        <f t="shared" si="505"/>
        <v>2025</v>
      </c>
      <c r="F9946" s="1" t="str">
        <f t="shared" si="506"/>
        <v>2024/2025</v>
      </c>
      <c r="G9946">
        <v>25167</v>
      </c>
      <c r="H9946" t="s">
        <v>78</v>
      </c>
      <c r="I9946" s="68">
        <f>IFERROR(INDEX(Lookup_Misc!$A$1:$C$7,MATCH(Table1[[#This Row],[Product]],Lookup_Misc!$B$1:$B$7,0),3)*Table1[[#This Row],[Tonnage]],NA())</f>
        <v>11576.82</v>
      </c>
      <c r="J9946" s="68">
        <f t="shared" si="507"/>
        <v>1</v>
      </c>
    </row>
    <row r="9947" spans="1:10">
      <c r="A9947" t="s">
        <v>189</v>
      </c>
      <c r="B9947" t="s">
        <v>33</v>
      </c>
      <c r="C9947" s="60">
        <v>45658</v>
      </c>
      <c r="D9947" s="3">
        <f>Table1[[#This Row],[End Year]]-1</f>
        <v>2024</v>
      </c>
      <c r="E9947" s="3">
        <f t="shared" si="505"/>
        <v>2025</v>
      </c>
      <c r="F9947" s="1" t="str">
        <f t="shared" si="506"/>
        <v>2024/2025</v>
      </c>
      <c r="G9947">
        <v>1</v>
      </c>
      <c r="H9947" t="s">
        <v>74</v>
      </c>
      <c r="I9947" s="68">
        <f>IFERROR(INDEX(Lookup_Misc!$A$1:$C$7,MATCH(Table1[[#This Row],[Product]],Lookup_Misc!$B$1:$B$7,0),3)*Table1[[#This Row],[Tonnage]],NA())</f>
        <v>0.4</v>
      </c>
      <c r="J9947" s="68">
        <f t="shared" si="507"/>
        <v>1</v>
      </c>
    </row>
    <row r="9948" spans="1:10">
      <c r="A9948" t="s">
        <v>186</v>
      </c>
      <c r="B9948" t="s">
        <v>33</v>
      </c>
      <c r="C9948" s="60">
        <v>45658</v>
      </c>
      <c r="D9948" s="3">
        <f>Table1[[#This Row],[End Year]]-1</f>
        <v>2024</v>
      </c>
      <c r="E9948" s="3">
        <f t="shared" si="505"/>
        <v>2025</v>
      </c>
      <c r="F9948" s="1" t="str">
        <f t="shared" si="506"/>
        <v>2024/2025</v>
      </c>
      <c r="G9948">
        <v>18</v>
      </c>
      <c r="H9948" t="s">
        <v>169</v>
      </c>
      <c r="I9948" s="68">
        <f>IFERROR(INDEX(Lookup_Misc!$A$1:$C$7,MATCH(Table1[[#This Row],[Product]],Lookup_Misc!$B$1:$B$7,0),3)*Table1[[#This Row],[Tonnage]],NA())</f>
        <v>9.36</v>
      </c>
      <c r="J9948" s="68">
        <f t="shared" si="507"/>
        <v>1</v>
      </c>
    </row>
    <row r="9949" spans="1:10">
      <c r="A9949" t="s">
        <v>185</v>
      </c>
      <c r="B9949" t="s">
        <v>33</v>
      </c>
      <c r="C9949" s="60">
        <v>45658</v>
      </c>
      <c r="D9949" s="3">
        <f>Table1[[#This Row],[End Year]]-1</f>
        <v>2024</v>
      </c>
      <c r="E9949" s="3">
        <f t="shared" si="505"/>
        <v>2025</v>
      </c>
      <c r="F9949" s="1" t="str">
        <f t="shared" si="506"/>
        <v>2024/2025</v>
      </c>
      <c r="G9949">
        <v>100002</v>
      </c>
      <c r="H9949" t="s">
        <v>82</v>
      </c>
      <c r="I9949" s="68">
        <f>IFERROR(INDEX(Lookup_Misc!$A$1:$C$7,MATCH(Table1[[#This Row],[Product]],Lookup_Misc!$B$1:$B$7,0),3)*Table1[[#This Row],[Tonnage]],NA())</f>
        <v>46000.920000000006</v>
      </c>
      <c r="J9949" s="68">
        <f t="shared" si="507"/>
        <v>1</v>
      </c>
    </row>
    <row r="9950" spans="1:10">
      <c r="A9950" t="s">
        <v>189</v>
      </c>
      <c r="B9950" t="s">
        <v>123</v>
      </c>
      <c r="C9950" s="60">
        <v>45658</v>
      </c>
      <c r="D9950" s="3">
        <f>Table1[[#This Row],[End Year]]-1</f>
        <v>2024</v>
      </c>
      <c r="E9950" s="3">
        <f t="shared" si="505"/>
        <v>2025</v>
      </c>
      <c r="F9950" s="1" t="str">
        <f t="shared" si="506"/>
        <v>2024/2025</v>
      </c>
      <c r="G9950">
        <v>46</v>
      </c>
      <c r="H9950" t="s">
        <v>79</v>
      </c>
      <c r="I9950" s="68">
        <f>IFERROR(INDEX(Lookup_Misc!$A$1:$C$7,MATCH(Table1[[#This Row],[Product]],Lookup_Misc!$B$1:$B$7,0),3)*Table1[[#This Row],[Tonnage]],NA())</f>
        <v>18.400000000000002</v>
      </c>
      <c r="J9950" s="68">
        <f t="shared" si="507"/>
        <v>1</v>
      </c>
    </row>
    <row r="9951" spans="1:10">
      <c r="A9951" t="s">
        <v>189</v>
      </c>
      <c r="B9951" t="s">
        <v>123</v>
      </c>
      <c r="C9951" s="60">
        <v>45658</v>
      </c>
      <c r="D9951" s="3">
        <f>Table1[[#This Row],[End Year]]-1</f>
        <v>2024</v>
      </c>
      <c r="E9951" s="3">
        <f t="shared" si="505"/>
        <v>2025</v>
      </c>
      <c r="F9951" s="1" t="str">
        <f t="shared" si="506"/>
        <v>2024/2025</v>
      </c>
      <c r="G9951">
        <v>5</v>
      </c>
      <c r="H9951" t="s">
        <v>146</v>
      </c>
      <c r="I9951" s="68">
        <f>IFERROR(INDEX(Lookup_Misc!$A$1:$C$7,MATCH(Table1[[#This Row],[Product]],Lookup_Misc!$B$1:$B$7,0),3)*Table1[[#This Row],[Tonnage]],NA())</f>
        <v>2</v>
      </c>
      <c r="J9951" s="68">
        <f t="shared" si="507"/>
        <v>1</v>
      </c>
    </row>
    <row r="9952" spans="1:10">
      <c r="A9952" t="s">
        <v>186</v>
      </c>
      <c r="B9952" t="s">
        <v>123</v>
      </c>
      <c r="C9952" s="60">
        <v>45658</v>
      </c>
      <c r="D9952" s="3">
        <f>Table1[[#This Row],[End Year]]-1</f>
        <v>2024</v>
      </c>
      <c r="E9952" s="3">
        <f t="shared" ref="E9952:E9969" si="508">IF(AND(MONTH(C9952)&gt;=7,MONTH(C9952)&lt;=12),YEAR(C9952)+1,YEAR(C9952))</f>
        <v>2025</v>
      </c>
      <c r="F9952" s="1" t="str">
        <f t="shared" ref="F9952:F9969" si="509">D9952&amp;"/"&amp;E9952</f>
        <v>2024/2025</v>
      </c>
      <c r="G9952">
        <v>7000</v>
      </c>
      <c r="H9952" t="s">
        <v>113</v>
      </c>
      <c r="I9952" s="68">
        <f>IFERROR(INDEX(Lookup_Misc!$A$1:$C$7,MATCH(Table1[[#This Row],[Product]],Lookup_Misc!$B$1:$B$7,0),3)*Table1[[#This Row],[Tonnage]],NA())</f>
        <v>3640</v>
      </c>
      <c r="J9952" s="68">
        <f t="shared" ref="J9952:J9969" si="510">MONTH(C9952)</f>
        <v>1</v>
      </c>
    </row>
    <row r="9953" spans="1:10">
      <c r="A9953" t="s">
        <v>189</v>
      </c>
      <c r="B9953" t="s">
        <v>123</v>
      </c>
      <c r="C9953" s="60">
        <v>45658</v>
      </c>
      <c r="D9953" s="3">
        <f>Table1[[#This Row],[End Year]]-1</f>
        <v>2024</v>
      </c>
      <c r="E9953" s="3">
        <f t="shared" si="508"/>
        <v>2025</v>
      </c>
      <c r="F9953" s="1" t="str">
        <f t="shared" si="509"/>
        <v>2024/2025</v>
      </c>
      <c r="G9953">
        <v>4</v>
      </c>
      <c r="H9953" t="s">
        <v>133</v>
      </c>
      <c r="I9953" s="68">
        <f>IFERROR(INDEX(Lookup_Misc!$A$1:$C$7,MATCH(Table1[[#This Row],[Product]],Lookup_Misc!$B$1:$B$7,0),3)*Table1[[#This Row],[Tonnage]],NA())</f>
        <v>1.6</v>
      </c>
      <c r="J9953" s="68">
        <f t="shared" si="510"/>
        <v>1</v>
      </c>
    </row>
    <row r="9954" spans="1:10">
      <c r="A9954" t="s">
        <v>186</v>
      </c>
      <c r="B9954" t="s">
        <v>123</v>
      </c>
      <c r="C9954" s="60">
        <v>45658</v>
      </c>
      <c r="D9954" s="3">
        <f>Table1[[#This Row],[End Year]]-1</f>
        <v>2024</v>
      </c>
      <c r="E9954" s="3">
        <f t="shared" si="508"/>
        <v>2025</v>
      </c>
      <c r="F9954" s="1" t="str">
        <f t="shared" si="509"/>
        <v>2024/2025</v>
      </c>
      <c r="G9954">
        <v>123880</v>
      </c>
      <c r="H9954" t="s">
        <v>60</v>
      </c>
      <c r="I9954" s="68">
        <f>IFERROR(INDEX(Lookup_Misc!$A$1:$C$7,MATCH(Table1[[#This Row],[Product]],Lookup_Misc!$B$1:$B$7,0),3)*Table1[[#This Row],[Tonnage]],NA())</f>
        <v>64417.600000000006</v>
      </c>
      <c r="J9954" s="68">
        <f t="shared" si="510"/>
        <v>1</v>
      </c>
    </row>
    <row r="9955" spans="1:10">
      <c r="A9955" t="s">
        <v>185</v>
      </c>
      <c r="B9955" t="s">
        <v>123</v>
      </c>
      <c r="C9955" s="60">
        <v>45658</v>
      </c>
      <c r="D9955" s="3">
        <f>Table1[[#This Row],[End Year]]-1</f>
        <v>2024</v>
      </c>
      <c r="E9955" s="3">
        <f t="shared" si="508"/>
        <v>2025</v>
      </c>
      <c r="F9955" s="1" t="str">
        <f t="shared" si="509"/>
        <v>2024/2025</v>
      </c>
      <c r="G9955">
        <v>14206</v>
      </c>
      <c r="H9955" t="s">
        <v>60</v>
      </c>
      <c r="I9955" s="68">
        <f>IFERROR(INDEX(Lookup_Misc!$A$1:$C$7,MATCH(Table1[[#This Row],[Product]],Lookup_Misc!$B$1:$B$7,0),3)*Table1[[#This Row],[Tonnage]],NA())</f>
        <v>6534.76</v>
      </c>
      <c r="J9955" s="68">
        <f t="shared" si="510"/>
        <v>1</v>
      </c>
    </row>
    <row r="9956" spans="1:10">
      <c r="A9956" t="s">
        <v>189</v>
      </c>
      <c r="B9956" t="s">
        <v>123</v>
      </c>
      <c r="C9956" s="60">
        <v>45658</v>
      </c>
      <c r="D9956" s="3">
        <f>Table1[[#This Row],[End Year]]-1</f>
        <v>2024</v>
      </c>
      <c r="E9956" s="3">
        <f t="shared" si="508"/>
        <v>2025</v>
      </c>
      <c r="F9956" s="1" t="str">
        <f t="shared" si="509"/>
        <v>2024/2025</v>
      </c>
      <c r="G9956">
        <v>15</v>
      </c>
      <c r="H9956" t="s">
        <v>205</v>
      </c>
      <c r="I9956" s="68">
        <f>IFERROR(INDEX(Lookup_Misc!$A$1:$C$7,MATCH(Table1[[#This Row],[Product]],Lookup_Misc!$B$1:$B$7,0),3)*Table1[[#This Row],[Tonnage]],NA())</f>
        <v>6</v>
      </c>
      <c r="J9956" s="68">
        <f t="shared" si="510"/>
        <v>1</v>
      </c>
    </row>
    <row r="9957" spans="1:10">
      <c r="A9957" t="s">
        <v>185</v>
      </c>
      <c r="B9957" t="s">
        <v>123</v>
      </c>
      <c r="C9957" s="60">
        <v>45658</v>
      </c>
      <c r="D9957" s="3">
        <f>Table1[[#This Row],[End Year]]-1</f>
        <v>2024</v>
      </c>
      <c r="E9957" s="3">
        <f t="shared" si="508"/>
        <v>2025</v>
      </c>
      <c r="F9957" s="1" t="str">
        <f t="shared" si="509"/>
        <v>2024/2025</v>
      </c>
      <c r="G9957">
        <v>174</v>
      </c>
      <c r="H9957" t="s">
        <v>80</v>
      </c>
      <c r="I9957" s="68">
        <f>IFERROR(INDEX(Lookup_Misc!$A$1:$C$7,MATCH(Table1[[#This Row],[Product]],Lookup_Misc!$B$1:$B$7,0),3)*Table1[[#This Row],[Tonnage]],NA())</f>
        <v>80.040000000000006</v>
      </c>
      <c r="J9957" s="68">
        <f t="shared" si="510"/>
        <v>1</v>
      </c>
    </row>
    <row r="9958" spans="1:10">
      <c r="A9958" t="s">
        <v>185</v>
      </c>
      <c r="B9958" t="s">
        <v>123</v>
      </c>
      <c r="C9958" s="60">
        <v>45658</v>
      </c>
      <c r="D9958" s="3">
        <f>Table1[[#This Row],[End Year]]-1</f>
        <v>2024</v>
      </c>
      <c r="E9958" s="3">
        <f t="shared" si="508"/>
        <v>2025</v>
      </c>
      <c r="F9958" s="1" t="str">
        <f t="shared" si="509"/>
        <v>2024/2025</v>
      </c>
      <c r="G9958">
        <v>206</v>
      </c>
      <c r="H9958" t="s">
        <v>155</v>
      </c>
      <c r="I9958" s="68">
        <f>IFERROR(INDEX(Lookup_Misc!$A$1:$C$7,MATCH(Table1[[#This Row],[Product]],Lookup_Misc!$B$1:$B$7,0),3)*Table1[[#This Row],[Tonnage]],NA())</f>
        <v>94.76</v>
      </c>
      <c r="J9958" s="68">
        <f t="shared" si="510"/>
        <v>1</v>
      </c>
    </row>
    <row r="9959" spans="1:10">
      <c r="A9959" t="s">
        <v>188</v>
      </c>
      <c r="B9959" t="s">
        <v>123</v>
      </c>
      <c r="C9959" s="60">
        <v>45658</v>
      </c>
      <c r="D9959" s="3">
        <f>Table1[[#This Row],[End Year]]-1</f>
        <v>2024</v>
      </c>
      <c r="E9959" s="3">
        <f t="shared" si="508"/>
        <v>2025</v>
      </c>
      <c r="F9959" s="1" t="str">
        <f t="shared" si="509"/>
        <v>2024/2025</v>
      </c>
      <c r="G9959">
        <v>356</v>
      </c>
      <c r="H9959" t="s">
        <v>60</v>
      </c>
      <c r="I9959" s="68">
        <f>IFERROR(INDEX(Lookup_Misc!$A$1:$C$7,MATCH(Table1[[#This Row],[Product]],Lookup_Misc!$B$1:$B$7,0),3)*Table1[[#This Row],[Tonnage]],NA())</f>
        <v>64.08</v>
      </c>
      <c r="J9959" s="68">
        <f t="shared" si="510"/>
        <v>1</v>
      </c>
    </row>
    <row r="9960" spans="1:10">
      <c r="A9960" t="s">
        <v>189</v>
      </c>
      <c r="B9960" t="s">
        <v>123</v>
      </c>
      <c r="C9960" s="60">
        <v>45658</v>
      </c>
      <c r="D9960" s="3">
        <f>Table1[[#This Row],[End Year]]-1</f>
        <v>2024</v>
      </c>
      <c r="E9960" s="3">
        <f t="shared" si="508"/>
        <v>2025</v>
      </c>
      <c r="F9960" s="1" t="str">
        <f t="shared" si="509"/>
        <v>2024/2025</v>
      </c>
      <c r="G9960">
        <v>329</v>
      </c>
      <c r="H9960" t="s">
        <v>90</v>
      </c>
      <c r="I9960" s="68">
        <f>IFERROR(INDEX(Lookup_Misc!$A$1:$C$7,MATCH(Table1[[#This Row],[Product]],Lookup_Misc!$B$1:$B$7,0),3)*Table1[[#This Row],[Tonnage]],NA())</f>
        <v>131.6</v>
      </c>
      <c r="J9960" s="68">
        <f t="shared" si="510"/>
        <v>1</v>
      </c>
    </row>
    <row r="9961" spans="1:10">
      <c r="A9961" t="s">
        <v>189</v>
      </c>
      <c r="B9961" t="s">
        <v>123</v>
      </c>
      <c r="C9961" s="60">
        <v>45658</v>
      </c>
      <c r="D9961" s="3">
        <f>Table1[[#This Row],[End Year]]-1</f>
        <v>2024</v>
      </c>
      <c r="E9961" s="3">
        <f t="shared" si="508"/>
        <v>2025</v>
      </c>
      <c r="F9961" s="1" t="str">
        <f t="shared" si="509"/>
        <v>2024/2025</v>
      </c>
      <c r="G9961">
        <v>70</v>
      </c>
      <c r="H9961" t="s">
        <v>87</v>
      </c>
      <c r="I9961" s="68">
        <f>IFERROR(INDEX(Lookup_Misc!$A$1:$C$7,MATCH(Table1[[#This Row],[Product]],Lookup_Misc!$B$1:$B$7,0),3)*Table1[[#This Row],[Tonnage]],NA())</f>
        <v>28</v>
      </c>
      <c r="J9961" s="68">
        <f t="shared" si="510"/>
        <v>1</v>
      </c>
    </row>
    <row r="9962" spans="1:10">
      <c r="A9962" t="s">
        <v>189</v>
      </c>
      <c r="B9962" t="s">
        <v>123</v>
      </c>
      <c r="C9962" s="60">
        <v>45658</v>
      </c>
      <c r="D9962" s="3">
        <f>Table1[[#This Row],[End Year]]-1</f>
        <v>2024</v>
      </c>
      <c r="E9962" s="3">
        <f t="shared" si="508"/>
        <v>2025</v>
      </c>
      <c r="F9962" s="1" t="str">
        <f t="shared" si="509"/>
        <v>2024/2025</v>
      </c>
      <c r="G9962">
        <v>20</v>
      </c>
      <c r="H9962" t="s">
        <v>131</v>
      </c>
      <c r="I9962" s="68">
        <f>IFERROR(INDEX(Lookup_Misc!$A$1:$C$7,MATCH(Table1[[#This Row],[Product]],Lookup_Misc!$B$1:$B$7,0),3)*Table1[[#This Row],[Tonnage]],NA())</f>
        <v>8</v>
      </c>
      <c r="J9962" s="68">
        <f t="shared" si="510"/>
        <v>1</v>
      </c>
    </row>
    <row r="9963" spans="1:10">
      <c r="A9963" t="s">
        <v>189</v>
      </c>
      <c r="B9963" t="s">
        <v>123</v>
      </c>
      <c r="C9963" s="60">
        <v>45658</v>
      </c>
      <c r="D9963" s="3">
        <f>Table1[[#This Row],[End Year]]-1</f>
        <v>2024</v>
      </c>
      <c r="E9963" s="3">
        <f t="shared" si="508"/>
        <v>2025</v>
      </c>
      <c r="F9963" s="1" t="str">
        <f t="shared" si="509"/>
        <v>2024/2025</v>
      </c>
      <c r="G9963">
        <v>77</v>
      </c>
      <c r="H9963" t="s">
        <v>89</v>
      </c>
      <c r="I9963" s="68">
        <f>IFERROR(INDEX(Lookup_Misc!$A$1:$C$7,MATCH(Table1[[#This Row],[Product]],Lookup_Misc!$B$1:$B$7,0),3)*Table1[[#This Row],[Tonnage]],NA())</f>
        <v>30.8</v>
      </c>
      <c r="J9963" s="68">
        <f t="shared" si="510"/>
        <v>1</v>
      </c>
    </row>
    <row r="9964" spans="1:10">
      <c r="A9964" t="s">
        <v>189</v>
      </c>
      <c r="B9964" t="s">
        <v>123</v>
      </c>
      <c r="C9964" s="60">
        <v>45658</v>
      </c>
      <c r="D9964" s="3">
        <f>Table1[[#This Row],[End Year]]-1</f>
        <v>2024</v>
      </c>
      <c r="E9964" s="3">
        <f t="shared" si="508"/>
        <v>2025</v>
      </c>
      <c r="F9964" s="1" t="str">
        <f t="shared" si="509"/>
        <v>2024/2025</v>
      </c>
      <c r="G9964">
        <v>44955</v>
      </c>
      <c r="H9964" t="s">
        <v>60</v>
      </c>
      <c r="I9964" s="68">
        <f>IFERROR(INDEX(Lookup_Misc!$A$1:$C$7,MATCH(Table1[[#This Row],[Product]],Lookup_Misc!$B$1:$B$7,0),3)*Table1[[#This Row],[Tonnage]],NA())</f>
        <v>17982</v>
      </c>
      <c r="J9964" s="68">
        <f t="shared" si="510"/>
        <v>1</v>
      </c>
    </row>
    <row r="9965" spans="1:10">
      <c r="A9965" t="s">
        <v>188</v>
      </c>
      <c r="B9965" t="s">
        <v>123</v>
      </c>
      <c r="C9965" s="60">
        <v>45658</v>
      </c>
      <c r="D9965" s="3">
        <f>Table1[[#This Row],[End Year]]-1</f>
        <v>2024</v>
      </c>
      <c r="E9965" s="3">
        <f t="shared" si="508"/>
        <v>2025</v>
      </c>
      <c r="F9965" s="1" t="str">
        <f t="shared" si="509"/>
        <v>2024/2025</v>
      </c>
      <c r="G9965">
        <v>5</v>
      </c>
      <c r="H9965" t="s">
        <v>124</v>
      </c>
      <c r="I9965" s="68">
        <f>IFERROR(INDEX(Lookup_Misc!$A$1:$C$7,MATCH(Table1[[#This Row],[Product]],Lookup_Misc!$B$1:$B$7,0),3)*Table1[[#This Row],[Tonnage]],NA())</f>
        <v>0.89999999999999991</v>
      </c>
      <c r="J9965" s="68">
        <f t="shared" si="510"/>
        <v>1</v>
      </c>
    </row>
    <row r="9966" spans="1:10">
      <c r="A9966" t="s">
        <v>189</v>
      </c>
      <c r="B9966" t="s">
        <v>123</v>
      </c>
      <c r="C9966" s="60">
        <v>45658</v>
      </c>
      <c r="D9966" s="3">
        <f>Table1[[#This Row],[End Year]]-1</f>
        <v>2024</v>
      </c>
      <c r="E9966" s="3">
        <f t="shared" si="508"/>
        <v>2025</v>
      </c>
      <c r="F9966" s="1" t="str">
        <f t="shared" si="509"/>
        <v>2024/2025</v>
      </c>
      <c r="G9966">
        <v>15000</v>
      </c>
      <c r="H9966" t="s">
        <v>113</v>
      </c>
      <c r="I9966" s="68">
        <f>IFERROR(INDEX(Lookup_Misc!$A$1:$C$7,MATCH(Table1[[#This Row],[Product]],Lookup_Misc!$B$1:$B$7,0),3)*Table1[[#This Row],[Tonnage]],NA())</f>
        <v>6000</v>
      </c>
      <c r="J9966" s="68">
        <f t="shared" si="510"/>
        <v>1</v>
      </c>
    </row>
    <row r="9967" spans="1:10">
      <c r="A9967" t="s">
        <v>185</v>
      </c>
      <c r="B9967" t="s">
        <v>123</v>
      </c>
      <c r="C9967" s="60">
        <v>45658</v>
      </c>
      <c r="D9967" s="3">
        <f>Table1[[#This Row],[End Year]]-1</f>
        <v>2024</v>
      </c>
      <c r="E9967" s="3">
        <f t="shared" si="508"/>
        <v>2025</v>
      </c>
      <c r="F9967" s="1" t="str">
        <f t="shared" si="509"/>
        <v>2024/2025</v>
      </c>
      <c r="G9967">
        <v>3500</v>
      </c>
      <c r="H9967" t="s">
        <v>113</v>
      </c>
      <c r="I9967" s="68">
        <f>IFERROR(INDEX(Lookup_Misc!$A$1:$C$7,MATCH(Table1[[#This Row],[Product]],Lookup_Misc!$B$1:$B$7,0),3)*Table1[[#This Row],[Tonnage]],NA())</f>
        <v>1610</v>
      </c>
      <c r="J9967" s="68">
        <f t="shared" si="510"/>
        <v>1</v>
      </c>
    </row>
    <row r="9968" spans="1:10">
      <c r="A9968" t="s">
        <v>186</v>
      </c>
      <c r="B9968" t="s">
        <v>123</v>
      </c>
      <c r="C9968" s="60">
        <v>45658</v>
      </c>
      <c r="D9968" s="3">
        <f>Table1[[#This Row],[End Year]]-1</f>
        <v>2024</v>
      </c>
      <c r="E9968" s="3">
        <f t="shared" si="508"/>
        <v>2025</v>
      </c>
      <c r="F9968" s="1" t="str">
        <f t="shared" si="509"/>
        <v>2024/2025</v>
      </c>
      <c r="G9968">
        <v>558</v>
      </c>
      <c r="H9968" t="s">
        <v>79</v>
      </c>
      <c r="I9968" s="68">
        <f>IFERROR(INDEX(Lookup_Misc!$A$1:$C$7,MATCH(Table1[[#This Row],[Product]],Lookup_Misc!$B$1:$B$7,0),3)*Table1[[#This Row],[Tonnage]],NA())</f>
        <v>290.16000000000003</v>
      </c>
      <c r="J9968" s="68">
        <f t="shared" si="510"/>
        <v>1</v>
      </c>
    </row>
    <row r="9969" spans="1:10">
      <c r="A9969" t="s">
        <v>189</v>
      </c>
      <c r="B9969" t="s">
        <v>123</v>
      </c>
      <c r="C9969" s="60">
        <v>45658</v>
      </c>
      <c r="D9969" s="3">
        <f>Table1[[#This Row],[End Year]]-1</f>
        <v>2024</v>
      </c>
      <c r="E9969" s="3">
        <f t="shared" si="508"/>
        <v>2025</v>
      </c>
      <c r="F9969" s="1" t="str">
        <f t="shared" si="509"/>
        <v>2024/2025</v>
      </c>
      <c r="G9969">
        <v>19</v>
      </c>
      <c r="H9969" t="s">
        <v>86</v>
      </c>
      <c r="I9969" s="68">
        <f>IFERROR(INDEX(Lookup_Misc!$A$1:$C$7,MATCH(Table1[[#This Row],[Product]],Lookup_Misc!$B$1:$B$7,0),3)*Table1[[#This Row],[Tonnage]],NA())</f>
        <v>7.6000000000000005</v>
      </c>
      <c r="J9969" s="68">
        <f t="shared" si="510"/>
        <v>1</v>
      </c>
    </row>
    <row r="9970" spans="1:10">
      <c r="A9970" t="s">
        <v>187</v>
      </c>
      <c r="B9970" t="s">
        <v>33</v>
      </c>
      <c r="C9970" s="60">
        <v>45689</v>
      </c>
      <c r="D9970" s="3">
        <f>Table1[[#This Row],[End Year]]-1</f>
        <v>2024</v>
      </c>
      <c r="E9970" s="3">
        <f t="shared" ref="E9970:E10001" si="511">IF(AND(MONTH(C9970)&gt;=7,MONTH(C9970)&lt;=12),YEAR(C9970)+1,YEAR(C9970))</f>
        <v>2025</v>
      </c>
      <c r="F9970" s="1" t="str">
        <f t="shared" ref="F9970:F10001" si="512">D9970&amp;"/"&amp;E9970</f>
        <v>2024/2025</v>
      </c>
      <c r="G9970">
        <v>22000</v>
      </c>
      <c r="H9970" t="s">
        <v>78</v>
      </c>
      <c r="I9970" s="68">
        <f>IFERROR(INDEX(Lookup_Misc!$A$1:$C$7,MATCH(Table1[[#This Row],[Product]],Lookup_Misc!$B$1:$B$7,0),3)*Table1[[#This Row],[Tonnage]],NA())</f>
        <v>10120</v>
      </c>
      <c r="J9970" s="68">
        <f t="shared" ref="J9970:J10001" si="513">MONTH(C9970)</f>
        <v>2</v>
      </c>
    </row>
    <row r="9971" spans="1:10">
      <c r="A9971" t="s">
        <v>185</v>
      </c>
      <c r="B9971" t="s">
        <v>33</v>
      </c>
      <c r="C9971" s="60">
        <v>45689</v>
      </c>
      <c r="D9971" s="3">
        <f>Table1[[#This Row],[End Year]]-1</f>
        <v>2024</v>
      </c>
      <c r="E9971" s="3">
        <f t="shared" si="511"/>
        <v>2025</v>
      </c>
      <c r="F9971" s="1" t="str">
        <f t="shared" si="512"/>
        <v>2024/2025</v>
      </c>
      <c r="G9971">
        <v>36</v>
      </c>
      <c r="H9971" t="s">
        <v>119</v>
      </c>
      <c r="I9971" s="68">
        <f>IFERROR(INDEX(Lookup_Misc!$A$1:$C$7,MATCH(Table1[[#This Row],[Product]],Lookup_Misc!$B$1:$B$7,0),3)*Table1[[#This Row],[Tonnage]],NA())</f>
        <v>16.560000000000002</v>
      </c>
      <c r="J9971" s="68">
        <f t="shared" si="513"/>
        <v>2</v>
      </c>
    </row>
    <row r="9972" spans="1:10">
      <c r="A9972" t="s">
        <v>186</v>
      </c>
      <c r="B9972" t="s">
        <v>33</v>
      </c>
      <c r="C9972" s="60">
        <v>45689</v>
      </c>
      <c r="D9972" s="3">
        <f>Table1[[#This Row],[End Year]]-1</f>
        <v>2024</v>
      </c>
      <c r="E9972" s="3">
        <f t="shared" si="511"/>
        <v>2025</v>
      </c>
      <c r="F9972" s="1" t="str">
        <f t="shared" si="512"/>
        <v>2024/2025</v>
      </c>
      <c r="G9972">
        <v>30291</v>
      </c>
      <c r="H9972" t="s">
        <v>132</v>
      </c>
      <c r="I9972" s="68">
        <f>IFERROR(INDEX(Lookup_Misc!$A$1:$C$7,MATCH(Table1[[#This Row],[Product]],Lookup_Misc!$B$1:$B$7,0),3)*Table1[[#This Row],[Tonnage]],NA())</f>
        <v>15751.32</v>
      </c>
      <c r="J9972" s="68">
        <f t="shared" si="513"/>
        <v>2</v>
      </c>
    </row>
    <row r="9973" spans="1:10">
      <c r="A9973" t="s">
        <v>189</v>
      </c>
      <c r="B9973" t="s">
        <v>33</v>
      </c>
      <c r="C9973" s="60">
        <v>45689</v>
      </c>
      <c r="D9973" s="3">
        <f>Table1[[#This Row],[End Year]]-1</f>
        <v>2024</v>
      </c>
      <c r="E9973" s="3">
        <f t="shared" si="511"/>
        <v>2025</v>
      </c>
      <c r="F9973" s="1" t="str">
        <f t="shared" si="512"/>
        <v>2024/2025</v>
      </c>
      <c r="G9973">
        <v>195</v>
      </c>
      <c r="H9973" t="s">
        <v>60</v>
      </c>
      <c r="I9973" s="68">
        <f>IFERROR(INDEX(Lookup_Misc!$A$1:$C$7,MATCH(Table1[[#This Row],[Product]],Lookup_Misc!$B$1:$B$7,0),3)*Table1[[#This Row],[Tonnage]],NA())</f>
        <v>78</v>
      </c>
      <c r="J9973" s="68">
        <f t="shared" si="513"/>
        <v>2</v>
      </c>
    </row>
    <row r="9974" spans="1:10">
      <c r="A9974" t="s">
        <v>185</v>
      </c>
      <c r="B9974" t="s">
        <v>33</v>
      </c>
      <c r="C9974" s="60">
        <v>45689</v>
      </c>
      <c r="D9974" s="3">
        <f>Table1[[#This Row],[End Year]]-1</f>
        <v>2024</v>
      </c>
      <c r="E9974" s="3">
        <f t="shared" si="511"/>
        <v>2025</v>
      </c>
      <c r="F9974" s="1" t="str">
        <f t="shared" si="512"/>
        <v>2024/2025</v>
      </c>
      <c r="G9974">
        <v>18</v>
      </c>
      <c r="H9974" t="s">
        <v>75</v>
      </c>
      <c r="I9974" s="68">
        <f>IFERROR(INDEX(Lookup_Misc!$A$1:$C$7,MATCH(Table1[[#This Row],[Product]],Lookup_Misc!$B$1:$B$7,0),3)*Table1[[#This Row],[Tonnage]],NA())</f>
        <v>8.2800000000000011</v>
      </c>
      <c r="J9974" s="68">
        <f t="shared" si="513"/>
        <v>2</v>
      </c>
    </row>
    <row r="9975" spans="1:10">
      <c r="A9975" t="s">
        <v>189</v>
      </c>
      <c r="B9975" t="s">
        <v>33</v>
      </c>
      <c r="C9975" s="60">
        <v>45689</v>
      </c>
      <c r="D9975" s="3">
        <f>Table1[[#This Row],[End Year]]-1</f>
        <v>2024</v>
      </c>
      <c r="E9975" s="3">
        <f t="shared" si="511"/>
        <v>2025</v>
      </c>
      <c r="F9975" s="1" t="str">
        <f t="shared" si="512"/>
        <v>2024/2025</v>
      </c>
      <c r="G9975">
        <v>8243</v>
      </c>
      <c r="H9975" t="s">
        <v>151</v>
      </c>
      <c r="I9975" s="68">
        <f>IFERROR(INDEX(Lookup_Misc!$A$1:$C$7,MATCH(Table1[[#This Row],[Product]],Lookup_Misc!$B$1:$B$7,0),3)*Table1[[#This Row],[Tonnage]],NA())</f>
        <v>3297.2000000000003</v>
      </c>
      <c r="J9975" s="68">
        <f t="shared" si="513"/>
        <v>2</v>
      </c>
    </row>
    <row r="9976" spans="1:10">
      <c r="A9976" t="s">
        <v>186</v>
      </c>
      <c r="B9976" t="s">
        <v>33</v>
      </c>
      <c r="C9976" s="60">
        <v>45689</v>
      </c>
      <c r="D9976" s="3">
        <f>Table1[[#This Row],[End Year]]-1</f>
        <v>2024</v>
      </c>
      <c r="E9976" s="3">
        <f t="shared" si="511"/>
        <v>2025</v>
      </c>
      <c r="F9976" s="1" t="str">
        <f t="shared" si="512"/>
        <v>2024/2025</v>
      </c>
      <c r="G9976">
        <v>11855</v>
      </c>
      <c r="H9976" t="s">
        <v>151</v>
      </c>
      <c r="I9976" s="68">
        <f>IFERROR(INDEX(Lookup_Misc!$A$1:$C$7,MATCH(Table1[[#This Row],[Product]],Lookup_Misc!$B$1:$B$7,0),3)*Table1[[#This Row],[Tonnage]],NA())</f>
        <v>6164.6</v>
      </c>
      <c r="J9976" s="68">
        <f t="shared" si="513"/>
        <v>2</v>
      </c>
    </row>
    <row r="9977" spans="1:10">
      <c r="A9977" t="s">
        <v>186</v>
      </c>
      <c r="B9977" t="s">
        <v>33</v>
      </c>
      <c r="C9977" s="60">
        <v>45689</v>
      </c>
      <c r="D9977" s="3">
        <f>Table1[[#This Row],[End Year]]-1</f>
        <v>2024</v>
      </c>
      <c r="E9977" s="3">
        <f t="shared" si="511"/>
        <v>2025</v>
      </c>
      <c r="F9977" s="1" t="str">
        <f t="shared" si="512"/>
        <v>2024/2025</v>
      </c>
      <c r="G9977">
        <v>6806</v>
      </c>
      <c r="H9977" t="s">
        <v>210</v>
      </c>
      <c r="I9977" s="68">
        <f>IFERROR(INDEX(Lookup_Misc!$A$1:$C$7,MATCH(Table1[[#This Row],[Product]],Lookup_Misc!$B$1:$B$7,0),3)*Table1[[#This Row],[Tonnage]],NA())</f>
        <v>3539.1200000000003</v>
      </c>
      <c r="J9977" s="68">
        <f t="shared" si="513"/>
        <v>2</v>
      </c>
    </row>
    <row r="9978" spans="1:10">
      <c r="A9978" t="s">
        <v>186</v>
      </c>
      <c r="B9978" t="s">
        <v>33</v>
      </c>
      <c r="C9978" s="60">
        <v>45689</v>
      </c>
      <c r="D9978" s="3">
        <f>Table1[[#This Row],[End Year]]-1</f>
        <v>2024</v>
      </c>
      <c r="E9978" s="3">
        <f t="shared" si="511"/>
        <v>2025</v>
      </c>
      <c r="F9978" s="1" t="str">
        <f t="shared" si="512"/>
        <v>2024/2025</v>
      </c>
      <c r="G9978">
        <v>825</v>
      </c>
      <c r="H9978" t="s">
        <v>95</v>
      </c>
      <c r="I9978" s="68">
        <f>IFERROR(INDEX(Lookup_Misc!$A$1:$C$7,MATCH(Table1[[#This Row],[Product]],Lookup_Misc!$B$1:$B$7,0),3)*Table1[[#This Row],[Tonnage]],NA())</f>
        <v>429</v>
      </c>
      <c r="J9978" s="68">
        <f t="shared" si="513"/>
        <v>2</v>
      </c>
    </row>
    <row r="9979" spans="1:10">
      <c r="A9979" t="s">
        <v>185</v>
      </c>
      <c r="B9979" t="s">
        <v>33</v>
      </c>
      <c r="C9979" s="60">
        <v>45689</v>
      </c>
      <c r="D9979" s="3">
        <f>Table1[[#This Row],[End Year]]-1</f>
        <v>2024</v>
      </c>
      <c r="E9979" s="3">
        <f t="shared" si="511"/>
        <v>2025</v>
      </c>
      <c r="F9979" s="1" t="str">
        <f t="shared" si="512"/>
        <v>2024/2025</v>
      </c>
      <c r="G9979">
        <v>24420</v>
      </c>
      <c r="H9979" t="s">
        <v>79</v>
      </c>
      <c r="I9979" s="68">
        <f>IFERROR(INDEX(Lookup_Misc!$A$1:$C$7,MATCH(Table1[[#This Row],[Product]],Lookup_Misc!$B$1:$B$7,0),3)*Table1[[#This Row],[Tonnage]],NA())</f>
        <v>11233.2</v>
      </c>
      <c r="J9979" s="68">
        <f t="shared" si="513"/>
        <v>2</v>
      </c>
    </row>
    <row r="9980" spans="1:10">
      <c r="A9980" t="s">
        <v>186</v>
      </c>
      <c r="B9980" t="s">
        <v>33</v>
      </c>
      <c r="C9980" s="60">
        <v>45689</v>
      </c>
      <c r="D9980" s="3">
        <f>Table1[[#This Row],[End Year]]-1</f>
        <v>2024</v>
      </c>
      <c r="E9980" s="3">
        <f t="shared" si="511"/>
        <v>2025</v>
      </c>
      <c r="F9980" s="1" t="str">
        <f t="shared" si="512"/>
        <v>2024/2025</v>
      </c>
      <c r="G9980">
        <v>7</v>
      </c>
      <c r="H9980" t="s">
        <v>88</v>
      </c>
      <c r="I9980" s="68">
        <f>IFERROR(INDEX(Lookup_Misc!$A$1:$C$7,MATCH(Table1[[#This Row],[Product]],Lookup_Misc!$B$1:$B$7,0),3)*Table1[[#This Row],[Tonnage]],NA())</f>
        <v>3.64</v>
      </c>
      <c r="J9980" s="68">
        <f t="shared" si="513"/>
        <v>2</v>
      </c>
    </row>
    <row r="9981" spans="1:10">
      <c r="A9981" t="s">
        <v>186</v>
      </c>
      <c r="B9981" t="s">
        <v>33</v>
      </c>
      <c r="C9981" s="60">
        <v>45689</v>
      </c>
      <c r="D9981" s="3">
        <f>Table1[[#This Row],[End Year]]-1</f>
        <v>2024</v>
      </c>
      <c r="E9981" s="3">
        <f t="shared" si="511"/>
        <v>2025</v>
      </c>
      <c r="F9981" s="1" t="str">
        <f t="shared" si="512"/>
        <v>2024/2025</v>
      </c>
      <c r="G9981">
        <v>1</v>
      </c>
      <c r="H9981" t="s">
        <v>75</v>
      </c>
      <c r="I9981" s="68">
        <f>IFERROR(INDEX(Lookup_Misc!$A$1:$C$7,MATCH(Table1[[#This Row],[Product]],Lookup_Misc!$B$1:$B$7,0),3)*Table1[[#This Row],[Tonnage]],NA())</f>
        <v>0.52</v>
      </c>
      <c r="J9981" s="68">
        <f t="shared" si="513"/>
        <v>2</v>
      </c>
    </row>
    <row r="9982" spans="1:10">
      <c r="A9982" t="s">
        <v>185</v>
      </c>
      <c r="B9982" t="s">
        <v>33</v>
      </c>
      <c r="C9982" s="60">
        <v>45689</v>
      </c>
      <c r="D9982" s="3">
        <f>Table1[[#This Row],[End Year]]-1</f>
        <v>2024</v>
      </c>
      <c r="E9982" s="3">
        <f t="shared" si="511"/>
        <v>2025</v>
      </c>
      <c r="F9982" s="1" t="str">
        <f t="shared" si="512"/>
        <v>2024/2025</v>
      </c>
      <c r="G9982">
        <v>71</v>
      </c>
      <c r="H9982" t="s">
        <v>86</v>
      </c>
      <c r="I9982" s="68">
        <f>IFERROR(INDEX(Lookup_Misc!$A$1:$C$7,MATCH(Table1[[#This Row],[Product]],Lookup_Misc!$B$1:$B$7,0),3)*Table1[[#This Row],[Tonnage]],NA())</f>
        <v>32.660000000000004</v>
      </c>
      <c r="J9982" s="68">
        <f t="shared" si="513"/>
        <v>2</v>
      </c>
    </row>
    <row r="9983" spans="1:10">
      <c r="A9983" t="s">
        <v>185</v>
      </c>
      <c r="B9983" t="s">
        <v>33</v>
      </c>
      <c r="C9983" s="60">
        <v>45689</v>
      </c>
      <c r="D9983" s="3">
        <f>Table1[[#This Row],[End Year]]-1</f>
        <v>2024</v>
      </c>
      <c r="E9983" s="3">
        <f t="shared" si="511"/>
        <v>2025</v>
      </c>
      <c r="F9983" s="1" t="str">
        <f t="shared" si="512"/>
        <v>2024/2025</v>
      </c>
      <c r="G9983">
        <v>3</v>
      </c>
      <c r="H9983" t="s">
        <v>88</v>
      </c>
      <c r="I9983" s="68">
        <f>IFERROR(INDEX(Lookup_Misc!$A$1:$C$7,MATCH(Table1[[#This Row],[Product]],Lookup_Misc!$B$1:$B$7,0),3)*Table1[[#This Row],[Tonnage]],NA())</f>
        <v>1.3800000000000001</v>
      </c>
      <c r="J9983" s="68">
        <f t="shared" si="513"/>
        <v>2</v>
      </c>
    </row>
    <row r="9984" spans="1:10">
      <c r="A9984" t="s">
        <v>187</v>
      </c>
      <c r="B9984" t="s">
        <v>33</v>
      </c>
      <c r="C9984" s="60">
        <v>45689</v>
      </c>
      <c r="D9984" s="3">
        <f>Table1[[#This Row],[End Year]]-1</f>
        <v>2024</v>
      </c>
      <c r="E9984" s="3">
        <f t="shared" si="511"/>
        <v>2025</v>
      </c>
      <c r="F9984" s="1" t="str">
        <f t="shared" si="512"/>
        <v>2024/2025</v>
      </c>
      <c r="G9984">
        <v>41030</v>
      </c>
      <c r="H9984" t="s">
        <v>96</v>
      </c>
      <c r="I9984" s="68">
        <f>IFERROR(INDEX(Lookup_Misc!$A$1:$C$7,MATCH(Table1[[#This Row],[Product]],Lookup_Misc!$B$1:$B$7,0),3)*Table1[[#This Row],[Tonnage]],NA())</f>
        <v>18873.8</v>
      </c>
      <c r="J9984" s="68">
        <f t="shared" si="513"/>
        <v>2</v>
      </c>
    </row>
    <row r="9985" spans="1:10">
      <c r="A9985" t="s">
        <v>186</v>
      </c>
      <c r="B9985" t="s">
        <v>33</v>
      </c>
      <c r="C9985" s="60">
        <v>45689</v>
      </c>
      <c r="D9985" s="3">
        <f>Table1[[#This Row],[End Year]]-1</f>
        <v>2024</v>
      </c>
      <c r="E9985" s="3">
        <f t="shared" si="511"/>
        <v>2025</v>
      </c>
      <c r="F9985" s="1" t="str">
        <f t="shared" si="512"/>
        <v>2024/2025</v>
      </c>
      <c r="G9985">
        <v>27734</v>
      </c>
      <c r="H9985" t="s">
        <v>79</v>
      </c>
      <c r="I9985" s="68">
        <f>IFERROR(INDEX(Lookup_Misc!$A$1:$C$7,MATCH(Table1[[#This Row],[Product]],Lookup_Misc!$B$1:$B$7,0),3)*Table1[[#This Row],[Tonnage]],NA())</f>
        <v>14421.68</v>
      </c>
      <c r="J9985" s="68">
        <f t="shared" si="513"/>
        <v>2</v>
      </c>
    </row>
    <row r="9986" spans="1:10">
      <c r="A9986" t="s">
        <v>186</v>
      </c>
      <c r="B9986" t="s">
        <v>33</v>
      </c>
      <c r="C9986" s="60">
        <v>45689</v>
      </c>
      <c r="D9986" s="3">
        <f>Table1[[#This Row],[End Year]]-1</f>
        <v>2024</v>
      </c>
      <c r="E9986" s="3">
        <f t="shared" si="511"/>
        <v>2025</v>
      </c>
      <c r="F9986" s="1" t="str">
        <f t="shared" si="512"/>
        <v>2024/2025</v>
      </c>
      <c r="G9986">
        <v>1</v>
      </c>
      <c r="H9986" t="s">
        <v>89</v>
      </c>
      <c r="I9986" s="68">
        <f>IFERROR(INDEX(Lookup_Misc!$A$1:$C$7,MATCH(Table1[[#This Row],[Product]],Lookup_Misc!$B$1:$B$7,0),3)*Table1[[#This Row],[Tonnage]],NA())</f>
        <v>0.52</v>
      </c>
      <c r="J9986" s="68">
        <f t="shared" si="513"/>
        <v>2</v>
      </c>
    </row>
    <row r="9987" spans="1:10">
      <c r="A9987" t="s">
        <v>186</v>
      </c>
      <c r="B9987" t="s">
        <v>33</v>
      </c>
      <c r="C9987" s="60">
        <v>45689</v>
      </c>
      <c r="D9987" s="3">
        <f>Table1[[#This Row],[End Year]]-1</f>
        <v>2024</v>
      </c>
      <c r="E9987" s="3">
        <f t="shared" si="511"/>
        <v>2025</v>
      </c>
      <c r="F9987" s="1" t="str">
        <f t="shared" si="512"/>
        <v>2024/2025</v>
      </c>
      <c r="G9987">
        <v>221</v>
      </c>
      <c r="H9987" t="s">
        <v>86</v>
      </c>
      <c r="I9987" s="68">
        <f>IFERROR(INDEX(Lookup_Misc!$A$1:$C$7,MATCH(Table1[[#This Row],[Product]],Lookup_Misc!$B$1:$B$7,0),3)*Table1[[#This Row],[Tonnage]],NA())</f>
        <v>114.92</v>
      </c>
      <c r="J9987" s="68">
        <f t="shared" si="513"/>
        <v>2</v>
      </c>
    </row>
    <row r="9988" spans="1:10">
      <c r="A9988" t="s">
        <v>185</v>
      </c>
      <c r="B9988" t="s">
        <v>33</v>
      </c>
      <c r="C9988" s="60">
        <v>45689</v>
      </c>
      <c r="D9988" s="3">
        <f>Table1[[#This Row],[End Year]]-1</f>
        <v>2024</v>
      </c>
      <c r="E9988" s="3">
        <f t="shared" si="511"/>
        <v>2025</v>
      </c>
      <c r="F9988" s="1" t="str">
        <f t="shared" si="512"/>
        <v>2024/2025</v>
      </c>
      <c r="G9988">
        <v>2</v>
      </c>
      <c r="H9988" t="s">
        <v>208</v>
      </c>
      <c r="I9988" s="68">
        <f>IFERROR(INDEX(Lookup_Misc!$A$1:$C$7,MATCH(Table1[[#This Row],[Product]],Lookup_Misc!$B$1:$B$7,0),3)*Table1[[#This Row],[Tonnage]],NA())</f>
        <v>0.92</v>
      </c>
      <c r="J9988" s="68">
        <f t="shared" si="513"/>
        <v>2</v>
      </c>
    </row>
    <row r="9989" spans="1:10">
      <c r="A9989" t="s">
        <v>186</v>
      </c>
      <c r="B9989" t="s">
        <v>33</v>
      </c>
      <c r="C9989" s="60">
        <v>45689</v>
      </c>
      <c r="D9989" s="3">
        <f>Table1[[#This Row],[End Year]]-1</f>
        <v>2024</v>
      </c>
      <c r="E9989" s="3">
        <f t="shared" si="511"/>
        <v>2025</v>
      </c>
      <c r="F9989" s="1" t="str">
        <f t="shared" si="512"/>
        <v>2024/2025</v>
      </c>
      <c r="G9989">
        <v>12500</v>
      </c>
      <c r="H9989" t="s">
        <v>103</v>
      </c>
      <c r="I9989" s="68">
        <f>IFERROR(INDEX(Lookup_Misc!$A$1:$C$7,MATCH(Table1[[#This Row],[Product]],Lookup_Misc!$B$1:$B$7,0),3)*Table1[[#This Row],[Tonnage]],NA())</f>
        <v>6500</v>
      </c>
      <c r="J9989" s="68">
        <f t="shared" si="513"/>
        <v>2</v>
      </c>
    </row>
    <row r="9990" spans="1:10">
      <c r="A9990" t="s">
        <v>189</v>
      </c>
      <c r="B9990" t="s">
        <v>33</v>
      </c>
      <c r="C9990" s="60">
        <v>45689</v>
      </c>
      <c r="D9990" s="3">
        <f>Table1[[#This Row],[End Year]]-1</f>
        <v>2024</v>
      </c>
      <c r="E9990" s="3">
        <f t="shared" si="511"/>
        <v>2025</v>
      </c>
      <c r="F9990" s="1" t="str">
        <f t="shared" si="512"/>
        <v>2024/2025</v>
      </c>
      <c r="G9990">
        <v>45000</v>
      </c>
      <c r="H9990" t="s">
        <v>103</v>
      </c>
      <c r="I9990" s="68">
        <f>IFERROR(INDEX(Lookup_Misc!$A$1:$C$7,MATCH(Table1[[#This Row],[Product]],Lookup_Misc!$B$1:$B$7,0),3)*Table1[[#This Row],[Tonnage]],NA())</f>
        <v>18000</v>
      </c>
      <c r="J9990" s="68">
        <f t="shared" si="513"/>
        <v>2</v>
      </c>
    </row>
    <row r="9991" spans="1:10">
      <c r="A9991" t="s">
        <v>186</v>
      </c>
      <c r="B9991" t="s">
        <v>33</v>
      </c>
      <c r="C9991" s="60">
        <v>45689</v>
      </c>
      <c r="D9991" s="3">
        <f>Table1[[#This Row],[End Year]]-1</f>
        <v>2024</v>
      </c>
      <c r="E9991" s="3">
        <f t="shared" si="511"/>
        <v>2025</v>
      </c>
      <c r="F9991" s="1" t="str">
        <f t="shared" si="512"/>
        <v>2024/2025</v>
      </c>
      <c r="G9991">
        <v>140</v>
      </c>
      <c r="H9991" t="s">
        <v>209</v>
      </c>
      <c r="I9991" s="68">
        <f>IFERROR(INDEX(Lookup_Misc!$A$1:$C$7,MATCH(Table1[[#This Row],[Product]],Lookup_Misc!$B$1:$B$7,0),3)*Table1[[#This Row],[Tonnage]],NA())</f>
        <v>72.8</v>
      </c>
      <c r="J9991" s="68">
        <f t="shared" si="513"/>
        <v>2</v>
      </c>
    </row>
    <row r="9992" spans="1:10">
      <c r="A9992" t="s">
        <v>189</v>
      </c>
      <c r="B9992" t="s">
        <v>33</v>
      </c>
      <c r="C9992" s="60">
        <v>45689</v>
      </c>
      <c r="D9992" s="3">
        <f>Table1[[#This Row],[End Year]]-1</f>
        <v>2024</v>
      </c>
      <c r="E9992" s="3">
        <f t="shared" si="511"/>
        <v>2025</v>
      </c>
      <c r="F9992" s="1" t="str">
        <f t="shared" si="512"/>
        <v>2024/2025</v>
      </c>
      <c r="G9992">
        <v>65</v>
      </c>
      <c r="H9992" t="s">
        <v>94</v>
      </c>
      <c r="I9992" s="68">
        <f>IFERROR(INDEX(Lookup_Misc!$A$1:$C$7,MATCH(Table1[[#This Row],[Product]],Lookup_Misc!$B$1:$B$7,0),3)*Table1[[#This Row],[Tonnage]],NA())</f>
        <v>26</v>
      </c>
      <c r="J9992" s="68">
        <f t="shared" si="513"/>
        <v>2</v>
      </c>
    </row>
    <row r="9993" spans="1:10">
      <c r="A9993" t="s">
        <v>186</v>
      </c>
      <c r="B9993" t="s">
        <v>33</v>
      </c>
      <c r="C9993" s="60">
        <v>45689</v>
      </c>
      <c r="D9993" s="3">
        <f>Table1[[#This Row],[End Year]]-1</f>
        <v>2024</v>
      </c>
      <c r="E9993" s="3">
        <f t="shared" si="511"/>
        <v>2025</v>
      </c>
      <c r="F9993" s="1" t="str">
        <f t="shared" si="512"/>
        <v>2024/2025</v>
      </c>
      <c r="G9993">
        <v>628</v>
      </c>
      <c r="H9993" t="s">
        <v>60</v>
      </c>
      <c r="I9993" s="68">
        <f>IFERROR(INDEX(Lookup_Misc!$A$1:$C$7,MATCH(Table1[[#This Row],[Product]],Lookup_Misc!$B$1:$B$7,0),3)*Table1[[#This Row],[Tonnage]],NA())</f>
        <v>326.56</v>
      </c>
      <c r="J9993" s="68">
        <f t="shared" si="513"/>
        <v>2</v>
      </c>
    </row>
    <row r="9994" spans="1:10">
      <c r="A9994" t="s">
        <v>185</v>
      </c>
      <c r="B9994" t="s">
        <v>33</v>
      </c>
      <c r="C9994" s="60">
        <v>45689</v>
      </c>
      <c r="D9994" s="3">
        <f>Table1[[#This Row],[End Year]]-1</f>
        <v>2024</v>
      </c>
      <c r="E9994" s="3">
        <f t="shared" si="511"/>
        <v>2025</v>
      </c>
      <c r="F9994" s="1" t="str">
        <f t="shared" si="512"/>
        <v>2024/2025</v>
      </c>
      <c r="G9994">
        <v>20</v>
      </c>
      <c r="H9994" t="s">
        <v>118</v>
      </c>
      <c r="I9994" s="68">
        <f>IFERROR(INDEX(Lookup_Misc!$A$1:$C$7,MATCH(Table1[[#This Row],[Product]],Lookup_Misc!$B$1:$B$7,0),3)*Table1[[#This Row],[Tonnage]],NA())</f>
        <v>9.2000000000000011</v>
      </c>
      <c r="J9994" s="68">
        <f t="shared" si="513"/>
        <v>2</v>
      </c>
    </row>
    <row r="9995" spans="1:10">
      <c r="A9995" t="s">
        <v>185</v>
      </c>
      <c r="B9995" t="s">
        <v>33</v>
      </c>
      <c r="C9995" s="60">
        <v>45689</v>
      </c>
      <c r="D9995" s="3">
        <f>Table1[[#This Row],[End Year]]-1</f>
        <v>2024</v>
      </c>
      <c r="E9995" s="3">
        <f t="shared" si="511"/>
        <v>2025</v>
      </c>
      <c r="F9995" s="1" t="str">
        <f t="shared" si="512"/>
        <v>2024/2025</v>
      </c>
      <c r="G9995">
        <v>96</v>
      </c>
      <c r="H9995" t="s">
        <v>60</v>
      </c>
      <c r="I9995" s="68">
        <f>IFERROR(INDEX(Lookup_Misc!$A$1:$C$7,MATCH(Table1[[#This Row],[Product]],Lookup_Misc!$B$1:$B$7,0),3)*Table1[[#This Row],[Tonnage]],NA())</f>
        <v>44.160000000000004</v>
      </c>
      <c r="J9995" s="68">
        <f t="shared" si="513"/>
        <v>2</v>
      </c>
    </row>
    <row r="9996" spans="1:10">
      <c r="A9996" t="s">
        <v>188</v>
      </c>
      <c r="B9996" t="s">
        <v>33</v>
      </c>
      <c r="C9996" s="60">
        <v>45689</v>
      </c>
      <c r="D9996" s="3">
        <f>Table1[[#This Row],[End Year]]-1</f>
        <v>2024</v>
      </c>
      <c r="E9996" s="3">
        <f t="shared" si="511"/>
        <v>2025</v>
      </c>
      <c r="F9996" s="1" t="str">
        <f t="shared" si="512"/>
        <v>2024/2025</v>
      </c>
      <c r="G9996">
        <v>1</v>
      </c>
      <c r="H9996" t="s">
        <v>79</v>
      </c>
      <c r="I9996" s="68">
        <f>IFERROR(INDEX(Lookup_Misc!$A$1:$C$7,MATCH(Table1[[#This Row],[Product]],Lookup_Misc!$B$1:$B$7,0),3)*Table1[[#This Row],[Tonnage]],NA())</f>
        <v>0.18</v>
      </c>
      <c r="J9996" s="68">
        <f t="shared" si="513"/>
        <v>2</v>
      </c>
    </row>
    <row r="9997" spans="1:10">
      <c r="A9997" t="s">
        <v>189</v>
      </c>
      <c r="B9997" t="s">
        <v>33</v>
      </c>
      <c r="C9997" s="60">
        <v>45689</v>
      </c>
      <c r="D9997" s="3">
        <f>Table1[[#This Row],[End Year]]-1</f>
        <v>2024</v>
      </c>
      <c r="E9997" s="3">
        <f t="shared" si="511"/>
        <v>2025</v>
      </c>
      <c r="F9997" s="1" t="str">
        <f t="shared" si="512"/>
        <v>2024/2025</v>
      </c>
      <c r="G9997">
        <v>259</v>
      </c>
      <c r="H9997" t="s">
        <v>113</v>
      </c>
      <c r="I9997" s="68">
        <f>IFERROR(INDEX(Lookup_Misc!$A$1:$C$7,MATCH(Table1[[#This Row],[Product]],Lookup_Misc!$B$1:$B$7,0),3)*Table1[[#This Row],[Tonnage]],NA())</f>
        <v>103.60000000000001</v>
      </c>
      <c r="J9997" s="68">
        <f t="shared" si="513"/>
        <v>2</v>
      </c>
    </row>
    <row r="9998" spans="1:10">
      <c r="A9998" t="s">
        <v>188</v>
      </c>
      <c r="B9998" t="s">
        <v>33</v>
      </c>
      <c r="C9998" s="60">
        <v>45689</v>
      </c>
      <c r="D9998" s="3">
        <f>Table1[[#This Row],[End Year]]-1</f>
        <v>2024</v>
      </c>
      <c r="E9998" s="3">
        <f t="shared" si="511"/>
        <v>2025</v>
      </c>
      <c r="F9998" s="1" t="str">
        <f t="shared" si="512"/>
        <v>2024/2025</v>
      </c>
      <c r="G9998">
        <v>6</v>
      </c>
      <c r="H9998" t="s">
        <v>86</v>
      </c>
      <c r="I9998" s="68">
        <f>IFERROR(INDEX(Lookup_Misc!$A$1:$C$7,MATCH(Table1[[#This Row],[Product]],Lookup_Misc!$B$1:$B$7,0),3)*Table1[[#This Row],[Tonnage]],NA())</f>
        <v>1.08</v>
      </c>
      <c r="J9998" s="68">
        <f t="shared" si="513"/>
        <v>2</v>
      </c>
    </row>
    <row r="9999" spans="1:10">
      <c r="A9999" t="s">
        <v>189</v>
      </c>
      <c r="B9999" t="s">
        <v>33</v>
      </c>
      <c r="C9999" s="60">
        <v>45689</v>
      </c>
      <c r="D9999" s="3">
        <f>Table1[[#This Row],[End Year]]-1</f>
        <v>2024</v>
      </c>
      <c r="E9999" s="3">
        <f t="shared" si="511"/>
        <v>2025</v>
      </c>
      <c r="F9999" s="1" t="str">
        <f t="shared" si="512"/>
        <v>2024/2025</v>
      </c>
      <c r="G9999">
        <v>82</v>
      </c>
      <c r="H9999" t="s">
        <v>79</v>
      </c>
      <c r="I9999" s="68">
        <f>IFERROR(INDEX(Lookup_Misc!$A$1:$C$7,MATCH(Table1[[#This Row],[Product]],Lookup_Misc!$B$1:$B$7,0),3)*Table1[[#This Row],[Tonnage]],NA())</f>
        <v>32.800000000000004</v>
      </c>
      <c r="J9999" s="68">
        <f t="shared" si="513"/>
        <v>2</v>
      </c>
    </row>
    <row r="10000" spans="1:10">
      <c r="A10000" t="s">
        <v>185</v>
      </c>
      <c r="B10000" t="s">
        <v>33</v>
      </c>
      <c r="C10000" s="60">
        <v>45689</v>
      </c>
      <c r="D10000" s="3">
        <f>Table1[[#This Row],[End Year]]-1</f>
        <v>2024</v>
      </c>
      <c r="E10000" s="3">
        <f t="shared" si="511"/>
        <v>2025</v>
      </c>
      <c r="F10000" s="1" t="str">
        <f t="shared" si="512"/>
        <v>2024/2025</v>
      </c>
      <c r="G10000">
        <v>155007</v>
      </c>
      <c r="H10000" t="s">
        <v>82</v>
      </c>
      <c r="I10000" s="68">
        <f>IFERROR(INDEX(Lookup_Misc!$A$1:$C$7,MATCH(Table1[[#This Row],[Product]],Lookup_Misc!$B$1:$B$7,0),3)*Table1[[#This Row],[Tonnage]],NA())</f>
        <v>71303.22</v>
      </c>
      <c r="J10000" s="68">
        <f t="shared" si="513"/>
        <v>2</v>
      </c>
    </row>
    <row r="10001" spans="1:10">
      <c r="A10001" t="s">
        <v>185</v>
      </c>
      <c r="B10001" t="s">
        <v>33</v>
      </c>
      <c r="C10001" s="60">
        <v>45689</v>
      </c>
      <c r="D10001" s="3">
        <f>Table1[[#This Row],[End Year]]-1</f>
        <v>2024</v>
      </c>
      <c r="E10001" s="3">
        <f t="shared" si="511"/>
        <v>2025</v>
      </c>
      <c r="F10001" s="1" t="str">
        <f t="shared" si="512"/>
        <v>2024/2025</v>
      </c>
      <c r="G10001">
        <v>33000</v>
      </c>
      <c r="H10001" t="s">
        <v>78</v>
      </c>
      <c r="I10001" s="68">
        <f>IFERROR(INDEX(Lookup_Misc!$A$1:$C$7,MATCH(Table1[[#This Row],[Product]],Lookup_Misc!$B$1:$B$7,0),3)*Table1[[#This Row],[Tonnage]],NA())</f>
        <v>15180</v>
      </c>
      <c r="J10001" s="68">
        <f t="shared" si="513"/>
        <v>2</v>
      </c>
    </row>
    <row r="10002" spans="1:10">
      <c r="A10002" t="s">
        <v>189</v>
      </c>
      <c r="B10002" t="s">
        <v>123</v>
      </c>
      <c r="C10002" s="60">
        <v>45689</v>
      </c>
      <c r="D10002" s="3">
        <f>Table1[[#This Row],[End Year]]-1</f>
        <v>2024</v>
      </c>
      <c r="E10002" s="3">
        <f t="shared" ref="E10002:E10025" si="514">IF(AND(MONTH(C10002)&gt;=7,MONTH(C10002)&lt;=12),YEAR(C10002)+1,YEAR(C10002))</f>
        <v>2025</v>
      </c>
      <c r="F10002" s="1" t="str">
        <f t="shared" ref="F10002:F10025" si="515">D10002&amp;"/"&amp;E10002</f>
        <v>2024/2025</v>
      </c>
      <c r="G10002">
        <v>120</v>
      </c>
      <c r="H10002" t="s">
        <v>90</v>
      </c>
      <c r="I10002" s="68">
        <f>IFERROR(INDEX(Lookup_Misc!$A$1:$C$7,MATCH(Table1[[#This Row],[Product]],Lookup_Misc!$B$1:$B$7,0),3)*Table1[[#This Row],[Tonnage]],NA())</f>
        <v>48</v>
      </c>
      <c r="J10002" s="68">
        <f t="shared" ref="J10002:J10025" si="516">MONTH(C10002)</f>
        <v>2</v>
      </c>
    </row>
    <row r="10003" spans="1:10">
      <c r="A10003" t="s">
        <v>189</v>
      </c>
      <c r="B10003" t="s">
        <v>123</v>
      </c>
      <c r="C10003" s="60">
        <v>45689</v>
      </c>
      <c r="D10003" s="3">
        <f>Table1[[#This Row],[End Year]]-1</f>
        <v>2024</v>
      </c>
      <c r="E10003" s="3">
        <f t="shared" si="514"/>
        <v>2025</v>
      </c>
      <c r="F10003" s="1" t="str">
        <f t="shared" si="515"/>
        <v>2024/2025</v>
      </c>
      <c r="G10003">
        <v>4738</v>
      </c>
      <c r="H10003" t="s">
        <v>79</v>
      </c>
      <c r="I10003" s="68">
        <f>IFERROR(INDEX(Lookup_Misc!$A$1:$C$7,MATCH(Table1[[#This Row],[Product]],Lookup_Misc!$B$1:$B$7,0),3)*Table1[[#This Row],[Tonnage]],NA())</f>
        <v>1895.2</v>
      </c>
      <c r="J10003" s="68">
        <f t="shared" si="516"/>
        <v>2</v>
      </c>
    </row>
    <row r="10004" spans="1:10">
      <c r="A10004" t="s">
        <v>186</v>
      </c>
      <c r="B10004" t="s">
        <v>123</v>
      </c>
      <c r="C10004" s="60">
        <v>45689</v>
      </c>
      <c r="D10004" s="3">
        <f>Table1[[#This Row],[End Year]]-1</f>
        <v>2024</v>
      </c>
      <c r="E10004" s="3">
        <f t="shared" si="514"/>
        <v>2025</v>
      </c>
      <c r="F10004" s="1" t="str">
        <f t="shared" si="515"/>
        <v>2024/2025</v>
      </c>
      <c r="G10004">
        <v>7000</v>
      </c>
      <c r="H10004" t="s">
        <v>108</v>
      </c>
      <c r="I10004" s="68">
        <f>IFERROR(INDEX(Lookup_Misc!$A$1:$C$7,MATCH(Table1[[#This Row],[Product]],Lookup_Misc!$B$1:$B$7,0),3)*Table1[[#This Row],[Tonnage]],NA())</f>
        <v>3640</v>
      </c>
      <c r="J10004" s="68">
        <f t="shared" si="516"/>
        <v>2</v>
      </c>
    </row>
    <row r="10005" spans="1:10">
      <c r="A10005" t="s">
        <v>186</v>
      </c>
      <c r="B10005" t="s">
        <v>123</v>
      </c>
      <c r="C10005" s="60">
        <v>45689</v>
      </c>
      <c r="D10005" s="3">
        <f>Table1[[#This Row],[End Year]]-1</f>
        <v>2024</v>
      </c>
      <c r="E10005" s="3">
        <f t="shared" si="514"/>
        <v>2025</v>
      </c>
      <c r="F10005" s="1" t="str">
        <f t="shared" si="515"/>
        <v>2024/2025</v>
      </c>
      <c r="G10005">
        <v>11000</v>
      </c>
      <c r="H10005" t="s">
        <v>113</v>
      </c>
      <c r="I10005" s="68">
        <f>IFERROR(INDEX(Lookup_Misc!$A$1:$C$7,MATCH(Table1[[#This Row],[Product]],Lookup_Misc!$B$1:$B$7,0),3)*Table1[[#This Row],[Tonnage]],NA())</f>
        <v>5720</v>
      </c>
      <c r="J10005" s="68">
        <f t="shared" si="516"/>
        <v>2</v>
      </c>
    </row>
    <row r="10006" spans="1:10">
      <c r="A10006" t="s">
        <v>189</v>
      </c>
      <c r="B10006" t="s">
        <v>123</v>
      </c>
      <c r="C10006" s="60">
        <v>45689</v>
      </c>
      <c r="D10006" s="3">
        <f>Table1[[#This Row],[End Year]]-1</f>
        <v>2024</v>
      </c>
      <c r="E10006" s="3">
        <f t="shared" si="514"/>
        <v>2025</v>
      </c>
      <c r="F10006" s="1" t="str">
        <f t="shared" si="515"/>
        <v>2024/2025</v>
      </c>
      <c r="G10006">
        <v>1100</v>
      </c>
      <c r="H10006" t="s">
        <v>116</v>
      </c>
      <c r="I10006" s="68">
        <f>IFERROR(INDEX(Lookup_Misc!$A$1:$C$7,MATCH(Table1[[#This Row],[Product]],Lookup_Misc!$B$1:$B$7,0),3)*Table1[[#This Row],[Tonnage]],NA())</f>
        <v>440</v>
      </c>
      <c r="J10006" s="68">
        <f t="shared" si="516"/>
        <v>2</v>
      </c>
    </row>
    <row r="10007" spans="1:10">
      <c r="A10007" t="s">
        <v>189</v>
      </c>
      <c r="B10007" t="s">
        <v>123</v>
      </c>
      <c r="C10007" s="60">
        <v>45689</v>
      </c>
      <c r="D10007" s="3">
        <f>Table1[[#This Row],[End Year]]-1</f>
        <v>2024</v>
      </c>
      <c r="E10007" s="3">
        <f t="shared" si="514"/>
        <v>2025</v>
      </c>
      <c r="F10007" s="1" t="str">
        <f t="shared" si="515"/>
        <v>2024/2025</v>
      </c>
      <c r="G10007">
        <v>3</v>
      </c>
      <c r="H10007" t="s">
        <v>106</v>
      </c>
      <c r="I10007" s="68">
        <f>IFERROR(INDEX(Lookup_Misc!$A$1:$C$7,MATCH(Table1[[#This Row],[Product]],Lookup_Misc!$B$1:$B$7,0),3)*Table1[[#This Row],[Tonnage]],NA())</f>
        <v>1.2000000000000002</v>
      </c>
      <c r="J10007" s="68">
        <f t="shared" si="516"/>
        <v>2</v>
      </c>
    </row>
    <row r="10008" spans="1:10">
      <c r="A10008" t="s">
        <v>189</v>
      </c>
      <c r="B10008" t="s">
        <v>123</v>
      </c>
      <c r="C10008" s="60">
        <v>45689</v>
      </c>
      <c r="D10008" s="3">
        <f>Table1[[#This Row],[End Year]]-1</f>
        <v>2024</v>
      </c>
      <c r="E10008" s="3">
        <f t="shared" si="514"/>
        <v>2025</v>
      </c>
      <c r="F10008" s="1" t="str">
        <f t="shared" si="515"/>
        <v>2024/2025</v>
      </c>
      <c r="G10008">
        <v>6</v>
      </c>
      <c r="H10008" t="s">
        <v>143</v>
      </c>
      <c r="I10008" s="68">
        <f>IFERROR(INDEX(Lookup_Misc!$A$1:$C$7,MATCH(Table1[[#This Row],[Product]],Lookup_Misc!$B$1:$B$7,0),3)*Table1[[#This Row],[Tonnage]],NA())</f>
        <v>2.4000000000000004</v>
      </c>
      <c r="J10008" s="68">
        <f t="shared" si="516"/>
        <v>2</v>
      </c>
    </row>
    <row r="10009" spans="1:10">
      <c r="A10009" t="s">
        <v>186</v>
      </c>
      <c r="B10009" t="s">
        <v>123</v>
      </c>
      <c r="C10009" s="60">
        <v>45689</v>
      </c>
      <c r="D10009" s="3">
        <f>Table1[[#This Row],[End Year]]-1</f>
        <v>2024</v>
      </c>
      <c r="E10009" s="3">
        <f t="shared" si="514"/>
        <v>2025</v>
      </c>
      <c r="F10009" s="1" t="str">
        <f t="shared" si="515"/>
        <v>2024/2025</v>
      </c>
      <c r="G10009">
        <v>575</v>
      </c>
      <c r="H10009" t="s">
        <v>79</v>
      </c>
      <c r="I10009" s="68">
        <f>IFERROR(INDEX(Lookup_Misc!$A$1:$C$7,MATCH(Table1[[#This Row],[Product]],Lookup_Misc!$B$1:$B$7,0),3)*Table1[[#This Row],[Tonnage]],NA())</f>
        <v>299</v>
      </c>
      <c r="J10009" s="68">
        <f t="shared" si="516"/>
        <v>2</v>
      </c>
    </row>
    <row r="10010" spans="1:10">
      <c r="A10010" t="s">
        <v>185</v>
      </c>
      <c r="B10010" t="s">
        <v>123</v>
      </c>
      <c r="C10010" s="60">
        <v>45689</v>
      </c>
      <c r="D10010" s="3">
        <f>Table1[[#This Row],[End Year]]-1</f>
        <v>2024</v>
      </c>
      <c r="E10010" s="3">
        <f t="shared" si="514"/>
        <v>2025</v>
      </c>
      <c r="F10010" s="1" t="str">
        <f t="shared" si="515"/>
        <v>2024/2025</v>
      </c>
      <c r="G10010">
        <v>4000</v>
      </c>
      <c r="H10010" t="s">
        <v>108</v>
      </c>
      <c r="I10010" s="68">
        <f>IFERROR(INDEX(Lookup_Misc!$A$1:$C$7,MATCH(Table1[[#This Row],[Product]],Lookup_Misc!$B$1:$B$7,0),3)*Table1[[#This Row],[Tonnage]],NA())</f>
        <v>1840</v>
      </c>
      <c r="J10010" s="68">
        <f t="shared" si="516"/>
        <v>2</v>
      </c>
    </row>
    <row r="10011" spans="1:10">
      <c r="A10011" t="s">
        <v>186</v>
      </c>
      <c r="B10011" t="s">
        <v>123</v>
      </c>
      <c r="C10011" s="60">
        <v>45689</v>
      </c>
      <c r="D10011" s="3">
        <f>Table1[[#This Row],[End Year]]-1</f>
        <v>2024</v>
      </c>
      <c r="E10011" s="3">
        <f t="shared" si="514"/>
        <v>2025</v>
      </c>
      <c r="F10011" s="1" t="str">
        <f t="shared" si="515"/>
        <v>2024/2025</v>
      </c>
      <c r="G10011">
        <v>1158</v>
      </c>
      <c r="H10011" t="s">
        <v>86</v>
      </c>
      <c r="I10011" s="68">
        <f>IFERROR(INDEX(Lookup_Misc!$A$1:$C$7,MATCH(Table1[[#This Row],[Product]],Lookup_Misc!$B$1:$B$7,0),3)*Table1[[#This Row],[Tonnage]],NA())</f>
        <v>602.16</v>
      </c>
      <c r="J10011" s="68">
        <f t="shared" si="516"/>
        <v>2</v>
      </c>
    </row>
    <row r="10012" spans="1:10">
      <c r="A10012" t="s">
        <v>189</v>
      </c>
      <c r="B10012" t="s">
        <v>123</v>
      </c>
      <c r="C10012" s="60">
        <v>45689</v>
      </c>
      <c r="D10012" s="3">
        <f>Table1[[#This Row],[End Year]]-1</f>
        <v>2024</v>
      </c>
      <c r="E10012" s="3">
        <f t="shared" si="514"/>
        <v>2025</v>
      </c>
      <c r="F10012" s="1" t="str">
        <f t="shared" si="515"/>
        <v>2024/2025</v>
      </c>
      <c r="G10012">
        <v>47000</v>
      </c>
      <c r="H10012" t="s">
        <v>113</v>
      </c>
      <c r="I10012" s="68">
        <f>IFERROR(INDEX(Lookup_Misc!$A$1:$C$7,MATCH(Table1[[#This Row],[Product]],Lookup_Misc!$B$1:$B$7,0),3)*Table1[[#This Row],[Tonnage]],NA())</f>
        <v>18800</v>
      </c>
      <c r="J10012" s="68">
        <f t="shared" si="516"/>
        <v>2</v>
      </c>
    </row>
    <row r="10013" spans="1:10">
      <c r="A10013" t="s">
        <v>189</v>
      </c>
      <c r="B10013" t="s">
        <v>123</v>
      </c>
      <c r="C10013" s="60">
        <v>45689</v>
      </c>
      <c r="D10013" s="3">
        <f>Table1[[#This Row],[End Year]]-1</f>
        <v>2024</v>
      </c>
      <c r="E10013" s="3">
        <f t="shared" si="514"/>
        <v>2025</v>
      </c>
      <c r="F10013" s="1" t="str">
        <f t="shared" si="515"/>
        <v>2024/2025</v>
      </c>
      <c r="G10013">
        <v>136</v>
      </c>
      <c r="H10013" t="s">
        <v>87</v>
      </c>
      <c r="I10013" s="68">
        <f>IFERROR(INDEX(Lookup_Misc!$A$1:$C$7,MATCH(Table1[[#This Row],[Product]],Lookup_Misc!$B$1:$B$7,0),3)*Table1[[#This Row],[Tonnage]],NA())</f>
        <v>54.400000000000006</v>
      </c>
      <c r="J10013" s="68">
        <f t="shared" si="516"/>
        <v>2</v>
      </c>
    </row>
    <row r="10014" spans="1:10">
      <c r="A10014" t="s">
        <v>189</v>
      </c>
      <c r="B10014" t="s">
        <v>123</v>
      </c>
      <c r="C10014" s="60">
        <v>45689</v>
      </c>
      <c r="D10014" s="3">
        <f>Table1[[#This Row],[End Year]]-1</f>
        <v>2024</v>
      </c>
      <c r="E10014" s="3">
        <f t="shared" si="514"/>
        <v>2025</v>
      </c>
      <c r="F10014" s="1" t="str">
        <f t="shared" si="515"/>
        <v>2024/2025</v>
      </c>
      <c r="G10014">
        <v>13</v>
      </c>
      <c r="H10014" t="s">
        <v>121</v>
      </c>
      <c r="I10014" s="68">
        <f>IFERROR(INDEX(Lookup_Misc!$A$1:$C$7,MATCH(Table1[[#This Row],[Product]],Lookup_Misc!$B$1:$B$7,0),3)*Table1[[#This Row],[Tonnage]],NA())</f>
        <v>5.2</v>
      </c>
      <c r="J10014" s="68">
        <f t="shared" si="516"/>
        <v>2</v>
      </c>
    </row>
    <row r="10015" spans="1:10">
      <c r="A10015" t="s">
        <v>185</v>
      </c>
      <c r="B10015" t="s">
        <v>123</v>
      </c>
      <c r="C10015" s="60">
        <v>45689</v>
      </c>
      <c r="D10015" s="3">
        <f>Table1[[#This Row],[End Year]]-1</f>
        <v>2024</v>
      </c>
      <c r="E10015" s="3">
        <f t="shared" si="514"/>
        <v>2025</v>
      </c>
      <c r="F10015" s="1" t="str">
        <f t="shared" si="515"/>
        <v>2024/2025</v>
      </c>
      <c r="G10015">
        <v>4950</v>
      </c>
      <c r="H10015" t="s">
        <v>116</v>
      </c>
      <c r="I10015" s="68">
        <f>IFERROR(INDEX(Lookup_Misc!$A$1:$C$7,MATCH(Table1[[#This Row],[Product]],Lookup_Misc!$B$1:$B$7,0),3)*Table1[[#This Row],[Tonnage]],NA())</f>
        <v>2277</v>
      </c>
      <c r="J10015" s="68">
        <f t="shared" si="516"/>
        <v>2</v>
      </c>
    </row>
    <row r="10016" spans="1:10">
      <c r="A10016" t="s">
        <v>185</v>
      </c>
      <c r="B10016" t="s">
        <v>123</v>
      </c>
      <c r="C10016" s="60">
        <v>45689</v>
      </c>
      <c r="D10016" s="3">
        <f>Table1[[#This Row],[End Year]]-1</f>
        <v>2024</v>
      </c>
      <c r="E10016" s="3">
        <f t="shared" si="514"/>
        <v>2025</v>
      </c>
      <c r="F10016" s="1" t="str">
        <f t="shared" si="515"/>
        <v>2024/2025</v>
      </c>
      <c r="G10016">
        <v>3156</v>
      </c>
      <c r="H10016" t="s">
        <v>79</v>
      </c>
      <c r="I10016" s="68">
        <f>IFERROR(INDEX(Lookup_Misc!$A$1:$C$7,MATCH(Table1[[#This Row],[Product]],Lookup_Misc!$B$1:$B$7,0),3)*Table1[[#This Row],[Tonnage]],NA())</f>
        <v>1451.76</v>
      </c>
      <c r="J10016" s="68">
        <f t="shared" si="516"/>
        <v>2</v>
      </c>
    </row>
    <row r="10017" spans="1:10">
      <c r="A10017" t="s">
        <v>186</v>
      </c>
      <c r="B10017" t="s">
        <v>123</v>
      </c>
      <c r="C10017" s="60">
        <v>45689</v>
      </c>
      <c r="D10017" s="3">
        <f>Table1[[#This Row],[End Year]]-1</f>
        <v>2024</v>
      </c>
      <c r="E10017" s="3">
        <f t="shared" si="514"/>
        <v>2025</v>
      </c>
      <c r="F10017" s="1" t="str">
        <f t="shared" si="515"/>
        <v>2024/2025</v>
      </c>
      <c r="G10017">
        <v>108061</v>
      </c>
      <c r="H10017" t="s">
        <v>60</v>
      </c>
      <c r="I10017" s="68">
        <f>IFERROR(INDEX(Lookup_Misc!$A$1:$C$7,MATCH(Table1[[#This Row],[Product]],Lookup_Misc!$B$1:$B$7,0),3)*Table1[[#This Row],[Tonnage]],NA())</f>
        <v>56191.72</v>
      </c>
      <c r="J10017" s="68">
        <f t="shared" si="516"/>
        <v>2</v>
      </c>
    </row>
    <row r="10018" spans="1:10">
      <c r="A10018" t="s">
        <v>185</v>
      </c>
      <c r="B10018" t="s">
        <v>123</v>
      </c>
      <c r="C10018" s="60">
        <v>45689</v>
      </c>
      <c r="D10018" s="3">
        <f>Table1[[#This Row],[End Year]]-1</f>
        <v>2024</v>
      </c>
      <c r="E10018" s="3">
        <f t="shared" si="514"/>
        <v>2025</v>
      </c>
      <c r="F10018" s="1" t="str">
        <f t="shared" si="515"/>
        <v>2024/2025</v>
      </c>
      <c r="G10018">
        <v>5000</v>
      </c>
      <c r="H10018" t="s">
        <v>144</v>
      </c>
      <c r="I10018" s="68">
        <f>IFERROR(INDEX(Lookup_Misc!$A$1:$C$7,MATCH(Table1[[#This Row],[Product]],Lookup_Misc!$B$1:$B$7,0),3)*Table1[[#This Row],[Tonnage]],NA())</f>
        <v>2300</v>
      </c>
      <c r="J10018" s="68">
        <f t="shared" si="516"/>
        <v>2</v>
      </c>
    </row>
    <row r="10019" spans="1:10">
      <c r="A10019" t="s">
        <v>186</v>
      </c>
      <c r="B10019" t="s">
        <v>123</v>
      </c>
      <c r="C10019" s="60">
        <v>45689</v>
      </c>
      <c r="D10019" s="3">
        <f>Table1[[#This Row],[End Year]]-1</f>
        <v>2024</v>
      </c>
      <c r="E10019" s="3">
        <f t="shared" si="514"/>
        <v>2025</v>
      </c>
      <c r="F10019" s="1" t="str">
        <f t="shared" si="515"/>
        <v>2024/2025</v>
      </c>
      <c r="G10019">
        <v>2200</v>
      </c>
      <c r="H10019" t="s">
        <v>116</v>
      </c>
      <c r="I10019" s="68">
        <f>IFERROR(INDEX(Lookup_Misc!$A$1:$C$7,MATCH(Table1[[#This Row],[Product]],Lookup_Misc!$B$1:$B$7,0),3)*Table1[[#This Row],[Tonnage]],NA())</f>
        <v>1144</v>
      </c>
      <c r="J10019" s="68">
        <f t="shared" si="516"/>
        <v>2</v>
      </c>
    </row>
    <row r="10020" spans="1:10">
      <c r="A10020" t="s">
        <v>186</v>
      </c>
      <c r="B10020" t="s">
        <v>123</v>
      </c>
      <c r="C10020" s="60">
        <v>45689</v>
      </c>
      <c r="D10020" s="3">
        <f>Table1[[#This Row],[End Year]]-1</f>
        <v>2024</v>
      </c>
      <c r="E10020" s="3">
        <f t="shared" si="514"/>
        <v>2025</v>
      </c>
      <c r="F10020" s="1" t="str">
        <f t="shared" si="515"/>
        <v>2024/2025</v>
      </c>
      <c r="G10020">
        <v>31</v>
      </c>
      <c r="H10020" t="s">
        <v>87</v>
      </c>
      <c r="I10020" s="68">
        <f>IFERROR(INDEX(Lookup_Misc!$A$1:$C$7,MATCH(Table1[[#This Row],[Product]],Lookup_Misc!$B$1:$B$7,0),3)*Table1[[#This Row],[Tonnage]],NA())</f>
        <v>16.12</v>
      </c>
      <c r="J10020" s="68">
        <f t="shared" si="516"/>
        <v>2</v>
      </c>
    </row>
    <row r="10021" spans="1:10">
      <c r="A10021" t="s">
        <v>185</v>
      </c>
      <c r="B10021" t="s">
        <v>123</v>
      </c>
      <c r="C10021" s="60">
        <v>45689</v>
      </c>
      <c r="D10021" s="3">
        <f>Table1[[#This Row],[End Year]]-1</f>
        <v>2024</v>
      </c>
      <c r="E10021" s="3">
        <f t="shared" si="514"/>
        <v>2025</v>
      </c>
      <c r="F10021" s="1" t="str">
        <f t="shared" si="515"/>
        <v>2024/2025</v>
      </c>
      <c r="G10021">
        <v>7130</v>
      </c>
      <c r="H10021" t="s">
        <v>88</v>
      </c>
      <c r="I10021" s="68">
        <f>IFERROR(INDEX(Lookup_Misc!$A$1:$C$7,MATCH(Table1[[#This Row],[Product]],Lookup_Misc!$B$1:$B$7,0),3)*Table1[[#This Row],[Tonnage]],NA())</f>
        <v>3279.8</v>
      </c>
      <c r="J10021" s="68">
        <f t="shared" si="516"/>
        <v>2</v>
      </c>
    </row>
    <row r="10022" spans="1:10">
      <c r="A10022" t="s">
        <v>189</v>
      </c>
      <c r="B10022" t="s">
        <v>123</v>
      </c>
      <c r="C10022" s="60">
        <v>45689</v>
      </c>
      <c r="D10022" s="3">
        <f>Table1[[#This Row],[End Year]]-1</f>
        <v>2024</v>
      </c>
      <c r="E10022" s="3">
        <f t="shared" si="514"/>
        <v>2025</v>
      </c>
      <c r="F10022" s="1" t="str">
        <f t="shared" si="515"/>
        <v>2024/2025</v>
      </c>
      <c r="G10022">
        <v>39</v>
      </c>
      <c r="H10022" t="s">
        <v>98</v>
      </c>
      <c r="I10022" s="68">
        <f>IFERROR(INDEX(Lookup_Misc!$A$1:$C$7,MATCH(Table1[[#This Row],[Product]],Lookup_Misc!$B$1:$B$7,0),3)*Table1[[#This Row],[Tonnage]],NA())</f>
        <v>15.600000000000001</v>
      </c>
      <c r="J10022" s="68">
        <f t="shared" si="516"/>
        <v>2</v>
      </c>
    </row>
    <row r="10023" spans="1:10">
      <c r="A10023" t="s">
        <v>189</v>
      </c>
      <c r="B10023" t="s">
        <v>123</v>
      </c>
      <c r="C10023" s="60">
        <v>45689</v>
      </c>
      <c r="D10023" s="3">
        <f>Table1[[#This Row],[End Year]]-1</f>
        <v>2024</v>
      </c>
      <c r="E10023" s="3">
        <f t="shared" si="514"/>
        <v>2025</v>
      </c>
      <c r="F10023" s="1" t="str">
        <f t="shared" si="515"/>
        <v>2024/2025</v>
      </c>
      <c r="G10023">
        <v>31380</v>
      </c>
      <c r="H10023" t="s">
        <v>60</v>
      </c>
      <c r="I10023" s="68">
        <f>IFERROR(INDEX(Lookup_Misc!$A$1:$C$7,MATCH(Table1[[#This Row],[Product]],Lookup_Misc!$B$1:$B$7,0),3)*Table1[[#This Row],[Tonnage]],NA())</f>
        <v>12552</v>
      </c>
      <c r="J10023" s="68">
        <f t="shared" si="516"/>
        <v>2</v>
      </c>
    </row>
    <row r="10024" spans="1:10">
      <c r="A10024" t="s">
        <v>185</v>
      </c>
      <c r="B10024" t="s">
        <v>123</v>
      </c>
      <c r="C10024" s="60">
        <v>45689</v>
      </c>
      <c r="D10024" s="3">
        <f>Table1[[#This Row],[End Year]]-1</f>
        <v>2024</v>
      </c>
      <c r="E10024" s="3">
        <f t="shared" si="514"/>
        <v>2025</v>
      </c>
      <c r="F10024" s="1" t="str">
        <f t="shared" si="515"/>
        <v>2024/2025</v>
      </c>
      <c r="G10024">
        <v>67</v>
      </c>
      <c r="H10024" t="s">
        <v>60</v>
      </c>
      <c r="I10024" s="68">
        <f>IFERROR(INDEX(Lookup_Misc!$A$1:$C$7,MATCH(Table1[[#This Row],[Product]],Lookup_Misc!$B$1:$B$7,0),3)*Table1[[#This Row],[Tonnage]],NA())</f>
        <v>30.82</v>
      </c>
      <c r="J10024" s="68">
        <f t="shared" si="516"/>
        <v>2</v>
      </c>
    </row>
    <row r="10025" spans="1:10">
      <c r="A10025" t="s">
        <v>188</v>
      </c>
      <c r="B10025" t="s">
        <v>123</v>
      </c>
      <c r="C10025" s="60">
        <v>45689</v>
      </c>
      <c r="D10025" s="3">
        <f>Table1[[#This Row],[End Year]]-1</f>
        <v>2024</v>
      </c>
      <c r="E10025" s="3">
        <f t="shared" si="514"/>
        <v>2025</v>
      </c>
      <c r="F10025" s="1" t="str">
        <f t="shared" si="515"/>
        <v>2024/2025</v>
      </c>
      <c r="G10025">
        <v>89</v>
      </c>
      <c r="H10025" t="s">
        <v>60</v>
      </c>
      <c r="I10025" s="68">
        <f>IFERROR(INDEX(Lookup_Misc!$A$1:$C$7,MATCH(Table1[[#This Row],[Product]],Lookup_Misc!$B$1:$B$7,0),3)*Table1[[#This Row],[Tonnage]],NA())</f>
        <v>16.02</v>
      </c>
      <c r="J10025" s="68">
        <f t="shared" si="516"/>
        <v>2</v>
      </c>
    </row>
    <row r="10026" spans="1:10">
      <c r="A10026" t="s">
        <v>189</v>
      </c>
      <c r="B10026" t="s">
        <v>33</v>
      </c>
      <c r="C10026" s="60">
        <v>45717</v>
      </c>
      <c r="D10026" s="3">
        <f>Table1[[#This Row],[End Year]]-1</f>
        <v>2024</v>
      </c>
      <c r="E10026" s="3">
        <f t="shared" ref="E10026:E10057" si="517">IF(AND(MONTH(C10026)&gt;=7,MONTH(C10026)&lt;=12),YEAR(C10026)+1,YEAR(C10026))</f>
        <v>2025</v>
      </c>
      <c r="F10026" s="1" t="str">
        <f t="shared" ref="F10026:F10057" si="518">D10026&amp;"/"&amp;E10026</f>
        <v>2024/2025</v>
      </c>
      <c r="G10026">
        <v>20</v>
      </c>
      <c r="H10026" t="s">
        <v>79</v>
      </c>
      <c r="I10026" s="68">
        <f>IFERROR(INDEX(Lookup_Misc!$A$1:$C$7,MATCH(Table1[[#This Row],[Product]],Lookup_Misc!$B$1:$B$7,0),3)*Table1[[#This Row],[Tonnage]],NA())</f>
        <v>8</v>
      </c>
      <c r="J10026" s="68">
        <f t="shared" ref="J10026:J10057" si="519">MONTH(C10026)</f>
        <v>3</v>
      </c>
    </row>
    <row r="10027" spans="1:10">
      <c r="A10027" t="s">
        <v>185</v>
      </c>
      <c r="B10027" t="s">
        <v>33</v>
      </c>
      <c r="C10027" s="60">
        <v>45717</v>
      </c>
      <c r="D10027" s="3">
        <f>Table1[[#This Row],[End Year]]-1</f>
        <v>2024</v>
      </c>
      <c r="E10027" s="3">
        <f t="shared" si="517"/>
        <v>2025</v>
      </c>
      <c r="F10027" s="1" t="str">
        <f t="shared" si="518"/>
        <v>2024/2025</v>
      </c>
      <c r="G10027">
        <v>108</v>
      </c>
      <c r="H10027" t="s">
        <v>87</v>
      </c>
      <c r="I10027" s="68">
        <f>IFERROR(INDEX(Lookup_Misc!$A$1:$C$7,MATCH(Table1[[#This Row],[Product]],Lookup_Misc!$B$1:$B$7,0),3)*Table1[[#This Row],[Tonnage]],NA())</f>
        <v>49.68</v>
      </c>
      <c r="J10027" s="68">
        <f t="shared" si="519"/>
        <v>3</v>
      </c>
    </row>
    <row r="10028" spans="1:10">
      <c r="A10028" t="s">
        <v>188</v>
      </c>
      <c r="B10028" t="s">
        <v>33</v>
      </c>
      <c r="C10028" s="60">
        <v>45717</v>
      </c>
      <c r="D10028" s="3">
        <f>Table1[[#This Row],[End Year]]-1</f>
        <v>2024</v>
      </c>
      <c r="E10028" s="3">
        <f t="shared" si="517"/>
        <v>2025</v>
      </c>
      <c r="F10028" s="1" t="str">
        <f t="shared" si="518"/>
        <v>2024/2025</v>
      </c>
      <c r="G10028">
        <v>106</v>
      </c>
      <c r="H10028" t="s">
        <v>79</v>
      </c>
      <c r="I10028" s="68">
        <f>IFERROR(INDEX(Lookup_Misc!$A$1:$C$7,MATCH(Table1[[#This Row],[Product]],Lookup_Misc!$B$1:$B$7,0),3)*Table1[[#This Row],[Tonnage]],NA())</f>
        <v>19.079999999999998</v>
      </c>
      <c r="J10028" s="68">
        <f t="shared" si="519"/>
        <v>3</v>
      </c>
    </row>
    <row r="10029" spans="1:10">
      <c r="A10029" t="s">
        <v>187</v>
      </c>
      <c r="B10029" t="s">
        <v>33</v>
      </c>
      <c r="C10029" s="60">
        <v>45717</v>
      </c>
      <c r="D10029" s="3">
        <f>Table1[[#This Row],[End Year]]-1</f>
        <v>2024</v>
      </c>
      <c r="E10029" s="3">
        <f t="shared" si="517"/>
        <v>2025</v>
      </c>
      <c r="F10029" s="1" t="str">
        <f t="shared" si="518"/>
        <v>2024/2025</v>
      </c>
      <c r="G10029">
        <v>27950</v>
      </c>
      <c r="H10029" t="s">
        <v>173</v>
      </c>
      <c r="I10029" s="68">
        <f>IFERROR(INDEX(Lookup_Misc!$A$1:$C$7,MATCH(Table1[[#This Row],[Product]],Lookup_Misc!$B$1:$B$7,0),3)*Table1[[#This Row],[Tonnage]],NA())</f>
        <v>12857</v>
      </c>
      <c r="J10029" s="68">
        <f t="shared" si="519"/>
        <v>3</v>
      </c>
    </row>
    <row r="10030" spans="1:10">
      <c r="A10030" t="s">
        <v>185</v>
      </c>
      <c r="B10030" t="s">
        <v>33</v>
      </c>
      <c r="C10030" s="60">
        <v>45717</v>
      </c>
      <c r="D10030" s="3">
        <f>Table1[[#This Row],[End Year]]-1</f>
        <v>2024</v>
      </c>
      <c r="E10030" s="3">
        <f t="shared" si="517"/>
        <v>2025</v>
      </c>
      <c r="F10030" s="1" t="str">
        <f t="shared" si="518"/>
        <v>2024/2025</v>
      </c>
      <c r="G10030">
        <v>44000</v>
      </c>
      <c r="H10030" t="s">
        <v>82</v>
      </c>
      <c r="I10030" s="68">
        <f>IFERROR(INDEX(Lookup_Misc!$A$1:$C$7,MATCH(Table1[[#This Row],[Product]],Lookup_Misc!$B$1:$B$7,0),3)*Table1[[#This Row],[Tonnage]],NA())</f>
        <v>20240</v>
      </c>
      <c r="J10030" s="68">
        <f t="shared" si="519"/>
        <v>3</v>
      </c>
    </row>
    <row r="10031" spans="1:10">
      <c r="A10031" t="s">
        <v>185</v>
      </c>
      <c r="B10031" t="s">
        <v>33</v>
      </c>
      <c r="C10031" s="60">
        <v>45717</v>
      </c>
      <c r="D10031" s="3">
        <f>Table1[[#This Row],[End Year]]-1</f>
        <v>2024</v>
      </c>
      <c r="E10031" s="3">
        <f t="shared" si="517"/>
        <v>2025</v>
      </c>
      <c r="F10031" s="1" t="str">
        <f t="shared" si="518"/>
        <v>2024/2025</v>
      </c>
      <c r="G10031">
        <v>40</v>
      </c>
      <c r="H10031" t="s">
        <v>86</v>
      </c>
      <c r="I10031" s="68">
        <f>IFERROR(INDEX(Lookup_Misc!$A$1:$C$7,MATCH(Table1[[#This Row],[Product]],Lookup_Misc!$B$1:$B$7,0),3)*Table1[[#This Row],[Tonnage]],NA())</f>
        <v>18.400000000000002</v>
      </c>
      <c r="J10031" s="68">
        <f t="shared" si="519"/>
        <v>3</v>
      </c>
    </row>
    <row r="10032" spans="1:10">
      <c r="A10032" t="s">
        <v>186</v>
      </c>
      <c r="B10032" t="s">
        <v>33</v>
      </c>
      <c r="C10032" s="60">
        <v>45717</v>
      </c>
      <c r="D10032" s="3">
        <f>Table1[[#This Row],[End Year]]-1</f>
        <v>2024</v>
      </c>
      <c r="E10032" s="3">
        <f t="shared" si="517"/>
        <v>2025</v>
      </c>
      <c r="F10032" s="1" t="str">
        <f t="shared" si="518"/>
        <v>2024/2025</v>
      </c>
      <c r="G10032">
        <v>12</v>
      </c>
      <c r="H10032" t="s">
        <v>75</v>
      </c>
      <c r="I10032" s="68">
        <f>IFERROR(INDEX(Lookup_Misc!$A$1:$C$7,MATCH(Table1[[#This Row],[Product]],Lookup_Misc!$B$1:$B$7,0),3)*Table1[[#This Row],[Tonnage]],NA())</f>
        <v>6.24</v>
      </c>
      <c r="J10032" s="68">
        <f t="shared" si="519"/>
        <v>3</v>
      </c>
    </row>
    <row r="10033" spans="1:10">
      <c r="A10033" t="s">
        <v>186</v>
      </c>
      <c r="B10033" t="s">
        <v>33</v>
      </c>
      <c r="C10033" s="60">
        <v>45717</v>
      </c>
      <c r="D10033" s="3">
        <f>Table1[[#This Row],[End Year]]-1</f>
        <v>2024</v>
      </c>
      <c r="E10033" s="3">
        <f t="shared" si="517"/>
        <v>2025</v>
      </c>
      <c r="F10033" s="1" t="str">
        <f t="shared" si="518"/>
        <v>2024/2025</v>
      </c>
      <c r="G10033">
        <v>15224</v>
      </c>
      <c r="H10033" t="s">
        <v>151</v>
      </c>
      <c r="I10033" s="68">
        <f>IFERROR(INDEX(Lookup_Misc!$A$1:$C$7,MATCH(Table1[[#This Row],[Product]],Lookup_Misc!$B$1:$B$7,0),3)*Table1[[#This Row],[Tonnage]],NA())</f>
        <v>7916.4800000000005</v>
      </c>
      <c r="J10033" s="68">
        <f t="shared" si="519"/>
        <v>3</v>
      </c>
    </row>
    <row r="10034" spans="1:10">
      <c r="A10034" t="s">
        <v>186</v>
      </c>
      <c r="B10034" t="s">
        <v>33</v>
      </c>
      <c r="C10034" s="60">
        <v>45717</v>
      </c>
      <c r="D10034" s="3">
        <f>Table1[[#This Row],[End Year]]-1</f>
        <v>2024</v>
      </c>
      <c r="E10034" s="3">
        <f t="shared" si="517"/>
        <v>2025</v>
      </c>
      <c r="F10034" s="1" t="str">
        <f t="shared" si="518"/>
        <v>2024/2025</v>
      </c>
      <c r="G10034">
        <v>732</v>
      </c>
      <c r="H10034" t="s">
        <v>79</v>
      </c>
      <c r="I10034" s="68">
        <f>IFERROR(INDEX(Lookup_Misc!$A$1:$C$7,MATCH(Table1[[#This Row],[Product]],Lookup_Misc!$B$1:$B$7,0),3)*Table1[[#This Row],[Tonnage]],NA())</f>
        <v>380.64</v>
      </c>
      <c r="J10034" s="68">
        <f t="shared" si="519"/>
        <v>3</v>
      </c>
    </row>
    <row r="10035" spans="1:10">
      <c r="A10035" t="s">
        <v>186</v>
      </c>
      <c r="B10035" t="s">
        <v>33</v>
      </c>
      <c r="C10035" s="60">
        <v>45717</v>
      </c>
      <c r="D10035" s="3">
        <f>Table1[[#This Row],[End Year]]-1</f>
        <v>2024</v>
      </c>
      <c r="E10035" s="3">
        <f t="shared" si="517"/>
        <v>2025</v>
      </c>
      <c r="F10035" s="1" t="str">
        <f t="shared" si="518"/>
        <v>2024/2025</v>
      </c>
      <c r="G10035">
        <v>488</v>
      </c>
      <c r="H10035" t="s">
        <v>60</v>
      </c>
      <c r="I10035" s="68">
        <f>IFERROR(INDEX(Lookup_Misc!$A$1:$C$7,MATCH(Table1[[#This Row],[Product]],Lookup_Misc!$B$1:$B$7,0),3)*Table1[[#This Row],[Tonnage]],NA())</f>
        <v>253.76000000000002</v>
      </c>
      <c r="J10035" s="68">
        <f t="shared" si="519"/>
        <v>3</v>
      </c>
    </row>
    <row r="10036" spans="1:10">
      <c r="A10036" t="s">
        <v>186</v>
      </c>
      <c r="B10036" t="s">
        <v>33</v>
      </c>
      <c r="C10036" s="60">
        <v>45717</v>
      </c>
      <c r="D10036" s="3">
        <f>Table1[[#This Row],[End Year]]-1</f>
        <v>2024</v>
      </c>
      <c r="E10036" s="3">
        <f t="shared" si="517"/>
        <v>2025</v>
      </c>
      <c r="F10036" s="1" t="str">
        <f t="shared" si="518"/>
        <v>2024/2025</v>
      </c>
      <c r="G10036">
        <v>24</v>
      </c>
      <c r="H10036" t="s">
        <v>119</v>
      </c>
      <c r="I10036" s="68">
        <f>IFERROR(INDEX(Lookup_Misc!$A$1:$C$7,MATCH(Table1[[#This Row],[Product]],Lookup_Misc!$B$1:$B$7,0),3)*Table1[[#This Row],[Tonnage]],NA())</f>
        <v>12.48</v>
      </c>
      <c r="J10036" s="68">
        <f t="shared" si="519"/>
        <v>3</v>
      </c>
    </row>
    <row r="10037" spans="1:10">
      <c r="A10037" t="s">
        <v>186</v>
      </c>
      <c r="B10037" t="s">
        <v>33</v>
      </c>
      <c r="C10037" s="60">
        <v>45717</v>
      </c>
      <c r="D10037" s="3">
        <f>Table1[[#This Row],[End Year]]-1</f>
        <v>2024</v>
      </c>
      <c r="E10037" s="3">
        <f t="shared" si="517"/>
        <v>2025</v>
      </c>
      <c r="F10037" s="1" t="str">
        <f t="shared" si="518"/>
        <v>2024/2025</v>
      </c>
      <c r="G10037">
        <v>180</v>
      </c>
      <c r="H10037" t="s">
        <v>96</v>
      </c>
      <c r="I10037" s="68">
        <f>IFERROR(INDEX(Lookup_Misc!$A$1:$C$7,MATCH(Table1[[#This Row],[Product]],Lookup_Misc!$B$1:$B$7,0),3)*Table1[[#This Row],[Tonnage]],NA())</f>
        <v>93.600000000000009</v>
      </c>
      <c r="J10037" s="68">
        <f t="shared" si="519"/>
        <v>3</v>
      </c>
    </row>
    <row r="10038" spans="1:10">
      <c r="A10038" t="s">
        <v>186</v>
      </c>
      <c r="B10038" t="s">
        <v>33</v>
      </c>
      <c r="C10038" s="60">
        <v>45717</v>
      </c>
      <c r="D10038" s="3">
        <f>Table1[[#This Row],[End Year]]-1</f>
        <v>2024</v>
      </c>
      <c r="E10038" s="3">
        <f t="shared" si="517"/>
        <v>2025</v>
      </c>
      <c r="F10038" s="1" t="str">
        <f t="shared" si="518"/>
        <v>2024/2025</v>
      </c>
      <c r="G10038">
        <v>66000</v>
      </c>
      <c r="H10038" t="s">
        <v>82</v>
      </c>
      <c r="I10038" s="68">
        <f>IFERROR(INDEX(Lookup_Misc!$A$1:$C$7,MATCH(Table1[[#This Row],[Product]],Lookup_Misc!$B$1:$B$7,0),3)*Table1[[#This Row],[Tonnage]],NA())</f>
        <v>34320</v>
      </c>
      <c r="J10038" s="68">
        <f t="shared" si="519"/>
        <v>3</v>
      </c>
    </row>
    <row r="10039" spans="1:10">
      <c r="A10039" t="s">
        <v>189</v>
      </c>
      <c r="B10039" t="s">
        <v>33</v>
      </c>
      <c r="C10039" s="60">
        <v>45717</v>
      </c>
      <c r="D10039" s="3">
        <f>Table1[[#This Row],[End Year]]-1</f>
        <v>2024</v>
      </c>
      <c r="E10039" s="3">
        <f t="shared" si="517"/>
        <v>2025</v>
      </c>
      <c r="F10039" s="1" t="str">
        <f t="shared" si="518"/>
        <v>2024/2025</v>
      </c>
      <c r="G10039">
        <v>25</v>
      </c>
      <c r="H10039" t="s">
        <v>74</v>
      </c>
      <c r="I10039" s="68">
        <f>IFERROR(INDEX(Lookup_Misc!$A$1:$C$7,MATCH(Table1[[#This Row],[Product]],Lookup_Misc!$B$1:$B$7,0),3)*Table1[[#This Row],[Tonnage]],NA())</f>
        <v>10</v>
      </c>
      <c r="J10039" s="68">
        <f t="shared" si="519"/>
        <v>3</v>
      </c>
    </row>
    <row r="10040" spans="1:10">
      <c r="A10040" t="s">
        <v>188</v>
      </c>
      <c r="B10040" t="s">
        <v>33</v>
      </c>
      <c r="C10040" s="60">
        <v>45717</v>
      </c>
      <c r="D10040" s="3">
        <f>Table1[[#This Row],[End Year]]-1</f>
        <v>2024</v>
      </c>
      <c r="E10040" s="3">
        <f t="shared" si="517"/>
        <v>2025</v>
      </c>
      <c r="F10040" s="1" t="str">
        <f t="shared" si="518"/>
        <v>2024/2025</v>
      </c>
      <c r="G10040">
        <v>7</v>
      </c>
      <c r="H10040" t="s">
        <v>86</v>
      </c>
      <c r="I10040" s="68">
        <f>IFERROR(INDEX(Lookup_Misc!$A$1:$C$7,MATCH(Table1[[#This Row],[Product]],Lookup_Misc!$B$1:$B$7,0),3)*Table1[[#This Row],[Tonnage]],NA())</f>
        <v>1.26</v>
      </c>
      <c r="J10040" s="68">
        <f t="shared" si="519"/>
        <v>3</v>
      </c>
    </row>
    <row r="10041" spans="1:10">
      <c r="A10041" t="s">
        <v>186</v>
      </c>
      <c r="B10041" t="s">
        <v>33</v>
      </c>
      <c r="C10041" s="60">
        <v>45717</v>
      </c>
      <c r="D10041" s="3">
        <f>Table1[[#This Row],[End Year]]-1</f>
        <v>2024</v>
      </c>
      <c r="E10041" s="3">
        <f t="shared" si="517"/>
        <v>2025</v>
      </c>
      <c r="F10041" s="1" t="str">
        <f t="shared" si="518"/>
        <v>2024/2025</v>
      </c>
      <c r="G10041">
        <v>214</v>
      </c>
      <c r="H10041" t="s">
        <v>86</v>
      </c>
      <c r="I10041" s="68">
        <f>IFERROR(INDEX(Lookup_Misc!$A$1:$C$7,MATCH(Table1[[#This Row],[Product]],Lookup_Misc!$B$1:$B$7,0),3)*Table1[[#This Row],[Tonnage]],NA())</f>
        <v>111.28</v>
      </c>
      <c r="J10041" s="68">
        <f t="shared" si="519"/>
        <v>3</v>
      </c>
    </row>
    <row r="10042" spans="1:10">
      <c r="A10042" t="s">
        <v>186</v>
      </c>
      <c r="B10042" t="s">
        <v>33</v>
      </c>
      <c r="C10042" s="60">
        <v>45717</v>
      </c>
      <c r="D10042" s="3">
        <f>Table1[[#This Row],[End Year]]-1</f>
        <v>2024</v>
      </c>
      <c r="E10042" s="3">
        <f t="shared" si="517"/>
        <v>2025</v>
      </c>
      <c r="F10042" s="1" t="str">
        <f t="shared" si="518"/>
        <v>2024/2025</v>
      </c>
      <c r="G10042">
        <v>150</v>
      </c>
      <c r="H10042" t="s">
        <v>77</v>
      </c>
      <c r="I10042" s="68">
        <f>IFERROR(INDEX(Lookup_Misc!$A$1:$C$7,MATCH(Table1[[#This Row],[Product]],Lookup_Misc!$B$1:$B$7,0),3)*Table1[[#This Row],[Tonnage]],NA())</f>
        <v>78</v>
      </c>
      <c r="J10042" s="68">
        <f t="shared" si="519"/>
        <v>3</v>
      </c>
    </row>
    <row r="10043" spans="1:10">
      <c r="A10043" t="s">
        <v>185</v>
      </c>
      <c r="B10043" t="s">
        <v>33</v>
      </c>
      <c r="C10043" s="60">
        <v>45717</v>
      </c>
      <c r="D10043" s="3">
        <f>Table1[[#This Row],[End Year]]-1</f>
        <v>2024</v>
      </c>
      <c r="E10043" s="3">
        <f t="shared" si="517"/>
        <v>2025</v>
      </c>
      <c r="F10043" s="1" t="str">
        <f t="shared" si="518"/>
        <v>2024/2025</v>
      </c>
      <c r="G10043">
        <v>575</v>
      </c>
      <c r="H10043" t="s">
        <v>119</v>
      </c>
      <c r="I10043" s="68">
        <f>IFERROR(INDEX(Lookup_Misc!$A$1:$C$7,MATCH(Table1[[#This Row],[Product]],Lookup_Misc!$B$1:$B$7,0),3)*Table1[[#This Row],[Tonnage]],NA())</f>
        <v>264.5</v>
      </c>
      <c r="J10043" s="68">
        <f t="shared" si="519"/>
        <v>3</v>
      </c>
    </row>
    <row r="10044" spans="1:10">
      <c r="A10044" t="s">
        <v>189</v>
      </c>
      <c r="B10044" t="s">
        <v>33</v>
      </c>
      <c r="C10044" s="60">
        <v>45717</v>
      </c>
      <c r="D10044" s="3">
        <f>Table1[[#This Row],[End Year]]-1</f>
        <v>2024</v>
      </c>
      <c r="E10044" s="3">
        <f t="shared" si="517"/>
        <v>2025</v>
      </c>
      <c r="F10044" s="1" t="str">
        <f t="shared" si="518"/>
        <v>2024/2025</v>
      </c>
      <c r="G10044">
        <v>43</v>
      </c>
      <c r="H10044" t="s">
        <v>113</v>
      </c>
      <c r="I10044" s="68">
        <f>IFERROR(INDEX(Lookup_Misc!$A$1:$C$7,MATCH(Table1[[#This Row],[Product]],Lookup_Misc!$B$1:$B$7,0),3)*Table1[[#This Row],[Tonnage]],NA())</f>
        <v>17.2</v>
      </c>
      <c r="J10044" s="68">
        <f t="shared" si="519"/>
        <v>3</v>
      </c>
    </row>
    <row r="10045" spans="1:10">
      <c r="A10045" t="s">
        <v>186</v>
      </c>
      <c r="B10045" t="s">
        <v>33</v>
      </c>
      <c r="C10045" s="60">
        <v>45717</v>
      </c>
      <c r="D10045" s="3">
        <f>Table1[[#This Row],[End Year]]-1</f>
        <v>2024</v>
      </c>
      <c r="E10045" s="3">
        <f t="shared" si="517"/>
        <v>2025</v>
      </c>
      <c r="F10045" s="1" t="str">
        <f t="shared" si="518"/>
        <v>2024/2025</v>
      </c>
      <c r="G10045">
        <v>2</v>
      </c>
      <c r="H10045" t="s">
        <v>89</v>
      </c>
      <c r="I10045" s="68">
        <f>IFERROR(INDEX(Lookup_Misc!$A$1:$C$7,MATCH(Table1[[#This Row],[Product]],Lookup_Misc!$B$1:$B$7,0),3)*Table1[[#This Row],[Tonnage]],NA())</f>
        <v>1.04</v>
      </c>
      <c r="J10045" s="68">
        <f t="shared" si="519"/>
        <v>3</v>
      </c>
    </row>
    <row r="10046" spans="1:10">
      <c r="A10046" t="s">
        <v>189</v>
      </c>
      <c r="B10046" t="s">
        <v>33</v>
      </c>
      <c r="C10046" s="60">
        <v>45717</v>
      </c>
      <c r="D10046" s="3">
        <f>Table1[[#This Row],[End Year]]-1</f>
        <v>2024</v>
      </c>
      <c r="E10046" s="3">
        <f t="shared" si="517"/>
        <v>2025</v>
      </c>
      <c r="F10046" s="1" t="str">
        <f t="shared" si="518"/>
        <v>2024/2025</v>
      </c>
      <c r="G10046">
        <v>39</v>
      </c>
      <c r="H10046" t="s">
        <v>94</v>
      </c>
      <c r="I10046" s="68">
        <f>IFERROR(INDEX(Lookup_Misc!$A$1:$C$7,MATCH(Table1[[#This Row],[Product]],Lookup_Misc!$B$1:$B$7,0),3)*Table1[[#This Row],[Tonnage]],NA())</f>
        <v>15.600000000000001</v>
      </c>
      <c r="J10046" s="68">
        <f t="shared" si="519"/>
        <v>3</v>
      </c>
    </row>
    <row r="10047" spans="1:10">
      <c r="A10047" t="s">
        <v>185</v>
      </c>
      <c r="B10047" t="s">
        <v>33</v>
      </c>
      <c r="C10047" s="60">
        <v>45717</v>
      </c>
      <c r="D10047" s="3">
        <f>Table1[[#This Row],[End Year]]-1</f>
        <v>2024</v>
      </c>
      <c r="E10047" s="3">
        <f t="shared" si="517"/>
        <v>2025</v>
      </c>
      <c r="F10047" s="1" t="str">
        <f t="shared" si="518"/>
        <v>2024/2025</v>
      </c>
      <c r="G10047">
        <v>943</v>
      </c>
      <c r="H10047" t="s">
        <v>79</v>
      </c>
      <c r="I10047" s="68">
        <f>IFERROR(INDEX(Lookup_Misc!$A$1:$C$7,MATCH(Table1[[#This Row],[Product]],Lookup_Misc!$B$1:$B$7,0),3)*Table1[[#This Row],[Tonnage]],NA())</f>
        <v>433.78000000000003</v>
      </c>
      <c r="J10047" s="68">
        <f t="shared" si="519"/>
        <v>3</v>
      </c>
    </row>
    <row r="10048" spans="1:10">
      <c r="A10048" t="s">
        <v>186</v>
      </c>
      <c r="B10048" t="s">
        <v>33</v>
      </c>
      <c r="C10048" s="60">
        <v>45717</v>
      </c>
      <c r="D10048" s="3">
        <f>Table1[[#This Row],[End Year]]-1</f>
        <v>2024</v>
      </c>
      <c r="E10048" s="3">
        <f t="shared" si="517"/>
        <v>2025</v>
      </c>
      <c r="F10048" s="1" t="str">
        <f t="shared" si="518"/>
        <v>2024/2025</v>
      </c>
      <c r="G10048">
        <v>387</v>
      </c>
      <c r="H10048" t="s">
        <v>95</v>
      </c>
      <c r="I10048" s="68">
        <f>IFERROR(INDEX(Lookup_Misc!$A$1:$C$7,MATCH(Table1[[#This Row],[Product]],Lookup_Misc!$B$1:$B$7,0),3)*Table1[[#This Row],[Tonnage]],NA())</f>
        <v>201.24</v>
      </c>
      <c r="J10048" s="68">
        <f t="shared" si="519"/>
        <v>3</v>
      </c>
    </row>
    <row r="10049" spans="1:10">
      <c r="A10049" t="s">
        <v>189</v>
      </c>
      <c r="B10049" t="s">
        <v>33</v>
      </c>
      <c r="C10049" s="60">
        <v>45717</v>
      </c>
      <c r="D10049" s="3">
        <f>Table1[[#This Row],[End Year]]-1</f>
        <v>2024</v>
      </c>
      <c r="E10049" s="3">
        <f t="shared" si="517"/>
        <v>2025</v>
      </c>
      <c r="F10049" s="1" t="str">
        <f t="shared" si="518"/>
        <v>2024/2025</v>
      </c>
      <c r="G10049">
        <v>341</v>
      </c>
      <c r="H10049" t="s">
        <v>60</v>
      </c>
      <c r="I10049" s="68">
        <f>IFERROR(INDEX(Lookup_Misc!$A$1:$C$7,MATCH(Table1[[#This Row],[Product]],Lookup_Misc!$B$1:$B$7,0),3)*Table1[[#This Row],[Tonnage]],NA())</f>
        <v>136.4</v>
      </c>
      <c r="J10049" s="68">
        <f t="shared" si="519"/>
        <v>3</v>
      </c>
    </row>
    <row r="10050" spans="1:10">
      <c r="A10050" t="s">
        <v>189</v>
      </c>
      <c r="B10050" t="s">
        <v>33</v>
      </c>
      <c r="C10050" s="60">
        <v>45717</v>
      </c>
      <c r="D10050" s="3">
        <f>Table1[[#This Row],[End Year]]-1</f>
        <v>2024</v>
      </c>
      <c r="E10050" s="3">
        <f t="shared" si="517"/>
        <v>2025</v>
      </c>
      <c r="F10050" s="1" t="str">
        <f t="shared" si="518"/>
        <v>2024/2025</v>
      </c>
      <c r="G10050">
        <v>1457</v>
      </c>
      <c r="H10050" t="s">
        <v>151</v>
      </c>
      <c r="I10050" s="68">
        <f>IFERROR(INDEX(Lookup_Misc!$A$1:$C$7,MATCH(Table1[[#This Row],[Product]],Lookup_Misc!$B$1:$B$7,0),3)*Table1[[#This Row],[Tonnage]],NA())</f>
        <v>582.80000000000007</v>
      </c>
      <c r="J10050" s="68">
        <f t="shared" si="519"/>
        <v>3</v>
      </c>
    </row>
    <row r="10051" spans="1:10">
      <c r="A10051" t="s">
        <v>185</v>
      </c>
      <c r="B10051" t="s">
        <v>33</v>
      </c>
      <c r="C10051" s="60">
        <v>45717</v>
      </c>
      <c r="D10051" s="3">
        <f>Table1[[#This Row],[End Year]]-1</f>
        <v>2024</v>
      </c>
      <c r="E10051" s="3">
        <f t="shared" si="517"/>
        <v>2025</v>
      </c>
      <c r="F10051" s="1" t="str">
        <f t="shared" si="518"/>
        <v>2024/2025</v>
      </c>
      <c r="G10051">
        <v>965</v>
      </c>
      <c r="H10051" t="s">
        <v>60</v>
      </c>
      <c r="I10051" s="68">
        <f>IFERROR(INDEX(Lookup_Misc!$A$1:$C$7,MATCH(Table1[[#This Row],[Product]],Lookup_Misc!$B$1:$B$7,0),3)*Table1[[#This Row],[Tonnage]],NA())</f>
        <v>443.90000000000003</v>
      </c>
      <c r="J10051" s="68">
        <f t="shared" si="519"/>
        <v>3</v>
      </c>
    </row>
    <row r="10052" spans="1:10">
      <c r="A10052" t="s">
        <v>189</v>
      </c>
      <c r="B10052" t="s">
        <v>33</v>
      </c>
      <c r="C10052" s="60">
        <v>45717</v>
      </c>
      <c r="D10052" s="3">
        <f>Table1[[#This Row],[End Year]]-1</f>
        <v>2024</v>
      </c>
      <c r="E10052" s="3">
        <f t="shared" si="517"/>
        <v>2025</v>
      </c>
      <c r="F10052" s="1" t="str">
        <f t="shared" si="518"/>
        <v>2024/2025</v>
      </c>
      <c r="G10052">
        <v>6</v>
      </c>
      <c r="H10052" t="s">
        <v>93</v>
      </c>
      <c r="I10052" s="68">
        <f>IFERROR(INDEX(Lookup_Misc!$A$1:$C$7,MATCH(Table1[[#This Row],[Product]],Lookup_Misc!$B$1:$B$7,0),3)*Table1[[#This Row],[Tonnage]],NA())</f>
        <v>2.4000000000000004</v>
      </c>
      <c r="J10052" s="68">
        <f t="shared" si="519"/>
        <v>3</v>
      </c>
    </row>
    <row r="10053" spans="1:10">
      <c r="A10053" t="s">
        <v>189</v>
      </c>
      <c r="B10053" t="s">
        <v>33</v>
      </c>
      <c r="C10053" s="60">
        <v>45717</v>
      </c>
      <c r="D10053" s="3">
        <f>Table1[[#This Row],[End Year]]-1</f>
        <v>2024</v>
      </c>
      <c r="E10053" s="3">
        <f t="shared" si="517"/>
        <v>2025</v>
      </c>
      <c r="F10053" s="1" t="str">
        <f t="shared" si="518"/>
        <v>2024/2025</v>
      </c>
      <c r="G10053">
        <v>34862</v>
      </c>
      <c r="H10053" t="s">
        <v>103</v>
      </c>
      <c r="I10053" s="68">
        <f>IFERROR(INDEX(Lookup_Misc!$A$1:$C$7,MATCH(Table1[[#This Row],[Product]],Lookup_Misc!$B$1:$B$7,0),3)*Table1[[#This Row],[Tonnage]],NA())</f>
        <v>13944.800000000001</v>
      </c>
      <c r="J10053" s="68">
        <f t="shared" si="519"/>
        <v>3</v>
      </c>
    </row>
    <row r="10054" spans="1:10">
      <c r="A10054" t="s">
        <v>189</v>
      </c>
      <c r="B10054" t="s">
        <v>123</v>
      </c>
      <c r="C10054" s="60">
        <v>45717</v>
      </c>
      <c r="D10054" s="3">
        <f>Table1[[#This Row],[End Year]]-1</f>
        <v>2024</v>
      </c>
      <c r="E10054" s="3">
        <f t="shared" si="517"/>
        <v>2025</v>
      </c>
      <c r="F10054" s="1" t="str">
        <f t="shared" si="518"/>
        <v>2024/2025</v>
      </c>
      <c r="G10054">
        <v>11000</v>
      </c>
      <c r="H10054" t="s">
        <v>92</v>
      </c>
      <c r="I10054" s="68">
        <f>IFERROR(INDEX(Lookup_Misc!$A$1:$C$7,MATCH(Table1[[#This Row],[Product]],Lookup_Misc!$B$1:$B$7,0),3)*Table1[[#This Row],[Tonnage]],NA())</f>
        <v>4400</v>
      </c>
      <c r="J10054" s="68">
        <f t="shared" si="519"/>
        <v>3</v>
      </c>
    </row>
    <row r="10055" spans="1:10">
      <c r="A10055" t="s">
        <v>186</v>
      </c>
      <c r="B10055" t="s">
        <v>123</v>
      </c>
      <c r="C10055" s="60">
        <v>45717</v>
      </c>
      <c r="D10055" s="3">
        <f>Table1[[#This Row],[End Year]]-1</f>
        <v>2024</v>
      </c>
      <c r="E10055" s="3">
        <f t="shared" si="517"/>
        <v>2025</v>
      </c>
      <c r="F10055" s="1" t="str">
        <f t="shared" si="518"/>
        <v>2024/2025</v>
      </c>
      <c r="G10055">
        <v>259</v>
      </c>
      <c r="H10055" t="s">
        <v>86</v>
      </c>
      <c r="I10055" s="68">
        <f>IFERROR(INDEX(Lookup_Misc!$A$1:$C$7,MATCH(Table1[[#This Row],[Product]],Lookup_Misc!$B$1:$B$7,0),3)*Table1[[#This Row],[Tonnage]],NA())</f>
        <v>134.68</v>
      </c>
      <c r="J10055" s="68">
        <f t="shared" si="519"/>
        <v>3</v>
      </c>
    </row>
    <row r="10056" spans="1:10">
      <c r="A10056" t="s">
        <v>188</v>
      </c>
      <c r="B10056" t="s">
        <v>123</v>
      </c>
      <c r="C10056" s="60">
        <v>45717</v>
      </c>
      <c r="D10056" s="3">
        <f>Table1[[#This Row],[End Year]]-1</f>
        <v>2024</v>
      </c>
      <c r="E10056" s="3">
        <f t="shared" si="517"/>
        <v>2025</v>
      </c>
      <c r="F10056" s="1" t="str">
        <f t="shared" si="518"/>
        <v>2024/2025</v>
      </c>
      <c r="G10056">
        <v>1</v>
      </c>
      <c r="H10056" t="s">
        <v>152</v>
      </c>
      <c r="I10056" s="68">
        <f>IFERROR(INDEX(Lookup_Misc!$A$1:$C$7,MATCH(Table1[[#This Row],[Product]],Lookup_Misc!$B$1:$B$7,0),3)*Table1[[#This Row],[Tonnage]],NA())</f>
        <v>0.18</v>
      </c>
      <c r="J10056" s="68">
        <f t="shared" si="519"/>
        <v>3</v>
      </c>
    </row>
    <row r="10057" spans="1:10">
      <c r="A10057" t="s">
        <v>189</v>
      </c>
      <c r="B10057" t="s">
        <v>123</v>
      </c>
      <c r="C10057" s="60">
        <v>45717</v>
      </c>
      <c r="D10057" s="3">
        <f>Table1[[#This Row],[End Year]]-1</f>
        <v>2024</v>
      </c>
      <c r="E10057" s="3">
        <f t="shared" si="517"/>
        <v>2025</v>
      </c>
      <c r="F10057" s="1" t="str">
        <f t="shared" si="518"/>
        <v>2024/2025</v>
      </c>
      <c r="G10057">
        <v>1</v>
      </c>
      <c r="H10057" t="s">
        <v>125</v>
      </c>
      <c r="I10057" s="68">
        <f>IFERROR(INDEX(Lookup_Misc!$A$1:$C$7,MATCH(Table1[[#This Row],[Product]],Lookup_Misc!$B$1:$B$7,0),3)*Table1[[#This Row],[Tonnage]],NA())</f>
        <v>0.4</v>
      </c>
      <c r="J10057" s="68">
        <f t="shared" si="519"/>
        <v>3</v>
      </c>
    </row>
    <row r="10058" spans="1:10">
      <c r="A10058" t="s">
        <v>189</v>
      </c>
      <c r="B10058" t="s">
        <v>123</v>
      </c>
      <c r="C10058" s="60">
        <v>45717</v>
      </c>
      <c r="D10058" s="3">
        <f>Table1[[#This Row],[End Year]]-1</f>
        <v>2024</v>
      </c>
      <c r="E10058" s="3">
        <f t="shared" ref="E10058:E10084" si="520">IF(AND(MONTH(C10058)&gt;=7,MONTH(C10058)&lt;=12),YEAR(C10058)+1,YEAR(C10058))</f>
        <v>2025</v>
      </c>
      <c r="F10058" s="1" t="str">
        <f t="shared" ref="F10058:F10089" si="521">D10058&amp;"/"&amp;E10058</f>
        <v>2024/2025</v>
      </c>
      <c r="G10058">
        <v>93</v>
      </c>
      <c r="H10058" t="s">
        <v>86</v>
      </c>
      <c r="I10058" s="68">
        <f>IFERROR(INDEX(Lookup_Misc!$A$1:$C$7,MATCH(Table1[[#This Row],[Product]],Lookup_Misc!$B$1:$B$7,0),3)*Table1[[#This Row],[Tonnage]],NA())</f>
        <v>37.200000000000003</v>
      </c>
      <c r="J10058" s="68">
        <f t="shared" ref="J10058:J10084" si="522">MONTH(C10058)</f>
        <v>3</v>
      </c>
    </row>
    <row r="10059" spans="1:10">
      <c r="A10059" t="s">
        <v>186</v>
      </c>
      <c r="B10059" t="s">
        <v>123</v>
      </c>
      <c r="C10059" s="60">
        <v>45717</v>
      </c>
      <c r="D10059" s="3">
        <f>Table1[[#This Row],[End Year]]-1</f>
        <v>2024</v>
      </c>
      <c r="E10059" s="3">
        <f t="shared" si="520"/>
        <v>2025</v>
      </c>
      <c r="F10059" s="1" t="str">
        <f t="shared" si="521"/>
        <v>2024/2025</v>
      </c>
      <c r="G10059">
        <v>516</v>
      </c>
      <c r="H10059" t="s">
        <v>87</v>
      </c>
      <c r="I10059" s="68">
        <f>IFERROR(INDEX(Lookup_Misc!$A$1:$C$7,MATCH(Table1[[#This Row],[Product]],Lookup_Misc!$B$1:$B$7,0),3)*Table1[[#This Row],[Tonnage]],NA())</f>
        <v>268.32</v>
      </c>
      <c r="J10059" s="68">
        <f t="shared" si="522"/>
        <v>3</v>
      </c>
    </row>
    <row r="10060" spans="1:10">
      <c r="A10060" t="s">
        <v>185</v>
      </c>
      <c r="B10060" t="s">
        <v>123</v>
      </c>
      <c r="C10060" s="60">
        <v>45717</v>
      </c>
      <c r="D10060" s="3">
        <f>Table1[[#This Row],[End Year]]-1</f>
        <v>2024</v>
      </c>
      <c r="E10060" s="3">
        <f t="shared" si="520"/>
        <v>2025</v>
      </c>
      <c r="F10060" s="1" t="str">
        <f t="shared" si="521"/>
        <v>2024/2025</v>
      </c>
      <c r="G10060">
        <v>1713</v>
      </c>
      <c r="H10060" t="s">
        <v>145</v>
      </c>
      <c r="I10060" s="68">
        <f>IFERROR(INDEX(Lookup_Misc!$A$1:$C$7,MATCH(Table1[[#This Row],[Product]],Lookup_Misc!$B$1:$B$7,0),3)*Table1[[#This Row],[Tonnage]],NA())</f>
        <v>787.98</v>
      </c>
      <c r="J10060" s="68">
        <f t="shared" si="522"/>
        <v>3</v>
      </c>
    </row>
    <row r="10061" spans="1:10">
      <c r="A10061" t="s">
        <v>186</v>
      </c>
      <c r="B10061" t="s">
        <v>123</v>
      </c>
      <c r="C10061" s="60">
        <v>45717</v>
      </c>
      <c r="D10061" s="3">
        <f>Table1[[#This Row],[End Year]]-1</f>
        <v>2024</v>
      </c>
      <c r="E10061" s="3">
        <f t="shared" si="520"/>
        <v>2025</v>
      </c>
      <c r="F10061" s="1" t="str">
        <f t="shared" si="521"/>
        <v>2024/2025</v>
      </c>
      <c r="G10061">
        <v>197733</v>
      </c>
      <c r="H10061" t="s">
        <v>60</v>
      </c>
      <c r="I10061" s="68">
        <f>IFERROR(INDEX(Lookup_Misc!$A$1:$C$7,MATCH(Table1[[#This Row],[Product]],Lookup_Misc!$B$1:$B$7,0),3)*Table1[[#This Row],[Tonnage]],NA())</f>
        <v>102821.16</v>
      </c>
      <c r="J10061" s="68">
        <f t="shared" si="522"/>
        <v>3</v>
      </c>
    </row>
    <row r="10062" spans="1:10">
      <c r="A10062" t="s">
        <v>189</v>
      </c>
      <c r="B10062" t="s">
        <v>123</v>
      </c>
      <c r="C10062" s="60">
        <v>45717</v>
      </c>
      <c r="D10062" s="3">
        <f>Table1[[#This Row],[End Year]]-1</f>
        <v>2024</v>
      </c>
      <c r="E10062" s="3">
        <f t="shared" si="520"/>
        <v>2025</v>
      </c>
      <c r="F10062" s="1" t="str">
        <f t="shared" si="521"/>
        <v>2024/2025</v>
      </c>
      <c r="G10062">
        <v>165</v>
      </c>
      <c r="H10062" t="s">
        <v>87</v>
      </c>
      <c r="I10062" s="68">
        <f>IFERROR(INDEX(Lookup_Misc!$A$1:$C$7,MATCH(Table1[[#This Row],[Product]],Lookup_Misc!$B$1:$B$7,0),3)*Table1[[#This Row],[Tonnage]],NA())</f>
        <v>66</v>
      </c>
      <c r="J10062" s="68">
        <f t="shared" si="522"/>
        <v>3</v>
      </c>
    </row>
    <row r="10063" spans="1:10">
      <c r="A10063" t="s">
        <v>185</v>
      </c>
      <c r="B10063" t="s">
        <v>123</v>
      </c>
      <c r="C10063" s="60">
        <v>45717</v>
      </c>
      <c r="D10063" s="3">
        <f>Table1[[#This Row],[End Year]]-1</f>
        <v>2024</v>
      </c>
      <c r="E10063" s="3">
        <f t="shared" si="520"/>
        <v>2025</v>
      </c>
      <c r="F10063" s="1" t="str">
        <f t="shared" si="521"/>
        <v>2024/2025</v>
      </c>
      <c r="G10063">
        <v>11530</v>
      </c>
      <c r="H10063" t="s">
        <v>144</v>
      </c>
      <c r="I10063" s="68">
        <f>IFERROR(INDEX(Lookup_Misc!$A$1:$C$7,MATCH(Table1[[#This Row],[Product]],Lookup_Misc!$B$1:$B$7,0),3)*Table1[[#This Row],[Tonnage]],NA())</f>
        <v>5303.8</v>
      </c>
      <c r="J10063" s="68">
        <f t="shared" si="522"/>
        <v>3</v>
      </c>
    </row>
    <row r="10064" spans="1:10">
      <c r="A10064" t="s">
        <v>188</v>
      </c>
      <c r="B10064" t="s">
        <v>123</v>
      </c>
      <c r="C10064" s="60">
        <v>45717</v>
      </c>
      <c r="D10064" s="3">
        <f>Table1[[#This Row],[End Year]]-1</f>
        <v>2024</v>
      </c>
      <c r="E10064" s="3">
        <f t="shared" si="520"/>
        <v>2025</v>
      </c>
      <c r="F10064" s="1" t="str">
        <f t="shared" si="521"/>
        <v>2024/2025</v>
      </c>
      <c r="G10064">
        <v>255</v>
      </c>
      <c r="H10064" t="s">
        <v>60</v>
      </c>
      <c r="I10064" s="68">
        <f>IFERROR(INDEX(Lookup_Misc!$A$1:$C$7,MATCH(Table1[[#This Row],[Product]],Lookup_Misc!$B$1:$B$7,0),3)*Table1[[#This Row],[Tonnage]],NA())</f>
        <v>45.9</v>
      </c>
      <c r="J10064" s="68">
        <f t="shared" si="522"/>
        <v>3</v>
      </c>
    </row>
    <row r="10065" spans="1:10">
      <c r="A10065" t="s">
        <v>189</v>
      </c>
      <c r="B10065" t="s">
        <v>123</v>
      </c>
      <c r="C10065" s="60">
        <v>45717</v>
      </c>
      <c r="D10065" s="3">
        <f>Table1[[#This Row],[End Year]]-1</f>
        <v>2024</v>
      </c>
      <c r="E10065" s="3">
        <f t="shared" si="520"/>
        <v>2025</v>
      </c>
      <c r="F10065" s="1" t="str">
        <f t="shared" si="521"/>
        <v>2024/2025</v>
      </c>
      <c r="G10065">
        <v>55821</v>
      </c>
      <c r="H10065" t="s">
        <v>60</v>
      </c>
      <c r="I10065" s="68">
        <f>IFERROR(INDEX(Lookup_Misc!$A$1:$C$7,MATCH(Table1[[#This Row],[Product]],Lookup_Misc!$B$1:$B$7,0),3)*Table1[[#This Row],[Tonnage]],NA())</f>
        <v>22328.400000000001</v>
      </c>
      <c r="J10065" s="68">
        <f t="shared" si="522"/>
        <v>3</v>
      </c>
    </row>
    <row r="10066" spans="1:10">
      <c r="A10066" t="s">
        <v>185</v>
      </c>
      <c r="B10066" t="s">
        <v>123</v>
      </c>
      <c r="C10066" s="60">
        <v>45717</v>
      </c>
      <c r="D10066" s="3">
        <f>Table1[[#This Row],[End Year]]-1</f>
        <v>2024</v>
      </c>
      <c r="E10066" s="3">
        <f t="shared" si="520"/>
        <v>2025</v>
      </c>
      <c r="F10066" s="1" t="str">
        <f t="shared" si="521"/>
        <v>2024/2025</v>
      </c>
      <c r="G10066">
        <v>4398</v>
      </c>
      <c r="H10066" t="s">
        <v>116</v>
      </c>
      <c r="I10066" s="68">
        <f>IFERROR(INDEX(Lookup_Misc!$A$1:$C$7,MATCH(Table1[[#This Row],[Product]],Lookup_Misc!$B$1:$B$7,0),3)*Table1[[#This Row],[Tonnage]],NA())</f>
        <v>2023.0800000000002</v>
      </c>
      <c r="J10066" s="68">
        <f t="shared" si="522"/>
        <v>3</v>
      </c>
    </row>
    <row r="10067" spans="1:10">
      <c r="A10067" t="s">
        <v>185</v>
      </c>
      <c r="B10067" t="s">
        <v>123</v>
      </c>
      <c r="C10067" s="60">
        <v>45717</v>
      </c>
      <c r="D10067" s="3">
        <f>Table1[[#This Row],[End Year]]-1</f>
        <v>2024</v>
      </c>
      <c r="E10067" s="3">
        <f t="shared" si="520"/>
        <v>2025</v>
      </c>
      <c r="F10067" s="1" t="str">
        <f t="shared" si="521"/>
        <v>2024/2025</v>
      </c>
      <c r="G10067">
        <v>4</v>
      </c>
      <c r="H10067" t="s">
        <v>102</v>
      </c>
      <c r="I10067" s="68">
        <f>IFERROR(INDEX(Lookup_Misc!$A$1:$C$7,MATCH(Table1[[#This Row],[Product]],Lookup_Misc!$B$1:$B$7,0),3)*Table1[[#This Row],[Tonnage]],NA())</f>
        <v>1.84</v>
      </c>
      <c r="J10067" s="68">
        <f t="shared" si="522"/>
        <v>3</v>
      </c>
    </row>
    <row r="10068" spans="1:10">
      <c r="A10068" t="s">
        <v>186</v>
      </c>
      <c r="B10068" t="s">
        <v>123</v>
      </c>
      <c r="C10068" s="60">
        <v>45717</v>
      </c>
      <c r="D10068" s="3">
        <f>Table1[[#This Row],[End Year]]-1</f>
        <v>2024</v>
      </c>
      <c r="E10068" s="3">
        <f t="shared" si="520"/>
        <v>2025</v>
      </c>
      <c r="F10068" s="1" t="str">
        <f t="shared" si="521"/>
        <v>2024/2025</v>
      </c>
      <c r="G10068">
        <v>194</v>
      </c>
      <c r="H10068" t="s">
        <v>79</v>
      </c>
      <c r="I10068" s="68">
        <f>IFERROR(INDEX(Lookup_Misc!$A$1:$C$7,MATCH(Table1[[#This Row],[Product]],Lookup_Misc!$B$1:$B$7,0),3)*Table1[[#This Row],[Tonnage]],NA())</f>
        <v>100.88000000000001</v>
      </c>
      <c r="J10068" s="68">
        <f t="shared" si="522"/>
        <v>3</v>
      </c>
    </row>
    <row r="10069" spans="1:10">
      <c r="A10069" t="s">
        <v>186</v>
      </c>
      <c r="B10069" t="s">
        <v>123</v>
      </c>
      <c r="C10069" s="60">
        <v>45717</v>
      </c>
      <c r="D10069" s="3">
        <f>Table1[[#This Row],[End Year]]-1</f>
        <v>2024</v>
      </c>
      <c r="E10069" s="3">
        <f t="shared" si="520"/>
        <v>2025</v>
      </c>
      <c r="F10069" s="1" t="str">
        <f t="shared" si="521"/>
        <v>2024/2025</v>
      </c>
      <c r="G10069">
        <v>10802</v>
      </c>
      <c r="H10069" t="s">
        <v>113</v>
      </c>
      <c r="I10069" s="68">
        <f>IFERROR(INDEX(Lookup_Misc!$A$1:$C$7,MATCH(Table1[[#This Row],[Product]],Lookup_Misc!$B$1:$B$7,0),3)*Table1[[#This Row],[Tonnage]],NA())</f>
        <v>5617.04</v>
      </c>
      <c r="J10069" s="68">
        <f t="shared" si="522"/>
        <v>3</v>
      </c>
    </row>
    <row r="10070" spans="1:10">
      <c r="A10070" t="s">
        <v>189</v>
      </c>
      <c r="B10070" t="s">
        <v>123</v>
      </c>
      <c r="C10070" s="60">
        <v>45717</v>
      </c>
      <c r="D10070" s="3">
        <f>Table1[[#This Row],[End Year]]-1</f>
        <v>2024</v>
      </c>
      <c r="E10070" s="3">
        <f t="shared" si="520"/>
        <v>2025</v>
      </c>
      <c r="F10070" s="1" t="str">
        <f t="shared" si="521"/>
        <v>2024/2025</v>
      </c>
      <c r="G10070">
        <v>6</v>
      </c>
      <c r="H10070" t="s">
        <v>137</v>
      </c>
      <c r="I10070" s="68">
        <f>IFERROR(INDEX(Lookup_Misc!$A$1:$C$7,MATCH(Table1[[#This Row],[Product]],Lookup_Misc!$B$1:$B$7,0),3)*Table1[[#This Row],[Tonnage]],NA())</f>
        <v>2.4000000000000004</v>
      </c>
      <c r="J10070" s="68">
        <f t="shared" si="522"/>
        <v>3</v>
      </c>
    </row>
    <row r="10071" spans="1:10">
      <c r="A10071" t="s">
        <v>186</v>
      </c>
      <c r="B10071" t="s">
        <v>123</v>
      </c>
      <c r="C10071" s="60">
        <v>45717</v>
      </c>
      <c r="D10071" s="3">
        <f>Table1[[#This Row],[End Year]]-1</f>
        <v>2024</v>
      </c>
      <c r="E10071" s="3">
        <f t="shared" si="520"/>
        <v>2025</v>
      </c>
      <c r="F10071" s="1" t="str">
        <f t="shared" si="521"/>
        <v>2024/2025</v>
      </c>
      <c r="G10071">
        <v>2</v>
      </c>
      <c r="H10071" t="s">
        <v>128</v>
      </c>
      <c r="I10071" s="68">
        <f>IFERROR(INDEX(Lookup_Misc!$A$1:$C$7,MATCH(Table1[[#This Row],[Product]],Lookup_Misc!$B$1:$B$7,0),3)*Table1[[#This Row],[Tonnage]],NA())</f>
        <v>1.04</v>
      </c>
      <c r="J10071" s="68">
        <f t="shared" si="522"/>
        <v>3</v>
      </c>
    </row>
    <row r="10072" spans="1:10">
      <c r="A10072" t="s">
        <v>189</v>
      </c>
      <c r="B10072" t="s">
        <v>123</v>
      </c>
      <c r="C10072" s="60">
        <v>45717</v>
      </c>
      <c r="D10072" s="3">
        <f>Table1[[#This Row],[End Year]]-1</f>
        <v>2024</v>
      </c>
      <c r="E10072" s="3">
        <f t="shared" si="520"/>
        <v>2025</v>
      </c>
      <c r="F10072" s="1" t="str">
        <f t="shared" si="521"/>
        <v>2024/2025</v>
      </c>
      <c r="G10072">
        <v>10</v>
      </c>
      <c r="H10072" t="s">
        <v>116</v>
      </c>
      <c r="I10072" s="68">
        <f>IFERROR(INDEX(Lookup_Misc!$A$1:$C$7,MATCH(Table1[[#This Row],[Product]],Lookup_Misc!$B$1:$B$7,0),3)*Table1[[#This Row],[Tonnage]],NA())</f>
        <v>4</v>
      </c>
      <c r="J10072" s="68">
        <f t="shared" si="522"/>
        <v>3</v>
      </c>
    </row>
    <row r="10073" spans="1:10">
      <c r="A10073" t="s">
        <v>189</v>
      </c>
      <c r="B10073" t="s">
        <v>123</v>
      </c>
      <c r="C10073" s="60">
        <v>45717</v>
      </c>
      <c r="D10073" s="3">
        <f>Table1[[#This Row],[End Year]]-1</f>
        <v>2024</v>
      </c>
      <c r="E10073" s="3">
        <f t="shared" si="520"/>
        <v>2025</v>
      </c>
      <c r="F10073" s="1" t="str">
        <f t="shared" si="521"/>
        <v>2024/2025</v>
      </c>
      <c r="G10073">
        <v>282</v>
      </c>
      <c r="H10073" t="s">
        <v>79</v>
      </c>
      <c r="I10073" s="68">
        <f>IFERROR(INDEX(Lookup_Misc!$A$1:$C$7,MATCH(Table1[[#This Row],[Product]],Lookup_Misc!$B$1:$B$7,0),3)*Table1[[#This Row],[Tonnage]],NA())</f>
        <v>112.80000000000001</v>
      </c>
      <c r="J10073" s="68">
        <f t="shared" si="522"/>
        <v>3</v>
      </c>
    </row>
    <row r="10074" spans="1:10">
      <c r="A10074" t="s">
        <v>189</v>
      </c>
      <c r="B10074" t="s">
        <v>123</v>
      </c>
      <c r="C10074" s="60">
        <v>45717</v>
      </c>
      <c r="D10074" s="3">
        <f>Table1[[#This Row],[End Year]]-1</f>
        <v>2024</v>
      </c>
      <c r="E10074" s="3">
        <f t="shared" si="520"/>
        <v>2025</v>
      </c>
      <c r="F10074" s="1" t="str">
        <f t="shared" si="521"/>
        <v>2024/2025</v>
      </c>
      <c r="G10074">
        <v>220</v>
      </c>
      <c r="H10074" t="s">
        <v>90</v>
      </c>
      <c r="I10074" s="68">
        <f>IFERROR(INDEX(Lookup_Misc!$A$1:$C$7,MATCH(Table1[[#This Row],[Product]],Lookup_Misc!$B$1:$B$7,0),3)*Table1[[#This Row],[Tonnage]],NA())</f>
        <v>88</v>
      </c>
      <c r="J10074" s="68">
        <f t="shared" si="522"/>
        <v>3</v>
      </c>
    </row>
    <row r="10075" spans="1:10">
      <c r="A10075" t="s">
        <v>189</v>
      </c>
      <c r="B10075" t="s">
        <v>123</v>
      </c>
      <c r="C10075" s="60">
        <v>45717</v>
      </c>
      <c r="D10075" s="3">
        <f>Table1[[#This Row],[End Year]]-1</f>
        <v>2024</v>
      </c>
      <c r="E10075" s="3">
        <f t="shared" si="520"/>
        <v>2025</v>
      </c>
      <c r="F10075" s="1" t="str">
        <f t="shared" si="521"/>
        <v>2024/2025</v>
      </c>
      <c r="G10075">
        <v>3142</v>
      </c>
      <c r="H10075" t="s">
        <v>133</v>
      </c>
      <c r="I10075" s="68">
        <f>IFERROR(INDEX(Lookup_Misc!$A$1:$C$7,MATCH(Table1[[#This Row],[Product]],Lookup_Misc!$B$1:$B$7,0),3)*Table1[[#This Row],[Tonnage]],NA())</f>
        <v>1256.8000000000002</v>
      </c>
      <c r="J10075" s="68">
        <f t="shared" si="522"/>
        <v>3</v>
      </c>
    </row>
    <row r="10076" spans="1:10">
      <c r="A10076" t="s">
        <v>185</v>
      </c>
      <c r="B10076" t="s">
        <v>123</v>
      </c>
      <c r="C10076" s="60">
        <v>45717</v>
      </c>
      <c r="D10076" s="3">
        <f>Table1[[#This Row],[End Year]]-1</f>
        <v>2024</v>
      </c>
      <c r="E10076" s="3">
        <f t="shared" si="520"/>
        <v>2025</v>
      </c>
      <c r="F10076" s="1" t="str">
        <f t="shared" si="521"/>
        <v>2024/2025</v>
      </c>
      <c r="G10076">
        <v>2620</v>
      </c>
      <c r="H10076" t="s">
        <v>60</v>
      </c>
      <c r="I10076" s="68">
        <f>IFERROR(INDEX(Lookup_Misc!$A$1:$C$7,MATCH(Table1[[#This Row],[Product]],Lookup_Misc!$B$1:$B$7,0),3)*Table1[[#This Row],[Tonnage]],NA())</f>
        <v>1205.2</v>
      </c>
      <c r="J10076" s="68">
        <f t="shared" si="522"/>
        <v>3</v>
      </c>
    </row>
    <row r="10077" spans="1:10">
      <c r="A10077" t="s">
        <v>187</v>
      </c>
      <c r="B10077" t="s">
        <v>123</v>
      </c>
      <c r="C10077" s="60">
        <v>45717</v>
      </c>
      <c r="D10077" s="3">
        <f>Table1[[#This Row],[End Year]]-1</f>
        <v>2024</v>
      </c>
      <c r="E10077" s="3">
        <f t="shared" si="520"/>
        <v>2025</v>
      </c>
      <c r="F10077" s="1" t="str">
        <f t="shared" si="521"/>
        <v>2024/2025</v>
      </c>
      <c r="G10077">
        <v>13</v>
      </c>
      <c r="H10077" t="s">
        <v>81</v>
      </c>
      <c r="I10077" s="68">
        <f>IFERROR(INDEX(Lookup_Misc!$A$1:$C$7,MATCH(Table1[[#This Row],[Product]],Lookup_Misc!$B$1:$B$7,0),3)*Table1[[#This Row],[Tonnage]],NA())</f>
        <v>5.98</v>
      </c>
      <c r="J10077" s="68">
        <f t="shared" si="522"/>
        <v>3</v>
      </c>
    </row>
    <row r="10078" spans="1:10">
      <c r="A10078" t="s">
        <v>185</v>
      </c>
      <c r="B10078" t="s">
        <v>123</v>
      </c>
      <c r="C10078" s="60">
        <v>45717</v>
      </c>
      <c r="D10078" s="3">
        <f>Table1[[#This Row],[End Year]]-1</f>
        <v>2024</v>
      </c>
      <c r="E10078" s="3">
        <f t="shared" si="520"/>
        <v>2025</v>
      </c>
      <c r="F10078" s="1" t="str">
        <f t="shared" si="521"/>
        <v>2024/2025</v>
      </c>
      <c r="G10078">
        <v>2800</v>
      </c>
      <c r="H10078" t="s">
        <v>88</v>
      </c>
      <c r="I10078" s="68">
        <f>IFERROR(INDEX(Lookup_Misc!$A$1:$C$7,MATCH(Table1[[#This Row],[Product]],Lookup_Misc!$B$1:$B$7,0),3)*Table1[[#This Row],[Tonnage]],NA())</f>
        <v>1288</v>
      </c>
      <c r="J10078" s="68">
        <f t="shared" si="522"/>
        <v>3</v>
      </c>
    </row>
    <row r="10079" spans="1:10">
      <c r="A10079" t="s">
        <v>189</v>
      </c>
      <c r="B10079" t="s">
        <v>123</v>
      </c>
      <c r="C10079" s="60">
        <v>45717</v>
      </c>
      <c r="D10079" s="3">
        <f>Table1[[#This Row],[End Year]]-1</f>
        <v>2024</v>
      </c>
      <c r="E10079" s="3">
        <f t="shared" si="520"/>
        <v>2025</v>
      </c>
      <c r="F10079" s="1" t="str">
        <f t="shared" si="521"/>
        <v>2024/2025</v>
      </c>
      <c r="G10079">
        <v>13</v>
      </c>
      <c r="H10079" t="s">
        <v>128</v>
      </c>
      <c r="I10079" s="68">
        <f>IFERROR(INDEX(Lookup_Misc!$A$1:$C$7,MATCH(Table1[[#This Row],[Product]],Lookup_Misc!$B$1:$B$7,0),3)*Table1[[#This Row],[Tonnage]],NA())</f>
        <v>5.2</v>
      </c>
      <c r="J10079" s="68">
        <f t="shared" si="522"/>
        <v>3</v>
      </c>
    </row>
    <row r="10080" spans="1:10">
      <c r="A10080" t="s">
        <v>186</v>
      </c>
      <c r="B10080" t="s">
        <v>123</v>
      </c>
      <c r="C10080" s="60">
        <v>45717</v>
      </c>
      <c r="D10080" s="3">
        <f>Table1[[#This Row],[End Year]]-1</f>
        <v>2024</v>
      </c>
      <c r="E10080" s="3">
        <f t="shared" si="520"/>
        <v>2025</v>
      </c>
      <c r="F10080" s="1" t="str">
        <f t="shared" si="521"/>
        <v>2024/2025</v>
      </c>
      <c r="G10080">
        <v>19401</v>
      </c>
      <c r="H10080" t="s">
        <v>116</v>
      </c>
      <c r="I10080" s="68">
        <f>IFERROR(INDEX(Lookup_Misc!$A$1:$C$7,MATCH(Table1[[#This Row],[Product]],Lookup_Misc!$B$1:$B$7,0),3)*Table1[[#This Row],[Tonnage]],NA())</f>
        <v>10088.52</v>
      </c>
      <c r="J10080" s="68">
        <f t="shared" si="522"/>
        <v>3</v>
      </c>
    </row>
    <row r="10081" spans="1:10">
      <c r="A10081" t="s">
        <v>185</v>
      </c>
      <c r="B10081" t="s">
        <v>123</v>
      </c>
      <c r="C10081" s="60">
        <v>45717</v>
      </c>
      <c r="D10081" s="3">
        <f>Table1[[#This Row],[End Year]]-1</f>
        <v>2024</v>
      </c>
      <c r="E10081" s="3">
        <f t="shared" si="520"/>
        <v>2025</v>
      </c>
      <c r="F10081" s="1" t="str">
        <f t="shared" si="521"/>
        <v>2024/2025</v>
      </c>
      <c r="G10081">
        <v>6000</v>
      </c>
      <c r="H10081" t="s">
        <v>128</v>
      </c>
      <c r="I10081" s="68">
        <f>IFERROR(INDEX(Lookup_Misc!$A$1:$C$7,MATCH(Table1[[#This Row],[Product]],Lookup_Misc!$B$1:$B$7,0),3)*Table1[[#This Row],[Tonnage]],NA())</f>
        <v>2760</v>
      </c>
      <c r="J10081" s="68">
        <f t="shared" si="522"/>
        <v>3</v>
      </c>
    </row>
    <row r="10082" spans="1:10">
      <c r="A10082" t="s">
        <v>189</v>
      </c>
      <c r="B10082" t="s">
        <v>123</v>
      </c>
      <c r="C10082" s="60">
        <v>45717</v>
      </c>
      <c r="D10082" s="3">
        <f>Table1[[#This Row],[End Year]]-1</f>
        <v>2024</v>
      </c>
      <c r="E10082" s="3">
        <f t="shared" si="520"/>
        <v>2025</v>
      </c>
      <c r="F10082" s="1" t="str">
        <f t="shared" si="521"/>
        <v>2024/2025</v>
      </c>
      <c r="G10082">
        <v>53813</v>
      </c>
      <c r="H10082" t="s">
        <v>113</v>
      </c>
      <c r="I10082" s="68">
        <f>IFERROR(INDEX(Lookup_Misc!$A$1:$C$7,MATCH(Table1[[#This Row],[Product]],Lookup_Misc!$B$1:$B$7,0),3)*Table1[[#This Row],[Tonnage]],NA())</f>
        <v>21525.200000000001</v>
      </c>
      <c r="J10082" s="68">
        <f t="shared" si="522"/>
        <v>3</v>
      </c>
    </row>
    <row r="10083" spans="1:10">
      <c r="A10083" t="s">
        <v>185</v>
      </c>
      <c r="B10083" t="s">
        <v>123</v>
      </c>
      <c r="C10083" s="60">
        <v>45717</v>
      </c>
      <c r="D10083" s="3">
        <f>Table1[[#This Row],[End Year]]-1</f>
        <v>2024</v>
      </c>
      <c r="E10083" s="3">
        <f t="shared" si="520"/>
        <v>2025</v>
      </c>
      <c r="F10083" s="1" t="str">
        <f t="shared" si="521"/>
        <v>2024/2025</v>
      </c>
      <c r="G10083">
        <v>43</v>
      </c>
      <c r="H10083" t="s">
        <v>86</v>
      </c>
      <c r="I10083" s="68">
        <f>IFERROR(INDEX(Lookup_Misc!$A$1:$C$7,MATCH(Table1[[#This Row],[Product]],Lookup_Misc!$B$1:$B$7,0),3)*Table1[[#This Row],[Tonnage]],NA())</f>
        <v>19.78</v>
      </c>
      <c r="J10083" s="68">
        <f t="shared" si="522"/>
        <v>3</v>
      </c>
    </row>
    <row r="10084" spans="1:10">
      <c r="A10084" t="s">
        <v>189</v>
      </c>
      <c r="B10084" t="s">
        <v>123</v>
      </c>
      <c r="C10084" s="60">
        <v>45717</v>
      </c>
      <c r="D10084" s="3">
        <f>Table1[[#This Row],[End Year]]-1</f>
        <v>2024</v>
      </c>
      <c r="E10084" s="3">
        <f t="shared" si="520"/>
        <v>2025</v>
      </c>
      <c r="F10084" s="1" t="str">
        <f t="shared" si="521"/>
        <v>2024/2025</v>
      </c>
      <c r="G10084">
        <v>3</v>
      </c>
      <c r="H10084" t="s">
        <v>106</v>
      </c>
      <c r="I10084" s="68">
        <f>IFERROR(INDEX(Lookup_Misc!$A$1:$C$7,MATCH(Table1[[#This Row],[Product]],Lookup_Misc!$B$1:$B$7,0),3)*Table1[[#This Row],[Tonnage]],NA())</f>
        <v>1.2000000000000002</v>
      </c>
      <c r="J10084" s="68">
        <f t="shared" si="522"/>
        <v>3</v>
      </c>
    </row>
  </sheetData>
  <pageMargins left="0.7" right="0.7" top="0.75" bottom="0.75" header="0.3" footer="0.3"/>
  <customProperties>
    <customPr name="GUID" r:id="rId1"/>
  </customProperties>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D7EF23-FAE2-4252-8EAC-8A08CE888BD3}">
  <dimension ref="A1:X36"/>
  <sheetViews>
    <sheetView workbookViewId="0">
      <selection activeCell="M32" sqref="M32"/>
    </sheetView>
  </sheetViews>
  <sheetFormatPr defaultRowHeight="14.5"/>
  <cols>
    <col min="1" max="1" width="17.1796875" customWidth="1"/>
    <col min="2" max="2" width="10" bestFit="1" customWidth="1"/>
    <col min="11" max="13" width="9.81640625" bestFit="1" customWidth="1"/>
    <col min="14" max="14" width="10.81640625" bestFit="1" customWidth="1"/>
    <col min="15" max="16" width="9.81640625" bestFit="1" customWidth="1"/>
    <col min="17" max="21" width="10.81640625" bestFit="1" customWidth="1"/>
    <col min="22" max="22" width="9.81640625" bestFit="1" customWidth="1"/>
  </cols>
  <sheetData>
    <row r="1" spans="1:24">
      <c r="A1" t="s">
        <v>199</v>
      </c>
      <c r="B1" t="s">
        <v>185</v>
      </c>
      <c r="C1">
        <v>0.46</v>
      </c>
      <c r="E1" t="s">
        <v>70</v>
      </c>
      <c r="K1" s="79" t="s">
        <v>178</v>
      </c>
      <c r="L1" s="79"/>
      <c r="M1" s="79"/>
      <c r="N1" s="79"/>
      <c r="O1" s="79"/>
    </row>
    <row r="2" spans="1:24">
      <c r="A2" t="s">
        <v>200</v>
      </c>
      <c r="B2" t="s">
        <v>186</v>
      </c>
      <c r="C2">
        <v>0.52</v>
      </c>
      <c r="E2" t="str" cm="1">
        <f t="array" ref="E2:E17">_xlfn._xlws.SORT(_xlfn.UNIQUE(Table1[Season]),,1)</f>
        <v>2009/2010</v>
      </c>
      <c r="G2" t="s">
        <v>33</v>
      </c>
      <c r="K2" t="s">
        <v>45</v>
      </c>
      <c r="L2" t="s">
        <v>46</v>
      </c>
      <c r="M2" t="s">
        <v>47</v>
      </c>
      <c r="N2" t="s">
        <v>48</v>
      </c>
      <c r="O2" t="s">
        <v>49</v>
      </c>
      <c r="P2" t="s">
        <v>50</v>
      </c>
      <c r="Q2" t="s">
        <v>51</v>
      </c>
      <c r="R2" t="s">
        <v>52</v>
      </c>
      <c r="S2" t="s">
        <v>53</v>
      </c>
      <c r="T2" t="s">
        <v>54</v>
      </c>
      <c r="U2" t="s">
        <v>55</v>
      </c>
      <c r="V2" t="s">
        <v>56</v>
      </c>
      <c r="X2" t="str" cm="1">
        <f t="array" ref="X2:X35">IFERROR(_xlfn._xlws.SORT(_xlfn.UNIQUE(_xlfn._xlws.FILTER(Table1[Origin],('Dynamic Origin_Destination View'!$H$5=Table1[Product])*('Dynamic Origin_Destination View'!$H$7=Table1[Flow]),"No data available")),,1),"No data available")</f>
        <v>Albania</v>
      </c>
    </row>
    <row r="3" spans="1:24">
      <c r="A3" t="s">
        <v>201</v>
      </c>
      <c r="B3" t="s">
        <v>189</v>
      </c>
      <c r="C3">
        <v>0.4</v>
      </c>
      <c r="E3" t="str">
        <v>2010/2011</v>
      </c>
      <c r="G3" t="s">
        <v>123</v>
      </c>
      <c r="K3" s="27">
        <v>7</v>
      </c>
      <c r="L3" s="27">
        <v>8</v>
      </c>
      <c r="M3" s="27">
        <v>9</v>
      </c>
      <c r="N3" s="27">
        <v>10</v>
      </c>
      <c r="O3" s="27">
        <v>11</v>
      </c>
      <c r="P3" s="27">
        <v>12</v>
      </c>
      <c r="Q3" s="27">
        <v>1</v>
      </c>
      <c r="R3" s="27">
        <v>2</v>
      </c>
      <c r="S3" s="27">
        <v>3</v>
      </c>
      <c r="T3" s="27">
        <v>4</v>
      </c>
      <c r="U3" s="27">
        <v>5</v>
      </c>
      <c r="V3" s="27">
        <v>6</v>
      </c>
      <c r="X3" t="str">
        <v>Algeria</v>
      </c>
    </row>
    <row r="4" spans="1:24">
      <c r="A4" t="s">
        <v>202</v>
      </c>
      <c r="B4" t="s">
        <v>187</v>
      </c>
      <c r="C4">
        <v>0.46</v>
      </c>
      <c r="E4" t="str">
        <v>2011/2012</v>
      </c>
      <c r="J4" t="str" cm="1">
        <f t="array" ref="J4:J19">_xlfn.ANCHORARRAY($E$2)</f>
        <v>2009/2010</v>
      </c>
      <c r="K4" s="27">
        <f>(SUMIFS(Table1[Tonnage],Table1[Product],'Dynamic Origin_Destination View'!$H$5,Table1[Flow],'Dynamic Origin_Destination View'!$H$7,Table1[Origin],'Dynamic Origin_Destination View'!$H$9,Table1[Month],K$3,Table1[Season],$J4))</f>
        <v>0</v>
      </c>
      <c r="L4" s="27">
        <f>(SUMIFS(Table1[Tonnage],Table1[Product],'Dynamic Origin_Destination View'!$H$5,Table1[Flow],'Dynamic Origin_Destination View'!$H$7,Table1[Origin],'Dynamic Origin_Destination View'!$H$9,Table1[Month],L$3,Table1[Season],$J4))</f>
        <v>0</v>
      </c>
      <c r="M4" s="27">
        <f>(SUMIFS(Table1[Tonnage],Table1[Product],'Dynamic Origin_Destination View'!$H$5,Table1[Flow],'Dynamic Origin_Destination View'!$H$7,Table1[Origin],'Dynamic Origin_Destination View'!$H$9,Table1[Month],M$3,Table1[Season],$J4))</f>
        <v>0</v>
      </c>
      <c r="N4" s="27">
        <f>(SUMIFS(Table1[Tonnage],Table1[Product],'Dynamic Origin_Destination View'!$H$5,Table1[Flow],'Dynamic Origin_Destination View'!$H$7,Table1[Origin],'Dynamic Origin_Destination View'!$H$9,Table1[Month],N$3,Table1[Season],$J4))</f>
        <v>0</v>
      </c>
      <c r="O4" s="27">
        <f>(SUMIFS(Table1[Tonnage],Table1[Product],'Dynamic Origin_Destination View'!$H$5,Table1[Flow],'Dynamic Origin_Destination View'!$H$7,Table1[Origin],'Dynamic Origin_Destination View'!$H$9,Table1[Month],O$3,Table1[Season],$J4))</f>
        <v>0</v>
      </c>
      <c r="P4" s="27">
        <f>(SUMIFS(Table1[Tonnage],Table1[Product],'Dynamic Origin_Destination View'!$H$5,Table1[Flow],'Dynamic Origin_Destination View'!$H$7,Table1[Origin],'Dynamic Origin_Destination View'!$H$9,Table1[Month],P$3,Table1[Season],$J4))</f>
        <v>0</v>
      </c>
      <c r="Q4" s="27">
        <f>(SUMIFS(Table1[Tonnage],Table1[Product],'Dynamic Origin_Destination View'!$H$5,Table1[Flow],'Dynamic Origin_Destination View'!$H$7,Table1[Origin],'Dynamic Origin_Destination View'!$H$9,Table1[Month],Q$3,Table1[Season],$J4))</f>
        <v>0</v>
      </c>
      <c r="R4" s="27">
        <f>(SUMIFS(Table1[Tonnage],Table1[Product],'Dynamic Origin_Destination View'!$H$5,Table1[Flow],'Dynamic Origin_Destination View'!$H$7,Table1[Origin],'Dynamic Origin_Destination View'!$H$9,Table1[Month],R$3,Table1[Season],$J4))</f>
        <v>0</v>
      </c>
      <c r="S4" s="27">
        <f>(SUMIFS(Table1[Tonnage],Table1[Product],'Dynamic Origin_Destination View'!$H$5,Table1[Flow],'Dynamic Origin_Destination View'!$H$7,Table1[Origin],'Dynamic Origin_Destination View'!$H$9,Table1[Month],S$3,Table1[Season],$J4))</f>
        <v>0</v>
      </c>
      <c r="T4" s="27">
        <f>(SUMIFS(Table1[Tonnage],Table1[Product],'Dynamic Origin_Destination View'!$H$5,Table1[Flow],'Dynamic Origin_Destination View'!$H$7,Table1[Origin],'Dynamic Origin_Destination View'!$H$9,Table1[Month],T$3,Table1[Season],$J4))</f>
        <v>0</v>
      </c>
      <c r="U4" s="27">
        <f>(SUMIFS(Table1[Tonnage],Table1[Product],'Dynamic Origin_Destination View'!$H$5,Table1[Flow],'Dynamic Origin_Destination View'!$H$7,Table1[Origin],'Dynamic Origin_Destination View'!$H$9,Table1[Month],U$3,Table1[Season],$J4))</f>
        <v>0</v>
      </c>
      <c r="V4" s="27">
        <f>(SUMIFS(Table1[Tonnage],Table1[Product],'Dynamic Origin_Destination View'!$H$5,Table1[Flow],'Dynamic Origin_Destination View'!$H$7,Table1[Origin],'Dynamic Origin_Destination View'!$H$9,Table1[Month],V$3,Table1[Season],$J4))</f>
        <v>0</v>
      </c>
      <c r="X4" t="str">
        <v>Australia</v>
      </c>
    </row>
    <row r="5" spans="1:24">
      <c r="A5" t="s">
        <v>203</v>
      </c>
      <c r="B5" t="s">
        <v>188</v>
      </c>
      <c r="C5">
        <v>0.18</v>
      </c>
      <c r="E5" t="str">
        <v>2012/2013</v>
      </c>
      <c r="J5" t="str">
        <v>2010/2011</v>
      </c>
      <c r="K5" s="27">
        <f>(SUMIFS(Table1[Tonnage],Table1[Product],'Dynamic Origin_Destination View'!$H$5,Table1[Flow],'Dynamic Origin_Destination View'!$H$7,Table1[Origin],'Dynamic Origin_Destination View'!$H$9,Table1[Month],K$3,Table1[Season],$J5))</f>
        <v>0</v>
      </c>
      <c r="L5" s="27">
        <f>(SUMIFS(Table1[Tonnage],Table1[Product],'Dynamic Origin_Destination View'!$H$5,Table1[Flow],'Dynamic Origin_Destination View'!$H$7,Table1[Origin],'Dynamic Origin_Destination View'!$H$9,Table1[Month],L$3,Table1[Season],$J5))</f>
        <v>0</v>
      </c>
      <c r="M5" s="27">
        <f>(SUMIFS(Table1[Tonnage],Table1[Product],'Dynamic Origin_Destination View'!$H$5,Table1[Flow],'Dynamic Origin_Destination View'!$H$7,Table1[Origin],'Dynamic Origin_Destination View'!$H$9,Table1[Month],M$3,Table1[Season],$J5))</f>
        <v>31506</v>
      </c>
      <c r="N5" s="27">
        <f>(SUMIFS(Table1[Tonnage],Table1[Product],'Dynamic Origin_Destination View'!$H$5,Table1[Flow],'Dynamic Origin_Destination View'!$H$7,Table1[Origin],'Dynamic Origin_Destination View'!$H$9,Table1[Month],N$3,Table1[Season],$J5))</f>
        <v>0</v>
      </c>
      <c r="O5" s="27">
        <f>(SUMIFS(Table1[Tonnage],Table1[Product],'Dynamic Origin_Destination View'!$H$5,Table1[Flow],'Dynamic Origin_Destination View'!$H$7,Table1[Origin],'Dynamic Origin_Destination View'!$H$9,Table1[Month],O$3,Table1[Season],$J5))</f>
        <v>46300</v>
      </c>
      <c r="P5" s="27">
        <f>(SUMIFS(Table1[Tonnage],Table1[Product],'Dynamic Origin_Destination View'!$H$5,Table1[Flow],'Dynamic Origin_Destination View'!$H$7,Table1[Origin],'Dynamic Origin_Destination View'!$H$9,Table1[Month],P$3,Table1[Season],$J5))</f>
        <v>0</v>
      </c>
      <c r="Q5" s="27">
        <f>(SUMIFS(Table1[Tonnage],Table1[Product],'Dynamic Origin_Destination View'!$H$5,Table1[Flow],'Dynamic Origin_Destination View'!$H$7,Table1[Origin],'Dynamic Origin_Destination View'!$H$9,Table1[Month],Q$3,Table1[Season],$J5))</f>
        <v>0</v>
      </c>
      <c r="R5" s="27">
        <f>(SUMIFS(Table1[Tonnage],Table1[Product],'Dynamic Origin_Destination View'!$H$5,Table1[Flow],'Dynamic Origin_Destination View'!$H$7,Table1[Origin],'Dynamic Origin_Destination View'!$H$9,Table1[Month],R$3,Table1[Season],$J5))</f>
        <v>61962</v>
      </c>
      <c r="S5" s="27">
        <f>(SUMIFS(Table1[Tonnage],Table1[Product],'Dynamic Origin_Destination View'!$H$5,Table1[Flow],'Dynamic Origin_Destination View'!$H$7,Table1[Origin],'Dynamic Origin_Destination View'!$H$9,Table1[Month],S$3,Table1[Season],$J5))</f>
        <v>27500</v>
      </c>
      <c r="T5" s="27">
        <f>(SUMIFS(Table1[Tonnage],Table1[Product],'Dynamic Origin_Destination View'!$H$5,Table1[Flow],'Dynamic Origin_Destination View'!$H$7,Table1[Origin],'Dynamic Origin_Destination View'!$H$9,Table1[Month],T$3,Table1[Season],$J5))</f>
        <v>0</v>
      </c>
      <c r="U5" s="27">
        <f>(SUMIFS(Table1[Tonnage],Table1[Product],'Dynamic Origin_Destination View'!$H$5,Table1[Flow],'Dynamic Origin_Destination View'!$H$7,Table1[Origin],'Dynamic Origin_Destination View'!$H$9,Table1[Month],U$3,Table1[Season],$J5))</f>
        <v>0</v>
      </c>
      <c r="V5" s="27">
        <f>(SUMIFS(Table1[Tonnage],Table1[Product],'Dynamic Origin_Destination View'!$H$5,Table1[Flow],'Dynamic Origin_Destination View'!$H$7,Table1[Origin],'Dynamic Origin_Destination View'!$H$9,Table1[Month],V$3,Table1[Season],$J5))</f>
        <v>0</v>
      </c>
      <c r="X5" t="str">
        <v>Belgium</v>
      </c>
    </row>
    <row r="6" spans="1:24">
      <c r="A6">
        <v>310311</v>
      </c>
      <c r="B6" t="s">
        <v>187</v>
      </c>
      <c r="C6">
        <v>0.46</v>
      </c>
      <c r="E6" t="str">
        <v>2013/2014</v>
      </c>
      <c r="J6" t="str">
        <v>2011/2012</v>
      </c>
      <c r="K6" s="27">
        <f>(SUMIFS(Table1[Tonnage],Table1[Product],'Dynamic Origin_Destination View'!$H$5,Table1[Flow],'Dynamic Origin_Destination View'!$H$7,Table1[Origin],'Dynamic Origin_Destination View'!$H$9,Table1[Month],K$3,Table1[Season],$J6))</f>
        <v>0</v>
      </c>
      <c r="L6" s="27">
        <f>(SUMIFS(Table1[Tonnage],Table1[Product],'Dynamic Origin_Destination View'!$H$5,Table1[Flow],'Dynamic Origin_Destination View'!$H$7,Table1[Origin],'Dynamic Origin_Destination View'!$H$9,Table1[Month],L$3,Table1[Season],$J6))</f>
        <v>0</v>
      </c>
      <c r="M6" s="27">
        <f>(SUMIFS(Table1[Tonnage],Table1[Product],'Dynamic Origin_Destination View'!$H$5,Table1[Flow],'Dynamic Origin_Destination View'!$H$7,Table1[Origin],'Dynamic Origin_Destination View'!$H$9,Table1[Month],M$3,Table1[Season],$J6))</f>
        <v>0</v>
      </c>
      <c r="N6" s="27">
        <f>(SUMIFS(Table1[Tonnage],Table1[Product],'Dynamic Origin_Destination View'!$H$5,Table1[Flow],'Dynamic Origin_Destination View'!$H$7,Table1[Origin],'Dynamic Origin_Destination View'!$H$9,Table1[Month],N$3,Table1[Season],$J6))</f>
        <v>0</v>
      </c>
      <c r="O6" s="27">
        <f>(SUMIFS(Table1[Tonnage],Table1[Product],'Dynamic Origin_Destination View'!$H$5,Table1[Flow],'Dynamic Origin_Destination View'!$H$7,Table1[Origin],'Dynamic Origin_Destination View'!$H$9,Table1[Month],O$3,Table1[Season],$J6))</f>
        <v>0</v>
      </c>
      <c r="P6" s="27">
        <f>(SUMIFS(Table1[Tonnage],Table1[Product],'Dynamic Origin_Destination View'!$H$5,Table1[Flow],'Dynamic Origin_Destination View'!$H$7,Table1[Origin],'Dynamic Origin_Destination View'!$H$9,Table1[Month],P$3,Table1[Season],$J6))</f>
        <v>0</v>
      </c>
      <c r="Q6" s="27">
        <f>(SUMIFS(Table1[Tonnage],Table1[Product],'Dynamic Origin_Destination View'!$H$5,Table1[Flow],'Dynamic Origin_Destination View'!$H$7,Table1[Origin],'Dynamic Origin_Destination View'!$H$9,Table1[Month],Q$3,Table1[Season],$J6))</f>
        <v>0</v>
      </c>
      <c r="R6" s="27">
        <f>(SUMIFS(Table1[Tonnage],Table1[Product],'Dynamic Origin_Destination View'!$H$5,Table1[Flow],'Dynamic Origin_Destination View'!$H$7,Table1[Origin],'Dynamic Origin_Destination View'!$H$9,Table1[Month],R$3,Table1[Season],$J6))</f>
        <v>0</v>
      </c>
      <c r="S6" s="27">
        <f>(SUMIFS(Table1[Tonnage],Table1[Product],'Dynamic Origin_Destination View'!$H$5,Table1[Flow],'Dynamic Origin_Destination View'!$H$7,Table1[Origin],'Dynamic Origin_Destination View'!$H$9,Table1[Month],S$3,Table1[Season],$J6))</f>
        <v>0</v>
      </c>
      <c r="T6" s="27">
        <f>(SUMIFS(Table1[Tonnage],Table1[Product],'Dynamic Origin_Destination View'!$H$5,Table1[Flow],'Dynamic Origin_Destination View'!$H$7,Table1[Origin],'Dynamic Origin_Destination View'!$H$9,Table1[Month],T$3,Table1[Season],$J6))</f>
        <v>10500</v>
      </c>
      <c r="U6" s="27">
        <f>(SUMIFS(Table1[Tonnage],Table1[Product],'Dynamic Origin_Destination View'!$H$5,Table1[Flow],'Dynamic Origin_Destination View'!$H$7,Table1[Origin],'Dynamic Origin_Destination View'!$H$9,Table1[Month],U$3,Table1[Season],$J6))</f>
        <v>0</v>
      </c>
      <c r="V6" s="27">
        <f>(SUMIFS(Table1[Tonnage],Table1[Product],'Dynamic Origin_Destination View'!$H$5,Table1[Flow],'Dynamic Origin_Destination View'!$H$7,Table1[Origin],'Dynamic Origin_Destination View'!$H$9,Table1[Month],V$3,Table1[Season],$J6))</f>
        <v>0</v>
      </c>
      <c r="X6" t="str">
        <v>Canada</v>
      </c>
    </row>
    <row r="7" spans="1:24">
      <c r="A7">
        <v>310319</v>
      </c>
      <c r="B7" t="s">
        <v>188</v>
      </c>
      <c r="C7">
        <v>0.46</v>
      </c>
      <c r="E7" t="str">
        <v>2014/2015</v>
      </c>
      <c r="J7" t="str">
        <v>2012/2013</v>
      </c>
      <c r="K7" s="27">
        <f>(SUMIFS(Table1[Tonnage],Table1[Product],'Dynamic Origin_Destination View'!$H$5,Table1[Flow],'Dynamic Origin_Destination View'!$H$7,Table1[Origin],'Dynamic Origin_Destination View'!$H$9,Table1[Month],K$3,Table1[Season],$J7))</f>
        <v>0</v>
      </c>
      <c r="L7" s="27">
        <f>(SUMIFS(Table1[Tonnage],Table1[Product],'Dynamic Origin_Destination View'!$H$5,Table1[Flow],'Dynamic Origin_Destination View'!$H$7,Table1[Origin],'Dynamic Origin_Destination View'!$H$9,Table1[Month],L$3,Table1[Season],$J7))</f>
        <v>16500</v>
      </c>
      <c r="M7" s="27">
        <f>(SUMIFS(Table1[Tonnage],Table1[Product],'Dynamic Origin_Destination View'!$H$5,Table1[Flow],'Dynamic Origin_Destination View'!$H$7,Table1[Origin],'Dynamic Origin_Destination View'!$H$9,Table1[Month],M$3,Table1[Season],$J7))</f>
        <v>0</v>
      </c>
      <c r="N7" s="27">
        <f>(SUMIFS(Table1[Tonnage],Table1[Product],'Dynamic Origin_Destination View'!$H$5,Table1[Flow],'Dynamic Origin_Destination View'!$H$7,Table1[Origin],'Dynamic Origin_Destination View'!$H$9,Table1[Month],N$3,Table1[Season],$J7))</f>
        <v>0</v>
      </c>
      <c r="O7" s="27">
        <f>(SUMIFS(Table1[Tonnage],Table1[Product],'Dynamic Origin_Destination View'!$H$5,Table1[Flow],'Dynamic Origin_Destination View'!$H$7,Table1[Origin],'Dynamic Origin_Destination View'!$H$9,Table1[Month],O$3,Table1[Season],$J7))</f>
        <v>0</v>
      </c>
      <c r="P7" s="27">
        <f>(SUMIFS(Table1[Tonnage],Table1[Product],'Dynamic Origin_Destination View'!$H$5,Table1[Flow],'Dynamic Origin_Destination View'!$H$7,Table1[Origin],'Dynamic Origin_Destination View'!$H$9,Table1[Month],P$3,Table1[Season],$J7))</f>
        <v>0</v>
      </c>
      <c r="Q7" s="27">
        <f>(SUMIFS(Table1[Tonnage],Table1[Product],'Dynamic Origin_Destination View'!$H$5,Table1[Flow],'Dynamic Origin_Destination View'!$H$7,Table1[Origin],'Dynamic Origin_Destination View'!$H$9,Table1[Month],Q$3,Table1[Season],$J7))</f>
        <v>0</v>
      </c>
      <c r="R7" s="27">
        <f>(SUMIFS(Table1[Tonnage],Table1[Product],'Dynamic Origin_Destination View'!$H$5,Table1[Flow],'Dynamic Origin_Destination View'!$H$7,Table1[Origin],'Dynamic Origin_Destination View'!$H$9,Table1[Month],R$3,Table1[Season],$J7))</f>
        <v>0</v>
      </c>
      <c r="S7" s="27">
        <f>(SUMIFS(Table1[Tonnage],Table1[Product],'Dynamic Origin_Destination View'!$H$5,Table1[Flow],'Dynamic Origin_Destination View'!$H$7,Table1[Origin],'Dynamic Origin_Destination View'!$H$9,Table1[Month],S$3,Table1[Season],$J7))</f>
        <v>19073</v>
      </c>
      <c r="T7" s="27">
        <f>(SUMIFS(Table1[Tonnage],Table1[Product],'Dynamic Origin_Destination View'!$H$5,Table1[Flow],'Dynamic Origin_Destination View'!$H$7,Table1[Origin],'Dynamic Origin_Destination View'!$H$9,Table1[Month],T$3,Table1[Season],$J7))</f>
        <v>3535</v>
      </c>
      <c r="U7" s="27">
        <f>(SUMIFS(Table1[Tonnage],Table1[Product],'Dynamic Origin_Destination View'!$H$5,Table1[Flow],'Dynamic Origin_Destination View'!$H$7,Table1[Origin],'Dynamic Origin_Destination View'!$H$9,Table1[Month],U$3,Table1[Season],$J7))</f>
        <v>0</v>
      </c>
      <c r="V7" s="27">
        <f>(SUMIFS(Table1[Tonnage],Table1[Product],'Dynamic Origin_Destination View'!$H$5,Table1[Flow],'Dynamic Origin_Destination View'!$H$7,Table1[Origin],'Dynamic Origin_Destination View'!$H$9,Table1[Month],V$3,Table1[Season],$J7))</f>
        <v>0</v>
      </c>
      <c r="X7" t="str">
        <v>China (People's Republic of)</v>
      </c>
    </row>
    <row r="8" spans="1:24">
      <c r="E8" t="str">
        <v>2015/2016</v>
      </c>
      <c r="J8" t="str">
        <v>2013/2014</v>
      </c>
      <c r="K8" s="27">
        <f>(SUMIFS(Table1[Tonnage],Table1[Product],'Dynamic Origin_Destination View'!$H$5,Table1[Flow],'Dynamic Origin_Destination View'!$H$7,Table1[Origin],'Dynamic Origin_Destination View'!$H$9,Table1[Month],K$3,Table1[Season],$J8))</f>
        <v>0</v>
      </c>
      <c r="L8" s="27">
        <f>(SUMIFS(Table1[Tonnage],Table1[Product],'Dynamic Origin_Destination View'!$H$5,Table1[Flow],'Dynamic Origin_Destination View'!$H$7,Table1[Origin],'Dynamic Origin_Destination View'!$H$9,Table1[Month],L$3,Table1[Season],$J8))</f>
        <v>0</v>
      </c>
      <c r="M8" s="27">
        <f>(SUMIFS(Table1[Tonnage],Table1[Product],'Dynamic Origin_Destination View'!$H$5,Table1[Flow],'Dynamic Origin_Destination View'!$H$7,Table1[Origin],'Dynamic Origin_Destination View'!$H$9,Table1[Month],M$3,Table1[Season],$J8))</f>
        <v>0</v>
      </c>
      <c r="N8" s="27">
        <f>(SUMIFS(Table1[Tonnage],Table1[Product],'Dynamic Origin_Destination View'!$H$5,Table1[Flow],'Dynamic Origin_Destination View'!$H$7,Table1[Origin],'Dynamic Origin_Destination View'!$H$9,Table1[Month],N$3,Table1[Season],$J8))</f>
        <v>41983</v>
      </c>
      <c r="O8" s="27">
        <f>(SUMIFS(Table1[Tonnage],Table1[Product],'Dynamic Origin_Destination View'!$H$5,Table1[Flow],'Dynamic Origin_Destination View'!$H$7,Table1[Origin],'Dynamic Origin_Destination View'!$H$9,Table1[Month],O$3,Table1[Season],$J8))</f>
        <v>0</v>
      </c>
      <c r="P8" s="27">
        <f>(SUMIFS(Table1[Tonnage],Table1[Product],'Dynamic Origin_Destination View'!$H$5,Table1[Flow],'Dynamic Origin_Destination View'!$H$7,Table1[Origin],'Dynamic Origin_Destination View'!$H$9,Table1[Month],P$3,Table1[Season],$J8))</f>
        <v>0</v>
      </c>
      <c r="Q8" s="27">
        <f>(SUMIFS(Table1[Tonnage],Table1[Product],'Dynamic Origin_Destination View'!$H$5,Table1[Flow],'Dynamic Origin_Destination View'!$H$7,Table1[Origin],'Dynamic Origin_Destination View'!$H$9,Table1[Month],Q$3,Table1[Season],$J8))</f>
        <v>0</v>
      </c>
      <c r="R8" s="27">
        <f>(SUMIFS(Table1[Tonnage],Table1[Product],'Dynamic Origin_Destination View'!$H$5,Table1[Flow],'Dynamic Origin_Destination View'!$H$7,Table1[Origin],'Dynamic Origin_Destination View'!$H$9,Table1[Month],R$3,Table1[Season],$J8))</f>
        <v>0</v>
      </c>
      <c r="S8" s="27">
        <f>(SUMIFS(Table1[Tonnage],Table1[Product],'Dynamic Origin_Destination View'!$H$5,Table1[Flow],'Dynamic Origin_Destination View'!$H$7,Table1[Origin],'Dynamic Origin_Destination View'!$H$9,Table1[Month],S$3,Table1[Season],$J8))</f>
        <v>0</v>
      </c>
      <c r="T8" s="27">
        <f>(SUMIFS(Table1[Tonnage],Table1[Product],'Dynamic Origin_Destination View'!$H$5,Table1[Flow],'Dynamic Origin_Destination View'!$H$7,Table1[Origin],'Dynamic Origin_Destination View'!$H$9,Table1[Month],T$3,Table1[Season],$J8))</f>
        <v>64861</v>
      </c>
      <c r="U8" s="27">
        <f>(SUMIFS(Table1[Tonnage],Table1[Product],'Dynamic Origin_Destination View'!$H$5,Table1[Flow],'Dynamic Origin_Destination View'!$H$7,Table1[Origin],'Dynamic Origin_Destination View'!$H$9,Table1[Month],U$3,Table1[Season],$J8))</f>
        <v>0</v>
      </c>
      <c r="V8" s="27">
        <f>(SUMIFS(Table1[Tonnage],Table1[Product],'Dynamic Origin_Destination View'!$H$5,Table1[Flow],'Dynamic Origin_Destination View'!$H$7,Table1[Origin],'Dynamic Origin_Destination View'!$H$9,Table1[Month],V$3,Table1[Season],$J8))</f>
        <v>0</v>
      </c>
      <c r="X8" t="str">
        <v>Czech Republic</v>
      </c>
    </row>
    <row r="9" spans="1:24">
      <c r="E9" t="str">
        <v>2016/2017</v>
      </c>
      <c r="J9" t="str">
        <v>2014/2015</v>
      </c>
      <c r="K9" s="27">
        <f>(SUMIFS(Table1[Tonnage],Table1[Product],'Dynamic Origin_Destination View'!$H$5,Table1[Flow],'Dynamic Origin_Destination View'!$H$7,Table1[Origin],'Dynamic Origin_Destination View'!$H$9,Table1[Month],K$3,Table1[Season],$J9))</f>
        <v>0</v>
      </c>
      <c r="L9" s="27">
        <f>(SUMIFS(Table1[Tonnage],Table1[Product],'Dynamic Origin_Destination View'!$H$5,Table1[Flow],'Dynamic Origin_Destination View'!$H$7,Table1[Origin],'Dynamic Origin_Destination View'!$H$9,Table1[Month],L$3,Table1[Season],$J9))</f>
        <v>0</v>
      </c>
      <c r="M9" s="27">
        <f>(SUMIFS(Table1[Tonnage],Table1[Product],'Dynamic Origin_Destination View'!$H$5,Table1[Flow],'Dynamic Origin_Destination View'!$H$7,Table1[Origin],'Dynamic Origin_Destination View'!$H$9,Table1[Month],M$3,Table1[Season],$J9))</f>
        <v>16367</v>
      </c>
      <c r="N9" s="27">
        <f>(SUMIFS(Table1[Tonnage],Table1[Product],'Dynamic Origin_Destination View'!$H$5,Table1[Flow],'Dynamic Origin_Destination View'!$H$7,Table1[Origin],'Dynamic Origin_Destination View'!$H$9,Table1[Month],N$3,Table1[Season],$J9))</f>
        <v>0</v>
      </c>
      <c r="O9" s="27">
        <f>(SUMIFS(Table1[Tonnage],Table1[Product],'Dynamic Origin_Destination View'!$H$5,Table1[Flow],'Dynamic Origin_Destination View'!$H$7,Table1[Origin],'Dynamic Origin_Destination View'!$H$9,Table1[Month],O$3,Table1[Season],$J9))</f>
        <v>0</v>
      </c>
      <c r="P9" s="27">
        <f>(SUMIFS(Table1[Tonnage],Table1[Product],'Dynamic Origin_Destination View'!$H$5,Table1[Flow],'Dynamic Origin_Destination View'!$H$7,Table1[Origin],'Dynamic Origin_Destination View'!$H$9,Table1[Month],P$3,Table1[Season],$J9))</f>
        <v>0</v>
      </c>
      <c r="Q9" s="27">
        <f>(SUMIFS(Table1[Tonnage],Table1[Product],'Dynamic Origin_Destination View'!$H$5,Table1[Flow],'Dynamic Origin_Destination View'!$H$7,Table1[Origin],'Dynamic Origin_Destination View'!$H$9,Table1[Month],Q$3,Table1[Season],$J9))</f>
        <v>0</v>
      </c>
      <c r="R9" s="27">
        <f>(SUMIFS(Table1[Tonnage],Table1[Product],'Dynamic Origin_Destination View'!$H$5,Table1[Flow],'Dynamic Origin_Destination View'!$H$7,Table1[Origin],'Dynamic Origin_Destination View'!$H$9,Table1[Month],R$3,Table1[Season],$J9))</f>
        <v>54600</v>
      </c>
      <c r="S9" s="27">
        <f>(SUMIFS(Table1[Tonnage],Table1[Product],'Dynamic Origin_Destination View'!$H$5,Table1[Flow],'Dynamic Origin_Destination View'!$H$7,Table1[Origin],'Dynamic Origin_Destination View'!$H$9,Table1[Month],S$3,Table1[Season],$J9))</f>
        <v>50286</v>
      </c>
      <c r="T9" s="27">
        <f>(SUMIFS(Table1[Tonnage],Table1[Product],'Dynamic Origin_Destination View'!$H$5,Table1[Flow],'Dynamic Origin_Destination View'!$H$7,Table1[Origin],'Dynamic Origin_Destination View'!$H$9,Table1[Month],T$3,Table1[Season],$J9))</f>
        <v>87542</v>
      </c>
      <c r="U9" s="27">
        <f>(SUMIFS(Table1[Tonnage],Table1[Product],'Dynamic Origin_Destination View'!$H$5,Table1[Flow],'Dynamic Origin_Destination View'!$H$7,Table1[Origin],'Dynamic Origin_Destination View'!$H$9,Table1[Month],U$3,Table1[Season],$J9))</f>
        <v>0</v>
      </c>
      <c r="V9" s="27">
        <f>(SUMIFS(Table1[Tonnage],Table1[Product],'Dynamic Origin_Destination View'!$H$5,Table1[Flow],'Dynamic Origin_Destination View'!$H$7,Table1[Origin],'Dynamic Origin_Destination View'!$H$9,Table1[Month],V$3,Table1[Season],$J9))</f>
        <v>0</v>
      </c>
      <c r="X9" t="str">
        <v>Dominican Republic</v>
      </c>
    </row>
    <row r="10" spans="1:24">
      <c r="E10" t="str">
        <v>2017/2018</v>
      </c>
      <c r="J10" t="str">
        <v>2015/2016</v>
      </c>
      <c r="K10" s="27">
        <f>(SUMIFS(Table1[Tonnage],Table1[Product],'Dynamic Origin_Destination View'!$H$5,Table1[Flow],'Dynamic Origin_Destination View'!$H$7,Table1[Origin],'Dynamic Origin_Destination View'!$H$9,Table1[Month],K$3,Table1[Season],$J10))</f>
        <v>0</v>
      </c>
      <c r="L10" s="27">
        <f>(SUMIFS(Table1[Tonnage],Table1[Product],'Dynamic Origin_Destination View'!$H$5,Table1[Flow],'Dynamic Origin_Destination View'!$H$7,Table1[Origin],'Dynamic Origin_Destination View'!$H$9,Table1[Month],L$3,Table1[Season],$J10))</f>
        <v>0</v>
      </c>
      <c r="M10" s="27">
        <f>(SUMIFS(Table1[Tonnage],Table1[Product],'Dynamic Origin_Destination View'!$H$5,Table1[Flow],'Dynamic Origin_Destination View'!$H$7,Table1[Origin],'Dynamic Origin_Destination View'!$H$9,Table1[Month],M$3,Table1[Season],$J10))</f>
        <v>27508</v>
      </c>
      <c r="N10" s="27">
        <f>(SUMIFS(Table1[Tonnage],Table1[Product],'Dynamic Origin_Destination View'!$H$5,Table1[Flow],'Dynamic Origin_Destination View'!$H$7,Table1[Origin],'Dynamic Origin_Destination View'!$H$9,Table1[Month],N$3,Table1[Season],$J10))</f>
        <v>0</v>
      </c>
      <c r="O10" s="27">
        <f>(SUMIFS(Table1[Tonnage],Table1[Product],'Dynamic Origin_Destination View'!$H$5,Table1[Flow],'Dynamic Origin_Destination View'!$H$7,Table1[Origin],'Dynamic Origin_Destination View'!$H$9,Table1[Month],O$3,Table1[Season],$J10))</f>
        <v>0</v>
      </c>
      <c r="P10" s="27">
        <f>(SUMIFS(Table1[Tonnage],Table1[Product],'Dynamic Origin_Destination View'!$H$5,Table1[Flow],'Dynamic Origin_Destination View'!$H$7,Table1[Origin],'Dynamic Origin_Destination View'!$H$9,Table1[Month],P$3,Table1[Season],$J10))</f>
        <v>0</v>
      </c>
      <c r="Q10" s="27">
        <f>(SUMIFS(Table1[Tonnage],Table1[Product],'Dynamic Origin_Destination View'!$H$5,Table1[Flow],'Dynamic Origin_Destination View'!$H$7,Table1[Origin],'Dynamic Origin_Destination View'!$H$9,Table1[Month],Q$3,Table1[Season],$J10))</f>
        <v>31942</v>
      </c>
      <c r="R10" s="27">
        <f>(SUMIFS(Table1[Tonnage],Table1[Product],'Dynamic Origin_Destination View'!$H$5,Table1[Flow],'Dynamic Origin_Destination View'!$H$7,Table1[Origin],'Dynamic Origin_Destination View'!$H$9,Table1[Month],R$3,Table1[Season],$J10))</f>
        <v>33146</v>
      </c>
      <c r="S10" s="27">
        <f>(SUMIFS(Table1[Tonnage],Table1[Product],'Dynamic Origin_Destination View'!$H$5,Table1[Flow],'Dynamic Origin_Destination View'!$H$7,Table1[Origin],'Dynamic Origin_Destination View'!$H$9,Table1[Month],S$3,Table1[Season],$J10))</f>
        <v>48081</v>
      </c>
      <c r="T10" s="27">
        <f>(SUMIFS(Table1[Tonnage],Table1[Product],'Dynamic Origin_Destination View'!$H$5,Table1[Flow],'Dynamic Origin_Destination View'!$H$7,Table1[Origin],'Dynamic Origin_Destination View'!$H$9,Table1[Month],T$3,Table1[Season],$J10))</f>
        <v>43673</v>
      </c>
      <c r="U10" s="27">
        <f>(SUMIFS(Table1[Tonnage],Table1[Product],'Dynamic Origin_Destination View'!$H$5,Table1[Flow],'Dynamic Origin_Destination View'!$H$7,Table1[Origin],'Dynamic Origin_Destination View'!$H$9,Table1[Month],U$3,Table1[Season],$J10))</f>
        <v>0</v>
      </c>
      <c r="V10" s="27">
        <f>(SUMIFS(Table1[Tonnage],Table1[Product],'Dynamic Origin_Destination View'!$H$5,Table1[Flow],'Dynamic Origin_Destination View'!$H$7,Table1[Origin],'Dynamic Origin_Destination View'!$H$9,Table1[Month],V$3,Table1[Season],$J10))</f>
        <v>0</v>
      </c>
      <c r="X10" t="str">
        <v>Egypt</v>
      </c>
    </row>
    <row r="11" spans="1:24">
      <c r="E11" t="str">
        <v>2018/2019</v>
      </c>
      <c r="J11" t="str">
        <v>2016/2017</v>
      </c>
      <c r="K11" s="27">
        <f>(SUMIFS(Table1[Tonnage],Table1[Product],'Dynamic Origin_Destination View'!$H$5,Table1[Flow],'Dynamic Origin_Destination View'!$H$7,Table1[Origin],'Dynamic Origin_Destination View'!$H$9,Table1[Month],K$3,Table1[Season],$J11))</f>
        <v>55139</v>
      </c>
      <c r="L11" s="27">
        <f>(SUMIFS(Table1[Tonnage],Table1[Product],'Dynamic Origin_Destination View'!$H$5,Table1[Flow],'Dynamic Origin_Destination View'!$H$7,Table1[Origin],'Dynamic Origin_Destination View'!$H$9,Table1[Month],L$3,Table1[Season],$J11))</f>
        <v>59254</v>
      </c>
      <c r="M11" s="27">
        <f>(SUMIFS(Table1[Tonnage],Table1[Product],'Dynamic Origin_Destination View'!$H$5,Table1[Flow],'Dynamic Origin_Destination View'!$H$7,Table1[Origin],'Dynamic Origin_Destination View'!$H$9,Table1[Month],M$3,Table1[Season],$J11))</f>
        <v>32699</v>
      </c>
      <c r="N11" s="27">
        <f>(SUMIFS(Table1[Tonnage],Table1[Product],'Dynamic Origin_Destination View'!$H$5,Table1[Flow],'Dynamic Origin_Destination View'!$H$7,Table1[Origin],'Dynamic Origin_Destination View'!$H$9,Table1[Month],N$3,Table1[Season],$J11))</f>
        <v>42853</v>
      </c>
      <c r="O11" s="27">
        <f>(SUMIFS(Table1[Tonnage],Table1[Product],'Dynamic Origin_Destination View'!$H$5,Table1[Flow],'Dynamic Origin_Destination View'!$H$7,Table1[Origin],'Dynamic Origin_Destination View'!$H$9,Table1[Month],O$3,Table1[Season],$J11))</f>
        <v>0</v>
      </c>
      <c r="P11" s="27">
        <f>(SUMIFS(Table1[Tonnage],Table1[Product],'Dynamic Origin_Destination View'!$H$5,Table1[Flow],'Dynamic Origin_Destination View'!$H$7,Table1[Origin],'Dynamic Origin_Destination View'!$H$9,Table1[Month],P$3,Table1[Season],$J11))</f>
        <v>21687</v>
      </c>
      <c r="Q11" s="27">
        <f>(SUMIFS(Table1[Tonnage],Table1[Product],'Dynamic Origin_Destination View'!$H$5,Table1[Flow],'Dynamic Origin_Destination View'!$H$7,Table1[Origin],'Dynamic Origin_Destination View'!$H$9,Table1[Month],Q$3,Table1[Season],$J11))</f>
        <v>43826</v>
      </c>
      <c r="R11" s="27">
        <f>(SUMIFS(Table1[Tonnage],Table1[Product],'Dynamic Origin_Destination View'!$H$5,Table1[Flow],'Dynamic Origin_Destination View'!$H$7,Table1[Origin],'Dynamic Origin_Destination View'!$H$9,Table1[Month],R$3,Table1[Season],$J11))</f>
        <v>0</v>
      </c>
      <c r="S11" s="27">
        <f>(SUMIFS(Table1[Tonnage],Table1[Product],'Dynamic Origin_Destination View'!$H$5,Table1[Flow],'Dynamic Origin_Destination View'!$H$7,Table1[Origin],'Dynamic Origin_Destination View'!$H$9,Table1[Month],S$3,Table1[Season],$J11))</f>
        <v>59990</v>
      </c>
      <c r="T11" s="27">
        <f>(SUMIFS(Table1[Tonnage],Table1[Product],'Dynamic Origin_Destination View'!$H$5,Table1[Flow],'Dynamic Origin_Destination View'!$H$7,Table1[Origin],'Dynamic Origin_Destination View'!$H$9,Table1[Month],T$3,Table1[Season],$J11))</f>
        <v>43256</v>
      </c>
      <c r="U11" s="27">
        <f>(SUMIFS(Table1[Tonnage],Table1[Product],'Dynamic Origin_Destination View'!$H$5,Table1[Flow],'Dynamic Origin_Destination View'!$H$7,Table1[Origin],'Dynamic Origin_Destination View'!$H$9,Table1[Month],U$3,Table1[Season],$J11))</f>
        <v>0</v>
      </c>
      <c r="V11" s="27">
        <f>(SUMIFS(Table1[Tonnage],Table1[Product],'Dynamic Origin_Destination View'!$H$5,Table1[Flow],'Dynamic Origin_Destination View'!$H$7,Table1[Origin],'Dynamic Origin_Destination View'!$H$9,Table1[Month],V$3,Table1[Season],$J11))</f>
        <v>0</v>
      </c>
      <c r="X11" t="str">
        <v>France</v>
      </c>
    </row>
    <row r="12" spans="1:24">
      <c r="E12" t="str">
        <v>2019/2020</v>
      </c>
      <c r="J12" t="str">
        <v>2017/2018</v>
      </c>
      <c r="K12" s="27">
        <f>(SUMIFS(Table1[Tonnage],Table1[Product],'Dynamic Origin_Destination View'!$H$5,Table1[Flow],'Dynamic Origin_Destination View'!$H$7,Table1[Origin],'Dynamic Origin_Destination View'!$H$9,Table1[Month],K$3,Table1[Season],$J12))</f>
        <v>47310</v>
      </c>
      <c r="L12" s="27">
        <f>(SUMIFS(Table1[Tonnage],Table1[Product],'Dynamic Origin_Destination View'!$H$5,Table1[Flow],'Dynamic Origin_Destination View'!$H$7,Table1[Origin],'Dynamic Origin_Destination View'!$H$9,Table1[Month],L$3,Table1[Season],$J12))</f>
        <v>57202</v>
      </c>
      <c r="M12" s="27">
        <f>(SUMIFS(Table1[Tonnage],Table1[Product],'Dynamic Origin_Destination View'!$H$5,Table1[Flow],'Dynamic Origin_Destination View'!$H$7,Table1[Origin],'Dynamic Origin_Destination View'!$H$9,Table1[Month],M$3,Table1[Season],$J12))</f>
        <v>123447</v>
      </c>
      <c r="N12" s="27">
        <f>(SUMIFS(Table1[Tonnage],Table1[Product],'Dynamic Origin_Destination View'!$H$5,Table1[Flow],'Dynamic Origin_Destination View'!$H$7,Table1[Origin],'Dynamic Origin_Destination View'!$H$9,Table1[Month],N$3,Table1[Season],$J12))</f>
        <v>60155</v>
      </c>
      <c r="O12" s="27">
        <f>(SUMIFS(Table1[Tonnage],Table1[Product],'Dynamic Origin_Destination View'!$H$5,Table1[Flow],'Dynamic Origin_Destination View'!$H$7,Table1[Origin],'Dynamic Origin_Destination View'!$H$9,Table1[Month],O$3,Table1[Season],$J12))</f>
        <v>32862</v>
      </c>
      <c r="P12" s="27">
        <f>(SUMIFS(Table1[Tonnage],Table1[Product],'Dynamic Origin_Destination View'!$H$5,Table1[Flow],'Dynamic Origin_Destination View'!$H$7,Table1[Origin],'Dynamic Origin_Destination View'!$H$9,Table1[Month],P$3,Table1[Season],$J12))</f>
        <v>0</v>
      </c>
      <c r="Q12" s="27">
        <f>(SUMIFS(Table1[Tonnage],Table1[Product],'Dynamic Origin_Destination View'!$H$5,Table1[Flow],'Dynamic Origin_Destination View'!$H$7,Table1[Origin],'Dynamic Origin_Destination View'!$H$9,Table1[Month],Q$3,Table1[Season],$J12))</f>
        <v>65597</v>
      </c>
      <c r="R12" s="27">
        <f>(SUMIFS(Table1[Tonnage],Table1[Product],'Dynamic Origin_Destination View'!$H$5,Table1[Flow],'Dynamic Origin_Destination View'!$H$7,Table1[Origin],'Dynamic Origin_Destination View'!$H$9,Table1[Month],R$3,Table1[Season],$J12))</f>
        <v>64683</v>
      </c>
      <c r="S12" s="27">
        <f>(SUMIFS(Table1[Tonnage],Table1[Product],'Dynamic Origin_Destination View'!$H$5,Table1[Flow],'Dynamic Origin_Destination View'!$H$7,Table1[Origin],'Dynamic Origin_Destination View'!$H$9,Table1[Month],S$3,Table1[Season],$J12))</f>
        <v>71425</v>
      </c>
      <c r="T12" s="27">
        <f>(SUMIFS(Table1[Tonnage],Table1[Product],'Dynamic Origin_Destination View'!$H$5,Table1[Flow],'Dynamic Origin_Destination View'!$H$7,Table1[Origin],'Dynamic Origin_Destination View'!$H$9,Table1[Month],T$3,Table1[Season],$J12))</f>
        <v>76474</v>
      </c>
      <c r="U12" s="27">
        <f>(SUMIFS(Table1[Tonnage],Table1[Product],'Dynamic Origin_Destination View'!$H$5,Table1[Flow],'Dynamic Origin_Destination View'!$H$7,Table1[Origin],'Dynamic Origin_Destination View'!$H$9,Table1[Month],U$3,Table1[Season],$J12))</f>
        <v>0</v>
      </c>
      <c r="V12" s="27">
        <f>(SUMIFS(Table1[Tonnage],Table1[Product],'Dynamic Origin_Destination View'!$H$5,Table1[Flow],'Dynamic Origin_Destination View'!$H$7,Table1[Origin],'Dynamic Origin_Destination View'!$H$9,Table1[Month],V$3,Table1[Season],$J12))</f>
        <v>21470</v>
      </c>
      <c r="X12" t="str">
        <v>Germany</v>
      </c>
    </row>
    <row r="13" spans="1:24">
      <c r="E13" t="str">
        <v>2020/2021</v>
      </c>
      <c r="J13" t="str">
        <v>2018/2019</v>
      </c>
      <c r="K13" s="27">
        <f>(SUMIFS(Table1[Tonnage],Table1[Product],'Dynamic Origin_Destination View'!$H$5,Table1[Flow],'Dynamic Origin_Destination View'!$H$7,Table1[Origin],'Dynamic Origin_Destination View'!$H$9,Table1[Month],K$3,Table1[Season],$J13))</f>
        <v>31153</v>
      </c>
      <c r="L13" s="27">
        <f>(SUMIFS(Table1[Tonnage],Table1[Product],'Dynamic Origin_Destination View'!$H$5,Table1[Flow],'Dynamic Origin_Destination View'!$H$7,Table1[Origin],'Dynamic Origin_Destination View'!$H$9,Table1[Month],L$3,Table1[Season],$J13))</f>
        <v>66685</v>
      </c>
      <c r="M13" s="27">
        <f>(SUMIFS(Table1[Tonnage],Table1[Product],'Dynamic Origin_Destination View'!$H$5,Table1[Flow],'Dynamic Origin_Destination View'!$H$7,Table1[Origin],'Dynamic Origin_Destination View'!$H$9,Table1[Month],M$3,Table1[Season],$J13))</f>
        <v>87630</v>
      </c>
      <c r="N13" s="27">
        <f>(SUMIFS(Table1[Tonnage],Table1[Product],'Dynamic Origin_Destination View'!$H$5,Table1[Flow],'Dynamic Origin_Destination View'!$H$7,Table1[Origin],'Dynamic Origin_Destination View'!$H$9,Table1[Month],N$3,Table1[Season],$J13))</f>
        <v>78194</v>
      </c>
      <c r="O13" s="27">
        <f>(SUMIFS(Table1[Tonnage],Table1[Product],'Dynamic Origin_Destination View'!$H$5,Table1[Flow],'Dynamic Origin_Destination View'!$H$7,Table1[Origin],'Dynamic Origin_Destination View'!$H$9,Table1[Month],O$3,Table1[Season],$J13))</f>
        <v>0</v>
      </c>
      <c r="P13" s="27">
        <f>(SUMIFS(Table1[Tonnage],Table1[Product],'Dynamic Origin_Destination View'!$H$5,Table1[Flow],'Dynamic Origin_Destination View'!$H$7,Table1[Origin],'Dynamic Origin_Destination View'!$H$9,Table1[Month],P$3,Table1[Season],$J13))</f>
        <v>97356</v>
      </c>
      <c r="Q13" s="27">
        <f>(SUMIFS(Table1[Tonnage],Table1[Product],'Dynamic Origin_Destination View'!$H$5,Table1[Flow],'Dynamic Origin_Destination View'!$H$7,Table1[Origin],'Dynamic Origin_Destination View'!$H$9,Table1[Month],Q$3,Table1[Season],$J13))</f>
        <v>147904</v>
      </c>
      <c r="R13" s="27">
        <f>(SUMIFS(Table1[Tonnage],Table1[Product],'Dynamic Origin_Destination View'!$H$5,Table1[Flow],'Dynamic Origin_Destination View'!$H$7,Table1[Origin],'Dynamic Origin_Destination View'!$H$9,Table1[Month],R$3,Table1[Season],$J13))</f>
        <v>88004</v>
      </c>
      <c r="S13" s="27">
        <f>(SUMIFS(Table1[Tonnage],Table1[Product],'Dynamic Origin_Destination View'!$H$5,Table1[Flow],'Dynamic Origin_Destination View'!$H$7,Table1[Origin],'Dynamic Origin_Destination View'!$H$9,Table1[Month],S$3,Table1[Season],$J13))</f>
        <v>43668</v>
      </c>
      <c r="T13" s="27">
        <f>(SUMIFS(Table1[Tonnage],Table1[Product],'Dynamic Origin_Destination View'!$H$5,Table1[Flow],'Dynamic Origin_Destination View'!$H$7,Table1[Origin],'Dynamic Origin_Destination View'!$H$9,Table1[Month],T$3,Table1[Season],$J13))</f>
        <v>34315</v>
      </c>
      <c r="U13" s="27">
        <f>(SUMIFS(Table1[Tonnage],Table1[Product],'Dynamic Origin_Destination View'!$H$5,Table1[Flow],'Dynamic Origin_Destination View'!$H$7,Table1[Origin],'Dynamic Origin_Destination View'!$H$9,Table1[Month],U$3,Table1[Season],$J13))</f>
        <v>0</v>
      </c>
      <c r="V13" s="27">
        <f>(SUMIFS(Table1[Tonnage],Table1[Product],'Dynamic Origin_Destination View'!$H$5,Table1[Flow],'Dynamic Origin_Destination View'!$H$7,Table1[Origin],'Dynamic Origin_Destination View'!$H$9,Table1[Month],V$3,Table1[Season],$J13))</f>
        <v>32132</v>
      </c>
      <c r="X13" t="str">
        <v>Hong Kong</v>
      </c>
    </row>
    <row r="14" spans="1:24">
      <c r="E14" t="str">
        <v>2021/2022</v>
      </c>
      <c r="J14" t="str">
        <v>2019/2020</v>
      </c>
      <c r="K14" s="27">
        <f>(SUMIFS(Table1[Tonnage],Table1[Product],'Dynamic Origin_Destination View'!$H$5,Table1[Flow],'Dynamic Origin_Destination View'!$H$7,Table1[Origin],'Dynamic Origin_Destination View'!$H$9,Table1[Month],K$3,Table1[Season],$J14))</f>
        <v>52548</v>
      </c>
      <c r="L14" s="27">
        <f>(SUMIFS(Table1[Tonnage],Table1[Product],'Dynamic Origin_Destination View'!$H$5,Table1[Flow],'Dynamic Origin_Destination View'!$H$7,Table1[Origin],'Dynamic Origin_Destination View'!$H$9,Table1[Month],L$3,Table1[Season],$J14))</f>
        <v>91168</v>
      </c>
      <c r="M14" s="27">
        <f>(SUMIFS(Table1[Tonnage],Table1[Product],'Dynamic Origin_Destination View'!$H$5,Table1[Flow],'Dynamic Origin_Destination View'!$H$7,Table1[Origin],'Dynamic Origin_Destination View'!$H$9,Table1[Month],M$3,Table1[Season],$J14))</f>
        <v>42609</v>
      </c>
      <c r="N14" s="27">
        <f>(SUMIFS(Table1[Tonnage],Table1[Product],'Dynamic Origin_Destination View'!$H$5,Table1[Flow],'Dynamic Origin_Destination View'!$H$7,Table1[Origin],'Dynamic Origin_Destination View'!$H$9,Table1[Month],N$3,Table1[Season],$J14))</f>
        <v>88923</v>
      </c>
      <c r="O14" s="27">
        <f>(SUMIFS(Table1[Tonnage],Table1[Product],'Dynamic Origin_Destination View'!$H$5,Table1[Flow],'Dynamic Origin_Destination View'!$H$7,Table1[Origin],'Dynamic Origin_Destination View'!$H$9,Table1[Month],O$3,Table1[Season],$J14))</f>
        <v>42231</v>
      </c>
      <c r="P14" s="27">
        <f>(SUMIFS(Table1[Tonnage],Table1[Product],'Dynamic Origin_Destination View'!$H$5,Table1[Flow],'Dynamic Origin_Destination View'!$H$7,Table1[Origin],'Dynamic Origin_Destination View'!$H$9,Table1[Month],P$3,Table1[Season],$J14))</f>
        <v>32733</v>
      </c>
      <c r="Q14" s="27">
        <f>(SUMIFS(Table1[Tonnage],Table1[Product],'Dynamic Origin_Destination View'!$H$5,Table1[Flow],'Dynamic Origin_Destination View'!$H$7,Table1[Origin],'Dynamic Origin_Destination View'!$H$9,Table1[Month],Q$3,Table1[Season],$J14))</f>
        <v>49810</v>
      </c>
      <c r="R14" s="27">
        <f>(SUMIFS(Table1[Tonnage],Table1[Product],'Dynamic Origin_Destination View'!$H$5,Table1[Flow],'Dynamic Origin_Destination View'!$H$7,Table1[Origin],'Dynamic Origin_Destination View'!$H$9,Table1[Month],R$3,Table1[Season],$J14))</f>
        <v>34503</v>
      </c>
      <c r="S14" s="27">
        <f>(SUMIFS(Table1[Tonnage],Table1[Product],'Dynamic Origin_Destination View'!$H$5,Table1[Flow],'Dynamic Origin_Destination View'!$H$7,Table1[Origin],'Dynamic Origin_Destination View'!$H$9,Table1[Month],S$3,Table1[Season],$J14))</f>
        <v>44040</v>
      </c>
      <c r="T14" s="27">
        <f>(SUMIFS(Table1[Tonnage],Table1[Product],'Dynamic Origin_Destination View'!$H$5,Table1[Flow],'Dynamic Origin_Destination View'!$H$7,Table1[Origin],'Dynamic Origin_Destination View'!$H$9,Table1[Month],T$3,Table1[Season],$J14))</f>
        <v>59615</v>
      </c>
      <c r="U14" s="27">
        <f>(SUMIFS(Table1[Tonnage],Table1[Product],'Dynamic Origin_Destination View'!$H$5,Table1[Flow],'Dynamic Origin_Destination View'!$H$7,Table1[Origin],'Dynamic Origin_Destination View'!$H$9,Table1[Month],U$3,Table1[Season],$J14))</f>
        <v>64724</v>
      </c>
      <c r="V14" s="27">
        <f>(SUMIFS(Table1[Tonnage],Table1[Product],'Dynamic Origin_Destination View'!$H$5,Table1[Flow],'Dynamic Origin_Destination View'!$H$7,Table1[Origin],'Dynamic Origin_Destination View'!$H$9,Table1[Month],V$3,Table1[Season],$J14))</f>
        <v>33277</v>
      </c>
      <c r="X14" t="str">
        <v>India</v>
      </c>
    </row>
    <row r="15" spans="1:24">
      <c r="E15" t="str">
        <v>2022/2023</v>
      </c>
      <c r="J15" t="str">
        <v>2020/2021</v>
      </c>
      <c r="K15" s="27">
        <f>(SUMIFS(Table1[Tonnage],Table1[Product],'Dynamic Origin_Destination View'!$H$5,Table1[Flow],'Dynamic Origin_Destination View'!$H$7,Table1[Origin],'Dynamic Origin_Destination View'!$H$9,Table1[Month],K$3,Table1[Season],$J15))</f>
        <v>22000</v>
      </c>
      <c r="L15" s="27">
        <f>(SUMIFS(Table1[Tonnage],Table1[Product],'Dynamic Origin_Destination View'!$H$5,Table1[Flow],'Dynamic Origin_Destination View'!$H$7,Table1[Origin],'Dynamic Origin_Destination View'!$H$9,Table1[Month],L$3,Table1[Season],$J15))</f>
        <v>0</v>
      </c>
      <c r="M15" s="27">
        <f>(SUMIFS(Table1[Tonnage],Table1[Product],'Dynamic Origin_Destination View'!$H$5,Table1[Flow],'Dynamic Origin_Destination View'!$H$7,Table1[Origin],'Dynamic Origin_Destination View'!$H$9,Table1[Month],M$3,Table1[Season],$J15))</f>
        <v>0</v>
      </c>
      <c r="N15" s="27">
        <f>(SUMIFS(Table1[Tonnage],Table1[Product],'Dynamic Origin_Destination View'!$H$5,Table1[Flow],'Dynamic Origin_Destination View'!$H$7,Table1[Origin],'Dynamic Origin_Destination View'!$H$9,Table1[Month],N$3,Table1[Season],$J15))</f>
        <v>0</v>
      </c>
      <c r="O15" s="27">
        <f>(SUMIFS(Table1[Tonnage],Table1[Product],'Dynamic Origin_Destination View'!$H$5,Table1[Flow],'Dynamic Origin_Destination View'!$H$7,Table1[Origin],'Dynamic Origin_Destination View'!$H$9,Table1[Month],O$3,Table1[Season],$J15))</f>
        <v>0</v>
      </c>
      <c r="P15" s="27">
        <f>(SUMIFS(Table1[Tonnage],Table1[Product],'Dynamic Origin_Destination View'!$H$5,Table1[Flow],'Dynamic Origin_Destination View'!$H$7,Table1[Origin],'Dynamic Origin_Destination View'!$H$9,Table1[Month],P$3,Table1[Season],$J15))</f>
        <v>0</v>
      </c>
      <c r="Q15" s="27">
        <f>(SUMIFS(Table1[Tonnage],Table1[Product],'Dynamic Origin_Destination View'!$H$5,Table1[Flow],'Dynamic Origin_Destination View'!$H$7,Table1[Origin],'Dynamic Origin_Destination View'!$H$9,Table1[Month],Q$3,Table1[Season],$J15))</f>
        <v>0</v>
      </c>
      <c r="R15" s="27">
        <f>(SUMIFS(Table1[Tonnage],Table1[Product],'Dynamic Origin_Destination View'!$H$5,Table1[Flow],'Dynamic Origin_Destination View'!$H$7,Table1[Origin],'Dynamic Origin_Destination View'!$H$9,Table1[Month],R$3,Table1[Season],$J15))</f>
        <v>0</v>
      </c>
      <c r="S15" s="27">
        <f>(SUMIFS(Table1[Tonnage],Table1[Product],'Dynamic Origin_Destination View'!$H$5,Table1[Flow],'Dynamic Origin_Destination View'!$H$7,Table1[Origin],'Dynamic Origin_Destination View'!$H$9,Table1[Month],S$3,Table1[Season],$J15))</f>
        <v>0</v>
      </c>
      <c r="T15" s="27">
        <f>(SUMIFS(Table1[Tonnage],Table1[Product],'Dynamic Origin_Destination View'!$H$5,Table1[Flow],'Dynamic Origin_Destination View'!$H$7,Table1[Origin],'Dynamic Origin_Destination View'!$H$9,Table1[Month],T$3,Table1[Season],$J15))</f>
        <v>0</v>
      </c>
      <c r="U15" s="27">
        <f>(SUMIFS(Table1[Tonnage],Table1[Product],'Dynamic Origin_Destination View'!$H$5,Table1[Flow],'Dynamic Origin_Destination View'!$H$7,Table1[Origin],'Dynamic Origin_Destination View'!$H$9,Table1[Month],U$3,Table1[Season],$J15))</f>
        <v>0</v>
      </c>
      <c r="V15" s="27">
        <f>(SUMIFS(Table1[Tonnage],Table1[Product],'Dynamic Origin_Destination View'!$H$5,Table1[Flow],'Dynamic Origin_Destination View'!$H$7,Table1[Origin],'Dynamic Origin_Destination View'!$H$9,Table1[Month],V$3,Table1[Season],$J15))</f>
        <v>0</v>
      </c>
      <c r="X15" t="str">
        <v>Israel</v>
      </c>
    </row>
    <row r="16" spans="1:24">
      <c r="E16" t="str">
        <v>2023/2024</v>
      </c>
      <c r="J16" t="str">
        <v>2021/2022</v>
      </c>
      <c r="K16" s="27">
        <f>(SUMIFS(Table1[Tonnage],Table1[Product],'Dynamic Origin_Destination View'!$H$5,Table1[Flow],'Dynamic Origin_Destination View'!$H$7,Table1[Origin],'Dynamic Origin_Destination View'!$H$9,Table1[Month],K$3,Table1[Season],$J16))</f>
        <v>0</v>
      </c>
      <c r="L16" s="27">
        <f>(SUMIFS(Table1[Tonnage],Table1[Product],'Dynamic Origin_Destination View'!$H$5,Table1[Flow],'Dynamic Origin_Destination View'!$H$7,Table1[Origin],'Dynamic Origin_Destination View'!$H$9,Table1[Month],L$3,Table1[Season],$J16))</f>
        <v>0</v>
      </c>
      <c r="M16" s="27">
        <f>(SUMIFS(Table1[Tonnage],Table1[Product],'Dynamic Origin_Destination View'!$H$5,Table1[Flow],'Dynamic Origin_Destination View'!$H$7,Table1[Origin],'Dynamic Origin_Destination View'!$H$9,Table1[Month],M$3,Table1[Season],$J16))</f>
        <v>0</v>
      </c>
      <c r="N16" s="27">
        <f>(SUMIFS(Table1[Tonnage],Table1[Product],'Dynamic Origin_Destination View'!$H$5,Table1[Flow],'Dynamic Origin_Destination View'!$H$7,Table1[Origin],'Dynamic Origin_Destination View'!$H$9,Table1[Month],N$3,Table1[Season],$J16))</f>
        <v>0</v>
      </c>
      <c r="O16" s="27">
        <f>(SUMIFS(Table1[Tonnage],Table1[Product],'Dynamic Origin_Destination View'!$H$5,Table1[Flow],'Dynamic Origin_Destination View'!$H$7,Table1[Origin],'Dynamic Origin_Destination View'!$H$9,Table1[Month],O$3,Table1[Season],$J16))</f>
        <v>0</v>
      </c>
      <c r="P16" s="27">
        <f>(SUMIFS(Table1[Tonnage],Table1[Product],'Dynamic Origin_Destination View'!$H$5,Table1[Flow],'Dynamic Origin_Destination View'!$H$7,Table1[Origin],'Dynamic Origin_Destination View'!$H$9,Table1[Month],P$3,Table1[Season],$J16))</f>
        <v>0</v>
      </c>
      <c r="Q16" s="27">
        <f>(SUMIFS(Table1[Tonnage],Table1[Product],'Dynamic Origin_Destination View'!$H$5,Table1[Flow],'Dynamic Origin_Destination View'!$H$7,Table1[Origin],'Dynamic Origin_Destination View'!$H$9,Table1[Month],Q$3,Table1[Season],$J16))</f>
        <v>0</v>
      </c>
      <c r="R16" s="27">
        <f>(SUMIFS(Table1[Tonnage],Table1[Product],'Dynamic Origin_Destination View'!$H$5,Table1[Flow],'Dynamic Origin_Destination View'!$H$7,Table1[Origin],'Dynamic Origin_Destination View'!$H$9,Table1[Month],R$3,Table1[Season],$J16))</f>
        <v>0</v>
      </c>
      <c r="S16" s="27">
        <f>(SUMIFS(Table1[Tonnage],Table1[Product],'Dynamic Origin_Destination View'!$H$5,Table1[Flow],'Dynamic Origin_Destination View'!$H$7,Table1[Origin],'Dynamic Origin_Destination View'!$H$9,Table1[Month],S$3,Table1[Season],$J16))</f>
        <v>0</v>
      </c>
      <c r="T16" s="27">
        <f>(SUMIFS(Table1[Tonnage],Table1[Product],'Dynamic Origin_Destination View'!$H$5,Table1[Flow],'Dynamic Origin_Destination View'!$H$7,Table1[Origin],'Dynamic Origin_Destination View'!$H$9,Table1[Month],T$3,Table1[Season],$J16))</f>
        <v>0</v>
      </c>
      <c r="U16" s="27">
        <f>(SUMIFS(Table1[Tonnage],Table1[Product],'Dynamic Origin_Destination View'!$H$5,Table1[Flow],'Dynamic Origin_Destination View'!$H$7,Table1[Origin],'Dynamic Origin_Destination View'!$H$9,Table1[Month],U$3,Table1[Season],$J16))</f>
        <v>0</v>
      </c>
      <c r="V16" s="27">
        <f>(SUMIFS(Table1[Tonnage],Table1[Product],'Dynamic Origin_Destination View'!$H$5,Table1[Flow],'Dynamic Origin_Destination View'!$H$7,Table1[Origin],'Dynamic Origin_Destination View'!$H$9,Table1[Month],V$3,Table1[Season],$J16))</f>
        <v>0</v>
      </c>
      <c r="X16" t="str">
        <v>Italy</v>
      </c>
    </row>
    <row r="17" spans="1:24">
      <c r="E17" t="str">
        <v>2024/2025</v>
      </c>
      <c r="J17" t="str">
        <v>2022/2023</v>
      </c>
      <c r="K17" s="27">
        <f>(SUMIFS(Table1[Tonnage],Table1[Product],'Dynamic Origin_Destination View'!$H$5,Table1[Flow],'Dynamic Origin_Destination View'!$H$7,Table1[Origin],'Dynamic Origin_Destination View'!$H$9,Table1[Month],K$3,Table1[Season],$J17))</f>
        <v>100</v>
      </c>
      <c r="L17" s="27">
        <f>(SUMIFS(Table1[Tonnage],Table1[Product],'Dynamic Origin_Destination View'!$H$5,Table1[Flow],'Dynamic Origin_Destination View'!$H$7,Table1[Origin],'Dynamic Origin_Destination View'!$H$9,Table1[Month],L$3,Table1[Season],$J17))</f>
        <v>120</v>
      </c>
      <c r="M17" s="27">
        <f>(SUMIFS(Table1[Tonnage],Table1[Product],'Dynamic Origin_Destination View'!$H$5,Table1[Flow],'Dynamic Origin_Destination View'!$H$7,Table1[Origin],'Dynamic Origin_Destination View'!$H$9,Table1[Month],M$3,Table1[Season],$J17))</f>
        <v>0</v>
      </c>
      <c r="N17" s="27">
        <f>(SUMIFS(Table1[Tonnage],Table1[Product],'Dynamic Origin_Destination View'!$H$5,Table1[Flow],'Dynamic Origin_Destination View'!$H$7,Table1[Origin],'Dynamic Origin_Destination View'!$H$9,Table1[Month],N$3,Table1[Season],$J17))</f>
        <v>0</v>
      </c>
      <c r="O17" s="27">
        <f>(SUMIFS(Table1[Tonnage],Table1[Product],'Dynamic Origin_Destination View'!$H$5,Table1[Flow],'Dynamic Origin_Destination View'!$H$7,Table1[Origin],'Dynamic Origin_Destination View'!$H$9,Table1[Month],O$3,Table1[Season],$J17))</f>
        <v>0</v>
      </c>
      <c r="P17" s="27">
        <f>(SUMIFS(Table1[Tonnage],Table1[Product],'Dynamic Origin_Destination View'!$H$5,Table1[Flow],'Dynamic Origin_Destination View'!$H$7,Table1[Origin],'Dynamic Origin_Destination View'!$H$9,Table1[Month],P$3,Table1[Season],$J17))</f>
        <v>0</v>
      </c>
      <c r="Q17" s="27">
        <f>(SUMIFS(Table1[Tonnage],Table1[Product],'Dynamic Origin_Destination View'!$H$5,Table1[Flow],'Dynamic Origin_Destination View'!$H$7,Table1[Origin],'Dynamic Origin_Destination View'!$H$9,Table1[Month],Q$3,Table1[Season],$J17))</f>
        <v>0</v>
      </c>
      <c r="R17" s="27">
        <f>(SUMIFS(Table1[Tonnage],Table1[Product],'Dynamic Origin_Destination View'!$H$5,Table1[Flow],'Dynamic Origin_Destination View'!$H$7,Table1[Origin],'Dynamic Origin_Destination View'!$H$9,Table1[Month],R$3,Table1[Season],$J17))</f>
        <v>0</v>
      </c>
      <c r="S17" s="27">
        <f>(SUMIFS(Table1[Tonnage],Table1[Product],'Dynamic Origin_Destination View'!$H$5,Table1[Flow],'Dynamic Origin_Destination View'!$H$7,Table1[Origin],'Dynamic Origin_Destination View'!$H$9,Table1[Month],S$3,Table1[Season],$J17))</f>
        <v>0</v>
      </c>
      <c r="T17" s="27">
        <f>(SUMIFS(Table1[Tonnage],Table1[Product],'Dynamic Origin_Destination View'!$H$5,Table1[Flow],'Dynamic Origin_Destination View'!$H$7,Table1[Origin],'Dynamic Origin_Destination View'!$H$9,Table1[Month],T$3,Table1[Season],$J17))</f>
        <v>0</v>
      </c>
      <c r="U17" s="27">
        <f>(SUMIFS(Table1[Tonnage],Table1[Product],'Dynamic Origin_Destination View'!$H$5,Table1[Flow],'Dynamic Origin_Destination View'!$H$7,Table1[Origin],'Dynamic Origin_Destination View'!$H$9,Table1[Month],U$3,Table1[Season],$J17))</f>
        <v>0</v>
      </c>
      <c r="V17" s="27">
        <f>(SUMIFS(Table1[Tonnage],Table1[Product],'Dynamic Origin_Destination View'!$H$5,Table1[Flow],'Dynamic Origin_Destination View'!$H$7,Table1[Origin],'Dynamic Origin_Destination View'!$H$9,Table1[Month],V$3,Table1[Season],$J17))</f>
        <v>0</v>
      </c>
      <c r="X17" t="str">
        <v>Jordan</v>
      </c>
    </row>
    <row r="18" spans="1:24">
      <c r="J18" t="str">
        <v>2023/2024</v>
      </c>
      <c r="K18" s="27">
        <f>(SUMIFS(Table1[Tonnage],Table1[Product],'Dynamic Origin_Destination View'!$H$5,Table1[Flow],'Dynamic Origin_Destination View'!$H$7,Table1[Origin],'Dynamic Origin_Destination View'!$H$9,Table1[Month],K$3,Table1[Season],$J18))</f>
        <v>0</v>
      </c>
      <c r="L18" s="27">
        <f>(SUMIFS(Table1[Tonnage],Table1[Product],'Dynamic Origin_Destination View'!$H$5,Table1[Flow],'Dynamic Origin_Destination View'!$H$7,Table1[Origin],'Dynamic Origin_Destination View'!$H$9,Table1[Month],L$3,Table1[Season],$J18))</f>
        <v>0</v>
      </c>
      <c r="M18" s="27">
        <f>(SUMIFS(Table1[Tonnage],Table1[Product],'Dynamic Origin_Destination View'!$H$5,Table1[Flow],'Dynamic Origin_Destination View'!$H$7,Table1[Origin],'Dynamic Origin_Destination View'!$H$9,Table1[Month],M$3,Table1[Season],$J18))</f>
        <v>0</v>
      </c>
      <c r="N18" s="27">
        <f>(SUMIFS(Table1[Tonnage],Table1[Product],'Dynamic Origin_Destination View'!$H$5,Table1[Flow],'Dynamic Origin_Destination View'!$H$7,Table1[Origin],'Dynamic Origin_Destination View'!$H$9,Table1[Month],N$3,Table1[Season],$J18))</f>
        <v>0</v>
      </c>
      <c r="O18" s="27">
        <f>(SUMIFS(Table1[Tonnage],Table1[Product],'Dynamic Origin_Destination View'!$H$5,Table1[Flow],'Dynamic Origin_Destination View'!$H$7,Table1[Origin],'Dynamic Origin_Destination View'!$H$9,Table1[Month],O$3,Table1[Season],$J18))</f>
        <v>0</v>
      </c>
      <c r="P18" s="27">
        <f>(SUMIFS(Table1[Tonnage],Table1[Product],'Dynamic Origin_Destination View'!$H$5,Table1[Flow],'Dynamic Origin_Destination View'!$H$7,Table1[Origin],'Dynamic Origin_Destination View'!$H$9,Table1[Month],P$3,Table1[Season],$J18))</f>
        <v>0</v>
      </c>
      <c r="Q18" s="27">
        <f>(SUMIFS(Table1[Tonnage],Table1[Product],'Dynamic Origin_Destination View'!$H$5,Table1[Flow],'Dynamic Origin_Destination View'!$H$7,Table1[Origin],'Dynamic Origin_Destination View'!$H$9,Table1[Month],Q$3,Table1[Season],$J18))</f>
        <v>0</v>
      </c>
      <c r="R18" s="27">
        <f>(SUMIFS(Table1[Tonnage],Table1[Product],'Dynamic Origin_Destination View'!$H$5,Table1[Flow],'Dynamic Origin_Destination View'!$H$7,Table1[Origin],'Dynamic Origin_Destination View'!$H$9,Table1[Month],R$3,Table1[Season],$J18))</f>
        <v>0</v>
      </c>
      <c r="S18" s="27">
        <f>(SUMIFS(Table1[Tonnage],Table1[Product],'Dynamic Origin_Destination View'!$H$5,Table1[Flow],'Dynamic Origin_Destination View'!$H$7,Table1[Origin],'Dynamic Origin_Destination View'!$H$9,Table1[Month],S$3,Table1[Season],$J18))</f>
        <v>0</v>
      </c>
      <c r="T18" s="27">
        <f>(SUMIFS(Table1[Tonnage],Table1[Product],'Dynamic Origin_Destination View'!$H$5,Table1[Flow],'Dynamic Origin_Destination View'!$H$7,Table1[Origin],'Dynamic Origin_Destination View'!$H$9,Table1[Month],T$3,Table1[Season],$J18))</f>
        <v>60</v>
      </c>
      <c r="U18" s="27">
        <f>(SUMIFS(Table1[Tonnage],Table1[Product],'Dynamic Origin_Destination View'!$H$5,Table1[Flow],'Dynamic Origin_Destination View'!$H$7,Table1[Origin],'Dynamic Origin_Destination View'!$H$9,Table1[Month],U$3,Table1[Season],$J18))</f>
        <v>90</v>
      </c>
      <c r="V18" s="27">
        <f>(SUMIFS(Table1[Tonnage],Table1[Product],'Dynamic Origin_Destination View'!$H$5,Table1[Flow],'Dynamic Origin_Destination View'!$H$7,Table1[Origin],'Dynamic Origin_Destination View'!$H$9,Table1[Month],V$3,Table1[Season],$J18))</f>
        <v>0</v>
      </c>
      <c r="X18" t="str">
        <v>Latvia</v>
      </c>
    </row>
    <row r="19" spans="1:24">
      <c r="J19" t="str">
        <v>2024/2025</v>
      </c>
      <c r="K19" s="27">
        <f>(SUMIFS(Table1[Tonnage],Table1[Product],'Dynamic Origin_Destination View'!$H$5,Table1[Flow],'Dynamic Origin_Destination View'!$H$7,Table1[Origin],'Dynamic Origin_Destination View'!$H$9,Table1[Month],K$3,Table1[Season],$J19))</f>
        <v>0</v>
      </c>
      <c r="L19" s="27">
        <f>(SUMIFS(Table1[Tonnage],Table1[Product],'Dynamic Origin_Destination View'!$H$5,Table1[Flow],'Dynamic Origin_Destination View'!$H$7,Table1[Origin],'Dynamic Origin_Destination View'!$H$9,Table1[Month],L$3,Table1[Season],$J19))</f>
        <v>0</v>
      </c>
      <c r="M19" s="27">
        <f>(SUMIFS(Table1[Tonnage],Table1[Product],'Dynamic Origin_Destination View'!$H$5,Table1[Flow],'Dynamic Origin_Destination View'!$H$7,Table1[Origin],'Dynamic Origin_Destination View'!$H$9,Table1[Month],M$3,Table1[Season],$J19))</f>
        <v>0</v>
      </c>
      <c r="N19" s="27">
        <f>(SUMIFS(Table1[Tonnage],Table1[Product],'Dynamic Origin_Destination View'!$H$5,Table1[Flow],'Dynamic Origin_Destination View'!$H$7,Table1[Origin],'Dynamic Origin_Destination View'!$H$9,Table1[Month],N$3,Table1[Season],$J19))</f>
        <v>0</v>
      </c>
      <c r="O19" s="27">
        <f>(SUMIFS(Table1[Tonnage],Table1[Product],'Dynamic Origin_Destination View'!$H$5,Table1[Flow],'Dynamic Origin_Destination View'!$H$7,Table1[Origin],'Dynamic Origin_Destination View'!$H$9,Table1[Month],O$3,Table1[Season],$J19))</f>
        <v>0</v>
      </c>
      <c r="P19" s="27">
        <f>(SUMIFS(Table1[Tonnage],Table1[Product],'Dynamic Origin_Destination View'!$H$5,Table1[Flow],'Dynamic Origin_Destination View'!$H$7,Table1[Origin],'Dynamic Origin_Destination View'!$H$9,Table1[Month],P$3,Table1[Season],$J19))</f>
        <v>0</v>
      </c>
      <c r="Q19" s="27">
        <f>(SUMIFS(Table1[Tonnage],Table1[Product],'Dynamic Origin_Destination View'!$H$5,Table1[Flow],'Dynamic Origin_Destination View'!$H$7,Table1[Origin],'Dynamic Origin_Destination View'!$H$9,Table1[Month],Q$3,Table1[Season],$J19))</f>
        <v>0</v>
      </c>
      <c r="R19" s="27">
        <f>(SUMIFS(Table1[Tonnage],Table1[Product],'Dynamic Origin_Destination View'!$H$5,Table1[Flow],'Dynamic Origin_Destination View'!$H$7,Table1[Origin],'Dynamic Origin_Destination View'!$H$9,Table1[Month],R$3,Table1[Season],$J19))</f>
        <v>0</v>
      </c>
      <c r="S19" s="27">
        <f>(SUMIFS(Table1[Tonnage],Table1[Product],'Dynamic Origin_Destination View'!$H$5,Table1[Flow],'Dynamic Origin_Destination View'!$H$7,Table1[Origin],'Dynamic Origin_Destination View'!$H$9,Table1[Month],S$3,Table1[Season],$J19))</f>
        <v>0</v>
      </c>
      <c r="T19" s="27">
        <f>(SUMIFS(Table1[Tonnage],Table1[Product],'Dynamic Origin_Destination View'!$H$5,Table1[Flow],'Dynamic Origin_Destination View'!$H$7,Table1[Origin],'Dynamic Origin_Destination View'!$H$9,Table1[Month],T$3,Table1[Season],$J19))</f>
        <v>0</v>
      </c>
      <c r="U19" s="27">
        <f>(SUMIFS(Table1[Tonnage],Table1[Product],'Dynamic Origin_Destination View'!$H$5,Table1[Flow],'Dynamic Origin_Destination View'!$H$7,Table1[Origin],'Dynamic Origin_Destination View'!$H$9,Table1[Month],U$3,Table1[Season],$J19))</f>
        <v>0</v>
      </c>
      <c r="V19" s="27">
        <f>(SUMIFS(Table1[Tonnage],Table1[Product],'Dynamic Origin_Destination View'!$H$5,Table1[Flow],'Dynamic Origin_Destination View'!$H$7,Table1[Origin],'Dynamic Origin_Destination View'!$H$9,Table1[Month],V$3,Table1[Season],$J19))</f>
        <v>0</v>
      </c>
      <c r="X19" t="str">
        <v>Lithuania</v>
      </c>
    </row>
    <row r="20" spans="1:24">
      <c r="X20" t="str">
        <v>Malaysia</v>
      </c>
    </row>
    <row r="21" spans="1:24">
      <c r="X21" t="str">
        <v>Mexico</v>
      </c>
    </row>
    <row r="22" spans="1:24">
      <c r="A22" s="79" t="s">
        <v>179</v>
      </c>
      <c r="B22" s="79"/>
      <c r="C22" s="79"/>
      <c r="D22" s="79"/>
      <c r="X22" t="str">
        <v>Morocco</v>
      </c>
    </row>
    <row r="23" spans="1:24">
      <c r="A23" t="s">
        <v>180</v>
      </c>
      <c r="B23" t="s">
        <v>181</v>
      </c>
      <c r="X23" t="str">
        <v>Netherlands</v>
      </c>
    </row>
    <row r="24" spans="1:24" ht="15.5">
      <c r="A24" s="55">
        <v>45566</v>
      </c>
      <c r="B24" s="56">
        <v>45631</v>
      </c>
      <c r="C24" s="54"/>
      <c r="X24" t="str">
        <v>Nigeria</v>
      </c>
    </row>
    <row r="25" spans="1:24" ht="15.5">
      <c r="A25" s="55">
        <v>45597</v>
      </c>
      <c r="B25" s="73">
        <v>45664</v>
      </c>
      <c r="C25" s="54"/>
      <c r="X25" t="str">
        <v>Russian Federation</v>
      </c>
    </row>
    <row r="26" spans="1:24" ht="15.5">
      <c r="A26" s="55">
        <v>45627</v>
      </c>
      <c r="B26" s="73">
        <v>45693</v>
      </c>
      <c r="C26" s="54"/>
      <c r="X26" t="str">
        <v>Saudi Arabia</v>
      </c>
    </row>
    <row r="27" spans="1:24" ht="15.5">
      <c r="A27" s="55">
        <v>45658</v>
      </c>
      <c r="B27" s="73">
        <v>45722</v>
      </c>
      <c r="C27" s="54"/>
      <c r="X27" t="str">
        <v>Senegal</v>
      </c>
    </row>
    <row r="28" spans="1:24" ht="15.5">
      <c r="A28" s="55">
        <v>45689</v>
      </c>
      <c r="B28" s="73">
        <v>45750</v>
      </c>
      <c r="C28" s="54"/>
      <c r="X28" t="str">
        <v>Slovenia</v>
      </c>
    </row>
    <row r="29" spans="1:24" ht="15.5">
      <c r="A29" s="55">
        <v>45717</v>
      </c>
      <c r="B29" s="73">
        <v>45783</v>
      </c>
      <c r="C29" s="54"/>
      <c r="X29" t="str">
        <v>Spain</v>
      </c>
    </row>
    <row r="30" spans="1:24" ht="15.5">
      <c r="A30" s="55">
        <v>45748</v>
      </c>
      <c r="B30" s="73">
        <v>45813</v>
      </c>
      <c r="C30" s="54"/>
      <c r="X30" t="str">
        <v>Sweden</v>
      </c>
    </row>
    <row r="31" spans="1:24" ht="15.5">
      <c r="A31" s="55">
        <v>45778</v>
      </c>
      <c r="B31" s="73">
        <v>45841</v>
      </c>
      <c r="C31" s="54"/>
      <c r="X31" t="str">
        <v>Taiwan</v>
      </c>
    </row>
    <row r="32" spans="1:24" ht="15.5">
      <c r="A32" s="55">
        <v>45809</v>
      </c>
      <c r="B32" s="73">
        <v>45874</v>
      </c>
      <c r="C32" s="54"/>
      <c r="X32" t="str">
        <v>Thailand</v>
      </c>
    </row>
    <row r="33" spans="1:24" ht="15.5">
      <c r="A33" s="55">
        <v>45839</v>
      </c>
      <c r="B33" s="73">
        <v>45904</v>
      </c>
      <c r="C33" s="54"/>
      <c r="X33" t="str">
        <v>Tunisia</v>
      </c>
    </row>
    <row r="34" spans="1:24" ht="15.5">
      <c r="A34" s="55">
        <v>45870</v>
      </c>
      <c r="B34" s="73">
        <v>45937</v>
      </c>
      <c r="X34" t="str">
        <v>Turkey</v>
      </c>
    </row>
    <row r="35" spans="1:24" ht="15.5">
      <c r="A35" s="55">
        <v>45901</v>
      </c>
      <c r="B35" s="73">
        <v>45965</v>
      </c>
      <c r="X35" t="str">
        <v>United Kingdom</v>
      </c>
    </row>
    <row r="36" spans="1:24" ht="15.5">
      <c r="A36" s="55">
        <v>45931</v>
      </c>
      <c r="B36" s="73">
        <v>45995</v>
      </c>
    </row>
  </sheetData>
  <mergeCells count="2">
    <mergeCell ref="K1:O1"/>
    <mergeCell ref="A22:D22"/>
  </mergeCells>
  <phoneticPr fontId="5" type="noConversion"/>
  <pageMargins left="0.7" right="0.7" top="0.75" bottom="0.75" header="0.3" footer="0.3"/>
  <customProperties>
    <customPr name="GUID" r:id="rId1"/>
  </customPropertie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CB59C4AAA73EE429DE74CB288F280C0" ma:contentTypeVersion="3" ma:contentTypeDescription="Crée un document." ma:contentTypeScope="" ma:versionID="ae58d057f37854a61ab104ea2e5e62bf">
  <xsd:schema xmlns:xsd="http://www.w3.org/2001/XMLSchema" xmlns:xs="http://www.w3.org/2001/XMLSchema" xmlns:p="http://schemas.microsoft.com/office/2006/metadata/properties" xmlns:ns2="6b159598-2cdb-484c-9449-1c970adb4b28" targetNamespace="http://schemas.microsoft.com/office/2006/metadata/properties" ma:root="true" ma:fieldsID="8df325f3d5c7f5ac0ecd1752d9448951" ns2:_="">
    <xsd:import namespace="6b159598-2cdb-484c-9449-1c970adb4b28"/>
    <xsd:element name="properties">
      <xsd:complexType>
        <xsd:sequence>
          <xsd:element name="documentManagement">
            <xsd:complexType>
              <xsd:all>
                <xsd:element ref="ns2:MediaServiceMetadata" minOccurs="0"/>
                <xsd:element ref="ns2:MediaServiceFastMetadat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159598-2cdb-484c-9449-1c970adb4b2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FD1C773-128F-4878-A6D9-11A40A960F2E}"/>
</file>

<file path=customXml/itemProps2.xml><?xml version="1.0" encoding="utf-8"?>
<ds:datastoreItem xmlns:ds="http://schemas.openxmlformats.org/officeDocument/2006/customXml" ds:itemID="{8C3FC670-B6FF-4FA9-816F-255BA032D8B1}"/>
</file>

<file path=customXml/itemProps3.xml><?xml version="1.0" encoding="utf-8"?>
<ds:datastoreItem xmlns:ds="http://schemas.openxmlformats.org/officeDocument/2006/customXml" ds:itemID="{76B3F11E-4557-4016-87C5-9AFAAB1F35E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Table of Contents</vt:lpstr>
      <vt:lpstr>Dynamic Season View</vt:lpstr>
      <vt:lpstr>Dynamic Monthly View</vt:lpstr>
      <vt:lpstr>Dynamic Origin_Destination View</vt:lpstr>
      <vt:lpstr>Nutrient-level Import Balance</vt:lpstr>
      <vt:lpstr>Raw_data</vt:lpstr>
      <vt:lpstr>Lookup_Misc</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Connor Hyde</dc:creator>
  <cp:keywords/>
  <dc:description/>
  <cp:lastModifiedBy>Taylor Zavala</cp:lastModifiedBy>
  <cp:revision/>
  <dcterms:created xsi:type="dcterms:W3CDTF">2024-04-22T17:48:36Z</dcterms:created>
  <dcterms:modified xsi:type="dcterms:W3CDTF">2025-05-06T16:58:30Z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0x0101005CB59C4AAA73EE429DE74CB288F280C0</vt:lpwstr>
  </property>
</Properties>
</file>